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trlProps/ctrlProp2.xml" ContentType="application/vnd.ms-excel.controlproperti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ctrlProps/ctrlProp4.xml" ContentType="application/vnd.ms-excel.controlproperti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trlProps/ctrlProp5.xml" ContentType="application/vnd.ms-excel.controlproperties+xml"/>
  <Override PartName="/xl/drawings/drawing9.xml" ContentType="application/vnd.openxmlformats-officedocument.drawing+xml"/>
  <Override PartName="/xl/ctrlProps/ctrlProp6.xml" ContentType="application/vnd.ms-excel.controlproperties+xml"/>
  <Override PartName="/xl/drawings/drawing10.xml" ContentType="application/vnd.openxmlformats-officedocument.drawing+xml"/>
  <Override PartName="/xl/ctrlProps/ctrlProp7.xml" ContentType="application/vnd.ms-excel.controlproperties+xml"/>
  <Override PartName="/xl/drawings/drawing11.xml" ContentType="application/vnd.openxmlformats-officedocument.drawing+xml"/>
  <Override PartName="/xl/ctrlProps/ctrlProp8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945D1BCC-B50B-B94E-A636-FDB167191A4D}" xr6:coauthVersionLast="47" xr6:coauthVersionMax="47" xr10:uidLastSave="{00000000-0000-0000-0000-000000000000}"/>
  <bookViews>
    <workbookView xWindow="0" yWindow="0" windowWidth="35840" windowHeight="22400" xr2:uid="{E3999CCB-9ED0-3445-84E9-42CD1661CA3C}"/>
  </bookViews>
  <sheets>
    <sheet name="data" sheetId="1" r:id="rId1"/>
    <sheet name="me" sheetId="2" r:id="rId2"/>
    <sheet name="graph" sheetId="27" r:id="rId3"/>
    <sheet name="Régression linéaire" sheetId="62" r:id="rId4"/>
    <sheet name="XLSTAT_20210714_122116_1_HID" sheetId="63" state="hidden" r:id="rId5"/>
    <sheet name="XLSTAT_20210714_114712_1_HID" sheetId="59" state="hidden" r:id="rId6"/>
    <sheet name="regr-dynamic" sheetId="37" r:id="rId7"/>
    <sheet name="XLSTAT_20210713_182200_1_HID" sheetId="38" state="hidden" r:id="rId8"/>
    <sheet name="Pearson-cpx" sheetId="34" r:id="rId9"/>
    <sheet name="Pearson-sonarqube" sheetId="58" r:id="rId10"/>
    <sheet name="Kendall-cpx" sheetId="33" r:id="rId11"/>
    <sheet name="Kendall-sonarqube" sheetId="32" r:id="rId12"/>
    <sheet name="Pearson-dynamic" sheetId="31" r:id="rId13"/>
    <sheet name="Kendall-dynamic" sheetId="30" r:id="rId14"/>
    <sheet name="1" sheetId="3" r:id="rId15"/>
    <sheet name="2" sheetId="4" r:id="rId16"/>
    <sheet name="3" sheetId="23" r:id="rId17"/>
    <sheet name="4" sheetId="24" r:id="rId18"/>
    <sheet name="5" sheetId="5" r:id="rId19"/>
    <sheet name="6" sheetId="6" r:id="rId20"/>
    <sheet name="7" sheetId="7" r:id="rId21"/>
    <sheet name="8" sheetId="8" r:id="rId22"/>
    <sheet name="9" sheetId="9" r:id="rId23"/>
    <sheet name="10" sheetId="10" r:id="rId24"/>
    <sheet name="11" sheetId="11" r:id="rId25"/>
    <sheet name="12" sheetId="12" r:id="rId26"/>
    <sheet name="13" sheetId="13" r:id="rId27"/>
    <sheet name="14" sheetId="14" r:id="rId28"/>
    <sheet name="15" sheetId="26" r:id="rId29"/>
    <sheet name="16" sheetId="15" r:id="rId30"/>
    <sheet name="17" sheetId="16" r:id="rId31"/>
    <sheet name="18" sheetId="17" r:id="rId32"/>
    <sheet name="19" sheetId="18" r:id="rId33"/>
    <sheet name="20" sheetId="19" r:id="rId34"/>
    <sheet name="21" sheetId="20" r:id="rId35"/>
    <sheet name="22" sheetId="21" r:id="rId36"/>
    <sheet name="23" sheetId="22" r:id="rId37"/>
  </sheets>
  <definedNames>
    <definedName name="tab20210713_182200_RunProcREG_anovaTab_1" localSheetId="6" hidden="1">"$B$47:$G$50"</definedName>
    <definedName name="tab20210713_182200_RunProcREG_gOfFitStats_1" localSheetId="6" hidden="1">"$B$30:$C$42"</definedName>
    <definedName name="tab20210713_182200_RunProcREG_paramModel_1" localSheetId="6" hidden="1">"$B$56:$H$58"</definedName>
    <definedName name="tab20210713_182200_RunProcREG_paramModel_2" localSheetId="6" hidden="1">"$B$68:$H$69"</definedName>
    <definedName name="tab20210714_122116_RunProcREG_anovaTab_1" localSheetId="3" hidden="1">"$B$47:$G$50"</definedName>
    <definedName name="tab20210714_122116_RunProcREG_gOfFitStats_1" localSheetId="3" hidden="1">"$B$30:$C$42"</definedName>
    <definedName name="tab20210714_122116_RunProcREG_paramModel_1" localSheetId="3" hidden="1">"$B$56:$H$58"</definedName>
    <definedName name="tab20210714_122116_RunProcREG_paramModel_2" localSheetId="3" hidden="1">"$B$68:$H$69"</definedName>
    <definedName name="xdata1" localSheetId="7" hidden="1">XLSTAT_20210713_182200_1_HID!$C$1:$C$70</definedName>
    <definedName name="xdata1" localSheetId="4" hidden="1">XLSTAT_20210714_122116_1_HID!$C$1:$C$70</definedName>
    <definedName name="xdata1" hidden="1">#REF!</definedName>
    <definedName name="xdata2" localSheetId="7" hidden="1">XLSTAT_20210713_182200_1_HID!$G$1:$G$70</definedName>
    <definedName name="xdata2" localSheetId="4" hidden="1">XLSTAT_20210714_122116_1_HID!$G$1:$G$70</definedName>
    <definedName name="xdata2" hidden="1">#REF!</definedName>
    <definedName name="xdata3" localSheetId="7" hidden="1">XLSTAT_20210713_182200_1_HID!$K$1:$K$100</definedName>
    <definedName name="xdata3" localSheetId="4" hidden="1">XLSTAT_20210714_122116_1_HID!$K$1:$K$100</definedName>
    <definedName name="xdata4" localSheetId="7" hidden="1">XLSTAT_20210713_182200_1_HID!$O$1:$O$100</definedName>
    <definedName name="xdata4" localSheetId="4" hidden="1">XLSTAT_20210714_122116_1_HID!$O$1:$O$100</definedName>
    <definedName name="xdata5" localSheetId="7" hidden="1">XLSTAT_20210713_182200_1_HID!$S$1:$S$70</definedName>
    <definedName name="xdata5" localSheetId="4" hidden="1">XLSTAT_20210714_122116_1_HID!$S$1:$S$70</definedName>
    <definedName name="xdata6" localSheetId="7" hidden="1">XLSTAT_20210713_182200_1_HID!$W$1:$W$70</definedName>
    <definedName name="xdata6" localSheetId="4" hidden="1">XLSTAT_20210714_122116_1_HID!$W$1:$W$70</definedName>
    <definedName name="ydata1" localSheetId="7" hidden="1">XLSTAT_20210713_182200_1_HID!$D$1:$D$70</definedName>
    <definedName name="ydata1" localSheetId="4" hidden="1">XLSTAT_20210714_122116_1_HID!$D$1:$D$70</definedName>
    <definedName name="ydata1" hidden="1">#REF!</definedName>
    <definedName name="ydata2" localSheetId="7" hidden="1">XLSTAT_20210713_182200_1_HID!$H$1:$H$70</definedName>
    <definedName name="ydata2" localSheetId="4" hidden="1">XLSTAT_20210714_122116_1_HID!$H$1:$H$70</definedName>
    <definedName name="ydata2" hidden="1">#REF!</definedName>
    <definedName name="ydata3" localSheetId="7" hidden="1">XLSTAT_20210713_182200_1_HID!$L$1:$L$100</definedName>
    <definedName name="ydata3" localSheetId="4" hidden="1">XLSTAT_20210714_122116_1_HID!$L$1:$L$100</definedName>
    <definedName name="ydata4" localSheetId="7" hidden="1">XLSTAT_20210713_182200_1_HID!$P$1:$P$100</definedName>
    <definedName name="ydata4" localSheetId="4" hidden="1">XLSTAT_20210714_122116_1_HID!$P$1:$P$100</definedName>
    <definedName name="ydata5" localSheetId="7" hidden="1">XLSTAT_20210713_182200_1_HID!$T$1:$T$70</definedName>
    <definedName name="ydata5" localSheetId="4" hidden="1">XLSTAT_20210714_122116_1_HID!$T$1:$T$70</definedName>
    <definedName name="ydata6" localSheetId="7" hidden="1">XLSTAT_20210713_182200_1_HID!$X$1:$X$70</definedName>
    <definedName name="ydata6" localSheetId="4" hidden="1">XLSTAT_20210714_122116_1_HID!$X$1:$X$70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" i="63" l="1"/>
  <c r="X2" i="63"/>
  <c r="X3" i="63"/>
  <c r="X4" i="63"/>
  <c r="X5" i="63"/>
  <c r="X6" i="63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47" i="63"/>
  <c r="X48" i="63"/>
  <c r="X49" i="63"/>
  <c r="X50" i="63"/>
  <c r="X51" i="63"/>
  <c r="X52" i="63"/>
  <c r="X53" i="63"/>
  <c r="X54" i="63"/>
  <c r="X55" i="63"/>
  <c r="X56" i="63"/>
  <c r="X57" i="63"/>
  <c r="X58" i="63"/>
  <c r="X59" i="63"/>
  <c r="X60" i="63"/>
  <c r="X61" i="63"/>
  <c r="X62" i="63"/>
  <c r="X63" i="63"/>
  <c r="X64" i="63"/>
  <c r="X65" i="63"/>
  <c r="X66" i="63"/>
  <c r="X67" i="63"/>
  <c r="X68" i="63"/>
  <c r="X69" i="63"/>
  <c r="X70" i="63"/>
  <c r="W1" i="63"/>
  <c r="W2" i="63"/>
  <c r="W3" i="63"/>
  <c r="W4" i="63"/>
  <c r="W5" i="63"/>
  <c r="W6" i="63"/>
  <c r="W7" i="63"/>
  <c r="W8" i="63"/>
  <c r="W9" i="63"/>
  <c r="W10" i="63"/>
  <c r="W11" i="63"/>
  <c r="W12" i="63"/>
  <c r="W13" i="63"/>
  <c r="W14" i="63"/>
  <c r="W15" i="63"/>
  <c r="W16" i="63"/>
  <c r="W17" i="63"/>
  <c r="W18" i="63"/>
  <c r="W19" i="63"/>
  <c r="W20" i="63"/>
  <c r="W21" i="63"/>
  <c r="W22" i="63"/>
  <c r="W23" i="63"/>
  <c r="W24" i="63"/>
  <c r="W25" i="63"/>
  <c r="W26" i="63"/>
  <c r="W27" i="63"/>
  <c r="W28" i="63"/>
  <c r="W29" i="63"/>
  <c r="W30" i="63"/>
  <c r="W31" i="63"/>
  <c r="W32" i="63"/>
  <c r="W33" i="63"/>
  <c r="W34" i="63"/>
  <c r="W35" i="63"/>
  <c r="W36" i="63"/>
  <c r="W37" i="63"/>
  <c r="W38" i="63"/>
  <c r="W39" i="63"/>
  <c r="W40" i="63"/>
  <c r="W41" i="63"/>
  <c r="W42" i="63"/>
  <c r="W43" i="63"/>
  <c r="W44" i="63"/>
  <c r="W45" i="63"/>
  <c r="W46" i="63"/>
  <c r="W47" i="63"/>
  <c r="W48" i="63"/>
  <c r="W49" i="63"/>
  <c r="W50" i="63"/>
  <c r="W51" i="63"/>
  <c r="W52" i="63"/>
  <c r="W53" i="63"/>
  <c r="W54" i="63"/>
  <c r="W55" i="63"/>
  <c r="W56" i="63"/>
  <c r="W57" i="63"/>
  <c r="W58" i="63"/>
  <c r="W59" i="63"/>
  <c r="W60" i="63"/>
  <c r="W61" i="63"/>
  <c r="W62" i="63"/>
  <c r="W63" i="63"/>
  <c r="W64" i="63"/>
  <c r="W65" i="63"/>
  <c r="W66" i="63"/>
  <c r="W67" i="63"/>
  <c r="W68" i="63"/>
  <c r="W69" i="63"/>
  <c r="W70" i="63"/>
  <c r="T1" i="63"/>
  <c r="T2" i="63"/>
  <c r="T3" i="63"/>
  <c r="T4" i="63"/>
  <c r="T5" i="63"/>
  <c r="T6" i="63"/>
  <c r="T7" i="63"/>
  <c r="T8" i="63"/>
  <c r="T9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30" i="63"/>
  <c r="T31" i="63"/>
  <c r="T32" i="63"/>
  <c r="T33" i="63"/>
  <c r="T34" i="63"/>
  <c r="T35" i="63"/>
  <c r="T36" i="63"/>
  <c r="T37" i="63"/>
  <c r="T38" i="63"/>
  <c r="T39" i="63"/>
  <c r="T40" i="63"/>
  <c r="T41" i="63"/>
  <c r="T42" i="63"/>
  <c r="T43" i="63"/>
  <c r="T44" i="63"/>
  <c r="T45" i="63"/>
  <c r="T46" i="63"/>
  <c r="T47" i="63"/>
  <c r="T48" i="63"/>
  <c r="T49" i="63"/>
  <c r="T50" i="63"/>
  <c r="T51" i="63"/>
  <c r="T52" i="63"/>
  <c r="T53" i="63"/>
  <c r="T54" i="63"/>
  <c r="T55" i="63"/>
  <c r="T56" i="63"/>
  <c r="T57" i="63"/>
  <c r="T58" i="63"/>
  <c r="T59" i="63"/>
  <c r="T60" i="63"/>
  <c r="T61" i="63"/>
  <c r="T62" i="63"/>
  <c r="T63" i="63"/>
  <c r="T64" i="63"/>
  <c r="T65" i="63"/>
  <c r="T66" i="63"/>
  <c r="T67" i="63"/>
  <c r="T68" i="63"/>
  <c r="T69" i="63"/>
  <c r="T70" i="63"/>
  <c r="S1" i="63"/>
  <c r="S2" i="63"/>
  <c r="S3" i="63"/>
  <c r="S4" i="63"/>
  <c r="S5" i="63"/>
  <c r="S6" i="63"/>
  <c r="S7" i="63"/>
  <c r="S8" i="63"/>
  <c r="S9" i="63"/>
  <c r="S10" i="63"/>
  <c r="S11" i="63"/>
  <c r="S12" i="63"/>
  <c r="S13" i="63"/>
  <c r="S14" i="63"/>
  <c r="S15" i="63"/>
  <c r="S16" i="63"/>
  <c r="S17" i="63"/>
  <c r="S18" i="63"/>
  <c r="S19" i="63"/>
  <c r="S20" i="63"/>
  <c r="S21" i="63"/>
  <c r="S22" i="63"/>
  <c r="S23" i="63"/>
  <c r="S24" i="63"/>
  <c r="S25" i="63"/>
  <c r="S26" i="63"/>
  <c r="S27" i="63"/>
  <c r="S28" i="63"/>
  <c r="S29" i="63"/>
  <c r="S30" i="63"/>
  <c r="S31" i="63"/>
  <c r="S32" i="63"/>
  <c r="S33" i="63"/>
  <c r="S34" i="63"/>
  <c r="S35" i="63"/>
  <c r="S36" i="63"/>
  <c r="S37" i="63"/>
  <c r="S38" i="63"/>
  <c r="S39" i="63"/>
  <c r="S40" i="63"/>
  <c r="S41" i="63"/>
  <c r="S42" i="63"/>
  <c r="S43" i="63"/>
  <c r="S44" i="63"/>
  <c r="S45" i="63"/>
  <c r="S46" i="63"/>
  <c r="S47" i="63"/>
  <c r="S48" i="63"/>
  <c r="S49" i="63"/>
  <c r="S50" i="63"/>
  <c r="S51" i="63"/>
  <c r="S52" i="63"/>
  <c r="S53" i="63"/>
  <c r="S54" i="63"/>
  <c r="S55" i="63"/>
  <c r="S56" i="63"/>
  <c r="S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P1" i="63"/>
  <c r="P2" i="63"/>
  <c r="P3" i="63"/>
  <c r="P4" i="63"/>
  <c r="P5" i="63"/>
  <c r="P6" i="63"/>
  <c r="P7" i="63"/>
  <c r="P8" i="63"/>
  <c r="P9" i="63"/>
  <c r="P10" i="63"/>
  <c r="P11" i="63"/>
  <c r="P12" i="63"/>
  <c r="P13" i="63"/>
  <c r="P14" i="63"/>
  <c r="P15" i="63"/>
  <c r="P16" i="63"/>
  <c r="P17" i="63"/>
  <c r="P18" i="63"/>
  <c r="P19" i="63"/>
  <c r="P20" i="63"/>
  <c r="P21" i="63"/>
  <c r="P22" i="63"/>
  <c r="P23" i="63"/>
  <c r="P24" i="63"/>
  <c r="P25" i="63"/>
  <c r="P26" i="63"/>
  <c r="P27" i="63"/>
  <c r="P28" i="63"/>
  <c r="P29" i="63"/>
  <c r="P30" i="63"/>
  <c r="P31" i="63"/>
  <c r="P32" i="63"/>
  <c r="P33" i="63"/>
  <c r="P34" i="63"/>
  <c r="P35" i="63"/>
  <c r="P36" i="63"/>
  <c r="P37" i="63"/>
  <c r="P38" i="63"/>
  <c r="P39" i="63"/>
  <c r="P40" i="63"/>
  <c r="P41" i="63"/>
  <c r="P42" i="63"/>
  <c r="P43" i="63"/>
  <c r="P44" i="63"/>
  <c r="P45" i="63"/>
  <c r="P46" i="63"/>
  <c r="P47" i="63"/>
  <c r="P48" i="63"/>
  <c r="P49" i="63"/>
  <c r="P50" i="63"/>
  <c r="P51" i="63"/>
  <c r="P52" i="63"/>
  <c r="P53" i="63"/>
  <c r="P54" i="63"/>
  <c r="P55" i="63"/>
  <c r="P56" i="63"/>
  <c r="P57" i="63"/>
  <c r="P58" i="63"/>
  <c r="P59" i="63"/>
  <c r="P60" i="63"/>
  <c r="P61" i="63"/>
  <c r="P62" i="63"/>
  <c r="P63" i="63"/>
  <c r="P64" i="63"/>
  <c r="P65" i="63"/>
  <c r="P66" i="63"/>
  <c r="P67" i="63"/>
  <c r="P68" i="63"/>
  <c r="P69" i="63"/>
  <c r="P70" i="63"/>
  <c r="P71" i="63"/>
  <c r="P72" i="63"/>
  <c r="P73" i="63"/>
  <c r="P74" i="63"/>
  <c r="P75" i="63"/>
  <c r="P76" i="63"/>
  <c r="P77" i="63"/>
  <c r="P78" i="63"/>
  <c r="P79" i="63"/>
  <c r="P80" i="63"/>
  <c r="P81" i="63"/>
  <c r="P82" i="63"/>
  <c r="P83" i="63"/>
  <c r="P84" i="63"/>
  <c r="P85" i="63"/>
  <c r="P86" i="63"/>
  <c r="P87" i="63"/>
  <c r="P88" i="63"/>
  <c r="P89" i="63"/>
  <c r="P90" i="63"/>
  <c r="P91" i="63"/>
  <c r="P92" i="63"/>
  <c r="P93" i="63"/>
  <c r="P94" i="63"/>
  <c r="P95" i="63"/>
  <c r="P96" i="63"/>
  <c r="P97" i="63"/>
  <c r="P98" i="63"/>
  <c r="P99" i="63"/>
  <c r="P100" i="63"/>
  <c r="O1" i="63"/>
  <c r="O2" i="63"/>
  <c r="O3" i="63"/>
  <c r="O4" i="63"/>
  <c r="O5" i="63"/>
  <c r="O6" i="63"/>
  <c r="O7" i="63"/>
  <c r="O8" i="63"/>
  <c r="O9" i="63"/>
  <c r="O10" i="63"/>
  <c r="O11" i="63"/>
  <c r="O12" i="63"/>
  <c r="O13" i="63"/>
  <c r="O14" i="63"/>
  <c r="O15" i="63"/>
  <c r="O16" i="63"/>
  <c r="O17" i="63"/>
  <c r="O18" i="63"/>
  <c r="O19" i="63"/>
  <c r="O20" i="63"/>
  <c r="O21" i="63"/>
  <c r="O22" i="63"/>
  <c r="O23" i="63"/>
  <c r="O24" i="63"/>
  <c r="O25" i="63"/>
  <c r="O26" i="63"/>
  <c r="O27" i="63"/>
  <c r="O28" i="63"/>
  <c r="O29" i="63"/>
  <c r="O30" i="63"/>
  <c r="O31" i="63"/>
  <c r="O32" i="63"/>
  <c r="O33" i="63"/>
  <c r="O34" i="63"/>
  <c r="O35" i="63"/>
  <c r="O36" i="63"/>
  <c r="O37" i="63"/>
  <c r="O38" i="63"/>
  <c r="O39" i="63"/>
  <c r="O40" i="63"/>
  <c r="O41" i="63"/>
  <c r="O42" i="63"/>
  <c r="O43" i="63"/>
  <c r="O44" i="63"/>
  <c r="O45" i="63"/>
  <c r="O46" i="63"/>
  <c r="O47" i="63"/>
  <c r="O48" i="63"/>
  <c r="O49" i="63"/>
  <c r="O50" i="63"/>
  <c r="O51" i="63"/>
  <c r="O52" i="63"/>
  <c r="O53" i="63"/>
  <c r="O54" i="63"/>
  <c r="O55" i="63"/>
  <c r="O56" i="63"/>
  <c r="O57" i="63"/>
  <c r="O58" i="63"/>
  <c r="O59" i="63"/>
  <c r="O60" i="63"/>
  <c r="O61" i="63"/>
  <c r="O62" i="63"/>
  <c r="O63" i="63"/>
  <c r="O64" i="63"/>
  <c r="O65" i="63"/>
  <c r="O66" i="63"/>
  <c r="O67" i="63"/>
  <c r="O68" i="63"/>
  <c r="O69" i="63"/>
  <c r="O70" i="63"/>
  <c r="O71" i="63"/>
  <c r="O72" i="63"/>
  <c r="O73" i="63"/>
  <c r="O74" i="63"/>
  <c r="O75" i="63"/>
  <c r="O76" i="63"/>
  <c r="O77" i="63"/>
  <c r="O78" i="63"/>
  <c r="O79" i="63"/>
  <c r="O80" i="63"/>
  <c r="O81" i="63"/>
  <c r="O82" i="63"/>
  <c r="O83" i="63"/>
  <c r="O84" i="63"/>
  <c r="O85" i="63"/>
  <c r="O86" i="63"/>
  <c r="O87" i="63"/>
  <c r="O88" i="63"/>
  <c r="O89" i="63"/>
  <c r="O90" i="63"/>
  <c r="O91" i="63"/>
  <c r="O92" i="63"/>
  <c r="O93" i="63"/>
  <c r="O94" i="63"/>
  <c r="O95" i="63"/>
  <c r="O96" i="63"/>
  <c r="O97" i="63"/>
  <c r="O98" i="63"/>
  <c r="O99" i="63"/>
  <c r="O100" i="63"/>
  <c r="L1" i="63"/>
  <c r="L2" i="63"/>
  <c r="L3" i="63"/>
  <c r="L4" i="63"/>
  <c r="L5" i="63"/>
  <c r="L6" i="63"/>
  <c r="L7" i="63"/>
  <c r="L8" i="63"/>
  <c r="L9" i="63"/>
  <c r="L10" i="63"/>
  <c r="L11" i="63"/>
  <c r="L12" i="63"/>
  <c r="L13" i="63"/>
  <c r="L14" i="63"/>
  <c r="L15" i="63"/>
  <c r="L16" i="63"/>
  <c r="L17" i="63"/>
  <c r="L18" i="63"/>
  <c r="L19" i="63"/>
  <c r="L20" i="63"/>
  <c r="L21" i="63"/>
  <c r="L22" i="63"/>
  <c r="L23" i="63"/>
  <c r="L24" i="63"/>
  <c r="L25" i="63"/>
  <c r="L26" i="63"/>
  <c r="L27" i="63"/>
  <c r="L28" i="63"/>
  <c r="L29" i="63"/>
  <c r="L30" i="63"/>
  <c r="L31" i="63"/>
  <c r="L32" i="63"/>
  <c r="L33" i="63"/>
  <c r="L34" i="63"/>
  <c r="L35" i="63"/>
  <c r="L36" i="63"/>
  <c r="L37" i="63"/>
  <c r="L38" i="63"/>
  <c r="L39" i="63"/>
  <c r="L40" i="63"/>
  <c r="L41" i="63"/>
  <c r="L42" i="63"/>
  <c r="L43" i="63"/>
  <c r="L44" i="63"/>
  <c r="L45" i="63"/>
  <c r="L46" i="63"/>
  <c r="L47" i="63"/>
  <c r="L48" i="63"/>
  <c r="L49" i="63"/>
  <c r="L50" i="63"/>
  <c r="L51" i="63"/>
  <c r="L52" i="63"/>
  <c r="L53" i="63"/>
  <c r="L54" i="63"/>
  <c r="L55" i="63"/>
  <c r="L56" i="63"/>
  <c r="L57" i="63"/>
  <c r="L58" i="63"/>
  <c r="L59" i="63"/>
  <c r="L60" i="63"/>
  <c r="L61" i="63"/>
  <c r="L62" i="63"/>
  <c r="L63" i="63"/>
  <c r="L64" i="63"/>
  <c r="L65" i="63"/>
  <c r="L66" i="63"/>
  <c r="L67" i="63"/>
  <c r="L68" i="63"/>
  <c r="L69" i="63"/>
  <c r="L70" i="63"/>
  <c r="L71" i="63"/>
  <c r="L72" i="63"/>
  <c r="L73" i="63"/>
  <c r="L74" i="63"/>
  <c r="L75" i="63"/>
  <c r="L76" i="63"/>
  <c r="L77" i="63"/>
  <c r="L78" i="63"/>
  <c r="L79" i="63"/>
  <c r="L80" i="63"/>
  <c r="L81" i="63"/>
  <c r="L82" i="63"/>
  <c r="L83" i="63"/>
  <c r="L84" i="63"/>
  <c r="L85" i="63"/>
  <c r="L86" i="63"/>
  <c r="L87" i="63"/>
  <c r="L88" i="63"/>
  <c r="L89" i="63"/>
  <c r="L90" i="63"/>
  <c r="L91" i="63"/>
  <c r="L92" i="63"/>
  <c r="L93" i="63"/>
  <c r="L94" i="63"/>
  <c r="L95" i="63"/>
  <c r="L96" i="63"/>
  <c r="L97" i="63"/>
  <c r="L98" i="63"/>
  <c r="L99" i="63"/>
  <c r="L100" i="63"/>
  <c r="K1" i="63"/>
  <c r="K2" i="63"/>
  <c r="K3" i="63"/>
  <c r="K4" i="63"/>
  <c r="K5" i="63"/>
  <c r="K6" i="63"/>
  <c r="K7" i="63"/>
  <c r="K8" i="63"/>
  <c r="K9" i="63"/>
  <c r="K10" i="63"/>
  <c r="K11" i="63"/>
  <c r="K12" i="63"/>
  <c r="K13" i="63"/>
  <c r="K14" i="63"/>
  <c r="K15" i="63"/>
  <c r="K16" i="63"/>
  <c r="K17" i="63"/>
  <c r="K18" i="63"/>
  <c r="K19" i="63"/>
  <c r="K20" i="63"/>
  <c r="K21" i="63"/>
  <c r="K22" i="63"/>
  <c r="K23" i="63"/>
  <c r="K24" i="63"/>
  <c r="K25" i="63"/>
  <c r="K26" i="63"/>
  <c r="K27" i="63"/>
  <c r="K28" i="63"/>
  <c r="K29" i="63"/>
  <c r="K30" i="63"/>
  <c r="K31" i="63"/>
  <c r="K32" i="63"/>
  <c r="K33" i="63"/>
  <c r="K34" i="63"/>
  <c r="K35" i="63"/>
  <c r="K36" i="63"/>
  <c r="K37" i="63"/>
  <c r="K38" i="63"/>
  <c r="K39" i="63"/>
  <c r="K40" i="63"/>
  <c r="K41" i="63"/>
  <c r="K42" i="63"/>
  <c r="K43" i="63"/>
  <c r="K44" i="63"/>
  <c r="K45" i="63"/>
  <c r="K46" i="63"/>
  <c r="K47" i="63"/>
  <c r="K48" i="63"/>
  <c r="K49" i="63"/>
  <c r="K50" i="63"/>
  <c r="K51" i="63"/>
  <c r="K52" i="63"/>
  <c r="K53" i="63"/>
  <c r="K54" i="63"/>
  <c r="K55" i="63"/>
  <c r="K56" i="63"/>
  <c r="K57" i="63"/>
  <c r="K58" i="63"/>
  <c r="K59" i="63"/>
  <c r="K60" i="63"/>
  <c r="K61" i="63"/>
  <c r="K62" i="63"/>
  <c r="K63" i="63"/>
  <c r="K64" i="63"/>
  <c r="K65" i="63"/>
  <c r="K66" i="63"/>
  <c r="K67" i="63"/>
  <c r="K68" i="63"/>
  <c r="K69" i="63"/>
  <c r="K70" i="63"/>
  <c r="K71" i="63"/>
  <c r="K72" i="63"/>
  <c r="K73" i="63"/>
  <c r="K74" i="63"/>
  <c r="K75" i="63"/>
  <c r="K76" i="63"/>
  <c r="K77" i="63"/>
  <c r="K78" i="63"/>
  <c r="K79" i="63"/>
  <c r="K80" i="63"/>
  <c r="K81" i="63"/>
  <c r="K82" i="63"/>
  <c r="K83" i="63"/>
  <c r="K84" i="63"/>
  <c r="K85" i="63"/>
  <c r="K86" i="63"/>
  <c r="K87" i="63"/>
  <c r="K88" i="63"/>
  <c r="K89" i="63"/>
  <c r="K90" i="63"/>
  <c r="K91" i="63"/>
  <c r="K92" i="63"/>
  <c r="K93" i="63"/>
  <c r="K94" i="63"/>
  <c r="K95" i="63"/>
  <c r="K96" i="63"/>
  <c r="K97" i="63"/>
  <c r="K98" i="63"/>
  <c r="K99" i="63"/>
  <c r="K100" i="63"/>
  <c r="H1" i="63"/>
  <c r="H2" i="63"/>
  <c r="H3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47" i="63"/>
  <c r="H48" i="63"/>
  <c r="H49" i="63"/>
  <c r="H50" i="63"/>
  <c r="H51" i="63"/>
  <c r="H52" i="63"/>
  <c r="H53" i="63"/>
  <c r="H54" i="63"/>
  <c r="H55" i="63"/>
  <c r="H56" i="63"/>
  <c r="H57" i="63"/>
  <c r="H58" i="63"/>
  <c r="H59" i="63"/>
  <c r="H60" i="63"/>
  <c r="H61" i="63"/>
  <c r="H62" i="63"/>
  <c r="H63" i="63"/>
  <c r="H64" i="63"/>
  <c r="H65" i="63"/>
  <c r="H66" i="63"/>
  <c r="H67" i="63"/>
  <c r="H68" i="63"/>
  <c r="H69" i="63"/>
  <c r="H70" i="63"/>
  <c r="G1" i="63"/>
  <c r="G2" i="63"/>
  <c r="G3" i="63"/>
  <c r="G4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38" i="63"/>
  <c r="G39" i="63"/>
  <c r="G40" i="63"/>
  <c r="G41" i="63"/>
  <c r="G42" i="63"/>
  <c r="G43" i="63"/>
  <c r="G44" i="63"/>
  <c r="G45" i="63"/>
  <c r="G46" i="63"/>
  <c r="G47" i="63"/>
  <c r="G48" i="63"/>
  <c r="G49" i="63"/>
  <c r="G50" i="63"/>
  <c r="G51" i="63"/>
  <c r="G52" i="63"/>
  <c r="G53" i="63"/>
  <c r="G54" i="63"/>
  <c r="G55" i="63"/>
  <c r="G56" i="63"/>
  <c r="G57" i="63"/>
  <c r="G58" i="63"/>
  <c r="G59" i="63"/>
  <c r="G60" i="63"/>
  <c r="G61" i="63"/>
  <c r="G62" i="63"/>
  <c r="G63" i="63"/>
  <c r="G64" i="63"/>
  <c r="G65" i="63"/>
  <c r="G66" i="63"/>
  <c r="G67" i="63"/>
  <c r="G68" i="63"/>
  <c r="G69" i="63"/>
  <c r="G70" i="63"/>
  <c r="D1" i="63"/>
  <c r="D2" i="63"/>
  <c r="D3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D55" i="63"/>
  <c r="D56" i="63"/>
  <c r="D57" i="63"/>
  <c r="D58" i="63"/>
  <c r="D59" i="63"/>
  <c r="D60" i="63"/>
  <c r="D61" i="63"/>
  <c r="D62" i="63"/>
  <c r="D63" i="63"/>
  <c r="D64" i="63"/>
  <c r="D65" i="63"/>
  <c r="D66" i="63"/>
  <c r="D67" i="63"/>
  <c r="D68" i="63"/>
  <c r="D69" i="63"/>
  <c r="D70" i="63"/>
  <c r="C1" i="63"/>
  <c r="C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7" i="63"/>
  <c r="C38" i="63"/>
  <c r="C39" i="63"/>
  <c r="C40" i="63"/>
  <c r="C41" i="63"/>
  <c r="C42" i="63"/>
  <c r="C43" i="63"/>
  <c r="C44" i="63"/>
  <c r="C45" i="63"/>
  <c r="C46" i="63"/>
  <c r="C47" i="63"/>
  <c r="C48" i="63"/>
  <c r="C49" i="63"/>
  <c r="C50" i="63"/>
  <c r="C51" i="63"/>
  <c r="C52" i="63"/>
  <c r="C53" i="63"/>
  <c r="C54" i="63"/>
  <c r="C55" i="63"/>
  <c r="C56" i="63"/>
  <c r="C57" i="63"/>
  <c r="C58" i="63"/>
  <c r="C59" i="63"/>
  <c r="C60" i="63"/>
  <c r="C61" i="63"/>
  <c r="C62" i="63"/>
  <c r="C63" i="63"/>
  <c r="C64" i="63"/>
  <c r="C65" i="63"/>
  <c r="C66" i="63"/>
  <c r="C67" i="63"/>
  <c r="C68" i="63"/>
  <c r="C69" i="63"/>
  <c r="C70" i="63"/>
  <c r="H24" i="1"/>
  <c r="H22" i="1"/>
  <c r="H21" i="1"/>
  <c r="H20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X1" i="38"/>
  <c r="X2" i="38"/>
  <c r="X3" i="38"/>
  <c r="X4" i="38"/>
  <c r="X5" i="38"/>
  <c r="X6" i="38"/>
  <c r="X7" i="38"/>
  <c r="X8" i="38"/>
  <c r="X9" i="38"/>
  <c r="X10" i="38"/>
  <c r="X11" i="38"/>
  <c r="X1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2" i="38"/>
  <c r="X43" i="38"/>
  <c r="X44" i="38"/>
  <c r="X45" i="38"/>
  <c r="X46" i="38"/>
  <c r="X47" i="38"/>
  <c r="X48" i="38"/>
  <c r="X49" i="38"/>
  <c r="X50" i="38"/>
  <c r="X51" i="38"/>
  <c r="X52" i="38"/>
  <c r="X53" i="38"/>
  <c r="X54" i="38"/>
  <c r="X55" i="38"/>
  <c r="X56" i="38"/>
  <c r="X57" i="38"/>
  <c r="X58" i="38"/>
  <c r="X59" i="38"/>
  <c r="X60" i="38"/>
  <c r="X61" i="38"/>
  <c r="X62" i="38"/>
  <c r="X63" i="38"/>
  <c r="X64" i="38"/>
  <c r="X65" i="38"/>
  <c r="X66" i="38"/>
  <c r="X67" i="38"/>
  <c r="X68" i="38"/>
  <c r="X69" i="38"/>
  <c r="X70" i="38"/>
  <c r="W1" i="38"/>
  <c r="W2" i="38"/>
  <c r="W3" i="38"/>
  <c r="W4" i="3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7" i="38"/>
  <c r="W48" i="38"/>
  <c r="W49" i="38"/>
  <c r="W50" i="38"/>
  <c r="W51" i="38"/>
  <c r="W52" i="38"/>
  <c r="W53" i="38"/>
  <c r="W54" i="38"/>
  <c r="W55" i="38"/>
  <c r="W56" i="38"/>
  <c r="W57" i="38"/>
  <c r="W58" i="38"/>
  <c r="W59" i="38"/>
  <c r="W60" i="38"/>
  <c r="W61" i="38"/>
  <c r="W62" i="38"/>
  <c r="W63" i="38"/>
  <c r="W64" i="38"/>
  <c r="W65" i="38"/>
  <c r="W66" i="38"/>
  <c r="W67" i="38"/>
  <c r="W68" i="38"/>
  <c r="W69" i="38"/>
  <c r="W70" i="38"/>
  <c r="T1" i="38"/>
  <c r="T2" i="38"/>
  <c r="T3" i="38"/>
  <c r="T4" i="38"/>
  <c r="T5" i="38"/>
  <c r="T6" i="38"/>
  <c r="T7" i="38"/>
  <c r="T8" i="38"/>
  <c r="T9" i="38"/>
  <c r="T10" i="38"/>
  <c r="T11" i="38"/>
  <c r="T12" i="38"/>
  <c r="T13" i="38"/>
  <c r="T14" i="38"/>
  <c r="T15" i="38"/>
  <c r="T16" i="38"/>
  <c r="T17" i="38"/>
  <c r="T18" i="38"/>
  <c r="T19" i="38"/>
  <c r="T20" i="38"/>
  <c r="T21" i="38"/>
  <c r="T22" i="38"/>
  <c r="T23" i="38"/>
  <c r="T24" i="38"/>
  <c r="T25" i="38"/>
  <c r="T26" i="38"/>
  <c r="T27" i="38"/>
  <c r="T28" i="38"/>
  <c r="T29" i="38"/>
  <c r="T30" i="38"/>
  <c r="T31" i="38"/>
  <c r="T32" i="38"/>
  <c r="T33" i="38"/>
  <c r="T34" i="38"/>
  <c r="T35" i="38"/>
  <c r="T36" i="38"/>
  <c r="T37" i="38"/>
  <c r="T38" i="38"/>
  <c r="T39" i="38"/>
  <c r="T40" i="38"/>
  <c r="T41" i="38"/>
  <c r="T42" i="38"/>
  <c r="T43" i="38"/>
  <c r="T44" i="38"/>
  <c r="T45" i="38"/>
  <c r="T46" i="38"/>
  <c r="T47" i="38"/>
  <c r="T48" i="38"/>
  <c r="T49" i="38"/>
  <c r="T50" i="38"/>
  <c r="T51" i="38"/>
  <c r="T52" i="38"/>
  <c r="T53" i="38"/>
  <c r="T54" i="38"/>
  <c r="T55" i="38"/>
  <c r="T56" i="38"/>
  <c r="T57" i="38"/>
  <c r="T58" i="38"/>
  <c r="T59" i="38"/>
  <c r="T60" i="38"/>
  <c r="T61" i="38"/>
  <c r="T62" i="38"/>
  <c r="T63" i="38"/>
  <c r="T64" i="38"/>
  <c r="T65" i="38"/>
  <c r="T66" i="38"/>
  <c r="T67" i="38"/>
  <c r="T68" i="38"/>
  <c r="T69" i="38"/>
  <c r="T70" i="38"/>
  <c r="S1" i="38"/>
  <c r="S2" i="38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S25" i="38"/>
  <c r="S26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5" i="38"/>
  <c r="S46" i="38"/>
  <c r="S47" i="38"/>
  <c r="S48" i="38"/>
  <c r="S49" i="38"/>
  <c r="S50" i="38"/>
  <c r="S51" i="38"/>
  <c r="S52" i="38"/>
  <c r="S53" i="38"/>
  <c r="S54" i="38"/>
  <c r="S55" i="38"/>
  <c r="S56" i="38"/>
  <c r="S57" i="38"/>
  <c r="S58" i="38"/>
  <c r="S59" i="38"/>
  <c r="S60" i="38"/>
  <c r="S61" i="38"/>
  <c r="S62" i="38"/>
  <c r="S63" i="38"/>
  <c r="S64" i="38"/>
  <c r="S65" i="38"/>
  <c r="S66" i="38"/>
  <c r="S67" i="38"/>
  <c r="S68" i="38"/>
  <c r="S69" i="38"/>
  <c r="S70" i="38"/>
  <c r="P1" i="38"/>
  <c r="P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P50" i="38"/>
  <c r="P51" i="38"/>
  <c r="P52" i="38"/>
  <c r="P53" i="38"/>
  <c r="P54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75" i="38"/>
  <c r="P76" i="38"/>
  <c r="P77" i="38"/>
  <c r="P78" i="38"/>
  <c r="P79" i="38"/>
  <c r="P80" i="38"/>
  <c r="P81" i="38"/>
  <c r="P82" i="38"/>
  <c r="P83" i="38"/>
  <c r="P84" i="38"/>
  <c r="P85" i="38"/>
  <c r="P86" i="38"/>
  <c r="P87" i="38"/>
  <c r="P88" i="38"/>
  <c r="P89" i="38"/>
  <c r="P90" i="38"/>
  <c r="P91" i="38"/>
  <c r="P92" i="38"/>
  <c r="P93" i="38"/>
  <c r="P94" i="38"/>
  <c r="P95" i="38"/>
  <c r="P96" i="38"/>
  <c r="P97" i="38"/>
  <c r="P98" i="38"/>
  <c r="P99" i="38"/>
  <c r="P100" i="38"/>
  <c r="O1" i="38"/>
  <c r="O2" i="38"/>
  <c r="O3" i="38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100" i="38"/>
  <c r="L1" i="38"/>
  <c r="L2" i="38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L99" i="38"/>
  <c r="L100" i="38"/>
  <c r="K1" i="38"/>
  <c r="K2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K89" i="38"/>
  <c r="K90" i="38"/>
  <c r="K91" i="38"/>
  <c r="K92" i="38"/>
  <c r="K93" i="38"/>
  <c r="K94" i="38"/>
  <c r="K95" i="38"/>
  <c r="K96" i="38"/>
  <c r="K97" i="38"/>
  <c r="K98" i="38"/>
  <c r="K99" i="38"/>
  <c r="K100" i="38"/>
  <c r="H1" i="38"/>
  <c r="H2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G1" i="38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D1" i="38"/>
  <c r="D2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C1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I54" i="27"/>
  <c r="J52" i="27"/>
  <c r="I52" i="27"/>
  <c r="I55" i="27"/>
  <c r="L12" i="3"/>
  <c r="L9" i="3"/>
  <c r="L13" i="20"/>
  <c r="L11" i="20"/>
  <c r="L9" i="20"/>
  <c r="L15" i="19"/>
  <c r="L11" i="19"/>
  <c r="L12" i="19"/>
  <c r="L13" i="19"/>
  <c r="L14" i="19"/>
  <c r="L10" i="19"/>
  <c r="L9" i="14"/>
  <c r="L10" i="14"/>
  <c r="L11" i="14"/>
  <c r="L12" i="14"/>
  <c r="L13" i="14"/>
  <c r="L14" i="14"/>
  <c r="L15" i="14"/>
  <c r="L8" i="14"/>
  <c r="L9" i="12"/>
  <c r="L8" i="12"/>
  <c r="L10" i="11"/>
  <c r="L9" i="11"/>
  <c r="L10" i="9"/>
  <c r="L11" i="9"/>
  <c r="L13" i="9"/>
  <c r="L12" i="9"/>
  <c r="L14" i="9"/>
  <c r="L16" i="9"/>
  <c r="L18" i="9"/>
  <c r="L20" i="9"/>
  <c r="L22" i="9"/>
  <c r="L9" i="9"/>
  <c r="L8" i="9"/>
  <c r="L14" i="8"/>
  <c r="L13" i="8"/>
  <c r="L12" i="8"/>
  <c r="L11" i="8"/>
  <c r="L10" i="8"/>
  <c r="L9" i="8"/>
  <c r="L12" i="7"/>
  <c r="L11" i="7"/>
  <c r="L10" i="7"/>
  <c r="L9" i="7"/>
  <c r="L9" i="6"/>
  <c r="L11" i="6"/>
  <c r="L13" i="6"/>
  <c r="L10" i="6"/>
  <c r="L12" i="6"/>
  <c r="L8" i="6"/>
  <c r="L20" i="5"/>
  <c r="L19" i="5"/>
  <c r="L18" i="5"/>
  <c r="L17" i="5"/>
  <c r="L13" i="5"/>
  <c r="L14" i="5"/>
  <c r="L12" i="5"/>
  <c r="L22" i="24"/>
  <c r="L20" i="24"/>
  <c r="L14" i="24"/>
  <c r="L15" i="24"/>
  <c r="L16" i="24"/>
  <c r="L17" i="24"/>
  <c r="L13" i="24"/>
  <c r="L9" i="24"/>
  <c r="L8" i="24"/>
  <c r="L23" i="4"/>
  <c r="L21" i="4"/>
  <c r="L19" i="4"/>
  <c r="L17" i="4"/>
  <c r="L18" i="4"/>
  <c r="L15" i="4"/>
  <c r="L12" i="4"/>
  <c r="L13" i="3"/>
  <c r="L10" i="3"/>
  <c r="L19" i="22"/>
  <c r="L21" i="22"/>
  <c r="L23" i="22"/>
  <c r="L17" i="22"/>
  <c r="L11" i="22"/>
  <c r="L12" i="22"/>
  <c r="L13" i="22"/>
  <c r="L14" i="22"/>
  <c r="L9" i="22"/>
  <c r="L10" i="22"/>
  <c r="L8" i="22"/>
  <c r="L7" i="22"/>
  <c r="L29" i="18"/>
  <c r="L17" i="18"/>
  <c r="L18" i="18"/>
  <c r="L19" i="18"/>
  <c r="L23" i="18"/>
  <c r="L27" i="18"/>
  <c r="L20" i="18"/>
  <c r="L22" i="18"/>
  <c r="L24" i="18"/>
  <c r="L26" i="18"/>
  <c r="L28" i="18"/>
  <c r="L16" i="18"/>
  <c r="L15" i="18"/>
  <c r="L14" i="18"/>
  <c r="L13" i="18"/>
  <c r="L11" i="18"/>
  <c r="L10" i="18"/>
  <c r="L20" i="4"/>
  <c r="L22" i="4"/>
  <c r="L24" i="4"/>
  <c r="L16" i="4"/>
  <c r="C45" i="27"/>
  <c r="C42" i="27"/>
  <c r="C41" i="27"/>
  <c r="L35" i="20"/>
  <c r="C48" i="27"/>
  <c r="L35" i="19"/>
  <c r="C47" i="27"/>
  <c r="L35" i="16"/>
  <c r="L35" i="15"/>
  <c r="C44" i="27"/>
  <c r="L35" i="14"/>
  <c r="C43" i="27"/>
  <c r="L35" i="13"/>
  <c r="L35" i="12"/>
  <c r="L35" i="11"/>
  <c r="C40" i="27"/>
  <c r="L35" i="10"/>
  <c r="C39" i="27"/>
  <c r="L35" i="8"/>
  <c r="C37" i="27"/>
  <c r="L35" i="7"/>
  <c r="C36" i="27"/>
  <c r="L35" i="24"/>
  <c r="C33" i="27"/>
  <c r="L35" i="3"/>
  <c r="C31" i="27"/>
  <c r="D27" i="27"/>
  <c r="C27" i="27"/>
  <c r="K4" i="22"/>
  <c r="K4" i="20"/>
  <c r="K4" i="19"/>
  <c r="K4" i="18"/>
  <c r="K4" i="16"/>
  <c r="K4" i="15"/>
  <c r="K4" i="14"/>
  <c r="K4" i="13"/>
  <c r="K4" i="12"/>
  <c r="K4" i="11"/>
  <c r="K4" i="10"/>
  <c r="K4" i="9"/>
  <c r="K4" i="8"/>
  <c r="K4" i="7"/>
  <c r="K4" i="6"/>
  <c r="K4" i="24"/>
  <c r="K4" i="3"/>
  <c r="K4" i="5"/>
  <c r="F4" i="10"/>
  <c r="F4" i="8"/>
  <c r="G4" i="7"/>
  <c r="F18" i="4"/>
  <c r="F11" i="4"/>
  <c r="B11" i="4"/>
  <c r="B13" i="4"/>
  <c r="C8" i="4"/>
  <c r="C11" i="4"/>
  <c r="C13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15" i="9"/>
  <c r="L17" i="9"/>
  <c r="L19" i="9"/>
  <c r="L21" i="9"/>
  <c r="L23" i="9"/>
  <c r="L35" i="6"/>
  <c r="C35" i="27"/>
  <c r="L35" i="5"/>
  <c r="C34" i="27"/>
  <c r="L35" i="4"/>
  <c r="C32" i="27"/>
  <c r="L35" i="22"/>
  <c r="C49" i="27"/>
  <c r="L35" i="18"/>
  <c r="C46" i="27"/>
  <c r="L21" i="18"/>
  <c r="L25" i="18"/>
  <c r="L35" i="9"/>
  <c r="C38" i="27"/>
  <c r="K4" i="4"/>
  <c r="C5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6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3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<sst xmlns="http://schemas.openxmlformats.org/spreadsheetml/2006/main" count="1158" uniqueCount="456">
  <si>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</si>
  <si>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</si>
  <si>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</si>
  <si>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</si>
  <si>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</si>
  <si>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</si>
  <si>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</si>
  <si>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</si>
  <si>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</si>
  <si>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</si>
  <si>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</si>
  <si>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</si>
  <si>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</si>
  <si>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</si>
  <si>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</si>
  <si>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</si>
  <si>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</si>
  <si>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</si>
  <si>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</si>
  <si>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</si>
  <si>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</si>
  <si>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</si>
  <si>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</si>
  <si>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</si>
  <si>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</si>
  <si>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</si>
  <si>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</si>
  <si>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</si>
  <si>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</si>
  <si>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</si>
  <si>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</si>
  <si>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</si>
  <si>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</si>
  <si>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</si>
  <si>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</si>
  <si>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</si>
  <si>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</si>
  <si>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</si>
  <si>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</si>
  <si>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</si>
  <si>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</si>
  <si>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</si>
  <si>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</si>
  <si>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</si>
  <si>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</si>
  <si>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</si>
  <si>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</si>
  <si>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</si>
  <si>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</si>
  <si>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</si>
  <si>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</si>
  <si>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</si>
  <si>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</si>
  <si>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</si>
  <si>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</si>
  <si>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</si>
  <si>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</si>
  <si>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</si>
  <si>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</si>
  <si>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</si>
  <si>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</si>
  <si>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</si>
  <si>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</si>
  <si>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</si>
  <si>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</si>
  <si>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</si>
  <si>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</si>
  <si>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</si>
  <si>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</si>
  <si>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</si>
  <si>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</si>
  <si>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</si>
  <si>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</si>
  <si>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</si>
  <si>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</si>
  <si>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</si>
  <si>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</si>
  <si>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</si>
  <si>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</si>
  <si>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</si>
  <si>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</si>
  <si>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</si>
  <si>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</si>
  <si>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</si>
  <si>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</si>
  <si>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</si>
  <si>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</si>
  <si>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</si>
  <si>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</si>
  <si>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</si>
  <si>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</si>
  <si>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</si>
  <si>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</si>
  <si>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</si>
  <si>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</si>
  <si>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</si>
  <si>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</si>
  <si>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</si>
  <si>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</si>
  <si>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</si>
  <si>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</si>
  <si>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</si>
  <si>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</si>
  <si>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</si>
  <si>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</si>
  <si>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</si>
  <si>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</si>
  <si>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</si>
  <si>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</si>
  <si>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</si>
  <si>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</si>
  <si>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</si>
  <si>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</si>
  <si>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</si>
  <si>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</si>
  <si>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</si>
  <si>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</si>
  <si>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</si>
  <si>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</si>
  <si>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</si>
  <si>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</si>
  <si>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</si>
  <si>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</si>
  <si>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</si>
  <si>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</si>
  <si>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</si>
  <si>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</si>
  <si>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</si>
  <si>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</si>
  <si>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</si>
  <si>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</si>
  <si>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</si>
  <si>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</si>
  <si>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</si>
  <si>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</si>
  <si>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</si>
  <si>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</si>
  <si>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</si>
  <si>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</si>
  <si>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</si>
  <si>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</si>
  <si>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</si>
  <si>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</si>
  <si>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</si>
  <si>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</si>
  <si>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</si>
  <si>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</si>
  <si>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</si>
  <si>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</si>
  <si>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</si>
  <si>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</si>
  <si>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</si>
  <si>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</si>
  <si>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</si>
  <si>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</si>
  <si>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</si>
  <si>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</si>
  <si>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</si>
  <si>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</si>
  <si>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</si>
  <si>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</si>
  <si>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</si>
  <si>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</si>
  <si>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</si>
  <si>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</si>
  <si>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</si>
  <si>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</si>
  <si>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</si>
  <si>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</si>
  <si>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</si>
  <si>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</si>
  <si>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</si>
  <si>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</si>
  <si>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</si>
  <si>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</si>
  <si>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</si>
  <si>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</si>
  <si>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</si>
  <si>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</si>
  <si>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</si>
  <si>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</si>
  <si>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</si>
  <si>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</si>
  <si>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</si>
  <si>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</si>
  <si>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</si>
  <si>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</si>
  <si>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</si>
  <si>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</si>
  <si>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</si>
  <si>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</si>
  <si>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</si>
  <si>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</si>
  <si>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</si>
  <si>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</si>
  <si>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</si>
  <si>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</si>
  <si>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</si>
  <si>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</si>
  <si>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</si>
  <si>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</si>
  <si>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</si>
  <si>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</si>
  <si>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</si>
  <si>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</si>
  <si>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</si>
  <si>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</si>
  <si>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</si>
  <si>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</si>
  <si>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</si>
  <si>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</si>
  <si>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</si>
  <si>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</si>
  <si>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</si>
  <si>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</si>
  <si>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</si>
  <si>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</si>
  <si>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</si>
  <si>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</si>
  <si>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</si>
  <si>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</si>
  <si>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</si>
  <si>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</si>
  <si>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</si>
  <si>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</si>
  <si>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</si>
  <si>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</si>
  <si>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</si>
  <si>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</si>
  <si>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</si>
  <si>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</si>
  <si>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</si>
  <si>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</si>
  <si>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</si>
  <si>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</si>
  <si>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</si>
  <si>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</si>
  <si>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</si>
  <si>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</si>
  <si>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</si>
  <si>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</si>
  <si>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</si>
  <si>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</si>
  <si>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</si>
  <si>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</si>
  <si>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</si>
  <si>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</si>
  <si>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</si>
  <si>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</si>
  <si>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</si>
  <si>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</si>
  <si>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</si>
  <si>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</si>
  <si>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</si>
  <si>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</si>
  <si>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</si>
  <si>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</si>
  <si>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</si>
  <si>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</si>
  <si>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</si>
  <si>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</si>
  <si>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</si>
  <si>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</si>
  <si>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</si>
  <si>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</si>
  <si>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</si>
  <si>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</si>
  <si>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</si>
  <si>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</si>
  <si>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</si>
  <si>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</si>
  <si>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</si>
  <si>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</si>
  <si>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</si>
  <si>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</si>
  <si>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</si>
  <si>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</si>
  <si>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</si>
  <si>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</si>
  <si>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</si>
  <si>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</si>
  <si>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</si>
  <si>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</si>
  <si>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</si>
  <si>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</si>
  <si>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</si>
  <si>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</si>
  <si>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</si>
  <si>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</si>
  <si>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</si>
  <si>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</si>
  <si>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</si>
  <si>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</si>
  <si>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</si>
  <si>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</si>
  <si>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</si>
  <si>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</si>
  <si>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</si>
  <si>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</si>
  <si>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</si>
  <si>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</si>
  <si>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</si>
  <si>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</si>
  <si>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</si>
  <si>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</si>
  <si>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</si>
  <si>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</si>
  <si>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</si>
  <si>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</si>
  <si>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</si>
  <si>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</si>
  <si>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</si>
  <si>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</si>
  <si>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</si>
  <si>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</si>
  <si>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</si>
  <si>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</si>
  <si>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</si>
  <si>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</si>
  <si>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</si>
  <si>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</si>
  <si>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</si>
  <si>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</si>
  <si>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</si>
  <si>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</si>
  <si>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</si>
  <si>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</si>
  <si>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</si>
  <si>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</si>
  <si>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</si>
  <si>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dynamic</t>
  </si>
  <si>
    <t>nC2</t>
  </si>
  <si>
    <t>TAU</t>
  </si>
  <si>
    <t>Vous utilisez la version d'évaluation. Nombre de jours avant que l'évaluation expire : 14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</si>
  <si>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</si>
  <si>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</si>
  <si>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</si>
  <si>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</si>
  <si>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</si>
  <si>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</si>
  <si>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</si>
  <si>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</si>
  <si>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</si>
  <si>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 xml:space="preserve"> </t>
  </si>
  <si>
    <t>Observations / Variables quantitatives : Classeur = dataset-cpx.xlsx / Feuille = graph / Plage = graph!$B$30:$C$49 / 19 lignes et 2 colonnes</t>
  </si>
  <si>
    <t>Type de corrélation : Kendall</t>
  </si>
  <si>
    <t>Matrice de corrélation (Kendall) :</t>
  </si>
  <si>
    <t>Variables</t>
  </si>
  <si>
    <t>Les valeurs en gras sont différentes de 0 à un niveau de signification alpha=0.05</t>
  </si>
  <si>
    <t>p-values (Kendall) :</t>
  </si>
  <si>
    <t>Coefficients de détermination (Kendall) :</t>
  </si>
  <si>
    <r>
      <t>XLSTAT 2021.3.1.1136 - Tests de corrélation - Début : 07/13/2021 à 18:10:18 / Fin : 07/13/2021 à 18:10:20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</si>
  <si>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Observations / Variables quantitatives : Classeur = dataset-cpx.xlsx / Feuille = graph / Plage = 'graph'!$B$30:$C$49 / 19 lignes et 2 colonnes</t>
  </si>
  <si>
    <t>Type de corrélation : Pearson</t>
  </si>
  <si>
    <t>Matrice de corrélation (Pearson) :</t>
  </si>
  <si>
    <t>p-values (Pearson) :</t>
  </si>
  <si>
    <t>Coefficients de détermination (Pearson) :</t>
  </si>
  <si>
    <r>
      <t>XLSTAT 2021.3.1.1136 - Tests de corrélation - Début : 07/13/2021 à 18:12:04 / Fin : 07/13/2021 à 18:12:06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</si>
  <si>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nbh</t>
  </si>
  <si>
    <t>Observations / Variables quantitatives : Classeur = dataset-cpx.xlsx / Feuille = graph / Plage = graph!$B$3:$C$26 / 23 lignes et 2 colonnes</t>
  </si>
  <si>
    <r>
      <t>XLSTAT 2021.3.1.1136 - Tests de corrélation - Début : 07/13/2021 à 18:13:34 / Fin : 07/13/2021 à 18:13:36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</si>
  <si>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Observations / Variables quantitatives : Classeur = dataset-cpx.xlsx / Feuille = graph / Plage = 'graph'!$B$3:$B$26,'graph'!$D$3:$D$26 / 23 lignes et 2 colonnes</t>
  </si>
  <si>
    <r>
      <t>XLSTAT 2021.3.1.1136 - Tests de corrélation - Début : 07/13/2021 à 18:15:33 / Fin : 07/13/2021 à 18:15:34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</si>
  <si>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r>
      <t>XLSTAT 2021.3.1.1136 - Tests de corrélation - Début : 07/13/2021 à 18:16:16 / Fin : 07/13/2021 à 18:16:18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</si>
  <si>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</si>
  <si>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</si>
  <si>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</si>
  <si>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</si>
  <si>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</si>
  <si>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</si>
  <si>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</si>
  <si>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</si>
  <si>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</si>
  <si>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</si>
  <si>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</si>
  <si>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</si>
  <si>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</si>
  <si>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</si>
  <si>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</si>
  <si>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</si>
  <si>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</si>
  <si>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</si>
  <si>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</si>
  <si>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</si>
  <si>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Y / Variables dépendantes : Classeur = dataset-cpx.xlsx / Feuille = graph / Plage = graph!$C$30:$C$49 / 19 lignes et 1 colonne</t>
  </si>
  <si>
    <t>X / Quantitatives : Classeur = dataset-cpx.xlsx / Feuille = graph / Plage = graph!$B$30:$B$49 / 19 lignes et 1 colonne</t>
  </si>
  <si>
    <t>Intervalle de confiance (%) : 95</t>
  </si>
  <si>
    <t>Tolérance : 0,0001</t>
  </si>
  <si>
    <t>Matrice de corrélation :</t>
  </si>
  <si>
    <t>Régression de la variable dynamic :</t>
  </si>
  <si>
    <t>Coefficients d'ajustement (dynamic)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</si>
  <si>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</si>
  <si>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</si>
  <si>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</si>
  <si>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</si>
  <si>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</si>
  <si>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</si>
  <si>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</si>
  <si>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</si>
  <si>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</si>
  <si>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</si>
  <si>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SBC</t>
  </si>
  <si>
    <t>PC</t>
  </si>
  <si>
    <t>Analyse de la variance  (dynamic) :</t>
  </si>
  <si>
    <t>Source</t>
  </si>
  <si>
    <t>Somme des carrés</t>
  </si>
  <si>
    <t>Moyenne des carrés</t>
  </si>
  <si>
    <t>F</t>
  </si>
  <si>
    <t>Pr &gt; F</t>
  </si>
  <si>
    <t>Modèle</t>
  </si>
  <si>
    <t>Erreur</t>
  </si>
  <si>
    <t>Total corrigé</t>
  </si>
  <si>
    <t>Calculé contre le modèle Y=Moyenne(Y)</t>
  </si>
  <si>
    <t>Paramètres du modèle (dynamic)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</si>
  <si>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</si>
  <si>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</si>
  <si>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</si>
  <si>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</si>
  <si>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</si>
  <si>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</si>
  <si>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</si>
  <si>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Equation du modèle (dynamic) :</t>
  </si>
  <si>
    <t>dynamic = 1,75645832712148+0,0790405563975788*response_time</t>
  </si>
  <si>
    <t>Coefficients normalisés (dynamic) :</t>
  </si>
  <si>
    <t>Prédictions et résidus (dynamic) :</t>
  </si>
  <si>
    <t>Poids</t>
  </si>
  <si>
    <t>Préd(dynamic)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</si>
  <si>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</si>
  <si>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</si>
  <si>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</si>
  <si>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</si>
  <si>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</si>
  <si>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</si>
  <si>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</si>
  <si>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</si>
  <si>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r>
      <t>XLSTAT 2021.3.1.1136 - Régression linéaire - Début : 07/13/2021 à 18:23:37 / Fin : 07/13/2021 à 18:23:44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</si>
  <si>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$$$$$$$$$</t>
  </si>
  <si>
    <t>Préd(sonarqube)</t>
  </si>
  <si>
    <t>Obs20</t>
  </si>
  <si>
    <t>Obs21</t>
  </si>
  <si>
    <t>Obs22</t>
  </si>
  <si>
    <t>Obs23</t>
  </si>
  <si>
    <t>Observations / Variables quantitatives : Classeur = dataset-cpx.xlsx / Feuille = graph / Plage = graph!$B$3:$C$25 / 22 lignes et 2 colonnes</t>
  </si>
  <si>
    <t>Nuages de points :</t>
  </si>
  <si>
    <r>
      <t>XLSTAT 2021.3.1.1136 - Tests de corrélation - Début : 07/14/2021 à 11:47:57 / Fin : 07/14/2021 à 11:48:02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</si>
  <si>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Y / Variables dépendantes : Classeur = dataset-cpx.xlsx / Feuille = data / Plage = data!$F$1:$F$24 / 23 lignes et 1 colonne</t>
  </si>
  <si>
    <t>X / Quantitatives : Classeur = dataset-cpx.xlsx / Feuille = data / Plage = data!$E$1:$E$24 / 23 lignes et 1 colonne</t>
  </si>
  <si>
    <t>Régression de la variable sonarqube :</t>
  </si>
  <si>
    <t>Coefficients d'ajustement (sonarqube) :</t>
  </si>
  <si>
    <t>Analyse de la variance  (sonarqube) :</t>
  </si>
  <si>
    <t>Paramètres du modèle (sonarqube) :</t>
  </si>
  <si>
    <t>Equation du modèle (sonarqube) :</t>
  </si>
  <si>
    <t>sonarqube = 0,778216100055016+0,0249148441674692*response_time</t>
  </si>
  <si>
    <t>Coefficients normalisés (sonarqube) :</t>
  </si>
  <si>
    <t>Prédictions et résidus (sonarqube) :</t>
  </si>
  <si>
    <r>
      <t>XLSTAT 2021.3.1.1136 - Régression linéaire - Début : 07/14/2021 à 12:22:09 / Fin : 07/14/2021 à 12:22:15</t>
    </r>
    <r>
      <rPr>
        <sz val="12"/>
        <color rgb="FFFFFFFF"/>
        <rFont val="Calibri"/>
        <family val="2"/>
        <scheme val="minor"/>
      </rPr>
      <t xml:space="preserve"> / Microsoft Excel 16.50613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</si>
</sst>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,0001&quot;;0.000"/>
  </numFmts>
  <fonts count="2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color rgb="FF008941"/>
      <name val="Calibri"/>
      <family val="2"/>
      <scheme val="minor"/>
    </font>
    <font>
      <sz val="12"/>
      <color rgb="FF007800"/>
      <name val="Calibri"/>
      <family val="2"/>
      <scheme val="minor"/>
    </font>
    <font>
      <b/>
      <sz val="12"/>
      <color rgb="FF0078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753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0" fillId="4" borderId="0" xfId="0" applyFont="1" applyFill="1"/>
    <xf numFmtId="0" fontId="3" fillId="4" borderId="0" xfId="0" applyFont="1" applyFill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5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5" borderId="0" xfId="0" applyFont="1" applyFill="1"/>
    <xf numFmtId="0" fontId="10" fillId="2" borderId="0" xfId="0" applyFont="1" applyFill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6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6" fillId="6" borderId="0" xfId="0" applyFont="1" applyFill="1" applyAlignment="1">
      <alignment vertical="center" wrapText="1"/>
    </xf>
    <xf numFmtId="0" fontId="2" fillId="0" borderId="0" xfId="0" applyFont="1"/>
    <xf numFmtId="49" fontId="0" fillId="0" borderId="0" xfId="0" applyNumberFormat="1" applyAlignment="1"/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0" fontId="0" fillId="0" borderId="4" xfId="0" applyNumberFormat="1" applyBorder="1" applyAlignment="1"/>
    <xf numFmtId="0" fontId="0" fillId="0" borderId="5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0" fontId="0" fillId="0" borderId="0" xfId="0" applyNumberFormat="1" applyAlignment="1"/>
    <xf numFmtId="164" fontId="0" fillId="0" borderId="0" xfId="0" applyNumberFormat="1" applyAlignment="1"/>
    <xf numFmtId="0" fontId="17" fillId="0" borderId="0" xfId="0" applyFont="1"/>
    <xf numFmtId="164" fontId="2" fillId="0" borderId="4" xfId="0" applyNumberFormat="1" applyFont="1" applyBorder="1" applyAlignment="1"/>
    <xf numFmtId="164" fontId="2" fillId="0" borderId="5" xfId="0" applyNumberFormat="1" applyFont="1" applyBorder="1" applyAlignment="1"/>
    <xf numFmtId="0" fontId="2" fillId="0" borderId="4" xfId="0" applyNumberFormat="1" applyFont="1" applyBorder="1" applyAlignment="1"/>
    <xf numFmtId="0" fontId="2" fillId="0" borderId="5" xfId="0" applyNumberFormat="1" applyFont="1" applyBorder="1" applyAlignment="1"/>
    <xf numFmtId="0" fontId="5" fillId="0" borderId="0" xfId="0" applyFont="1"/>
    <xf numFmtId="165" fontId="0" fillId="0" borderId="4" xfId="0" applyNumberFormat="1" applyBorder="1" applyAlignment="1"/>
    <xf numFmtId="165" fontId="2" fillId="0" borderId="4" xfId="0" applyNumberFormat="1" applyFont="1" applyBorder="1" applyAlignment="1"/>
    <xf numFmtId="165" fontId="2" fillId="0" borderId="5" xfId="0" applyNumberFormat="1" applyFont="1" applyBorder="1" applyAlignment="1"/>
    <xf numFmtId="49" fontId="18" fillId="0" borderId="4" xfId="0" applyNumberFormat="1" applyFont="1" applyBorder="1" applyAlignment="1"/>
    <xf numFmtId="0" fontId="18" fillId="0" borderId="4" xfId="0" applyNumberFormat="1" applyFont="1" applyBorder="1" applyAlignment="1"/>
    <xf numFmtId="164" fontId="18" fillId="0" borderId="4" xfId="0" applyNumberFormat="1" applyFont="1" applyBorder="1" applyAlignment="1"/>
    <xf numFmtId="49" fontId="19" fillId="0" borderId="3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/>
    <xf numFmtId="164" fontId="19" fillId="0" borderId="4" xfId="0" applyNumberFormat="1" applyFont="1" applyBorder="1" applyAlignment="1"/>
    <xf numFmtId="164" fontId="19" fillId="0" borderId="5" xfId="0" applyNumberFormat="1" applyFont="1" applyBorder="1" applyAlignment="1"/>
    <xf numFmtId="0" fontId="20" fillId="0" borderId="5" xfId="0" applyNumberFormat="1" applyFont="1" applyBorder="1" applyAlignment="1"/>
    <xf numFmtId="49" fontId="0" fillId="0" borderId="3" xfId="0" applyNumberFormat="1" applyBorder="1" applyAlignment="1"/>
    <xf numFmtId="0" fontId="0" fillId="0" borderId="3" xfId="0" applyNumberFormat="1" applyBorder="1" applyAlignment="1"/>
    <xf numFmtId="165" fontId="2" fillId="0" borderId="0" xfId="0" applyNumberFormat="1" applyFont="1" applyAlignment="1"/>
    <xf numFmtId="49" fontId="0" fillId="0" borderId="6" xfId="0" applyNumberFormat="1" applyBorder="1" applyAlignment="1"/>
    <xf numFmtId="164" fontId="0" fillId="0" borderId="6" xfId="0" applyNumberFormat="1" applyBorder="1" applyAlignment="1"/>
    <xf numFmtId="165" fontId="2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sonarqube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EC-1F4C-BEB5-DAA55D454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0.31212267934502846</c:v>
                </c:pt>
              </c:numLit>
            </c:plus>
            <c:minus>
              <c:numLit>
                <c:formatCode>General</c:formatCode>
                <c:ptCount val="1"/>
                <c:pt idx="0">
                  <c:v>0.31212267934502852</c:v>
                </c:pt>
              </c:numLit>
            </c:minus>
          </c:errBars>
          <c:cat>
            <c:strRef>
              <c:f>'Régression linéaire'!$B$69</c:f>
              <c:strCache>
                <c:ptCount val="1"/>
                <c:pt idx="0">
                  <c:v>response_time</c:v>
                </c:pt>
              </c:strCache>
            </c:strRef>
          </c:cat>
          <c:val>
            <c:numRef>
              <c:f>'Régression linéaire'!$C$69</c:f>
              <c:numCache>
                <c:formatCode>0.000</c:formatCode>
                <c:ptCount val="1"/>
                <c:pt idx="0">
                  <c:v>0.72591509307923441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C-1F4C-BEB5-DAA55D45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06984927"/>
        <c:axId val="1699127855"/>
      </c:barChart>
      <c:catAx>
        <c:axId val="110698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699127855"/>
        <c:crosses val="autoZero"/>
        <c:auto val="1"/>
        <c:lblAlgn val="ctr"/>
        <c:lblOffset val="100"/>
        <c:noMultiLvlLbl val="0"/>
      </c:catAx>
      <c:valAx>
        <c:axId val="169912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069849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sonarqube par response_time (R²=0,527)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AB4F-A7C5-A504C37E2FD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5A-AB4F-A7C5-A504C37E2FDD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-12.978287804878043</c:v>
              </c:pt>
              <c:pt idx="1">
                <c:v>388.78984878048772</c:v>
              </c:pt>
            </c:numLit>
          </c:xVal>
          <c:yVal>
            <c:numLit>
              <c:formatCode>General</c:formatCode>
              <c:ptCount val="2"/>
              <c:pt idx="0">
                <c:v>0.45486408183591376</c:v>
              </c:pt>
              <c:pt idx="1">
                <c:v>10.464854596314774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5A-AB4F-A7C5-A504C37E2FDD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XLSTAT_20210714_122116_1_HID!xdata1</c:f>
              <c:numCache>
                <c:formatCode>General</c:formatCode>
                <c:ptCount val="70"/>
                <c:pt idx="0">
                  <c:v>-12.978287804900001</c:v>
                </c:pt>
                <c:pt idx="1">
                  <c:v>-7.1555611877000009</c:v>
                </c:pt>
                <c:pt idx="2">
                  <c:v>-1.3328345705000011</c:v>
                </c:pt>
                <c:pt idx="3">
                  <c:v>4.4898920466999979</c:v>
                </c:pt>
                <c:pt idx="4">
                  <c:v>10.312618663899999</c:v>
                </c:pt>
                <c:pt idx="5">
                  <c:v>16.135345281100001</c:v>
                </c:pt>
                <c:pt idx="6">
                  <c:v>21.958071898299998</c:v>
                </c:pt>
                <c:pt idx="7">
                  <c:v>27.780798515500003</c:v>
                </c:pt>
                <c:pt idx="8">
                  <c:v>33.6035251327</c:v>
                </c:pt>
                <c:pt idx="9">
                  <c:v>39.426251749899997</c:v>
                </c:pt>
                <c:pt idx="10">
                  <c:v>45.248978367100001</c:v>
                </c:pt>
                <c:pt idx="11">
                  <c:v>51.071704984300005</c:v>
                </c:pt>
                <c:pt idx="12">
                  <c:v>56.894431601499996</c:v>
                </c:pt>
                <c:pt idx="13">
                  <c:v>62.7171582187</c:v>
                </c:pt>
                <c:pt idx="14">
                  <c:v>68.539884835899997</c:v>
                </c:pt>
                <c:pt idx="15">
                  <c:v>74.362611453099987</c:v>
                </c:pt>
                <c:pt idx="16">
                  <c:v>80.185338070299991</c:v>
                </c:pt>
                <c:pt idx="17">
                  <c:v>86.008064687499996</c:v>
                </c:pt>
                <c:pt idx="18">
                  <c:v>91.830791304699986</c:v>
                </c:pt>
                <c:pt idx="19">
                  <c:v>97.65351792189999</c:v>
                </c:pt>
                <c:pt idx="20">
                  <c:v>103.47624453909999</c:v>
                </c:pt>
                <c:pt idx="21">
                  <c:v>109.29897115629998</c:v>
                </c:pt>
                <c:pt idx="22">
                  <c:v>115.1216977735</c:v>
                </c:pt>
                <c:pt idx="23">
                  <c:v>120.94442439069998</c:v>
                </c:pt>
                <c:pt idx="24">
                  <c:v>126.76715100789998</c:v>
                </c:pt>
                <c:pt idx="25">
                  <c:v>132.5898776251</c:v>
                </c:pt>
                <c:pt idx="26">
                  <c:v>138.41260424230001</c:v>
                </c:pt>
                <c:pt idx="27">
                  <c:v>144.23533085950001</c:v>
                </c:pt>
                <c:pt idx="28">
                  <c:v>150.05805747670001</c:v>
                </c:pt>
                <c:pt idx="29">
                  <c:v>155.88078409389999</c:v>
                </c:pt>
                <c:pt idx="30">
                  <c:v>161.70351071109999</c:v>
                </c:pt>
                <c:pt idx="31">
                  <c:v>167.5262373283</c:v>
                </c:pt>
                <c:pt idx="32">
                  <c:v>173.3489639455</c:v>
                </c:pt>
                <c:pt idx="33">
                  <c:v>179.17169056270001</c:v>
                </c:pt>
                <c:pt idx="34">
                  <c:v>184.99441717990001</c:v>
                </c:pt>
                <c:pt idx="35">
                  <c:v>190.81714379710002</c:v>
                </c:pt>
                <c:pt idx="36">
                  <c:v>196.63987041429999</c:v>
                </c:pt>
                <c:pt idx="37">
                  <c:v>202.4625970315</c:v>
                </c:pt>
                <c:pt idx="38">
                  <c:v>208.2853236487</c:v>
                </c:pt>
                <c:pt idx="39">
                  <c:v>214.1080502659</c:v>
                </c:pt>
                <c:pt idx="40">
                  <c:v>219.93077688310001</c:v>
                </c:pt>
                <c:pt idx="41">
                  <c:v>225.75350350030001</c:v>
                </c:pt>
                <c:pt idx="42">
                  <c:v>231.57623011749999</c:v>
                </c:pt>
                <c:pt idx="43">
                  <c:v>237.39895673469999</c:v>
                </c:pt>
                <c:pt idx="44">
                  <c:v>243.22168335190003</c:v>
                </c:pt>
                <c:pt idx="45">
                  <c:v>249.0444099691</c:v>
                </c:pt>
                <c:pt idx="46">
                  <c:v>254.86713658629998</c:v>
                </c:pt>
                <c:pt idx="47">
                  <c:v>260.68986320350001</c:v>
                </c:pt>
                <c:pt idx="48">
                  <c:v>266.51258982069999</c:v>
                </c:pt>
                <c:pt idx="49">
                  <c:v>272.33531643790002</c:v>
                </c:pt>
                <c:pt idx="50">
                  <c:v>278.15804305509999</c:v>
                </c:pt>
                <c:pt idx="51">
                  <c:v>283.98076967230003</c:v>
                </c:pt>
                <c:pt idx="52">
                  <c:v>289.8034962895</c:v>
                </c:pt>
                <c:pt idx="53">
                  <c:v>295.62622290669998</c:v>
                </c:pt>
                <c:pt idx="54">
                  <c:v>301.44894952390001</c:v>
                </c:pt>
                <c:pt idx="55">
                  <c:v>307.27167614109999</c:v>
                </c:pt>
                <c:pt idx="56">
                  <c:v>313.09440275830002</c:v>
                </c:pt>
                <c:pt idx="57">
                  <c:v>318.9171293755</c:v>
                </c:pt>
                <c:pt idx="58">
                  <c:v>324.73985599269997</c:v>
                </c:pt>
                <c:pt idx="59">
                  <c:v>330.56258260990001</c:v>
                </c:pt>
                <c:pt idx="60">
                  <c:v>336.38530922709998</c:v>
                </c:pt>
                <c:pt idx="61">
                  <c:v>342.20803584430001</c:v>
                </c:pt>
                <c:pt idx="62">
                  <c:v>348.03076246149999</c:v>
                </c:pt>
                <c:pt idx="63">
                  <c:v>353.85348907870002</c:v>
                </c:pt>
                <c:pt idx="64">
                  <c:v>359.6762156959</c:v>
                </c:pt>
                <c:pt idx="65">
                  <c:v>365.49894231309997</c:v>
                </c:pt>
                <c:pt idx="66">
                  <c:v>371.32166893030001</c:v>
                </c:pt>
                <c:pt idx="67">
                  <c:v>377.14439554749998</c:v>
                </c:pt>
                <c:pt idx="68">
                  <c:v>382.96712216470002</c:v>
                </c:pt>
                <c:pt idx="69">
                  <c:v>388.78984878189999</c:v>
                </c:pt>
              </c:numCache>
            </c:numRef>
          </c:xVal>
          <c:yVal>
            <c:numRef>
              <c:f>XLSTAT_20210714_122116_1_HID!ydata1</c:f>
              <c:numCache>
                <c:formatCode>General</c:formatCode>
                <c:ptCount val="70"/>
                <c:pt idx="0">
                  <c:v>-0.96221970398515044</c:v>
                </c:pt>
                <c:pt idx="1">
                  <c:v>-0.76443214197057185</c:v>
                </c:pt>
                <c:pt idx="2">
                  <c:v>-0.56749208104003945</c:v>
                </c:pt>
                <c:pt idx="3">
                  <c:v>-0.37150405583493495</c:v>
                </c:pt>
                <c:pt idx="4">
                  <c:v>-0.17658808196801901</c:v>
                </c:pt>
                <c:pt idx="5">
                  <c:v>1.7118007799902468E-2</c:v>
                </c:pt>
                <c:pt idx="6">
                  <c:v>0.20945600454608204</c:v>
                </c:pt>
                <c:pt idx="7">
                  <c:v>0.40024461374958742</c:v>
                </c:pt>
                <c:pt idx="8">
                  <c:v>0.58927673619659804</c:v>
                </c:pt>
                <c:pt idx="9">
                  <c:v>0.77631698013172534</c:v>
                </c:pt>
                <c:pt idx="10">
                  <c:v>0.9610997833052678</c:v>
                </c:pt>
                <c:pt idx="11">
                  <c:v>1.1433286981186264</c:v>
                </c:pt>
                <c:pt idx="12">
                  <c:v>1.3226775885186399</c:v>
                </c:pt>
                <c:pt idx="13">
                  <c:v>1.4987946605571856</c:v>
                </c:pt>
                <c:pt idx="14">
                  <c:v>1.6713103172759762</c:v>
                </c:pt>
                <c:pt idx="15">
                  <c:v>1.839849669251884</c:v>
                </c:pt>
                <c:pt idx="16">
                  <c:v>2.0040500062167865</c:v>
                </c:pt>
                <c:pt idx="17">
                  <c:v>2.1635825617265554</c:v>
                </c:pt>
                <c:pt idx="18">
                  <c:v>2.3181765722779515</c:v>
                </c:pt>
                <c:pt idx="19">
                  <c:v>2.467642300700458</c:v>
                </c:pt>
                <c:pt idx="20">
                  <c:v>2.611888943699797</c:v>
                </c:pt>
                <c:pt idx="21">
                  <c:v>2.7509337280069852</c:v>
                </c:pt>
                <c:pt idx="22">
                  <c:v>2.8849001583272251</c:v>
                </c:pt>
                <c:pt idx="23">
                  <c:v>3.0140058174329898</c:v>
                </c:pt>
                <c:pt idx="24">
                  <c:v>3.1385423990959098</c:v>
                </c:pt>
                <c:pt idx="25">
                  <c:v>3.2588519339251558</c:v>
                </c:pt>
                <c:pt idx="26">
                  <c:v>3.3753031524662065</c:v>
                </c:pt>
                <c:pt idx="27">
                  <c:v>3.4882709277956017</c:v>
                </c:pt>
                <c:pt idx="28">
                  <c:v>3.5981203533624537</c:v>
                </c:pt>
                <c:pt idx="29">
                  <c:v>3.705195769125273</c:v>
                </c:pt>
                <c:pt idx="30">
                  <c:v>3.8098142177216157</c:v>
                </c:pt>
                <c:pt idx="31">
                  <c:v>3.9122624157236823</c:v>
                </c:pt>
                <c:pt idx="32">
                  <c:v>4.0127962529473304</c:v>
                </c:pt>
                <c:pt idx="33">
                  <c:v>4.1116419460993585</c:v>
                </c:pt>
                <c:pt idx="34">
                  <c:v>4.2089981601601938</c:v>
                </c:pt>
                <c:pt idx="35">
                  <c:v>4.3050386028487475</c:v>
                </c:pt>
                <c:pt idx="36">
                  <c:v>4.3999147612359923</c:v>
                </c:pt>
                <c:pt idx="37">
                  <c:v>4.4937585750849944</c:v>
                </c:pt>
                <c:pt idx="38">
                  <c:v>4.5866849308180031</c:v>
                </c:pt>
                <c:pt idx="39">
                  <c:v>4.678793919888161</c:v>
                </c:pt>
                <c:pt idx="40">
                  <c:v>4.7701728432899131</c:v>
                </c:pt>
                <c:pt idx="41">
                  <c:v>4.8608979665528906</c:v>
                </c:pt>
                <c:pt idx="42">
                  <c:v>4.9510360419379538</c:v>
                </c:pt>
                <c:pt idx="43">
                  <c:v>5.0406456203885845</c:v>
                </c:pt>
                <c:pt idx="44">
                  <c:v>5.1297781776324269</c:v>
                </c:pt>
                <c:pt idx="45">
                  <c:v>5.2184790783634973</c:v>
                </c:pt>
                <c:pt idx="46">
                  <c:v>5.3067884007458304</c:v>
                </c:pt>
                <c:pt idx="47">
                  <c:v>5.3947416412324678</c:v>
                </c:pt>
                <c:pt idx="48">
                  <c:v>5.482370317287276</c:v>
                </c:pt>
                <c:pt idx="49">
                  <c:v>5.5697024832548632</c:v>
                </c:pt>
                <c:pt idx="50">
                  <c:v>5.6567631724614529</c:v>
                </c:pt>
                <c:pt idx="51">
                  <c:v>5.7435747766971588</c:v>
                </c:pt>
                <c:pt idx="52">
                  <c:v>5.8301573725394213</c:v>
                </c:pt>
                <c:pt idx="53">
                  <c:v>5.9165290025194341</c:v>
                </c:pt>
                <c:pt idx="54">
                  <c:v>6.002705917888477</c:v>
                </c:pt>
                <c:pt idx="55">
                  <c:v>6.0887027886852767</c:v>
                </c:pt>
                <c:pt idx="56">
                  <c:v>6.1745328859143367</c:v>
                </c:pt>
                <c:pt idx="57">
                  <c:v>6.2602082398949621</c:v>
                </c:pt>
                <c:pt idx="58">
                  <c:v>6.3457397782106728</c:v>
                </c:pt>
                <c:pt idx="59">
                  <c:v>6.4311374461597204</c:v>
                </c:pt>
                <c:pt idx="60">
                  <c:v>6.5164103121636225</c:v>
                </c:pt>
                <c:pt idx="61">
                  <c:v>6.6015666602181327</c:v>
                </c:pt>
                <c:pt idx="62">
                  <c:v>6.6866140711581048</c:v>
                </c:pt>
                <c:pt idx="63">
                  <c:v>6.771559494244622</c:v>
                </c:pt>
                <c:pt idx="64">
                  <c:v>6.8564093103612205</c:v>
                </c:pt>
                <c:pt idx="65">
                  <c:v>6.9411693879192526</c:v>
                </c:pt>
                <c:pt idx="66">
                  <c:v>7.0258451324146964</c:v>
                </c:pt>
                <c:pt idx="67">
                  <c:v>7.1104415304452093</c:v>
                </c:pt>
                <c:pt idx="68">
                  <c:v>7.1949631888831878</c:v>
                </c:pt>
                <c:pt idx="69">
                  <c:v>7.279414369804412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5A-AB4F-A7C5-A504C37E2FD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XLSTAT_20210714_122116_1_HID!xdata2</c:f>
              <c:numCache>
                <c:formatCode>General</c:formatCode>
                <c:ptCount val="70"/>
                <c:pt idx="0">
                  <c:v>-12.978287804900001</c:v>
                </c:pt>
                <c:pt idx="1">
                  <c:v>-7.1555611877000009</c:v>
                </c:pt>
                <c:pt idx="2">
                  <c:v>-1.3328345705000011</c:v>
                </c:pt>
                <c:pt idx="3">
                  <c:v>4.4898920466999979</c:v>
                </c:pt>
                <c:pt idx="4">
                  <c:v>10.312618663899999</c:v>
                </c:pt>
                <c:pt idx="5">
                  <c:v>16.135345281100001</c:v>
                </c:pt>
                <c:pt idx="6">
                  <c:v>21.958071898299998</c:v>
                </c:pt>
                <c:pt idx="7">
                  <c:v>27.780798515500003</c:v>
                </c:pt>
                <c:pt idx="8">
                  <c:v>33.6035251327</c:v>
                </c:pt>
                <c:pt idx="9">
                  <c:v>39.426251749899997</c:v>
                </c:pt>
                <c:pt idx="10">
                  <c:v>45.248978367100001</c:v>
                </c:pt>
                <c:pt idx="11">
                  <c:v>51.071704984300005</c:v>
                </c:pt>
                <c:pt idx="12">
                  <c:v>56.894431601499996</c:v>
                </c:pt>
                <c:pt idx="13">
                  <c:v>62.7171582187</c:v>
                </c:pt>
                <c:pt idx="14">
                  <c:v>68.539884835899997</c:v>
                </c:pt>
                <c:pt idx="15">
                  <c:v>74.362611453099987</c:v>
                </c:pt>
                <c:pt idx="16">
                  <c:v>80.185338070299991</c:v>
                </c:pt>
                <c:pt idx="17">
                  <c:v>86.008064687499996</c:v>
                </c:pt>
                <c:pt idx="18">
                  <c:v>91.830791304699986</c:v>
                </c:pt>
                <c:pt idx="19">
                  <c:v>97.65351792189999</c:v>
                </c:pt>
                <c:pt idx="20">
                  <c:v>103.47624453909999</c:v>
                </c:pt>
                <c:pt idx="21">
                  <c:v>109.29897115629998</c:v>
                </c:pt>
                <c:pt idx="22">
                  <c:v>115.1216977735</c:v>
                </c:pt>
                <c:pt idx="23">
                  <c:v>120.94442439069998</c:v>
                </c:pt>
                <c:pt idx="24">
                  <c:v>126.76715100789998</c:v>
                </c:pt>
                <c:pt idx="25">
                  <c:v>132.5898776251</c:v>
                </c:pt>
                <c:pt idx="26">
                  <c:v>138.41260424230001</c:v>
                </c:pt>
                <c:pt idx="27">
                  <c:v>144.23533085950001</c:v>
                </c:pt>
                <c:pt idx="28">
                  <c:v>150.05805747670001</c:v>
                </c:pt>
                <c:pt idx="29">
                  <c:v>155.88078409389999</c:v>
                </c:pt>
                <c:pt idx="30">
                  <c:v>161.70351071109999</c:v>
                </c:pt>
                <c:pt idx="31">
                  <c:v>167.5262373283</c:v>
                </c:pt>
                <c:pt idx="32">
                  <c:v>173.3489639455</c:v>
                </c:pt>
                <c:pt idx="33">
                  <c:v>179.17169056270001</c:v>
                </c:pt>
                <c:pt idx="34">
                  <c:v>184.99441717990001</c:v>
                </c:pt>
                <c:pt idx="35">
                  <c:v>190.81714379710002</c:v>
                </c:pt>
                <c:pt idx="36">
                  <c:v>196.63987041429999</c:v>
                </c:pt>
                <c:pt idx="37">
                  <c:v>202.4625970315</c:v>
                </c:pt>
                <c:pt idx="38">
                  <c:v>208.2853236487</c:v>
                </c:pt>
                <c:pt idx="39">
                  <c:v>214.1080502659</c:v>
                </c:pt>
                <c:pt idx="40">
                  <c:v>219.93077688310001</c:v>
                </c:pt>
                <c:pt idx="41">
                  <c:v>225.75350350030001</c:v>
                </c:pt>
                <c:pt idx="42">
                  <c:v>231.57623011749999</c:v>
                </c:pt>
                <c:pt idx="43">
                  <c:v>237.39895673469999</c:v>
                </c:pt>
                <c:pt idx="44">
                  <c:v>243.22168335190003</c:v>
                </c:pt>
                <c:pt idx="45">
                  <c:v>249.0444099691</c:v>
                </c:pt>
                <c:pt idx="46">
                  <c:v>254.86713658629998</c:v>
                </c:pt>
                <c:pt idx="47">
                  <c:v>260.68986320350001</c:v>
                </c:pt>
                <c:pt idx="48">
                  <c:v>266.51258982069999</c:v>
                </c:pt>
                <c:pt idx="49">
                  <c:v>272.33531643790002</c:v>
                </c:pt>
                <c:pt idx="50">
                  <c:v>278.15804305509999</c:v>
                </c:pt>
                <c:pt idx="51">
                  <c:v>283.98076967230003</c:v>
                </c:pt>
                <c:pt idx="52">
                  <c:v>289.8034962895</c:v>
                </c:pt>
                <c:pt idx="53">
                  <c:v>295.62622290669998</c:v>
                </c:pt>
                <c:pt idx="54">
                  <c:v>301.44894952390001</c:v>
                </c:pt>
                <c:pt idx="55">
                  <c:v>307.27167614109999</c:v>
                </c:pt>
                <c:pt idx="56">
                  <c:v>313.09440275830002</c:v>
                </c:pt>
                <c:pt idx="57">
                  <c:v>318.9171293755</c:v>
                </c:pt>
                <c:pt idx="58">
                  <c:v>324.73985599269997</c:v>
                </c:pt>
                <c:pt idx="59">
                  <c:v>330.56258260990001</c:v>
                </c:pt>
                <c:pt idx="60">
                  <c:v>336.38530922709998</c:v>
                </c:pt>
                <c:pt idx="61">
                  <c:v>342.20803584430001</c:v>
                </c:pt>
                <c:pt idx="62">
                  <c:v>348.03076246149999</c:v>
                </c:pt>
                <c:pt idx="63">
                  <c:v>353.85348907870002</c:v>
                </c:pt>
                <c:pt idx="64">
                  <c:v>359.6762156959</c:v>
                </c:pt>
                <c:pt idx="65">
                  <c:v>365.49894231309997</c:v>
                </c:pt>
                <c:pt idx="66">
                  <c:v>371.32166893030001</c:v>
                </c:pt>
                <c:pt idx="67">
                  <c:v>377.14439554749998</c:v>
                </c:pt>
                <c:pt idx="68">
                  <c:v>382.96712216470002</c:v>
                </c:pt>
                <c:pt idx="69">
                  <c:v>388.78984878189999</c:v>
                </c:pt>
              </c:numCache>
            </c:numRef>
          </c:xVal>
          <c:yVal>
            <c:numRef>
              <c:f>XLSTAT_20210714_122116_1_HID!ydata2</c:f>
              <c:numCache>
                <c:formatCode>General</c:formatCode>
                <c:ptCount val="70"/>
                <c:pt idx="0">
                  <c:v>1.8719478676558836</c:v>
                </c:pt>
                <c:pt idx="1">
                  <c:v>1.9643049582359309</c:v>
                </c:pt>
                <c:pt idx="2">
                  <c:v>2.0575095499000247</c:v>
                </c:pt>
                <c:pt idx="3">
                  <c:v>2.1516661772895462</c:v>
                </c:pt>
                <c:pt idx="4">
                  <c:v>2.2468948560172564</c:v>
                </c:pt>
                <c:pt idx="5">
                  <c:v>2.3433334188439616</c:v>
                </c:pt>
                <c:pt idx="6">
                  <c:v>2.4411400746924077</c:v>
                </c:pt>
                <c:pt idx="7">
                  <c:v>2.5404961180835293</c:v>
                </c:pt>
                <c:pt idx="8">
                  <c:v>2.6416086482311449</c:v>
                </c:pt>
                <c:pt idx="9">
                  <c:v>2.7447130568906433</c:v>
                </c:pt>
                <c:pt idx="10">
                  <c:v>2.8500749063117272</c:v>
                </c:pt>
                <c:pt idx="11">
                  <c:v>2.9579906440929946</c:v>
                </c:pt>
                <c:pt idx="12">
                  <c:v>3.0687864062876073</c:v>
                </c:pt>
                <c:pt idx="13">
                  <c:v>3.1828139868436875</c:v>
                </c:pt>
                <c:pt idx="14">
                  <c:v>3.300442982719523</c:v>
                </c:pt>
                <c:pt idx="15">
                  <c:v>3.4220482833382411</c:v>
                </c:pt>
                <c:pt idx="16">
                  <c:v>3.5479925989679648</c:v>
                </c:pt>
                <c:pt idx="17">
                  <c:v>3.678604696052822</c:v>
                </c:pt>
                <c:pt idx="18">
                  <c:v>3.814155338096052</c:v>
                </c:pt>
                <c:pt idx="19">
                  <c:v>3.9548342622681716</c:v>
                </c:pt>
                <c:pt idx="20">
                  <c:v>4.1007322718634587</c:v>
                </c:pt>
                <c:pt idx="21">
                  <c:v>4.2518321401508965</c:v>
                </c:pt>
                <c:pt idx="22">
                  <c:v>4.4080103624252835</c:v>
                </c:pt>
                <c:pt idx="23">
                  <c:v>4.5690493559141441</c:v>
                </c:pt>
                <c:pt idx="24">
                  <c:v>4.7346574268458497</c:v>
                </c:pt>
                <c:pt idx="25">
                  <c:v>4.904492544611232</c:v>
                </c:pt>
                <c:pt idx="26">
                  <c:v>5.0781859786648083</c:v>
                </c:pt>
                <c:pt idx="27">
                  <c:v>5.2553628559300378</c:v>
                </c:pt>
                <c:pt idx="28">
                  <c:v>5.4356580829578132</c:v>
                </c:pt>
                <c:pt idx="29">
                  <c:v>5.6187273197896186</c:v>
                </c:pt>
                <c:pt idx="30">
                  <c:v>5.8042535237879029</c:v>
                </c:pt>
                <c:pt idx="31">
                  <c:v>5.9919499783804619</c:v>
                </c:pt>
                <c:pt idx="32">
                  <c:v>6.1815607937514407</c:v>
                </c:pt>
                <c:pt idx="33">
                  <c:v>6.3728597531940396</c:v>
                </c:pt>
                <c:pt idx="34">
                  <c:v>6.5656481917278295</c:v>
                </c:pt>
                <c:pt idx="35">
                  <c:v>6.7597524016339028</c:v>
                </c:pt>
                <c:pt idx="36">
                  <c:v>6.9550208958412831</c:v>
                </c:pt>
                <c:pt idx="37">
                  <c:v>7.151321734586908</c:v>
                </c:pt>
                <c:pt idx="38">
                  <c:v>7.3485400314485245</c:v>
                </c:pt>
                <c:pt idx="39">
                  <c:v>7.5465756949729936</c:v>
                </c:pt>
                <c:pt idx="40">
                  <c:v>7.7453414241658685</c:v>
                </c:pt>
                <c:pt idx="41">
                  <c:v>7.9447609534975161</c:v>
                </c:pt>
                <c:pt idx="42">
                  <c:v>8.1447675307070782</c:v>
                </c:pt>
                <c:pt idx="43">
                  <c:v>8.3453026048510743</c:v>
                </c:pt>
                <c:pt idx="44">
                  <c:v>8.5463147002018598</c:v>
                </c:pt>
                <c:pt idx="45">
                  <c:v>8.7477584520654137</c:v>
                </c:pt>
                <c:pt idx="46">
                  <c:v>8.9495937822777059</c:v>
                </c:pt>
                <c:pt idx="47">
                  <c:v>9.1517851943856972</c:v>
                </c:pt>
                <c:pt idx="48">
                  <c:v>9.3543011709255151</c:v>
                </c:pt>
                <c:pt idx="49">
                  <c:v>9.5571136575525539</c:v>
                </c:pt>
                <c:pt idx="50">
                  <c:v>9.7601976209405894</c:v>
                </c:pt>
                <c:pt idx="51">
                  <c:v>9.9635306692995105</c:v>
                </c:pt>
                <c:pt idx="52">
                  <c:v>10.167092726051873</c:v>
                </c:pt>
                <c:pt idx="53">
                  <c:v>10.370865748666484</c:v>
                </c:pt>
                <c:pt idx="54">
                  <c:v>10.574833485892071</c:v>
                </c:pt>
                <c:pt idx="55">
                  <c:v>10.778981267689895</c:v>
                </c:pt>
                <c:pt idx="56">
                  <c:v>10.983295823055462</c:v>
                </c:pt>
                <c:pt idx="57">
                  <c:v>11.187765121669464</c:v>
                </c:pt>
                <c:pt idx="58">
                  <c:v>11.392378235948376</c:v>
                </c:pt>
                <c:pt idx="59">
                  <c:v>11.597125220593956</c:v>
                </c:pt>
                <c:pt idx="60">
                  <c:v>11.801997007184681</c:v>
                </c:pt>
                <c:pt idx="61">
                  <c:v>12.006985311724797</c:v>
                </c:pt>
                <c:pt idx="62">
                  <c:v>12.212082553379449</c:v>
                </c:pt>
                <c:pt idx="63">
                  <c:v>12.417281782887558</c:v>
                </c:pt>
                <c:pt idx="64">
                  <c:v>12.622576619365587</c:v>
                </c:pt>
                <c:pt idx="65">
                  <c:v>12.827961194402178</c:v>
                </c:pt>
                <c:pt idx="66">
                  <c:v>13.033430102501365</c:v>
                </c:pt>
                <c:pt idx="67">
                  <c:v>13.238978357065475</c:v>
                </c:pt>
                <c:pt idx="68">
                  <c:v>13.444601351222124</c:v>
                </c:pt>
                <c:pt idx="69">
                  <c:v>13.650294822895527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5A-AB4F-A7C5-A504C37E2FDD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XLSTAT_20210714_122116_1_HID!xdata3</c:f>
              <c:numCache>
                <c:formatCode>General</c:formatCode>
                <c:ptCount val="100"/>
                <c:pt idx="0">
                  <c:v>-12.978287804900001</c:v>
                </c:pt>
                <c:pt idx="1">
                  <c:v>-8.9200237990000009</c:v>
                </c:pt>
                <c:pt idx="2">
                  <c:v>-4.8617597931000009</c:v>
                </c:pt>
                <c:pt idx="3">
                  <c:v>-0.80349578720000103</c:v>
                </c:pt>
                <c:pt idx="4">
                  <c:v>3.2547682186999989</c:v>
                </c:pt>
                <c:pt idx="5">
                  <c:v>7.3130322245999988</c:v>
                </c:pt>
                <c:pt idx="6">
                  <c:v>11.371296230499999</c:v>
                </c:pt>
                <c:pt idx="7">
                  <c:v>15.429560236399999</c:v>
                </c:pt>
                <c:pt idx="8">
                  <c:v>19.4878242423</c:v>
                </c:pt>
                <c:pt idx="9">
                  <c:v>23.5460882482</c:v>
                </c:pt>
                <c:pt idx="10">
                  <c:v>27.6043522541</c:v>
                </c:pt>
                <c:pt idx="11">
                  <c:v>31.66261626</c:v>
                </c:pt>
                <c:pt idx="12">
                  <c:v>35.7208802659</c:v>
                </c:pt>
                <c:pt idx="13">
                  <c:v>39.7791442718</c:v>
                </c:pt>
                <c:pt idx="14">
                  <c:v>43.8374082777</c:v>
                </c:pt>
                <c:pt idx="15">
                  <c:v>47.8956722836</c:v>
                </c:pt>
                <c:pt idx="16">
                  <c:v>51.9539362895</c:v>
                </c:pt>
                <c:pt idx="17">
                  <c:v>56.0122002954</c:v>
                </c:pt>
                <c:pt idx="18">
                  <c:v>60.070464301299999</c:v>
                </c:pt>
                <c:pt idx="19">
                  <c:v>64.128728307199992</c:v>
                </c:pt>
                <c:pt idx="20">
                  <c:v>68.186992313099992</c:v>
                </c:pt>
                <c:pt idx="21">
                  <c:v>72.245256318999992</c:v>
                </c:pt>
                <c:pt idx="22">
                  <c:v>76.303520324899992</c:v>
                </c:pt>
                <c:pt idx="23">
                  <c:v>80.361784330799992</c:v>
                </c:pt>
                <c:pt idx="24">
                  <c:v>84.420048336699992</c:v>
                </c:pt>
                <c:pt idx="25">
                  <c:v>88.478312342599992</c:v>
                </c:pt>
                <c:pt idx="26">
                  <c:v>92.536576348499992</c:v>
                </c:pt>
                <c:pt idx="27">
                  <c:v>96.594840354399992</c:v>
                </c:pt>
                <c:pt idx="28">
                  <c:v>100.65310436029999</c:v>
                </c:pt>
                <c:pt idx="29">
                  <c:v>104.71136836619999</c:v>
                </c:pt>
                <c:pt idx="30">
                  <c:v>108.76963237209999</c:v>
                </c:pt>
                <c:pt idx="31">
                  <c:v>112.82789637799999</c:v>
                </c:pt>
                <c:pt idx="32">
                  <c:v>116.88616038389999</c:v>
                </c:pt>
                <c:pt idx="33">
                  <c:v>120.94442438980001</c:v>
                </c:pt>
                <c:pt idx="34">
                  <c:v>125.00268839569999</c:v>
                </c:pt>
                <c:pt idx="35">
                  <c:v>129.06095240159999</c:v>
                </c:pt>
                <c:pt idx="36">
                  <c:v>133.11921640750001</c:v>
                </c:pt>
                <c:pt idx="37">
                  <c:v>137.17748041340002</c:v>
                </c:pt>
                <c:pt idx="38">
                  <c:v>141.2357444193</c:v>
                </c:pt>
                <c:pt idx="39">
                  <c:v>145.29400842519999</c:v>
                </c:pt>
                <c:pt idx="40">
                  <c:v>149.3522724311</c:v>
                </c:pt>
                <c:pt idx="41">
                  <c:v>153.41053643700002</c:v>
                </c:pt>
                <c:pt idx="42">
                  <c:v>157.4688004429</c:v>
                </c:pt>
                <c:pt idx="43">
                  <c:v>161.52706444879999</c:v>
                </c:pt>
                <c:pt idx="44">
                  <c:v>165.5853284547</c:v>
                </c:pt>
                <c:pt idx="45">
                  <c:v>169.64359246060002</c:v>
                </c:pt>
                <c:pt idx="46">
                  <c:v>173.7018564665</c:v>
                </c:pt>
                <c:pt idx="47">
                  <c:v>177.76012047239999</c:v>
                </c:pt>
                <c:pt idx="48">
                  <c:v>181.8183844783</c:v>
                </c:pt>
                <c:pt idx="49">
                  <c:v>185.87664848420002</c:v>
                </c:pt>
                <c:pt idx="50">
                  <c:v>189.9349124901</c:v>
                </c:pt>
                <c:pt idx="51">
                  <c:v>193.99317649599999</c:v>
                </c:pt>
                <c:pt idx="52">
                  <c:v>198.0514405019</c:v>
                </c:pt>
                <c:pt idx="53">
                  <c:v>202.10970450780002</c:v>
                </c:pt>
                <c:pt idx="54">
                  <c:v>206.1679685137</c:v>
                </c:pt>
                <c:pt idx="55">
                  <c:v>210.22623251959999</c:v>
                </c:pt>
                <c:pt idx="56">
                  <c:v>214.2844965255</c:v>
                </c:pt>
                <c:pt idx="57">
                  <c:v>218.34276053140002</c:v>
                </c:pt>
                <c:pt idx="58">
                  <c:v>222.4010245373</c:v>
                </c:pt>
                <c:pt idx="59">
                  <c:v>226.45928854319999</c:v>
                </c:pt>
                <c:pt idx="60">
                  <c:v>230.5175525491</c:v>
                </c:pt>
                <c:pt idx="61">
                  <c:v>234.57581655500002</c:v>
                </c:pt>
                <c:pt idx="62">
                  <c:v>238.6340805609</c:v>
                </c:pt>
                <c:pt idx="63">
                  <c:v>242.69234456679999</c:v>
                </c:pt>
                <c:pt idx="64">
                  <c:v>246.7506085727</c:v>
                </c:pt>
                <c:pt idx="65">
                  <c:v>250.80887257860002</c:v>
                </c:pt>
                <c:pt idx="66">
                  <c:v>254.86713658450003</c:v>
                </c:pt>
                <c:pt idx="67">
                  <c:v>258.92540059039999</c:v>
                </c:pt>
                <c:pt idx="68">
                  <c:v>262.9836645963</c:v>
                </c:pt>
                <c:pt idx="69">
                  <c:v>267.04192860220002</c:v>
                </c:pt>
                <c:pt idx="70">
                  <c:v>271.10019260809997</c:v>
                </c:pt>
                <c:pt idx="71">
                  <c:v>275.15845661399999</c:v>
                </c:pt>
                <c:pt idx="72">
                  <c:v>279.2167206199</c:v>
                </c:pt>
                <c:pt idx="73">
                  <c:v>283.27498462580002</c:v>
                </c:pt>
                <c:pt idx="74">
                  <c:v>287.33324863170003</c:v>
                </c:pt>
                <c:pt idx="75">
                  <c:v>291.39151263759999</c:v>
                </c:pt>
                <c:pt idx="76">
                  <c:v>295.4497766435</c:v>
                </c:pt>
                <c:pt idx="77">
                  <c:v>299.50804064940002</c:v>
                </c:pt>
                <c:pt idx="78">
                  <c:v>303.56630465529997</c:v>
                </c:pt>
                <c:pt idx="79">
                  <c:v>307.62456866119999</c:v>
                </c:pt>
                <c:pt idx="80">
                  <c:v>311.6828326671</c:v>
                </c:pt>
                <c:pt idx="81">
                  <c:v>315.74109667300002</c:v>
                </c:pt>
                <c:pt idx="82">
                  <c:v>319.79936067890003</c:v>
                </c:pt>
                <c:pt idx="83">
                  <c:v>323.85762468479999</c:v>
                </c:pt>
                <c:pt idx="84">
                  <c:v>327.9158886907</c:v>
                </c:pt>
                <c:pt idx="85">
                  <c:v>331.97415269660002</c:v>
                </c:pt>
                <c:pt idx="86">
                  <c:v>336.03241670249997</c:v>
                </c:pt>
                <c:pt idx="87">
                  <c:v>340.09068070839999</c:v>
                </c:pt>
                <c:pt idx="88">
                  <c:v>344.1489447143</c:v>
                </c:pt>
                <c:pt idx="89">
                  <c:v>348.20720872020001</c:v>
                </c:pt>
                <c:pt idx="90">
                  <c:v>352.26547272610003</c:v>
                </c:pt>
                <c:pt idx="91">
                  <c:v>356.32373673199999</c:v>
                </c:pt>
                <c:pt idx="92">
                  <c:v>360.3820007379</c:v>
                </c:pt>
                <c:pt idx="93">
                  <c:v>364.44026474380001</c:v>
                </c:pt>
                <c:pt idx="94">
                  <c:v>368.49852874969997</c:v>
                </c:pt>
                <c:pt idx="95">
                  <c:v>372.55679275559999</c:v>
                </c:pt>
                <c:pt idx="96">
                  <c:v>376.6150567615</c:v>
                </c:pt>
                <c:pt idx="97">
                  <c:v>380.67332076740001</c:v>
                </c:pt>
                <c:pt idx="98">
                  <c:v>384.73158477330003</c:v>
                </c:pt>
                <c:pt idx="99">
                  <c:v>388.78984877919999</c:v>
                </c:pt>
              </c:numCache>
            </c:numRef>
          </c:xVal>
          <c:yVal>
            <c:numRef>
              <c:f>XLSTAT_20210714_122116_1_HID!ydata3</c:f>
              <c:numCache>
                <c:formatCode>General</c:formatCode>
                <c:ptCount val="100"/>
                <c:pt idx="0">
                  <c:v>-3.3811699286078571</c:v>
                </c:pt>
                <c:pt idx="1">
                  <c:v>-3.266608066181409</c:v>
                </c:pt>
                <c:pt idx="2">
                  <c:v>-3.1524948717058816</c:v>
                </c:pt>
                <c:pt idx="3">
                  <c:v>-3.0388349543058544</c:v>
                </c:pt>
                <c:pt idx="4">
                  <c:v>-2.9256328224794146</c:v>
                </c:pt>
                <c:pt idx="5">
                  <c:v>-2.8128928769826262</c:v>
                </c:pt>
                <c:pt idx="6">
                  <c:v>-2.7006194037181523</c:v>
                </c:pt>
                <c:pt idx="7">
                  <c:v>-2.5888165666509746</c:v>
                </c:pt>
                <c:pt idx="8">
                  <c:v>-2.4774884007750302</c:v>
                </c:pt>
                <c:pt idx="9">
                  <c:v>-2.366638805155258</c:v>
                </c:pt>
                <c:pt idx="10">
                  <c:v>-2.2562715360701389</c:v>
                </c:pt>
                <c:pt idx="11">
                  <c:v>-2.1463902002802735</c:v>
                </c:pt>
                <c:pt idx="12">
                  <c:v>-2.0369982484488096</c:v>
                </c:pt>
                <c:pt idx="13">
                  <c:v>-1.9280989687396888</c:v>
                </c:pt>
                <c:pt idx="14">
                  <c:v>-1.8196954806196373</c:v>
                </c:pt>
                <c:pt idx="15">
                  <c:v>-1.7117907288896164</c:v>
                </c:pt>
                <c:pt idx="16">
                  <c:v>-1.6043874779710867</c:v>
                </c:pt>
                <c:pt idx="17">
                  <c:v>-1.4974883064718321</c:v>
                </c:pt>
                <c:pt idx="18">
                  <c:v>-1.3910956020553771</c:v>
                </c:pt>
                <c:pt idx="19">
                  <c:v>-1.2852115566370723</c:v>
                </c:pt>
                <c:pt idx="20">
                  <c:v>-1.179838161928811</c:v>
                </c:pt>
                <c:pt idx="21">
                  <c:v>-1.0749772053530662</c:v>
                </c:pt>
                <c:pt idx="22">
                  <c:v>-0.97063026634544469</c:v>
                </c:pt>
                <c:pt idx="23">
                  <c:v>-0.86679871306337075</c:v>
                </c:pt>
                <c:pt idx="24">
                  <c:v>-0.76348369951671247</c:v>
                </c:pt>
                <c:pt idx="25">
                  <c:v>-0.66068616313429551</c:v>
                </c:pt>
                <c:pt idx="26">
                  <c:v>-0.55840682277817866</c:v>
                </c:pt>
                <c:pt idx="27">
                  <c:v>-0.4566461772154935</c:v>
                </c:pt>
                <c:pt idx="28">
                  <c:v>-0.35540450405538149</c:v>
                </c:pt>
                <c:pt idx="29">
                  <c:v>-0.25468185915632224</c:v>
                </c:pt>
                <c:pt idx="30">
                  <c:v>-0.15447807650679346</c:v>
                </c:pt>
                <c:pt idx="31">
                  <c:v>-5.4792768579864148E-2</c:v>
                </c:pt>
                <c:pt idx="32">
                  <c:v>4.437467284005292E-2</c:v>
                </c:pt>
                <c:pt idx="33">
                  <c:v>0.14302507536239473</c:v>
                </c:pt>
                <c:pt idx="34">
                  <c:v>0.24115948423399702</c:v>
                </c:pt>
                <c:pt idx="35">
                  <c:v>0.338779160129691</c:v>
                </c:pt>
                <c:pt idx="36">
                  <c:v>0.4358855765007541</c:v>
                </c:pt>
                <c:pt idx="37">
                  <c:v>0.53248041649416811</c:v>
                </c:pt>
                <c:pt idx="38">
                  <c:v>0.62856556945754827</c:v>
                </c:pt>
                <c:pt idx="39">
                  <c:v>0.72414312704647799</c:v>
                </c:pt>
                <c:pt idx="40">
                  <c:v>0.81921537895266772</c:v>
                </c:pt>
                <c:pt idx="41">
                  <c:v>0.91378480827288922</c:v>
                </c:pt>
                <c:pt idx="42">
                  <c:v>1.0078540865400392</c:v>
                </c:pt>
                <c:pt idx="43">
                  <c:v>1.1014260684388639</c:v>
                </c:pt>
                <c:pt idx="44">
                  <c:v>1.1945037862299155</c:v>
                </c:pt>
                <c:pt idx="45">
                  <c:v>1.2870904439061515</c:v>
                </c:pt>
                <c:pt idx="46">
                  <c:v>1.3791894111072547</c:v>
                </c:pt>
                <c:pt idx="47">
                  <c:v>1.4708042168172311</c:v>
                </c:pt>
                <c:pt idx="48">
                  <c:v>1.5619385428711094</c:v>
                </c:pt>
                <c:pt idx="49">
                  <c:v>1.652596217296725</c:v>
                </c:pt>
                <c:pt idx="50">
                  <c:v>1.7427812075175071</c:v>
                </c:pt>
                <c:pt idx="51">
                  <c:v>1.8324976134419497</c:v>
                </c:pt>
                <c:pt idx="52">
                  <c:v>1.9217496604651161</c:v>
                </c:pt>
                <c:pt idx="53">
                  <c:v>2.0105416924069628</c:v>
                </c:pt>
                <c:pt idx="54">
                  <c:v>2.0988781644116883</c:v>
                </c:pt>
                <c:pt idx="55">
                  <c:v>2.1867636358314679</c:v>
                </c:pt>
                <c:pt idx="56">
                  <c:v>2.2742027631171249</c:v>
                </c:pt>
                <c:pt idx="57">
                  <c:v>2.3612002927372511</c:v>
                </c:pt>
                <c:pt idx="58">
                  <c:v>2.447761054146294</c:v>
                </c:pt>
                <c:pt idx="59">
                  <c:v>2.5338899528209478</c:v>
                </c:pt>
                <c:pt idx="60">
                  <c:v>2.6195919633830216</c:v>
                </c:pt>
                <c:pt idx="61">
                  <c:v>2.7048721228257344</c:v>
                </c:pt>
                <c:pt idx="62">
                  <c:v>2.7897355238591075</c:v>
                </c:pt>
                <c:pt idx="63">
                  <c:v>2.874187308388847</c:v>
                </c:pt>
                <c:pt idx="64">
                  <c:v>2.9582326611418224</c:v>
                </c:pt>
                <c:pt idx="65">
                  <c:v>3.0418768034499459</c:v>
                </c:pt>
                <c:pt idx="66">
                  <c:v>3.1251249872029687</c:v>
                </c:pt>
                <c:pt idx="67">
                  <c:v>3.2079824889794786</c:v>
                </c:pt>
                <c:pt idx="68">
                  <c:v>3.2904546043640979</c:v>
                </c:pt>
                <c:pt idx="69">
                  <c:v>3.3725466424577251</c:v>
                </c:pt>
                <c:pt idx="70">
                  <c:v>3.4542639205864747</c:v>
                </c:pt>
                <c:pt idx="71">
                  <c:v>3.5356117592138698</c:v>
                </c:pt>
                <c:pt idx="72">
                  <c:v>3.6165954770597528</c:v>
                </c:pt>
                <c:pt idx="73">
                  <c:v>3.6972203864284063</c:v>
                </c:pt>
                <c:pt idx="74">
                  <c:v>3.777491788747378</c:v>
                </c:pt>
                <c:pt idx="75">
                  <c:v>3.8574149703176417</c:v>
                </c:pt>
                <c:pt idx="76">
                  <c:v>3.9369951982748779</c:v>
                </c:pt>
                <c:pt idx="77">
                  <c:v>4.0162377167608572</c:v>
                </c:pt>
                <c:pt idx="78">
                  <c:v>4.0951477433032597</c:v>
                </c:pt>
                <c:pt idx="79">
                  <c:v>4.1737304654015368</c:v>
                </c:pt>
                <c:pt idx="80">
                  <c:v>4.2519910373158778</c:v>
                </c:pt>
                <c:pt idx="81">
                  <c:v>4.3299345770557895</c:v>
                </c:pt>
                <c:pt idx="82">
                  <c:v>4.4075661635643426</c:v>
                </c:pt>
                <c:pt idx="83">
                  <c:v>4.4848908340936626</c:v>
                </c:pt>
                <c:pt idx="84">
                  <c:v>4.5619135817669605</c:v>
                </c:pt>
                <c:pt idx="85">
                  <c:v>4.6386393533219925</c:v>
                </c:pt>
                <c:pt idx="86">
                  <c:v>4.7150730470306295</c:v>
                </c:pt>
                <c:pt idx="87">
                  <c:v>4.7912195107889834</c:v>
                </c:pt>
                <c:pt idx="88">
                  <c:v>4.8670835403723158</c:v>
                </c:pt>
                <c:pt idx="89">
                  <c:v>4.9426698778488847</c:v>
                </c:pt>
                <c:pt idx="90">
                  <c:v>5.0179832101467152</c:v>
                </c:pt>
                <c:pt idx="91">
                  <c:v>5.0930281677672582</c:v>
                </c:pt>
                <c:pt idx="92">
                  <c:v>5.1678093236398475</c:v>
                </c:pt>
                <c:pt idx="93">
                  <c:v>5.242331192110834</c:v>
                </c:pt>
                <c:pt idx="94">
                  <c:v>5.3165982280613653</c:v>
                </c:pt>
                <c:pt idx="95">
                  <c:v>5.3906148261477318</c:v>
                </c:pt>
                <c:pt idx="96">
                  <c:v>5.4643853201583408</c:v>
                </c:pt>
                <c:pt idx="97">
                  <c:v>5.5379139824814176</c:v>
                </c:pt>
                <c:pt idx="98">
                  <c:v>5.6112050236776518</c:v>
                </c:pt>
                <c:pt idx="99">
                  <c:v>5.6842625921521277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5A-AB4F-A7C5-A504C37E2FDD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XLSTAT_20210714_122116_1_HID!xdata4</c:f>
              <c:numCache>
                <c:formatCode>General</c:formatCode>
                <c:ptCount val="100"/>
                <c:pt idx="0">
                  <c:v>-12.978287804900001</c:v>
                </c:pt>
                <c:pt idx="1">
                  <c:v>-8.9200237990000009</c:v>
                </c:pt>
                <c:pt idx="2">
                  <c:v>-4.8617597931000009</c:v>
                </c:pt>
                <c:pt idx="3">
                  <c:v>-0.80349578720000103</c:v>
                </c:pt>
                <c:pt idx="4">
                  <c:v>3.2547682186999989</c:v>
                </c:pt>
                <c:pt idx="5">
                  <c:v>7.3130322245999988</c:v>
                </c:pt>
                <c:pt idx="6">
                  <c:v>11.371296230499999</c:v>
                </c:pt>
                <c:pt idx="7">
                  <c:v>15.429560236399999</c:v>
                </c:pt>
                <c:pt idx="8">
                  <c:v>19.4878242423</c:v>
                </c:pt>
                <c:pt idx="9">
                  <c:v>23.5460882482</c:v>
                </c:pt>
                <c:pt idx="10">
                  <c:v>27.6043522541</c:v>
                </c:pt>
                <c:pt idx="11">
                  <c:v>31.66261626</c:v>
                </c:pt>
                <c:pt idx="12">
                  <c:v>35.7208802659</c:v>
                </c:pt>
                <c:pt idx="13">
                  <c:v>39.7791442718</c:v>
                </c:pt>
                <c:pt idx="14">
                  <c:v>43.8374082777</c:v>
                </c:pt>
                <c:pt idx="15">
                  <c:v>47.8956722836</c:v>
                </c:pt>
                <c:pt idx="16">
                  <c:v>51.9539362895</c:v>
                </c:pt>
                <c:pt idx="17">
                  <c:v>56.0122002954</c:v>
                </c:pt>
                <c:pt idx="18">
                  <c:v>60.070464301299999</c:v>
                </c:pt>
                <c:pt idx="19">
                  <c:v>64.128728307199992</c:v>
                </c:pt>
                <c:pt idx="20">
                  <c:v>68.186992313099992</c:v>
                </c:pt>
                <c:pt idx="21">
                  <c:v>72.245256318999992</c:v>
                </c:pt>
                <c:pt idx="22">
                  <c:v>76.303520324899992</c:v>
                </c:pt>
                <c:pt idx="23">
                  <c:v>80.361784330799992</c:v>
                </c:pt>
                <c:pt idx="24">
                  <c:v>84.420048336699992</c:v>
                </c:pt>
                <c:pt idx="25">
                  <c:v>88.478312342599992</c:v>
                </c:pt>
                <c:pt idx="26">
                  <c:v>92.536576348499992</c:v>
                </c:pt>
                <c:pt idx="27">
                  <c:v>96.594840354399992</c:v>
                </c:pt>
                <c:pt idx="28">
                  <c:v>100.65310436029999</c:v>
                </c:pt>
                <c:pt idx="29">
                  <c:v>104.71136836619999</c:v>
                </c:pt>
                <c:pt idx="30">
                  <c:v>108.76963237209999</c:v>
                </c:pt>
                <c:pt idx="31">
                  <c:v>112.82789637799999</c:v>
                </c:pt>
                <c:pt idx="32">
                  <c:v>116.88616038389999</c:v>
                </c:pt>
                <c:pt idx="33">
                  <c:v>120.94442438980001</c:v>
                </c:pt>
                <c:pt idx="34">
                  <c:v>125.00268839569999</c:v>
                </c:pt>
                <c:pt idx="35">
                  <c:v>129.06095240159999</c:v>
                </c:pt>
                <c:pt idx="36">
                  <c:v>133.11921640750001</c:v>
                </c:pt>
                <c:pt idx="37">
                  <c:v>137.17748041340002</c:v>
                </c:pt>
                <c:pt idx="38">
                  <c:v>141.2357444193</c:v>
                </c:pt>
                <c:pt idx="39">
                  <c:v>145.29400842519999</c:v>
                </c:pt>
                <c:pt idx="40">
                  <c:v>149.3522724311</c:v>
                </c:pt>
                <c:pt idx="41">
                  <c:v>153.41053643700002</c:v>
                </c:pt>
                <c:pt idx="42">
                  <c:v>157.4688004429</c:v>
                </c:pt>
                <c:pt idx="43">
                  <c:v>161.52706444879999</c:v>
                </c:pt>
                <c:pt idx="44">
                  <c:v>165.5853284547</c:v>
                </c:pt>
                <c:pt idx="45">
                  <c:v>169.64359246060002</c:v>
                </c:pt>
                <c:pt idx="46">
                  <c:v>173.7018564665</c:v>
                </c:pt>
                <c:pt idx="47">
                  <c:v>177.76012047239999</c:v>
                </c:pt>
                <c:pt idx="48">
                  <c:v>181.8183844783</c:v>
                </c:pt>
                <c:pt idx="49">
                  <c:v>185.87664848420002</c:v>
                </c:pt>
                <c:pt idx="50">
                  <c:v>189.9349124901</c:v>
                </c:pt>
                <c:pt idx="51">
                  <c:v>193.99317649599999</c:v>
                </c:pt>
                <c:pt idx="52">
                  <c:v>198.0514405019</c:v>
                </c:pt>
                <c:pt idx="53">
                  <c:v>202.10970450780002</c:v>
                </c:pt>
                <c:pt idx="54">
                  <c:v>206.1679685137</c:v>
                </c:pt>
                <c:pt idx="55">
                  <c:v>210.22623251959999</c:v>
                </c:pt>
                <c:pt idx="56">
                  <c:v>214.2844965255</c:v>
                </c:pt>
                <c:pt idx="57">
                  <c:v>218.34276053140002</c:v>
                </c:pt>
                <c:pt idx="58">
                  <c:v>222.4010245373</c:v>
                </c:pt>
                <c:pt idx="59">
                  <c:v>226.45928854319999</c:v>
                </c:pt>
                <c:pt idx="60">
                  <c:v>230.5175525491</c:v>
                </c:pt>
                <c:pt idx="61">
                  <c:v>234.57581655500002</c:v>
                </c:pt>
                <c:pt idx="62">
                  <c:v>238.6340805609</c:v>
                </c:pt>
                <c:pt idx="63">
                  <c:v>242.69234456679999</c:v>
                </c:pt>
                <c:pt idx="64">
                  <c:v>246.7506085727</c:v>
                </c:pt>
                <c:pt idx="65">
                  <c:v>250.80887257860002</c:v>
                </c:pt>
                <c:pt idx="66">
                  <c:v>254.86713658450003</c:v>
                </c:pt>
                <c:pt idx="67">
                  <c:v>258.92540059039999</c:v>
                </c:pt>
                <c:pt idx="68">
                  <c:v>262.9836645963</c:v>
                </c:pt>
                <c:pt idx="69">
                  <c:v>267.04192860220002</c:v>
                </c:pt>
                <c:pt idx="70">
                  <c:v>271.10019260809997</c:v>
                </c:pt>
                <c:pt idx="71">
                  <c:v>275.15845661399999</c:v>
                </c:pt>
                <c:pt idx="72">
                  <c:v>279.2167206199</c:v>
                </c:pt>
                <c:pt idx="73">
                  <c:v>283.27498462580002</c:v>
                </c:pt>
                <c:pt idx="74">
                  <c:v>287.33324863170003</c:v>
                </c:pt>
                <c:pt idx="75">
                  <c:v>291.39151263759999</c:v>
                </c:pt>
                <c:pt idx="76">
                  <c:v>295.4497766435</c:v>
                </c:pt>
                <c:pt idx="77">
                  <c:v>299.50804064940002</c:v>
                </c:pt>
                <c:pt idx="78">
                  <c:v>303.56630465529997</c:v>
                </c:pt>
                <c:pt idx="79">
                  <c:v>307.62456866119999</c:v>
                </c:pt>
                <c:pt idx="80">
                  <c:v>311.6828326671</c:v>
                </c:pt>
                <c:pt idx="81">
                  <c:v>315.74109667300002</c:v>
                </c:pt>
                <c:pt idx="82">
                  <c:v>319.79936067890003</c:v>
                </c:pt>
                <c:pt idx="83">
                  <c:v>323.85762468479999</c:v>
                </c:pt>
                <c:pt idx="84">
                  <c:v>327.9158886907</c:v>
                </c:pt>
                <c:pt idx="85">
                  <c:v>331.97415269660002</c:v>
                </c:pt>
                <c:pt idx="86">
                  <c:v>336.03241670249997</c:v>
                </c:pt>
                <c:pt idx="87">
                  <c:v>340.09068070839999</c:v>
                </c:pt>
                <c:pt idx="88">
                  <c:v>344.1489447143</c:v>
                </c:pt>
                <c:pt idx="89">
                  <c:v>348.20720872020001</c:v>
                </c:pt>
                <c:pt idx="90">
                  <c:v>352.26547272610003</c:v>
                </c:pt>
                <c:pt idx="91">
                  <c:v>356.32373673199999</c:v>
                </c:pt>
                <c:pt idx="92">
                  <c:v>360.3820007379</c:v>
                </c:pt>
                <c:pt idx="93">
                  <c:v>364.44026474380001</c:v>
                </c:pt>
                <c:pt idx="94">
                  <c:v>368.49852874969997</c:v>
                </c:pt>
                <c:pt idx="95">
                  <c:v>372.55679275559999</c:v>
                </c:pt>
                <c:pt idx="96">
                  <c:v>376.6150567615</c:v>
                </c:pt>
                <c:pt idx="97">
                  <c:v>380.67332076740001</c:v>
                </c:pt>
                <c:pt idx="98">
                  <c:v>384.73158477330003</c:v>
                </c:pt>
                <c:pt idx="99">
                  <c:v>388.78984877919999</c:v>
                </c:pt>
              </c:numCache>
            </c:numRef>
          </c:xVal>
          <c:yVal>
            <c:numRef>
              <c:f>XLSTAT_20210714_122116_1_HID!ydata4</c:f>
              <c:numCache>
                <c:formatCode>General</c:formatCode>
                <c:ptCount val="100"/>
                <c:pt idx="0">
                  <c:v>4.2908980922785904</c:v>
                </c:pt>
                <c:pt idx="1">
                  <c:v>4.3785582604470381</c:v>
                </c:pt>
                <c:pt idx="2">
                  <c:v>4.4666670965664057</c:v>
                </c:pt>
                <c:pt idx="3">
                  <c:v>4.5552292097612748</c:v>
                </c:pt>
                <c:pt idx="4">
                  <c:v>4.6442491085297304</c:v>
                </c:pt>
                <c:pt idx="5">
                  <c:v>4.7337311936278379</c:v>
                </c:pt>
                <c:pt idx="6">
                  <c:v>4.8236797509582594</c:v>
                </c:pt>
                <c:pt idx="7">
                  <c:v>4.9140989444859766</c:v>
                </c:pt>
                <c:pt idx="8">
                  <c:v>5.0049928092049285</c:v>
                </c:pt>
                <c:pt idx="9">
                  <c:v>5.0963652441800518</c:v>
                </c:pt>
                <c:pt idx="10">
                  <c:v>5.1882200056898284</c:v>
                </c:pt>
                <c:pt idx="11">
                  <c:v>5.280560700494858</c:v>
                </c:pt>
                <c:pt idx="12">
                  <c:v>5.3733907792582905</c:v>
                </c:pt>
                <c:pt idx="13">
                  <c:v>5.466713530144065</c:v>
                </c:pt>
                <c:pt idx="14">
                  <c:v>5.5605320726189085</c:v>
                </c:pt>
                <c:pt idx="15">
                  <c:v>5.654849351483783</c:v>
                </c:pt>
                <c:pt idx="16">
                  <c:v>5.7496681311601492</c:v>
                </c:pt>
                <c:pt idx="17">
                  <c:v>5.8449909902557913</c:v>
                </c:pt>
                <c:pt idx="18">
                  <c:v>5.9408203164342313</c:v>
                </c:pt>
                <c:pt idx="19">
                  <c:v>6.0371583016108215</c:v>
                </c:pt>
                <c:pt idx="20">
                  <c:v>6.134006937497456</c:v>
                </c:pt>
                <c:pt idx="21">
                  <c:v>6.2313680115166061</c:v>
                </c:pt>
                <c:pt idx="22">
                  <c:v>6.3292431031038809</c:v>
                </c:pt>
                <c:pt idx="23">
                  <c:v>6.4276335804167015</c:v>
                </c:pt>
                <c:pt idx="24">
                  <c:v>6.5265405974649404</c:v>
                </c:pt>
                <c:pt idx="25">
                  <c:v>6.6259650916774184</c:v>
                </c:pt>
                <c:pt idx="26">
                  <c:v>6.725907781916197</c:v>
                </c:pt>
                <c:pt idx="27">
                  <c:v>6.8263691669484068</c:v>
                </c:pt>
                <c:pt idx="28">
                  <c:v>6.9273495243831915</c:v>
                </c:pt>
                <c:pt idx="29">
                  <c:v>7.0288489100790272</c:v>
                </c:pt>
                <c:pt idx="30">
                  <c:v>7.1308671580243939</c:v>
                </c:pt>
                <c:pt idx="31">
                  <c:v>7.2334038806923608</c:v>
                </c:pt>
                <c:pt idx="32">
                  <c:v>7.3364584698673383</c:v>
                </c:pt>
                <c:pt idx="33">
                  <c:v>7.4400300979398928</c:v>
                </c:pt>
                <c:pt idx="34">
                  <c:v>7.5441177196631859</c:v>
                </c:pt>
                <c:pt idx="35">
                  <c:v>7.6487200743623873</c:v>
                </c:pt>
                <c:pt idx="36">
                  <c:v>7.7538356885862214</c:v>
                </c:pt>
                <c:pt idx="37">
                  <c:v>7.8594628791877028</c:v>
                </c:pt>
                <c:pt idx="38">
                  <c:v>7.9655997568192198</c:v>
                </c:pt>
                <c:pt idx="39">
                  <c:v>8.0722442298251842</c:v>
                </c:pt>
                <c:pt idx="40">
                  <c:v>8.1793940085138903</c:v>
                </c:pt>
                <c:pt idx="41">
                  <c:v>8.2870466097885647</c:v>
                </c:pt>
                <c:pt idx="42">
                  <c:v>8.3951993621163101</c:v>
                </c:pt>
                <c:pt idx="43">
                  <c:v>8.5038494108123803</c:v>
                </c:pt>
                <c:pt idx="44">
                  <c:v>8.6129937236162242</c:v>
                </c:pt>
                <c:pt idx="45">
                  <c:v>8.7226290965348863</c:v>
                </c:pt>
                <c:pt idx="46">
                  <c:v>8.8327521599286776</c:v>
                </c:pt>
                <c:pt idx="47">
                  <c:v>8.943359384813597</c:v>
                </c:pt>
                <c:pt idx="48">
                  <c:v>9.0544470893546141</c:v>
                </c:pt>
                <c:pt idx="49">
                  <c:v>9.1660114455238944</c:v>
                </c:pt>
                <c:pt idx="50">
                  <c:v>9.2780484858980081</c:v>
                </c:pt>
                <c:pt idx="51">
                  <c:v>9.3905541105684591</c:v>
                </c:pt>
                <c:pt idx="52">
                  <c:v>9.5035240941401895</c:v>
                </c:pt>
                <c:pt idx="53">
                  <c:v>9.6169540927932395</c:v>
                </c:pt>
                <c:pt idx="54">
                  <c:v>9.730839651383409</c:v>
                </c:pt>
                <c:pt idx="55">
                  <c:v>9.8451762105585239</c:v>
                </c:pt>
                <c:pt idx="56">
                  <c:v>9.9599591138677646</c:v>
                </c:pt>
                <c:pt idx="57">
                  <c:v>10.075183614842533</c:v>
                </c:pt>
                <c:pt idx="58">
                  <c:v>10.190844884028385</c:v>
                </c:pt>
                <c:pt idx="59">
                  <c:v>10.306938015948626</c:v>
                </c:pt>
                <c:pt idx="60">
                  <c:v>10.423458035981449</c:v>
                </c:pt>
                <c:pt idx="61">
                  <c:v>10.540399907133633</c:v>
                </c:pt>
                <c:pt idx="62">
                  <c:v>10.657758536695155</c:v>
                </c:pt>
                <c:pt idx="63">
                  <c:v>10.775528782760311</c:v>
                </c:pt>
                <c:pt idx="64">
                  <c:v>10.893705460602231</c:v>
                </c:pt>
                <c:pt idx="65">
                  <c:v>11.012283348889003</c:v>
                </c:pt>
                <c:pt idx="66">
                  <c:v>11.131257195730878</c:v>
                </c:pt>
                <c:pt idx="67">
                  <c:v>11.25062172454926</c:v>
                </c:pt>
                <c:pt idx="68">
                  <c:v>11.370371639759536</c:v>
                </c:pt>
                <c:pt idx="69">
                  <c:v>11.490501632260806</c:v>
                </c:pt>
                <c:pt idx="70">
                  <c:v>11.611006384726952</c:v>
                </c:pt>
                <c:pt idx="71">
                  <c:v>11.731880576694453</c:v>
                </c:pt>
                <c:pt idx="72">
                  <c:v>11.853118889443465</c:v>
                </c:pt>
                <c:pt idx="73">
                  <c:v>11.974716010669709</c:v>
                </c:pt>
                <c:pt idx="74">
                  <c:v>12.096666638945633</c:v>
                </c:pt>
                <c:pt idx="75">
                  <c:v>12.218965487970262</c:v>
                </c:pt>
                <c:pt idx="76">
                  <c:v>12.341607290607921</c:v>
                </c:pt>
                <c:pt idx="77">
                  <c:v>12.464586802716839</c:v>
                </c:pt>
                <c:pt idx="78">
                  <c:v>12.58789880676933</c:v>
                </c:pt>
                <c:pt idx="79">
                  <c:v>12.711538115265949</c:v>
                </c:pt>
                <c:pt idx="80">
                  <c:v>12.835499573946503</c:v>
                </c:pt>
                <c:pt idx="81">
                  <c:v>12.959778064801489</c:v>
                </c:pt>
                <c:pt idx="82">
                  <c:v>13.084368508887831</c:v>
                </c:pt>
                <c:pt idx="83">
                  <c:v>13.209265868953405</c:v>
                </c:pt>
                <c:pt idx="84">
                  <c:v>13.334465151875003</c:v>
                </c:pt>
                <c:pt idx="85">
                  <c:v>13.459961410914868</c:v>
                </c:pt>
                <c:pt idx="86">
                  <c:v>13.585749747801124</c:v>
                </c:pt>
                <c:pt idx="87">
                  <c:v>13.711825314637665</c:v>
                </c:pt>
                <c:pt idx="88">
                  <c:v>13.838183315649228</c:v>
                </c:pt>
                <c:pt idx="89">
                  <c:v>13.964819008767556</c:v>
                </c:pt>
                <c:pt idx="90">
                  <c:v>14.091727707064623</c:v>
                </c:pt>
                <c:pt idx="91">
                  <c:v>14.218904780038972</c:v>
                </c:pt>
                <c:pt idx="92">
                  <c:v>14.346345654761279</c:v>
                </c:pt>
                <c:pt idx="93">
                  <c:v>14.474045816885189</c:v>
                </c:pt>
                <c:pt idx="94">
                  <c:v>14.602000811529553</c:v>
                </c:pt>
                <c:pt idx="95">
                  <c:v>14.730206244038083</c:v>
                </c:pt>
                <c:pt idx="96">
                  <c:v>14.858657780622371</c:v>
                </c:pt>
                <c:pt idx="97">
                  <c:v>14.987351148894192</c:v>
                </c:pt>
                <c:pt idx="98">
                  <c:v>15.116282138292853</c:v>
                </c:pt>
                <c:pt idx="99">
                  <c:v>15.24544660041327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5A-AB4F-A7C5-A504C37E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21839"/>
        <c:axId val="1377933295"/>
      </c:scatterChart>
      <c:valAx>
        <c:axId val="1378021839"/>
        <c:scaling>
          <c:orientation val="minMax"/>
          <c:max val="40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377933295"/>
        <c:crosses val="autoZero"/>
        <c:crossBetween val="midCat"/>
      </c:valAx>
      <c:valAx>
        <c:axId val="1377933295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80218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response_time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A84C-8D8B-C48AE1A605E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BE-A84C-8D8B-C48AE1A6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01167"/>
        <c:axId val="1113102815"/>
      </c:scatterChart>
      <c:valAx>
        <c:axId val="1113101167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3102815"/>
        <c:crosses val="autoZero"/>
        <c:crossBetween val="midCat"/>
      </c:valAx>
      <c:valAx>
        <c:axId val="111310281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131011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sonarqube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1-0347-A503-164D5795B7E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D1-0347-A503-164D579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39823"/>
        <c:axId val="1110299935"/>
      </c:scatterChart>
      <c:valAx>
        <c:axId val="1907839823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0299935"/>
        <c:crosses val="autoZero"/>
        <c:crossBetween val="midCat"/>
      </c:valAx>
      <c:valAx>
        <c:axId val="111029993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7839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Préd(sonarqube)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linéaire'!$F$93:$F$115</c:f>
              <c:numCache>
                <c:formatCode>0.000</c:formatCode>
                <c:ptCount val="23"/>
                <c:pt idx="0">
                  <c:v>2.472784641806407</c:v>
                </c:pt>
                <c:pt idx="1">
                  <c:v>3.2763631107397901</c:v>
                </c:pt>
                <c:pt idx="2">
                  <c:v>4.0786539076051032</c:v>
                </c:pt>
                <c:pt idx="3">
                  <c:v>4.6310864935765164</c:v>
                </c:pt>
                <c:pt idx="4">
                  <c:v>6.0473203729088407</c:v>
                </c:pt>
                <c:pt idx="5">
                  <c:v>2.5349854617891827</c:v>
                </c:pt>
                <c:pt idx="6">
                  <c:v>2.4238069196061707</c:v>
                </c:pt>
                <c:pt idx="7">
                  <c:v>3.3899401624332666</c:v>
                </c:pt>
                <c:pt idx="8">
                  <c:v>2.4081664742602604</c:v>
                </c:pt>
                <c:pt idx="9">
                  <c:v>1.83923479233785</c:v>
                </c:pt>
                <c:pt idx="10">
                  <c:v>2.4094851379637587</c:v>
                </c:pt>
                <c:pt idx="11">
                  <c:v>2.2683735373904739</c:v>
                </c:pt>
                <c:pt idx="12">
                  <c:v>1.7106614351720622</c:v>
                </c:pt>
                <c:pt idx="13">
                  <c:v>1.9839626913901742</c:v>
                </c:pt>
                <c:pt idx="14">
                  <c:v>9.6306887201082017</c:v>
                </c:pt>
                <c:pt idx="15">
                  <c:v>1.2890299580424855</c:v>
                </c:pt>
                <c:pt idx="16">
                  <c:v>3.2694118692170671</c:v>
                </c:pt>
                <c:pt idx="17">
                  <c:v>4.0689419798128004</c:v>
                </c:pt>
                <c:pt idx="18">
                  <c:v>4.3968438131843577</c:v>
                </c:pt>
                <c:pt idx="19">
                  <c:v>2.786896412770834</c:v>
                </c:pt>
                <c:pt idx="20">
                  <c:v>3.0190377387451606</c:v>
                </c:pt>
                <c:pt idx="21">
                  <c:v>2.9282316392625005</c:v>
                </c:pt>
                <c:pt idx="22">
                  <c:v>2.1360927298767409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E-BF4D-8A42-1DCC8813465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3.2763631107397901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5E-BF4D-8A42-1DCC8813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93695"/>
        <c:axId val="1106592175"/>
      </c:scatterChart>
      <c:valAx>
        <c:axId val="1375693695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Préd(sonarqube)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06592175"/>
        <c:crosses val="autoZero"/>
        <c:crossBetween val="midCat"/>
      </c:valAx>
      <c:valAx>
        <c:axId val="110659217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569369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Préd(sonarqube) - sonarqube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linéaire'!$F$93:$F$115</c:f>
              <c:numCache>
                <c:formatCode>0.000</c:formatCode>
                <c:ptCount val="23"/>
                <c:pt idx="0">
                  <c:v>2.472784641806407</c:v>
                </c:pt>
                <c:pt idx="1">
                  <c:v>3.2763631107397901</c:v>
                </c:pt>
                <c:pt idx="2">
                  <c:v>4.0786539076051032</c:v>
                </c:pt>
                <c:pt idx="3">
                  <c:v>4.6310864935765164</c:v>
                </c:pt>
                <c:pt idx="4">
                  <c:v>6.0473203729088407</c:v>
                </c:pt>
                <c:pt idx="5">
                  <c:v>2.5349854617891827</c:v>
                </c:pt>
                <c:pt idx="6">
                  <c:v>2.4238069196061707</c:v>
                </c:pt>
                <c:pt idx="7">
                  <c:v>3.3899401624332666</c:v>
                </c:pt>
                <c:pt idx="8">
                  <c:v>2.4081664742602604</c:v>
                </c:pt>
                <c:pt idx="9">
                  <c:v>1.83923479233785</c:v>
                </c:pt>
                <c:pt idx="10">
                  <c:v>2.4094851379637587</c:v>
                </c:pt>
                <c:pt idx="11">
                  <c:v>2.2683735373904739</c:v>
                </c:pt>
                <c:pt idx="12">
                  <c:v>1.7106614351720622</c:v>
                </c:pt>
                <c:pt idx="13">
                  <c:v>1.9839626913901742</c:v>
                </c:pt>
                <c:pt idx="14">
                  <c:v>9.6306887201082017</c:v>
                </c:pt>
                <c:pt idx="15">
                  <c:v>1.2890299580424855</c:v>
                </c:pt>
                <c:pt idx="16">
                  <c:v>3.2694118692170671</c:v>
                </c:pt>
                <c:pt idx="17">
                  <c:v>4.0689419798128004</c:v>
                </c:pt>
                <c:pt idx="18">
                  <c:v>4.3968438131843577</c:v>
                </c:pt>
                <c:pt idx="19">
                  <c:v>2.786896412770834</c:v>
                </c:pt>
                <c:pt idx="20">
                  <c:v>3.0190377387451606</c:v>
                </c:pt>
                <c:pt idx="21">
                  <c:v>2.9282316392625005</c:v>
                </c:pt>
                <c:pt idx="22">
                  <c:v>2.1360927298767409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F-524A-A8E0-24A9F1DC1E9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3.2763631107397901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CF-524A-A8E0-24A9F1DC1E9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XLSTAT_20210714_122116_1_HID!xdata5</c:f>
              <c:numCache>
                <c:formatCode>General</c:formatCode>
                <c:ptCount val="70"/>
                <c:pt idx="0">
                  <c:v>0.95536360760000005</c:v>
                </c:pt>
                <c:pt idx="1">
                  <c:v>1.1090079968</c:v>
                </c:pt>
                <c:pt idx="2">
                  <c:v>1.2626523860000001</c:v>
                </c:pt>
                <c:pt idx="3">
                  <c:v>1.4162967752000002</c:v>
                </c:pt>
                <c:pt idx="4">
                  <c:v>1.5699411644000001</c:v>
                </c:pt>
                <c:pt idx="5">
                  <c:v>1.7235855536</c:v>
                </c:pt>
                <c:pt idx="6">
                  <c:v>1.8772299428000001</c:v>
                </c:pt>
                <c:pt idx="7">
                  <c:v>2.0308743319999998</c:v>
                </c:pt>
                <c:pt idx="8">
                  <c:v>2.1845187211999999</c:v>
                </c:pt>
                <c:pt idx="9">
                  <c:v>2.3381631104</c:v>
                </c:pt>
                <c:pt idx="10">
                  <c:v>2.4918074996000001</c:v>
                </c:pt>
                <c:pt idx="11">
                  <c:v>2.6454518888000003</c:v>
                </c:pt>
                <c:pt idx="12">
                  <c:v>2.7990962780000004</c:v>
                </c:pt>
                <c:pt idx="13">
                  <c:v>2.9527406672000005</c:v>
                </c:pt>
                <c:pt idx="14">
                  <c:v>3.1063850563999997</c:v>
                </c:pt>
                <c:pt idx="15">
                  <c:v>3.2600294455999999</c:v>
                </c:pt>
                <c:pt idx="16">
                  <c:v>3.4136738348</c:v>
                </c:pt>
                <c:pt idx="17">
                  <c:v>3.5673182240000001</c:v>
                </c:pt>
                <c:pt idx="18">
                  <c:v>3.7209626132000002</c:v>
                </c:pt>
                <c:pt idx="19">
                  <c:v>3.8746070024000003</c:v>
                </c:pt>
                <c:pt idx="20">
                  <c:v>4.0282513916000005</c:v>
                </c:pt>
                <c:pt idx="21">
                  <c:v>4.1818957808000006</c:v>
                </c:pt>
                <c:pt idx="22">
                  <c:v>4.3355401699999998</c:v>
                </c:pt>
                <c:pt idx="23">
                  <c:v>4.4891845591999999</c:v>
                </c:pt>
                <c:pt idx="24">
                  <c:v>4.6428289484</c:v>
                </c:pt>
                <c:pt idx="25">
                  <c:v>4.7964733376000002</c:v>
                </c:pt>
                <c:pt idx="26">
                  <c:v>4.9501177268000003</c:v>
                </c:pt>
                <c:pt idx="27">
                  <c:v>5.1037621160000004</c:v>
                </c:pt>
                <c:pt idx="28">
                  <c:v>5.2574065051999996</c:v>
                </c:pt>
                <c:pt idx="29">
                  <c:v>5.4110508943999998</c:v>
                </c:pt>
                <c:pt idx="30">
                  <c:v>5.5646952835999999</c:v>
                </c:pt>
                <c:pt idx="31">
                  <c:v>5.7183396728</c:v>
                </c:pt>
                <c:pt idx="32">
                  <c:v>5.8719840620000001</c:v>
                </c:pt>
                <c:pt idx="33">
                  <c:v>6.0256284512000002</c:v>
                </c:pt>
                <c:pt idx="34">
                  <c:v>6.1792728404000004</c:v>
                </c:pt>
                <c:pt idx="35">
                  <c:v>6.3329172296000005</c:v>
                </c:pt>
                <c:pt idx="36">
                  <c:v>6.4865616188000006</c:v>
                </c:pt>
                <c:pt idx="37">
                  <c:v>6.6402060079999998</c:v>
                </c:pt>
                <c:pt idx="38">
                  <c:v>6.7938503971999999</c:v>
                </c:pt>
                <c:pt idx="39">
                  <c:v>6.9474947864000001</c:v>
                </c:pt>
                <c:pt idx="40">
                  <c:v>7.1011391756000002</c:v>
                </c:pt>
                <c:pt idx="41">
                  <c:v>7.2547835648000003</c:v>
                </c:pt>
                <c:pt idx="42">
                  <c:v>7.4084279540000004</c:v>
                </c:pt>
                <c:pt idx="43">
                  <c:v>7.5620723432000005</c:v>
                </c:pt>
                <c:pt idx="44">
                  <c:v>7.7157167323999998</c:v>
                </c:pt>
                <c:pt idx="45">
                  <c:v>7.8693611215999999</c:v>
                </c:pt>
                <c:pt idx="46">
                  <c:v>8.0230055108000009</c:v>
                </c:pt>
                <c:pt idx="47">
                  <c:v>8.176649900000001</c:v>
                </c:pt>
                <c:pt idx="48">
                  <c:v>8.3302942892000011</c:v>
                </c:pt>
                <c:pt idx="49">
                  <c:v>8.4839386784000013</c:v>
                </c:pt>
                <c:pt idx="50">
                  <c:v>8.6375830676000014</c:v>
                </c:pt>
                <c:pt idx="51">
                  <c:v>8.7912274568000015</c:v>
                </c:pt>
                <c:pt idx="52">
                  <c:v>8.9448718460000016</c:v>
                </c:pt>
                <c:pt idx="53">
                  <c:v>9.0985162352000017</c:v>
                </c:pt>
                <c:pt idx="54">
                  <c:v>9.2521606244000019</c:v>
                </c:pt>
                <c:pt idx="55">
                  <c:v>9.405805013600002</c:v>
                </c:pt>
                <c:pt idx="56">
                  <c:v>9.5594494028000003</c:v>
                </c:pt>
                <c:pt idx="57">
                  <c:v>9.7130937920000004</c:v>
                </c:pt>
                <c:pt idx="58">
                  <c:v>9.8667381812000006</c:v>
                </c:pt>
                <c:pt idx="59">
                  <c:v>10.020382570400001</c:v>
                </c:pt>
                <c:pt idx="60">
                  <c:v>10.174026959600001</c:v>
                </c:pt>
                <c:pt idx="61">
                  <c:v>10.327671348800001</c:v>
                </c:pt>
                <c:pt idx="62">
                  <c:v>10.481315738000001</c:v>
                </c:pt>
                <c:pt idx="63">
                  <c:v>10.634960127200001</c:v>
                </c:pt>
                <c:pt idx="64">
                  <c:v>10.788604516400001</c:v>
                </c:pt>
                <c:pt idx="65">
                  <c:v>10.942248905600001</c:v>
                </c:pt>
                <c:pt idx="66">
                  <c:v>11.095893294800002</c:v>
                </c:pt>
                <c:pt idx="67">
                  <c:v>11.249537684000002</c:v>
                </c:pt>
                <c:pt idx="68">
                  <c:v>11.403182073200002</c:v>
                </c:pt>
                <c:pt idx="69">
                  <c:v>11.556826462400002</c:v>
                </c:pt>
              </c:numCache>
            </c:numRef>
          </c:xVal>
          <c:yVal>
            <c:numRef>
              <c:f>XLSTAT_20210714_122116_1_HID!ydata5</c:f>
              <c:numCache>
                <c:formatCode>General</c:formatCode>
                <c:ptCount val="70"/>
                <c:pt idx="0">
                  <c:v>-2.8185188306390776</c:v>
                </c:pt>
                <c:pt idx="1">
                  <c:v>-2.6480622537054472</c:v>
                </c:pt>
                <c:pt idx="2">
                  <c:v>-2.4786967868110712</c:v>
                </c:pt>
                <c:pt idx="3">
                  <c:v>-2.3104362383968149</c:v>
                </c:pt>
                <c:pt idx="4">
                  <c:v>-2.1432936561369367</c:v>
                </c:pt>
                <c:pt idx="5">
                  <c:v>-1.9772812727449915</c:v>
                </c:pt>
                <c:pt idx="6">
                  <c:v>-1.812410453811979</c:v>
                </c:pt>
                <c:pt idx="7">
                  <c:v>-1.648691648161035</c:v>
                </c:pt>
                <c:pt idx="8">
                  <c:v>-1.4861343411968195</c:v>
                </c:pt>
                <c:pt idx="9">
                  <c:v>-1.3247470117139923</c:v>
                </c:pt>
                <c:pt idx="10">
                  <c:v>-1.1645370926074161</c:v>
                </c:pt>
                <c:pt idx="11">
                  <c:v>-1.0055109358972025</c:v>
                </c:pt>
                <c:pt idx="12">
                  <c:v>-0.84767378244455971</c:v>
                </c:pt>
                <c:pt idx="13">
                  <c:v>-0.69102973669017098</c:v>
                </c:pt>
                <c:pt idx="14">
                  <c:v>-0.53558174669614411</c:v>
                </c:pt>
                <c:pt idx="15">
                  <c:v>-0.38133158971633252</c:v>
                </c:pt>
                <c:pt idx="16">
                  <c:v>-0.2282798634590808</c:v>
                </c:pt>
                <c:pt idx="17">
                  <c:v>-7.6425983142323961E-2</c:v>
                </c:pt>
                <c:pt idx="18">
                  <c:v>7.4231815625167563E-2</c:v>
                </c:pt>
                <c:pt idx="19">
                  <c:v>0.22369646816945199</c:v>
                </c:pt>
                <c:pt idx="20">
                  <c:v>0.37197206638321978</c:v>
                </c:pt>
                <c:pt idx="21">
                  <c:v>0.51906383882708873</c:v>
                </c:pt>
                <c:pt idx="22">
                  <c:v>0.66497812552456192</c:v>
                </c:pt>
                <c:pt idx="23">
                  <c:v>0.80972234773109397</c:v>
                </c:pt>
                <c:pt idx="24">
                  <c:v>0.95330497300847705</c:v>
                </c:pt>
                <c:pt idx="25">
                  <c:v>1.0957354759800548</c:v>
                </c:pt>
                <c:pt idx="26">
                  <c:v>1.2370242951795203</c:v>
                </c:pt>
                <c:pt idx="27">
                  <c:v>1.3771827864356587</c:v>
                </c:pt>
                <c:pt idx="28">
                  <c:v>1.5162231732572087</c:v>
                </c:pt>
                <c:pt idx="29">
                  <c:v>1.6541584946959316</c:v>
                </c:pt>
                <c:pt idx="30">
                  <c:v>1.7910025511721064</c:v>
                </c:pt>
                <c:pt idx="31">
                  <c:v>1.9267698487454186</c:v>
                </c:pt>
                <c:pt idx="32">
                  <c:v>2.0614755423059732</c:v>
                </c:pt>
                <c:pt idx="33">
                  <c:v>2.1951353781456295</c:v>
                </c:pt>
                <c:pt idx="34">
                  <c:v>2.327765636349675</c:v>
                </c:pt>
                <c:pt idx="35">
                  <c:v>2.4593830734239033</c:v>
                </c:pt>
                <c:pt idx="36">
                  <c:v>2.5900048655431629</c:v>
                </c:pt>
                <c:pt idx="37">
                  <c:v>2.71964855277538</c:v>
                </c:pt>
                <c:pt idx="38">
                  <c:v>2.8483319846006472</c:v>
                </c:pt>
                <c:pt idx="39">
                  <c:v>2.9760732670091214</c:v>
                </c:pt>
                <c:pt idx="40">
                  <c:v>3.1028907114248838</c:v>
                </c:pt>
                <c:pt idx="41">
                  <c:v>3.2288027856663382</c:v>
                </c:pt>
                <c:pt idx="42">
                  <c:v>3.3538280671176981</c:v>
                </c:pt>
                <c:pt idx="43">
                  <c:v>3.4779851982512611</c:v>
                </c:pt>
                <c:pt idx="44">
                  <c:v>3.6012928446069106</c:v>
                </c:pt>
                <c:pt idx="45">
                  <c:v>3.7237696553039621</c:v>
                </c:pt>
                <c:pt idx="46">
                  <c:v>3.8454342261313661</c:v>
                </c:pt>
                <c:pt idx="47">
                  <c:v>3.9663050652356739</c:v>
                </c:pt>
                <c:pt idx="48">
                  <c:v>4.08640056140207</c:v>
                </c:pt>
                <c:pt idx="49">
                  <c:v>4.2057389549022917</c:v>
                </c:pt>
                <c:pt idx="50">
                  <c:v>4.3243383108644853</c:v>
                </c:pt>
                <c:pt idx="51">
                  <c:v>4.4422164951037395</c:v>
                </c:pt>
                <c:pt idx="52">
                  <c:v>4.5593911523383186</c:v>
                </c:pt>
                <c:pt idx="53">
                  <c:v>4.6758796867052306</c:v>
                </c:pt>
                <c:pt idx="54">
                  <c:v>4.7916992444796005</c:v>
                </c:pt>
                <c:pt idx="55">
                  <c:v>4.9068666988952581</c:v>
                </c:pt>
                <c:pt idx="56">
                  <c:v>5.0213986369587253</c:v>
                </c:pt>
                <c:pt idx="57">
                  <c:v>5.1353113481453239</c:v>
                </c:pt>
                <c:pt idx="58">
                  <c:v>5.2486208148641369</c:v>
                </c:pt>
                <c:pt idx="59">
                  <c:v>5.3613427045779698</c:v>
                </c:pt>
                <c:pt idx="60">
                  <c:v>5.4734923634649695</c:v>
                </c:pt>
                <c:pt idx="61">
                  <c:v>5.5850848115101472</c:v>
                </c:pt>
                <c:pt idx="62">
                  <c:v>5.6961347389174284</c:v>
                </c:pt>
                <c:pt idx="63">
                  <c:v>5.8066565037359501</c:v>
                </c:pt>
                <c:pt idx="64">
                  <c:v>5.9166641305979981</c:v>
                </c:pt>
                <c:pt idx="65">
                  <c:v>6.0261713104700858</c:v>
                </c:pt>
                <c:pt idx="66">
                  <c:v>6.1351914013230928</c:v>
                </c:pt>
                <c:pt idx="67">
                  <c:v>6.2437374296321035</c:v>
                </c:pt>
                <c:pt idx="68">
                  <c:v>6.3518220926213722</c:v>
                </c:pt>
                <c:pt idx="69">
                  <c:v>6.4594577611748081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F-524A-A8E0-24A9F1DC1E9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XLSTAT_20210714_122116_1_HID!xdata6</c:f>
              <c:numCache>
                <c:formatCode>General</c:formatCode>
                <c:ptCount val="70"/>
                <c:pt idx="0">
                  <c:v>1.0312239664</c:v>
                </c:pt>
                <c:pt idx="1">
                  <c:v>1.1837689301000001</c:v>
                </c:pt>
                <c:pt idx="2">
                  <c:v>1.3363138938000001</c:v>
                </c:pt>
                <c:pt idx="3">
                  <c:v>1.4888588574999999</c:v>
                </c:pt>
                <c:pt idx="4">
                  <c:v>1.6414038211999999</c:v>
                </c:pt>
                <c:pt idx="5">
                  <c:v>1.7939487849</c:v>
                </c:pt>
                <c:pt idx="6">
                  <c:v>1.9464937486</c:v>
                </c:pt>
                <c:pt idx="7">
                  <c:v>2.0990387123000001</c:v>
                </c:pt>
                <c:pt idx="8">
                  <c:v>2.2515836760000001</c:v>
                </c:pt>
                <c:pt idx="9">
                  <c:v>2.4041286397000001</c:v>
                </c:pt>
                <c:pt idx="10">
                  <c:v>2.5566736034000002</c:v>
                </c:pt>
                <c:pt idx="11">
                  <c:v>2.7092185671000002</c:v>
                </c:pt>
                <c:pt idx="12">
                  <c:v>2.8617635308000002</c:v>
                </c:pt>
                <c:pt idx="13">
                  <c:v>3.0143084944999998</c:v>
                </c:pt>
                <c:pt idx="14">
                  <c:v>3.1668534582000003</c:v>
                </c:pt>
                <c:pt idx="15">
                  <c:v>3.3193984218999999</c:v>
                </c:pt>
                <c:pt idx="16">
                  <c:v>3.4719433856000004</c:v>
                </c:pt>
                <c:pt idx="17">
                  <c:v>3.6244883493</c:v>
                </c:pt>
                <c:pt idx="18">
                  <c:v>3.7770333130000004</c:v>
                </c:pt>
                <c:pt idx="19">
                  <c:v>3.9295782767</c:v>
                </c:pt>
                <c:pt idx="20">
                  <c:v>4.0821232404000005</c:v>
                </c:pt>
                <c:pt idx="21">
                  <c:v>4.2346682041000001</c:v>
                </c:pt>
                <c:pt idx="22">
                  <c:v>4.3872131678000006</c:v>
                </c:pt>
                <c:pt idx="23">
                  <c:v>4.5397581315000002</c:v>
                </c:pt>
                <c:pt idx="24">
                  <c:v>4.6923030951999998</c:v>
                </c:pt>
                <c:pt idx="25">
                  <c:v>4.8448480589000003</c:v>
                </c:pt>
                <c:pt idx="26">
                  <c:v>4.9973930225999998</c:v>
                </c:pt>
                <c:pt idx="27">
                  <c:v>5.1499379863000003</c:v>
                </c:pt>
                <c:pt idx="28">
                  <c:v>5.3024829499999999</c:v>
                </c:pt>
                <c:pt idx="29">
                  <c:v>5.4550279137000004</c:v>
                </c:pt>
                <c:pt idx="30">
                  <c:v>5.6075728774</c:v>
                </c:pt>
                <c:pt idx="31">
                  <c:v>5.7601178411000005</c:v>
                </c:pt>
                <c:pt idx="32">
                  <c:v>5.9126628048000001</c:v>
                </c:pt>
                <c:pt idx="33">
                  <c:v>6.0652077684999997</c:v>
                </c:pt>
                <c:pt idx="34">
                  <c:v>6.2177527322000001</c:v>
                </c:pt>
                <c:pt idx="35">
                  <c:v>6.3702976958999997</c:v>
                </c:pt>
                <c:pt idx="36">
                  <c:v>6.5228426596000002</c:v>
                </c:pt>
                <c:pt idx="37">
                  <c:v>6.6753876232999998</c:v>
                </c:pt>
                <c:pt idx="38">
                  <c:v>6.8279325870000003</c:v>
                </c:pt>
                <c:pt idx="39">
                  <c:v>6.9804775506999999</c:v>
                </c:pt>
                <c:pt idx="40">
                  <c:v>7.1330225144000003</c:v>
                </c:pt>
                <c:pt idx="41">
                  <c:v>7.2855674780999999</c:v>
                </c:pt>
                <c:pt idx="42">
                  <c:v>7.4381124418000004</c:v>
                </c:pt>
                <c:pt idx="43">
                  <c:v>7.5906574055</c:v>
                </c:pt>
                <c:pt idx="44">
                  <c:v>7.7432023692000005</c:v>
                </c:pt>
                <c:pt idx="45">
                  <c:v>7.8957473329000001</c:v>
                </c:pt>
                <c:pt idx="46">
                  <c:v>8.0482922966000014</c:v>
                </c:pt>
                <c:pt idx="47">
                  <c:v>8.2008372603000002</c:v>
                </c:pt>
                <c:pt idx="48">
                  <c:v>8.3533822240000006</c:v>
                </c:pt>
                <c:pt idx="49">
                  <c:v>8.5059271877000011</c:v>
                </c:pt>
                <c:pt idx="50">
                  <c:v>8.6584721513999998</c:v>
                </c:pt>
                <c:pt idx="51">
                  <c:v>8.8110171151000003</c:v>
                </c:pt>
                <c:pt idx="52">
                  <c:v>8.9635620788000008</c:v>
                </c:pt>
                <c:pt idx="53">
                  <c:v>9.1161070425000013</c:v>
                </c:pt>
                <c:pt idx="54">
                  <c:v>9.2686520062000017</c:v>
                </c:pt>
                <c:pt idx="55">
                  <c:v>9.4211969699000004</c:v>
                </c:pt>
                <c:pt idx="56">
                  <c:v>9.5737419336000009</c:v>
                </c:pt>
                <c:pt idx="57">
                  <c:v>9.7262868973000014</c:v>
                </c:pt>
                <c:pt idx="58">
                  <c:v>9.8788318610000019</c:v>
                </c:pt>
                <c:pt idx="59">
                  <c:v>10.031376824700001</c:v>
                </c:pt>
                <c:pt idx="60">
                  <c:v>10.183921788400001</c:v>
                </c:pt>
                <c:pt idx="61">
                  <c:v>10.336466752100002</c:v>
                </c:pt>
                <c:pt idx="62">
                  <c:v>10.489011715800002</c:v>
                </c:pt>
                <c:pt idx="63">
                  <c:v>10.641556679500001</c:v>
                </c:pt>
                <c:pt idx="64">
                  <c:v>10.794101643200001</c:v>
                </c:pt>
                <c:pt idx="65">
                  <c:v>10.946646606900002</c:v>
                </c:pt>
                <c:pt idx="66">
                  <c:v>11.0991915706</c:v>
                </c:pt>
                <c:pt idx="67">
                  <c:v>11.251736534300001</c:v>
                </c:pt>
                <c:pt idx="68">
                  <c:v>11.404281498000001</c:v>
                </c:pt>
                <c:pt idx="69">
                  <c:v>11.556826461700002</c:v>
                </c:pt>
              </c:numCache>
            </c:numRef>
          </c:xVal>
          <c:yVal>
            <c:numRef>
              <c:f>XLSTAT_20210714_122116_1_HID!ydata6</c:f>
              <c:numCache>
                <c:formatCode>General</c:formatCode>
                <c:ptCount val="70"/>
                <c:pt idx="0">
                  <c:v>4.7966700849680546</c:v>
                </c:pt>
                <c:pt idx="1">
                  <c:v>4.9330523900568233</c:v>
                </c:pt>
                <c:pt idx="2">
                  <c:v>5.0705169601038671</c:v>
                </c:pt>
                <c:pt idx="3">
                  <c:v>5.2090769564427788</c:v>
                </c:pt>
                <c:pt idx="4">
                  <c:v>5.3487447757158471</c:v>
                </c:pt>
                <c:pt idx="5">
                  <c:v>5.4895319984645834</c:v>
                </c:pt>
                <c:pt idx="6">
                  <c:v>5.6314493398861449</c:v>
                </c:pt>
                <c:pt idx="7">
                  <c:v>5.7745066032143706</c:v>
                </c:pt>
                <c:pt idx="8">
                  <c:v>5.9187126361750941</c:v>
                </c:pt>
                <c:pt idx="9">
                  <c:v>6.0640752909488986</c:v>
                </c:pt>
                <c:pt idx="10">
                  <c:v>6.2106013880506499</c:v>
                </c:pt>
                <c:pt idx="11">
                  <c:v>6.3582966845040119</c:v>
                </c:pt>
                <c:pt idx="12">
                  <c:v>6.5071658466510822</c:v>
                </c:pt>
                <c:pt idx="13">
                  <c:v>6.6572124278928202</c:v>
                </c:pt>
                <c:pt idx="14">
                  <c:v>6.8084388516057555</c:v>
                </c:pt>
                <c:pt idx="15">
                  <c:v>6.9608463994254572</c:v>
                </c:pt>
                <c:pt idx="16">
                  <c:v>7.1144352050284478</c:v>
                </c:pt>
                <c:pt idx="17">
                  <c:v>7.2692042534827799</c:v>
                </c:pt>
                <c:pt idx="18">
                  <c:v>7.4251513861746421</c:v>
                </c:pt>
                <c:pt idx="19">
                  <c:v>7.5822733112552863</c:v>
                </c:pt>
                <c:pt idx="20">
                  <c:v>7.7405656194907317</c:v>
                </c:pt>
                <c:pt idx="21">
                  <c:v>7.9000228053371133</c:v>
                </c:pt>
                <c:pt idx="22">
                  <c:v>8.0606382930086156</c:v>
                </c:pt>
                <c:pt idx="23">
                  <c:v>8.2224044672534902</c:v>
                </c:pt>
                <c:pt idx="24">
                  <c:v>8.3853127085078381</c:v>
                </c:pt>
                <c:pt idx="25">
                  <c:v>8.5493534320571811</c:v>
                </c:pt>
                <c:pt idx="26">
                  <c:v>8.714516130803112</c:v>
                </c:pt>
                <c:pt idx="27">
                  <c:v>8.8807894212067211</c:v>
                </c:pt>
                <c:pt idx="28">
                  <c:v>9.0481610919623225</c:v>
                </c:pt>
                <c:pt idx="29">
                  <c:v>9.2166181549442445</c:v>
                </c:pt>
                <c:pt idx="30">
                  <c:v>9.3861468979657445</c:v>
                </c:pt>
                <c:pt idx="31">
                  <c:v>9.5567329388924573</c:v>
                </c:pt>
                <c:pt idx="32">
                  <c:v>9.728361280662277</c:v>
                </c:pt>
                <c:pt idx="33">
                  <c:v>9.9010163667789346</c:v>
                </c:pt>
                <c:pt idx="34">
                  <c:v>10.074682136866922</c:v>
                </c:pt>
                <c:pt idx="35">
                  <c:v>10.249342081900098</c:v>
                </c:pt>
                <c:pt idx="36">
                  <c:v>10.424979298744541</c:v>
                </c:pt>
                <c:pt idx="37">
                  <c:v>10.601576543687102</c:v>
                </c:pt>
                <c:pt idx="38">
                  <c:v>10.779116284654091</c:v>
                </c:pt>
                <c:pt idx="39">
                  <c:v>10.957580751858513</c:v>
                </c:pt>
                <c:pt idx="40">
                  <c:v>11.136951986648976</c:v>
                </c:pt>
                <c:pt idx="41">
                  <c:v>11.31721188836778</c:v>
                </c:pt>
                <c:pt idx="42">
                  <c:v>11.498342259059578</c:v>
                </c:pt>
                <c:pt idx="43">
                  <c:v>11.680324845904522</c:v>
                </c:pt>
                <c:pt idx="44">
                  <c:v>11.863141381280984</c:v>
                </c:pt>
                <c:pt idx="45">
                  <c:v>12.046773620391999</c:v>
                </c:pt>
                <c:pt idx="46">
                  <c:v>12.231203376416689</c:v>
                </c:pt>
                <c:pt idx="47">
                  <c:v>12.416412553172567</c:v>
                </c:pt>
                <c:pt idx="48">
                  <c:v>12.602383175297007</c:v>
                </c:pt>
                <c:pt idx="49">
                  <c:v>12.78909741597589</c:v>
                </c:pt>
                <c:pt idx="50">
                  <c:v>12.976537622264912</c:v>
                </c:pt>
                <c:pt idx="51">
                  <c:v>13.164686338063952</c:v>
                </c:pt>
                <c:pt idx="52">
                  <c:v>13.353526324817508</c:v>
                </c:pt>
                <c:pt idx="53">
                  <c:v>13.543040580024755</c:v>
                </c:pt>
                <c:pt idx="54">
                  <c:v>13.73321235365098</c:v>
                </c:pt>
                <c:pt idx="55">
                  <c:v>13.924025162538777</c:v>
                </c:pt>
                <c:pt idx="56">
                  <c:v>14.11546280292194</c:v>
                </c:pt>
                <c:pt idx="57">
                  <c:v>14.307509361148169</c:v>
                </c:pt>
                <c:pt idx="58">
                  <c:v>14.50014922271847</c:v>
                </c:pt>
                <c:pt idx="59">
                  <c:v>14.693367079751468</c:v>
                </c:pt>
                <c:pt idx="60">
                  <c:v>14.887147936980352</c:v>
                </c:pt>
                <c:pt idx="61">
                  <c:v>15.081477116388566</c:v>
                </c:pt>
                <c:pt idx="62">
                  <c:v>15.276340260588071</c:v>
                </c:pt>
                <c:pt idx="63">
                  <c:v>15.471723335041011</c:v>
                </c:pt>
                <c:pt idx="64">
                  <c:v>15.667612629222155</c:v>
                </c:pt>
                <c:pt idx="65">
                  <c:v>15.863994756815551</c:v>
                </c:pt>
                <c:pt idx="66">
                  <c:v>16.060856655034652</c:v>
                </c:pt>
                <c:pt idx="67">
                  <c:v>16.258185583150773</c:v>
                </c:pt>
                <c:pt idx="68">
                  <c:v>16.455969120310044</c:v>
                </c:pt>
                <c:pt idx="69">
                  <c:v>16.654195162714576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F-524A-A8E0-24A9F1DC1E9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20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CF-524A-A8E0-24A9F1DC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26303"/>
        <c:axId val="1104071743"/>
      </c:scatterChart>
      <c:valAx>
        <c:axId val="1103926303"/>
        <c:scaling>
          <c:orientation val="minMax"/>
          <c:max val="20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Préd(sonarqube)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04071743"/>
        <c:crosses val="autoZero"/>
        <c:crossBetween val="midCat"/>
      </c:valAx>
      <c:valAx>
        <c:axId val="1104071743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039263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sonarqube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linéaire'!$B$93:$B$115</c:f>
              <c:strCache>
                <c:ptCount val="2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</c:strCache>
            </c:strRef>
          </c:cat>
          <c: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A-7D4E-8349-82F7A7A2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13237007"/>
        <c:axId val="1113238655"/>
      </c:barChart>
      <c:catAx>
        <c:axId val="111323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3238655"/>
        <c:crosses val="autoZero"/>
        <c:auto val="1"/>
        <c:lblAlgn val="ctr"/>
        <c:lblOffset val="100"/>
        <c:noMultiLvlLbl val="0"/>
      </c:catAx>
      <c:valAx>
        <c:axId val="1113238655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1323700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dynamic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29-AC48-9B56-6F8F840FD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0.26516655940541645</c:v>
                </c:pt>
              </c:numLit>
            </c:plus>
            <c:minus>
              <c:numLit>
                <c:formatCode>General</c:formatCode>
                <c:ptCount val="1"/>
                <c:pt idx="0">
                  <c:v>0.26516655940541645</c:v>
                </c:pt>
              </c:numLit>
            </c:minus>
          </c:errBars>
          <c:cat>
            <c:strRef>
              <c:f>'regr-dynamic'!$B$69</c:f>
              <c:strCache>
                <c:ptCount val="1"/>
                <c:pt idx="0">
                  <c:v>response_time</c:v>
                </c:pt>
              </c:strCache>
            </c:strRef>
          </c:cat>
          <c:val>
            <c:numRef>
              <c:f>'regr-dynamic'!$C$69</c:f>
              <c:numCache>
                <c:formatCode>0\.000</c:formatCode>
                <c:ptCount val="1"/>
                <c:pt idx="0">
                  <c:v>0.85525852151285497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9-AC48-9B56-6F8F840F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97087855"/>
        <c:axId val="1897089503"/>
      </c:barChart>
      <c:catAx>
        <c:axId val="189708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7089503"/>
        <c:crosses val="autoZero"/>
        <c:auto val="1"/>
        <c:lblAlgn val="ctr"/>
        <c:lblOffset val="100"/>
        <c:noMultiLvlLbl val="0"/>
      </c:catAx>
      <c:valAx>
        <c:axId val="189708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708785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dynamic par response_time (R²=0,731)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'regr-dynamic'!$E$93:$E$111</c:f>
              <c:numCache>
                <c:formatCode>0\.000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5-504B-88AE-31924F36FC5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35-504B-88AE-31924F36FC5C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1.4041756097560985</c:v>
              </c:pt>
              <c:pt idx="1">
                <c:v>230.58275121951218</c:v>
              </c:pt>
            </c:numLit>
          </c:xVal>
          <c:yVal>
            <c:numLit>
              <c:formatCode>General</c:formatCode>
              <c:ptCount val="2"/>
              <c:pt idx="0">
                <c:v>1.867445148596512</c:v>
              </c:pt>
              <c:pt idx="1">
                <c:v>19.981847279196217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35-504B-88AE-31924F36FC5C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XLSTAT_20210713_182200_1_HID!xdata1</c:f>
              <c:numCache>
                <c:formatCode>General</c:formatCode>
                <c:ptCount val="70"/>
                <c:pt idx="0">
                  <c:v>1.4041756098</c:v>
                </c:pt>
                <c:pt idx="1">
                  <c:v>4.7256042418000002</c:v>
                </c:pt>
                <c:pt idx="2">
                  <c:v>8.0470328737999992</c:v>
                </c:pt>
                <c:pt idx="3">
                  <c:v>11.368461505799999</c:v>
                </c:pt>
                <c:pt idx="4">
                  <c:v>14.689890137799999</c:v>
                </c:pt>
                <c:pt idx="5">
                  <c:v>18.011318769799999</c:v>
                </c:pt>
                <c:pt idx="6">
                  <c:v>21.332747401799999</c:v>
                </c:pt>
                <c:pt idx="7">
                  <c:v>24.654176033799999</c:v>
                </c:pt>
                <c:pt idx="8">
                  <c:v>27.975604665799999</c:v>
                </c:pt>
                <c:pt idx="9">
                  <c:v>31.297033297799999</c:v>
                </c:pt>
                <c:pt idx="10">
                  <c:v>34.618461929799999</c:v>
                </c:pt>
                <c:pt idx="11">
                  <c:v>37.939890561799999</c:v>
                </c:pt>
                <c:pt idx="12">
                  <c:v>41.261319193799999</c:v>
                </c:pt>
                <c:pt idx="13">
                  <c:v>44.582747825799999</c:v>
                </c:pt>
                <c:pt idx="14">
                  <c:v>47.904176457799998</c:v>
                </c:pt>
                <c:pt idx="15">
                  <c:v>51.225605089799998</c:v>
                </c:pt>
                <c:pt idx="16">
                  <c:v>54.547033721799998</c:v>
                </c:pt>
                <c:pt idx="17">
                  <c:v>57.868462353799998</c:v>
                </c:pt>
                <c:pt idx="18">
                  <c:v>61.189890985799998</c:v>
                </c:pt>
                <c:pt idx="19">
                  <c:v>64.511319617799998</c:v>
                </c:pt>
                <c:pt idx="20">
                  <c:v>67.832748249800005</c:v>
                </c:pt>
                <c:pt idx="21">
                  <c:v>71.154176881799998</c:v>
                </c:pt>
                <c:pt idx="22">
                  <c:v>74.475605513800005</c:v>
                </c:pt>
                <c:pt idx="23">
                  <c:v>77.797034145800012</c:v>
                </c:pt>
                <c:pt idx="24">
                  <c:v>81.118462777800005</c:v>
                </c:pt>
                <c:pt idx="25">
                  <c:v>84.439891409799998</c:v>
                </c:pt>
                <c:pt idx="26">
                  <c:v>87.761320041800005</c:v>
                </c:pt>
                <c:pt idx="27">
                  <c:v>91.082748673800012</c:v>
                </c:pt>
                <c:pt idx="28">
                  <c:v>94.404177305800005</c:v>
                </c:pt>
                <c:pt idx="29">
                  <c:v>97.725605937799997</c:v>
                </c:pt>
                <c:pt idx="30">
                  <c:v>101.0470345698</c:v>
                </c:pt>
                <c:pt idx="31">
                  <c:v>104.36846320180001</c:v>
                </c:pt>
                <c:pt idx="32">
                  <c:v>107.6898918338</c:v>
                </c:pt>
                <c:pt idx="33">
                  <c:v>111.0113204658</c:v>
                </c:pt>
                <c:pt idx="34">
                  <c:v>114.3327490978</c:v>
                </c:pt>
                <c:pt idx="35">
                  <c:v>117.65417772980001</c:v>
                </c:pt>
                <c:pt idx="36">
                  <c:v>120.9756063618</c:v>
                </c:pt>
                <c:pt idx="37">
                  <c:v>124.2970349938</c:v>
                </c:pt>
                <c:pt idx="38">
                  <c:v>127.6184636258</c:v>
                </c:pt>
                <c:pt idx="39">
                  <c:v>130.93989225780001</c:v>
                </c:pt>
                <c:pt idx="40">
                  <c:v>134.2613208898</c:v>
                </c:pt>
                <c:pt idx="41">
                  <c:v>137.5827495218</c:v>
                </c:pt>
                <c:pt idx="42">
                  <c:v>140.90417815379999</c:v>
                </c:pt>
                <c:pt idx="43">
                  <c:v>144.22560678580001</c:v>
                </c:pt>
                <c:pt idx="44">
                  <c:v>147.5470354178</c:v>
                </c:pt>
                <c:pt idx="45">
                  <c:v>150.8684640498</c:v>
                </c:pt>
                <c:pt idx="46">
                  <c:v>154.18989268180002</c:v>
                </c:pt>
                <c:pt idx="47">
                  <c:v>157.51132131380001</c:v>
                </c:pt>
                <c:pt idx="48">
                  <c:v>160.8327499458</c:v>
                </c:pt>
                <c:pt idx="49">
                  <c:v>164.1541785778</c:v>
                </c:pt>
                <c:pt idx="50">
                  <c:v>167.47560720979999</c:v>
                </c:pt>
                <c:pt idx="51">
                  <c:v>170.79703584180001</c:v>
                </c:pt>
                <c:pt idx="52">
                  <c:v>174.1184644738</c:v>
                </c:pt>
                <c:pt idx="53">
                  <c:v>177.4398931058</c:v>
                </c:pt>
                <c:pt idx="54">
                  <c:v>180.76132173780002</c:v>
                </c:pt>
                <c:pt idx="55">
                  <c:v>184.08275036980001</c:v>
                </c:pt>
                <c:pt idx="56">
                  <c:v>187.4041790018</c:v>
                </c:pt>
                <c:pt idx="57">
                  <c:v>190.7256076338</c:v>
                </c:pt>
                <c:pt idx="58">
                  <c:v>194.04703626579999</c:v>
                </c:pt>
                <c:pt idx="59">
                  <c:v>197.36846489780001</c:v>
                </c:pt>
                <c:pt idx="60">
                  <c:v>200.6898935298</c:v>
                </c:pt>
                <c:pt idx="61">
                  <c:v>204.0113221618</c:v>
                </c:pt>
                <c:pt idx="62">
                  <c:v>207.33275079380002</c:v>
                </c:pt>
                <c:pt idx="63">
                  <c:v>210.65417942580001</c:v>
                </c:pt>
                <c:pt idx="64">
                  <c:v>213.9756080578</c:v>
                </c:pt>
                <c:pt idx="65">
                  <c:v>217.2970366898</c:v>
                </c:pt>
                <c:pt idx="66">
                  <c:v>220.61846532179999</c:v>
                </c:pt>
                <c:pt idx="67">
                  <c:v>223.93989395380001</c:v>
                </c:pt>
                <c:pt idx="68">
                  <c:v>227.2613225858</c:v>
                </c:pt>
                <c:pt idx="69">
                  <c:v>230.58275121779999</c:v>
                </c:pt>
              </c:numCache>
            </c:numRef>
          </c:xVal>
          <c:yVal>
            <c:numRef>
              <c:f>XLSTAT_20210713_182200_1_HID!ydata1</c:f>
              <c:numCache>
                <c:formatCode>General</c:formatCode>
                <c:ptCount val="70"/>
                <c:pt idx="0">
                  <c:v>-0.42313965755696592</c:v>
                </c:pt>
                <c:pt idx="1">
                  <c:v>-8.9501782248063932E-2</c:v>
                </c:pt>
                <c:pt idx="2">
                  <c:v>0.2434061614931502</c:v>
                </c:pt>
                <c:pt idx="3">
                  <c:v>0.57551005969510483</c:v>
                </c:pt>
                <c:pt idx="4">
                  <c:v>0.90672644872081287</c:v>
                </c:pt>
                <c:pt idx="5">
                  <c:v>1.2369612066727909</c:v>
                </c:pt>
                <c:pt idx="6">
                  <c:v>1.5661080741161026</c:v>
                </c:pt>
                <c:pt idx="7">
                  <c:v>1.8940469959538468</c:v>
                </c:pt>
                <c:pt idx="8">
                  <c:v>2.2206422846612064</c:v>
                </c:pt>
                <c:pt idx="9">
                  <c:v>2.5457406190414078</c:v>
                </c:pt>
                <c:pt idx="10">
                  <c:v>2.8691689145625006</c:v>
                </c:pt>
                <c:pt idx="11">
                  <c:v>3.1907321340887531</c:v>
                </c:pt>
                <c:pt idx="12">
                  <c:v>3.5102111547392791</c:v>
                </c:pt>
                <c:pt idx="13">
                  <c:v>3.827360870828258</c:v>
                </c:pt>
                <c:pt idx="14">
                  <c:v>4.1419087961593446</c:v>
                </c:pt>
                <c:pt idx="15">
                  <c:v>4.4535545296799981</c:v>
                </c:pt>
                <c:pt idx="16">
                  <c:v>4.7619705581632132</c:v>
                </c:pt>
                <c:pt idx="17">
                  <c:v>5.0668049685021437</c:v>
                </c:pt>
                <c:pt idx="18">
                  <c:v>5.3676866952104323</c:v>
                </c:pt>
                <c:pt idx="19">
                  <c:v>5.6642338837693096</c:v>
                </c:pt>
                <c:pt idx="20">
                  <c:v>5.9560657450974714</c:v>
                </c:pt>
                <c:pt idx="21">
                  <c:v>6.2428178578610165</c:v>
                </c:pt>
                <c:pt idx="22">
                  <c:v>6.5241602362792914</c:v>
                </c:pt>
                <c:pt idx="23">
                  <c:v>6.7998167021197942</c:v>
                </c:pt>
                <c:pt idx="24">
                  <c:v>7.0695833725174611</c:v>
                </c:pt>
                <c:pt idx="25">
                  <c:v>7.3333436718803</c:v>
                </c:pt>
                <c:pt idx="26">
                  <c:v>7.5910774448154346</c:v>
                </c:pt>
                <c:pt idx="27">
                  <c:v>7.8428625711350888</c:v>
                </c:pt>
                <c:pt idx="28">
                  <c:v>8.0888687899330467</c:v>
                </c:pt>
                <c:pt idx="29">
                  <c:v>8.3293448376671613</c:v>
                </c:pt>
                <c:pt idx="30">
                  <c:v>8.5646010620377204</c:v>
                </c:pt>
                <c:pt idx="31">
                  <c:v>8.7949901135269393</c:v>
                </c:pt>
                <c:pt idx="32">
                  <c:v>9.0208881230179205</c:v>
                </c:pt>
                <c:pt idx="33">
                  <c:v>9.2426781445377877</c:v>
                </c:pt>
                <c:pt idx="34">
                  <c:v>9.4607368552078341</c:v>
                </c:pt>
                <c:pt idx="35">
                  <c:v>9.6754247923117074</c:v>
                </c:pt>
                <c:pt idx="36">
                  <c:v>9.8870798955479007</c:v>
                </c:pt>
                <c:pt idx="37">
                  <c:v>10.096013834818336</c:v>
                </c:pt>
                <c:pt idx="38">
                  <c:v>10.30251050104027</c:v>
                </c:pt>
                <c:pt idx="39">
                  <c:v>10.506826057600176</c:v>
                </c:pt>
                <c:pt idx="40">
                  <c:v>10.709190035461356</c:v>
                </c:pt>
                <c:pt idx="41">
                  <c:v>10.909807063381386</c:v>
                </c:pt>
                <c:pt idx="42">
                  <c:v>11.1088589306298</c:v>
                </c:pt>
                <c:pt idx="43">
                  <c:v>11.306506770530543</c:v>
                </c:pt>
                <c:pt idx="44">
                  <c:v>11.50289322509775</c:v>
                </c:pt>
                <c:pt idx="45">
                  <c:v>11.698144504683452</c:v>
                </c:pt>
                <c:pt idx="46">
                  <c:v>11.892372294690091</c:v>
                </c:pt>
                <c:pt idx="47">
                  <c:v>12.085675487351255</c:v>
                </c:pt>
                <c:pt idx="48">
                  <c:v>12.27814173346697</c:v>
                </c:pt>
                <c:pt idx="49">
                  <c:v>12.469848819386964</c:v>
                </c:pt>
                <c:pt idx="50">
                  <c:v>12.660865880478124</c:v>
                </c:pt>
                <c:pt idx="51">
                  <c:v>12.851254465278474</c:v>
                </c:pt>
                <c:pt idx="52">
                  <c:v>13.041069465591235</c:v>
                </c:pt>
                <c:pt idx="53">
                  <c:v>13.230359927644786</c:v>
                </c:pt>
                <c:pt idx="54">
                  <c:v>13.419169758634686</c:v>
                </c:pt>
                <c:pt idx="55">
                  <c:v>13.607538341798746</c:v>
                </c:pt>
                <c:pt idx="56">
                  <c:v>13.795501071864017</c:v>
                </c:pt>
                <c:pt idx="57">
                  <c:v>13.983089821374072</c:v>
                </c:pt>
                <c:pt idx="58">
                  <c:v>14.170333347130519</c:v>
                </c:pt>
                <c:pt idx="59">
                  <c:v>14.357257644804729</c:v>
                </c:pt>
                <c:pt idx="60">
                  <c:v>14.543886258712149</c:v>
                </c:pt>
                <c:pt idx="61">
                  <c:v>14.730240552796413</c:v>
                </c:pt>
                <c:pt idx="62">
                  <c:v>14.916339948040504</c:v>
                </c:pt>
                <c:pt idx="63">
                  <c:v>15.102202130799061</c:v>
                </c:pt>
                <c:pt idx="64">
                  <c:v>15.287843235919842</c:v>
                </c:pt>
                <c:pt idx="65">
                  <c:v>15.473278007982271</c:v>
                </c:pt>
                <c:pt idx="66">
                  <c:v>15.658519943516906</c:v>
                </c:pt>
                <c:pt idx="67">
                  <c:v>15.843581416671091</c:v>
                </c:pt>
                <c:pt idx="68">
                  <c:v>16.028473790444934</c:v>
                </c:pt>
                <c:pt idx="69">
                  <c:v>16.213207515329092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35-504B-88AE-31924F36FC5C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XLSTAT_20210713_182200_1_HID!xdata2</c:f>
              <c:numCache>
                <c:formatCode>General</c:formatCode>
                <c:ptCount val="70"/>
                <c:pt idx="0">
                  <c:v>1.4041756098</c:v>
                </c:pt>
                <c:pt idx="1">
                  <c:v>4.7256042418000002</c:v>
                </c:pt>
                <c:pt idx="2">
                  <c:v>8.0470328737999992</c:v>
                </c:pt>
                <c:pt idx="3">
                  <c:v>11.368461505799999</c:v>
                </c:pt>
                <c:pt idx="4">
                  <c:v>14.689890137799999</c:v>
                </c:pt>
                <c:pt idx="5">
                  <c:v>18.011318769799999</c:v>
                </c:pt>
                <c:pt idx="6">
                  <c:v>21.332747401799999</c:v>
                </c:pt>
                <c:pt idx="7">
                  <c:v>24.654176033799999</c:v>
                </c:pt>
                <c:pt idx="8">
                  <c:v>27.975604665799999</c:v>
                </c:pt>
                <c:pt idx="9">
                  <c:v>31.297033297799999</c:v>
                </c:pt>
                <c:pt idx="10">
                  <c:v>34.618461929799999</c:v>
                </c:pt>
                <c:pt idx="11">
                  <c:v>37.939890561799999</c:v>
                </c:pt>
                <c:pt idx="12">
                  <c:v>41.261319193799999</c:v>
                </c:pt>
                <c:pt idx="13">
                  <c:v>44.582747825799999</c:v>
                </c:pt>
                <c:pt idx="14">
                  <c:v>47.904176457799998</c:v>
                </c:pt>
                <c:pt idx="15">
                  <c:v>51.225605089799998</c:v>
                </c:pt>
                <c:pt idx="16">
                  <c:v>54.547033721799998</c:v>
                </c:pt>
                <c:pt idx="17">
                  <c:v>57.868462353799998</c:v>
                </c:pt>
                <c:pt idx="18">
                  <c:v>61.189890985799998</c:v>
                </c:pt>
                <c:pt idx="19">
                  <c:v>64.511319617799998</c:v>
                </c:pt>
                <c:pt idx="20">
                  <c:v>67.832748249800005</c:v>
                </c:pt>
                <c:pt idx="21">
                  <c:v>71.154176881799998</c:v>
                </c:pt>
                <c:pt idx="22">
                  <c:v>74.475605513800005</c:v>
                </c:pt>
                <c:pt idx="23">
                  <c:v>77.797034145800012</c:v>
                </c:pt>
                <c:pt idx="24">
                  <c:v>81.118462777800005</c:v>
                </c:pt>
                <c:pt idx="25">
                  <c:v>84.439891409799998</c:v>
                </c:pt>
                <c:pt idx="26">
                  <c:v>87.761320041800005</c:v>
                </c:pt>
                <c:pt idx="27">
                  <c:v>91.082748673800012</c:v>
                </c:pt>
                <c:pt idx="28">
                  <c:v>94.404177305800005</c:v>
                </c:pt>
                <c:pt idx="29">
                  <c:v>97.725605937799997</c:v>
                </c:pt>
                <c:pt idx="30">
                  <c:v>101.0470345698</c:v>
                </c:pt>
                <c:pt idx="31">
                  <c:v>104.36846320180001</c:v>
                </c:pt>
                <c:pt idx="32">
                  <c:v>107.6898918338</c:v>
                </c:pt>
                <c:pt idx="33">
                  <c:v>111.0113204658</c:v>
                </c:pt>
                <c:pt idx="34">
                  <c:v>114.3327490978</c:v>
                </c:pt>
                <c:pt idx="35">
                  <c:v>117.65417772980001</c:v>
                </c:pt>
                <c:pt idx="36">
                  <c:v>120.9756063618</c:v>
                </c:pt>
                <c:pt idx="37">
                  <c:v>124.2970349938</c:v>
                </c:pt>
                <c:pt idx="38">
                  <c:v>127.6184636258</c:v>
                </c:pt>
                <c:pt idx="39">
                  <c:v>130.93989225780001</c:v>
                </c:pt>
                <c:pt idx="40">
                  <c:v>134.2613208898</c:v>
                </c:pt>
                <c:pt idx="41">
                  <c:v>137.5827495218</c:v>
                </c:pt>
                <c:pt idx="42">
                  <c:v>140.90417815379999</c:v>
                </c:pt>
                <c:pt idx="43">
                  <c:v>144.22560678580001</c:v>
                </c:pt>
                <c:pt idx="44">
                  <c:v>147.5470354178</c:v>
                </c:pt>
                <c:pt idx="45">
                  <c:v>150.8684640498</c:v>
                </c:pt>
                <c:pt idx="46">
                  <c:v>154.18989268180002</c:v>
                </c:pt>
                <c:pt idx="47">
                  <c:v>157.51132131380001</c:v>
                </c:pt>
                <c:pt idx="48">
                  <c:v>160.8327499458</c:v>
                </c:pt>
                <c:pt idx="49">
                  <c:v>164.1541785778</c:v>
                </c:pt>
                <c:pt idx="50">
                  <c:v>167.47560720979999</c:v>
                </c:pt>
                <c:pt idx="51">
                  <c:v>170.79703584180001</c:v>
                </c:pt>
                <c:pt idx="52">
                  <c:v>174.1184644738</c:v>
                </c:pt>
                <c:pt idx="53">
                  <c:v>177.4398931058</c:v>
                </c:pt>
                <c:pt idx="54">
                  <c:v>180.76132173780002</c:v>
                </c:pt>
                <c:pt idx="55">
                  <c:v>184.08275036980001</c:v>
                </c:pt>
                <c:pt idx="56">
                  <c:v>187.4041790018</c:v>
                </c:pt>
                <c:pt idx="57">
                  <c:v>190.7256076338</c:v>
                </c:pt>
                <c:pt idx="58">
                  <c:v>194.04703626579999</c:v>
                </c:pt>
                <c:pt idx="59">
                  <c:v>197.36846489780001</c:v>
                </c:pt>
                <c:pt idx="60">
                  <c:v>200.6898935298</c:v>
                </c:pt>
                <c:pt idx="61">
                  <c:v>204.0113221618</c:v>
                </c:pt>
                <c:pt idx="62">
                  <c:v>207.33275079380002</c:v>
                </c:pt>
                <c:pt idx="63">
                  <c:v>210.65417942580001</c:v>
                </c:pt>
                <c:pt idx="64">
                  <c:v>213.9756080578</c:v>
                </c:pt>
                <c:pt idx="65">
                  <c:v>217.2970366898</c:v>
                </c:pt>
                <c:pt idx="66">
                  <c:v>220.61846532179999</c:v>
                </c:pt>
                <c:pt idx="67">
                  <c:v>223.93989395380001</c:v>
                </c:pt>
                <c:pt idx="68">
                  <c:v>227.2613225858</c:v>
                </c:pt>
                <c:pt idx="69">
                  <c:v>230.58275121779999</c:v>
                </c:pt>
              </c:numCache>
            </c:numRef>
          </c:xVal>
          <c:yVal>
            <c:numRef>
              <c:f>XLSTAT_20210713_182200_1_HID!ydata2</c:f>
              <c:numCache>
                <c:formatCode>General</c:formatCode>
                <c:ptCount val="70"/>
                <c:pt idx="0">
                  <c:v>4.1580299547569286</c:v>
                </c:pt>
                <c:pt idx="1">
                  <c:v>4.349447213664285</c:v>
                </c:pt>
                <c:pt idx="2">
                  <c:v>4.5415944041393281</c:v>
                </c:pt>
                <c:pt idx="3">
                  <c:v>4.7345456401536321</c:v>
                </c:pt>
                <c:pt idx="4">
                  <c:v>4.9283843853441827</c:v>
                </c:pt>
                <c:pt idx="5">
                  <c:v>5.1232047616084619</c:v>
                </c:pt>
                <c:pt idx="6">
                  <c:v>5.3191130283814081</c:v>
                </c:pt>
                <c:pt idx="7">
                  <c:v>5.5162292407599214</c:v>
                </c:pt>
                <c:pt idx="8">
                  <c:v>5.7146890862688204</c:v>
                </c:pt>
                <c:pt idx="9">
                  <c:v>5.9146458861048776</c:v>
                </c:pt>
                <c:pt idx="10">
                  <c:v>6.1162727248000426</c:v>
                </c:pt>
                <c:pt idx="11">
                  <c:v>6.3197646394900477</c:v>
                </c:pt>
                <c:pt idx="12">
                  <c:v>6.5253407530557794</c:v>
                </c:pt>
                <c:pt idx="13">
                  <c:v>6.7332461711830582</c:v>
                </c:pt>
                <c:pt idx="14">
                  <c:v>6.9437533800682312</c:v>
                </c:pt>
                <c:pt idx="15">
                  <c:v>7.1571627807638336</c:v>
                </c:pt>
                <c:pt idx="16">
                  <c:v>7.373801886496878</c:v>
                </c:pt>
                <c:pt idx="17">
                  <c:v>7.5940226103742035</c:v>
                </c:pt>
                <c:pt idx="18">
                  <c:v>7.8181960178821743</c:v>
                </c:pt>
                <c:pt idx="19">
                  <c:v>8.0467039635395565</c:v>
                </c:pt>
                <c:pt idx="20">
                  <c:v>8.2799272364276533</c:v>
                </c:pt>
                <c:pt idx="21">
                  <c:v>8.518230257880365</c:v>
                </c:pt>
                <c:pt idx="22">
                  <c:v>8.7619430136783496</c:v>
                </c:pt>
                <c:pt idx="23">
                  <c:v>9.0113416820541055</c:v>
                </c:pt>
                <c:pt idx="24">
                  <c:v>9.2666301458726945</c:v>
                </c:pt>
                <c:pt idx="25">
                  <c:v>9.5279249807261124</c:v>
                </c:pt>
                <c:pt idx="26">
                  <c:v>9.7952463420072373</c:v>
                </c:pt>
                <c:pt idx="27">
                  <c:v>10.068516349903843</c:v>
                </c:pt>
                <c:pt idx="28">
                  <c:v>10.347565265322141</c:v>
                </c:pt>
                <c:pt idx="29">
                  <c:v>10.632144351804282</c:v>
                </c:pt>
                <c:pt idx="30">
                  <c:v>10.921943261649982</c:v>
                </c:pt>
                <c:pt idx="31">
                  <c:v>11.216609344377027</c:v>
                </c:pt>
                <c:pt idx="32">
                  <c:v>11.515766469102301</c:v>
                </c:pt>
                <c:pt idx="33">
                  <c:v>11.81903158179869</c:v>
                </c:pt>
                <c:pt idx="34">
                  <c:v>12.126028005344903</c:v>
                </c:pt>
                <c:pt idx="35">
                  <c:v>12.436395202457289</c:v>
                </c:pt>
                <c:pt idx="36">
                  <c:v>12.749795233437352</c:v>
                </c:pt>
                <c:pt idx="37">
                  <c:v>13.065916428383172</c:v>
                </c:pt>
                <c:pt idx="38">
                  <c:v>13.384474896377498</c:v>
                </c:pt>
                <c:pt idx="39">
                  <c:v>13.705214474033852</c:v>
                </c:pt>
                <c:pt idx="40">
                  <c:v>14.027905630388927</c:v>
                </c:pt>
                <c:pt idx="41">
                  <c:v>14.352343736685157</c:v>
                </c:pt>
                <c:pt idx="42">
                  <c:v>14.678347003652998</c:v>
                </c:pt>
                <c:pt idx="43">
                  <c:v>15.005754297968515</c:v>
                </c:pt>
                <c:pt idx="44">
                  <c:v>15.334422977617567</c:v>
                </c:pt>
                <c:pt idx="45">
                  <c:v>15.664226832248122</c:v>
                </c:pt>
                <c:pt idx="46">
                  <c:v>15.995054176457746</c:v>
                </c:pt>
                <c:pt idx="47">
                  <c:v>16.32680611801284</c:v>
                </c:pt>
                <c:pt idx="48">
                  <c:v>16.659395006113378</c:v>
                </c:pt>
                <c:pt idx="49">
                  <c:v>16.99274305440964</c:v>
                </c:pt>
                <c:pt idx="50">
                  <c:v>17.326781127534741</c:v>
                </c:pt>
                <c:pt idx="51">
                  <c:v>17.661447676950651</c:v>
                </c:pt>
                <c:pt idx="52">
                  <c:v>17.996687810854144</c:v>
                </c:pt>
                <c:pt idx="53">
                  <c:v>18.332452483016851</c:v>
                </c:pt>
                <c:pt idx="54">
                  <c:v>18.668697786243207</c:v>
                </c:pt>
                <c:pt idx="55">
                  <c:v>19.005384337295411</c:v>
                </c:pt>
                <c:pt idx="56">
                  <c:v>19.342476741446397</c:v>
                </c:pt>
                <c:pt idx="57">
                  <c:v>19.679943126152594</c:v>
                </c:pt>
                <c:pt idx="58">
                  <c:v>20.017754734612407</c:v>
                </c:pt>
                <c:pt idx="59">
                  <c:v>20.355885571154456</c:v>
                </c:pt>
                <c:pt idx="60">
                  <c:v>20.694312091463296</c:v>
                </c:pt>
                <c:pt idx="61">
                  <c:v>21.033012931595284</c:v>
                </c:pt>
                <c:pt idx="62">
                  <c:v>21.371968670567455</c:v>
                </c:pt>
                <c:pt idx="63">
                  <c:v>21.711161622025156</c:v>
                </c:pt>
                <c:pt idx="64">
                  <c:v>22.050575651120635</c:v>
                </c:pt>
                <c:pt idx="65">
                  <c:v>22.390196013274455</c:v>
                </c:pt>
                <c:pt idx="66">
                  <c:v>22.73000921195608</c:v>
                </c:pt>
                <c:pt idx="67">
                  <c:v>23.070002873018154</c:v>
                </c:pt>
                <c:pt idx="68">
                  <c:v>23.410165633460572</c:v>
                </c:pt>
                <c:pt idx="69">
                  <c:v>23.750487042792667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35-504B-88AE-31924F36FC5C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XLSTAT_20210713_182200_1_HID!xdata3</c:f>
              <c:numCache>
                <c:formatCode>General</c:formatCode>
                <c:ptCount val="100"/>
                <c:pt idx="0">
                  <c:v>1.4041756098</c:v>
                </c:pt>
                <c:pt idx="1">
                  <c:v>3.7191107170000004</c:v>
                </c:pt>
                <c:pt idx="2">
                  <c:v>6.0340458242000006</c:v>
                </c:pt>
                <c:pt idx="3">
                  <c:v>8.3489809313999999</c:v>
                </c:pt>
                <c:pt idx="4">
                  <c:v>10.6639160386</c:v>
                </c:pt>
                <c:pt idx="5">
                  <c:v>12.9788511458</c:v>
                </c:pt>
                <c:pt idx="6">
                  <c:v>15.293786253</c:v>
                </c:pt>
                <c:pt idx="7">
                  <c:v>17.608721360200001</c:v>
                </c:pt>
                <c:pt idx="8">
                  <c:v>19.923656467400001</c:v>
                </c:pt>
                <c:pt idx="9">
                  <c:v>22.238591574600001</c:v>
                </c:pt>
                <c:pt idx="10">
                  <c:v>24.553526681800001</c:v>
                </c:pt>
                <c:pt idx="11">
                  <c:v>26.868461789000001</c:v>
                </c:pt>
                <c:pt idx="12">
                  <c:v>29.183396896200001</c:v>
                </c:pt>
                <c:pt idx="13">
                  <c:v>31.498332003400002</c:v>
                </c:pt>
                <c:pt idx="14">
                  <c:v>33.813267110600002</c:v>
                </c:pt>
                <c:pt idx="15">
                  <c:v>36.128202217800002</c:v>
                </c:pt>
                <c:pt idx="16">
                  <c:v>38.443137325000002</c:v>
                </c:pt>
                <c:pt idx="17">
                  <c:v>40.758072432200002</c:v>
                </c:pt>
                <c:pt idx="18">
                  <c:v>43.073007539400002</c:v>
                </c:pt>
                <c:pt idx="19">
                  <c:v>45.387942646600003</c:v>
                </c:pt>
                <c:pt idx="20">
                  <c:v>47.702877753800003</c:v>
                </c:pt>
                <c:pt idx="21">
                  <c:v>50.017812861000003</c:v>
                </c:pt>
                <c:pt idx="22">
                  <c:v>52.332747968200003</c:v>
                </c:pt>
                <c:pt idx="23">
                  <c:v>54.647683075400003</c:v>
                </c:pt>
                <c:pt idx="24">
                  <c:v>56.962618182600004</c:v>
                </c:pt>
                <c:pt idx="25">
                  <c:v>59.277553289800004</c:v>
                </c:pt>
                <c:pt idx="26">
                  <c:v>61.592488397000004</c:v>
                </c:pt>
                <c:pt idx="27">
                  <c:v>63.907423504200004</c:v>
                </c:pt>
                <c:pt idx="28">
                  <c:v>66.222358611400011</c:v>
                </c:pt>
                <c:pt idx="29">
                  <c:v>68.537293718600012</c:v>
                </c:pt>
                <c:pt idx="30">
                  <c:v>70.852228825800012</c:v>
                </c:pt>
                <c:pt idx="31">
                  <c:v>73.167163933000012</c:v>
                </c:pt>
                <c:pt idx="32">
                  <c:v>75.482099040200012</c:v>
                </c:pt>
                <c:pt idx="33">
                  <c:v>77.797034147400012</c:v>
                </c:pt>
                <c:pt idx="34">
                  <c:v>80.111969254600012</c:v>
                </c:pt>
                <c:pt idx="35">
                  <c:v>82.426904361800013</c:v>
                </c:pt>
                <c:pt idx="36">
                  <c:v>84.741839469000013</c:v>
                </c:pt>
                <c:pt idx="37">
                  <c:v>87.056774576200013</c:v>
                </c:pt>
                <c:pt idx="38">
                  <c:v>89.371709683400013</c:v>
                </c:pt>
                <c:pt idx="39">
                  <c:v>91.686644790600013</c:v>
                </c:pt>
                <c:pt idx="40">
                  <c:v>94.001579897800013</c:v>
                </c:pt>
                <c:pt idx="41">
                  <c:v>96.316515005000014</c:v>
                </c:pt>
                <c:pt idx="42">
                  <c:v>98.631450112200014</c:v>
                </c:pt>
                <c:pt idx="43">
                  <c:v>100.94638521940001</c:v>
                </c:pt>
                <c:pt idx="44">
                  <c:v>103.26132032660001</c:v>
                </c:pt>
                <c:pt idx="45">
                  <c:v>105.57625543380001</c:v>
                </c:pt>
                <c:pt idx="46">
                  <c:v>107.89119054100001</c:v>
                </c:pt>
                <c:pt idx="47">
                  <c:v>110.20612564820001</c:v>
                </c:pt>
                <c:pt idx="48">
                  <c:v>112.52106075540001</c:v>
                </c:pt>
                <c:pt idx="49">
                  <c:v>114.83599586260002</c:v>
                </c:pt>
                <c:pt idx="50">
                  <c:v>117.15093096980002</c:v>
                </c:pt>
                <c:pt idx="51">
                  <c:v>119.46586607700002</c:v>
                </c:pt>
                <c:pt idx="52">
                  <c:v>121.78080118420002</c:v>
                </c:pt>
                <c:pt idx="53">
                  <c:v>124.09573629140002</c:v>
                </c:pt>
                <c:pt idx="54">
                  <c:v>126.41067139860002</c:v>
                </c:pt>
                <c:pt idx="55">
                  <c:v>128.72560650580002</c:v>
                </c:pt>
                <c:pt idx="56">
                  <c:v>131.04054161300002</c:v>
                </c:pt>
                <c:pt idx="57">
                  <c:v>133.35547672020002</c:v>
                </c:pt>
                <c:pt idx="58">
                  <c:v>135.67041182740002</c:v>
                </c:pt>
                <c:pt idx="59">
                  <c:v>137.98534693460002</c:v>
                </c:pt>
                <c:pt idx="60">
                  <c:v>140.30028204180002</c:v>
                </c:pt>
                <c:pt idx="61">
                  <c:v>142.61521714900002</c:v>
                </c:pt>
                <c:pt idx="62">
                  <c:v>144.93015225620002</c:v>
                </c:pt>
                <c:pt idx="63">
                  <c:v>147.24508736340002</c:v>
                </c:pt>
                <c:pt idx="64">
                  <c:v>149.56002247060002</c:v>
                </c:pt>
                <c:pt idx="65">
                  <c:v>151.87495757780002</c:v>
                </c:pt>
                <c:pt idx="66">
                  <c:v>154.18989268500002</c:v>
                </c:pt>
                <c:pt idx="67">
                  <c:v>156.50482779220002</c:v>
                </c:pt>
                <c:pt idx="68">
                  <c:v>158.81976289940002</c:v>
                </c:pt>
                <c:pt idx="69">
                  <c:v>161.13469800660002</c:v>
                </c:pt>
                <c:pt idx="70">
                  <c:v>163.44963311380002</c:v>
                </c:pt>
                <c:pt idx="71">
                  <c:v>165.76456822100002</c:v>
                </c:pt>
                <c:pt idx="72">
                  <c:v>168.07950332820002</c:v>
                </c:pt>
                <c:pt idx="73">
                  <c:v>170.39443843540002</c:v>
                </c:pt>
                <c:pt idx="74">
                  <c:v>172.70937354260002</c:v>
                </c:pt>
                <c:pt idx="75">
                  <c:v>175.02430864980002</c:v>
                </c:pt>
                <c:pt idx="76">
                  <c:v>177.33924375700002</c:v>
                </c:pt>
                <c:pt idx="77">
                  <c:v>179.65417886420002</c:v>
                </c:pt>
                <c:pt idx="78">
                  <c:v>181.96911397140002</c:v>
                </c:pt>
                <c:pt idx="79">
                  <c:v>184.28404907860002</c:v>
                </c:pt>
                <c:pt idx="80">
                  <c:v>186.59898418580002</c:v>
                </c:pt>
                <c:pt idx="81">
                  <c:v>188.91391929300002</c:v>
                </c:pt>
                <c:pt idx="82">
                  <c:v>191.22885440020002</c:v>
                </c:pt>
                <c:pt idx="83">
                  <c:v>193.54378950740002</c:v>
                </c:pt>
                <c:pt idx="84">
                  <c:v>195.85872461460002</c:v>
                </c:pt>
                <c:pt idx="85">
                  <c:v>198.17365972180002</c:v>
                </c:pt>
                <c:pt idx="86">
                  <c:v>200.48859482900002</c:v>
                </c:pt>
                <c:pt idx="87">
                  <c:v>202.80352993620002</c:v>
                </c:pt>
                <c:pt idx="88">
                  <c:v>205.11846504340002</c:v>
                </c:pt>
                <c:pt idx="89">
                  <c:v>207.43340015060002</c:v>
                </c:pt>
                <c:pt idx="90">
                  <c:v>209.74833525780002</c:v>
                </c:pt>
                <c:pt idx="91">
                  <c:v>212.06327036500002</c:v>
                </c:pt>
                <c:pt idx="92">
                  <c:v>214.37820547220002</c:v>
                </c:pt>
                <c:pt idx="93">
                  <c:v>216.69314057940002</c:v>
                </c:pt>
                <c:pt idx="94">
                  <c:v>219.00807568660002</c:v>
                </c:pt>
                <c:pt idx="95">
                  <c:v>221.32301079380002</c:v>
                </c:pt>
                <c:pt idx="96">
                  <c:v>223.63794590100002</c:v>
                </c:pt>
                <c:pt idx="97">
                  <c:v>225.95288100820002</c:v>
                </c:pt>
                <c:pt idx="98">
                  <c:v>228.26781611540002</c:v>
                </c:pt>
                <c:pt idx="99">
                  <c:v>230.58275122260002</c:v>
                </c:pt>
              </c:numCache>
            </c:numRef>
          </c:xVal>
          <c:yVal>
            <c:numRef>
              <c:f>XLSTAT_20210713_182200_1_HID!ydata3</c:f>
              <c:numCache>
                <c:formatCode>General</c:formatCode>
                <c:ptCount val="100"/>
                <c:pt idx="0">
                  <c:v>-3.4346921715261267</c:v>
                </c:pt>
                <c:pt idx="1">
                  <c:v>-3.2304649748947134</c:v>
                </c:pt>
                <c:pt idx="2">
                  <c:v>-3.0267637481034457</c:v>
                </c:pt>
                <c:pt idx="3">
                  <c:v>-2.823594732818516</c:v>
                </c:pt>
                <c:pt idx="4">
                  <c:v>-2.620964105779966</c:v>
                </c:pt>
                <c:pt idx="5">
                  <c:v>-2.4188779711845765</c:v>
                </c:pt>
                <c:pt idx="6">
                  <c:v>-2.2173423529333829</c:v>
                </c:pt>
                <c:pt idx="7">
                  <c:v>-2.0163631867604543</c:v>
                </c:pt>
                <c:pt idx="8">
                  <c:v>-1.8159463122608717</c:v>
                </c:pt>
                <c:pt idx="9">
                  <c:v>-1.6160974648371385</c:v>
                </c:pt>
                <c:pt idx="10">
                  <c:v>-1.416822267584529</c:v>
                </c:pt>
                <c:pt idx="11">
                  <c:v>-1.2181262231370478</c:v>
                </c:pt>
                <c:pt idx="12">
                  <c:v>-1.0200147054968101</c:v>
                </c:pt>
                <c:pt idx="13">
                  <c:v>-0.82249295187072846</c:v>
                </c:pt>
                <c:pt idx="14">
                  <c:v>-0.62556605453931891</c:v>
                </c:pt>
                <c:pt idx="15">
                  <c:v>-0.42923895278329915</c:v>
                </c:pt>
                <c:pt idx="16">
                  <c:v>-0.23351642489440128</c:v>
                </c:pt>
                <c:pt idx="17">
                  <c:v>-3.840308029741557E-2</c:v>
                </c:pt>
                <c:pt idx="18">
                  <c:v>0.156096648189056</c:v>
                </c:pt>
                <c:pt idx="19">
                  <c:v>0.34997851192531471</c:v>
                </c:pt>
                <c:pt idx="20">
                  <c:v>0.5432384538288364</c:v>
                </c:pt>
                <c:pt idx="21">
                  <c:v>0.73587261553010652</c:v>
                </c:pt>
                <c:pt idx="22">
                  <c:v>0.92787734427830149</c:v>
                </c:pt>
                <c:pt idx="23">
                  <c:v>1.119249199569424</c:v>
                </c:pt>
                <c:pt idx="24">
                  <c:v>1.3099849594700466</c:v>
                </c:pt>
                <c:pt idx="25">
                  <c:v>1.500081626610605</c:v>
                </c:pt>
                <c:pt idx="26">
                  <c:v>1.6895364338230108</c:v>
                </c:pt>
                <c:pt idx="27">
                  <c:v>1.8783468493986097</c:v>
                </c:pt>
                <c:pt idx="28">
                  <c:v>2.0665105819436098</c:v>
                </c:pt>
                <c:pt idx="29">
                  <c:v>2.254025584810746</c:v>
                </c:pt>
                <c:pt idx="30">
                  <c:v>2.4408900600874457</c:v>
                </c:pt>
                <c:pt idx="31">
                  <c:v>2.627102462122596</c:v>
                </c:pt>
                <c:pt idx="32">
                  <c:v>2.8126615005759197</c:v>
                </c:pt>
                <c:pt idx="33">
                  <c:v>2.9975661429760248</c:v>
                </c:pt>
                <c:pt idx="34">
                  <c:v>3.1818156167753564</c:v>
                </c:pt>
                <c:pt idx="35">
                  <c:v>3.3654094108925374</c:v>
                </c:pt>
                <c:pt idx="36">
                  <c:v>3.548347276734944</c:v>
                </c:pt>
                <c:pt idx="37">
                  <c:v>3.73062922869671</c:v>
                </c:pt>
                <c:pt idx="38">
                  <c:v>3.9122555441298985</c:v>
                </c:pt>
                <c:pt idx="39">
                  <c:v>4.0932267627889019</c:v>
                </c:pt>
                <c:pt idx="40">
                  <c:v>4.2735436857507256</c:v>
                </c:pt>
                <c:pt idx="41">
                  <c:v>4.4532073738161593</c:v>
                </c:pt>
                <c:pt idx="42">
                  <c:v>4.6322191453992545</c:v>
                </c:pt>
                <c:pt idx="43">
                  <c:v>4.8105805739148959</c:v>
                </c:pt>
                <c:pt idx="44">
                  <c:v>4.9882934846764693</c:v>
                </c:pt>
                <c:pt idx="45">
                  <c:v>5.1653599513177761</c:v>
                </c:pt>
                <c:pt idx="46">
                  <c:v>5.3417822917554316</c:v>
                </c:pt>
                <c:pt idx="47">
                  <c:v>5.5175630637098472</c:v>
                </c:pt>
                <c:pt idx="48">
                  <c:v>5.6927050598046582</c:v>
                </c:pt>
                <c:pt idx="49">
                  <c:v>5.8672113022661145</c:v>
                </c:pt>
                <c:pt idx="50">
                  <c:v>6.0410850372453178</c:v>
                </c:pt>
                <c:pt idx="51">
                  <c:v>6.214329728787547</c:v>
                </c:pt>
                <c:pt idx="52">
                  <c:v>6.386949052473903</c:v>
                </c:pt>
                <c:pt idx="53">
                  <c:v>6.5589468887614801</c:v>
                </c:pt>
                <c:pt idx="54">
                  <c:v>6.7303273160489807</c:v>
                </c:pt>
                <c:pt idx="55">
                  <c:v>6.9010946034951575</c:v>
                </c:pt>
                <c:pt idx="56">
                  <c:v>7.0712532036179168</c:v>
                </c:pt>
                <c:pt idx="57">
                  <c:v>7.2408077447020194</c:v>
                </c:pt>
                <c:pt idx="58">
                  <c:v>7.409763023043288</c:v>
                </c:pt>
                <c:pt idx="59">
                  <c:v>7.5781239950571671</c:v>
                </c:pt>
                <c:pt idx="60">
                  <c:v>7.7458957692789889</c:v>
                </c:pt>
                <c:pt idx="61">
                  <c:v>7.913083598282995</c:v>
                </c:pt>
                <c:pt idx="62">
                  <c:v>8.0796928705463813</c:v>
                </c:pt>
                <c:pt idx="63">
                  <c:v>8.2457291022839847</c:v>
                </c:pt>
                <c:pt idx="64">
                  <c:v>8.411197929278341</c:v>
                </c:pt>
                <c:pt idx="65">
                  <c:v>8.5761050987288652</c:v>
                </c:pt>
                <c:pt idx="66">
                  <c:v>8.7404564611428412</c:v>
                </c:pt>
                <c:pt idx="67">
                  <c:v>8.9042579622897797</c:v>
                </c:pt>
                <c:pt idx="68">
                  <c:v>9.067515635239527</c:v>
                </c:pt>
                <c:pt idx="69">
                  <c:v>9.2302355925031669</c:v>
                </c:pt>
                <c:pt idx="70">
                  <c:v>9.3924240182945837</c:v>
                </c:pt>
                <c:pt idx="71">
                  <c:v>9.5540871609291038</c:v>
                </c:pt>
                <c:pt idx="72">
                  <c:v>9.715231325374388</c:v>
                </c:pt>
                <c:pt idx="73">
                  <c:v>9.8758628659673242</c:v>
                </c:pt>
                <c:pt idx="74">
                  <c:v>10.035988179309388</c:v>
                </c:pt>
                <c:pt idx="75">
                  <c:v>10.195613697351551</c:v>
                </c:pt>
                <c:pt idx="76">
                  <c:v>10.354745880678504</c:v>
                </c:pt>
                <c:pt idx="77">
                  <c:v>10.513391212000769</c:v>
                </c:pt>
                <c:pt idx="78">
                  <c:v>10.671556189861841</c:v>
                </c:pt>
                <c:pt idx="79">
                  <c:v>10.82924732256652</c:v>
                </c:pt>
                <c:pt idx="80">
                  <c:v>10.986471122335214</c:v>
                </c:pt>
                <c:pt idx="81">
                  <c:v>11.14323409968803</c:v>
                </c:pt>
                <c:pt idx="82">
                  <c:v>11.299542758061381</c:v>
                </c:pt>
                <c:pt idx="83">
                  <c:v>11.455403588658786</c:v>
                </c:pt>
                <c:pt idx="84">
                  <c:v>11.6108230655366</c:v>
                </c:pt>
                <c:pt idx="85">
                  <c:v>11.765807640924688</c:v>
                </c:pt>
                <c:pt idx="86">
                  <c:v>11.920363740780962</c:v>
                </c:pt>
                <c:pt idx="87">
                  <c:v>12.074497760578193</c:v>
                </c:pt>
                <c:pt idx="88">
                  <c:v>12.228216061320712</c:v>
                </c:pt>
                <c:pt idx="89">
                  <c:v>12.381524965787914</c:v>
                </c:pt>
                <c:pt idx="90">
                  <c:v>12.534430755001086</c:v>
                </c:pt>
                <c:pt idx="91">
                  <c:v>12.686939664909339</c:v>
                </c:pt>
                <c:pt idx="92">
                  <c:v>12.839057883290165</c:v>
                </c:pt>
                <c:pt idx="93">
                  <c:v>12.990791546859622</c:v>
                </c:pt>
                <c:pt idx="94">
                  <c:v>13.142146738586803</c:v>
                </c:pt>
                <c:pt idx="95">
                  <c:v>13.293129485206997</c:v>
                </c:pt>
                <c:pt idx="96">
                  <c:v>13.443745754927653</c:v>
                </c:pt>
                <c:pt idx="97">
                  <c:v>13.594001455321051</c:v>
                </c:pt>
                <c:pt idx="98">
                  <c:v>13.743902431397409</c:v>
                </c:pt>
                <c:pt idx="99">
                  <c:v>13.893454463852111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35-504B-88AE-31924F36FC5C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XLSTAT_20210713_182200_1_HID!xdata4</c:f>
              <c:numCache>
                <c:formatCode>General</c:formatCode>
                <c:ptCount val="100"/>
                <c:pt idx="0">
                  <c:v>1.4041756098</c:v>
                </c:pt>
                <c:pt idx="1">
                  <c:v>3.7191107170000004</c:v>
                </c:pt>
                <c:pt idx="2">
                  <c:v>6.0340458242000006</c:v>
                </c:pt>
                <c:pt idx="3">
                  <c:v>8.3489809313999999</c:v>
                </c:pt>
                <c:pt idx="4">
                  <c:v>10.6639160386</c:v>
                </c:pt>
                <c:pt idx="5">
                  <c:v>12.9788511458</c:v>
                </c:pt>
                <c:pt idx="6">
                  <c:v>15.293786253</c:v>
                </c:pt>
                <c:pt idx="7">
                  <c:v>17.608721360200001</c:v>
                </c:pt>
                <c:pt idx="8">
                  <c:v>19.923656467400001</c:v>
                </c:pt>
                <c:pt idx="9">
                  <c:v>22.238591574600001</c:v>
                </c:pt>
                <c:pt idx="10">
                  <c:v>24.553526681800001</c:v>
                </c:pt>
                <c:pt idx="11">
                  <c:v>26.868461789000001</c:v>
                </c:pt>
                <c:pt idx="12">
                  <c:v>29.183396896200001</c:v>
                </c:pt>
                <c:pt idx="13">
                  <c:v>31.498332003400002</c:v>
                </c:pt>
                <c:pt idx="14">
                  <c:v>33.813267110600002</c:v>
                </c:pt>
                <c:pt idx="15">
                  <c:v>36.128202217800002</c:v>
                </c:pt>
                <c:pt idx="16">
                  <c:v>38.443137325000002</c:v>
                </c:pt>
                <c:pt idx="17">
                  <c:v>40.758072432200002</c:v>
                </c:pt>
                <c:pt idx="18">
                  <c:v>43.073007539400002</c:v>
                </c:pt>
                <c:pt idx="19">
                  <c:v>45.387942646600003</c:v>
                </c:pt>
                <c:pt idx="20">
                  <c:v>47.702877753800003</c:v>
                </c:pt>
                <c:pt idx="21">
                  <c:v>50.017812861000003</c:v>
                </c:pt>
                <c:pt idx="22">
                  <c:v>52.332747968200003</c:v>
                </c:pt>
                <c:pt idx="23">
                  <c:v>54.647683075400003</c:v>
                </c:pt>
                <c:pt idx="24">
                  <c:v>56.962618182600004</c:v>
                </c:pt>
                <c:pt idx="25">
                  <c:v>59.277553289800004</c:v>
                </c:pt>
                <c:pt idx="26">
                  <c:v>61.592488397000004</c:v>
                </c:pt>
                <c:pt idx="27">
                  <c:v>63.907423504200004</c:v>
                </c:pt>
                <c:pt idx="28">
                  <c:v>66.222358611400011</c:v>
                </c:pt>
                <c:pt idx="29">
                  <c:v>68.537293718600012</c:v>
                </c:pt>
                <c:pt idx="30">
                  <c:v>70.852228825800012</c:v>
                </c:pt>
                <c:pt idx="31">
                  <c:v>73.167163933000012</c:v>
                </c:pt>
                <c:pt idx="32">
                  <c:v>75.482099040200012</c:v>
                </c:pt>
                <c:pt idx="33">
                  <c:v>77.797034147400012</c:v>
                </c:pt>
                <c:pt idx="34">
                  <c:v>80.111969254600012</c:v>
                </c:pt>
                <c:pt idx="35">
                  <c:v>82.426904361800013</c:v>
                </c:pt>
                <c:pt idx="36">
                  <c:v>84.741839469000013</c:v>
                </c:pt>
                <c:pt idx="37">
                  <c:v>87.056774576200013</c:v>
                </c:pt>
                <c:pt idx="38">
                  <c:v>89.371709683400013</c:v>
                </c:pt>
                <c:pt idx="39">
                  <c:v>91.686644790600013</c:v>
                </c:pt>
                <c:pt idx="40">
                  <c:v>94.001579897800013</c:v>
                </c:pt>
                <c:pt idx="41">
                  <c:v>96.316515005000014</c:v>
                </c:pt>
                <c:pt idx="42">
                  <c:v>98.631450112200014</c:v>
                </c:pt>
                <c:pt idx="43">
                  <c:v>100.94638521940001</c:v>
                </c:pt>
                <c:pt idx="44">
                  <c:v>103.26132032660001</c:v>
                </c:pt>
                <c:pt idx="45">
                  <c:v>105.57625543380001</c:v>
                </c:pt>
                <c:pt idx="46">
                  <c:v>107.89119054100001</c:v>
                </c:pt>
                <c:pt idx="47">
                  <c:v>110.20612564820001</c:v>
                </c:pt>
                <c:pt idx="48">
                  <c:v>112.52106075540001</c:v>
                </c:pt>
                <c:pt idx="49">
                  <c:v>114.83599586260002</c:v>
                </c:pt>
                <c:pt idx="50">
                  <c:v>117.15093096980002</c:v>
                </c:pt>
                <c:pt idx="51">
                  <c:v>119.46586607700002</c:v>
                </c:pt>
                <c:pt idx="52">
                  <c:v>121.78080118420002</c:v>
                </c:pt>
                <c:pt idx="53">
                  <c:v>124.09573629140002</c:v>
                </c:pt>
                <c:pt idx="54">
                  <c:v>126.41067139860002</c:v>
                </c:pt>
                <c:pt idx="55">
                  <c:v>128.72560650580002</c:v>
                </c:pt>
                <c:pt idx="56">
                  <c:v>131.04054161300002</c:v>
                </c:pt>
                <c:pt idx="57">
                  <c:v>133.35547672020002</c:v>
                </c:pt>
                <c:pt idx="58">
                  <c:v>135.67041182740002</c:v>
                </c:pt>
                <c:pt idx="59">
                  <c:v>137.98534693460002</c:v>
                </c:pt>
                <c:pt idx="60">
                  <c:v>140.30028204180002</c:v>
                </c:pt>
                <c:pt idx="61">
                  <c:v>142.61521714900002</c:v>
                </c:pt>
                <c:pt idx="62">
                  <c:v>144.93015225620002</c:v>
                </c:pt>
                <c:pt idx="63">
                  <c:v>147.24508736340002</c:v>
                </c:pt>
                <c:pt idx="64">
                  <c:v>149.56002247060002</c:v>
                </c:pt>
                <c:pt idx="65">
                  <c:v>151.87495757780002</c:v>
                </c:pt>
                <c:pt idx="66">
                  <c:v>154.18989268500002</c:v>
                </c:pt>
                <c:pt idx="67">
                  <c:v>156.50482779220002</c:v>
                </c:pt>
                <c:pt idx="68">
                  <c:v>158.81976289940002</c:v>
                </c:pt>
                <c:pt idx="69">
                  <c:v>161.13469800660002</c:v>
                </c:pt>
                <c:pt idx="70">
                  <c:v>163.44963311380002</c:v>
                </c:pt>
                <c:pt idx="71">
                  <c:v>165.76456822100002</c:v>
                </c:pt>
                <c:pt idx="72">
                  <c:v>168.07950332820002</c:v>
                </c:pt>
                <c:pt idx="73">
                  <c:v>170.39443843540002</c:v>
                </c:pt>
                <c:pt idx="74">
                  <c:v>172.70937354260002</c:v>
                </c:pt>
                <c:pt idx="75">
                  <c:v>175.02430864980002</c:v>
                </c:pt>
                <c:pt idx="76">
                  <c:v>177.33924375700002</c:v>
                </c:pt>
                <c:pt idx="77">
                  <c:v>179.65417886420002</c:v>
                </c:pt>
                <c:pt idx="78">
                  <c:v>181.96911397140002</c:v>
                </c:pt>
                <c:pt idx="79">
                  <c:v>184.28404907860002</c:v>
                </c:pt>
                <c:pt idx="80">
                  <c:v>186.59898418580002</c:v>
                </c:pt>
                <c:pt idx="81">
                  <c:v>188.91391929300002</c:v>
                </c:pt>
                <c:pt idx="82">
                  <c:v>191.22885440020002</c:v>
                </c:pt>
                <c:pt idx="83">
                  <c:v>193.54378950740002</c:v>
                </c:pt>
                <c:pt idx="84">
                  <c:v>195.85872461460002</c:v>
                </c:pt>
                <c:pt idx="85">
                  <c:v>198.17365972180002</c:v>
                </c:pt>
                <c:pt idx="86">
                  <c:v>200.48859482900002</c:v>
                </c:pt>
                <c:pt idx="87">
                  <c:v>202.80352993620002</c:v>
                </c:pt>
                <c:pt idx="88">
                  <c:v>205.11846504340002</c:v>
                </c:pt>
                <c:pt idx="89">
                  <c:v>207.43340015060002</c:v>
                </c:pt>
                <c:pt idx="90">
                  <c:v>209.74833525780002</c:v>
                </c:pt>
                <c:pt idx="91">
                  <c:v>212.06327036500002</c:v>
                </c:pt>
                <c:pt idx="92">
                  <c:v>214.37820547220002</c:v>
                </c:pt>
                <c:pt idx="93">
                  <c:v>216.69314057940002</c:v>
                </c:pt>
                <c:pt idx="94">
                  <c:v>219.00807568660002</c:v>
                </c:pt>
                <c:pt idx="95">
                  <c:v>221.32301079380002</c:v>
                </c:pt>
                <c:pt idx="96">
                  <c:v>223.63794590100002</c:v>
                </c:pt>
                <c:pt idx="97">
                  <c:v>225.95288100820002</c:v>
                </c:pt>
                <c:pt idx="98">
                  <c:v>228.26781611540002</c:v>
                </c:pt>
                <c:pt idx="99">
                  <c:v>230.58275122260002</c:v>
                </c:pt>
              </c:numCache>
            </c:numRef>
          </c:xVal>
          <c:yVal>
            <c:numRef>
              <c:f>XLSTAT_20210713_182200_1_HID!ydata4</c:f>
              <c:numCache>
                <c:formatCode>General</c:formatCode>
                <c:ptCount val="100"/>
                <c:pt idx="0">
                  <c:v>7.1695824687260892</c:v>
                </c:pt>
                <c:pt idx="1">
                  <c:v>7.3313027898894294</c:v>
                </c:pt>
                <c:pt idx="2">
                  <c:v>7.4935490808929162</c:v>
                </c:pt>
                <c:pt idx="3">
                  <c:v>7.6563275834027396</c:v>
                </c:pt>
                <c:pt idx="4">
                  <c:v>7.8196444741589426</c:v>
                </c:pt>
                <c:pt idx="5">
                  <c:v>7.9835058573583062</c:v>
                </c:pt>
                <c:pt idx="6">
                  <c:v>8.147917756901867</c:v>
                </c:pt>
                <c:pt idx="7">
                  <c:v>8.312886108523692</c:v>
                </c:pt>
                <c:pt idx="8">
                  <c:v>8.4784167518188625</c:v>
                </c:pt>
                <c:pt idx="9">
                  <c:v>8.6445154221898832</c:v>
                </c:pt>
                <c:pt idx="10">
                  <c:v>8.8111877427320273</c:v>
                </c:pt>
                <c:pt idx="11">
                  <c:v>8.9784392160792983</c:v>
                </c:pt>
                <c:pt idx="12">
                  <c:v>9.1462752162338141</c:v>
                </c:pt>
                <c:pt idx="13">
                  <c:v>9.3147009804024865</c:v>
                </c:pt>
                <c:pt idx="14">
                  <c:v>9.4837216008658309</c:v>
                </c:pt>
                <c:pt idx="15">
                  <c:v>9.6533420169045652</c:v>
                </c:pt>
                <c:pt idx="16">
                  <c:v>9.8235670068104177</c:v>
                </c:pt>
                <c:pt idx="17">
                  <c:v>9.9944011800081878</c:v>
                </c:pt>
                <c:pt idx="18">
                  <c:v>10.165848969316469</c:v>
                </c:pt>
                <c:pt idx="19">
                  <c:v>10.337914623374964</c:v>
                </c:pt>
                <c:pt idx="20">
                  <c:v>10.510602199266197</c:v>
                </c:pt>
                <c:pt idx="21">
                  <c:v>10.683915555359679</c:v>
                </c:pt>
                <c:pt idx="22">
                  <c:v>10.857858344406239</c:v>
                </c:pt>
                <c:pt idx="23">
                  <c:v>11.03243400690987</c:v>
                </c:pt>
                <c:pt idx="24">
                  <c:v>11.207645764803999</c:v>
                </c:pt>
                <c:pt idx="25">
                  <c:v>11.383496615458196</c:v>
                </c:pt>
                <c:pt idx="26">
                  <c:v>11.55998932604054</c:v>
                </c:pt>
                <c:pt idx="27">
                  <c:v>11.737126428259696</c:v>
                </c:pt>
                <c:pt idx="28">
                  <c:v>11.914910213509451</c:v>
                </c:pt>
                <c:pt idx="29">
                  <c:v>12.09334272843707</c:v>
                </c:pt>
                <c:pt idx="30">
                  <c:v>12.272425770955122</c:v>
                </c:pt>
                <c:pt idx="31">
                  <c:v>12.452160886714726</c:v>
                </c:pt>
                <c:pt idx="32">
                  <c:v>12.632549366056153</c:v>
                </c:pt>
                <c:pt idx="33">
                  <c:v>12.813592241450804</c:v>
                </c:pt>
                <c:pt idx="34">
                  <c:v>12.995290285446227</c:v>
                </c:pt>
                <c:pt idx="35">
                  <c:v>13.177644009123798</c:v>
                </c:pt>
                <c:pt idx="36">
                  <c:v>13.360653661076146</c:v>
                </c:pt>
                <c:pt idx="37">
                  <c:v>13.544319226909131</c:v>
                </c:pt>
                <c:pt idx="38">
                  <c:v>13.728640429270698</c:v>
                </c:pt>
                <c:pt idx="39">
                  <c:v>13.913616728406449</c:v>
                </c:pt>
                <c:pt idx="40">
                  <c:v>14.099247323239377</c:v>
                </c:pt>
                <c:pt idx="41">
                  <c:v>14.285531152968698</c:v>
                </c:pt>
                <c:pt idx="42">
                  <c:v>14.472466899180358</c:v>
                </c:pt>
                <c:pt idx="43">
                  <c:v>14.660052988459467</c:v>
                </c:pt>
                <c:pt idx="44">
                  <c:v>14.84828759549265</c:v>
                </c:pt>
                <c:pt idx="45">
                  <c:v>15.037168646646098</c:v>
                </c:pt>
                <c:pt idx="46">
                  <c:v>15.226693824003192</c:v>
                </c:pt>
                <c:pt idx="47">
                  <c:v>15.416860569843532</c:v>
                </c:pt>
                <c:pt idx="48">
                  <c:v>15.607666091543472</c:v>
                </c:pt>
                <c:pt idx="49">
                  <c:v>15.799107366876772</c:v>
                </c:pt>
                <c:pt idx="50">
                  <c:v>15.991181149692324</c:v>
                </c:pt>
                <c:pt idx="51">
                  <c:v>16.183883975944845</c:v>
                </c:pt>
                <c:pt idx="52">
                  <c:v>16.377212170053244</c:v>
                </c:pt>
                <c:pt idx="53">
                  <c:v>16.571161851560419</c:v>
                </c:pt>
                <c:pt idx="54">
                  <c:v>16.765728942067671</c:v>
                </c:pt>
                <c:pt idx="55">
                  <c:v>16.960909172416251</c:v>
                </c:pt>
                <c:pt idx="56">
                  <c:v>17.156698090088241</c:v>
                </c:pt>
                <c:pt idx="57">
                  <c:v>17.353091066798896</c:v>
                </c:pt>
                <c:pt idx="58">
                  <c:v>17.550083306252375</c:v>
                </c:pt>
                <c:pt idx="59">
                  <c:v>17.747669852033255</c:v>
                </c:pt>
                <c:pt idx="60">
                  <c:v>17.945845595606187</c:v>
                </c:pt>
                <c:pt idx="61">
                  <c:v>18.144605284396931</c:v>
                </c:pt>
                <c:pt idx="62">
                  <c:v>18.3439435299283</c:v>
                </c:pt>
                <c:pt idx="63">
                  <c:v>18.543854815985451</c:v>
                </c:pt>
                <c:pt idx="64">
                  <c:v>18.744333506785846</c:v>
                </c:pt>
                <c:pt idx="65">
                  <c:v>18.945373855130079</c:v>
                </c:pt>
                <c:pt idx="66">
                  <c:v>19.146970010510852</c:v>
                </c:pt>
                <c:pt idx="67">
                  <c:v>19.349116027158669</c:v>
                </c:pt>
                <c:pt idx="68">
                  <c:v>19.551805872003676</c:v>
                </c:pt>
                <c:pt idx="69">
                  <c:v>19.755033432534788</c:v>
                </c:pt>
                <c:pt idx="70">
                  <c:v>19.958792524538126</c:v>
                </c:pt>
                <c:pt idx="71">
                  <c:v>20.163076899698357</c:v>
                </c:pt>
                <c:pt idx="72">
                  <c:v>20.367880253047829</c:v>
                </c:pt>
                <c:pt idx="73">
                  <c:v>20.573196230249646</c:v>
                </c:pt>
                <c:pt idx="74">
                  <c:v>20.779018434702333</c:v>
                </c:pt>
                <c:pt idx="75">
                  <c:v>20.985340434454926</c:v>
                </c:pt>
                <c:pt idx="76">
                  <c:v>21.192155768922724</c:v>
                </c:pt>
                <c:pt idx="77">
                  <c:v>21.399457955395214</c:v>
                </c:pt>
                <c:pt idx="78">
                  <c:v>21.607240495328895</c:v>
                </c:pt>
                <c:pt idx="79">
                  <c:v>21.815496880418966</c:v>
                </c:pt>
                <c:pt idx="80">
                  <c:v>22.02422059844503</c:v>
                </c:pt>
                <c:pt idx="81">
                  <c:v>22.233405138886965</c:v>
                </c:pt>
                <c:pt idx="82">
                  <c:v>22.443043998308365</c:v>
                </c:pt>
                <c:pt idx="83">
                  <c:v>22.653130685505719</c:v>
                </c:pt>
                <c:pt idx="84">
                  <c:v>22.863658726422656</c:v>
                </c:pt>
                <c:pt idx="85">
                  <c:v>23.07462166882932</c:v>
                </c:pt>
                <c:pt idx="86">
                  <c:v>23.286013086767802</c:v>
                </c:pt>
                <c:pt idx="87">
                  <c:v>23.497826584765324</c:v>
                </c:pt>
                <c:pt idx="88">
                  <c:v>23.710055801817557</c:v>
                </c:pt>
                <c:pt idx="89">
                  <c:v>23.922694415145106</c:v>
                </c:pt>
                <c:pt idx="90">
                  <c:v>24.135736143726685</c:v>
                </c:pt>
                <c:pt idx="91">
                  <c:v>24.349174751613191</c:v>
                </c:pt>
                <c:pt idx="92">
                  <c:v>24.563004051027114</c:v>
                </c:pt>
                <c:pt idx="93">
                  <c:v>24.77721790525241</c:v>
                </c:pt>
                <c:pt idx="94">
                  <c:v>24.991810231319988</c:v>
                </c:pt>
                <c:pt idx="95">
                  <c:v>25.206775002494545</c:v>
                </c:pt>
                <c:pt idx="96">
                  <c:v>25.422106250568639</c:v>
                </c:pt>
                <c:pt idx="97">
                  <c:v>25.637798067970003</c:v>
                </c:pt>
                <c:pt idx="98">
                  <c:v>25.853844609688394</c:v>
                </c:pt>
                <c:pt idx="99">
                  <c:v>26.070240095028446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35-504B-88AE-31924F36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5183"/>
        <c:axId val="1700440255"/>
      </c:scatterChart>
      <c:valAx>
        <c:axId val="169996518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00440255"/>
        <c:crosses val="autoZero"/>
        <c:crossBetween val="midCat"/>
      </c:valAx>
      <c:valAx>
        <c:axId val="1700440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999651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response_time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0\.000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7-AA4C-9F8B-CC577A0FE08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AD7-AA4C-9F8B-CC577A0F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39343"/>
        <c:axId val="1908440991"/>
      </c:scatterChart>
      <c:valAx>
        <c:axId val="190843934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8440991"/>
        <c:crosses val="autoZero"/>
        <c:crossBetween val="midCat"/>
      </c:valAx>
      <c:valAx>
        <c:axId val="1908440991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84393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genese_cpx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dynamic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'regr-dynamic'!$E$93:$E$111</c:f>
              <c:numCache>
                <c:formatCode>0\.000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0-FD41-821B-1DB64DDB262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11.9375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A0-FD41-821B-1DB64DDB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035855"/>
        <c:axId val="1714130959"/>
      </c:scatterChart>
      <c:valAx>
        <c:axId val="1714035855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4130959"/>
        <c:crosses val="autoZero"/>
        <c:crossBetween val="midCat"/>
      </c:valAx>
      <c:valAx>
        <c:axId val="1714130959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403585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Préd(dynamic)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'regr-dynamic'!$F$93:$F$111</c:f>
              <c:numCache>
                <c:formatCode>0\.000</c:formatCode>
                <c:ptCount val="19"/>
                <c:pt idx="0">
                  <c:v>7.1323555028600341</c:v>
                </c:pt>
                <c:pt idx="1">
                  <c:v>9.6816505683511416</c:v>
                </c:pt>
                <c:pt idx="2">
                  <c:v>13.979413348823789</c:v>
                </c:pt>
                <c:pt idx="3">
                  <c:v>18.472313768312908</c:v>
                </c:pt>
                <c:pt idx="4">
                  <c:v>7.329683143634262</c:v>
                </c:pt>
                <c:pt idx="5">
                  <c:v>6.9769771915299819</c:v>
                </c:pt>
                <c:pt idx="6">
                  <c:v>10.041965619872528</c:v>
                </c:pt>
                <c:pt idx="7">
                  <c:v>6.9273590002967911</c:v>
                </c:pt>
                <c:pt idx="8">
                  <c:v>5.1224640393211818</c:v>
                </c:pt>
                <c:pt idx="9">
                  <c:v>6.9315423663305173</c:v>
                </c:pt>
                <c:pt idx="10">
                  <c:v>6.4838759330791191</c:v>
                </c:pt>
                <c:pt idx="11">
                  <c:v>4.7145742841222518</c:v>
                </c:pt>
                <c:pt idx="12">
                  <c:v>5.5816029201609219</c:v>
                </c:pt>
                <c:pt idx="13">
                  <c:v>3.3769786594798208</c:v>
                </c:pt>
                <c:pt idx="14">
                  <c:v>9.6595982531162203</c:v>
                </c:pt>
                <c:pt idx="15">
                  <c:v>13.236295243576688</c:v>
                </c:pt>
                <c:pt idx="16">
                  <c:v>8.1288525702779388</c:v>
                </c:pt>
                <c:pt idx="17">
                  <c:v>8.8653042793293597</c:v>
                </c:pt>
                <c:pt idx="18">
                  <c:v>6.0642245575245379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D-D64D-8386-78CD707E449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9.6816505683511416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8D-D64D-8386-78CD707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04255"/>
        <c:axId val="1713805903"/>
      </c:scatterChart>
      <c:valAx>
        <c:axId val="1713804255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Préd(dynamic)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3805903"/>
        <c:crosses val="autoZero"/>
        <c:crossBetween val="midCat"/>
      </c:valAx>
      <c:valAx>
        <c:axId val="1713805903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380425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Préd(dynamic) - dynamic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'regr-dynamic'!$F$93:$F$111</c:f>
              <c:numCache>
                <c:formatCode>0.000</c:formatCode>
                <c:ptCount val="19"/>
                <c:pt idx="0">
                  <c:v>7.1323555028600341</c:v>
                </c:pt>
                <c:pt idx="1">
                  <c:v>9.6816505683511416</c:v>
                </c:pt>
                <c:pt idx="2">
                  <c:v>13.979413348823789</c:v>
                </c:pt>
                <c:pt idx="3">
                  <c:v>18.472313768312908</c:v>
                </c:pt>
                <c:pt idx="4">
                  <c:v>7.329683143634262</c:v>
                </c:pt>
                <c:pt idx="5">
                  <c:v>6.9769771915299819</c:v>
                </c:pt>
                <c:pt idx="6">
                  <c:v>10.041965619872528</c:v>
                </c:pt>
                <c:pt idx="7">
                  <c:v>6.9273590002967911</c:v>
                </c:pt>
                <c:pt idx="8">
                  <c:v>5.1224640393211818</c:v>
                </c:pt>
                <c:pt idx="9">
                  <c:v>6.9315423663305173</c:v>
                </c:pt>
                <c:pt idx="10">
                  <c:v>6.4838759330791191</c:v>
                </c:pt>
                <c:pt idx="11">
                  <c:v>4.7145742841222518</c:v>
                </c:pt>
                <c:pt idx="12">
                  <c:v>5.5816029201609219</c:v>
                </c:pt>
                <c:pt idx="13">
                  <c:v>3.3769786594798208</c:v>
                </c:pt>
                <c:pt idx="14">
                  <c:v>9.6595982531162203</c:v>
                </c:pt>
                <c:pt idx="15">
                  <c:v>13.236295243576688</c:v>
                </c:pt>
                <c:pt idx="16">
                  <c:v>8.1288525702779388</c:v>
                </c:pt>
                <c:pt idx="17">
                  <c:v>8.8653042793293597</c:v>
                </c:pt>
                <c:pt idx="18">
                  <c:v>6.0642245575245379</c:v>
                </c:pt>
              </c:numCache>
            </c:numRef>
          </c:xVal>
          <c:yVal>
            <c:numRef>
              <c:f>'regr-dynamic'!$E$93:$E$111</c:f>
              <c:numCache>
                <c:formatCode>0\.000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D-1F4F-BCB5-85E3A51893E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9.6816505683511416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AD-1F4F-BCB5-85E3A51893E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XLSTAT_20210713_182200_1_HID!xdata5</c:f>
              <c:numCache>
                <c:formatCode>General</c:formatCode>
                <c:ptCount val="70"/>
                <c:pt idx="0">
                  <c:v>2.7731652550999999</c:v>
                </c:pt>
                <c:pt idx="1">
                  <c:v>3.0542320850999998</c:v>
                </c:pt>
                <c:pt idx="2">
                  <c:v>3.3352989151000001</c:v>
                </c:pt>
                <c:pt idx="3">
                  <c:v>3.6163657451</c:v>
                </c:pt>
                <c:pt idx="4">
                  <c:v>3.8974325750999999</c:v>
                </c:pt>
                <c:pt idx="5">
                  <c:v>4.1784994051000002</c:v>
                </c:pt>
                <c:pt idx="6">
                  <c:v>4.4595662350999996</c:v>
                </c:pt>
                <c:pt idx="7">
                  <c:v>4.7406330650999999</c:v>
                </c:pt>
                <c:pt idx="8">
                  <c:v>5.0216998950999994</c:v>
                </c:pt>
                <c:pt idx="9">
                  <c:v>5.3027667250999997</c:v>
                </c:pt>
                <c:pt idx="10">
                  <c:v>5.5838335551</c:v>
                </c:pt>
                <c:pt idx="11">
                  <c:v>5.8649003851000003</c:v>
                </c:pt>
                <c:pt idx="12">
                  <c:v>6.1459672150999998</c:v>
                </c:pt>
                <c:pt idx="13">
                  <c:v>6.4270340450999992</c:v>
                </c:pt>
                <c:pt idx="14">
                  <c:v>6.7081008750999995</c:v>
                </c:pt>
                <c:pt idx="15">
                  <c:v>6.9891677050999998</c:v>
                </c:pt>
                <c:pt idx="16">
                  <c:v>7.2702345351000002</c:v>
                </c:pt>
                <c:pt idx="17">
                  <c:v>7.5513013651000005</c:v>
                </c:pt>
                <c:pt idx="18">
                  <c:v>7.832368195099999</c:v>
                </c:pt>
                <c:pt idx="19">
                  <c:v>8.1134350250999994</c:v>
                </c:pt>
                <c:pt idx="20">
                  <c:v>8.3945018550999997</c:v>
                </c:pt>
                <c:pt idx="21">
                  <c:v>8.6755686851</c:v>
                </c:pt>
                <c:pt idx="22">
                  <c:v>8.9566355151000003</c:v>
                </c:pt>
                <c:pt idx="23">
                  <c:v>9.2377023450999989</c:v>
                </c:pt>
                <c:pt idx="24">
                  <c:v>9.5187691750999992</c:v>
                </c:pt>
                <c:pt idx="25">
                  <c:v>9.7998360050999995</c:v>
                </c:pt>
                <c:pt idx="26">
                  <c:v>10.0809028351</c:v>
                </c:pt>
                <c:pt idx="27">
                  <c:v>10.3619696651</c:v>
                </c:pt>
                <c:pt idx="28">
                  <c:v>10.6430364951</c:v>
                </c:pt>
                <c:pt idx="29">
                  <c:v>10.924103325100001</c:v>
                </c:pt>
                <c:pt idx="30">
                  <c:v>11.205170155099999</c:v>
                </c:pt>
                <c:pt idx="31">
                  <c:v>11.4862369851</c:v>
                </c:pt>
                <c:pt idx="32">
                  <c:v>11.7673038151</c:v>
                </c:pt>
                <c:pt idx="33">
                  <c:v>12.0483706451</c:v>
                </c:pt>
                <c:pt idx="34">
                  <c:v>12.329437475100001</c:v>
                </c:pt>
                <c:pt idx="35">
                  <c:v>12.610504305099999</c:v>
                </c:pt>
                <c:pt idx="36">
                  <c:v>12.8915711351</c:v>
                </c:pt>
                <c:pt idx="37">
                  <c:v>13.1726379651</c:v>
                </c:pt>
                <c:pt idx="38">
                  <c:v>13.4537047951</c:v>
                </c:pt>
                <c:pt idx="39">
                  <c:v>13.7347716251</c:v>
                </c:pt>
                <c:pt idx="40">
                  <c:v>14.015838455099999</c:v>
                </c:pt>
                <c:pt idx="41">
                  <c:v>14.296905285099999</c:v>
                </c:pt>
                <c:pt idx="42">
                  <c:v>14.5779721151</c:v>
                </c:pt>
                <c:pt idx="43">
                  <c:v>14.8590389451</c:v>
                </c:pt>
                <c:pt idx="44">
                  <c:v>15.1401057751</c:v>
                </c:pt>
                <c:pt idx="45">
                  <c:v>15.421172605100001</c:v>
                </c:pt>
                <c:pt idx="46">
                  <c:v>15.702239435099999</c:v>
                </c:pt>
                <c:pt idx="47">
                  <c:v>15.9833062651</c:v>
                </c:pt>
                <c:pt idx="48">
                  <c:v>16.264373095099998</c:v>
                </c:pt>
                <c:pt idx="49">
                  <c:v>16.545439925099998</c:v>
                </c:pt>
                <c:pt idx="50">
                  <c:v>16.826506755099999</c:v>
                </c:pt>
                <c:pt idx="51">
                  <c:v>17.107573585099999</c:v>
                </c:pt>
                <c:pt idx="52">
                  <c:v>17.388640415099999</c:v>
                </c:pt>
                <c:pt idx="53">
                  <c:v>17.6697072451</c:v>
                </c:pt>
                <c:pt idx="54">
                  <c:v>17.9507740751</c:v>
                </c:pt>
                <c:pt idx="55">
                  <c:v>18.2318409051</c:v>
                </c:pt>
                <c:pt idx="56">
                  <c:v>18.512907735100001</c:v>
                </c:pt>
                <c:pt idx="57">
                  <c:v>18.793974565100001</c:v>
                </c:pt>
                <c:pt idx="58">
                  <c:v>19.075041395100001</c:v>
                </c:pt>
                <c:pt idx="59">
                  <c:v>19.356108225099998</c:v>
                </c:pt>
                <c:pt idx="60">
                  <c:v>19.637175055099998</c:v>
                </c:pt>
                <c:pt idx="61">
                  <c:v>19.918241885099999</c:v>
                </c:pt>
                <c:pt idx="62">
                  <c:v>20.199308715099999</c:v>
                </c:pt>
                <c:pt idx="63">
                  <c:v>20.480375545099999</c:v>
                </c:pt>
                <c:pt idx="64">
                  <c:v>20.7614423751</c:v>
                </c:pt>
                <c:pt idx="65">
                  <c:v>21.0425092051</c:v>
                </c:pt>
                <c:pt idx="66">
                  <c:v>21.3235760351</c:v>
                </c:pt>
                <c:pt idx="67">
                  <c:v>21.604642865100001</c:v>
                </c:pt>
                <c:pt idx="68">
                  <c:v>21.885709695100001</c:v>
                </c:pt>
                <c:pt idx="69">
                  <c:v>22.166776525100001</c:v>
                </c:pt>
              </c:numCache>
            </c:numRef>
          </c:xVal>
          <c:yVal>
            <c:numRef>
              <c:f>XLSTAT_20210713_182200_1_HID!ydata5</c:f>
              <c:numCache>
                <c:formatCode>General</c:formatCode>
                <c:ptCount val="70"/>
                <c:pt idx="0">
                  <c:v>-2.4289692529270588</c:v>
                </c:pt>
                <c:pt idx="1">
                  <c:v>-2.1195755923396771</c:v>
                </c:pt>
                <c:pt idx="2">
                  <c:v>-1.8115016465983338</c:v>
                </c:pt>
                <c:pt idx="3">
                  <c:v>-1.5047682949246837</c:v>
                </c:pt>
                <c:pt idx="4">
                  <c:v>-1.1993957901814447</c:v>
                </c:pt>
                <c:pt idx="5">
                  <c:v>-0.89540368912758161</c:v>
                </c:pt>
                <c:pt idx="6">
                  <c:v>-0.59281078263369835</c:v>
                </c:pt>
                <c:pt idx="7">
                  <c:v>-0.2916350263545695</c:v>
                </c:pt>
                <c:pt idx="8">
                  <c:v>8.1065276182803458E-3</c:v>
                </c:pt>
                <c:pt idx="9">
                  <c:v>0.30639779758090757</c:v>
                </c:pt>
                <c:pt idx="10">
                  <c:v>0.60322373696160358</c:v>
                </c:pt>
                <c:pt idx="11">
                  <c:v>0.89857039642308667</c:v>
                </c:pt>
                <c:pt idx="12">
                  <c:v>1.1924249827612661</c:v>
                </c:pt>
                <c:pt idx="13">
                  <c:v>1.4847759140497923</c:v>
                </c:pt>
                <c:pt idx="14">
                  <c:v>1.7756128704985592</c:v>
                </c:pt>
                <c:pt idx="15">
                  <c:v>2.0649268405220873</c:v>
                </c:pt>
                <c:pt idx="16">
                  <c:v>2.352710161550065</c:v>
                </c:pt>
                <c:pt idx="17">
                  <c:v>2.6389565551570895</c:v>
                </c:pt>
                <c:pt idx="18">
                  <c:v>2.9236611561410477</c:v>
                </c:pt>
                <c:pt idx="19">
                  <c:v>3.206820535238994</c:v>
                </c:pt>
                <c:pt idx="20">
                  <c:v>3.4884327152346106</c:v>
                </c:pt>
                <c:pt idx="21">
                  <c:v>3.7684971802814911</c:v>
                </c:pt>
                <c:pt idx="22">
                  <c:v>4.047014878339886</c:v>
                </c:pt>
                <c:pt idx="23">
                  <c:v>4.3239882167001289</c:v>
                </c:pt>
                <c:pt idx="24">
                  <c:v>4.5994210506419497</c:v>
                </c:pt>
                <c:pt idx="25">
                  <c:v>4.8733186653539917</c:v>
                </c:pt>
                <c:pt idx="26">
                  <c:v>5.1456877513104429</c:v>
                </c:pt>
                <c:pt idx="27">
                  <c:v>5.4165363733704908</c:v>
                </c:pt>
                <c:pt idx="28">
                  <c:v>5.6858739339299627</c:v>
                </c:pt>
                <c:pt idx="29">
                  <c:v>5.9537111305119383</c:v>
                </c:pt>
                <c:pt idx="30">
                  <c:v>6.2200599082333659</c:v>
                </c:pt>
                <c:pt idx="31">
                  <c:v>6.4849334076270031</c:v>
                </c:pt>
                <c:pt idx="32">
                  <c:v>6.7483459083318609</c:v>
                </c:pt>
                <c:pt idx="33">
                  <c:v>7.0103127691905387</c:v>
                </c:pt>
                <c:pt idx="34">
                  <c:v>7.2708503653080765</c:v>
                </c:pt>
                <c:pt idx="35">
                  <c:v>7.529976022634739</c:v>
                </c:pt>
                <c:pt idx="36">
                  <c:v>7.7877079506344806</c:v>
                </c:pt>
                <c:pt idx="37">
                  <c:v>8.0440651735923723</c:v>
                </c:pt>
                <c:pt idx="38">
                  <c:v>8.2990674610988115</c:v>
                </c:pt>
                <c:pt idx="39">
                  <c:v>8.5527352582262459</c:v>
                </c:pt>
                <c:pt idx="40">
                  <c:v>8.8050896158867573</c:v>
                </c:pt>
                <c:pt idx="41">
                  <c:v>9.0561521218267202</c:v>
                </c:pt>
                <c:pt idx="42">
                  <c:v>9.3059448326789092</c:v>
                </c:pt>
                <c:pt idx="43">
                  <c:v>9.5544902074539344</c:v>
                </c:pt>
                <c:pt idx="44">
                  <c:v>9.8018110428124174</c:v>
                </c:pt>
                <c:pt idx="45">
                  <c:v>10.04793041041782</c:v>
                </c:pt>
                <c:pt idx="46">
                  <c:v>10.292871596628178</c:v>
                </c:pt>
                <c:pt idx="47">
                  <c:v>10.536658044743707</c:v>
                </c:pt>
                <c:pt idx="48">
                  <c:v>10.779313299987084</c:v>
                </c:pt>
                <c:pt idx="49">
                  <c:v>11.020860957354618</c:v>
                </c:pt>
                <c:pt idx="50">
                  <c:v>11.261324612439989</c:v>
                </c:pt>
                <c:pt idx="51">
                  <c:v>11.500727815298069</c:v>
                </c:pt>
                <c:pt idx="52">
                  <c:v>11.739094027384747</c:v>
                </c:pt>
                <c:pt idx="53">
                  <c:v>11.976446581580028</c:v>
                </c:pt>
                <c:pt idx="54">
                  <c:v>12.212808645275768</c:v>
                </c:pt>
                <c:pt idx="55">
                  <c:v>12.448203186486499</c:v>
                </c:pt>
                <c:pt idx="56">
                  <c:v>12.682652942921845</c:v>
                </c:pt>
                <c:pt idx="57">
                  <c:v>12.916180393941858</c:v>
                </c:pt>
                <c:pt idx="58">
                  <c:v>13.148807735302096</c:v>
                </c:pt>
                <c:pt idx="59">
                  <c:v>13.380556856583503</c:v>
                </c:pt>
                <c:pt idx="60">
                  <c:v>13.611449321192602</c:v>
                </c:pt>
                <c:pt idx="61">
                  <c:v>13.841506348810388</c:v>
                </c:pt>
                <c:pt idx="62">
                  <c:v>14.070748800162978</c:v>
                </c:pt>
                <c:pt idx="63">
                  <c:v>14.299197163983862</c:v>
                </c:pt>
                <c:pt idx="64">
                  <c:v>14.526871546035753</c:v>
                </c:pt>
                <c:pt idx="65">
                  <c:v>14.753791660059765</c:v>
                </c:pt>
                <c:pt idx="66">
                  <c:v>14.979976820520655</c:v>
                </c:pt>
                <c:pt idx="67">
                  <c:v>15.205445937018855</c:v>
                </c:pt>
                <c:pt idx="68">
                  <c:v>15.430217510242876</c:v>
                </c:pt>
                <c:pt idx="69">
                  <c:v>15.654309629339505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D-1F4F-BCB5-85E3A51893E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XLSTAT_20210713_182200_1_HID!xdata6</c:f>
              <c:numCache>
                <c:formatCode>General</c:formatCode>
                <c:ptCount val="70"/>
                <c:pt idx="0">
                  <c:v>2.7015829276000001</c:v>
                </c:pt>
                <c:pt idx="1">
                  <c:v>2.9836871826000002</c:v>
                </c:pt>
                <c:pt idx="2">
                  <c:v>3.2657914375999999</c:v>
                </c:pt>
                <c:pt idx="3">
                  <c:v>3.5478956926</c:v>
                </c:pt>
                <c:pt idx="4">
                  <c:v>3.8299999476000002</c:v>
                </c:pt>
                <c:pt idx="5">
                  <c:v>4.1121042026000003</c:v>
                </c:pt>
                <c:pt idx="6">
                  <c:v>4.3942084576000005</c:v>
                </c:pt>
                <c:pt idx="7">
                  <c:v>4.6763127125999997</c:v>
                </c:pt>
                <c:pt idx="8">
                  <c:v>4.9584169675999998</c:v>
                </c:pt>
                <c:pt idx="9">
                  <c:v>5.2405212226</c:v>
                </c:pt>
                <c:pt idx="10">
                  <c:v>5.5226254776000001</c:v>
                </c:pt>
                <c:pt idx="11">
                  <c:v>5.8047297326000002</c:v>
                </c:pt>
                <c:pt idx="12">
                  <c:v>6.0868339876000004</c:v>
                </c:pt>
                <c:pt idx="13">
                  <c:v>6.3689382426000005</c:v>
                </c:pt>
                <c:pt idx="14">
                  <c:v>6.6510424976000007</c:v>
                </c:pt>
                <c:pt idx="15">
                  <c:v>6.9331467526000008</c:v>
                </c:pt>
                <c:pt idx="16">
                  <c:v>7.2152510076000009</c:v>
                </c:pt>
                <c:pt idx="17">
                  <c:v>7.4973552626000011</c:v>
                </c:pt>
                <c:pt idx="18">
                  <c:v>7.7794595176000012</c:v>
                </c:pt>
                <c:pt idx="19">
                  <c:v>8.0615637726000013</c:v>
                </c:pt>
                <c:pt idx="20">
                  <c:v>8.3436680276000015</c:v>
                </c:pt>
                <c:pt idx="21">
                  <c:v>8.6257722825999998</c:v>
                </c:pt>
                <c:pt idx="22">
                  <c:v>8.9078765376</c:v>
                </c:pt>
                <c:pt idx="23">
                  <c:v>9.1899807926000001</c:v>
                </c:pt>
                <c:pt idx="24">
                  <c:v>9.4720850476000003</c:v>
                </c:pt>
                <c:pt idx="25">
                  <c:v>9.7541893026000004</c:v>
                </c:pt>
                <c:pt idx="26">
                  <c:v>10.036293557600001</c:v>
                </c:pt>
                <c:pt idx="27">
                  <c:v>10.318397812600001</c:v>
                </c:pt>
                <c:pt idx="28">
                  <c:v>10.600502067600001</c:v>
                </c:pt>
                <c:pt idx="29">
                  <c:v>10.882606322600001</c:v>
                </c:pt>
                <c:pt idx="30">
                  <c:v>11.164710577600001</c:v>
                </c:pt>
                <c:pt idx="31">
                  <c:v>11.446814832600001</c:v>
                </c:pt>
                <c:pt idx="32">
                  <c:v>11.728919087600001</c:v>
                </c:pt>
                <c:pt idx="33">
                  <c:v>12.011023342600001</c:v>
                </c:pt>
                <c:pt idx="34">
                  <c:v>12.293127597600002</c:v>
                </c:pt>
                <c:pt idx="35">
                  <c:v>12.575231852600002</c:v>
                </c:pt>
                <c:pt idx="36">
                  <c:v>12.857336107600002</c:v>
                </c:pt>
                <c:pt idx="37">
                  <c:v>13.139440362600002</c:v>
                </c:pt>
                <c:pt idx="38">
                  <c:v>13.421544617600002</c:v>
                </c:pt>
                <c:pt idx="39">
                  <c:v>13.703648872600002</c:v>
                </c:pt>
                <c:pt idx="40">
                  <c:v>13.985753127600002</c:v>
                </c:pt>
                <c:pt idx="41">
                  <c:v>14.267857382600001</c:v>
                </c:pt>
                <c:pt idx="42">
                  <c:v>14.549961637600001</c:v>
                </c:pt>
                <c:pt idx="43">
                  <c:v>14.832065892600001</c:v>
                </c:pt>
                <c:pt idx="44">
                  <c:v>15.114170147600001</c:v>
                </c:pt>
                <c:pt idx="45">
                  <c:v>15.396274402600001</c:v>
                </c:pt>
                <c:pt idx="46">
                  <c:v>15.678378657600001</c:v>
                </c:pt>
                <c:pt idx="47">
                  <c:v>15.960482912600002</c:v>
                </c:pt>
                <c:pt idx="48">
                  <c:v>16.2425871676</c:v>
                </c:pt>
                <c:pt idx="49">
                  <c:v>16.5246914226</c:v>
                </c:pt>
                <c:pt idx="50">
                  <c:v>16.8067956776</c:v>
                </c:pt>
                <c:pt idx="51">
                  <c:v>17.0888999326</c:v>
                </c:pt>
                <c:pt idx="52">
                  <c:v>17.371004187600001</c:v>
                </c:pt>
                <c:pt idx="53">
                  <c:v>17.653108442600001</c:v>
                </c:pt>
                <c:pt idx="54">
                  <c:v>17.935212697600001</c:v>
                </c:pt>
                <c:pt idx="55">
                  <c:v>18.217316952600001</c:v>
                </c:pt>
                <c:pt idx="56">
                  <c:v>18.499421207600001</c:v>
                </c:pt>
                <c:pt idx="57">
                  <c:v>18.781525462600001</c:v>
                </c:pt>
                <c:pt idx="58">
                  <c:v>19.063629717600001</c:v>
                </c:pt>
                <c:pt idx="59">
                  <c:v>19.345733972600001</c:v>
                </c:pt>
                <c:pt idx="60">
                  <c:v>19.627838227600002</c:v>
                </c:pt>
                <c:pt idx="61">
                  <c:v>19.909942482600002</c:v>
                </c:pt>
                <c:pt idx="62">
                  <c:v>20.192046737600002</c:v>
                </c:pt>
                <c:pt idx="63">
                  <c:v>20.474150992600002</c:v>
                </c:pt>
                <c:pt idx="64">
                  <c:v>20.756255247600002</c:v>
                </c:pt>
                <c:pt idx="65">
                  <c:v>21.038359502600002</c:v>
                </c:pt>
                <c:pt idx="66">
                  <c:v>21.320463757600002</c:v>
                </c:pt>
                <c:pt idx="67">
                  <c:v>21.602568012600003</c:v>
                </c:pt>
                <c:pt idx="68">
                  <c:v>21.884672267600003</c:v>
                </c:pt>
                <c:pt idx="69">
                  <c:v>22.166776522600003</c:v>
                </c:pt>
              </c:numCache>
            </c:numRef>
          </c:xVal>
          <c:yVal>
            <c:numRef>
              <c:f>XLSTAT_20210713_182200_1_HID!ydata6</c:f>
              <c:numCache>
                <c:formatCode>General</c:formatCode>
                <c:ptCount val="70"/>
                <c:pt idx="0">
                  <c:v>7.9111400260772289</c:v>
                </c:pt>
                <c:pt idx="1">
                  <c:v>8.1644813871170339</c:v>
                </c:pt>
                <c:pt idx="2">
                  <c:v>8.4191468527957589</c:v>
                </c:pt>
                <c:pt idx="3">
                  <c:v>8.6751576811865974</c:v>
                </c:pt>
                <c:pt idx="4">
                  <c:v>8.9325345121463222</c:v>
                </c:pt>
                <c:pt idx="5">
                  <c:v>9.1912972963583215</c:v>
                </c:pt>
                <c:pt idx="6">
                  <c:v>9.4514652242158608</c:v>
                </c:pt>
                <c:pt idx="7">
                  <c:v>9.7130566550482325</c:v>
                </c:pt>
                <c:pt idx="8">
                  <c:v>9.9760890472205297</c:v>
                </c:pt>
                <c:pt idx="9">
                  <c:v>10.240578889659975</c:v>
                </c:pt>
                <c:pt idx="10">
                  <c:v>10.506541635377378</c:v>
                </c:pt>
                <c:pt idx="11">
                  <c:v>10.773991637560433</c:v>
                </c:pt>
                <c:pt idx="12">
                  <c:v>11.042942088815606</c:v>
                </c:pt>
                <c:pt idx="13">
                  <c:v>11.313404964126832</c:v>
                </c:pt>
                <c:pt idx="14">
                  <c:v>11.58539096808169</c:v>
                </c:pt>
                <c:pt idx="15">
                  <c:v>11.858909486889086</c:v>
                </c:pt>
                <c:pt idx="16">
                  <c:v>12.133968545676826</c:v>
                </c:pt>
                <c:pt idx="17">
                  <c:v>12.410574771513215</c:v>
                </c:pt>
                <c:pt idx="18">
                  <c:v>12.688733362544244</c:v>
                </c:pt>
                <c:pt idx="19">
                  <c:v>12.968448063578261</c:v>
                </c:pt>
                <c:pt idx="20">
                  <c:v>13.249721148383776</c:v>
                </c:pt>
                <c:pt idx="21">
                  <c:v>13.532553408894771</c:v>
                </c:pt>
                <c:pt idx="22">
                  <c:v>13.816944151442808</c:v>
                </c:pt>
                <c:pt idx="23">
                  <c:v>14.102891200057623</c:v>
                </c:pt>
                <c:pt idx="24">
                  <c:v>14.390390906799684</c:v>
                </c:pt>
                <c:pt idx="25">
                  <c:v>14.679438169010488</c:v>
                </c:pt>
                <c:pt idx="26">
                  <c:v>14.970026453291158</c:v>
                </c:pt>
                <c:pt idx="27">
                  <c:v>15.262147825948135</c:v>
                </c:pt>
                <c:pt idx="28">
                  <c:v>15.555792989578416</c:v>
                </c:pt>
                <c:pt idx="29">
                  <c:v>15.850951325406376</c:v>
                </c:pt>
                <c:pt idx="30">
                  <c:v>16.147610940931365</c:v>
                </c:pt>
                <c:pt idx="31">
                  <c:v>16.445758722400324</c:v>
                </c:pt>
                <c:pt idx="32">
                  <c:v>16.74538039158347</c:v>
                </c:pt>
                <c:pt idx="33">
                  <c:v>17.04646056630386</c:v>
                </c:pt>
                <c:pt idx="34">
                  <c:v>17.348982824153538</c:v>
                </c:pt>
                <c:pt idx="35">
                  <c:v>17.65292976881975</c:v>
                </c:pt>
                <c:pt idx="36">
                  <c:v>17.958283098444291</c:v>
                </c:pt>
                <c:pt idx="37">
                  <c:v>18.265023675446631</c:v>
                </c:pt>
                <c:pt idx="38">
                  <c:v>18.573131597256623</c:v>
                </c:pt>
                <c:pt idx="39">
                  <c:v>18.882586267424426</c:v>
                </c:pt>
                <c:pt idx="40">
                  <c:v>19.193366466602942</c:v>
                </c:pt>
                <c:pt idx="41">
                  <c:v>19.505450422930576</c:v>
                </c:pt>
                <c:pt idx="42">
                  <c:v>19.818815881378679</c:v>
                </c:pt>
                <c:pt idx="43">
                  <c:v>20.133440171667388</c:v>
                </c:pt>
                <c:pt idx="44">
                  <c:v>20.44930027439516</c:v>
                </c:pt>
                <c:pt idx="45">
                  <c:v>20.766372885069831</c:v>
                </c:pt>
                <c:pt idx="46">
                  <c:v>21.084634475772095</c:v>
                </c:pt>
                <c:pt idx="47">
                  <c:v>21.404061354224758</c:v>
                </c:pt>
                <c:pt idx="48">
                  <c:v>21.724629720082731</c:v>
                </c:pt>
                <c:pt idx="49">
                  <c:v>22.046315718298537</c:v>
                </c:pt>
                <c:pt idx="50">
                  <c:v>22.369095489455944</c:v>
                </c:pt>
                <c:pt idx="51">
                  <c:v>22.692945216999867</c:v>
                </c:pt>
                <c:pt idx="52">
                  <c:v>23.017841171323145</c:v>
                </c:pt>
                <c:pt idx="53">
                  <c:v>23.343759750700855</c:v>
                </c:pt>
                <c:pt idx="54">
                  <c:v>23.670677519089523</c:v>
                </c:pt>
                <c:pt idx="55">
                  <c:v>23.998571240832362</c:v>
                </c:pt>
                <c:pt idx="56">
                  <c:v>24.327417912332571</c:v>
                </c:pt>
                <c:pt idx="57">
                  <c:v>24.657194790774422</c:v>
                </c:pt>
                <c:pt idx="58">
                  <c:v>24.987879419987049</c:v>
                </c:pt>
                <c:pt idx="59">
                  <c:v>25.319449653558024</c:v>
                </c:pt>
                <c:pt idx="60">
                  <c:v>25.651883675313844</c:v>
                </c:pt>
                <c:pt idx="61">
                  <c:v>25.985160017291857</c:v>
                </c:pt>
                <c:pt idx="62">
                  <c:v>26.319257575333616</c:v>
                </c:pt>
                <c:pt idx="63">
                  <c:v>26.654155622433262</c:v>
                </c:pt>
                <c:pt idx="64">
                  <c:v>26.989833819976241</c:v>
                </c:pt>
                <c:pt idx="65">
                  <c:v>27.326272227004118</c:v>
                </c:pt>
                <c:pt idx="66">
                  <c:v>27.663451307640251</c:v>
                </c:pt>
                <c:pt idx="67">
                  <c:v>28.001351936808987</c:v>
                </c:pt>
                <c:pt idx="68">
                  <c:v>28.339955404378163</c:v>
                </c:pt>
                <c:pt idx="69">
                  <c:v>28.67924341785076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AD-1F4F-BCB5-85E3A51893EF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9AD-1F4F-BCB5-85E3A518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50607"/>
        <c:axId val="1899352255"/>
      </c:scatterChart>
      <c:valAx>
        <c:axId val="1899350607"/>
        <c:scaling>
          <c:orientation val="minMax"/>
          <c:max val="30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Préd(dynamic)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9352255"/>
        <c:crosses val="autoZero"/>
        <c:crossBetween val="midCat"/>
      </c:valAx>
      <c:valAx>
        <c:axId val="1899352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9350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dynamic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'regr-dynamic'!$B$93:$B$111</c:f>
              <c:strCache>
                <c:ptCount val="1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</c:strCache>
            </c:strRef>
          </c:cat>
          <c: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6143-A8B7-98E4130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713853215"/>
        <c:axId val="1713854863"/>
      </c:barChart>
      <c:catAx>
        <c:axId val="171385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3854863"/>
        <c:crosses val="autoZero"/>
        <c:auto val="1"/>
        <c:lblAlgn val="ctr"/>
        <c:lblOffset val="100"/>
        <c:noMultiLvlLbl val="0"/>
      </c:catAx>
      <c:valAx>
        <c:axId val="1713854863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38532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XLSTAT_20210714_114712_1_HID!$A$1:$A$22</c:f>
              <c:numCache>
                <c:formatCode>General</c:formatCode>
                <c:ptCount val="22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</c:numCache>
            </c:numRef>
          </c:xVal>
          <c:yVal>
            <c:numRef>
              <c:f>XLSTAT_20210714_114712_1_HID!$B$1:$B$22</c:f>
              <c:numCache>
                <c:formatCode>General</c:formatCode>
                <c:ptCount val="22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1-9145-949C-5CEC1962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83679"/>
        <c:axId val="1896957167"/>
      </c:scatterChart>
      <c:valAx>
        <c:axId val="1682383679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6957167"/>
        <c:crosses val="autoZero"/>
        <c:crossBetween val="midCat"/>
      </c:valAx>
      <c:valAx>
        <c:axId val="1896957167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823836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XLSTAT_20210714_114712_1_HID!$D$1:$D$22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xVal>
          <c:yVal>
            <c:numRef>
              <c:f>XLSTAT_20210714_114712_1_HID!$E$1:$E$22</c:f>
              <c:numCache>
                <c:formatCode>General</c:formatCode>
                <c:ptCount val="22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7C4C-960C-2B78CD11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39727"/>
        <c:axId val="1906988879"/>
      </c:scatterChart>
      <c:valAx>
        <c:axId val="1897139727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6988879"/>
        <c:crosses val="autoZero"/>
        <c:crossBetween val="midCat"/>
      </c:valAx>
      <c:valAx>
        <c:axId val="1906988879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7139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XLSTAT_20210714_114712_1_HID!$G$1:$G$22</c:f>
              <c:numCache>
                <c:formatCode>General</c:formatCode>
                <c:ptCount val="22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</c:numCache>
            </c:numRef>
          </c:xVal>
          <c:yVal>
            <c:numRef>
              <c:f>XLSTAT_20210714_114712_1_HID!$H$1:$H$22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A-164F-A70F-3DD08A76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02239"/>
        <c:axId val="1905904751"/>
      </c:scatterChart>
      <c:valAx>
        <c:axId val="1905902239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5904751"/>
        <c:crosses val="autoZero"/>
        <c:crossBetween val="midCat"/>
      </c:valAx>
      <c:valAx>
        <c:axId val="1905904751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59022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XLSTAT_20210714_114712_1_HID!$J$1:$J$22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xVal>
          <c:yVal>
            <c:numRef>
              <c:f>XLSTAT_20210714_114712_1_HID!$K$1:$K$22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2-534E-81D3-22EC446C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34927"/>
        <c:axId val="1923430703"/>
      </c:scatterChart>
      <c:valAx>
        <c:axId val="1923434927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23430703"/>
        <c:crosses val="autoZero"/>
        <c:crossBetween val="midCat"/>
      </c:valAx>
      <c:valAx>
        <c:axId val="1923430703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234349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dynamic par response_time (R²=0,731)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'regr-dynamic'!$E$93:$E$111</c:f>
              <c:numCache>
                <c:formatCode>0.000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3-8E4B-A063-A698349AFAD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23-8E4B-A063-A698349AFAD2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1.4041756097560985</c:v>
              </c:pt>
              <c:pt idx="1">
                <c:v>230.58275121951218</c:v>
              </c:pt>
            </c:numLit>
          </c:xVal>
          <c:yVal>
            <c:numLit>
              <c:formatCode>General</c:formatCode>
              <c:ptCount val="2"/>
              <c:pt idx="0">
                <c:v>1.867445148596512</c:v>
              </c:pt>
              <c:pt idx="1">
                <c:v>19.981847279196217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23-8E4B-A063-A698349AFAD2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XLSTAT_20210713_182200_1_HID!xdata1</c:f>
              <c:numCache>
                <c:formatCode>General</c:formatCode>
                <c:ptCount val="70"/>
                <c:pt idx="0">
                  <c:v>1.4041756098</c:v>
                </c:pt>
                <c:pt idx="1">
                  <c:v>4.7256042418000002</c:v>
                </c:pt>
                <c:pt idx="2">
                  <c:v>8.0470328737999992</c:v>
                </c:pt>
                <c:pt idx="3">
                  <c:v>11.368461505799999</c:v>
                </c:pt>
                <c:pt idx="4">
                  <c:v>14.689890137799999</c:v>
                </c:pt>
                <c:pt idx="5">
                  <c:v>18.011318769799999</c:v>
                </c:pt>
                <c:pt idx="6">
                  <c:v>21.332747401799999</c:v>
                </c:pt>
                <c:pt idx="7">
                  <c:v>24.654176033799999</c:v>
                </c:pt>
                <c:pt idx="8">
                  <c:v>27.975604665799999</c:v>
                </c:pt>
                <c:pt idx="9">
                  <c:v>31.297033297799999</c:v>
                </c:pt>
                <c:pt idx="10">
                  <c:v>34.618461929799999</c:v>
                </c:pt>
                <c:pt idx="11">
                  <c:v>37.939890561799999</c:v>
                </c:pt>
                <c:pt idx="12">
                  <c:v>41.261319193799999</c:v>
                </c:pt>
                <c:pt idx="13">
                  <c:v>44.582747825799999</c:v>
                </c:pt>
                <c:pt idx="14">
                  <c:v>47.904176457799998</c:v>
                </c:pt>
                <c:pt idx="15">
                  <c:v>51.225605089799998</c:v>
                </c:pt>
                <c:pt idx="16">
                  <c:v>54.547033721799998</c:v>
                </c:pt>
                <c:pt idx="17">
                  <c:v>57.868462353799998</c:v>
                </c:pt>
                <c:pt idx="18">
                  <c:v>61.189890985799998</c:v>
                </c:pt>
                <c:pt idx="19">
                  <c:v>64.511319617799998</c:v>
                </c:pt>
                <c:pt idx="20">
                  <c:v>67.832748249800005</c:v>
                </c:pt>
                <c:pt idx="21">
                  <c:v>71.154176881799998</c:v>
                </c:pt>
                <c:pt idx="22">
                  <c:v>74.475605513800005</c:v>
                </c:pt>
                <c:pt idx="23">
                  <c:v>77.797034145800012</c:v>
                </c:pt>
                <c:pt idx="24">
                  <c:v>81.118462777800005</c:v>
                </c:pt>
                <c:pt idx="25">
                  <c:v>84.439891409799998</c:v>
                </c:pt>
                <c:pt idx="26">
                  <c:v>87.761320041800005</c:v>
                </c:pt>
                <c:pt idx="27">
                  <c:v>91.082748673800012</c:v>
                </c:pt>
                <c:pt idx="28">
                  <c:v>94.404177305800005</c:v>
                </c:pt>
                <c:pt idx="29">
                  <c:v>97.725605937799997</c:v>
                </c:pt>
                <c:pt idx="30">
                  <c:v>101.0470345698</c:v>
                </c:pt>
                <c:pt idx="31">
                  <c:v>104.36846320180001</c:v>
                </c:pt>
                <c:pt idx="32">
                  <c:v>107.6898918338</c:v>
                </c:pt>
                <c:pt idx="33">
                  <c:v>111.0113204658</c:v>
                </c:pt>
                <c:pt idx="34">
                  <c:v>114.3327490978</c:v>
                </c:pt>
                <c:pt idx="35">
                  <c:v>117.65417772980001</c:v>
                </c:pt>
                <c:pt idx="36">
                  <c:v>120.9756063618</c:v>
                </c:pt>
                <c:pt idx="37">
                  <c:v>124.2970349938</c:v>
                </c:pt>
                <c:pt idx="38">
                  <c:v>127.6184636258</c:v>
                </c:pt>
                <c:pt idx="39">
                  <c:v>130.93989225780001</c:v>
                </c:pt>
                <c:pt idx="40">
                  <c:v>134.2613208898</c:v>
                </c:pt>
                <c:pt idx="41">
                  <c:v>137.5827495218</c:v>
                </c:pt>
                <c:pt idx="42">
                  <c:v>140.90417815379999</c:v>
                </c:pt>
                <c:pt idx="43">
                  <c:v>144.22560678580001</c:v>
                </c:pt>
                <c:pt idx="44">
                  <c:v>147.5470354178</c:v>
                </c:pt>
                <c:pt idx="45">
                  <c:v>150.8684640498</c:v>
                </c:pt>
                <c:pt idx="46">
                  <c:v>154.18989268180002</c:v>
                </c:pt>
                <c:pt idx="47">
                  <c:v>157.51132131380001</c:v>
                </c:pt>
                <c:pt idx="48">
                  <c:v>160.8327499458</c:v>
                </c:pt>
                <c:pt idx="49">
                  <c:v>164.1541785778</c:v>
                </c:pt>
                <c:pt idx="50">
                  <c:v>167.47560720979999</c:v>
                </c:pt>
                <c:pt idx="51">
                  <c:v>170.79703584180001</c:v>
                </c:pt>
                <c:pt idx="52">
                  <c:v>174.1184644738</c:v>
                </c:pt>
                <c:pt idx="53">
                  <c:v>177.4398931058</c:v>
                </c:pt>
                <c:pt idx="54">
                  <c:v>180.76132173780002</c:v>
                </c:pt>
                <c:pt idx="55">
                  <c:v>184.08275036980001</c:v>
                </c:pt>
                <c:pt idx="56">
                  <c:v>187.4041790018</c:v>
                </c:pt>
                <c:pt idx="57">
                  <c:v>190.7256076338</c:v>
                </c:pt>
                <c:pt idx="58">
                  <c:v>194.04703626579999</c:v>
                </c:pt>
                <c:pt idx="59">
                  <c:v>197.36846489780001</c:v>
                </c:pt>
                <c:pt idx="60">
                  <c:v>200.6898935298</c:v>
                </c:pt>
                <c:pt idx="61">
                  <c:v>204.0113221618</c:v>
                </c:pt>
                <c:pt idx="62">
                  <c:v>207.33275079380002</c:v>
                </c:pt>
                <c:pt idx="63">
                  <c:v>210.65417942580001</c:v>
                </c:pt>
                <c:pt idx="64">
                  <c:v>213.9756080578</c:v>
                </c:pt>
                <c:pt idx="65">
                  <c:v>217.2970366898</c:v>
                </c:pt>
                <c:pt idx="66">
                  <c:v>220.61846532179999</c:v>
                </c:pt>
                <c:pt idx="67">
                  <c:v>223.93989395380001</c:v>
                </c:pt>
                <c:pt idx="68">
                  <c:v>227.2613225858</c:v>
                </c:pt>
                <c:pt idx="69">
                  <c:v>230.58275121779999</c:v>
                </c:pt>
              </c:numCache>
            </c:numRef>
          </c:xVal>
          <c:yVal>
            <c:numRef>
              <c:f>XLSTAT_20210713_182200_1_HID!ydata1</c:f>
              <c:numCache>
                <c:formatCode>General</c:formatCode>
                <c:ptCount val="70"/>
                <c:pt idx="0">
                  <c:v>-0.42313965755696592</c:v>
                </c:pt>
                <c:pt idx="1">
                  <c:v>-8.9501782248063932E-2</c:v>
                </c:pt>
                <c:pt idx="2">
                  <c:v>0.2434061614931502</c:v>
                </c:pt>
                <c:pt idx="3">
                  <c:v>0.57551005969510483</c:v>
                </c:pt>
                <c:pt idx="4">
                  <c:v>0.90672644872081287</c:v>
                </c:pt>
                <c:pt idx="5">
                  <c:v>1.2369612066727909</c:v>
                </c:pt>
                <c:pt idx="6">
                  <c:v>1.5661080741161026</c:v>
                </c:pt>
                <c:pt idx="7">
                  <c:v>1.8940469959538468</c:v>
                </c:pt>
                <c:pt idx="8">
                  <c:v>2.2206422846612064</c:v>
                </c:pt>
                <c:pt idx="9">
                  <c:v>2.5457406190414078</c:v>
                </c:pt>
                <c:pt idx="10">
                  <c:v>2.8691689145625006</c:v>
                </c:pt>
                <c:pt idx="11">
                  <c:v>3.1907321340887531</c:v>
                </c:pt>
                <c:pt idx="12">
                  <c:v>3.5102111547392791</c:v>
                </c:pt>
                <c:pt idx="13">
                  <c:v>3.827360870828258</c:v>
                </c:pt>
                <c:pt idx="14">
                  <c:v>4.1419087961593446</c:v>
                </c:pt>
                <c:pt idx="15">
                  <c:v>4.4535545296799981</c:v>
                </c:pt>
                <c:pt idx="16">
                  <c:v>4.7619705581632132</c:v>
                </c:pt>
                <c:pt idx="17">
                  <c:v>5.0668049685021437</c:v>
                </c:pt>
                <c:pt idx="18">
                  <c:v>5.3676866952104323</c:v>
                </c:pt>
                <c:pt idx="19">
                  <c:v>5.6642338837693096</c:v>
                </c:pt>
                <c:pt idx="20">
                  <c:v>5.9560657450974714</c:v>
                </c:pt>
                <c:pt idx="21">
                  <c:v>6.2428178578610165</c:v>
                </c:pt>
                <c:pt idx="22">
                  <c:v>6.5241602362792914</c:v>
                </c:pt>
                <c:pt idx="23">
                  <c:v>6.7998167021197942</c:v>
                </c:pt>
                <c:pt idx="24">
                  <c:v>7.0695833725174611</c:v>
                </c:pt>
                <c:pt idx="25">
                  <c:v>7.3333436718803</c:v>
                </c:pt>
                <c:pt idx="26">
                  <c:v>7.5910774448154346</c:v>
                </c:pt>
                <c:pt idx="27">
                  <c:v>7.8428625711350888</c:v>
                </c:pt>
                <c:pt idx="28">
                  <c:v>8.0888687899330467</c:v>
                </c:pt>
                <c:pt idx="29">
                  <c:v>8.3293448376671613</c:v>
                </c:pt>
                <c:pt idx="30">
                  <c:v>8.5646010620377204</c:v>
                </c:pt>
                <c:pt idx="31">
                  <c:v>8.7949901135269393</c:v>
                </c:pt>
                <c:pt idx="32">
                  <c:v>9.0208881230179205</c:v>
                </c:pt>
                <c:pt idx="33">
                  <c:v>9.2426781445377877</c:v>
                </c:pt>
                <c:pt idx="34">
                  <c:v>9.4607368552078341</c:v>
                </c:pt>
                <c:pt idx="35">
                  <c:v>9.6754247923117074</c:v>
                </c:pt>
                <c:pt idx="36">
                  <c:v>9.8870798955479007</c:v>
                </c:pt>
                <c:pt idx="37">
                  <c:v>10.096013834818336</c:v>
                </c:pt>
                <c:pt idx="38">
                  <c:v>10.30251050104027</c:v>
                </c:pt>
                <c:pt idx="39">
                  <c:v>10.506826057600176</c:v>
                </c:pt>
                <c:pt idx="40">
                  <c:v>10.709190035461356</c:v>
                </c:pt>
                <c:pt idx="41">
                  <c:v>10.909807063381386</c:v>
                </c:pt>
                <c:pt idx="42">
                  <c:v>11.1088589306298</c:v>
                </c:pt>
                <c:pt idx="43">
                  <c:v>11.306506770530543</c:v>
                </c:pt>
                <c:pt idx="44">
                  <c:v>11.50289322509775</c:v>
                </c:pt>
                <c:pt idx="45">
                  <c:v>11.698144504683452</c:v>
                </c:pt>
                <c:pt idx="46">
                  <c:v>11.892372294690091</c:v>
                </c:pt>
                <c:pt idx="47">
                  <c:v>12.085675487351255</c:v>
                </c:pt>
                <c:pt idx="48">
                  <c:v>12.27814173346697</c:v>
                </c:pt>
                <c:pt idx="49">
                  <c:v>12.469848819386964</c:v>
                </c:pt>
                <c:pt idx="50">
                  <c:v>12.660865880478124</c:v>
                </c:pt>
                <c:pt idx="51">
                  <c:v>12.851254465278474</c:v>
                </c:pt>
                <c:pt idx="52">
                  <c:v>13.041069465591235</c:v>
                </c:pt>
                <c:pt idx="53">
                  <c:v>13.230359927644786</c:v>
                </c:pt>
                <c:pt idx="54">
                  <c:v>13.419169758634686</c:v>
                </c:pt>
                <c:pt idx="55">
                  <c:v>13.607538341798746</c:v>
                </c:pt>
                <c:pt idx="56">
                  <c:v>13.795501071864017</c:v>
                </c:pt>
                <c:pt idx="57">
                  <c:v>13.983089821374072</c:v>
                </c:pt>
                <c:pt idx="58">
                  <c:v>14.170333347130519</c:v>
                </c:pt>
                <c:pt idx="59">
                  <c:v>14.357257644804729</c:v>
                </c:pt>
                <c:pt idx="60">
                  <c:v>14.543886258712149</c:v>
                </c:pt>
                <c:pt idx="61">
                  <c:v>14.730240552796413</c:v>
                </c:pt>
                <c:pt idx="62">
                  <c:v>14.916339948040504</c:v>
                </c:pt>
                <c:pt idx="63">
                  <c:v>15.102202130799061</c:v>
                </c:pt>
                <c:pt idx="64">
                  <c:v>15.287843235919842</c:v>
                </c:pt>
                <c:pt idx="65">
                  <c:v>15.473278007982271</c:v>
                </c:pt>
                <c:pt idx="66">
                  <c:v>15.658519943516906</c:v>
                </c:pt>
                <c:pt idx="67">
                  <c:v>15.843581416671091</c:v>
                </c:pt>
                <c:pt idx="68">
                  <c:v>16.028473790444934</c:v>
                </c:pt>
                <c:pt idx="69">
                  <c:v>16.213207515329092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23-8E4B-A063-A698349AFAD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XLSTAT_20210713_182200_1_HID!xdata2</c:f>
              <c:numCache>
                <c:formatCode>General</c:formatCode>
                <c:ptCount val="70"/>
                <c:pt idx="0">
                  <c:v>1.4041756098</c:v>
                </c:pt>
                <c:pt idx="1">
                  <c:v>4.7256042418000002</c:v>
                </c:pt>
                <c:pt idx="2">
                  <c:v>8.0470328737999992</c:v>
                </c:pt>
                <c:pt idx="3">
                  <c:v>11.368461505799999</c:v>
                </c:pt>
                <c:pt idx="4">
                  <c:v>14.689890137799999</c:v>
                </c:pt>
                <c:pt idx="5">
                  <c:v>18.011318769799999</c:v>
                </c:pt>
                <c:pt idx="6">
                  <c:v>21.332747401799999</c:v>
                </c:pt>
                <c:pt idx="7">
                  <c:v>24.654176033799999</c:v>
                </c:pt>
                <c:pt idx="8">
                  <c:v>27.975604665799999</c:v>
                </c:pt>
                <c:pt idx="9">
                  <c:v>31.297033297799999</c:v>
                </c:pt>
                <c:pt idx="10">
                  <c:v>34.618461929799999</c:v>
                </c:pt>
                <c:pt idx="11">
                  <c:v>37.939890561799999</c:v>
                </c:pt>
                <c:pt idx="12">
                  <c:v>41.261319193799999</c:v>
                </c:pt>
                <c:pt idx="13">
                  <c:v>44.582747825799999</c:v>
                </c:pt>
                <c:pt idx="14">
                  <c:v>47.904176457799998</c:v>
                </c:pt>
                <c:pt idx="15">
                  <c:v>51.225605089799998</c:v>
                </c:pt>
                <c:pt idx="16">
                  <c:v>54.547033721799998</c:v>
                </c:pt>
                <c:pt idx="17">
                  <c:v>57.868462353799998</c:v>
                </c:pt>
                <c:pt idx="18">
                  <c:v>61.189890985799998</c:v>
                </c:pt>
                <c:pt idx="19">
                  <c:v>64.511319617799998</c:v>
                </c:pt>
                <c:pt idx="20">
                  <c:v>67.832748249800005</c:v>
                </c:pt>
                <c:pt idx="21">
                  <c:v>71.154176881799998</c:v>
                </c:pt>
                <c:pt idx="22">
                  <c:v>74.475605513800005</c:v>
                </c:pt>
                <c:pt idx="23">
                  <c:v>77.797034145800012</c:v>
                </c:pt>
                <c:pt idx="24">
                  <c:v>81.118462777800005</c:v>
                </c:pt>
                <c:pt idx="25">
                  <c:v>84.439891409799998</c:v>
                </c:pt>
                <c:pt idx="26">
                  <c:v>87.761320041800005</c:v>
                </c:pt>
                <c:pt idx="27">
                  <c:v>91.082748673800012</c:v>
                </c:pt>
                <c:pt idx="28">
                  <c:v>94.404177305800005</c:v>
                </c:pt>
                <c:pt idx="29">
                  <c:v>97.725605937799997</c:v>
                </c:pt>
                <c:pt idx="30">
                  <c:v>101.0470345698</c:v>
                </c:pt>
                <c:pt idx="31">
                  <c:v>104.36846320180001</c:v>
                </c:pt>
                <c:pt idx="32">
                  <c:v>107.6898918338</c:v>
                </c:pt>
                <c:pt idx="33">
                  <c:v>111.0113204658</c:v>
                </c:pt>
                <c:pt idx="34">
                  <c:v>114.3327490978</c:v>
                </c:pt>
                <c:pt idx="35">
                  <c:v>117.65417772980001</c:v>
                </c:pt>
                <c:pt idx="36">
                  <c:v>120.9756063618</c:v>
                </c:pt>
                <c:pt idx="37">
                  <c:v>124.2970349938</c:v>
                </c:pt>
                <c:pt idx="38">
                  <c:v>127.6184636258</c:v>
                </c:pt>
                <c:pt idx="39">
                  <c:v>130.93989225780001</c:v>
                </c:pt>
                <c:pt idx="40">
                  <c:v>134.2613208898</c:v>
                </c:pt>
                <c:pt idx="41">
                  <c:v>137.5827495218</c:v>
                </c:pt>
                <c:pt idx="42">
                  <c:v>140.90417815379999</c:v>
                </c:pt>
                <c:pt idx="43">
                  <c:v>144.22560678580001</c:v>
                </c:pt>
                <c:pt idx="44">
                  <c:v>147.5470354178</c:v>
                </c:pt>
                <c:pt idx="45">
                  <c:v>150.8684640498</c:v>
                </c:pt>
                <c:pt idx="46">
                  <c:v>154.18989268180002</c:v>
                </c:pt>
                <c:pt idx="47">
                  <c:v>157.51132131380001</c:v>
                </c:pt>
                <c:pt idx="48">
                  <c:v>160.8327499458</c:v>
                </c:pt>
                <c:pt idx="49">
                  <c:v>164.1541785778</c:v>
                </c:pt>
                <c:pt idx="50">
                  <c:v>167.47560720979999</c:v>
                </c:pt>
                <c:pt idx="51">
                  <c:v>170.79703584180001</c:v>
                </c:pt>
                <c:pt idx="52">
                  <c:v>174.1184644738</c:v>
                </c:pt>
                <c:pt idx="53">
                  <c:v>177.4398931058</c:v>
                </c:pt>
                <c:pt idx="54">
                  <c:v>180.76132173780002</c:v>
                </c:pt>
                <c:pt idx="55">
                  <c:v>184.08275036980001</c:v>
                </c:pt>
                <c:pt idx="56">
                  <c:v>187.4041790018</c:v>
                </c:pt>
                <c:pt idx="57">
                  <c:v>190.7256076338</c:v>
                </c:pt>
                <c:pt idx="58">
                  <c:v>194.04703626579999</c:v>
                </c:pt>
                <c:pt idx="59">
                  <c:v>197.36846489780001</c:v>
                </c:pt>
                <c:pt idx="60">
                  <c:v>200.6898935298</c:v>
                </c:pt>
                <c:pt idx="61">
                  <c:v>204.0113221618</c:v>
                </c:pt>
                <c:pt idx="62">
                  <c:v>207.33275079380002</c:v>
                </c:pt>
                <c:pt idx="63">
                  <c:v>210.65417942580001</c:v>
                </c:pt>
                <c:pt idx="64">
                  <c:v>213.9756080578</c:v>
                </c:pt>
                <c:pt idx="65">
                  <c:v>217.2970366898</c:v>
                </c:pt>
                <c:pt idx="66">
                  <c:v>220.61846532179999</c:v>
                </c:pt>
                <c:pt idx="67">
                  <c:v>223.93989395380001</c:v>
                </c:pt>
                <c:pt idx="68">
                  <c:v>227.2613225858</c:v>
                </c:pt>
                <c:pt idx="69">
                  <c:v>230.58275121779999</c:v>
                </c:pt>
              </c:numCache>
            </c:numRef>
          </c:xVal>
          <c:yVal>
            <c:numRef>
              <c:f>XLSTAT_20210713_182200_1_HID!ydata2</c:f>
              <c:numCache>
                <c:formatCode>General</c:formatCode>
                <c:ptCount val="70"/>
                <c:pt idx="0">
                  <c:v>4.1580299547569286</c:v>
                </c:pt>
                <c:pt idx="1">
                  <c:v>4.349447213664285</c:v>
                </c:pt>
                <c:pt idx="2">
                  <c:v>4.5415944041393281</c:v>
                </c:pt>
                <c:pt idx="3">
                  <c:v>4.7345456401536321</c:v>
                </c:pt>
                <c:pt idx="4">
                  <c:v>4.9283843853441827</c:v>
                </c:pt>
                <c:pt idx="5">
                  <c:v>5.1232047616084619</c:v>
                </c:pt>
                <c:pt idx="6">
                  <c:v>5.3191130283814081</c:v>
                </c:pt>
                <c:pt idx="7">
                  <c:v>5.5162292407599214</c:v>
                </c:pt>
                <c:pt idx="8">
                  <c:v>5.7146890862688204</c:v>
                </c:pt>
                <c:pt idx="9">
                  <c:v>5.9146458861048776</c:v>
                </c:pt>
                <c:pt idx="10">
                  <c:v>6.1162727248000426</c:v>
                </c:pt>
                <c:pt idx="11">
                  <c:v>6.3197646394900477</c:v>
                </c:pt>
                <c:pt idx="12">
                  <c:v>6.5253407530557794</c:v>
                </c:pt>
                <c:pt idx="13">
                  <c:v>6.7332461711830582</c:v>
                </c:pt>
                <c:pt idx="14">
                  <c:v>6.9437533800682312</c:v>
                </c:pt>
                <c:pt idx="15">
                  <c:v>7.1571627807638336</c:v>
                </c:pt>
                <c:pt idx="16">
                  <c:v>7.373801886496878</c:v>
                </c:pt>
                <c:pt idx="17">
                  <c:v>7.5940226103742035</c:v>
                </c:pt>
                <c:pt idx="18">
                  <c:v>7.8181960178821743</c:v>
                </c:pt>
                <c:pt idx="19">
                  <c:v>8.0467039635395565</c:v>
                </c:pt>
                <c:pt idx="20">
                  <c:v>8.2799272364276533</c:v>
                </c:pt>
                <c:pt idx="21">
                  <c:v>8.518230257880365</c:v>
                </c:pt>
                <c:pt idx="22">
                  <c:v>8.7619430136783496</c:v>
                </c:pt>
                <c:pt idx="23">
                  <c:v>9.0113416820541055</c:v>
                </c:pt>
                <c:pt idx="24">
                  <c:v>9.2666301458726945</c:v>
                </c:pt>
                <c:pt idx="25">
                  <c:v>9.5279249807261124</c:v>
                </c:pt>
                <c:pt idx="26">
                  <c:v>9.7952463420072373</c:v>
                </c:pt>
                <c:pt idx="27">
                  <c:v>10.068516349903843</c:v>
                </c:pt>
                <c:pt idx="28">
                  <c:v>10.347565265322141</c:v>
                </c:pt>
                <c:pt idx="29">
                  <c:v>10.632144351804282</c:v>
                </c:pt>
                <c:pt idx="30">
                  <c:v>10.921943261649982</c:v>
                </c:pt>
                <c:pt idx="31">
                  <c:v>11.216609344377027</c:v>
                </c:pt>
                <c:pt idx="32">
                  <c:v>11.515766469102301</c:v>
                </c:pt>
                <c:pt idx="33">
                  <c:v>11.81903158179869</c:v>
                </c:pt>
                <c:pt idx="34">
                  <c:v>12.126028005344903</c:v>
                </c:pt>
                <c:pt idx="35">
                  <c:v>12.436395202457289</c:v>
                </c:pt>
                <c:pt idx="36">
                  <c:v>12.749795233437352</c:v>
                </c:pt>
                <c:pt idx="37">
                  <c:v>13.065916428383172</c:v>
                </c:pt>
                <c:pt idx="38">
                  <c:v>13.384474896377498</c:v>
                </c:pt>
                <c:pt idx="39">
                  <c:v>13.705214474033852</c:v>
                </c:pt>
                <c:pt idx="40">
                  <c:v>14.027905630388927</c:v>
                </c:pt>
                <c:pt idx="41">
                  <c:v>14.352343736685157</c:v>
                </c:pt>
                <c:pt idx="42">
                  <c:v>14.678347003652998</c:v>
                </c:pt>
                <c:pt idx="43">
                  <c:v>15.005754297968515</c:v>
                </c:pt>
                <c:pt idx="44">
                  <c:v>15.334422977617567</c:v>
                </c:pt>
                <c:pt idx="45">
                  <c:v>15.664226832248122</c:v>
                </c:pt>
                <c:pt idx="46">
                  <c:v>15.995054176457746</c:v>
                </c:pt>
                <c:pt idx="47">
                  <c:v>16.32680611801284</c:v>
                </c:pt>
                <c:pt idx="48">
                  <c:v>16.659395006113378</c:v>
                </c:pt>
                <c:pt idx="49">
                  <c:v>16.99274305440964</c:v>
                </c:pt>
                <c:pt idx="50">
                  <c:v>17.326781127534741</c:v>
                </c:pt>
                <c:pt idx="51">
                  <c:v>17.661447676950651</c:v>
                </c:pt>
                <c:pt idx="52">
                  <c:v>17.996687810854144</c:v>
                </c:pt>
                <c:pt idx="53">
                  <c:v>18.332452483016851</c:v>
                </c:pt>
                <c:pt idx="54">
                  <c:v>18.668697786243207</c:v>
                </c:pt>
                <c:pt idx="55">
                  <c:v>19.005384337295411</c:v>
                </c:pt>
                <c:pt idx="56">
                  <c:v>19.342476741446397</c:v>
                </c:pt>
                <c:pt idx="57">
                  <c:v>19.679943126152594</c:v>
                </c:pt>
                <c:pt idx="58">
                  <c:v>20.017754734612407</c:v>
                </c:pt>
                <c:pt idx="59">
                  <c:v>20.355885571154456</c:v>
                </c:pt>
                <c:pt idx="60">
                  <c:v>20.694312091463296</c:v>
                </c:pt>
                <c:pt idx="61">
                  <c:v>21.033012931595284</c:v>
                </c:pt>
                <c:pt idx="62">
                  <c:v>21.371968670567455</c:v>
                </c:pt>
                <c:pt idx="63">
                  <c:v>21.711161622025156</c:v>
                </c:pt>
                <c:pt idx="64">
                  <c:v>22.050575651120635</c:v>
                </c:pt>
                <c:pt idx="65">
                  <c:v>22.390196013274455</c:v>
                </c:pt>
                <c:pt idx="66">
                  <c:v>22.73000921195608</c:v>
                </c:pt>
                <c:pt idx="67">
                  <c:v>23.070002873018154</c:v>
                </c:pt>
                <c:pt idx="68">
                  <c:v>23.410165633460572</c:v>
                </c:pt>
                <c:pt idx="69">
                  <c:v>23.750487042792667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23-8E4B-A063-A698349AFAD2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XLSTAT_20210713_182200_1_HID!xdata3</c:f>
              <c:numCache>
                <c:formatCode>General</c:formatCode>
                <c:ptCount val="100"/>
                <c:pt idx="0">
                  <c:v>1.4041756098</c:v>
                </c:pt>
                <c:pt idx="1">
                  <c:v>3.7191107170000004</c:v>
                </c:pt>
                <c:pt idx="2">
                  <c:v>6.0340458242000006</c:v>
                </c:pt>
                <c:pt idx="3">
                  <c:v>8.3489809313999999</c:v>
                </c:pt>
                <c:pt idx="4">
                  <c:v>10.6639160386</c:v>
                </c:pt>
                <c:pt idx="5">
                  <c:v>12.9788511458</c:v>
                </c:pt>
                <c:pt idx="6">
                  <c:v>15.293786253</c:v>
                </c:pt>
                <c:pt idx="7">
                  <c:v>17.608721360200001</c:v>
                </c:pt>
                <c:pt idx="8">
                  <c:v>19.923656467400001</c:v>
                </c:pt>
                <c:pt idx="9">
                  <c:v>22.238591574600001</c:v>
                </c:pt>
                <c:pt idx="10">
                  <c:v>24.553526681800001</c:v>
                </c:pt>
                <c:pt idx="11">
                  <c:v>26.868461789000001</c:v>
                </c:pt>
                <c:pt idx="12">
                  <c:v>29.183396896200001</c:v>
                </c:pt>
                <c:pt idx="13">
                  <c:v>31.498332003400002</c:v>
                </c:pt>
                <c:pt idx="14">
                  <c:v>33.813267110600002</c:v>
                </c:pt>
                <c:pt idx="15">
                  <c:v>36.128202217800002</c:v>
                </c:pt>
                <c:pt idx="16">
                  <c:v>38.443137325000002</c:v>
                </c:pt>
                <c:pt idx="17">
                  <c:v>40.758072432200002</c:v>
                </c:pt>
                <c:pt idx="18">
                  <c:v>43.073007539400002</c:v>
                </c:pt>
                <c:pt idx="19">
                  <c:v>45.387942646600003</c:v>
                </c:pt>
                <c:pt idx="20">
                  <c:v>47.702877753800003</c:v>
                </c:pt>
                <c:pt idx="21">
                  <c:v>50.017812861000003</c:v>
                </c:pt>
                <c:pt idx="22">
                  <c:v>52.332747968200003</c:v>
                </c:pt>
                <c:pt idx="23">
                  <c:v>54.647683075400003</c:v>
                </c:pt>
                <c:pt idx="24">
                  <c:v>56.962618182600004</c:v>
                </c:pt>
                <c:pt idx="25">
                  <c:v>59.277553289800004</c:v>
                </c:pt>
                <c:pt idx="26">
                  <c:v>61.592488397000004</c:v>
                </c:pt>
                <c:pt idx="27">
                  <c:v>63.907423504200004</c:v>
                </c:pt>
                <c:pt idx="28">
                  <c:v>66.222358611400011</c:v>
                </c:pt>
                <c:pt idx="29">
                  <c:v>68.537293718600012</c:v>
                </c:pt>
                <c:pt idx="30">
                  <c:v>70.852228825800012</c:v>
                </c:pt>
                <c:pt idx="31">
                  <c:v>73.167163933000012</c:v>
                </c:pt>
                <c:pt idx="32">
                  <c:v>75.482099040200012</c:v>
                </c:pt>
                <c:pt idx="33">
                  <c:v>77.797034147400012</c:v>
                </c:pt>
                <c:pt idx="34">
                  <c:v>80.111969254600012</c:v>
                </c:pt>
                <c:pt idx="35">
                  <c:v>82.426904361800013</c:v>
                </c:pt>
                <c:pt idx="36">
                  <c:v>84.741839469000013</c:v>
                </c:pt>
                <c:pt idx="37">
                  <c:v>87.056774576200013</c:v>
                </c:pt>
                <c:pt idx="38">
                  <c:v>89.371709683400013</c:v>
                </c:pt>
                <c:pt idx="39">
                  <c:v>91.686644790600013</c:v>
                </c:pt>
                <c:pt idx="40">
                  <c:v>94.001579897800013</c:v>
                </c:pt>
                <c:pt idx="41">
                  <c:v>96.316515005000014</c:v>
                </c:pt>
                <c:pt idx="42">
                  <c:v>98.631450112200014</c:v>
                </c:pt>
                <c:pt idx="43">
                  <c:v>100.94638521940001</c:v>
                </c:pt>
                <c:pt idx="44">
                  <c:v>103.26132032660001</c:v>
                </c:pt>
                <c:pt idx="45">
                  <c:v>105.57625543380001</c:v>
                </c:pt>
                <c:pt idx="46">
                  <c:v>107.89119054100001</c:v>
                </c:pt>
                <c:pt idx="47">
                  <c:v>110.20612564820001</c:v>
                </c:pt>
                <c:pt idx="48">
                  <c:v>112.52106075540001</c:v>
                </c:pt>
                <c:pt idx="49">
                  <c:v>114.83599586260002</c:v>
                </c:pt>
                <c:pt idx="50">
                  <c:v>117.15093096980002</c:v>
                </c:pt>
                <c:pt idx="51">
                  <c:v>119.46586607700002</c:v>
                </c:pt>
                <c:pt idx="52">
                  <c:v>121.78080118420002</c:v>
                </c:pt>
                <c:pt idx="53">
                  <c:v>124.09573629140002</c:v>
                </c:pt>
                <c:pt idx="54">
                  <c:v>126.41067139860002</c:v>
                </c:pt>
                <c:pt idx="55">
                  <c:v>128.72560650580002</c:v>
                </c:pt>
                <c:pt idx="56">
                  <c:v>131.04054161300002</c:v>
                </c:pt>
                <c:pt idx="57">
                  <c:v>133.35547672020002</c:v>
                </c:pt>
                <c:pt idx="58">
                  <c:v>135.67041182740002</c:v>
                </c:pt>
                <c:pt idx="59">
                  <c:v>137.98534693460002</c:v>
                </c:pt>
                <c:pt idx="60">
                  <c:v>140.30028204180002</c:v>
                </c:pt>
                <c:pt idx="61">
                  <c:v>142.61521714900002</c:v>
                </c:pt>
                <c:pt idx="62">
                  <c:v>144.93015225620002</c:v>
                </c:pt>
                <c:pt idx="63">
                  <c:v>147.24508736340002</c:v>
                </c:pt>
                <c:pt idx="64">
                  <c:v>149.56002247060002</c:v>
                </c:pt>
                <c:pt idx="65">
                  <c:v>151.87495757780002</c:v>
                </c:pt>
                <c:pt idx="66">
                  <c:v>154.18989268500002</c:v>
                </c:pt>
                <c:pt idx="67">
                  <c:v>156.50482779220002</c:v>
                </c:pt>
                <c:pt idx="68">
                  <c:v>158.81976289940002</c:v>
                </c:pt>
                <c:pt idx="69">
                  <c:v>161.13469800660002</c:v>
                </c:pt>
                <c:pt idx="70">
                  <c:v>163.44963311380002</c:v>
                </c:pt>
                <c:pt idx="71">
                  <c:v>165.76456822100002</c:v>
                </c:pt>
                <c:pt idx="72">
                  <c:v>168.07950332820002</c:v>
                </c:pt>
                <c:pt idx="73">
                  <c:v>170.39443843540002</c:v>
                </c:pt>
                <c:pt idx="74">
                  <c:v>172.70937354260002</c:v>
                </c:pt>
                <c:pt idx="75">
                  <c:v>175.02430864980002</c:v>
                </c:pt>
                <c:pt idx="76">
                  <c:v>177.33924375700002</c:v>
                </c:pt>
                <c:pt idx="77">
                  <c:v>179.65417886420002</c:v>
                </c:pt>
                <c:pt idx="78">
                  <c:v>181.96911397140002</c:v>
                </c:pt>
                <c:pt idx="79">
                  <c:v>184.28404907860002</c:v>
                </c:pt>
                <c:pt idx="80">
                  <c:v>186.59898418580002</c:v>
                </c:pt>
                <c:pt idx="81">
                  <c:v>188.91391929300002</c:v>
                </c:pt>
                <c:pt idx="82">
                  <c:v>191.22885440020002</c:v>
                </c:pt>
                <c:pt idx="83">
                  <c:v>193.54378950740002</c:v>
                </c:pt>
                <c:pt idx="84">
                  <c:v>195.85872461460002</c:v>
                </c:pt>
                <c:pt idx="85">
                  <c:v>198.17365972180002</c:v>
                </c:pt>
                <c:pt idx="86">
                  <c:v>200.48859482900002</c:v>
                </c:pt>
                <c:pt idx="87">
                  <c:v>202.80352993620002</c:v>
                </c:pt>
                <c:pt idx="88">
                  <c:v>205.11846504340002</c:v>
                </c:pt>
                <c:pt idx="89">
                  <c:v>207.43340015060002</c:v>
                </c:pt>
                <c:pt idx="90">
                  <c:v>209.74833525780002</c:v>
                </c:pt>
                <c:pt idx="91">
                  <c:v>212.06327036500002</c:v>
                </c:pt>
                <c:pt idx="92">
                  <c:v>214.37820547220002</c:v>
                </c:pt>
                <c:pt idx="93">
                  <c:v>216.69314057940002</c:v>
                </c:pt>
                <c:pt idx="94">
                  <c:v>219.00807568660002</c:v>
                </c:pt>
                <c:pt idx="95">
                  <c:v>221.32301079380002</c:v>
                </c:pt>
                <c:pt idx="96">
                  <c:v>223.63794590100002</c:v>
                </c:pt>
                <c:pt idx="97">
                  <c:v>225.95288100820002</c:v>
                </c:pt>
                <c:pt idx="98">
                  <c:v>228.26781611540002</c:v>
                </c:pt>
                <c:pt idx="99">
                  <c:v>230.58275122260002</c:v>
                </c:pt>
              </c:numCache>
            </c:numRef>
          </c:xVal>
          <c:yVal>
            <c:numRef>
              <c:f>XLSTAT_20210713_182200_1_HID!ydata3</c:f>
              <c:numCache>
                <c:formatCode>General</c:formatCode>
                <c:ptCount val="100"/>
                <c:pt idx="0">
                  <c:v>-3.4346921715261267</c:v>
                </c:pt>
                <c:pt idx="1">
                  <c:v>-3.2304649748947134</c:v>
                </c:pt>
                <c:pt idx="2">
                  <c:v>-3.0267637481034457</c:v>
                </c:pt>
                <c:pt idx="3">
                  <c:v>-2.823594732818516</c:v>
                </c:pt>
                <c:pt idx="4">
                  <c:v>-2.620964105779966</c:v>
                </c:pt>
                <c:pt idx="5">
                  <c:v>-2.4188779711845765</c:v>
                </c:pt>
                <c:pt idx="6">
                  <c:v>-2.2173423529333829</c:v>
                </c:pt>
                <c:pt idx="7">
                  <c:v>-2.0163631867604543</c:v>
                </c:pt>
                <c:pt idx="8">
                  <c:v>-1.8159463122608717</c:v>
                </c:pt>
                <c:pt idx="9">
                  <c:v>-1.6160974648371385</c:v>
                </c:pt>
                <c:pt idx="10">
                  <c:v>-1.416822267584529</c:v>
                </c:pt>
                <c:pt idx="11">
                  <c:v>-1.2181262231370478</c:v>
                </c:pt>
                <c:pt idx="12">
                  <c:v>-1.0200147054968101</c:v>
                </c:pt>
                <c:pt idx="13">
                  <c:v>-0.82249295187072846</c:v>
                </c:pt>
                <c:pt idx="14">
                  <c:v>-0.62556605453931891</c:v>
                </c:pt>
                <c:pt idx="15">
                  <c:v>-0.42923895278329915</c:v>
                </c:pt>
                <c:pt idx="16">
                  <c:v>-0.23351642489440128</c:v>
                </c:pt>
                <c:pt idx="17">
                  <c:v>-3.840308029741557E-2</c:v>
                </c:pt>
                <c:pt idx="18">
                  <c:v>0.156096648189056</c:v>
                </c:pt>
                <c:pt idx="19">
                  <c:v>0.34997851192531471</c:v>
                </c:pt>
                <c:pt idx="20">
                  <c:v>0.5432384538288364</c:v>
                </c:pt>
                <c:pt idx="21">
                  <c:v>0.73587261553010652</c:v>
                </c:pt>
                <c:pt idx="22">
                  <c:v>0.92787734427830149</c:v>
                </c:pt>
                <c:pt idx="23">
                  <c:v>1.119249199569424</c:v>
                </c:pt>
                <c:pt idx="24">
                  <c:v>1.3099849594700466</c:v>
                </c:pt>
                <c:pt idx="25">
                  <c:v>1.500081626610605</c:v>
                </c:pt>
                <c:pt idx="26">
                  <c:v>1.6895364338230108</c:v>
                </c:pt>
                <c:pt idx="27">
                  <c:v>1.8783468493986097</c:v>
                </c:pt>
                <c:pt idx="28">
                  <c:v>2.0665105819436098</c:v>
                </c:pt>
                <c:pt idx="29">
                  <c:v>2.254025584810746</c:v>
                </c:pt>
                <c:pt idx="30">
                  <c:v>2.4408900600874457</c:v>
                </c:pt>
                <c:pt idx="31">
                  <c:v>2.627102462122596</c:v>
                </c:pt>
                <c:pt idx="32">
                  <c:v>2.8126615005759197</c:v>
                </c:pt>
                <c:pt idx="33">
                  <c:v>2.9975661429760248</c:v>
                </c:pt>
                <c:pt idx="34">
                  <c:v>3.1818156167753564</c:v>
                </c:pt>
                <c:pt idx="35">
                  <c:v>3.3654094108925374</c:v>
                </c:pt>
                <c:pt idx="36">
                  <c:v>3.548347276734944</c:v>
                </c:pt>
                <c:pt idx="37">
                  <c:v>3.73062922869671</c:v>
                </c:pt>
                <c:pt idx="38">
                  <c:v>3.9122555441298985</c:v>
                </c:pt>
                <c:pt idx="39">
                  <c:v>4.0932267627889019</c:v>
                </c:pt>
                <c:pt idx="40">
                  <c:v>4.2735436857507256</c:v>
                </c:pt>
                <c:pt idx="41">
                  <c:v>4.4532073738161593</c:v>
                </c:pt>
                <c:pt idx="42">
                  <c:v>4.6322191453992545</c:v>
                </c:pt>
                <c:pt idx="43">
                  <c:v>4.8105805739148959</c:v>
                </c:pt>
                <c:pt idx="44">
                  <c:v>4.9882934846764693</c:v>
                </c:pt>
                <c:pt idx="45">
                  <c:v>5.1653599513177761</c:v>
                </c:pt>
                <c:pt idx="46">
                  <c:v>5.3417822917554316</c:v>
                </c:pt>
                <c:pt idx="47">
                  <c:v>5.5175630637098472</c:v>
                </c:pt>
                <c:pt idx="48">
                  <c:v>5.6927050598046582</c:v>
                </c:pt>
                <c:pt idx="49">
                  <c:v>5.8672113022661145</c:v>
                </c:pt>
                <c:pt idx="50">
                  <c:v>6.0410850372453178</c:v>
                </c:pt>
                <c:pt idx="51">
                  <c:v>6.214329728787547</c:v>
                </c:pt>
                <c:pt idx="52">
                  <c:v>6.386949052473903</c:v>
                </c:pt>
                <c:pt idx="53">
                  <c:v>6.5589468887614801</c:v>
                </c:pt>
                <c:pt idx="54">
                  <c:v>6.7303273160489807</c:v>
                </c:pt>
                <c:pt idx="55">
                  <c:v>6.9010946034951575</c:v>
                </c:pt>
                <c:pt idx="56">
                  <c:v>7.0712532036179168</c:v>
                </c:pt>
                <c:pt idx="57">
                  <c:v>7.2408077447020194</c:v>
                </c:pt>
                <c:pt idx="58">
                  <c:v>7.409763023043288</c:v>
                </c:pt>
                <c:pt idx="59">
                  <c:v>7.5781239950571671</c:v>
                </c:pt>
                <c:pt idx="60">
                  <c:v>7.7458957692789889</c:v>
                </c:pt>
                <c:pt idx="61">
                  <c:v>7.913083598282995</c:v>
                </c:pt>
                <c:pt idx="62">
                  <c:v>8.0796928705463813</c:v>
                </c:pt>
                <c:pt idx="63">
                  <c:v>8.2457291022839847</c:v>
                </c:pt>
                <c:pt idx="64">
                  <c:v>8.411197929278341</c:v>
                </c:pt>
                <c:pt idx="65">
                  <c:v>8.5761050987288652</c:v>
                </c:pt>
                <c:pt idx="66">
                  <c:v>8.7404564611428412</c:v>
                </c:pt>
                <c:pt idx="67">
                  <c:v>8.9042579622897797</c:v>
                </c:pt>
                <c:pt idx="68">
                  <c:v>9.067515635239527</c:v>
                </c:pt>
                <c:pt idx="69">
                  <c:v>9.2302355925031669</c:v>
                </c:pt>
                <c:pt idx="70">
                  <c:v>9.3924240182945837</c:v>
                </c:pt>
                <c:pt idx="71">
                  <c:v>9.5540871609291038</c:v>
                </c:pt>
                <c:pt idx="72">
                  <c:v>9.715231325374388</c:v>
                </c:pt>
                <c:pt idx="73">
                  <c:v>9.8758628659673242</c:v>
                </c:pt>
                <c:pt idx="74">
                  <c:v>10.035988179309388</c:v>
                </c:pt>
                <c:pt idx="75">
                  <c:v>10.195613697351551</c:v>
                </c:pt>
                <c:pt idx="76">
                  <c:v>10.354745880678504</c:v>
                </c:pt>
                <c:pt idx="77">
                  <c:v>10.513391212000769</c:v>
                </c:pt>
                <c:pt idx="78">
                  <c:v>10.671556189861841</c:v>
                </c:pt>
                <c:pt idx="79">
                  <c:v>10.82924732256652</c:v>
                </c:pt>
                <c:pt idx="80">
                  <c:v>10.986471122335214</c:v>
                </c:pt>
                <c:pt idx="81">
                  <c:v>11.14323409968803</c:v>
                </c:pt>
                <c:pt idx="82">
                  <c:v>11.299542758061381</c:v>
                </c:pt>
                <c:pt idx="83">
                  <c:v>11.455403588658786</c:v>
                </c:pt>
                <c:pt idx="84">
                  <c:v>11.6108230655366</c:v>
                </c:pt>
                <c:pt idx="85">
                  <c:v>11.765807640924688</c:v>
                </c:pt>
                <c:pt idx="86">
                  <c:v>11.920363740780962</c:v>
                </c:pt>
                <c:pt idx="87">
                  <c:v>12.074497760578193</c:v>
                </c:pt>
                <c:pt idx="88">
                  <c:v>12.228216061320712</c:v>
                </c:pt>
                <c:pt idx="89">
                  <c:v>12.381524965787914</c:v>
                </c:pt>
                <c:pt idx="90">
                  <c:v>12.534430755001086</c:v>
                </c:pt>
                <c:pt idx="91">
                  <c:v>12.686939664909339</c:v>
                </c:pt>
                <c:pt idx="92">
                  <c:v>12.839057883290165</c:v>
                </c:pt>
                <c:pt idx="93">
                  <c:v>12.990791546859622</c:v>
                </c:pt>
                <c:pt idx="94">
                  <c:v>13.142146738586803</c:v>
                </c:pt>
                <c:pt idx="95">
                  <c:v>13.293129485206997</c:v>
                </c:pt>
                <c:pt idx="96">
                  <c:v>13.443745754927653</c:v>
                </c:pt>
                <c:pt idx="97">
                  <c:v>13.594001455321051</c:v>
                </c:pt>
                <c:pt idx="98">
                  <c:v>13.743902431397409</c:v>
                </c:pt>
                <c:pt idx="99">
                  <c:v>13.893454463852111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23-8E4B-A063-A698349AFAD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XLSTAT_20210713_182200_1_HID!xdata4</c:f>
              <c:numCache>
                <c:formatCode>General</c:formatCode>
                <c:ptCount val="100"/>
                <c:pt idx="0">
                  <c:v>1.4041756098</c:v>
                </c:pt>
                <c:pt idx="1">
                  <c:v>3.7191107170000004</c:v>
                </c:pt>
                <c:pt idx="2">
                  <c:v>6.0340458242000006</c:v>
                </c:pt>
                <c:pt idx="3">
                  <c:v>8.3489809313999999</c:v>
                </c:pt>
                <c:pt idx="4">
                  <c:v>10.6639160386</c:v>
                </c:pt>
                <c:pt idx="5">
                  <c:v>12.9788511458</c:v>
                </c:pt>
                <c:pt idx="6">
                  <c:v>15.293786253</c:v>
                </c:pt>
                <c:pt idx="7">
                  <c:v>17.608721360200001</c:v>
                </c:pt>
                <c:pt idx="8">
                  <c:v>19.923656467400001</c:v>
                </c:pt>
                <c:pt idx="9">
                  <c:v>22.238591574600001</c:v>
                </c:pt>
                <c:pt idx="10">
                  <c:v>24.553526681800001</c:v>
                </c:pt>
                <c:pt idx="11">
                  <c:v>26.868461789000001</c:v>
                </c:pt>
                <c:pt idx="12">
                  <c:v>29.183396896200001</c:v>
                </c:pt>
                <c:pt idx="13">
                  <c:v>31.498332003400002</c:v>
                </c:pt>
                <c:pt idx="14">
                  <c:v>33.813267110600002</c:v>
                </c:pt>
                <c:pt idx="15">
                  <c:v>36.128202217800002</c:v>
                </c:pt>
                <c:pt idx="16">
                  <c:v>38.443137325000002</c:v>
                </c:pt>
                <c:pt idx="17">
                  <c:v>40.758072432200002</c:v>
                </c:pt>
                <c:pt idx="18">
                  <c:v>43.073007539400002</c:v>
                </c:pt>
                <c:pt idx="19">
                  <c:v>45.387942646600003</c:v>
                </c:pt>
                <c:pt idx="20">
                  <c:v>47.702877753800003</c:v>
                </c:pt>
                <c:pt idx="21">
                  <c:v>50.017812861000003</c:v>
                </c:pt>
                <c:pt idx="22">
                  <c:v>52.332747968200003</c:v>
                </c:pt>
                <c:pt idx="23">
                  <c:v>54.647683075400003</c:v>
                </c:pt>
                <c:pt idx="24">
                  <c:v>56.962618182600004</c:v>
                </c:pt>
                <c:pt idx="25">
                  <c:v>59.277553289800004</c:v>
                </c:pt>
                <c:pt idx="26">
                  <c:v>61.592488397000004</c:v>
                </c:pt>
                <c:pt idx="27">
                  <c:v>63.907423504200004</c:v>
                </c:pt>
                <c:pt idx="28">
                  <c:v>66.222358611400011</c:v>
                </c:pt>
                <c:pt idx="29">
                  <c:v>68.537293718600012</c:v>
                </c:pt>
                <c:pt idx="30">
                  <c:v>70.852228825800012</c:v>
                </c:pt>
                <c:pt idx="31">
                  <c:v>73.167163933000012</c:v>
                </c:pt>
                <c:pt idx="32">
                  <c:v>75.482099040200012</c:v>
                </c:pt>
                <c:pt idx="33">
                  <c:v>77.797034147400012</c:v>
                </c:pt>
                <c:pt idx="34">
                  <c:v>80.111969254600012</c:v>
                </c:pt>
                <c:pt idx="35">
                  <c:v>82.426904361800013</c:v>
                </c:pt>
                <c:pt idx="36">
                  <c:v>84.741839469000013</c:v>
                </c:pt>
                <c:pt idx="37">
                  <c:v>87.056774576200013</c:v>
                </c:pt>
                <c:pt idx="38">
                  <c:v>89.371709683400013</c:v>
                </c:pt>
                <c:pt idx="39">
                  <c:v>91.686644790600013</c:v>
                </c:pt>
                <c:pt idx="40">
                  <c:v>94.001579897800013</c:v>
                </c:pt>
                <c:pt idx="41">
                  <c:v>96.316515005000014</c:v>
                </c:pt>
                <c:pt idx="42">
                  <c:v>98.631450112200014</c:v>
                </c:pt>
                <c:pt idx="43">
                  <c:v>100.94638521940001</c:v>
                </c:pt>
                <c:pt idx="44">
                  <c:v>103.26132032660001</c:v>
                </c:pt>
                <c:pt idx="45">
                  <c:v>105.57625543380001</c:v>
                </c:pt>
                <c:pt idx="46">
                  <c:v>107.89119054100001</c:v>
                </c:pt>
                <c:pt idx="47">
                  <c:v>110.20612564820001</c:v>
                </c:pt>
                <c:pt idx="48">
                  <c:v>112.52106075540001</c:v>
                </c:pt>
                <c:pt idx="49">
                  <c:v>114.83599586260002</c:v>
                </c:pt>
                <c:pt idx="50">
                  <c:v>117.15093096980002</c:v>
                </c:pt>
                <c:pt idx="51">
                  <c:v>119.46586607700002</c:v>
                </c:pt>
                <c:pt idx="52">
                  <c:v>121.78080118420002</c:v>
                </c:pt>
                <c:pt idx="53">
                  <c:v>124.09573629140002</c:v>
                </c:pt>
                <c:pt idx="54">
                  <c:v>126.41067139860002</c:v>
                </c:pt>
                <c:pt idx="55">
                  <c:v>128.72560650580002</c:v>
                </c:pt>
                <c:pt idx="56">
                  <c:v>131.04054161300002</c:v>
                </c:pt>
                <c:pt idx="57">
                  <c:v>133.35547672020002</c:v>
                </c:pt>
                <c:pt idx="58">
                  <c:v>135.67041182740002</c:v>
                </c:pt>
                <c:pt idx="59">
                  <c:v>137.98534693460002</c:v>
                </c:pt>
                <c:pt idx="60">
                  <c:v>140.30028204180002</c:v>
                </c:pt>
                <c:pt idx="61">
                  <c:v>142.61521714900002</c:v>
                </c:pt>
                <c:pt idx="62">
                  <c:v>144.93015225620002</c:v>
                </c:pt>
                <c:pt idx="63">
                  <c:v>147.24508736340002</c:v>
                </c:pt>
                <c:pt idx="64">
                  <c:v>149.56002247060002</c:v>
                </c:pt>
                <c:pt idx="65">
                  <c:v>151.87495757780002</c:v>
                </c:pt>
                <c:pt idx="66">
                  <c:v>154.18989268500002</c:v>
                </c:pt>
                <c:pt idx="67">
                  <c:v>156.50482779220002</c:v>
                </c:pt>
                <c:pt idx="68">
                  <c:v>158.81976289940002</c:v>
                </c:pt>
                <c:pt idx="69">
                  <c:v>161.13469800660002</c:v>
                </c:pt>
                <c:pt idx="70">
                  <c:v>163.44963311380002</c:v>
                </c:pt>
                <c:pt idx="71">
                  <c:v>165.76456822100002</c:v>
                </c:pt>
                <c:pt idx="72">
                  <c:v>168.07950332820002</c:v>
                </c:pt>
                <c:pt idx="73">
                  <c:v>170.39443843540002</c:v>
                </c:pt>
                <c:pt idx="74">
                  <c:v>172.70937354260002</c:v>
                </c:pt>
                <c:pt idx="75">
                  <c:v>175.02430864980002</c:v>
                </c:pt>
                <c:pt idx="76">
                  <c:v>177.33924375700002</c:v>
                </c:pt>
                <c:pt idx="77">
                  <c:v>179.65417886420002</c:v>
                </c:pt>
                <c:pt idx="78">
                  <c:v>181.96911397140002</c:v>
                </c:pt>
                <c:pt idx="79">
                  <c:v>184.28404907860002</c:v>
                </c:pt>
                <c:pt idx="80">
                  <c:v>186.59898418580002</c:v>
                </c:pt>
                <c:pt idx="81">
                  <c:v>188.91391929300002</c:v>
                </c:pt>
                <c:pt idx="82">
                  <c:v>191.22885440020002</c:v>
                </c:pt>
                <c:pt idx="83">
                  <c:v>193.54378950740002</c:v>
                </c:pt>
                <c:pt idx="84">
                  <c:v>195.85872461460002</c:v>
                </c:pt>
                <c:pt idx="85">
                  <c:v>198.17365972180002</c:v>
                </c:pt>
                <c:pt idx="86">
                  <c:v>200.48859482900002</c:v>
                </c:pt>
                <c:pt idx="87">
                  <c:v>202.80352993620002</c:v>
                </c:pt>
                <c:pt idx="88">
                  <c:v>205.11846504340002</c:v>
                </c:pt>
                <c:pt idx="89">
                  <c:v>207.43340015060002</c:v>
                </c:pt>
                <c:pt idx="90">
                  <c:v>209.74833525780002</c:v>
                </c:pt>
                <c:pt idx="91">
                  <c:v>212.06327036500002</c:v>
                </c:pt>
                <c:pt idx="92">
                  <c:v>214.37820547220002</c:v>
                </c:pt>
                <c:pt idx="93">
                  <c:v>216.69314057940002</c:v>
                </c:pt>
                <c:pt idx="94">
                  <c:v>219.00807568660002</c:v>
                </c:pt>
                <c:pt idx="95">
                  <c:v>221.32301079380002</c:v>
                </c:pt>
                <c:pt idx="96">
                  <c:v>223.63794590100002</c:v>
                </c:pt>
                <c:pt idx="97">
                  <c:v>225.95288100820002</c:v>
                </c:pt>
                <c:pt idx="98">
                  <c:v>228.26781611540002</c:v>
                </c:pt>
                <c:pt idx="99">
                  <c:v>230.58275122260002</c:v>
                </c:pt>
              </c:numCache>
            </c:numRef>
          </c:xVal>
          <c:yVal>
            <c:numRef>
              <c:f>XLSTAT_20210713_182200_1_HID!ydata4</c:f>
              <c:numCache>
                <c:formatCode>General</c:formatCode>
                <c:ptCount val="100"/>
                <c:pt idx="0">
                  <c:v>7.1695824687260892</c:v>
                </c:pt>
                <c:pt idx="1">
                  <c:v>7.3313027898894294</c:v>
                </c:pt>
                <c:pt idx="2">
                  <c:v>7.4935490808929162</c:v>
                </c:pt>
                <c:pt idx="3">
                  <c:v>7.6563275834027396</c:v>
                </c:pt>
                <c:pt idx="4">
                  <c:v>7.8196444741589426</c:v>
                </c:pt>
                <c:pt idx="5">
                  <c:v>7.9835058573583062</c:v>
                </c:pt>
                <c:pt idx="6">
                  <c:v>8.147917756901867</c:v>
                </c:pt>
                <c:pt idx="7">
                  <c:v>8.312886108523692</c:v>
                </c:pt>
                <c:pt idx="8">
                  <c:v>8.4784167518188625</c:v>
                </c:pt>
                <c:pt idx="9">
                  <c:v>8.6445154221898832</c:v>
                </c:pt>
                <c:pt idx="10">
                  <c:v>8.8111877427320273</c:v>
                </c:pt>
                <c:pt idx="11">
                  <c:v>8.9784392160792983</c:v>
                </c:pt>
                <c:pt idx="12">
                  <c:v>9.1462752162338141</c:v>
                </c:pt>
                <c:pt idx="13">
                  <c:v>9.3147009804024865</c:v>
                </c:pt>
                <c:pt idx="14">
                  <c:v>9.4837216008658309</c:v>
                </c:pt>
                <c:pt idx="15">
                  <c:v>9.6533420169045652</c:v>
                </c:pt>
                <c:pt idx="16">
                  <c:v>9.8235670068104177</c:v>
                </c:pt>
                <c:pt idx="17">
                  <c:v>9.9944011800081878</c:v>
                </c:pt>
                <c:pt idx="18">
                  <c:v>10.165848969316469</c:v>
                </c:pt>
                <c:pt idx="19">
                  <c:v>10.337914623374964</c:v>
                </c:pt>
                <c:pt idx="20">
                  <c:v>10.510602199266197</c:v>
                </c:pt>
                <c:pt idx="21">
                  <c:v>10.683915555359679</c:v>
                </c:pt>
                <c:pt idx="22">
                  <c:v>10.857858344406239</c:v>
                </c:pt>
                <c:pt idx="23">
                  <c:v>11.03243400690987</c:v>
                </c:pt>
                <c:pt idx="24">
                  <c:v>11.207645764803999</c:v>
                </c:pt>
                <c:pt idx="25">
                  <c:v>11.383496615458196</c:v>
                </c:pt>
                <c:pt idx="26">
                  <c:v>11.55998932604054</c:v>
                </c:pt>
                <c:pt idx="27">
                  <c:v>11.737126428259696</c:v>
                </c:pt>
                <c:pt idx="28">
                  <c:v>11.914910213509451</c:v>
                </c:pt>
                <c:pt idx="29">
                  <c:v>12.09334272843707</c:v>
                </c:pt>
                <c:pt idx="30">
                  <c:v>12.272425770955122</c:v>
                </c:pt>
                <c:pt idx="31">
                  <c:v>12.452160886714726</c:v>
                </c:pt>
                <c:pt idx="32">
                  <c:v>12.632549366056153</c:v>
                </c:pt>
                <c:pt idx="33">
                  <c:v>12.813592241450804</c:v>
                </c:pt>
                <c:pt idx="34">
                  <c:v>12.995290285446227</c:v>
                </c:pt>
                <c:pt idx="35">
                  <c:v>13.177644009123798</c:v>
                </c:pt>
                <c:pt idx="36">
                  <c:v>13.360653661076146</c:v>
                </c:pt>
                <c:pt idx="37">
                  <c:v>13.544319226909131</c:v>
                </c:pt>
                <c:pt idx="38">
                  <c:v>13.728640429270698</c:v>
                </c:pt>
                <c:pt idx="39">
                  <c:v>13.913616728406449</c:v>
                </c:pt>
                <c:pt idx="40">
                  <c:v>14.099247323239377</c:v>
                </c:pt>
                <c:pt idx="41">
                  <c:v>14.285531152968698</c:v>
                </c:pt>
                <c:pt idx="42">
                  <c:v>14.472466899180358</c:v>
                </c:pt>
                <c:pt idx="43">
                  <c:v>14.660052988459467</c:v>
                </c:pt>
                <c:pt idx="44">
                  <c:v>14.84828759549265</c:v>
                </c:pt>
                <c:pt idx="45">
                  <c:v>15.037168646646098</c:v>
                </c:pt>
                <c:pt idx="46">
                  <c:v>15.226693824003192</c:v>
                </c:pt>
                <c:pt idx="47">
                  <c:v>15.416860569843532</c:v>
                </c:pt>
                <c:pt idx="48">
                  <c:v>15.607666091543472</c:v>
                </c:pt>
                <c:pt idx="49">
                  <c:v>15.799107366876772</c:v>
                </c:pt>
                <c:pt idx="50">
                  <c:v>15.991181149692324</c:v>
                </c:pt>
                <c:pt idx="51">
                  <c:v>16.183883975944845</c:v>
                </c:pt>
                <c:pt idx="52">
                  <c:v>16.377212170053244</c:v>
                </c:pt>
                <c:pt idx="53">
                  <c:v>16.571161851560419</c:v>
                </c:pt>
                <c:pt idx="54">
                  <c:v>16.765728942067671</c:v>
                </c:pt>
                <c:pt idx="55">
                  <c:v>16.960909172416251</c:v>
                </c:pt>
                <c:pt idx="56">
                  <c:v>17.156698090088241</c:v>
                </c:pt>
                <c:pt idx="57">
                  <c:v>17.353091066798896</c:v>
                </c:pt>
                <c:pt idx="58">
                  <c:v>17.550083306252375</c:v>
                </c:pt>
                <c:pt idx="59">
                  <c:v>17.747669852033255</c:v>
                </c:pt>
                <c:pt idx="60">
                  <c:v>17.945845595606187</c:v>
                </c:pt>
                <c:pt idx="61">
                  <c:v>18.144605284396931</c:v>
                </c:pt>
                <c:pt idx="62">
                  <c:v>18.3439435299283</c:v>
                </c:pt>
                <c:pt idx="63">
                  <c:v>18.543854815985451</c:v>
                </c:pt>
                <c:pt idx="64">
                  <c:v>18.744333506785846</c:v>
                </c:pt>
                <c:pt idx="65">
                  <c:v>18.945373855130079</c:v>
                </c:pt>
                <c:pt idx="66">
                  <c:v>19.146970010510852</c:v>
                </c:pt>
                <c:pt idx="67">
                  <c:v>19.349116027158669</c:v>
                </c:pt>
                <c:pt idx="68">
                  <c:v>19.551805872003676</c:v>
                </c:pt>
                <c:pt idx="69">
                  <c:v>19.755033432534788</c:v>
                </c:pt>
                <c:pt idx="70">
                  <c:v>19.958792524538126</c:v>
                </c:pt>
                <c:pt idx="71">
                  <c:v>20.163076899698357</c:v>
                </c:pt>
                <c:pt idx="72">
                  <c:v>20.367880253047829</c:v>
                </c:pt>
                <c:pt idx="73">
                  <c:v>20.573196230249646</c:v>
                </c:pt>
                <c:pt idx="74">
                  <c:v>20.779018434702333</c:v>
                </c:pt>
                <c:pt idx="75">
                  <c:v>20.985340434454926</c:v>
                </c:pt>
                <c:pt idx="76">
                  <c:v>21.192155768922724</c:v>
                </c:pt>
                <c:pt idx="77">
                  <c:v>21.399457955395214</c:v>
                </c:pt>
                <c:pt idx="78">
                  <c:v>21.607240495328895</c:v>
                </c:pt>
                <c:pt idx="79">
                  <c:v>21.815496880418966</c:v>
                </c:pt>
                <c:pt idx="80">
                  <c:v>22.02422059844503</c:v>
                </c:pt>
                <c:pt idx="81">
                  <c:v>22.233405138886965</c:v>
                </c:pt>
                <c:pt idx="82">
                  <c:v>22.443043998308365</c:v>
                </c:pt>
                <c:pt idx="83">
                  <c:v>22.653130685505719</c:v>
                </c:pt>
                <c:pt idx="84">
                  <c:v>22.863658726422656</c:v>
                </c:pt>
                <c:pt idx="85">
                  <c:v>23.07462166882932</c:v>
                </c:pt>
                <c:pt idx="86">
                  <c:v>23.286013086767802</c:v>
                </c:pt>
                <c:pt idx="87">
                  <c:v>23.497826584765324</c:v>
                </c:pt>
                <c:pt idx="88">
                  <c:v>23.710055801817557</c:v>
                </c:pt>
                <c:pt idx="89">
                  <c:v>23.922694415145106</c:v>
                </c:pt>
                <c:pt idx="90">
                  <c:v>24.135736143726685</c:v>
                </c:pt>
                <c:pt idx="91">
                  <c:v>24.349174751613191</c:v>
                </c:pt>
                <c:pt idx="92">
                  <c:v>24.563004051027114</c:v>
                </c:pt>
                <c:pt idx="93">
                  <c:v>24.77721790525241</c:v>
                </c:pt>
                <c:pt idx="94">
                  <c:v>24.991810231319988</c:v>
                </c:pt>
                <c:pt idx="95">
                  <c:v>25.206775002494545</c:v>
                </c:pt>
                <c:pt idx="96">
                  <c:v>25.422106250568639</c:v>
                </c:pt>
                <c:pt idx="97">
                  <c:v>25.637798067970003</c:v>
                </c:pt>
                <c:pt idx="98">
                  <c:v>25.853844609688394</c:v>
                </c:pt>
                <c:pt idx="99">
                  <c:v>26.070240095028446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23-8E4B-A063-A698349A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5183"/>
        <c:axId val="1700440255"/>
      </c:scatterChart>
      <c:valAx>
        <c:axId val="169996518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00440255"/>
        <c:crosses val="autoZero"/>
        <c:crossBetween val="midCat"/>
      </c:valAx>
      <c:valAx>
        <c:axId val="1700440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999651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sonarqube par response_time (R²=0,527)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9B4C-A9C4-6BF18AE22DA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B6-9B4C-A9C4-6BF18AE22DA6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-12.978287804878043</c:v>
              </c:pt>
              <c:pt idx="1">
                <c:v>388.78984878048772</c:v>
              </c:pt>
            </c:numLit>
          </c:xVal>
          <c:yVal>
            <c:numLit>
              <c:formatCode>General</c:formatCode>
              <c:ptCount val="2"/>
              <c:pt idx="0">
                <c:v>0.45486408183591376</c:v>
              </c:pt>
              <c:pt idx="1">
                <c:v>10.464854596314774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B6-9B4C-A9C4-6BF18AE22DA6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XLSTAT_20210714_122116_1_HID!xdata1</c:f>
              <c:numCache>
                <c:formatCode>General</c:formatCode>
                <c:ptCount val="70"/>
                <c:pt idx="0">
                  <c:v>-12.978287804900001</c:v>
                </c:pt>
                <c:pt idx="1">
                  <c:v>-7.1555611877000009</c:v>
                </c:pt>
                <c:pt idx="2">
                  <c:v>-1.3328345705000011</c:v>
                </c:pt>
                <c:pt idx="3">
                  <c:v>4.4898920466999979</c:v>
                </c:pt>
                <c:pt idx="4">
                  <c:v>10.312618663899999</c:v>
                </c:pt>
                <c:pt idx="5">
                  <c:v>16.135345281100001</c:v>
                </c:pt>
                <c:pt idx="6">
                  <c:v>21.958071898299998</c:v>
                </c:pt>
                <c:pt idx="7">
                  <c:v>27.780798515500003</c:v>
                </c:pt>
                <c:pt idx="8">
                  <c:v>33.6035251327</c:v>
                </c:pt>
                <c:pt idx="9">
                  <c:v>39.426251749899997</c:v>
                </c:pt>
                <c:pt idx="10">
                  <c:v>45.248978367100001</c:v>
                </c:pt>
                <c:pt idx="11">
                  <c:v>51.071704984300005</c:v>
                </c:pt>
                <c:pt idx="12">
                  <c:v>56.894431601499996</c:v>
                </c:pt>
                <c:pt idx="13">
                  <c:v>62.7171582187</c:v>
                </c:pt>
                <c:pt idx="14">
                  <c:v>68.539884835899997</c:v>
                </c:pt>
                <c:pt idx="15">
                  <c:v>74.362611453099987</c:v>
                </c:pt>
                <c:pt idx="16">
                  <c:v>80.185338070299991</c:v>
                </c:pt>
                <c:pt idx="17">
                  <c:v>86.008064687499996</c:v>
                </c:pt>
                <c:pt idx="18">
                  <c:v>91.830791304699986</c:v>
                </c:pt>
                <c:pt idx="19">
                  <c:v>97.65351792189999</c:v>
                </c:pt>
                <c:pt idx="20">
                  <c:v>103.47624453909999</c:v>
                </c:pt>
                <c:pt idx="21">
                  <c:v>109.29897115629998</c:v>
                </c:pt>
                <c:pt idx="22">
                  <c:v>115.1216977735</c:v>
                </c:pt>
                <c:pt idx="23">
                  <c:v>120.94442439069998</c:v>
                </c:pt>
                <c:pt idx="24">
                  <c:v>126.76715100789998</c:v>
                </c:pt>
                <c:pt idx="25">
                  <c:v>132.5898776251</c:v>
                </c:pt>
                <c:pt idx="26">
                  <c:v>138.41260424230001</c:v>
                </c:pt>
                <c:pt idx="27">
                  <c:v>144.23533085950001</c:v>
                </c:pt>
                <c:pt idx="28">
                  <c:v>150.05805747670001</c:v>
                </c:pt>
                <c:pt idx="29">
                  <c:v>155.88078409389999</c:v>
                </c:pt>
                <c:pt idx="30">
                  <c:v>161.70351071109999</c:v>
                </c:pt>
                <c:pt idx="31">
                  <c:v>167.5262373283</c:v>
                </c:pt>
                <c:pt idx="32">
                  <c:v>173.3489639455</c:v>
                </c:pt>
                <c:pt idx="33">
                  <c:v>179.17169056270001</c:v>
                </c:pt>
                <c:pt idx="34">
                  <c:v>184.99441717990001</c:v>
                </c:pt>
                <c:pt idx="35">
                  <c:v>190.81714379710002</c:v>
                </c:pt>
                <c:pt idx="36">
                  <c:v>196.63987041429999</c:v>
                </c:pt>
                <c:pt idx="37">
                  <c:v>202.4625970315</c:v>
                </c:pt>
                <c:pt idx="38">
                  <c:v>208.2853236487</c:v>
                </c:pt>
                <c:pt idx="39">
                  <c:v>214.1080502659</c:v>
                </c:pt>
                <c:pt idx="40">
                  <c:v>219.93077688310001</c:v>
                </c:pt>
                <c:pt idx="41">
                  <c:v>225.75350350030001</c:v>
                </c:pt>
                <c:pt idx="42">
                  <c:v>231.57623011749999</c:v>
                </c:pt>
                <c:pt idx="43">
                  <c:v>237.39895673469999</c:v>
                </c:pt>
                <c:pt idx="44">
                  <c:v>243.22168335190003</c:v>
                </c:pt>
                <c:pt idx="45">
                  <c:v>249.0444099691</c:v>
                </c:pt>
                <c:pt idx="46">
                  <c:v>254.86713658629998</c:v>
                </c:pt>
                <c:pt idx="47">
                  <c:v>260.68986320350001</c:v>
                </c:pt>
                <c:pt idx="48">
                  <c:v>266.51258982069999</c:v>
                </c:pt>
                <c:pt idx="49">
                  <c:v>272.33531643790002</c:v>
                </c:pt>
                <c:pt idx="50">
                  <c:v>278.15804305509999</c:v>
                </c:pt>
                <c:pt idx="51">
                  <c:v>283.98076967230003</c:v>
                </c:pt>
                <c:pt idx="52">
                  <c:v>289.8034962895</c:v>
                </c:pt>
                <c:pt idx="53">
                  <c:v>295.62622290669998</c:v>
                </c:pt>
                <c:pt idx="54">
                  <c:v>301.44894952390001</c:v>
                </c:pt>
                <c:pt idx="55">
                  <c:v>307.27167614109999</c:v>
                </c:pt>
                <c:pt idx="56">
                  <c:v>313.09440275830002</c:v>
                </c:pt>
                <c:pt idx="57">
                  <c:v>318.9171293755</c:v>
                </c:pt>
                <c:pt idx="58">
                  <c:v>324.73985599269997</c:v>
                </c:pt>
                <c:pt idx="59">
                  <c:v>330.56258260990001</c:v>
                </c:pt>
                <c:pt idx="60">
                  <c:v>336.38530922709998</c:v>
                </c:pt>
                <c:pt idx="61">
                  <c:v>342.20803584430001</c:v>
                </c:pt>
                <c:pt idx="62">
                  <c:v>348.03076246149999</c:v>
                </c:pt>
                <c:pt idx="63">
                  <c:v>353.85348907870002</c:v>
                </c:pt>
                <c:pt idx="64">
                  <c:v>359.6762156959</c:v>
                </c:pt>
                <c:pt idx="65">
                  <c:v>365.49894231309997</c:v>
                </c:pt>
                <c:pt idx="66">
                  <c:v>371.32166893030001</c:v>
                </c:pt>
                <c:pt idx="67">
                  <c:v>377.14439554749998</c:v>
                </c:pt>
                <c:pt idx="68">
                  <c:v>382.96712216470002</c:v>
                </c:pt>
                <c:pt idx="69">
                  <c:v>388.78984878189999</c:v>
                </c:pt>
              </c:numCache>
            </c:numRef>
          </c:xVal>
          <c:yVal>
            <c:numRef>
              <c:f>XLSTAT_20210714_122116_1_HID!ydata1</c:f>
              <c:numCache>
                <c:formatCode>General</c:formatCode>
                <c:ptCount val="70"/>
                <c:pt idx="0">
                  <c:v>-0.96221970398515044</c:v>
                </c:pt>
                <c:pt idx="1">
                  <c:v>-0.76443214197057185</c:v>
                </c:pt>
                <c:pt idx="2">
                  <c:v>-0.56749208104003945</c:v>
                </c:pt>
                <c:pt idx="3">
                  <c:v>-0.37150405583493495</c:v>
                </c:pt>
                <c:pt idx="4">
                  <c:v>-0.17658808196801901</c:v>
                </c:pt>
                <c:pt idx="5">
                  <c:v>1.7118007799902468E-2</c:v>
                </c:pt>
                <c:pt idx="6">
                  <c:v>0.20945600454608204</c:v>
                </c:pt>
                <c:pt idx="7">
                  <c:v>0.40024461374958742</c:v>
                </c:pt>
                <c:pt idx="8">
                  <c:v>0.58927673619659804</c:v>
                </c:pt>
                <c:pt idx="9">
                  <c:v>0.77631698013172534</c:v>
                </c:pt>
                <c:pt idx="10">
                  <c:v>0.9610997833052678</c:v>
                </c:pt>
                <c:pt idx="11">
                  <c:v>1.1433286981186264</c:v>
                </c:pt>
                <c:pt idx="12">
                  <c:v>1.3226775885186399</c:v>
                </c:pt>
                <c:pt idx="13">
                  <c:v>1.4987946605571856</c:v>
                </c:pt>
                <c:pt idx="14">
                  <c:v>1.6713103172759762</c:v>
                </c:pt>
                <c:pt idx="15">
                  <c:v>1.839849669251884</c:v>
                </c:pt>
                <c:pt idx="16">
                  <c:v>2.0040500062167865</c:v>
                </c:pt>
                <c:pt idx="17">
                  <c:v>2.1635825617265554</c:v>
                </c:pt>
                <c:pt idx="18">
                  <c:v>2.3181765722779515</c:v>
                </c:pt>
                <c:pt idx="19">
                  <c:v>2.467642300700458</c:v>
                </c:pt>
                <c:pt idx="20">
                  <c:v>2.611888943699797</c:v>
                </c:pt>
                <c:pt idx="21">
                  <c:v>2.7509337280069852</c:v>
                </c:pt>
                <c:pt idx="22">
                  <c:v>2.8849001583272251</c:v>
                </c:pt>
                <c:pt idx="23">
                  <c:v>3.0140058174329898</c:v>
                </c:pt>
                <c:pt idx="24">
                  <c:v>3.1385423990959098</c:v>
                </c:pt>
                <c:pt idx="25">
                  <c:v>3.2588519339251558</c:v>
                </c:pt>
                <c:pt idx="26">
                  <c:v>3.3753031524662065</c:v>
                </c:pt>
                <c:pt idx="27">
                  <c:v>3.4882709277956017</c:v>
                </c:pt>
                <c:pt idx="28">
                  <c:v>3.5981203533624537</c:v>
                </c:pt>
                <c:pt idx="29">
                  <c:v>3.705195769125273</c:v>
                </c:pt>
                <c:pt idx="30">
                  <c:v>3.8098142177216157</c:v>
                </c:pt>
                <c:pt idx="31">
                  <c:v>3.9122624157236823</c:v>
                </c:pt>
                <c:pt idx="32">
                  <c:v>4.0127962529473304</c:v>
                </c:pt>
                <c:pt idx="33">
                  <c:v>4.1116419460993585</c:v>
                </c:pt>
                <c:pt idx="34">
                  <c:v>4.2089981601601938</c:v>
                </c:pt>
                <c:pt idx="35">
                  <c:v>4.3050386028487475</c:v>
                </c:pt>
                <c:pt idx="36">
                  <c:v>4.3999147612359923</c:v>
                </c:pt>
                <c:pt idx="37">
                  <c:v>4.4937585750849944</c:v>
                </c:pt>
                <c:pt idx="38">
                  <c:v>4.5866849308180031</c:v>
                </c:pt>
                <c:pt idx="39">
                  <c:v>4.678793919888161</c:v>
                </c:pt>
                <c:pt idx="40">
                  <c:v>4.7701728432899131</c:v>
                </c:pt>
                <c:pt idx="41">
                  <c:v>4.8608979665528906</c:v>
                </c:pt>
                <c:pt idx="42">
                  <c:v>4.9510360419379538</c:v>
                </c:pt>
                <c:pt idx="43">
                  <c:v>5.0406456203885845</c:v>
                </c:pt>
                <c:pt idx="44">
                  <c:v>5.1297781776324269</c:v>
                </c:pt>
                <c:pt idx="45">
                  <c:v>5.2184790783634973</c:v>
                </c:pt>
                <c:pt idx="46">
                  <c:v>5.3067884007458304</c:v>
                </c:pt>
                <c:pt idx="47">
                  <c:v>5.3947416412324678</c:v>
                </c:pt>
                <c:pt idx="48">
                  <c:v>5.482370317287276</c:v>
                </c:pt>
                <c:pt idx="49">
                  <c:v>5.5697024832548632</c:v>
                </c:pt>
                <c:pt idx="50">
                  <c:v>5.6567631724614529</c:v>
                </c:pt>
                <c:pt idx="51">
                  <c:v>5.7435747766971588</c:v>
                </c:pt>
                <c:pt idx="52">
                  <c:v>5.8301573725394213</c:v>
                </c:pt>
                <c:pt idx="53">
                  <c:v>5.9165290025194341</c:v>
                </c:pt>
                <c:pt idx="54">
                  <c:v>6.002705917888477</c:v>
                </c:pt>
                <c:pt idx="55">
                  <c:v>6.0887027886852767</c:v>
                </c:pt>
                <c:pt idx="56">
                  <c:v>6.1745328859143367</c:v>
                </c:pt>
                <c:pt idx="57">
                  <c:v>6.2602082398949621</c:v>
                </c:pt>
                <c:pt idx="58">
                  <c:v>6.3457397782106728</c:v>
                </c:pt>
                <c:pt idx="59">
                  <c:v>6.4311374461597204</c:v>
                </c:pt>
                <c:pt idx="60">
                  <c:v>6.5164103121636225</c:v>
                </c:pt>
                <c:pt idx="61">
                  <c:v>6.6015666602181327</c:v>
                </c:pt>
                <c:pt idx="62">
                  <c:v>6.6866140711581048</c:v>
                </c:pt>
                <c:pt idx="63">
                  <c:v>6.771559494244622</c:v>
                </c:pt>
                <c:pt idx="64">
                  <c:v>6.8564093103612205</c:v>
                </c:pt>
                <c:pt idx="65">
                  <c:v>6.9411693879192526</c:v>
                </c:pt>
                <c:pt idx="66">
                  <c:v>7.0258451324146964</c:v>
                </c:pt>
                <c:pt idx="67">
                  <c:v>7.1104415304452093</c:v>
                </c:pt>
                <c:pt idx="68">
                  <c:v>7.1949631888831878</c:v>
                </c:pt>
                <c:pt idx="69">
                  <c:v>7.279414369804412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B6-9B4C-A9C4-6BF18AE22DA6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XLSTAT_20210714_122116_1_HID!xdata2</c:f>
              <c:numCache>
                <c:formatCode>General</c:formatCode>
                <c:ptCount val="70"/>
                <c:pt idx="0">
                  <c:v>-12.978287804900001</c:v>
                </c:pt>
                <c:pt idx="1">
                  <c:v>-7.1555611877000009</c:v>
                </c:pt>
                <c:pt idx="2">
                  <c:v>-1.3328345705000011</c:v>
                </c:pt>
                <c:pt idx="3">
                  <c:v>4.4898920466999979</c:v>
                </c:pt>
                <c:pt idx="4">
                  <c:v>10.312618663899999</c:v>
                </c:pt>
                <c:pt idx="5">
                  <c:v>16.135345281100001</c:v>
                </c:pt>
                <c:pt idx="6">
                  <c:v>21.958071898299998</c:v>
                </c:pt>
                <c:pt idx="7">
                  <c:v>27.780798515500003</c:v>
                </c:pt>
                <c:pt idx="8">
                  <c:v>33.6035251327</c:v>
                </c:pt>
                <c:pt idx="9">
                  <c:v>39.426251749899997</c:v>
                </c:pt>
                <c:pt idx="10">
                  <c:v>45.248978367100001</c:v>
                </c:pt>
                <c:pt idx="11">
                  <c:v>51.071704984300005</c:v>
                </c:pt>
                <c:pt idx="12">
                  <c:v>56.894431601499996</c:v>
                </c:pt>
                <c:pt idx="13">
                  <c:v>62.7171582187</c:v>
                </c:pt>
                <c:pt idx="14">
                  <c:v>68.539884835899997</c:v>
                </c:pt>
                <c:pt idx="15">
                  <c:v>74.362611453099987</c:v>
                </c:pt>
                <c:pt idx="16">
                  <c:v>80.185338070299991</c:v>
                </c:pt>
                <c:pt idx="17">
                  <c:v>86.008064687499996</c:v>
                </c:pt>
                <c:pt idx="18">
                  <c:v>91.830791304699986</c:v>
                </c:pt>
                <c:pt idx="19">
                  <c:v>97.65351792189999</c:v>
                </c:pt>
                <c:pt idx="20">
                  <c:v>103.47624453909999</c:v>
                </c:pt>
                <c:pt idx="21">
                  <c:v>109.29897115629998</c:v>
                </c:pt>
                <c:pt idx="22">
                  <c:v>115.1216977735</c:v>
                </c:pt>
                <c:pt idx="23">
                  <c:v>120.94442439069998</c:v>
                </c:pt>
                <c:pt idx="24">
                  <c:v>126.76715100789998</c:v>
                </c:pt>
                <c:pt idx="25">
                  <c:v>132.5898776251</c:v>
                </c:pt>
                <c:pt idx="26">
                  <c:v>138.41260424230001</c:v>
                </c:pt>
                <c:pt idx="27">
                  <c:v>144.23533085950001</c:v>
                </c:pt>
                <c:pt idx="28">
                  <c:v>150.05805747670001</c:v>
                </c:pt>
                <c:pt idx="29">
                  <c:v>155.88078409389999</c:v>
                </c:pt>
                <c:pt idx="30">
                  <c:v>161.70351071109999</c:v>
                </c:pt>
                <c:pt idx="31">
                  <c:v>167.5262373283</c:v>
                </c:pt>
                <c:pt idx="32">
                  <c:v>173.3489639455</c:v>
                </c:pt>
                <c:pt idx="33">
                  <c:v>179.17169056270001</c:v>
                </c:pt>
                <c:pt idx="34">
                  <c:v>184.99441717990001</c:v>
                </c:pt>
                <c:pt idx="35">
                  <c:v>190.81714379710002</c:v>
                </c:pt>
                <c:pt idx="36">
                  <c:v>196.63987041429999</c:v>
                </c:pt>
                <c:pt idx="37">
                  <c:v>202.4625970315</c:v>
                </c:pt>
                <c:pt idx="38">
                  <c:v>208.2853236487</c:v>
                </c:pt>
                <c:pt idx="39">
                  <c:v>214.1080502659</c:v>
                </c:pt>
                <c:pt idx="40">
                  <c:v>219.93077688310001</c:v>
                </c:pt>
                <c:pt idx="41">
                  <c:v>225.75350350030001</c:v>
                </c:pt>
                <c:pt idx="42">
                  <c:v>231.57623011749999</c:v>
                </c:pt>
                <c:pt idx="43">
                  <c:v>237.39895673469999</c:v>
                </c:pt>
                <c:pt idx="44">
                  <c:v>243.22168335190003</c:v>
                </c:pt>
                <c:pt idx="45">
                  <c:v>249.0444099691</c:v>
                </c:pt>
                <c:pt idx="46">
                  <c:v>254.86713658629998</c:v>
                </c:pt>
                <c:pt idx="47">
                  <c:v>260.68986320350001</c:v>
                </c:pt>
                <c:pt idx="48">
                  <c:v>266.51258982069999</c:v>
                </c:pt>
                <c:pt idx="49">
                  <c:v>272.33531643790002</c:v>
                </c:pt>
                <c:pt idx="50">
                  <c:v>278.15804305509999</c:v>
                </c:pt>
                <c:pt idx="51">
                  <c:v>283.98076967230003</c:v>
                </c:pt>
                <c:pt idx="52">
                  <c:v>289.8034962895</c:v>
                </c:pt>
                <c:pt idx="53">
                  <c:v>295.62622290669998</c:v>
                </c:pt>
                <c:pt idx="54">
                  <c:v>301.44894952390001</c:v>
                </c:pt>
                <c:pt idx="55">
                  <c:v>307.27167614109999</c:v>
                </c:pt>
                <c:pt idx="56">
                  <c:v>313.09440275830002</c:v>
                </c:pt>
                <c:pt idx="57">
                  <c:v>318.9171293755</c:v>
                </c:pt>
                <c:pt idx="58">
                  <c:v>324.73985599269997</c:v>
                </c:pt>
                <c:pt idx="59">
                  <c:v>330.56258260990001</c:v>
                </c:pt>
                <c:pt idx="60">
                  <c:v>336.38530922709998</c:v>
                </c:pt>
                <c:pt idx="61">
                  <c:v>342.20803584430001</c:v>
                </c:pt>
                <c:pt idx="62">
                  <c:v>348.03076246149999</c:v>
                </c:pt>
                <c:pt idx="63">
                  <c:v>353.85348907870002</c:v>
                </c:pt>
                <c:pt idx="64">
                  <c:v>359.6762156959</c:v>
                </c:pt>
                <c:pt idx="65">
                  <c:v>365.49894231309997</c:v>
                </c:pt>
                <c:pt idx="66">
                  <c:v>371.32166893030001</c:v>
                </c:pt>
                <c:pt idx="67">
                  <c:v>377.14439554749998</c:v>
                </c:pt>
                <c:pt idx="68">
                  <c:v>382.96712216470002</c:v>
                </c:pt>
                <c:pt idx="69">
                  <c:v>388.78984878189999</c:v>
                </c:pt>
              </c:numCache>
            </c:numRef>
          </c:xVal>
          <c:yVal>
            <c:numRef>
              <c:f>XLSTAT_20210714_122116_1_HID!ydata2</c:f>
              <c:numCache>
                <c:formatCode>General</c:formatCode>
                <c:ptCount val="70"/>
                <c:pt idx="0">
                  <c:v>1.8719478676558836</c:v>
                </c:pt>
                <c:pt idx="1">
                  <c:v>1.9643049582359309</c:v>
                </c:pt>
                <c:pt idx="2">
                  <c:v>2.0575095499000247</c:v>
                </c:pt>
                <c:pt idx="3">
                  <c:v>2.1516661772895462</c:v>
                </c:pt>
                <c:pt idx="4">
                  <c:v>2.2468948560172564</c:v>
                </c:pt>
                <c:pt idx="5">
                  <c:v>2.3433334188439616</c:v>
                </c:pt>
                <c:pt idx="6">
                  <c:v>2.4411400746924077</c:v>
                </c:pt>
                <c:pt idx="7">
                  <c:v>2.5404961180835293</c:v>
                </c:pt>
                <c:pt idx="8">
                  <c:v>2.6416086482311449</c:v>
                </c:pt>
                <c:pt idx="9">
                  <c:v>2.7447130568906433</c:v>
                </c:pt>
                <c:pt idx="10">
                  <c:v>2.8500749063117272</c:v>
                </c:pt>
                <c:pt idx="11">
                  <c:v>2.9579906440929946</c:v>
                </c:pt>
                <c:pt idx="12">
                  <c:v>3.0687864062876073</c:v>
                </c:pt>
                <c:pt idx="13">
                  <c:v>3.1828139868436875</c:v>
                </c:pt>
                <c:pt idx="14">
                  <c:v>3.300442982719523</c:v>
                </c:pt>
                <c:pt idx="15">
                  <c:v>3.4220482833382411</c:v>
                </c:pt>
                <c:pt idx="16">
                  <c:v>3.5479925989679648</c:v>
                </c:pt>
                <c:pt idx="17">
                  <c:v>3.678604696052822</c:v>
                </c:pt>
                <c:pt idx="18">
                  <c:v>3.814155338096052</c:v>
                </c:pt>
                <c:pt idx="19">
                  <c:v>3.9548342622681716</c:v>
                </c:pt>
                <c:pt idx="20">
                  <c:v>4.1007322718634587</c:v>
                </c:pt>
                <c:pt idx="21">
                  <c:v>4.2518321401508965</c:v>
                </c:pt>
                <c:pt idx="22">
                  <c:v>4.4080103624252835</c:v>
                </c:pt>
                <c:pt idx="23">
                  <c:v>4.5690493559141441</c:v>
                </c:pt>
                <c:pt idx="24">
                  <c:v>4.7346574268458497</c:v>
                </c:pt>
                <c:pt idx="25">
                  <c:v>4.904492544611232</c:v>
                </c:pt>
                <c:pt idx="26">
                  <c:v>5.0781859786648083</c:v>
                </c:pt>
                <c:pt idx="27">
                  <c:v>5.2553628559300378</c:v>
                </c:pt>
                <c:pt idx="28">
                  <c:v>5.4356580829578132</c:v>
                </c:pt>
                <c:pt idx="29">
                  <c:v>5.6187273197896186</c:v>
                </c:pt>
                <c:pt idx="30">
                  <c:v>5.8042535237879029</c:v>
                </c:pt>
                <c:pt idx="31">
                  <c:v>5.9919499783804619</c:v>
                </c:pt>
                <c:pt idx="32">
                  <c:v>6.1815607937514407</c:v>
                </c:pt>
                <c:pt idx="33">
                  <c:v>6.3728597531940396</c:v>
                </c:pt>
                <c:pt idx="34">
                  <c:v>6.5656481917278295</c:v>
                </c:pt>
                <c:pt idx="35">
                  <c:v>6.7597524016339028</c:v>
                </c:pt>
                <c:pt idx="36">
                  <c:v>6.9550208958412831</c:v>
                </c:pt>
                <c:pt idx="37">
                  <c:v>7.151321734586908</c:v>
                </c:pt>
                <c:pt idx="38">
                  <c:v>7.3485400314485245</c:v>
                </c:pt>
                <c:pt idx="39">
                  <c:v>7.5465756949729936</c:v>
                </c:pt>
                <c:pt idx="40">
                  <c:v>7.7453414241658685</c:v>
                </c:pt>
                <c:pt idx="41">
                  <c:v>7.9447609534975161</c:v>
                </c:pt>
                <c:pt idx="42">
                  <c:v>8.1447675307070782</c:v>
                </c:pt>
                <c:pt idx="43">
                  <c:v>8.3453026048510743</c:v>
                </c:pt>
                <c:pt idx="44">
                  <c:v>8.5463147002018598</c:v>
                </c:pt>
                <c:pt idx="45">
                  <c:v>8.7477584520654137</c:v>
                </c:pt>
                <c:pt idx="46">
                  <c:v>8.9495937822777059</c:v>
                </c:pt>
                <c:pt idx="47">
                  <c:v>9.1517851943856972</c:v>
                </c:pt>
                <c:pt idx="48">
                  <c:v>9.3543011709255151</c:v>
                </c:pt>
                <c:pt idx="49">
                  <c:v>9.5571136575525539</c:v>
                </c:pt>
                <c:pt idx="50">
                  <c:v>9.7601976209405894</c:v>
                </c:pt>
                <c:pt idx="51">
                  <c:v>9.9635306692995105</c:v>
                </c:pt>
                <c:pt idx="52">
                  <c:v>10.167092726051873</c:v>
                </c:pt>
                <c:pt idx="53">
                  <c:v>10.370865748666484</c:v>
                </c:pt>
                <c:pt idx="54">
                  <c:v>10.574833485892071</c:v>
                </c:pt>
                <c:pt idx="55">
                  <c:v>10.778981267689895</c:v>
                </c:pt>
                <c:pt idx="56">
                  <c:v>10.983295823055462</c:v>
                </c:pt>
                <c:pt idx="57">
                  <c:v>11.187765121669464</c:v>
                </c:pt>
                <c:pt idx="58">
                  <c:v>11.392378235948376</c:v>
                </c:pt>
                <c:pt idx="59">
                  <c:v>11.597125220593956</c:v>
                </c:pt>
                <c:pt idx="60">
                  <c:v>11.801997007184681</c:v>
                </c:pt>
                <c:pt idx="61">
                  <c:v>12.006985311724797</c:v>
                </c:pt>
                <c:pt idx="62">
                  <c:v>12.212082553379449</c:v>
                </c:pt>
                <c:pt idx="63">
                  <c:v>12.417281782887558</c:v>
                </c:pt>
                <c:pt idx="64">
                  <c:v>12.622576619365587</c:v>
                </c:pt>
                <c:pt idx="65">
                  <c:v>12.827961194402178</c:v>
                </c:pt>
                <c:pt idx="66">
                  <c:v>13.033430102501365</c:v>
                </c:pt>
                <c:pt idx="67">
                  <c:v>13.238978357065475</c:v>
                </c:pt>
                <c:pt idx="68">
                  <c:v>13.444601351222124</c:v>
                </c:pt>
                <c:pt idx="69">
                  <c:v>13.650294822895527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B6-9B4C-A9C4-6BF18AE22DA6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XLSTAT_20210714_122116_1_HID!xdata3</c:f>
              <c:numCache>
                <c:formatCode>General</c:formatCode>
                <c:ptCount val="100"/>
                <c:pt idx="0">
                  <c:v>-12.978287804900001</c:v>
                </c:pt>
                <c:pt idx="1">
                  <c:v>-8.9200237990000009</c:v>
                </c:pt>
                <c:pt idx="2">
                  <c:v>-4.8617597931000009</c:v>
                </c:pt>
                <c:pt idx="3">
                  <c:v>-0.80349578720000103</c:v>
                </c:pt>
                <c:pt idx="4">
                  <c:v>3.2547682186999989</c:v>
                </c:pt>
                <c:pt idx="5">
                  <c:v>7.3130322245999988</c:v>
                </c:pt>
                <c:pt idx="6">
                  <c:v>11.371296230499999</c:v>
                </c:pt>
                <c:pt idx="7">
                  <c:v>15.429560236399999</c:v>
                </c:pt>
                <c:pt idx="8">
                  <c:v>19.4878242423</c:v>
                </c:pt>
                <c:pt idx="9">
                  <c:v>23.5460882482</c:v>
                </c:pt>
                <c:pt idx="10">
                  <c:v>27.6043522541</c:v>
                </c:pt>
                <c:pt idx="11">
                  <c:v>31.66261626</c:v>
                </c:pt>
                <c:pt idx="12">
                  <c:v>35.7208802659</c:v>
                </c:pt>
                <c:pt idx="13">
                  <c:v>39.7791442718</c:v>
                </c:pt>
                <c:pt idx="14">
                  <c:v>43.8374082777</c:v>
                </c:pt>
                <c:pt idx="15">
                  <c:v>47.8956722836</c:v>
                </c:pt>
                <c:pt idx="16">
                  <c:v>51.9539362895</c:v>
                </c:pt>
                <c:pt idx="17">
                  <c:v>56.0122002954</c:v>
                </c:pt>
                <c:pt idx="18">
                  <c:v>60.070464301299999</c:v>
                </c:pt>
                <c:pt idx="19">
                  <c:v>64.128728307199992</c:v>
                </c:pt>
                <c:pt idx="20">
                  <c:v>68.186992313099992</c:v>
                </c:pt>
                <c:pt idx="21">
                  <c:v>72.245256318999992</c:v>
                </c:pt>
                <c:pt idx="22">
                  <c:v>76.303520324899992</c:v>
                </c:pt>
                <c:pt idx="23">
                  <c:v>80.361784330799992</c:v>
                </c:pt>
                <c:pt idx="24">
                  <c:v>84.420048336699992</c:v>
                </c:pt>
                <c:pt idx="25">
                  <c:v>88.478312342599992</c:v>
                </c:pt>
                <c:pt idx="26">
                  <c:v>92.536576348499992</c:v>
                </c:pt>
                <c:pt idx="27">
                  <c:v>96.594840354399992</c:v>
                </c:pt>
                <c:pt idx="28">
                  <c:v>100.65310436029999</c:v>
                </c:pt>
                <c:pt idx="29">
                  <c:v>104.71136836619999</c:v>
                </c:pt>
                <c:pt idx="30">
                  <c:v>108.76963237209999</c:v>
                </c:pt>
                <c:pt idx="31">
                  <c:v>112.82789637799999</c:v>
                </c:pt>
                <c:pt idx="32">
                  <c:v>116.88616038389999</c:v>
                </c:pt>
                <c:pt idx="33">
                  <c:v>120.94442438980001</c:v>
                </c:pt>
                <c:pt idx="34">
                  <c:v>125.00268839569999</c:v>
                </c:pt>
                <c:pt idx="35">
                  <c:v>129.06095240159999</c:v>
                </c:pt>
                <c:pt idx="36">
                  <c:v>133.11921640750001</c:v>
                </c:pt>
                <c:pt idx="37">
                  <c:v>137.17748041340002</c:v>
                </c:pt>
                <c:pt idx="38">
                  <c:v>141.2357444193</c:v>
                </c:pt>
                <c:pt idx="39">
                  <c:v>145.29400842519999</c:v>
                </c:pt>
                <c:pt idx="40">
                  <c:v>149.3522724311</c:v>
                </c:pt>
                <c:pt idx="41">
                  <c:v>153.41053643700002</c:v>
                </c:pt>
                <c:pt idx="42">
                  <c:v>157.4688004429</c:v>
                </c:pt>
                <c:pt idx="43">
                  <c:v>161.52706444879999</c:v>
                </c:pt>
                <c:pt idx="44">
                  <c:v>165.5853284547</c:v>
                </c:pt>
                <c:pt idx="45">
                  <c:v>169.64359246060002</c:v>
                </c:pt>
                <c:pt idx="46">
                  <c:v>173.7018564665</c:v>
                </c:pt>
                <c:pt idx="47">
                  <c:v>177.76012047239999</c:v>
                </c:pt>
                <c:pt idx="48">
                  <c:v>181.8183844783</c:v>
                </c:pt>
                <c:pt idx="49">
                  <c:v>185.87664848420002</c:v>
                </c:pt>
                <c:pt idx="50">
                  <c:v>189.9349124901</c:v>
                </c:pt>
                <c:pt idx="51">
                  <c:v>193.99317649599999</c:v>
                </c:pt>
                <c:pt idx="52">
                  <c:v>198.0514405019</c:v>
                </c:pt>
                <c:pt idx="53">
                  <c:v>202.10970450780002</c:v>
                </c:pt>
                <c:pt idx="54">
                  <c:v>206.1679685137</c:v>
                </c:pt>
                <c:pt idx="55">
                  <c:v>210.22623251959999</c:v>
                </c:pt>
                <c:pt idx="56">
                  <c:v>214.2844965255</c:v>
                </c:pt>
                <c:pt idx="57">
                  <c:v>218.34276053140002</c:v>
                </c:pt>
                <c:pt idx="58">
                  <c:v>222.4010245373</c:v>
                </c:pt>
                <c:pt idx="59">
                  <c:v>226.45928854319999</c:v>
                </c:pt>
                <c:pt idx="60">
                  <c:v>230.5175525491</c:v>
                </c:pt>
                <c:pt idx="61">
                  <c:v>234.57581655500002</c:v>
                </c:pt>
                <c:pt idx="62">
                  <c:v>238.6340805609</c:v>
                </c:pt>
                <c:pt idx="63">
                  <c:v>242.69234456679999</c:v>
                </c:pt>
                <c:pt idx="64">
                  <c:v>246.7506085727</c:v>
                </c:pt>
                <c:pt idx="65">
                  <c:v>250.80887257860002</c:v>
                </c:pt>
                <c:pt idx="66">
                  <c:v>254.86713658450003</c:v>
                </c:pt>
                <c:pt idx="67">
                  <c:v>258.92540059039999</c:v>
                </c:pt>
                <c:pt idx="68">
                  <c:v>262.9836645963</c:v>
                </c:pt>
                <c:pt idx="69">
                  <c:v>267.04192860220002</c:v>
                </c:pt>
                <c:pt idx="70">
                  <c:v>271.10019260809997</c:v>
                </c:pt>
                <c:pt idx="71">
                  <c:v>275.15845661399999</c:v>
                </c:pt>
                <c:pt idx="72">
                  <c:v>279.2167206199</c:v>
                </c:pt>
                <c:pt idx="73">
                  <c:v>283.27498462580002</c:v>
                </c:pt>
                <c:pt idx="74">
                  <c:v>287.33324863170003</c:v>
                </c:pt>
                <c:pt idx="75">
                  <c:v>291.39151263759999</c:v>
                </c:pt>
                <c:pt idx="76">
                  <c:v>295.4497766435</c:v>
                </c:pt>
                <c:pt idx="77">
                  <c:v>299.50804064940002</c:v>
                </c:pt>
                <c:pt idx="78">
                  <c:v>303.56630465529997</c:v>
                </c:pt>
                <c:pt idx="79">
                  <c:v>307.62456866119999</c:v>
                </c:pt>
                <c:pt idx="80">
                  <c:v>311.6828326671</c:v>
                </c:pt>
                <c:pt idx="81">
                  <c:v>315.74109667300002</c:v>
                </c:pt>
                <c:pt idx="82">
                  <c:v>319.79936067890003</c:v>
                </c:pt>
                <c:pt idx="83">
                  <c:v>323.85762468479999</c:v>
                </c:pt>
                <c:pt idx="84">
                  <c:v>327.9158886907</c:v>
                </c:pt>
                <c:pt idx="85">
                  <c:v>331.97415269660002</c:v>
                </c:pt>
                <c:pt idx="86">
                  <c:v>336.03241670249997</c:v>
                </c:pt>
                <c:pt idx="87">
                  <c:v>340.09068070839999</c:v>
                </c:pt>
                <c:pt idx="88">
                  <c:v>344.1489447143</c:v>
                </c:pt>
                <c:pt idx="89">
                  <c:v>348.20720872020001</c:v>
                </c:pt>
                <c:pt idx="90">
                  <c:v>352.26547272610003</c:v>
                </c:pt>
                <c:pt idx="91">
                  <c:v>356.32373673199999</c:v>
                </c:pt>
                <c:pt idx="92">
                  <c:v>360.3820007379</c:v>
                </c:pt>
                <c:pt idx="93">
                  <c:v>364.44026474380001</c:v>
                </c:pt>
                <c:pt idx="94">
                  <c:v>368.49852874969997</c:v>
                </c:pt>
                <c:pt idx="95">
                  <c:v>372.55679275559999</c:v>
                </c:pt>
                <c:pt idx="96">
                  <c:v>376.6150567615</c:v>
                </c:pt>
                <c:pt idx="97">
                  <c:v>380.67332076740001</c:v>
                </c:pt>
                <c:pt idx="98">
                  <c:v>384.73158477330003</c:v>
                </c:pt>
                <c:pt idx="99">
                  <c:v>388.78984877919999</c:v>
                </c:pt>
              </c:numCache>
            </c:numRef>
          </c:xVal>
          <c:yVal>
            <c:numRef>
              <c:f>XLSTAT_20210714_122116_1_HID!ydata3</c:f>
              <c:numCache>
                <c:formatCode>General</c:formatCode>
                <c:ptCount val="100"/>
                <c:pt idx="0">
                  <c:v>-3.3811699286078571</c:v>
                </c:pt>
                <c:pt idx="1">
                  <c:v>-3.266608066181409</c:v>
                </c:pt>
                <c:pt idx="2">
                  <c:v>-3.1524948717058816</c:v>
                </c:pt>
                <c:pt idx="3">
                  <c:v>-3.0388349543058544</c:v>
                </c:pt>
                <c:pt idx="4">
                  <c:v>-2.9256328224794146</c:v>
                </c:pt>
                <c:pt idx="5">
                  <c:v>-2.8128928769826262</c:v>
                </c:pt>
                <c:pt idx="6">
                  <c:v>-2.7006194037181523</c:v>
                </c:pt>
                <c:pt idx="7">
                  <c:v>-2.5888165666509746</c:v>
                </c:pt>
                <c:pt idx="8">
                  <c:v>-2.4774884007750302</c:v>
                </c:pt>
                <c:pt idx="9">
                  <c:v>-2.366638805155258</c:v>
                </c:pt>
                <c:pt idx="10">
                  <c:v>-2.2562715360701389</c:v>
                </c:pt>
                <c:pt idx="11">
                  <c:v>-2.1463902002802735</c:v>
                </c:pt>
                <c:pt idx="12">
                  <c:v>-2.0369982484488096</c:v>
                </c:pt>
                <c:pt idx="13">
                  <c:v>-1.9280989687396888</c:v>
                </c:pt>
                <c:pt idx="14">
                  <c:v>-1.8196954806196373</c:v>
                </c:pt>
                <c:pt idx="15">
                  <c:v>-1.7117907288896164</c:v>
                </c:pt>
                <c:pt idx="16">
                  <c:v>-1.6043874779710867</c:v>
                </c:pt>
                <c:pt idx="17">
                  <c:v>-1.4974883064718321</c:v>
                </c:pt>
                <c:pt idx="18">
                  <c:v>-1.3910956020553771</c:v>
                </c:pt>
                <c:pt idx="19">
                  <c:v>-1.2852115566370723</c:v>
                </c:pt>
                <c:pt idx="20">
                  <c:v>-1.179838161928811</c:v>
                </c:pt>
                <c:pt idx="21">
                  <c:v>-1.0749772053530662</c:v>
                </c:pt>
                <c:pt idx="22">
                  <c:v>-0.97063026634544469</c:v>
                </c:pt>
                <c:pt idx="23">
                  <c:v>-0.86679871306337075</c:v>
                </c:pt>
                <c:pt idx="24">
                  <c:v>-0.76348369951671247</c:v>
                </c:pt>
                <c:pt idx="25">
                  <c:v>-0.66068616313429551</c:v>
                </c:pt>
                <c:pt idx="26">
                  <c:v>-0.55840682277817866</c:v>
                </c:pt>
                <c:pt idx="27">
                  <c:v>-0.4566461772154935</c:v>
                </c:pt>
                <c:pt idx="28">
                  <c:v>-0.35540450405538149</c:v>
                </c:pt>
                <c:pt idx="29">
                  <c:v>-0.25468185915632224</c:v>
                </c:pt>
                <c:pt idx="30">
                  <c:v>-0.15447807650679346</c:v>
                </c:pt>
                <c:pt idx="31">
                  <c:v>-5.4792768579864148E-2</c:v>
                </c:pt>
                <c:pt idx="32">
                  <c:v>4.437467284005292E-2</c:v>
                </c:pt>
                <c:pt idx="33">
                  <c:v>0.14302507536239473</c:v>
                </c:pt>
                <c:pt idx="34">
                  <c:v>0.24115948423399702</c:v>
                </c:pt>
                <c:pt idx="35">
                  <c:v>0.338779160129691</c:v>
                </c:pt>
                <c:pt idx="36">
                  <c:v>0.4358855765007541</c:v>
                </c:pt>
                <c:pt idx="37">
                  <c:v>0.53248041649416811</c:v>
                </c:pt>
                <c:pt idx="38">
                  <c:v>0.62856556945754827</c:v>
                </c:pt>
                <c:pt idx="39">
                  <c:v>0.72414312704647799</c:v>
                </c:pt>
                <c:pt idx="40">
                  <c:v>0.81921537895266772</c:v>
                </c:pt>
                <c:pt idx="41">
                  <c:v>0.91378480827288922</c:v>
                </c:pt>
                <c:pt idx="42">
                  <c:v>1.0078540865400392</c:v>
                </c:pt>
                <c:pt idx="43">
                  <c:v>1.1014260684388639</c:v>
                </c:pt>
                <c:pt idx="44">
                  <c:v>1.1945037862299155</c:v>
                </c:pt>
                <c:pt idx="45">
                  <c:v>1.2870904439061515</c:v>
                </c:pt>
                <c:pt idx="46">
                  <c:v>1.3791894111072547</c:v>
                </c:pt>
                <c:pt idx="47">
                  <c:v>1.4708042168172311</c:v>
                </c:pt>
                <c:pt idx="48">
                  <c:v>1.5619385428711094</c:v>
                </c:pt>
                <c:pt idx="49">
                  <c:v>1.652596217296725</c:v>
                </c:pt>
                <c:pt idx="50">
                  <c:v>1.7427812075175071</c:v>
                </c:pt>
                <c:pt idx="51">
                  <c:v>1.8324976134419497</c:v>
                </c:pt>
                <c:pt idx="52">
                  <c:v>1.9217496604651161</c:v>
                </c:pt>
                <c:pt idx="53">
                  <c:v>2.0105416924069628</c:v>
                </c:pt>
                <c:pt idx="54">
                  <c:v>2.0988781644116883</c:v>
                </c:pt>
                <c:pt idx="55">
                  <c:v>2.1867636358314679</c:v>
                </c:pt>
                <c:pt idx="56">
                  <c:v>2.2742027631171249</c:v>
                </c:pt>
                <c:pt idx="57">
                  <c:v>2.3612002927372511</c:v>
                </c:pt>
                <c:pt idx="58">
                  <c:v>2.447761054146294</c:v>
                </c:pt>
                <c:pt idx="59">
                  <c:v>2.5338899528209478</c:v>
                </c:pt>
                <c:pt idx="60">
                  <c:v>2.6195919633830216</c:v>
                </c:pt>
                <c:pt idx="61">
                  <c:v>2.7048721228257344</c:v>
                </c:pt>
                <c:pt idx="62">
                  <c:v>2.7897355238591075</c:v>
                </c:pt>
                <c:pt idx="63">
                  <c:v>2.874187308388847</c:v>
                </c:pt>
                <c:pt idx="64">
                  <c:v>2.9582326611418224</c:v>
                </c:pt>
                <c:pt idx="65">
                  <c:v>3.0418768034499459</c:v>
                </c:pt>
                <c:pt idx="66">
                  <c:v>3.1251249872029687</c:v>
                </c:pt>
                <c:pt idx="67">
                  <c:v>3.2079824889794786</c:v>
                </c:pt>
                <c:pt idx="68">
                  <c:v>3.2904546043640979</c:v>
                </c:pt>
                <c:pt idx="69">
                  <c:v>3.3725466424577251</c:v>
                </c:pt>
                <c:pt idx="70">
                  <c:v>3.4542639205864747</c:v>
                </c:pt>
                <c:pt idx="71">
                  <c:v>3.5356117592138698</c:v>
                </c:pt>
                <c:pt idx="72">
                  <c:v>3.6165954770597528</c:v>
                </c:pt>
                <c:pt idx="73">
                  <c:v>3.6972203864284063</c:v>
                </c:pt>
                <c:pt idx="74">
                  <c:v>3.777491788747378</c:v>
                </c:pt>
                <c:pt idx="75">
                  <c:v>3.8574149703176417</c:v>
                </c:pt>
                <c:pt idx="76">
                  <c:v>3.9369951982748779</c:v>
                </c:pt>
                <c:pt idx="77">
                  <c:v>4.0162377167608572</c:v>
                </c:pt>
                <c:pt idx="78">
                  <c:v>4.0951477433032597</c:v>
                </c:pt>
                <c:pt idx="79">
                  <c:v>4.1737304654015368</c:v>
                </c:pt>
                <c:pt idx="80">
                  <c:v>4.2519910373158778</c:v>
                </c:pt>
                <c:pt idx="81">
                  <c:v>4.3299345770557895</c:v>
                </c:pt>
                <c:pt idx="82">
                  <c:v>4.4075661635643426</c:v>
                </c:pt>
                <c:pt idx="83">
                  <c:v>4.4848908340936626</c:v>
                </c:pt>
                <c:pt idx="84">
                  <c:v>4.5619135817669605</c:v>
                </c:pt>
                <c:pt idx="85">
                  <c:v>4.6386393533219925</c:v>
                </c:pt>
                <c:pt idx="86">
                  <c:v>4.7150730470306295</c:v>
                </c:pt>
                <c:pt idx="87">
                  <c:v>4.7912195107889834</c:v>
                </c:pt>
                <c:pt idx="88">
                  <c:v>4.8670835403723158</c:v>
                </c:pt>
                <c:pt idx="89">
                  <c:v>4.9426698778488847</c:v>
                </c:pt>
                <c:pt idx="90">
                  <c:v>5.0179832101467152</c:v>
                </c:pt>
                <c:pt idx="91">
                  <c:v>5.0930281677672582</c:v>
                </c:pt>
                <c:pt idx="92">
                  <c:v>5.1678093236398475</c:v>
                </c:pt>
                <c:pt idx="93">
                  <c:v>5.242331192110834</c:v>
                </c:pt>
                <c:pt idx="94">
                  <c:v>5.3165982280613653</c:v>
                </c:pt>
                <c:pt idx="95">
                  <c:v>5.3906148261477318</c:v>
                </c:pt>
                <c:pt idx="96">
                  <c:v>5.4643853201583408</c:v>
                </c:pt>
                <c:pt idx="97">
                  <c:v>5.5379139824814176</c:v>
                </c:pt>
                <c:pt idx="98">
                  <c:v>5.6112050236776518</c:v>
                </c:pt>
                <c:pt idx="99">
                  <c:v>5.6842625921521277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B6-9B4C-A9C4-6BF18AE22DA6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XLSTAT_20210714_122116_1_HID!xdata4</c:f>
              <c:numCache>
                <c:formatCode>General</c:formatCode>
                <c:ptCount val="100"/>
                <c:pt idx="0">
                  <c:v>-12.978287804900001</c:v>
                </c:pt>
                <c:pt idx="1">
                  <c:v>-8.9200237990000009</c:v>
                </c:pt>
                <c:pt idx="2">
                  <c:v>-4.8617597931000009</c:v>
                </c:pt>
                <c:pt idx="3">
                  <c:v>-0.80349578720000103</c:v>
                </c:pt>
                <c:pt idx="4">
                  <c:v>3.2547682186999989</c:v>
                </c:pt>
                <c:pt idx="5">
                  <c:v>7.3130322245999988</c:v>
                </c:pt>
                <c:pt idx="6">
                  <c:v>11.371296230499999</c:v>
                </c:pt>
                <c:pt idx="7">
                  <c:v>15.429560236399999</c:v>
                </c:pt>
                <c:pt idx="8">
                  <c:v>19.4878242423</c:v>
                </c:pt>
                <c:pt idx="9">
                  <c:v>23.5460882482</c:v>
                </c:pt>
                <c:pt idx="10">
                  <c:v>27.6043522541</c:v>
                </c:pt>
                <c:pt idx="11">
                  <c:v>31.66261626</c:v>
                </c:pt>
                <c:pt idx="12">
                  <c:v>35.7208802659</c:v>
                </c:pt>
                <c:pt idx="13">
                  <c:v>39.7791442718</c:v>
                </c:pt>
                <c:pt idx="14">
                  <c:v>43.8374082777</c:v>
                </c:pt>
                <c:pt idx="15">
                  <c:v>47.8956722836</c:v>
                </c:pt>
                <c:pt idx="16">
                  <c:v>51.9539362895</c:v>
                </c:pt>
                <c:pt idx="17">
                  <c:v>56.0122002954</c:v>
                </c:pt>
                <c:pt idx="18">
                  <c:v>60.070464301299999</c:v>
                </c:pt>
                <c:pt idx="19">
                  <c:v>64.128728307199992</c:v>
                </c:pt>
                <c:pt idx="20">
                  <c:v>68.186992313099992</c:v>
                </c:pt>
                <c:pt idx="21">
                  <c:v>72.245256318999992</c:v>
                </c:pt>
                <c:pt idx="22">
                  <c:v>76.303520324899992</c:v>
                </c:pt>
                <c:pt idx="23">
                  <c:v>80.361784330799992</c:v>
                </c:pt>
                <c:pt idx="24">
                  <c:v>84.420048336699992</c:v>
                </c:pt>
                <c:pt idx="25">
                  <c:v>88.478312342599992</c:v>
                </c:pt>
                <c:pt idx="26">
                  <c:v>92.536576348499992</c:v>
                </c:pt>
                <c:pt idx="27">
                  <c:v>96.594840354399992</c:v>
                </c:pt>
                <c:pt idx="28">
                  <c:v>100.65310436029999</c:v>
                </c:pt>
                <c:pt idx="29">
                  <c:v>104.71136836619999</c:v>
                </c:pt>
                <c:pt idx="30">
                  <c:v>108.76963237209999</c:v>
                </c:pt>
                <c:pt idx="31">
                  <c:v>112.82789637799999</c:v>
                </c:pt>
                <c:pt idx="32">
                  <c:v>116.88616038389999</c:v>
                </c:pt>
                <c:pt idx="33">
                  <c:v>120.94442438980001</c:v>
                </c:pt>
                <c:pt idx="34">
                  <c:v>125.00268839569999</c:v>
                </c:pt>
                <c:pt idx="35">
                  <c:v>129.06095240159999</c:v>
                </c:pt>
                <c:pt idx="36">
                  <c:v>133.11921640750001</c:v>
                </c:pt>
                <c:pt idx="37">
                  <c:v>137.17748041340002</c:v>
                </c:pt>
                <c:pt idx="38">
                  <c:v>141.2357444193</c:v>
                </c:pt>
                <c:pt idx="39">
                  <c:v>145.29400842519999</c:v>
                </c:pt>
                <c:pt idx="40">
                  <c:v>149.3522724311</c:v>
                </c:pt>
                <c:pt idx="41">
                  <c:v>153.41053643700002</c:v>
                </c:pt>
                <c:pt idx="42">
                  <c:v>157.4688004429</c:v>
                </c:pt>
                <c:pt idx="43">
                  <c:v>161.52706444879999</c:v>
                </c:pt>
                <c:pt idx="44">
                  <c:v>165.5853284547</c:v>
                </c:pt>
                <c:pt idx="45">
                  <c:v>169.64359246060002</c:v>
                </c:pt>
                <c:pt idx="46">
                  <c:v>173.7018564665</c:v>
                </c:pt>
                <c:pt idx="47">
                  <c:v>177.76012047239999</c:v>
                </c:pt>
                <c:pt idx="48">
                  <c:v>181.8183844783</c:v>
                </c:pt>
                <c:pt idx="49">
                  <c:v>185.87664848420002</c:v>
                </c:pt>
                <c:pt idx="50">
                  <c:v>189.9349124901</c:v>
                </c:pt>
                <c:pt idx="51">
                  <c:v>193.99317649599999</c:v>
                </c:pt>
                <c:pt idx="52">
                  <c:v>198.0514405019</c:v>
                </c:pt>
                <c:pt idx="53">
                  <c:v>202.10970450780002</c:v>
                </c:pt>
                <c:pt idx="54">
                  <c:v>206.1679685137</c:v>
                </c:pt>
                <c:pt idx="55">
                  <c:v>210.22623251959999</c:v>
                </c:pt>
                <c:pt idx="56">
                  <c:v>214.2844965255</c:v>
                </c:pt>
                <c:pt idx="57">
                  <c:v>218.34276053140002</c:v>
                </c:pt>
                <c:pt idx="58">
                  <c:v>222.4010245373</c:v>
                </c:pt>
                <c:pt idx="59">
                  <c:v>226.45928854319999</c:v>
                </c:pt>
                <c:pt idx="60">
                  <c:v>230.5175525491</c:v>
                </c:pt>
                <c:pt idx="61">
                  <c:v>234.57581655500002</c:v>
                </c:pt>
                <c:pt idx="62">
                  <c:v>238.6340805609</c:v>
                </c:pt>
                <c:pt idx="63">
                  <c:v>242.69234456679999</c:v>
                </c:pt>
                <c:pt idx="64">
                  <c:v>246.7506085727</c:v>
                </c:pt>
                <c:pt idx="65">
                  <c:v>250.80887257860002</c:v>
                </c:pt>
                <c:pt idx="66">
                  <c:v>254.86713658450003</c:v>
                </c:pt>
                <c:pt idx="67">
                  <c:v>258.92540059039999</c:v>
                </c:pt>
                <c:pt idx="68">
                  <c:v>262.9836645963</c:v>
                </c:pt>
                <c:pt idx="69">
                  <c:v>267.04192860220002</c:v>
                </c:pt>
                <c:pt idx="70">
                  <c:v>271.10019260809997</c:v>
                </c:pt>
                <c:pt idx="71">
                  <c:v>275.15845661399999</c:v>
                </c:pt>
                <c:pt idx="72">
                  <c:v>279.2167206199</c:v>
                </c:pt>
                <c:pt idx="73">
                  <c:v>283.27498462580002</c:v>
                </c:pt>
                <c:pt idx="74">
                  <c:v>287.33324863170003</c:v>
                </c:pt>
                <c:pt idx="75">
                  <c:v>291.39151263759999</c:v>
                </c:pt>
                <c:pt idx="76">
                  <c:v>295.4497766435</c:v>
                </c:pt>
                <c:pt idx="77">
                  <c:v>299.50804064940002</c:v>
                </c:pt>
                <c:pt idx="78">
                  <c:v>303.56630465529997</c:v>
                </c:pt>
                <c:pt idx="79">
                  <c:v>307.62456866119999</c:v>
                </c:pt>
                <c:pt idx="80">
                  <c:v>311.6828326671</c:v>
                </c:pt>
                <c:pt idx="81">
                  <c:v>315.74109667300002</c:v>
                </c:pt>
                <c:pt idx="82">
                  <c:v>319.79936067890003</c:v>
                </c:pt>
                <c:pt idx="83">
                  <c:v>323.85762468479999</c:v>
                </c:pt>
                <c:pt idx="84">
                  <c:v>327.9158886907</c:v>
                </c:pt>
                <c:pt idx="85">
                  <c:v>331.97415269660002</c:v>
                </c:pt>
                <c:pt idx="86">
                  <c:v>336.03241670249997</c:v>
                </c:pt>
                <c:pt idx="87">
                  <c:v>340.09068070839999</c:v>
                </c:pt>
                <c:pt idx="88">
                  <c:v>344.1489447143</c:v>
                </c:pt>
                <c:pt idx="89">
                  <c:v>348.20720872020001</c:v>
                </c:pt>
                <c:pt idx="90">
                  <c:v>352.26547272610003</c:v>
                </c:pt>
                <c:pt idx="91">
                  <c:v>356.32373673199999</c:v>
                </c:pt>
                <c:pt idx="92">
                  <c:v>360.3820007379</c:v>
                </c:pt>
                <c:pt idx="93">
                  <c:v>364.44026474380001</c:v>
                </c:pt>
                <c:pt idx="94">
                  <c:v>368.49852874969997</c:v>
                </c:pt>
                <c:pt idx="95">
                  <c:v>372.55679275559999</c:v>
                </c:pt>
                <c:pt idx="96">
                  <c:v>376.6150567615</c:v>
                </c:pt>
                <c:pt idx="97">
                  <c:v>380.67332076740001</c:v>
                </c:pt>
                <c:pt idx="98">
                  <c:v>384.73158477330003</c:v>
                </c:pt>
                <c:pt idx="99">
                  <c:v>388.78984877919999</c:v>
                </c:pt>
              </c:numCache>
            </c:numRef>
          </c:xVal>
          <c:yVal>
            <c:numRef>
              <c:f>XLSTAT_20210714_122116_1_HID!ydata4</c:f>
              <c:numCache>
                <c:formatCode>General</c:formatCode>
                <c:ptCount val="100"/>
                <c:pt idx="0">
                  <c:v>4.2908980922785904</c:v>
                </c:pt>
                <c:pt idx="1">
                  <c:v>4.3785582604470381</c:v>
                </c:pt>
                <c:pt idx="2">
                  <c:v>4.4666670965664057</c:v>
                </c:pt>
                <c:pt idx="3">
                  <c:v>4.5552292097612748</c:v>
                </c:pt>
                <c:pt idx="4">
                  <c:v>4.6442491085297304</c:v>
                </c:pt>
                <c:pt idx="5">
                  <c:v>4.7337311936278379</c:v>
                </c:pt>
                <c:pt idx="6">
                  <c:v>4.8236797509582594</c:v>
                </c:pt>
                <c:pt idx="7">
                  <c:v>4.9140989444859766</c:v>
                </c:pt>
                <c:pt idx="8">
                  <c:v>5.0049928092049285</c:v>
                </c:pt>
                <c:pt idx="9">
                  <c:v>5.0963652441800518</c:v>
                </c:pt>
                <c:pt idx="10">
                  <c:v>5.1882200056898284</c:v>
                </c:pt>
                <c:pt idx="11">
                  <c:v>5.280560700494858</c:v>
                </c:pt>
                <c:pt idx="12">
                  <c:v>5.3733907792582905</c:v>
                </c:pt>
                <c:pt idx="13">
                  <c:v>5.466713530144065</c:v>
                </c:pt>
                <c:pt idx="14">
                  <c:v>5.5605320726189085</c:v>
                </c:pt>
                <c:pt idx="15">
                  <c:v>5.654849351483783</c:v>
                </c:pt>
                <c:pt idx="16">
                  <c:v>5.7496681311601492</c:v>
                </c:pt>
                <c:pt idx="17">
                  <c:v>5.8449909902557913</c:v>
                </c:pt>
                <c:pt idx="18">
                  <c:v>5.9408203164342313</c:v>
                </c:pt>
                <c:pt idx="19">
                  <c:v>6.0371583016108215</c:v>
                </c:pt>
                <c:pt idx="20">
                  <c:v>6.134006937497456</c:v>
                </c:pt>
                <c:pt idx="21">
                  <c:v>6.2313680115166061</c:v>
                </c:pt>
                <c:pt idx="22">
                  <c:v>6.3292431031038809</c:v>
                </c:pt>
                <c:pt idx="23">
                  <c:v>6.4276335804167015</c:v>
                </c:pt>
                <c:pt idx="24">
                  <c:v>6.5265405974649404</c:v>
                </c:pt>
                <c:pt idx="25">
                  <c:v>6.6259650916774184</c:v>
                </c:pt>
                <c:pt idx="26">
                  <c:v>6.725907781916197</c:v>
                </c:pt>
                <c:pt idx="27">
                  <c:v>6.8263691669484068</c:v>
                </c:pt>
                <c:pt idx="28">
                  <c:v>6.9273495243831915</c:v>
                </c:pt>
                <c:pt idx="29">
                  <c:v>7.0288489100790272</c:v>
                </c:pt>
                <c:pt idx="30">
                  <c:v>7.1308671580243939</c:v>
                </c:pt>
                <c:pt idx="31">
                  <c:v>7.2334038806923608</c:v>
                </c:pt>
                <c:pt idx="32">
                  <c:v>7.3364584698673383</c:v>
                </c:pt>
                <c:pt idx="33">
                  <c:v>7.4400300979398928</c:v>
                </c:pt>
                <c:pt idx="34">
                  <c:v>7.5441177196631859</c:v>
                </c:pt>
                <c:pt idx="35">
                  <c:v>7.6487200743623873</c:v>
                </c:pt>
                <c:pt idx="36">
                  <c:v>7.7538356885862214</c:v>
                </c:pt>
                <c:pt idx="37">
                  <c:v>7.8594628791877028</c:v>
                </c:pt>
                <c:pt idx="38">
                  <c:v>7.9655997568192198</c:v>
                </c:pt>
                <c:pt idx="39">
                  <c:v>8.0722442298251842</c:v>
                </c:pt>
                <c:pt idx="40">
                  <c:v>8.1793940085138903</c:v>
                </c:pt>
                <c:pt idx="41">
                  <c:v>8.2870466097885647</c:v>
                </c:pt>
                <c:pt idx="42">
                  <c:v>8.3951993621163101</c:v>
                </c:pt>
                <c:pt idx="43">
                  <c:v>8.5038494108123803</c:v>
                </c:pt>
                <c:pt idx="44">
                  <c:v>8.6129937236162242</c:v>
                </c:pt>
                <c:pt idx="45">
                  <c:v>8.7226290965348863</c:v>
                </c:pt>
                <c:pt idx="46">
                  <c:v>8.8327521599286776</c:v>
                </c:pt>
                <c:pt idx="47">
                  <c:v>8.943359384813597</c:v>
                </c:pt>
                <c:pt idx="48">
                  <c:v>9.0544470893546141</c:v>
                </c:pt>
                <c:pt idx="49">
                  <c:v>9.1660114455238944</c:v>
                </c:pt>
                <c:pt idx="50">
                  <c:v>9.2780484858980081</c:v>
                </c:pt>
                <c:pt idx="51">
                  <c:v>9.3905541105684591</c:v>
                </c:pt>
                <c:pt idx="52">
                  <c:v>9.5035240941401895</c:v>
                </c:pt>
                <c:pt idx="53">
                  <c:v>9.6169540927932395</c:v>
                </c:pt>
                <c:pt idx="54">
                  <c:v>9.730839651383409</c:v>
                </c:pt>
                <c:pt idx="55">
                  <c:v>9.8451762105585239</c:v>
                </c:pt>
                <c:pt idx="56">
                  <c:v>9.9599591138677646</c:v>
                </c:pt>
                <c:pt idx="57">
                  <c:v>10.075183614842533</c:v>
                </c:pt>
                <c:pt idx="58">
                  <c:v>10.190844884028385</c:v>
                </c:pt>
                <c:pt idx="59">
                  <c:v>10.306938015948626</c:v>
                </c:pt>
                <c:pt idx="60">
                  <c:v>10.423458035981449</c:v>
                </c:pt>
                <c:pt idx="61">
                  <c:v>10.540399907133633</c:v>
                </c:pt>
                <c:pt idx="62">
                  <c:v>10.657758536695155</c:v>
                </c:pt>
                <c:pt idx="63">
                  <c:v>10.775528782760311</c:v>
                </c:pt>
                <c:pt idx="64">
                  <c:v>10.893705460602231</c:v>
                </c:pt>
                <c:pt idx="65">
                  <c:v>11.012283348889003</c:v>
                </c:pt>
                <c:pt idx="66">
                  <c:v>11.131257195730878</c:v>
                </c:pt>
                <c:pt idx="67">
                  <c:v>11.25062172454926</c:v>
                </c:pt>
                <c:pt idx="68">
                  <c:v>11.370371639759536</c:v>
                </c:pt>
                <c:pt idx="69">
                  <c:v>11.490501632260806</c:v>
                </c:pt>
                <c:pt idx="70">
                  <c:v>11.611006384726952</c:v>
                </c:pt>
                <c:pt idx="71">
                  <c:v>11.731880576694453</c:v>
                </c:pt>
                <c:pt idx="72">
                  <c:v>11.853118889443465</c:v>
                </c:pt>
                <c:pt idx="73">
                  <c:v>11.974716010669709</c:v>
                </c:pt>
                <c:pt idx="74">
                  <c:v>12.096666638945633</c:v>
                </c:pt>
                <c:pt idx="75">
                  <c:v>12.218965487970262</c:v>
                </c:pt>
                <c:pt idx="76">
                  <c:v>12.341607290607921</c:v>
                </c:pt>
                <c:pt idx="77">
                  <c:v>12.464586802716839</c:v>
                </c:pt>
                <c:pt idx="78">
                  <c:v>12.58789880676933</c:v>
                </c:pt>
                <c:pt idx="79">
                  <c:v>12.711538115265949</c:v>
                </c:pt>
                <c:pt idx="80">
                  <c:v>12.835499573946503</c:v>
                </c:pt>
                <c:pt idx="81">
                  <c:v>12.959778064801489</c:v>
                </c:pt>
                <c:pt idx="82">
                  <c:v>13.084368508887831</c:v>
                </c:pt>
                <c:pt idx="83">
                  <c:v>13.209265868953405</c:v>
                </c:pt>
                <c:pt idx="84">
                  <c:v>13.334465151875003</c:v>
                </c:pt>
                <c:pt idx="85">
                  <c:v>13.459961410914868</c:v>
                </c:pt>
                <c:pt idx="86">
                  <c:v>13.585749747801124</c:v>
                </c:pt>
                <c:pt idx="87">
                  <c:v>13.711825314637665</c:v>
                </c:pt>
                <c:pt idx="88">
                  <c:v>13.838183315649228</c:v>
                </c:pt>
                <c:pt idx="89">
                  <c:v>13.964819008767556</c:v>
                </c:pt>
                <c:pt idx="90">
                  <c:v>14.091727707064623</c:v>
                </c:pt>
                <c:pt idx="91">
                  <c:v>14.218904780038972</c:v>
                </c:pt>
                <c:pt idx="92">
                  <c:v>14.346345654761279</c:v>
                </c:pt>
                <c:pt idx="93">
                  <c:v>14.474045816885189</c:v>
                </c:pt>
                <c:pt idx="94">
                  <c:v>14.602000811529553</c:v>
                </c:pt>
                <c:pt idx="95">
                  <c:v>14.730206244038083</c:v>
                </c:pt>
                <c:pt idx="96">
                  <c:v>14.858657780622371</c:v>
                </c:pt>
                <c:pt idx="97">
                  <c:v>14.987351148894192</c:v>
                </c:pt>
                <c:pt idx="98">
                  <c:v>15.116282138292853</c:v>
                </c:pt>
                <c:pt idx="99">
                  <c:v>15.24544660041327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B6-9B4C-A9C4-6BF18AE2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21839"/>
        <c:axId val="1377933295"/>
      </c:scatterChart>
      <c:valAx>
        <c:axId val="1378021839"/>
        <c:scaling>
          <c:orientation val="minMax"/>
          <c:max val="40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377933295"/>
        <c:crosses val="autoZero"/>
        <c:crossBetween val="midCat"/>
      </c:valAx>
      <c:valAx>
        <c:axId val="1377933295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80218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F6E0E4-F1F1-8F48-B281-F6115C5E1E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B0CC3E-7A8D-AE47-9A4E-4D0270F7B4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1CEE19-89BD-E240-8F25-BD971F6735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9339ED-0582-6940-95A5-443DDADC21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1C4904-0375-3E4A-95F9-C9037A8963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AC83EF-3CAF-264B-9547-C4D4280CFB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8F3BA4-F234-294E-8524-BDFDE5D206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807498-1E30-C54D-A22B-F3EA3DED7D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2D5BF5-B6B1-A74A-B6AA-0F1C318BDE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3085AC-7EBA-CA4F-9860-8DED552179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FE9105-4F97-574B-B5A9-C51C845682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47F3CA-9872-9E44-89B3-01ED791D14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9E6731-AFE4-6748-9EAC-BD3FECB733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4718115-34C3-174C-9635-98AFB02693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FBAA20-94C0-4A43-9B34-33F03D4CF5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2E2B7E-6760-DE41-8773-1C468330C8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4767911-AD55-704F-AA90-8DFD0DB41B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BAEBF49-4234-CF4E-9B3F-DE06108C71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B25311D-5803-6B46-9A5E-34F0E5395C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CA456A-CF90-A34B-A5A1-56A5F79758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A23909A-1AAD-CF4F-8074-E070090C0B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4E5C8E-01F6-0146-A998-30B684B729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DC48FE0-2B7B-D44C-8F1D-090B05989D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788F30-D365-EE41-90FB-81CE8C35731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72-F34C-BDBA-DEDA8047F3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04DCF5-BC41-8647-93D4-F7F3698395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72-F34C-BDBA-DEDA8047F3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296A1E-AF3C-1E46-8367-F4C7A82F3F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72-F34C-BDBA-DEDA8047F3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609675-2DB9-BD43-B8BF-0BBB1682B9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72-F34C-BDBA-DEDA8047F3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79C92B-AE19-9545-A8FA-02EBDF9D46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72-F34C-BDBA-DEDA8047F3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5FBD2E-393B-3A41-BEBC-04068E21E4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72-F34C-BDBA-DEDA8047F3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CA3906-FB70-CF43-B1B8-5430A8ED39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72-F34C-BDBA-DEDA8047F3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08EDD1-DC32-9447-9A58-147FF854CF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72-F34C-BDBA-DEDA8047F3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5CF408-4702-0241-B9AC-983ACCCBD9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72-F34C-BDBA-DEDA8047F3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EF4F4E-4FAF-1B4C-8CDE-0D1CA62B75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72-F34C-BDBA-DEDA8047F3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D31C71-7C3D-1A4E-A4AD-F4BEE1BC1A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72-F34C-BDBA-DEDA8047F3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B03226-06B1-8D49-A12F-8BDAD65F41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72-F34C-BDBA-DEDA8047F3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60F6AA-0612-D24F-A9E7-934A3F6DFE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72-F34C-BDBA-DEDA8047F3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42CBC8-0699-0842-B9A9-4D5CB77A04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72-F34C-BDBA-DEDA8047F3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A55967-6C3B-C04E-9BC2-1F48DB5663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72-F34C-BDBA-DEDA8047F3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AF8E8A-4445-6C47-8F9E-A9E4089958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72-F34C-BDBA-DEDA8047F3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A74984-E23C-2E4A-9180-2EE014BC37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72-F34C-BDBA-DEDA8047F3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F3B959-CF87-6C4B-AAD2-F86AA30A18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72-F34C-BDBA-DEDA8047F3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F530A0-0617-2641-AA85-FBFEC89296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72-F34C-BDBA-DEDA8047F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graph!$C$31:$C$49</c:f>
              <c:numCache>
                <c:formatCode>General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graph!$A$31:$A$49</c15:f>
                <c15:dlblRangeCache>
                  <c:ptCount val="19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72-F34C-BDBA-DEDA8047F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818992"/>
        <c:axId val="173361008"/>
      </c:scatterChart>
      <c:valAx>
        <c:axId val="173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61008"/>
        <c:crosses val="autoZero"/>
        <c:crossBetween val="midCat"/>
      </c:valAx>
      <c:valAx>
        <c:axId val="173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graph!$W$4:$W$17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cat>
          <c:val>
            <c:numRef>
              <c:f>graph!$X$4:$X$17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DB44-8F73-69011F02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21471"/>
        <c:axId val="1924681471"/>
      </c:barChart>
      <c:catAx>
        <c:axId val="19246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681471"/>
        <c:crosses val="autoZero"/>
        <c:auto val="1"/>
        <c:lblAlgn val="ctr"/>
        <c:lblOffset val="100"/>
        <c:noMultiLvlLbl val="0"/>
      </c:catAx>
      <c:valAx>
        <c:axId val="1924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6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"/>
    <item val="Régression de la variable sonarqube"/>
    <item val="Coefficients d'ajustement (sonarqube)"/>
    <item val="Analyse de la variance  (sonarqube)"/>
    <item val="Paramètres du modèle (sonarqube)"/>
    <item val="Equation du modèle (sonarqube)"/>
    <item val="Coefficients normalisés (sonarqube)"/>
    <item val="Prédictions et résidus (sonarqube)"/>
  </itemLst>
</formControlPr>
</file>

<file path=xl/ctrlProps/ctrlProp2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"/>
    <item val="Régression de la variable dynamic"/>
    <item val="Coefficients d'ajustement (dynamic)"/>
    <item val="Analyse de la variance  (dynamic)"/>
    <item val="Paramètres du modèle (dynamic)"/>
    <item val="Equation du modèle (dynamic)"/>
    <item val="Coefficients normalisés (dynamic)"/>
    <item val="Prédictions et résidus (dynamic)"/>
  </itemLst>
</formControlPr>
</file>

<file path=xl/ctrlProps/ctrlProp3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</itemLst>
</formControlPr>
</file>

<file path=xl/ctrlProps/ctrlProp4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  <item val="Nuages de points"/>
  </itemLst>
</formControlPr>
</file>

<file path=xl/ctrlProps/ctrlProp5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Kendall)"/>
    <item val="p-values (Kendall)"/>
    <item val="Coefficients de détermination (Kendall)"/>
  </itemLst>
</formControlPr>
</file>

<file path=xl/ctrlProps/ctrlProp6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Kendall)"/>
    <item val="p-values (Kendall)"/>
    <item val="Coefficients de détermination (Kendall)"/>
  </itemLst>
</formControlPr>
</file>

<file path=xl/ctrlProps/ctrlProp7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</itemLst>
</formControlPr>
</file>

<file path=xl/ctrlProps/ctrlProp8.xml><?xml version="1.0" encoding="utf-8"?>
<formControlPr xmlns="http://schemas.microsoft.com/office/spreadsheetml/2009/9/main" objectType="Drop" dropStyle="combo" dx="15" sel="3" val="0">
  <itemLst>
    <item val="Statistiques descriptives"/>
    <item val="Matrice de corrélation (Kendall)"/>
    <item val="p-values (Kendall)"/>
    <item val="Coefficients de détermination (Kendall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4.png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image" Target="../media/image6.png"/><Relationship Id="rId10" Type="http://schemas.openxmlformats.org/officeDocument/2006/relationships/chart" Target="../charts/chart14.xml"/><Relationship Id="rId4" Type="http://schemas.openxmlformats.org/officeDocument/2006/relationships/image" Target="../media/image5.png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image" Target="../media/image4.png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image" Target="../media/image6.png"/><Relationship Id="rId10" Type="http://schemas.openxmlformats.org/officeDocument/2006/relationships/chart" Target="../charts/chart21.xml"/><Relationship Id="rId4" Type="http://schemas.openxmlformats.org/officeDocument/2006/relationships/image" Target="../media/image5.png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image" Target="../media/image4.png"/><Relationship Id="rId7" Type="http://schemas.openxmlformats.org/officeDocument/2006/relationships/chart" Target="../charts/chart2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4.xml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100062</xdr:colOff>
      <xdr:row>0</xdr:row>
      <xdr:rowOff>182803</xdr:rowOff>
    </xdr:from>
    <xdr:to>
      <xdr:col>13</xdr:col>
      <xdr:colOff>534941</xdr:colOff>
      <xdr:row>13</xdr:row>
      <xdr:rowOff>159327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133735</xdr:colOff>
      <xdr:row>13</xdr:row>
      <xdr:rowOff>187037</xdr:rowOff>
    </xdr:from>
    <xdr:to>
      <xdr:col>13</xdr:col>
      <xdr:colOff>568614</xdr:colOff>
      <xdr:row>27</xdr:row>
      <xdr:rowOff>101601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76969</xdr:colOff>
      <xdr:row>28</xdr:row>
      <xdr:rowOff>48106</xdr:rowOff>
    </xdr:from>
    <xdr:to>
      <xdr:col>13</xdr:col>
      <xdr:colOff>67348</xdr:colOff>
      <xdr:row>44</xdr:row>
      <xdr:rowOff>66579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3209C78-E955-EF47-9302-A0545FC37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394469</xdr:colOff>
      <xdr:row>7</xdr:row>
      <xdr:rowOff>144318</xdr:rowOff>
    </xdr:from>
    <xdr:to>
      <xdr:col>15</xdr:col>
      <xdr:colOff>432954</xdr:colOff>
      <xdr:row>29</xdr:row>
      <xdr:rowOff>153940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CA29C20-9A1B-174A-9520-EAF388B5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21436">
          <a:extLst>
            <a:ext uri="{FF2B5EF4-FFF2-40B4-BE49-F238E27FC236}">
              <a16:creationId xmlns:a16="http://schemas.microsoft.com/office/drawing/2014/main" id="{82591499-AF30-A744-AC3F-8B49D4C184C9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271714" hidden="1">
          <a:extLst>
            <a:ext uri="{FF2B5EF4-FFF2-40B4-BE49-F238E27FC236}">
              <a16:creationId xmlns:a16="http://schemas.microsoft.com/office/drawing/2014/main" id="{1152FE7E-691C-A244-AAAA-8032D1D969B2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RefEditT,RefEdit0,'Feuil3'!$B$30:$C$49,True,000000000300_Général,True,,False,,20,2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271714">
          <a:extLst>
            <a:ext uri="{FF2B5EF4-FFF2-40B4-BE49-F238E27FC236}">
              <a16:creationId xmlns:a16="http://schemas.microsoft.com/office/drawing/2014/main" id="{3A7AEE4F-B061-AC46-B306-BEE7907F9058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271714">
          <a:extLst>
            <a:ext uri="{FF2B5EF4-FFF2-40B4-BE49-F238E27FC236}">
              <a16:creationId xmlns:a16="http://schemas.microsoft.com/office/drawing/2014/main" id="{C0497A57-B57E-B545-95C9-F9EA445F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271714">
          <a:extLst>
            <a:ext uri="{FF2B5EF4-FFF2-40B4-BE49-F238E27FC236}">
              <a16:creationId xmlns:a16="http://schemas.microsoft.com/office/drawing/2014/main" id="{24EEC676-8342-1840-A472-36BEE1E7B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271714" hidden="1">
          <a:extLst>
            <a:ext uri="{FF2B5EF4-FFF2-40B4-BE49-F238E27FC236}">
              <a16:creationId xmlns:a16="http://schemas.microsoft.com/office/drawing/2014/main" id="{3A9E221E-9FE7-D94F-8605-C63CC2A88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271714">
          <a:extLst>
            <a:ext uri="{FF2B5EF4-FFF2-40B4-BE49-F238E27FC236}">
              <a16:creationId xmlns:a16="http://schemas.microsoft.com/office/drawing/2014/main" id="{858C0A84-574F-D34F-BA28-8D91AD1F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271714">
          <a:extLst>
            <a:ext uri="{FF2B5EF4-FFF2-40B4-BE49-F238E27FC236}">
              <a16:creationId xmlns:a16="http://schemas.microsoft.com/office/drawing/2014/main" id="{A0793346-0228-8343-B6A1-0809300D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1201" name="DD80520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C068AC86-282E-1447-861B-8F7692A7A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320623">
          <a:extLst>
            <a:ext uri="{FF2B5EF4-FFF2-40B4-BE49-F238E27FC236}">
              <a16:creationId xmlns:a16="http://schemas.microsoft.com/office/drawing/2014/main" id="{ECE1C026-8844-B54B-8AF1-B171CA6FB650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942439" hidden="1">
          <a:extLst>
            <a:ext uri="{FF2B5EF4-FFF2-40B4-BE49-F238E27FC236}">
              <a16:creationId xmlns:a16="http://schemas.microsoft.com/office/drawing/2014/main" id="{B12B61ED-EDA6-9540-ACA9-14CF290FA6DD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RefEditT,RefEdit0,'Feuil3'!$B$30:$C$49,True,000000000300_Général,True,,False,,20,2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RefEdit_R,RefEdit0,,True,000000000101_Général,True,Plage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942439">
          <a:extLst>
            <a:ext uri="{FF2B5EF4-FFF2-40B4-BE49-F238E27FC236}">
              <a16:creationId xmlns:a16="http://schemas.microsoft.com/office/drawing/2014/main" id="{8E2ACAB3-F05D-FC42-866C-9282CEEB1415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942439">
          <a:extLst>
            <a:ext uri="{FF2B5EF4-FFF2-40B4-BE49-F238E27FC236}">
              <a16:creationId xmlns:a16="http://schemas.microsoft.com/office/drawing/2014/main" id="{A4F4847A-E4BA-CA42-96BF-4E4BC554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942439">
          <a:extLst>
            <a:ext uri="{FF2B5EF4-FFF2-40B4-BE49-F238E27FC236}">
              <a16:creationId xmlns:a16="http://schemas.microsoft.com/office/drawing/2014/main" id="{61C903FA-1B19-6F43-9465-98BA4F97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942439" hidden="1">
          <a:extLst>
            <a:ext uri="{FF2B5EF4-FFF2-40B4-BE49-F238E27FC236}">
              <a16:creationId xmlns:a16="http://schemas.microsoft.com/office/drawing/2014/main" id="{48ACBDF9-6A2E-1549-88C1-2F84A4D3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942439">
          <a:extLst>
            <a:ext uri="{FF2B5EF4-FFF2-40B4-BE49-F238E27FC236}">
              <a16:creationId xmlns:a16="http://schemas.microsoft.com/office/drawing/2014/main" id="{612BCA11-E164-9049-8AA6-244EC3AD0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942439">
          <a:extLst>
            <a:ext uri="{FF2B5EF4-FFF2-40B4-BE49-F238E27FC236}">
              <a16:creationId xmlns:a16="http://schemas.microsoft.com/office/drawing/2014/main" id="{543EAC5C-F161-AC4B-8E0B-D9901B2C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0177" name="DD928586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1BA82D43-4512-C745-9227-FF8B12147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184150</xdr:rowOff>
    </xdr:from>
    <xdr:to>
      <xdr:col>10</xdr:col>
      <xdr:colOff>736600</xdr:colOff>
      <xdr:row>26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171450</xdr:rowOff>
    </xdr:from>
    <xdr:to>
      <xdr:col>16</xdr:col>
      <xdr:colOff>571500</xdr:colOff>
      <xdr:row>25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317500</xdr:colOff>
      <xdr:row>32</xdr:row>
      <xdr:rowOff>133350</xdr:rowOff>
    </xdr:from>
    <xdr:to>
      <xdr:col>27</xdr:col>
      <xdr:colOff>152400</xdr:colOff>
      <xdr:row>53</xdr:row>
      <xdr:rowOff>63500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24D6F9-543C-2041-A14D-4AAA7437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15</xdr:row>
      <xdr:rowOff>196850</xdr:rowOff>
    </xdr:from>
    <xdr:to>
      <xdr:col>24</xdr:col>
      <xdr:colOff>730250</xdr:colOff>
      <xdr:row>29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894BCE-A399-114E-A619-979725C2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1973">
          <a:extLst>
            <a:ext uri="{FF2B5EF4-FFF2-40B4-BE49-F238E27FC236}">
              <a16:creationId xmlns:a16="http://schemas.microsoft.com/office/drawing/2014/main" id="{8527C75C-858E-0A4D-AA06-FEA36A08E253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703738" hidden="1">
          <a:extLst>
            <a:ext uri="{FF2B5EF4-FFF2-40B4-BE49-F238E27FC236}">
              <a16:creationId xmlns:a16="http://schemas.microsoft.com/office/drawing/2014/main" id="{3B3561A2-D442-4B4E-A216-8C57185A47B7}"/>
            </a:ext>
          </a:extLst>
        </xdr:cNvPr>
        <xdr:cNvSpPr txBox="1"/>
      </xdr:nvSpPr>
      <xdr:spPr>
        <a:xfrm>
          <a:off x="1282700" y="1422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ListBoxControl,ListBox,,False,510000000302_Sorties|Moyennes,False,Comparaison à un témoin :,False,,,
ListBoxPairwise,ListBox,,False,510000000102_Sorties|Moyennes,False,Comparaisons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CheckBoxStdCoeff,CheckBox,True,True,500000000001_Sorties|Général,True,Coefficients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CheckBoxWelch,CheckBox,False,False,500000000601_Sorties|Général,False,Statistique de Welch,False,,,
CheckBoxDispX,CheckBox,False,True,500000000201_Sorties|Général,True,X,False,,,
CheckBoxPredConf,CheckBox,True,True,500000000301_Sorties|Général,True,Intervalles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CheckBoxLevene,CheckBox,False,False,530000000000_Sorties|Tester les hypothèses,False,Test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ComboBox_Constraints,ComboBox,1,True,110000010000_Options|ANOVA / ANCOVA,True,Sélectionnez le type de contraintes à imposer aux variables qualitatives pour le modèle OLS,False,,,
CheckBoxNested,CheckBox,False,True,110000000100_Options|ANOVA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CheckBoxNorm,CheckBox,False,True,530000000100_Sorties|Tester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RefEdit_Y,RefEdit0,'Feuil1'!$F$1:$F$24,True,000000010200_Général,True,Y / Variables dépendantes :,False,,0,0
FileSelect1,CommandButton,,False,000000020200_Général,False,,False,,,
ScrollBarSelect,ScrollBar,0,False,05,False,,,,,
CheckBox_X,CheckBox,True,True,000000050200_Général,True,Quantitatives,False,,,
RefEdit_X,RefEdit0,'Feuil1'!$E$1:$E$24,True,000002050200_Général,True,X / Variables explicatives :,False,,0,0
CheckBox_Q,CheckBox,False,True,000003050200_Général,True,Qualitatives,False,,,
RefEdit_Q,RefEdit0,,True,000004050200_Général,True,Qualitatives :,False,,,
CheckBoxMeansCharts,CheckBox,True,True,600000000400_Graphiques,True,Graphiques des moyennes,False,,,
CheckBoxMeanConf,CheckBox,False,True,600000010400_Graphiques,True,Intervalles de confiance,False,,,
CheckBoxBar,CheckBox,False,True,600000030400_Graphiques,True,Diagramme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CheckBoxRand,CheckBox,False,True,110000000200_Options|ANOVA / ANCOVA,True,Effets aléatoires,False,,,
CheckBoxRestricted,CheckBox,False,True,110000010200_Options|ANOVA / ANCOVA,True,ANOVA restreinte,False,,,
CheckBoxProp,CheckBox,False,True,600000020400_Graphiques,True,Proportionnel,False,,,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4" name="BK703738">
          <a:extLst>
            <a:ext uri="{FF2B5EF4-FFF2-40B4-BE49-F238E27FC236}">
              <a16:creationId xmlns:a16="http://schemas.microsoft.com/office/drawing/2014/main" id="{B6284ED7-DC3D-514A-9E22-F58BC764E6E4}"/>
            </a:ext>
          </a:extLst>
        </xdr:cNvPr>
        <xdr:cNvSpPr/>
      </xdr:nvSpPr>
      <xdr:spPr>
        <a:xfrm>
          <a:off x="450850" y="14287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7</xdr:row>
      <xdr:rowOff>43434</xdr:rowOff>
    </xdr:from>
    <xdr:to>
      <xdr:col>1</xdr:col>
      <xdr:colOff>415646</xdr:colOff>
      <xdr:row>7</xdr:row>
      <xdr:rowOff>386334</xdr:rowOff>
    </xdr:to>
    <xdr:pic macro="[0]!ReRunXLSTAT">
      <xdr:nvPicPr>
        <xdr:cNvPr id="5" name="BT703738">
          <a:extLst>
            <a:ext uri="{FF2B5EF4-FFF2-40B4-BE49-F238E27FC236}">
              <a16:creationId xmlns:a16="http://schemas.microsoft.com/office/drawing/2014/main" id="{036DCD35-8FBD-7E46-A496-9D40A4C0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6" name="RM703738">
          <a:extLst>
            <a:ext uri="{FF2B5EF4-FFF2-40B4-BE49-F238E27FC236}">
              <a16:creationId xmlns:a16="http://schemas.microsoft.com/office/drawing/2014/main" id="{21BA2ADA-2024-104B-AC4D-B9711C28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7" name="AD703738" hidden="1">
          <a:extLst>
            <a:ext uri="{FF2B5EF4-FFF2-40B4-BE49-F238E27FC236}">
              <a16:creationId xmlns:a16="http://schemas.microsoft.com/office/drawing/2014/main" id="{FE41BE27-2275-5342-8CF6-7AE4FA498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7</xdr:row>
      <xdr:rowOff>43434</xdr:rowOff>
    </xdr:from>
    <xdr:to>
      <xdr:col>2</xdr:col>
      <xdr:colOff>487477</xdr:colOff>
      <xdr:row>7</xdr:row>
      <xdr:rowOff>386334</xdr:rowOff>
    </xdr:to>
    <xdr:pic macro="[0]!SendToOfficeLocal">
      <xdr:nvPicPr>
        <xdr:cNvPr id="8" name="WD703738">
          <a:extLst>
            <a:ext uri="{FF2B5EF4-FFF2-40B4-BE49-F238E27FC236}">
              <a16:creationId xmlns:a16="http://schemas.microsoft.com/office/drawing/2014/main" id="{AF065D69-1239-0447-B3C0-FFFC2937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7</xdr:row>
      <xdr:rowOff>43434</xdr:rowOff>
    </xdr:from>
    <xdr:to>
      <xdr:col>3</xdr:col>
      <xdr:colOff>110642</xdr:colOff>
      <xdr:row>7</xdr:row>
      <xdr:rowOff>386334</xdr:rowOff>
    </xdr:to>
    <xdr:pic macro="[0]!SendToOfficeLocal">
      <xdr:nvPicPr>
        <xdr:cNvPr id="9" name="PT703738">
          <a:extLst>
            <a:ext uri="{FF2B5EF4-FFF2-40B4-BE49-F238E27FC236}">
              <a16:creationId xmlns:a16="http://schemas.microsoft.com/office/drawing/2014/main" id="{8B073ECB-C0E5-7749-A228-1DC0EB16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4658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24BF2A7-EA7C-4547-9CE3-89DA37AE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6</xdr:col>
      <xdr:colOff>0</xdr:colOff>
      <xdr:row>133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FE14D7A-1382-3C46-953C-AC9BC124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117</xdr:row>
      <xdr:rowOff>0</xdr:rowOff>
    </xdr:from>
    <xdr:to>
      <xdr:col>11</xdr:col>
      <xdr:colOff>127000</xdr:colOff>
      <xdr:row>133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8DF2237-0DE4-8740-A110-27B9C918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6</xdr:col>
      <xdr:colOff>0</xdr:colOff>
      <xdr:row>151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D5C7ED7-ECB4-954C-BDC9-D5BA8B04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135</xdr:row>
      <xdr:rowOff>0</xdr:rowOff>
    </xdr:from>
    <xdr:to>
      <xdr:col>11</xdr:col>
      <xdr:colOff>127000</xdr:colOff>
      <xdr:row>151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EE131ECE-E2A6-5E40-8899-40B4C7A8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135</xdr:row>
      <xdr:rowOff>0</xdr:rowOff>
    </xdr:from>
    <xdr:to>
      <xdr:col>16</xdr:col>
      <xdr:colOff>254000</xdr:colOff>
      <xdr:row>151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42BE4C4-A687-0E42-939C-CE8A38816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6</xdr:col>
      <xdr:colOff>0</xdr:colOff>
      <xdr:row>169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F8A8A41-41B2-2C48-A12D-55A24C436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82945" name="DD850682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EB7C826F-7531-C24D-9EE2-1DE24EF6A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78856">
          <a:extLst>
            <a:ext uri="{FF2B5EF4-FFF2-40B4-BE49-F238E27FC236}">
              <a16:creationId xmlns:a16="http://schemas.microsoft.com/office/drawing/2014/main" id="{CD5FCE35-B2F0-5C42-9C19-19C9C61F6252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30443" hidden="1">
          <a:extLst>
            <a:ext uri="{FF2B5EF4-FFF2-40B4-BE49-F238E27FC236}">
              <a16:creationId xmlns:a16="http://schemas.microsoft.com/office/drawing/2014/main" id="{7D71628F-DF26-FA41-B3CE-A116196D755C}"/>
            </a:ext>
          </a:extLst>
        </xdr:cNvPr>
        <xdr:cNvSpPr txBox="1"/>
      </xdr:nvSpPr>
      <xdr:spPr>
        <a:xfrm>
          <a:off x="1282700" y="1422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ListBoxControl,ListBox,,True,510000000302_Sorties|Moyennes,True,Comparaison à un témoin :,False,,,
ListBoxPairwise,ListBox,,True,510000000102_Sorties|Moyennes,True,Comparaisons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CheckBoxStdCoeff,CheckBox,True,True,500000000001_Sorties|Général,True,Coefficients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CheckBoxWelch,CheckBox,False,False,500000000601_Sorties|Général,False,Statistique de Welch,False,,,
CheckBoxDispX,CheckBox,False,True,500000000201_Sorties|Général,True,X,False,,,
CheckBoxPredConf,CheckBox,True,True,500000000301_Sorties|Général,True,Intervalles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CheckBoxLevene,CheckBox,False,False,530000000000_Sorties|Tester les hypothèses,False,Test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ComboBox_Constraints,ComboBox,1,True,110000010000_Options|ANOVA / ANCOVA,True,Sélectionnez le type de contraintes à imposer aux variables qualitatives pour le modèle OLS,False,,,
CheckBoxNested,CheckBox,False,True,110000000100_Options|ANOVA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CheckBoxNorm,CheckBox,False,True,530000000100_Sorties|Tester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RefEdit_Y,RefEdit0,'Feuil3'!$C$30:$C$49,True,000000010200_Général,True,Y / Variables dépendantes :,False,,20,1
FileSelect1,CommandButton,,False,000000020200_Général,False,,False,,,
ScrollBarSelect,ScrollBar,0,False,05,False,,,,,
CheckBox_X,CheckBox,True,True,000000050200_Général,True,Quantitatives,False,,,
RefEdit_X,RefEdit0,'Feuil3'!$B$30:$B$49,True,000002050200_Général,True,X / Variables explicatives :,False,,20,1
CheckBox_Q,CheckBox,False,True,000003050200_Général,True,Qualitatives,False,,,
RefEdit_Q,RefEdit0,,True,000004050200_Général,True,Qualitatives :,False,,,
CheckBoxMeansCharts,CheckBox,True,True,600000000400_Graphiques,True,Graphiques des moyennes,False,,,
CheckBoxMeanConf,CheckBox,False,True,600000010400_Graphiques,True,Intervalles de confiance,False,,,
CheckBoxBar,CheckBox,False,True,600000030400_Graphiques,True,Diagramme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CheckBoxRand,CheckBox,False,True,110000000200_Options|ANOVA / ANCOVA,True,Effets aléatoires,False,,,
CheckBoxRestricted,CheckBox,False,True,110000010200_Options|ANOVA / ANCOVA,True,ANOVA restreinte,False,,,
CheckBoxProp,CheckBox,False,True,600000020400_Graphiques,True,Proportionnel,False,,,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4" name="BK30443">
          <a:extLst>
            <a:ext uri="{FF2B5EF4-FFF2-40B4-BE49-F238E27FC236}">
              <a16:creationId xmlns:a16="http://schemas.microsoft.com/office/drawing/2014/main" id="{FFAC1E7F-CBA7-0848-B979-CD4F4B2A7BBB}"/>
            </a:ext>
          </a:extLst>
        </xdr:cNvPr>
        <xdr:cNvSpPr/>
      </xdr:nvSpPr>
      <xdr:spPr>
        <a:xfrm>
          <a:off x="450850" y="14287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7</xdr:row>
      <xdr:rowOff>43434</xdr:rowOff>
    </xdr:from>
    <xdr:to>
      <xdr:col>1</xdr:col>
      <xdr:colOff>415646</xdr:colOff>
      <xdr:row>7</xdr:row>
      <xdr:rowOff>386334</xdr:rowOff>
    </xdr:to>
    <xdr:pic macro="[0]!ReRunXLSTAT">
      <xdr:nvPicPr>
        <xdr:cNvPr id="5" name="BT30443">
          <a:extLst>
            <a:ext uri="{FF2B5EF4-FFF2-40B4-BE49-F238E27FC236}">
              <a16:creationId xmlns:a16="http://schemas.microsoft.com/office/drawing/2014/main" id="{4C8DF13F-0794-2348-A527-8E90204D0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6" name="RM30443">
          <a:extLst>
            <a:ext uri="{FF2B5EF4-FFF2-40B4-BE49-F238E27FC236}">
              <a16:creationId xmlns:a16="http://schemas.microsoft.com/office/drawing/2014/main" id="{9190204A-2B3B-E44D-B9DB-96AB7614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7" name="AD30443" hidden="1">
          <a:extLst>
            <a:ext uri="{FF2B5EF4-FFF2-40B4-BE49-F238E27FC236}">
              <a16:creationId xmlns:a16="http://schemas.microsoft.com/office/drawing/2014/main" id="{28B3F244-8D6E-6B42-ADEB-465A7CE4E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7</xdr:row>
      <xdr:rowOff>43434</xdr:rowOff>
    </xdr:from>
    <xdr:to>
      <xdr:col>2</xdr:col>
      <xdr:colOff>487477</xdr:colOff>
      <xdr:row>7</xdr:row>
      <xdr:rowOff>386334</xdr:rowOff>
    </xdr:to>
    <xdr:pic macro="[0]!SendToOfficeLocal">
      <xdr:nvPicPr>
        <xdr:cNvPr id="8" name="WD30443">
          <a:extLst>
            <a:ext uri="{FF2B5EF4-FFF2-40B4-BE49-F238E27FC236}">
              <a16:creationId xmlns:a16="http://schemas.microsoft.com/office/drawing/2014/main" id="{7E59CC56-16DF-BD41-970E-A80956C7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7</xdr:row>
      <xdr:rowOff>43434</xdr:rowOff>
    </xdr:from>
    <xdr:to>
      <xdr:col>3</xdr:col>
      <xdr:colOff>110642</xdr:colOff>
      <xdr:row>7</xdr:row>
      <xdr:rowOff>386334</xdr:rowOff>
    </xdr:to>
    <xdr:pic macro="[0]!SendToOfficeLocal">
      <xdr:nvPicPr>
        <xdr:cNvPr id="9" name="PT30443">
          <a:extLst>
            <a:ext uri="{FF2B5EF4-FFF2-40B4-BE49-F238E27FC236}">
              <a16:creationId xmlns:a16="http://schemas.microsoft.com/office/drawing/2014/main" id="{E665E0E9-1526-214C-AA9D-C2B48C68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4658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E302E7C-162A-3E4F-8934-351EC3CC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6</xdr:col>
      <xdr:colOff>0</xdr:colOff>
      <xdr:row>129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118DCA9-D6D3-BE4E-8D32-DCA04128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113</xdr:row>
      <xdr:rowOff>0</xdr:rowOff>
    </xdr:from>
    <xdr:to>
      <xdr:col>11</xdr:col>
      <xdr:colOff>127000</xdr:colOff>
      <xdr:row>129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3CF62B7-5EE1-1046-ABA2-E3DED29B7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6</xdr:col>
      <xdr:colOff>0</xdr:colOff>
      <xdr:row>147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E61CB92-5A4F-8742-A1CA-81CFF752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131</xdr:row>
      <xdr:rowOff>0</xdr:rowOff>
    </xdr:from>
    <xdr:to>
      <xdr:col>11</xdr:col>
      <xdr:colOff>127000</xdr:colOff>
      <xdr:row>147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9EDE096-0216-3E45-A50F-C248DF21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131</xdr:row>
      <xdr:rowOff>0</xdr:rowOff>
    </xdr:from>
    <xdr:to>
      <xdr:col>16</xdr:col>
      <xdr:colOff>254000</xdr:colOff>
      <xdr:row>147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F67BCE-2F26-7D40-A56C-E2E89ADD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6</xdr:col>
      <xdr:colOff>0</xdr:colOff>
      <xdr:row>165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2379767-9A5E-714F-8CD8-B403ABB1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7345" name="DD349022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4F973A9A-D15D-9A4B-981C-03141FFB9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31436">
          <a:extLst>
            <a:ext uri="{FF2B5EF4-FFF2-40B4-BE49-F238E27FC236}">
              <a16:creationId xmlns:a16="http://schemas.microsoft.com/office/drawing/2014/main" id="{923D45EF-0650-8C40-9429-7CD874B348BE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97077" hidden="1">
          <a:extLst>
            <a:ext uri="{FF2B5EF4-FFF2-40B4-BE49-F238E27FC236}">
              <a16:creationId xmlns:a16="http://schemas.microsoft.com/office/drawing/2014/main" id="{BF0A8B0D-0077-0442-A2F9-470B8170D745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RefEditT,RefEdit0,'Feuil3'!$B$3:$B$26;'Feuil3'!$D$3:$D$26,True,000000000300_Général,True,,False,,24,2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97077">
          <a:extLst>
            <a:ext uri="{FF2B5EF4-FFF2-40B4-BE49-F238E27FC236}">
              <a16:creationId xmlns:a16="http://schemas.microsoft.com/office/drawing/2014/main" id="{516ED48D-1158-4649-BE04-611241CE1AF9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97077">
          <a:extLst>
            <a:ext uri="{FF2B5EF4-FFF2-40B4-BE49-F238E27FC236}">
              <a16:creationId xmlns:a16="http://schemas.microsoft.com/office/drawing/2014/main" id="{A6DA8D6F-49DB-F24A-BAC8-02BDD57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97077">
          <a:extLst>
            <a:ext uri="{FF2B5EF4-FFF2-40B4-BE49-F238E27FC236}">
              <a16:creationId xmlns:a16="http://schemas.microsoft.com/office/drawing/2014/main" id="{78C9CBFB-F822-D746-B8F1-82E56BC44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97077" hidden="1">
          <a:extLst>
            <a:ext uri="{FF2B5EF4-FFF2-40B4-BE49-F238E27FC236}">
              <a16:creationId xmlns:a16="http://schemas.microsoft.com/office/drawing/2014/main" id="{4083FFBB-F7D9-A14E-9E08-F59CC44D2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97077">
          <a:extLst>
            <a:ext uri="{FF2B5EF4-FFF2-40B4-BE49-F238E27FC236}">
              <a16:creationId xmlns:a16="http://schemas.microsoft.com/office/drawing/2014/main" id="{6477BA4A-3D1D-5947-BE2E-184973816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97077">
          <a:extLst>
            <a:ext uri="{FF2B5EF4-FFF2-40B4-BE49-F238E27FC236}">
              <a16:creationId xmlns:a16="http://schemas.microsoft.com/office/drawing/2014/main" id="{8B0E1182-99EA-4746-8C95-AF9CE1C3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4273" name="DD240305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21FF5A08-A095-2E41-8162-D09662247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698794">
          <a:extLst>
            <a:ext uri="{FF2B5EF4-FFF2-40B4-BE49-F238E27FC236}">
              <a16:creationId xmlns:a16="http://schemas.microsoft.com/office/drawing/2014/main" id="{F8176E4C-0695-7647-BBB8-9F454C2F0705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621662" hidden="1">
          <a:extLst>
            <a:ext uri="{FF2B5EF4-FFF2-40B4-BE49-F238E27FC236}">
              <a16:creationId xmlns:a16="http://schemas.microsoft.com/office/drawing/2014/main" id="{CA512FCE-1A66-014E-95E2-E5FD4873DA7C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CheckBoxCorrMap,CheckBox,True,True,300000000000_Graphiques,True,Cartes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CheckBoxScatter,CheckBox,True,True,300000000001_Graphiques,True,Nuages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CheckBoxRegLine,CheckBox,True,True,300000000601_Graphiques,True,Droites de régression,False,,,
CheckBoxColorCorrel,CheckBox,True,True,300000000701_Graphiques,True,Colorer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RefEditT,RefEdit0,'Feuil3'!$B$3:$C$25,True,000000000300_Général,True,,False,,23,2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621662">
          <a:extLst>
            <a:ext uri="{FF2B5EF4-FFF2-40B4-BE49-F238E27FC236}">
              <a16:creationId xmlns:a16="http://schemas.microsoft.com/office/drawing/2014/main" id="{9391ECE4-4E12-AE4E-B1EF-5F6316B8E323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621662">
          <a:extLst>
            <a:ext uri="{FF2B5EF4-FFF2-40B4-BE49-F238E27FC236}">
              <a16:creationId xmlns:a16="http://schemas.microsoft.com/office/drawing/2014/main" id="{90F7DEAE-36FE-8C46-B44A-EFDB1DD66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621662">
          <a:extLst>
            <a:ext uri="{FF2B5EF4-FFF2-40B4-BE49-F238E27FC236}">
              <a16:creationId xmlns:a16="http://schemas.microsoft.com/office/drawing/2014/main" id="{26909C94-2B3A-9744-866A-28602CF73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621662" hidden="1">
          <a:extLst>
            <a:ext uri="{FF2B5EF4-FFF2-40B4-BE49-F238E27FC236}">
              <a16:creationId xmlns:a16="http://schemas.microsoft.com/office/drawing/2014/main" id="{DF3EA014-8A48-AB41-B225-7A7E42F3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621662">
          <a:extLst>
            <a:ext uri="{FF2B5EF4-FFF2-40B4-BE49-F238E27FC236}">
              <a16:creationId xmlns:a16="http://schemas.microsoft.com/office/drawing/2014/main" id="{66FC3542-34E9-1A47-BCE0-276F6DECC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621662">
          <a:extLst>
            <a:ext uri="{FF2B5EF4-FFF2-40B4-BE49-F238E27FC236}">
              <a16:creationId xmlns:a16="http://schemas.microsoft.com/office/drawing/2014/main" id="{5C37B43D-E03E-4C49-AC09-86207590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6</xdr:col>
      <xdr:colOff>0</xdr:colOff>
      <xdr:row>56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6F41647-1104-2142-BE4D-A6D8394E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40</xdr:row>
      <xdr:rowOff>0</xdr:rowOff>
    </xdr:from>
    <xdr:to>
      <xdr:col>11</xdr:col>
      <xdr:colOff>127000</xdr:colOff>
      <xdr:row>56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95E3471-8128-1846-B4E9-077A5B94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E29C330-9073-2C4D-B940-02309006A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57</xdr:row>
      <xdr:rowOff>0</xdr:rowOff>
    </xdr:from>
    <xdr:to>
      <xdr:col>11</xdr:col>
      <xdr:colOff>127000</xdr:colOff>
      <xdr:row>73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4E69859-98F3-7F47-98B5-AD203B5E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8849" name="DD150499" hidden="1">
              <a:extLst>
                <a:ext uri="{63B3BB69-23CF-44E3-9099-C40C66FF867C}">
                  <a14:compatExt spid="_x0000_s78849"/>
                </a:ext>
                <a:ext uri="{FF2B5EF4-FFF2-40B4-BE49-F238E27FC236}">
                  <a16:creationId xmlns:a16="http://schemas.microsoft.com/office/drawing/2014/main" id="{C1660653-E54F-5A40-A516-BB36D0388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166104">
          <a:extLst>
            <a:ext uri="{FF2B5EF4-FFF2-40B4-BE49-F238E27FC236}">
              <a16:creationId xmlns:a16="http://schemas.microsoft.com/office/drawing/2014/main" id="{A831DCB0-ECDC-0045-9285-8A789B264390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359290" hidden="1">
          <a:extLst>
            <a:ext uri="{FF2B5EF4-FFF2-40B4-BE49-F238E27FC236}">
              <a16:creationId xmlns:a16="http://schemas.microsoft.com/office/drawing/2014/main" id="{2FCDA4B0-569E-FF4F-8D19-D7C3CA2A6245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RefEditT,RefEdit0,'Feuil3'!$B$3:$B$26;'Feuil3'!$D$3:$D$26,True,000000000300_Général,True,,False,,24,2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359290">
          <a:extLst>
            <a:ext uri="{FF2B5EF4-FFF2-40B4-BE49-F238E27FC236}">
              <a16:creationId xmlns:a16="http://schemas.microsoft.com/office/drawing/2014/main" id="{10F3B5EB-0CB0-574F-B5A9-281C95FB61DC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359290">
          <a:extLst>
            <a:ext uri="{FF2B5EF4-FFF2-40B4-BE49-F238E27FC236}">
              <a16:creationId xmlns:a16="http://schemas.microsoft.com/office/drawing/2014/main" id="{7C5F626A-D427-9044-8F61-1F25722C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359290">
          <a:extLst>
            <a:ext uri="{FF2B5EF4-FFF2-40B4-BE49-F238E27FC236}">
              <a16:creationId xmlns:a16="http://schemas.microsoft.com/office/drawing/2014/main" id="{595E8BBC-4E1C-7E4D-B31B-96250C3E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359290" hidden="1">
          <a:extLst>
            <a:ext uri="{FF2B5EF4-FFF2-40B4-BE49-F238E27FC236}">
              <a16:creationId xmlns:a16="http://schemas.microsoft.com/office/drawing/2014/main" id="{DAFE4FF7-A940-7144-AB1F-4C9C4710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359290">
          <a:extLst>
            <a:ext uri="{FF2B5EF4-FFF2-40B4-BE49-F238E27FC236}">
              <a16:creationId xmlns:a16="http://schemas.microsoft.com/office/drawing/2014/main" id="{22EF3EBF-AC6D-5440-81EA-F57769870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359290">
          <a:extLst>
            <a:ext uri="{FF2B5EF4-FFF2-40B4-BE49-F238E27FC236}">
              <a16:creationId xmlns:a16="http://schemas.microsoft.com/office/drawing/2014/main" id="{0EEAC9E3-F70D-2E4D-9ED0-A78FDBAC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3249" name="DD917594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9F5FA7A-9D49-5A4D-BAB4-2DB735DA1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673440">
          <a:extLst>
            <a:ext uri="{FF2B5EF4-FFF2-40B4-BE49-F238E27FC236}">
              <a16:creationId xmlns:a16="http://schemas.microsoft.com/office/drawing/2014/main" id="{43F1DB86-3929-9845-B1A9-C10E998DDB45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810350" hidden="1">
          <a:extLst>
            <a:ext uri="{FF2B5EF4-FFF2-40B4-BE49-F238E27FC236}">
              <a16:creationId xmlns:a16="http://schemas.microsoft.com/office/drawing/2014/main" id="{A33CF01F-C82E-804A-A731-136E496A3473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RefEditT,RefEdit0,'Feuil3'!$B$3:$C$26,True,000000000300_Général,True,,False,,24,2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810350">
          <a:extLst>
            <a:ext uri="{FF2B5EF4-FFF2-40B4-BE49-F238E27FC236}">
              <a16:creationId xmlns:a16="http://schemas.microsoft.com/office/drawing/2014/main" id="{AB56C744-B227-DF40-9926-9E3D923D953D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810350">
          <a:extLst>
            <a:ext uri="{FF2B5EF4-FFF2-40B4-BE49-F238E27FC236}">
              <a16:creationId xmlns:a16="http://schemas.microsoft.com/office/drawing/2014/main" id="{7289B187-C68D-BC48-9708-C3A3043CD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810350">
          <a:extLst>
            <a:ext uri="{FF2B5EF4-FFF2-40B4-BE49-F238E27FC236}">
              <a16:creationId xmlns:a16="http://schemas.microsoft.com/office/drawing/2014/main" id="{30D96B74-521C-FD4D-B927-2FDDC2332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810350" hidden="1">
          <a:extLst>
            <a:ext uri="{FF2B5EF4-FFF2-40B4-BE49-F238E27FC236}">
              <a16:creationId xmlns:a16="http://schemas.microsoft.com/office/drawing/2014/main" id="{B6E7D951-70EA-004E-9695-556B62852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810350">
          <a:extLst>
            <a:ext uri="{FF2B5EF4-FFF2-40B4-BE49-F238E27FC236}">
              <a16:creationId xmlns:a16="http://schemas.microsoft.com/office/drawing/2014/main" id="{7883C060-AAE4-0D46-A587-143ADA7B0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810350">
          <a:extLst>
            <a:ext uri="{FF2B5EF4-FFF2-40B4-BE49-F238E27FC236}">
              <a16:creationId xmlns:a16="http://schemas.microsoft.com/office/drawing/2014/main" id="{6E2C51E2-180F-7044-A319-BCCCBE5A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2225" name="DD677025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E328D712-5C17-D145-A105-61E131608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7-11T11:22:41.13" personId="{A4C9A5BD-8491-454E-A1E9-D85386424885}" id="{6AC9C0CF-436C-2D4D-8C21-20009B6E65B2}">
    <text xml:space="preserve">Probably bugged: should have int counter2 = array.length
</text>
  </threadedComment>
  <threadedComment ref="A13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10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2"/>
  <sheetViews>
    <sheetView tabSelected="1" topLeftCell="B1" zoomScale="132" workbookViewId="0">
      <selection activeCell="H24" sqref="H24"/>
    </sheetView>
  </sheetViews>
  <sheetFormatPr baseColWidth="10" defaultRowHeight="16"/>
  <cols>
    <col min="1" max="1" width="56" style="3" customWidth="1"/>
    <col min="2" max="2" width="36.6640625" style="5" customWidth="1"/>
    <col min="3" max="4" width="10.83203125" style="5"/>
    <col min="5" max="5" width="16.1640625" style="7" customWidth="1"/>
    <col min="6" max="7" width="10.83203125" style="5"/>
    <col min="8" max="16384" width="10.83203125" style="3"/>
  </cols>
  <sheetData>
    <row r="1" spans="1:27" ht="27" customHeight="1">
      <c r="A1" s="2" t="s">
        <v>47</v>
      </c>
      <c r="B1" s="4" t="s">
        <v>0</v>
      </c>
      <c r="C1" s="4" t="s">
        <v>7</v>
      </c>
      <c r="D1" s="4" t="s">
        <v>8</v>
      </c>
      <c r="E1" s="6" t="s">
        <v>1</v>
      </c>
      <c r="F1" s="4" t="s">
        <v>2</v>
      </c>
      <c r="G1" s="4" t="s">
        <v>3</v>
      </c>
      <c r="H1" s="4" t="s">
        <v>330</v>
      </c>
    </row>
    <row r="2" spans="1:27">
      <c r="A2" s="3" t="s">
        <v>6</v>
      </c>
      <c r="B2" s="5" t="s">
        <v>24</v>
      </c>
      <c r="C2" s="5">
        <v>31</v>
      </c>
      <c r="D2" s="5">
        <v>10</v>
      </c>
      <c r="E2" s="7">
        <v>68.014414634146334</v>
      </c>
      <c r="F2" s="5">
        <v>1</v>
      </c>
      <c r="G2" s="5">
        <v>6.8</v>
      </c>
      <c r="H2">
        <f>'1'!L$35</f>
        <v>5.25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3" t="s">
        <v>6</v>
      </c>
      <c r="B3" s="5" t="s">
        <v>34</v>
      </c>
      <c r="C3" s="5">
        <v>39</v>
      </c>
      <c r="D3" s="5">
        <v>2</v>
      </c>
      <c r="E3" s="7">
        <v>100.26741463414632</v>
      </c>
      <c r="F3" s="5">
        <v>5</v>
      </c>
      <c r="G3" s="5">
        <v>18.100000000000001</v>
      </c>
      <c r="H3">
        <f>'2'!L$35</f>
        <v>11.9375</v>
      </c>
    </row>
    <row r="4" spans="1:27">
      <c r="A4" s="3" t="s">
        <v>6</v>
      </c>
      <c r="B4" s="5" t="s">
        <v>38</v>
      </c>
      <c r="C4" s="5">
        <v>37</v>
      </c>
      <c r="D4" s="5">
        <v>4</v>
      </c>
      <c r="E4" s="7">
        <v>132.46873170731703</v>
      </c>
      <c r="F4" s="5">
        <v>5</v>
      </c>
      <c r="G4" s="5">
        <v>12.8</v>
      </c>
    </row>
    <row r="5" spans="1:27">
      <c r="A5" s="3" t="s">
        <v>6</v>
      </c>
      <c r="B5" s="5" t="s">
        <v>39</v>
      </c>
      <c r="C5" s="5">
        <v>29</v>
      </c>
      <c r="D5" s="5">
        <v>12</v>
      </c>
      <c r="E5" s="7">
        <v>154.64156097560979</v>
      </c>
      <c r="F5" s="5">
        <v>7</v>
      </c>
      <c r="G5" s="5">
        <v>15.4</v>
      </c>
      <c r="H5">
        <f>'4'!L$35</f>
        <v>15.5</v>
      </c>
    </row>
    <row r="6" spans="1:27">
      <c r="A6" s="3" t="s">
        <v>6</v>
      </c>
      <c r="B6" s="5" t="s">
        <v>40</v>
      </c>
      <c r="C6" s="5">
        <v>28</v>
      </c>
      <c r="D6" s="5">
        <v>13</v>
      </c>
      <c r="E6" s="7">
        <v>211.48453658536584</v>
      </c>
      <c r="F6" s="5">
        <v>5</v>
      </c>
      <c r="G6" s="5">
        <v>14.3</v>
      </c>
      <c r="H6">
        <f>'5'!L$35</f>
        <v>19.75</v>
      </c>
    </row>
    <row r="7" spans="1:27">
      <c r="A7" s="3" t="s">
        <v>6</v>
      </c>
      <c r="B7" s="5" t="s">
        <v>35</v>
      </c>
      <c r="C7" s="5">
        <v>33</v>
      </c>
      <c r="D7" s="5">
        <v>8</v>
      </c>
      <c r="E7" s="7">
        <v>70.510951219512179</v>
      </c>
      <c r="F7" s="5">
        <v>1</v>
      </c>
      <c r="G7" s="5">
        <v>7.1</v>
      </c>
      <c r="H7">
        <f>'6'!L$35</f>
        <v>5.625</v>
      </c>
    </row>
    <row r="8" spans="1:27">
      <c r="A8" s="3" t="s">
        <v>6</v>
      </c>
      <c r="B8" s="5" t="s">
        <v>25</v>
      </c>
      <c r="C8" s="5">
        <v>36</v>
      </c>
      <c r="D8" s="5">
        <v>5</v>
      </c>
      <c r="E8" s="7">
        <v>66.048609756097534</v>
      </c>
      <c r="F8" s="5">
        <v>3</v>
      </c>
      <c r="G8" s="5">
        <v>9.5</v>
      </c>
      <c r="H8">
        <f>'7'!L$35</f>
        <v>10</v>
      </c>
    </row>
    <row r="9" spans="1:27">
      <c r="A9" s="3" t="s">
        <v>6</v>
      </c>
      <c r="B9" s="5" t="s">
        <v>26</v>
      </c>
      <c r="C9" s="5">
        <v>31</v>
      </c>
      <c r="D9" s="5">
        <v>10</v>
      </c>
      <c r="E9" s="7">
        <v>104.82602439024393</v>
      </c>
      <c r="F9" s="5">
        <v>1</v>
      </c>
      <c r="G9" s="5">
        <v>7.4</v>
      </c>
      <c r="H9">
        <f>'8'!L$35</f>
        <v>7</v>
      </c>
    </row>
    <row r="10" spans="1:27">
      <c r="A10" s="3" t="s">
        <v>6</v>
      </c>
      <c r="B10" s="5" t="s">
        <v>27</v>
      </c>
      <c r="C10" s="5">
        <v>36</v>
      </c>
      <c r="D10" s="5">
        <v>5</v>
      </c>
      <c r="E10" s="7">
        <v>65.420853658536572</v>
      </c>
      <c r="F10" s="5">
        <v>3</v>
      </c>
      <c r="G10" s="5">
        <v>8.9</v>
      </c>
      <c r="H10">
        <f>'9'!L$35</f>
        <v>5.98828125</v>
      </c>
    </row>
    <row r="11" spans="1:27">
      <c r="A11" s="3" t="s">
        <v>6</v>
      </c>
      <c r="B11" s="5" t="s">
        <v>28</v>
      </c>
      <c r="C11" s="5">
        <v>41</v>
      </c>
      <c r="D11" s="5">
        <v>0</v>
      </c>
      <c r="E11" s="7">
        <v>42.585804878048783</v>
      </c>
      <c r="F11" s="5">
        <v>6</v>
      </c>
      <c r="G11" s="5">
        <v>16.7</v>
      </c>
      <c r="H11">
        <f>'10'!L$35</f>
        <v>9</v>
      </c>
    </row>
    <row r="12" spans="1:27">
      <c r="A12" s="3" t="s">
        <v>6</v>
      </c>
      <c r="B12" s="5" t="s">
        <v>29</v>
      </c>
      <c r="C12" s="5">
        <v>34</v>
      </c>
      <c r="D12" s="5">
        <v>7</v>
      </c>
      <c r="E12" s="7">
        <v>65.473780487804873</v>
      </c>
      <c r="F12" s="5">
        <v>1</v>
      </c>
      <c r="G12" s="5">
        <v>7.4</v>
      </c>
      <c r="H12">
        <f>'11'!L$35</f>
        <v>6</v>
      </c>
    </row>
    <row r="13" spans="1:27">
      <c r="A13" s="3" t="s">
        <v>6</v>
      </c>
      <c r="B13" s="5" t="s">
        <v>37</v>
      </c>
      <c r="C13" s="5">
        <v>41</v>
      </c>
      <c r="D13" s="5">
        <v>0</v>
      </c>
      <c r="E13" s="7">
        <v>59.81002439024391</v>
      </c>
      <c r="F13" s="5">
        <v>3</v>
      </c>
      <c r="G13" s="5">
        <v>14</v>
      </c>
      <c r="H13">
        <f>'12'!L$35</f>
        <v>9</v>
      </c>
    </row>
    <row r="14" spans="1:27">
      <c r="A14" s="3" t="s">
        <v>6</v>
      </c>
      <c r="B14" s="5" t="s">
        <v>36</v>
      </c>
      <c r="C14" s="5">
        <v>41</v>
      </c>
      <c r="D14" s="5">
        <v>0</v>
      </c>
      <c r="E14" s="7">
        <v>37.425292682926823</v>
      </c>
      <c r="F14" s="5">
        <v>0</v>
      </c>
      <c r="G14" s="5">
        <v>6</v>
      </c>
      <c r="H14">
        <f>'13'!L$35</f>
        <v>3</v>
      </c>
    </row>
    <row r="15" spans="1:27">
      <c r="A15" s="3" t="s">
        <v>6</v>
      </c>
      <c r="B15" s="5" t="s">
        <v>30</v>
      </c>
      <c r="C15" s="5">
        <v>39</v>
      </c>
      <c r="D15" s="5">
        <v>2</v>
      </c>
      <c r="E15" s="7">
        <v>48.394707317073163</v>
      </c>
      <c r="F15" s="5">
        <v>1</v>
      </c>
      <c r="G15" s="5">
        <v>9.5</v>
      </c>
      <c r="H15">
        <f>'14'!L$35</f>
        <v>7.75</v>
      </c>
    </row>
    <row r="16" spans="1:27">
      <c r="A16" s="3" t="s">
        <v>6</v>
      </c>
      <c r="B16" s="5" t="s">
        <v>41</v>
      </c>
      <c r="C16" s="5">
        <v>7</v>
      </c>
      <c r="D16" s="5">
        <v>34</v>
      </c>
      <c r="E16" s="7">
        <v>355.30917073170724</v>
      </c>
      <c r="F16" s="5">
        <v>9</v>
      </c>
      <c r="G16" s="5">
        <v>29.7</v>
      </c>
    </row>
    <row r="17" spans="1:8">
      <c r="A17" s="3" t="s">
        <v>6</v>
      </c>
      <c r="B17" s="5" t="s">
        <v>42</v>
      </c>
      <c r="C17" s="5">
        <v>41</v>
      </c>
      <c r="D17" s="5">
        <v>0</v>
      </c>
      <c r="E17" s="7">
        <v>20.50239024390244</v>
      </c>
      <c r="F17" s="5">
        <v>0</v>
      </c>
      <c r="G17" s="5">
        <v>5.6</v>
      </c>
      <c r="H17">
        <f>'16'!L$35</f>
        <v>2</v>
      </c>
    </row>
    <row r="18" spans="1:8">
      <c r="A18" s="3" t="s">
        <v>6</v>
      </c>
      <c r="B18" s="5" t="s">
        <v>31</v>
      </c>
      <c r="C18" s="5">
        <v>20</v>
      </c>
      <c r="D18" s="5">
        <v>21</v>
      </c>
      <c r="E18" s="7">
        <v>99.988414634146352</v>
      </c>
      <c r="F18" s="5">
        <v>4</v>
      </c>
      <c r="G18" s="5">
        <v>16.2</v>
      </c>
      <c r="H18">
        <f>'17'!L$35</f>
        <v>6</v>
      </c>
    </row>
    <row r="19" spans="1:8">
      <c r="A19" s="3" t="s">
        <v>6</v>
      </c>
      <c r="B19" s="5" t="s">
        <v>43</v>
      </c>
      <c r="C19" s="5">
        <v>31</v>
      </c>
      <c r="D19" s="5">
        <v>10</v>
      </c>
      <c r="E19" s="7">
        <v>132.07892682926831</v>
      </c>
      <c r="F19" s="5">
        <v>7</v>
      </c>
      <c r="G19" s="5">
        <v>16.7</v>
      </c>
    </row>
    <row r="20" spans="1:8">
      <c r="A20" s="3" t="s">
        <v>6</v>
      </c>
      <c r="B20" s="5" t="s">
        <v>44</v>
      </c>
      <c r="C20" s="5">
        <v>28</v>
      </c>
      <c r="D20" s="5">
        <v>13</v>
      </c>
      <c r="E20" s="7">
        <v>145.23982926829271</v>
      </c>
      <c r="F20" s="5">
        <v>3</v>
      </c>
      <c r="G20" s="5">
        <v>21.3</v>
      </c>
      <c r="H20">
        <f>'19'!L$35</f>
        <v>12.78125</v>
      </c>
    </row>
    <row r="21" spans="1:8">
      <c r="A21" s="3" t="s">
        <v>6</v>
      </c>
      <c r="B21" s="5" t="s">
        <v>32</v>
      </c>
      <c r="C21" s="5">
        <v>27</v>
      </c>
      <c r="D21" s="5">
        <v>14</v>
      </c>
      <c r="E21" s="7">
        <v>80.621829268292686</v>
      </c>
      <c r="F21" s="5">
        <v>4</v>
      </c>
      <c r="G21" s="5">
        <v>9.8000000000000007</v>
      </c>
      <c r="H21">
        <f>'20'!L$35</f>
        <v>7.5</v>
      </c>
    </row>
    <row r="22" spans="1:8">
      <c r="A22" s="3" t="s">
        <v>6</v>
      </c>
      <c r="B22" s="5" t="s">
        <v>70</v>
      </c>
      <c r="C22" s="5">
        <v>28</v>
      </c>
      <c r="D22" s="5">
        <v>13</v>
      </c>
      <c r="E22" s="7">
        <v>89.939219512195123</v>
      </c>
      <c r="F22" s="5">
        <v>2</v>
      </c>
      <c r="G22" s="5">
        <v>11.7</v>
      </c>
      <c r="H22">
        <f>'21'!L$35</f>
        <v>6.875</v>
      </c>
    </row>
    <row r="23" spans="1:8">
      <c r="A23" s="3" t="s">
        <v>6</v>
      </c>
      <c r="B23" s="5" t="s">
        <v>33</v>
      </c>
      <c r="C23" s="5">
        <v>22</v>
      </c>
      <c r="D23" s="5">
        <v>19</v>
      </c>
      <c r="E23" s="7">
        <v>86.29456097560977</v>
      </c>
      <c r="F23" s="5">
        <v>2</v>
      </c>
      <c r="G23" s="5">
        <v>10.6</v>
      </c>
    </row>
    <row r="24" spans="1:8">
      <c r="A24" s="3" t="s">
        <v>6</v>
      </c>
      <c r="B24" s="5" t="s">
        <v>45</v>
      </c>
      <c r="C24" s="5">
        <v>30</v>
      </c>
      <c r="D24" s="5">
        <v>11</v>
      </c>
      <c r="E24" s="7">
        <v>54.500707317073157</v>
      </c>
      <c r="F24" s="5">
        <v>2</v>
      </c>
      <c r="G24" s="5">
        <v>9.6</v>
      </c>
      <c r="H24">
        <f>'23'!L$35</f>
        <v>7.75</v>
      </c>
    </row>
    <row r="25" spans="1:8">
      <c r="A25" s="3" t="s">
        <v>4</v>
      </c>
      <c r="B25" s="5" t="s">
        <v>24</v>
      </c>
      <c r="C25" s="5">
        <v>14</v>
      </c>
      <c r="D25" s="5">
        <v>2</v>
      </c>
      <c r="E25" s="7">
        <v>274.95</v>
      </c>
      <c r="F25" s="5">
        <v>1</v>
      </c>
      <c r="G25" s="5">
        <v>6.8</v>
      </c>
    </row>
    <row r="26" spans="1:8">
      <c r="A26" s="3" t="s">
        <v>4</v>
      </c>
      <c r="B26" s="5" t="s">
        <v>34</v>
      </c>
      <c r="C26" s="5">
        <v>11</v>
      </c>
      <c r="D26" s="5">
        <v>5</v>
      </c>
      <c r="E26" s="7">
        <v>229.65</v>
      </c>
      <c r="F26" s="5">
        <v>5</v>
      </c>
      <c r="G26" s="5">
        <v>18.100000000000001</v>
      </c>
    </row>
    <row r="27" spans="1:8">
      <c r="A27" s="3" t="s">
        <v>4</v>
      </c>
      <c r="B27" s="5" t="s">
        <v>25</v>
      </c>
      <c r="C27" s="5">
        <v>13</v>
      </c>
      <c r="D27" s="5">
        <v>3</v>
      </c>
      <c r="E27" s="7">
        <v>151.47999999999999</v>
      </c>
      <c r="F27" s="5">
        <v>3</v>
      </c>
      <c r="G27" s="5">
        <v>9.5</v>
      </c>
    </row>
    <row r="28" spans="1:8">
      <c r="A28" s="3" t="s">
        <v>4</v>
      </c>
      <c r="B28" s="5" t="s">
        <v>26</v>
      </c>
      <c r="C28" s="5">
        <v>15</v>
      </c>
      <c r="D28" s="5">
        <v>1</v>
      </c>
      <c r="E28" s="7">
        <v>120.43</v>
      </c>
      <c r="F28" s="5">
        <v>1</v>
      </c>
      <c r="G28" s="5">
        <v>7.4</v>
      </c>
    </row>
    <row r="29" spans="1:8">
      <c r="A29" s="3" t="s">
        <v>4</v>
      </c>
      <c r="B29" s="5" t="s">
        <v>35</v>
      </c>
      <c r="C29" s="5">
        <v>16</v>
      </c>
      <c r="D29" s="5">
        <v>0</v>
      </c>
      <c r="E29" s="7">
        <v>72.540000000000006</v>
      </c>
      <c r="F29" s="5">
        <v>1</v>
      </c>
      <c r="G29" s="5">
        <v>7.1</v>
      </c>
    </row>
    <row r="30" spans="1:8">
      <c r="A30" s="3" t="s">
        <v>4</v>
      </c>
      <c r="B30" s="5" t="s">
        <v>29</v>
      </c>
      <c r="C30" s="5">
        <v>14</v>
      </c>
      <c r="D30" s="5">
        <v>2</v>
      </c>
      <c r="E30" s="7">
        <v>140.81</v>
      </c>
      <c r="F30" s="5">
        <v>1</v>
      </c>
      <c r="G30" s="5">
        <v>7.4</v>
      </c>
    </row>
    <row r="31" spans="1:8">
      <c r="A31" s="3" t="s">
        <v>4</v>
      </c>
      <c r="B31" s="5" t="s">
        <v>36</v>
      </c>
      <c r="C31" s="5">
        <v>7</v>
      </c>
      <c r="D31" s="5">
        <v>9</v>
      </c>
      <c r="E31" s="7">
        <v>381.56</v>
      </c>
      <c r="F31" s="5">
        <v>0</v>
      </c>
      <c r="G31" s="5">
        <v>6</v>
      </c>
    </row>
    <row r="32" spans="1:8">
      <c r="A32" s="3" t="s">
        <v>4</v>
      </c>
      <c r="B32" s="5" t="s">
        <v>30</v>
      </c>
      <c r="C32" s="5">
        <v>11</v>
      </c>
      <c r="D32" s="5">
        <v>5</v>
      </c>
      <c r="E32" s="7">
        <v>264</v>
      </c>
      <c r="F32" s="5">
        <v>1</v>
      </c>
      <c r="G32" s="5">
        <v>9.5</v>
      </c>
    </row>
    <row r="33" spans="1:7">
      <c r="A33" s="3" t="s">
        <v>4</v>
      </c>
      <c r="B33" s="5" t="s">
        <v>31</v>
      </c>
      <c r="C33" s="5">
        <v>11</v>
      </c>
      <c r="D33" s="5">
        <v>5</v>
      </c>
      <c r="E33" s="7">
        <v>159.03</v>
      </c>
      <c r="F33" s="5">
        <v>4</v>
      </c>
      <c r="G33" s="5">
        <v>16.2</v>
      </c>
    </row>
    <row r="34" spans="1:7">
      <c r="A34" s="3" t="s">
        <v>4</v>
      </c>
      <c r="B34" s="5" t="s">
        <v>32</v>
      </c>
      <c r="C34" s="5">
        <v>16</v>
      </c>
      <c r="D34" s="5">
        <v>0</v>
      </c>
      <c r="E34" s="7">
        <v>68.290000000000006</v>
      </c>
      <c r="F34" s="5">
        <v>4</v>
      </c>
      <c r="G34" s="5">
        <v>9.8000000000000007</v>
      </c>
    </row>
    <row r="35" spans="1:7">
      <c r="A35" s="3" t="s">
        <v>4</v>
      </c>
      <c r="B35" s="5" t="s">
        <v>69</v>
      </c>
      <c r="C35" s="5">
        <v>15</v>
      </c>
      <c r="D35" s="5">
        <v>1</v>
      </c>
      <c r="E35" s="7">
        <v>125.47</v>
      </c>
      <c r="F35" s="5">
        <v>2</v>
      </c>
      <c r="G35" s="5">
        <v>11.7</v>
      </c>
    </row>
    <row r="36" spans="1:7">
      <c r="A36" s="3" t="s">
        <v>4</v>
      </c>
      <c r="B36" s="5" t="s">
        <v>33</v>
      </c>
      <c r="C36" s="5">
        <v>8</v>
      </c>
      <c r="D36" s="5">
        <v>8</v>
      </c>
      <c r="E36" s="7">
        <v>259.10000000000002</v>
      </c>
      <c r="F36" s="5">
        <v>2</v>
      </c>
      <c r="G36" s="5">
        <v>10.6</v>
      </c>
    </row>
    <row r="37" spans="1:7">
      <c r="A37" s="3" t="s">
        <v>5</v>
      </c>
      <c r="B37" s="5" t="s">
        <v>9</v>
      </c>
      <c r="C37" s="5">
        <v>9</v>
      </c>
      <c r="D37" s="5">
        <v>10</v>
      </c>
      <c r="E37" s="7">
        <v>41.24</v>
      </c>
      <c r="F37" s="5">
        <v>1</v>
      </c>
      <c r="G37" s="5">
        <v>6.9</v>
      </c>
    </row>
    <row r="38" spans="1:7">
      <c r="A38" s="3" t="s">
        <v>5</v>
      </c>
      <c r="B38" s="5" t="s">
        <v>10</v>
      </c>
      <c r="C38" s="5">
        <v>6</v>
      </c>
      <c r="D38" s="5">
        <v>13</v>
      </c>
      <c r="E38" s="7">
        <v>33.33</v>
      </c>
      <c r="F38" s="5">
        <v>14</v>
      </c>
      <c r="G38" s="5">
        <v>24.9</v>
      </c>
    </row>
    <row r="39" spans="1:7">
      <c r="A39" s="3" t="s">
        <v>5</v>
      </c>
      <c r="B39" s="5" t="s">
        <v>11</v>
      </c>
      <c r="C39" s="5">
        <v>17</v>
      </c>
      <c r="D39" s="5">
        <v>2</v>
      </c>
      <c r="E39" s="7">
        <v>26.95</v>
      </c>
      <c r="F39" s="5">
        <v>6</v>
      </c>
      <c r="G39" s="5">
        <v>13.1</v>
      </c>
    </row>
    <row r="40" spans="1:7">
      <c r="A40" s="3" t="s">
        <v>5</v>
      </c>
      <c r="B40" s="5" t="s">
        <v>12</v>
      </c>
      <c r="C40" s="5">
        <v>15</v>
      </c>
      <c r="D40" s="5">
        <v>4</v>
      </c>
      <c r="E40" s="7">
        <v>37.869999999999997</v>
      </c>
      <c r="F40" s="5">
        <v>5</v>
      </c>
      <c r="G40" s="5">
        <v>20.3</v>
      </c>
    </row>
    <row r="41" spans="1:7">
      <c r="A41" s="3" t="s">
        <v>5</v>
      </c>
      <c r="B41" s="5" t="s">
        <v>13</v>
      </c>
      <c r="C41" s="5">
        <v>9</v>
      </c>
      <c r="D41" s="5">
        <v>10</v>
      </c>
      <c r="E41" s="7">
        <v>41.82</v>
      </c>
      <c r="F41" s="5">
        <v>5</v>
      </c>
      <c r="G41" s="5">
        <v>11.9</v>
      </c>
    </row>
    <row r="42" spans="1:7">
      <c r="A42" s="3" t="s">
        <v>5</v>
      </c>
      <c r="B42" s="5" t="s">
        <v>14</v>
      </c>
      <c r="C42" s="5">
        <v>10</v>
      </c>
      <c r="D42" s="5">
        <v>9</v>
      </c>
      <c r="E42" s="7">
        <v>40.78</v>
      </c>
      <c r="F42" s="5">
        <v>4</v>
      </c>
      <c r="G42" s="5">
        <v>11</v>
      </c>
    </row>
    <row r="43" spans="1:7">
      <c r="A43" s="3" t="s">
        <v>5</v>
      </c>
      <c r="B43" s="5" t="s">
        <v>15</v>
      </c>
      <c r="C43" s="5">
        <v>19</v>
      </c>
      <c r="D43" s="5">
        <v>0</v>
      </c>
      <c r="E43" s="7">
        <v>21.52</v>
      </c>
      <c r="F43" s="5">
        <v>6</v>
      </c>
      <c r="G43" s="5">
        <v>11.9</v>
      </c>
    </row>
    <row r="44" spans="1:7">
      <c r="A44" s="3" t="s">
        <v>5</v>
      </c>
      <c r="B44" s="5" t="s">
        <v>16</v>
      </c>
      <c r="C44" s="5">
        <v>15</v>
      </c>
      <c r="D44" s="5">
        <v>4</v>
      </c>
      <c r="E44" s="7">
        <v>34.869999999999997</v>
      </c>
      <c r="F44" s="5">
        <v>3</v>
      </c>
      <c r="G44" s="5">
        <v>12.3</v>
      </c>
    </row>
    <row r="45" spans="1:7">
      <c r="A45" s="3" t="s">
        <v>5</v>
      </c>
      <c r="B45" s="5" t="s">
        <v>17</v>
      </c>
      <c r="C45" s="5">
        <v>11</v>
      </c>
      <c r="D45" s="5">
        <v>8</v>
      </c>
      <c r="E45" s="7">
        <v>37.65</v>
      </c>
      <c r="F45" s="5">
        <v>10</v>
      </c>
      <c r="G45" s="5">
        <v>18.3</v>
      </c>
    </row>
    <row r="46" spans="1:7">
      <c r="A46" s="3" t="s">
        <v>5</v>
      </c>
      <c r="B46" s="5" t="s">
        <v>18</v>
      </c>
      <c r="C46" s="5">
        <v>12</v>
      </c>
      <c r="D46" s="5">
        <v>7</v>
      </c>
      <c r="E46" s="7">
        <v>36.979999999999997</v>
      </c>
      <c r="F46" s="5">
        <v>2</v>
      </c>
      <c r="G46" s="5">
        <v>11.9</v>
      </c>
    </row>
    <row r="47" spans="1:7">
      <c r="A47" s="3" t="s">
        <v>5</v>
      </c>
      <c r="B47" s="5" t="s">
        <v>19</v>
      </c>
      <c r="C47" s="5">
        <v>16</v>
      </c>
      <c r="D47" s="5">
        <v>3</v>
      </c>
      <c r="E47" s="7">
        <v>24.25</v>
      </c>
      <c r="F47" s="5">
        <v>1</v>
      </c>
      <c r="G47" s="5">
        <v>6.2</v>
      </c>
    </row>
    <row r="48" spans="1:7">
      <c r="A48" s="3" t="s">
        <v>5</v>
      </c>
      <c r="B48" s="5" t="s">
        <v>20</v>
      </c>
      <c r="C48" s="5">
        <v>18</v>
      </c>
      <c r="D48" s="5">
        <v>1</v>
      </c>
      <c r="E48" s="7">
        <v>21.25</v>
      </c>
      <c r="F48" s="5">
        <v>1</v>
      </c>
      <c r="G48" s="5">
        <v>5.9</v>
      </c>
    </row>
    <row r="49" spans="1:7">
      <c r="A49" s="3" t="s">
        <v>5</v>
      </c>
      <c r="B49" s="5" t="s">
        <v>21</v>
      </c>
      <c r="C49" s="5">
        <v>16</v>
      </c>
      <c r="D49" s="5">
        <v>3</v>
      </c>
      <c r="E49" s="7">
        <v>31.74</v>
      </c>
      <c r="F49" s="5">
        <v>1</v>
      </c>
      <c r="G49" s="5">
        <v>7.2</v>
      </c>
    </row>
    <row r="50" spans="1:7">
      <c r="A50" s="3" t="s">
        <v>5</v>
      </c>
      <c r="B50" s="5" t="s">
        <v>22</v>
      </c>
      <c r="C50" s="5">
        <v>15</v>
      </c>
      <c r="D50" s="5">
        <v>4</v>
      </c>
      <c r="E50" s="7">
        <v>28.54</v>
      </c>
      <c r="F50" s="5">
        <v>2</v>
      </c>
      <c r="G50" s="5">
        <v>9.1</v>
      </c>
    </row>
    <row r="51" spans="1:7">
      <c r="A51" s="3" t="s">
        <v>5</v>
      </c>
      <c r="B51" s="5" t="s">
        <v>23</v>
      </c>
      <c r="C51" s="5">
        <v>13</v>
      </c>
      <c r="D51" s="5">
        <v>6</v>
      </c>
      <c r="E51" s="7">
        <v>34.83</v>
      </c>
      <c r="F51" s="5">
        <v>6</v>
      </c>
      <c r="G51" s="5">
        <v>15.6</v>
      </c>
    </row>
    <row r="52" spans="1:7">
      <c r="A52" s="3" t="s">
        <v>5</v>
      </c>
      <c r="B52" s="5" t="s">
        <v>46</v>
      </c>
      <c r="C52" s="5">
        <v>18</v>
      </c>
      <c r="D52" s="5">
        <v>1</v>
      </c>
      <c r="E52" s="7">
        <v>24.05</v>
      </c>
      <c r="F52" s="5">
        <v>4</v>
      </c>
      <c r="G52" s="5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7A46-516E-0246-8CCF-D693770B49FA}">
  <sheetPr codeName="XLSTAT_20210714_114712_1">
    <tabColor rgb="FF007800"/>
  </sheetPr>
  <dimension ref="B1:M73"/>
  <sheetViews>
    <sheetView topLeftCell="A7" zoomScaleNormal="100" workbookViewId="0">
      <selection activeCell="I30" sqref="I30"/>
    </sheetView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444</v>
      </c>
    </row>
    <row r="4" spans="2:13">
      <c r="B4" t="s">
        <v>442</v>
      </c>
    </row>
    <row r="5" spans="2:13">
      <c r="B5" t="s">
        <v>353</v>
      </c>
    </row>
    <row r="6" spans="2:13" ht="34.25" customHeight="1"/>
    <row r="7" spans="2:13" ht="21" customHeight="1">
      <c r="B7" s="53"/>
    </row>
    <row r="10" spans="2:13">
      <c r="B10" s="13" t="s">
        <v>334</v>
      </c>
    </row>
    <row r="11" spans="2:13" ht="17" thickBot="1"/>
    <row r="12" spans="2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2:13">
      <c r="B13" s="45" t="s">
        <v>1</v>
      </c>
      <c r="C13" s="47">
        <v>22</v>
      </c>
      <c r="D13" s="47">
        <v>0</v>
      </c>
      <c r="E13" s="47">
        <v>22</v>
      </c>
      <c r="F13" s="49">
        <v>20.50239024390244</v>
      </c>
      <c r="G13" s="49">
        <v>355.30917073170724</v>
      </c>
      <c r="H13" s="49">
        <v>101.69759312638581</v>
      </c>
      <c r="I13" s="49">
        <v>71.911015381834929</v>
      </c>
    </row>
    <row r="14" spans="2:13" ht="17" thickBot="1">
      <c r="B14" s="46" t="s">
        <v>2</v>
      </c>
      <c r="C14" s="48">
        <v>22</v>
      </c>
      <c r="D14" s="48">
        <v>0</v>
      </c>
      <c r="E14" s="48">
        <v>22</v>
      </c>
      <c r="F14" s="50">
        <v>0</v>
      </c>
      <c r="G14" s="50">
        <v>9</v>
      </c>
      <c r="H14" s="50">
        <v>3.3181818181818183</v>
      </c>
      <c r="I14" s="50">
        <v>2.4762945366080005</v>
      </c>
    </row>
    <row r="17" spans="2:4">
      <c r="B17" s="13" t="s">
        <v>354</v>
      </c>
    </row>
    <row r="18" spans="2:4" ht="17" thickBot="1"/>
    <row r="19" spans="2:4" ht="34">
      <c r="B19" s="43" t="s">
        <v>347</v>
      </c>
      <c r="C19" s="44" t="s">
        <v>1</v>
      </c>
      <c r="D19" s="44" t="s">
        <v>2</v>
      </c>
    </row>
    <row r="20" spans="2:4">
      <c r="B20" s="45" t="s">
        <v>1</v>
      </c>
      <c r="C20" s="56">
        <v>1</v>
      </c>
      <c r="D20" s="54">
        <v>0.72180362308313617</v>
      </c>
    </row>
    <row r="21" spans="2:4" ht="17" thickBot="1">
      <c r="B21" s="46" t="s">
        <v>2</v>
      </c>
      <c r="C21" s="55">
        <v>0.72180362308313617</v>
      </c>
      <c r="D21" s="57">
        <v>1</v>
      </c>
    </row>
    <row r="22" spans="2:4">
      <c r="B22" s="58" t="s">
        <v>348</v>
      </c>
    </row>
    <row r="25" spans="2:4">
      <c r="B25" s="13" t="s">
        <v>355</v>
      </c>
    </row>
    <row r="26" spans="2:4" ht="17" thickBot="1"/>
    <row r="27" spans="2:4" ht="34">
      <c r="B27" s="43" t="s">
        <v>347</v>
      </c>
      <c r="C27" s="44" t="s">
        <v>1</v>
      </c>
      <c r="D27" s="44" t="s">
        <v>2</v>
      </c>
    </row>
    <row r="28" spans="2:4">
      <c r="B28" s="45" t="s">
        <v>1</v>
      </c>
      <c r="C28" s="56">
        <v>0</v>
      </c>
      <c r="D28" s="60">
        <v>1.4936497203166255E-4</v>
      </c>
    </row>
    <row r="29" spans="2:4" ht="17" thickBot="1">
      <c r="B29" s="46" t="s">
        <v>2</v>
      </c>
      <c r="C29" s="61">
        <v>1.4936497203166255E-4</v>
      </c>
      <c r="D29" s="57">
        <v>0</v>
      </c>
    </row>
    <row r="32" spans="2:4">
      <c r="B32" s="13" t="s">
        <v>356</v>
      </c>
    </row>
    <row r="33" spans="2:4" ht="17" thickBot="1"/>
    <row r="34" spans="2:4" ht="34">
      <c r="B34" s="43" t="s">
        <v>347</v>
      </c>
      <c r="C34" s="44" t="s">
        <v>1</v>
      </c>
      <c r="D34" s="44" t="s">
        <v>2</v>
      </c>
    </row>
    <row r="35" spans="2:4">
      <c r="B35" s="45" t="s">
        <v>1</v>
      </c>
      <c r="C35" s="56">
        <v>1</v>
      </c>
      <c r="D35" s="49">
        <v>0.5210004702959421</v>
      </c>
    </row>
    <row r="36" spans="2:4" ht="17" thickBot="1">
      <c r="B36" s="46" t="s">
        <v>2</v>
      </c>
      <c r="C36" s="50">
        <v>0.5210004702959421</v>
      </c>
      <c r="D36" s="57">
        <v>1</v>
      </c>
    </row>
    <row r="39" spans="2:4">
      <c r="B39" s="13" t="s">
        <v>443</v>
      </c>
    </row>
    <row r="56" spans="6:6">
      <c r="F56" t="s">
        <v>343</v>
      </c>
    </row>
    <row r="73" spans="6:6">
      <c r="F73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8849" r:id="rId3" name="DD150499">
              <controlPr defaultSize="0" autoFill="0" autoPict="0" macro="[0]!GoToResultsNew071420211148038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535B-5D31-E044-8EA3-A0CFED9DF04E}">
  <sheetPr codeName="XLSTAT_20210713_181427_1">
    <tabColor rgb="FF007800"/>
  </sheetPr>
  <dimension ref="B1:M36"/>
  <sheetViews>
    <sheetView zoomScaleNormal="100" workbookViewId="0"/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362</v>
      </c>
    </row>
    <row r="4" spans="2:13">
      <c r="B4" t="s">
        <v>361</v>
      </c>
    </row>
    <row r="5" spans="2:13">
      <c r="B5" t="s">
        <v>345</v>
      </c>
    </row>
    <row r="6" spans="2:13" ht="34.25" customHeight="1"/>
    <row r="7" spans="2:13" ht="21" customHeight="1">
      <c r="B7" s="53"/>
    </row>
    <row r="10" spans="2:13">
      <c r="B10" s="13" t="s">
        <v>334</v>
      </c>
    </row>
    <row r="11" spans="2:13" ht="17" thickBot="1"/>
    <row r="12" spans="2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2:13">
      <c r="B13" s="45" t="s">
        <v>1</v>
      </c>
      <c r="C13" s="47">
        <v>23</v>
      </c>
      <c r="D13" s="47">
        <v>0</v>
      </c>
      <c r="E13" s="47">
        <v>23</v>
      </c>
      <c r="F13" s="49">
        <v>20.50239024390244</v>
      </c>
      <c r="G13" s="49">
        <v>355.30917073170724</v>
      </c>
      <c r="H13" s="49">
        <v>99.645554612937431</v>
      </c>
      <c r="I13" s="49">
        <v>70.943566881417112</v>
      </c>
    </row>
    <row r="14" spans="2:13" ht="17" thickBot="1">
      <c r="B14" s="46" t="s">
        <v>3</v>
      </c>
      <c r="C14" s="48">
        <v>23</v>
      </c>
      <c r="D14" s="48">
        <v>0</v>
      </c>
      <c r="E14" s="48">
        <v>23</v>
      </c>
      <c r="F14" s="50">
        <v>5.6</v>
      </c>
      <c r="G14" s="50">
        <v>29.7</v>
      </c>
      <c r="H14" s="50">
        <v>12.395652173913042</v>
      </c>
      <c r="I14" s="50">
        <v>5.7278806377918281</v>
      </c>
    </row>
    <row r="17" spans="2:4">
      <c r="B17" s="13" t="s">
        <v>346</v>
      </c>
    </row>
    <row r="18" spans="2:4" ht="17" thickBot="1"/>
    <row r="19" spans="2:4" ht="34">
      <c r="B19" s="43" t="s">
        <v>347</v>
      </c>
      <c r="C19" s="44" t="s">
        <v>1</v>
      </c>
      <c r="D19" s="44" t="s">
        <v>3</v>
      </c>
    </row>
    <row r="20" spans="2:4">
      <c r="B20" s="45" t="s">
        <v>1</v>
      </c>
      <c r="C20" s="56">
        <v>1</v>
      </c>
      <c r="D20" s="54">
        <v>0.48509809121740194</v>
      </c>
    </row>
    <row r="21" spans="2:4" ht="17" thickBot="1">
      <c r="B21" s="46" t="s">
        <v>3</v>
      </c>
      <c r="C21" s="55">
        <v>0.48509809121740194</v>
      </c>
      <c r="D21" s="57">
        <v>1</v>
      </c>
    </row>
    <row r="22" spans="2:4">
      <c r="B22" s="58" t="s">
        <v>348</v>
      </c>
    </row>
    <row r="25" spans="2:4">
      <c r="B25" s="13" t="s">
        <v>349</v>
      </c>
    </row>
    <row r="26" spans="2:4" ht="17" thickBot="1"/>
    <row r="27" spans="2:4" ht="34">
      <c r="B27" s="43" t="s">
        <v>347</v>
      </c>
      <c r="C27" s="44" t="s">
        <v>1</v>
      </c>
      <c r="D27" s="44" t="s">
        <v>3</v>
      </c>
    </row>
    <row r="28" spans="2:4">
      <c r="B28" s="45" t="s">
        <v>1</v>
      </c>
      <c r="C28" s="56">
        <v>0</v>
      </c>
      <c r="D28" s="60">
        <v>1.3789847106000508E-3</v>
      </c>
    </row>
    <row r="29" spans="2:4" ht="17" thickBot="1">
      <c r="B29" s="46" t="s">
        <v>3</v>
      </c>
      <c r="C29" s="61">
        <v>1.3789847106000508E-3</v>
      </c>
      <c r="D29" s="57">
        <v>0</v>
      </c>
    </row>
    <row r="32" spans="2:4">
      <c r="B32" s="13" t="s">
        <v>350</v>
      </c>
    </row>
    <row r="33" spans="2:4" ht="17" thickBot="1"/>
    <row r="34" spans="2:4" ht="34">
      <c r="B34" s="43" t="s">
        <v>347</v>
      </c>
      <c r="C34" s="44" t="s">
        <v>1</v>
      </c>
      <c r="D34" s="44" t="s">
        <v>3</v>
      </c>
    </row>
    <row r="35" spans="2:4">
      <c r="B35" s="45" t="s">
        <v>1</v>
      </c>
      <c r="C35" s="56">
        <v>1</v>
      </c>
      <c r="D35" s="49">
        <v>0.23532015810276682</v>
      </c>
    </row>
    <row r="36" spans="2:4" ht="17" thickBot="1">
      <c r="B36" s="46" t="s">
        <v>3</v>
      </c>
      <c r="C36" s="50">
        <v>0.23532015810276682</v>
      </c>
      <c r="D36" s="57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3" name="DD917594">
              <controlPr defaultSize="0" autoFill="0" autoPict="0" macro="[0]!GoToResultsNew07132021181535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EA0E-5778-284D-8E49-DC10E1A087C1}">
  <sheetPr codeName="XLSTAT_20210713_181250_1">
    <tabColor rgb="FF007800"/>
  </sheetPr>
  <dimension ref="B1:M36"/>
  <sheetViews>
    <sheetView zoomScaleNormal="100" workbookViewId="0"/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360</v>
      </c>
    </row>
    <row r="4" spans="2:13">
      <c r="B4" t="s">
        <v>359</v>
      </c>
    </row>
    <row r="5" spans="2:13">
      <c r="B5" t="s">
        <v>345</v>
      </c>
    </row>
    <row r="6" spans="2:13" ht="34.25" customHeight="1"/>
    <row r="7" spans="2:13" ht="21" customHeight="1">
      <c r="B7" s="53"/>
    </row>
    <row r="10" spans="2:13">
      <c r="B10" s="13" t="s">
        <v>334</v>
      </c>
    </row>
    <row r="11" spans="2:13" ht="17" thickBot="1"/>
    <row r="12" spans="2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2:13">
      <c r="B13" s="45" t="s">
        <v>1</v>
      </c>
      <c r="C13" s="47">
        <v>23</v>
      </c>
      <c r="D13" s="47">
        <v>0</v>
      </c>
      <c r="E13" s="47">
        <v>23</v>
      </c>
      <c r="F13" s="49">
        <v>20.50239024390244</v>
      </c>
      <c r="G13" s="49">
        <v>355.30917073170724</v>
      </c>
      <c r="H13" s="49">
        <v>99.645554612937431</v>
      </c>
      <c r="I13" s="49">
        <v>70.943566881417112</v>
      </c>
    </row>
    <row r="14" spans="2:13" ht="17" thickBot="1">
      <c r="B14" s="46" t="s">
        <v>2</v>
      </c>
      <c r="C14" s="48">
        <v>23</v>
      </c>
      <c r="D14" s="48">
        <v>0</v>
      </c>
      <c r="E14" s="48">
        <v>23</v>
      </c>
      <c r="F14" s="50">
        <v>0</v>
      </c>
      <c r="G14" s="50">
        <v>9</v>
      </c>
      <c r="H14" s="50">
        <v>3.2608695652173916</v>
      </c>
      <c r="I14" s="50">
        <v>2.4349237677883702</v>
      </c>
    </row>
    <row r="17" spans="2:4">
      <c r="B17" s="13" t="s">
        <v>346</v>
      </c>
    </row>
    <row r="18" spans="2:4" ht="17" thickBot="1"/>
    <row r="19" spans="2:4" ht="34">
      <c r="B19" s="43" t="s">
        <v>347</v>
      </c>
      <c r="C19" s="44" t="s">
        <v>1</v>
      </c>
      <c r="D19" s="44" t="s">
        <v>2</v>
      </c>
    </row>
    <row r="20" spans="2:4">
      <c r="B20" s="45" t="s">
        <v>1</v>
      </c>
      <c r="C20" s="56">
        <v>1</v>
      </c>
      <c r="D20" s="54">
        <v>0.5079630785281255</v>
      </c>
    </row>
    <row r="21" spans="2:4" ht="17" thickBot="1">
      <c r="B21" s="46" t="s">
        <v>2</v>
      </c>
      <c r="C21" s="55">
        <v>0.5079630785281255</v>
      </c>
      <c r="D21" s="57">
        <v>1</v>
      </c>
    </row>
    <row r="22" spans="2:4">
      <c r="B22" s="58" t="s">
        <v>348</v>
      </c>
    </row>
    <row r="25" spans="2:4">
      <c r="B25" s="13" t="s">
        <v>349</v>
      </c>
    </row>
    <row r="26" spans="2:4" ht="17" thickBot="1"/>
    <row r="27" spans="2:4" ht="34">
      <c r="B27" s="43" t="s">
        <v>347</v>
      </c>
      <c r="C27" s="44" t="s">
        <v>1</v>
      </c>
      <c r="D27" s="44" t="s">
        <v>2</v>
      </c>
    </row>
    <row r="28" spans="2:4">
      <c r="B28" s="45" t="s">
        <v>1</v>
      </c>
      <c r="C28" s="56">
        <v>0</v>
      </c>
      <c r="D28" s="60">
        <v>1.2114376655192327E-3</v>
      </c>
    </row>
    <row r="29" spans="2:4" ht="17" thickBot="1">
      <c r="B29" s="46" t="s">
        <v>2</v>
      </c>
      <c r="C29" s="61">
        <v>1.2114376655192327E-3</v>
      </c>
      <c r="D29" s="57">
        <v>0</v>
      </c>
    </row>
    <row r="32" spans="2:4">
      <c r="B32" s="13" t="s">
        <v>350</v>
      </c>
    </row>
    <row r="33" spans="2:4" ht="17" thickBot="1"/>
    <row r="34" spans="2:4" ht="34">
      <c r="B34" s="43" t="s">
        <v>347</v>
      </c>
      <c r="C34" s="44" t="s">
        <v>1</v>
      </c>
      <c r="D34" s="44" t="s">
        <v>2</v>
      </c>
    </row>
    <row r="35" spans="2:4">
      <c r="B35" s="45" t="s">
        <v>1</v>
      </c>
      <c r="C35" s="56">
        <v>1</v>
      </c>
      <c r="D35" s="49">
        <v>0.2580264891477706</v>
      </c>
    </row>
    <row r="36" spans="2:4" ht="17" thickBot="1">
      <c r="B36" s="46" t="s">
        <v>2</v>
      </c>
      <c r="C36" s="50">
        <v>0.2580264891477706</v>
      </c>
      <c r="D36" s="57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3" name="DD677025">
              <controlPr defaultSize="0" autoFill="0" autoPict="0" macro="[0]!GoToResultsNew071320211813367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2EF7-8894-C949-ADF3-4384100883EC}">
  <sheetPr codeName="XLSTAT_20210713_181144_1">
    <tabColor rgb="FF007800"/>
  </sheetPr>
  <dimension ref="A1:M36"/>
  <sheetViews>
    <sheetView zoomScaleNormal="100" workbookViewId="0">
      <selection activeCell="J34" sqref="J34"/>
    </sheetView>
  </sheetViews>
  <sheetFormatPr baseColWidth="10" defaultRowHeight="16"/>
  <cols>
    <col min="1" max="1" width="5.83203125" customWidth="1"/>
  </cols>
  <sheetData>
    <row r="1" spans="1:13">
      <c r="A1" t="s">
        <v>358</v>
      </c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1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1:13">
      <c r="B3" t="s">
        <v>357</v>
      </c>
    </row>
    <row r="4" spans="1:13">
      <c r="B4" t="s">
        <v>352</v>
      </c>
    </row>
    <row r="5" spans="1:13">
      <c r="B5" t="s">
        <v>353</v>
      </c>
    </row>
    <row r="6" spans="1:13" ht="34.25" customHeight="1"/>
    <row r="7" spans="1:13" ht="21" customHeight="1">
      <c r="B7" s="53"/>
    </row>
    <row r="10" spans="1:13">
      <c r="B10" s="13" t="s">
        <v>334</v>
      </c>
    </row>
    <row r="11" spans="1:13" ht="17" thickBot="1"/>
    <row r="12" spans="1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1:13">
      <c r="B13" s="45" t="s">
        <v>1</v>
      </c>
      <c r="C13" s="47">
        <v>19</v>
      </c>
      <c r="D13" s="47">
        <v>0</v>
      </c>
      <c r="E13" s="47">
        <v>19</v>
      </c>
      <c r="F13" s="49">
        <v>20.50239024390244</v>
      </c>
      <c r="G13" s="49">
        <v>211.48453658536584</v>
      </c>
      <c r="H13" s="49">
        <v>83.457703465982036</v>
      </c>
      <c r="I13" s="49">
        <v>45.992433438430837</v>
      </c>
    </row>
    <row r="14" spans="1:13" ht="17" thickBot="1">
      <c r="B14" s="46" t="s">
        <v>330</v>
      </c>
      <c r="C14" s="48">
        <v>19</v>
      </c>
      <c r="D14" s="48">
        <v>0</v>
      </c>
      <c r="E14" s="48">
        <v>19</v>
      </c>
      <c r="F14" s="50">
        <v>2</v>
      </c>
      <c r="G14" s="50">
        <v>19.75</v>
      </c>
      <c r="H14" s="50">
        <v>8.3530016447368425</v>
      </c>
      <c r="I14" s="50">
        <v>4.2504896912594425</v>
      </c>
    </row>
    <row r="17" spans="2:4">
      <c r="B17" s="13" t="s">
        <v>354</v>
      </c>
    </row>
    <row r="18" spans="2:4" ht="17" thickBot="1"/>
    <row r="19" spans="2:4" ht="34">
      <c r="B19" s="43" t="s">
        <v>347</v>
      </c>
      <c r="C19" s="44" t="s">
        <v>1</v>
      </c>
      <c r="D19" s="44" t="s">
        <v>330</v>
      </c>
    </row>
    <row r="20" spans="2:4">
      <c r="B20" s="45" t="s">
        <v>1</v>
      </c>
      <c r="C20" s="56">
        <v>1</v>
      </c>
      <c r="D20" s="54">
        <v>0.8552585215128552</v>
      </c>
    </row>
    <row r="21" spans="2:4" ht="17" thickBot="1">
      <c r="B21" s="46" t="s">
        <v>330</v>
      </c>
      <c r="C21" s="55">
        <v>0.8552585215128552</v>
      </c>
      <c r="D21" s="57">
        <v>1</v>
      </c>
    </row>
    <row r="22" spans="2:4">
      <c r="B22" s="58" t="s">
        <v>348</v>
      </c>
    </row>
    <row r="25" spans="2:4">
      <c r="B25" s="13" t="s">
        <v>355</v>
      </c>
    </row>
    <row r="26" spans="2:4" ht="17" thickBot="1"/>
    <row r="27" spans="2:4" ht="34">
      <c r="B27" s="43" t="s">
        <v>347</v>
      </c>
      <c r="C27" s="44" t="s">
        <v>1</v>
      </c>
      <c r="D27" s="44" t="s">
        <v>330</v>
      </c>
    </row>
    <row r="28" spans="2:4">
      <c r="B28" s="45" t="s">
        <v>1</v>
      </c>
      <c r="C28" s="56">
        <v>0</v>
      </c>
      <c r="D28" s="60">
        <v>3.0665915404792798E-6</v>
      </c>
    </row>
    <row r="29" spans="2:4" ht="17" thickBot="1">
      <c r="B29" s="46" t="s">
        <v>330</v>
      </c>
      <c r="C29" s="61">
        <v>3.0665915404792798E-6</v>
      </c>
      <c r="D29" s="57">
        <v>0</v>
      </c>
    </row>
    <row r="32" spans="2:4">
      <c r="B32" s="13" t="s">
        <v>356</v>
      </c>
    </row>
    <row r="33" spans="2:4" ht="17" thickBot="1"/>
    <row r="34" spans="2:4" ht="34">
      <c r="B34" s="43" t="s">
        <v>347</v>
      </c>
      <c r="C34" s="44" t="s">
        <v>1</v>
      </c>
      <c r="D34" s="44" t="s">
        <v>330</v>
      </c>
    </row>
    <row r="35" spans="2:4">
      <c r="B35" s="45" t="s">
        <v>1</v>
      </c>
      <c r="C35" s="56">
        <v>1</v>
      </c>
      <c r="D35" s="49">
        <v>0.73146713862035495</v>
      </c>
    </row>
    <row r="36" spans="2:4" ht="17" thickBot="1">
      <c r="B36" s="46" t="s">
        <v>330</v>
      </c>
      <c r="C36" s="50">
        <v>0.73146713862035495</v>
      </c>
      <c r="D36" s="57">
        <v>1</v>
      </c>
    </row>
  </sheetData>
  <mergeCells count="1">
    <mergeCell ref="B1:K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3" name="DD805201">
              <controlPr defaultSize="0" autoFill="0" autoPict="0" macro="[0]!GoToResultsNew071320211812064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03B1-7C89-5845-AA00-A8440F0CAF16}">
  <sheetPr codeName="XLSTAT_20210713_180838_1">
    <tabColor rgb="FF007800"/>
  </sheetPr>
  <dimension ref="B1:M36"/>
  <sheetViews>
    <sheetView zoomScaleNormal="100" workbookViewId="0">
      <selection activeCell="F27" sqref="F27"/>
    </sheetView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351</v>
      </c>
    </row>
    <row r="4" spans="2:13">
      <c r="B4" t="s">
        <v>344</v>
      </c>
    </row>
    <row r="5" spans="2:13">
      <c r="B5" t="s">
        <v>345</v>
      </c>
    </row>
    <row r="6" spans="2:13" ht="34.25" customHeight="1"/>
    <row r="7" spans="2:13" ht="21" customHeight="1">
      <c r="B7" s="53"/>
    </row>
    <row r="10" spans="2:13">
      <c r="B10" s="13" t="s">
        <v>334</v>
      </c>
    </row>
    <row r="11" spans="2:13" ht="17" thickBot="1"/>
    <row r="12" spans="2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2:13">
      <c r="B13" s="45" t="s">
        <v>1</v>
      </c>
      <c r="C13" s="47">
        <v>19</v>
      </c>
      <c r="D13" s="47">
        <v>0</v>
      </c>
      <c r="E13" s="47">
        <v>19</v>
      </c>
      <c r="F13" s="49">
        <v>20.50239024390244</v>
      </c>
      <c r="G13" s="49">
        <v>211.48453658536584</v>
      </c>
      <c r="H13" s="49">
        <v>83.457703465982036</v>
      </c>
      <c r="I13" s="49">
        <v>45.992433438430837</v>
      </c>
    </row>
    <row r="14" spans="2:13" ht="17" thickBot="1">
      <c r="B14" s="46" t="s">
        <v>330</v>
      </c>
      <c r="C14" s="48">
        <v>19</v>
      </c>
      <c r="D14" s="48">
        <v>0</v>
      </c>
      <c r="E14" s="48">
        <v>19</v>
      </c>
      <c r="F14" s="50">
        <v>2</v>
      </c>
      <c r="G14" s="50">
        <v>19.75</v>
      </c>
      <c r="H14" s="50">
        <v>8.3530016447368425</v>
      </c>
      <c r="I14" s="50">
        <v>4.2504896912594425</v>
      </c>
    </row>
    <row r="17" spans="2:4">
      <c r="B17" s="13" t="s">
        <v>346</v>
      </c>
    </row>
    <row r="18" spans="2:4" ht="17" thickBot="1"/>
    <row r="19" spans="2:4" ht="34">
      <c r="B19" s="43" t="s">
        <v>347</v>
      </c>
      <c r="C19" s="44" t="s">
        <v>1</v>
      </c>
      <c r="D19" s="44" t="s">
        <v>330</v>
      </c>
    </row>
    <row r="20" spans="2:4">
      <c r="B20" s="45" t="s">
        <v>1</v>
      </c>
      <c r="C20" s="56">
        <v>1</v>
      </c>
      <c r="D20" s="54">
        <v>0.41299552315279336</v>
      </c>
    </row>
    <row r="21" spans="2:4" ht="17" thickBot="1">
      <c r="B21" s="46" t="s">
        <v>330</v>
      </c>
      <c r="C21" s="55">
        <v>0.41299552315279336</v>
      </c>
      <c r="D21" s="57">
        <v>1</v>
      </c>
    </row>
    <row r="22" spans="2:4">
      <c r="B22" s="58" t="s">
        <v>348</v>
      </c>
    </row>
    <row r="25" spans="2:4">
      <c r="B25" s="13" t="s">
        <v>349</v>
      </c>
    </row>
    <row r="26" spans="2:4" ht="17" thickBot="1"/>
    <row r="27" spans="2:4" ht="34">
      <c r="B27" s="43" t="s">
        <v>347</v>
      </c>
      <c r="C27" s="44" t="s">
        <v>1</v>
      </c>
      <c r="D27" s="44" t="s">
        <v>330</v>
      </c>
    </row>
    <row r="28" spans="2:4">
      <c r="B28" s="45" t="s">
        <v>1</v>
      </c>
      <c r="C28" s="56">
        <v>0</v>
      </c>
      <c r="D28" s="60">
        <v>1.5586841140572183E-2</v>
      </c>
    </row>
    <row r="29" spans="2:4" ht="17" thickBot="1">
      <c r="B29" s="46" t="s">
        <v>330</v>
      </c>
      <c r="C29" s="61">
        <v>1.5586841140572183E-2</v>
      </c>
      <c r="D29" s="57">
        <v>0</v>
      </c>
    </row>
    <row r="32" spans="2:4">
      <c r="B32" s="13" t="s">
        <v>350</v>
      </c>
    </row>
    <row r="33" spans="2:4" ht="17" thickBot="1"/>
    <row r="34" spans="2:4" ht="34">
      <c r="B34" s="43" t="s">
        <v>347</v>
      </c>
      <c r="C34" s="44" t="s">
        <v>1</v>
      </c>
      <c r="D34" s="44" t="s">
        <v>330</v>
      </c>
    </row>
    <row r="35" spans="2:4">
      <c r="B35" s="45" t="s">
        <v>1</v>
      </c>
      <c r="C35" s="56">
        <v>1</v>
      </c>
      <c r="D35" s="49">
        <v>0.17056530214424948</v>
      </c>
    </row>
    <row r="36" spans="2:4" ht="17" thickBot="1">
      <c r="B36" s="46" t="s">
        <v>330</v>
      </c>
      <c r="C36" s="50">
        <v>0.17056530214424948</v>
      </c>
      <c r="D36" s="57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3" name="DD928586">
              <controlPr defaultSize="0" autoFill="0" autoPict="0" macro="[0]!GoToResultsNew071320211810204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L35"/>
  <sheetViews>
    <sheetView zoomScale="137" workbookViewId="0">
      <selection activeCell="L35" sqref="L35"/>
    </sheetView>
  </sheetViews>
  <sheetFormatPr baseColWidth="10" defaultRowHeight="16"/>
  <cols>
    <col min="1" max="1" width="23.1640625" style="13" customWidth="1"/>
    <col min="2" max="16384" width="10.83203125" style="13"/>
  </cols>
  <sheetData>
    <row r="1" spans="1:12" ht="19">
      <c r="A1" s="28" t="s">
        <v>24</v>
      </c>
      <c r="B1" s="28"/>
      <c r="C1" s="28"/>
    </row>
    <row r="3" spans="1:12">
      <c r="B3" s="13" t="s">
        <v>97</v>
      </c>
      <c r="C3" s="13" t="s">
        <v>98</v>
      </c>
      <c r="K3" t="s">
        <v>324</v>
      </c>
      <c r="L3" s="29" t="s">
        <v>329</v>
      </c>
    </row>
    <row r="4" spans="1:12">
      <c r="A4" s="14" t="s">
        <v>93</v>
      </c>
      <c r="B4" s="13">
        <v>1</v>
      </c>
      <c r="K4">
        <f>COUNTA(B4:I40)</f>
        <v>15</v>
      </c>
      <c r="L4" s="29"/>
    </row>
    <row r="5" spans="1:12">
      <c r="A5" s="14" t="s">
        <v>94</v>
      </c>
      <c r="C5" s="13">
        <v>4</v>
      </c>
      <c r="L5" s="29"/>
    </row>
    <row r="6" spans="1:12">
      <c r="A6" s="14" t="s">
        <v>95</v>
      </c>
      <c r="C6" s="13">
        <v>4</v>
      </c>
      <c r="L6" s="29">
        <v>1</v>
      </c>
    </row>
    <row r="7" spans="1:12">
      <c r="A7" s="14" t="s">
        <v>96</v>
      </c>
      <c r="B7" s="13">
        <v>4</v>
      </c>
      <c r="C7" s="13">
        <v>4</v>
      </c>
      <c r="L7" s="29">
        <v>2</v>
      </c>
    </row>
    <row r="8" spans="1:12">
      <c r="A8" s="14" t="s">
        <v>92</v>
      </c>
      <c r="C8" s="13">
        <v>3</v>
      </c>
      <c r="L8" s="29"/>
    </row>
    <row r="9" spans="1:12">
      <c r="A9" s="14" t="s">
        <v>95</v>
      </c>
      <c r="C9" s="13">
        <v>3</v>
      </c>
      <c r="L9" s="29">
        <f>L6/2</f>
        <v>0.5</v>
      </c>
    </row>
    <row r="10" spans="1:12">
      <c r="A10" s="14" t="s">
        <v>96</v>
      </c>
      <c r="B10" s="13">
        <v>12</v>
      </c>
      <c r="C10" s="13">
        <v>3</v>
      </c>
      <c r="L10" s="29">
        <f>L7/2</f>
        <v>1</v>
      </c>
    </row>
    <row r="11" spans="1:12">
      <c r="A11" s="14" t="s">
        <v>92</v>
      </c>
      <c r="C11" s="13">
        <v>2</v>
      </c>
      <c r="L11" s="29"/>
    </row>
    <row r="12" spans="1:12">
      <c r="A12" s="14" t="s">
        <v>95</v>
      </c>
      <c r="C12" s="13">
        <v>2</v>
      </c>
      <c r="L12" s="29">
        <f>L9/2</f>
        <v>0.25</v>
      </c>
    </row>
    <row r="13" spans="1:12">
      <c r="A13" s="14" t="s">
        <v>96</v>
      </c>
      <c r="B13" s="13">
        <v>24</v>
      </c>
      <c r="C13" s="13">
        <v>2</v>
      </c>
      <c r="L13" s="29">
        <f>L10/2</f>
        <v>0.5</v>
      </c>
    </row>
    <row r="14" spans="1:12">
      <c r="A14" s="14" t="s">
        <v>92</v>
      </c>
      <c r="C14" s="13">
        <v>1</v>
      </c>
      <c r="L14" s="29"/>
    </row>
    <row r="15" spans="1:12">
      <c r="A15" s="14" t="s">
        <v>116</v>
      </c>
      <c r="B15" s="13">
        <v>24</v>
      </c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5.25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L35"/>
  <sheetViews>
    <sheetView zoomScale="135" workbookViewId="0">
      <selection activeCell="L23" sqref="L23"/>
    </sheetView>
  </sheetViews>
  <sheetFormatPr baseColWidth="10" defaultRowHeight="16"/>
  <cols>
    <col min="1" max="1" width="42.83203125" style="13" customWidth="1"/>
    <col min="2" max="16384" width="10.83203125" style="13"/>
  </cols>
  <sheetData>
    <row r="1" spans="1:12">
      <c r="A1" s="33" t="s">
        <v>34</v>
      </c>
      <c r="B1" s="33"/>
      <c r="C1" s="33"/>
      <c r="D1" s="33"/>
      <c r="E1" s="33"/>
      <c r="F1" s="33"/>
    </row>
    <row r="3" spans="1:12">
      <c r="B3" s="13" t="s">
        <v>99</v>
      </c>
      <c r="C3" s="13" t="s">
        <v>100</v>
      </c>
      <c r="D3" s="13" t="s">
        <v>103</v>
      </c>
      <c r="E3" s="13" t="s">
        <v>108</v>
      </c>
      <c r="F3" s="13" t="s">
        <v>109</v>
      </c>
      <c r="K3" t="s">
        <v>324</v>
      </c>
      <c r="L3" s="29" t="s">
        <v>329</v>
      </c>
    </row>
    <row r="4" spans="1:12">
      <c r="A4" s="15" t="s">
        <v>104</v>
      </c>
      <c r="B4" s="13" t="s">
        <v>101</v>
      </c>
      <c r="K4">
        <f>COUNTA(B4:I40)</f>
        <v>44</v>
      </c>
      <c r="L4" s="29"/>
    </row>
    <row r="5" spans="1:12">
      <c r="A5" s="15" t="s">
        <v>105</v>
      </c>
      <c r="C5" s="13" t="s">
        <v>102</v>
      </c>
      <c r="L5" s="29"/>
    </row>
    <row r="6" spans="1:12">
      <c r="A6" s="16" t="s">
        <v>106</v>
      </c>
      <c r="L6" s="29"/>
    </row>
    <row r="7" spans="1:12">
      <c r="A7" s="16" t="s">
        <v>107</v>
      </c>
      <c r="B7" s="13" t="s">
        <v>101</v>
      </c>
      <c r="C7" s="13" t="s">
        <v>102</v>
      </c>
      <c r="L7" s="29">
        <v>2</v>
      </c>
    </row>
    <row r="8" spans="1:12">
      <c r="A8" s="12" t="s">
        <v>110</v>
      </c>
      <c r="C8" s="13" t="str">
        <f>C7</f>
        <v>Hamburg</v>
      </c>
      <c r="D8" s="13">
        <v>6</v>
      </c>
      <c r="L8" s="29">
        <v>1</v>
      </c>
    </row>
    <row r="9" spans="1:12">
      <c r="A9" s="12" t="s">
        <v>111</v>
      </c>
      <c r="E9" s="13">
        <v>0</v>
      </c>
      <c r="L9" s="29"/>
    </row>
    <row r="10" spans="1:12">
      <c r="A10" s="12" t="s">
        <v>112</v>
      </c>
      <c r="D10" s="13">
        <v>6</v>
      </c>
      <c r="F10" s="13">
        <v>0</v>
      </c>
      <c r="L10" s="29">
        <v>1</v>
      </c>
    </row>
    <row r="11" spans="1:12">
      <c r="A11" s="12" t="s">
        <v>113</v>
      </c>
      <c r="B11" s="13" t="str">
        <f>B7</f>
        <v>Magdeburg</v>
      </c>
      <c r="C11" s="13" t="str">
        <f>C8</f>
        <v>Hamburg</v>
      </c>
      <c r="F11" s="13">
        <f>F10</f>
        <v>0</v>
      </c>
      <c r="L11" s="29">
        <v>3</v>
      </c>
    </row>
    <row r="12" spans="1:12">
      <c r="A12" s="12" t="s">
        <v>112</v>
      </c>
      <c r="D12" s="13">
        <v>6</v>
      </c>
      <c r="F12" s="13">
        <v>1</v>
      </c>
      <c r="L12" s="29">
        <f>L10/2</f>
        <v>0.5</v>
      </c>
    </row>
    <row r="13" spans="1:12">
      <c r="A13" s="12" t="s">
        <v>113</v>
      </c>
      <c r="B13" s="13" t="str">
        <f>B11</f>
        <v>Magdeburg</v>
      </c>
      <c r="C13" s="13" t="str">
        <f>C11</f>
        <v>Hamburg</v>
      </c>
      <c r="F13" s="13">
        <v>1</v>
      </c>
      <c r="L13" s="29">
        <v>1.5</v>
      </c>
    </row>
    <row r="14" spans="1:12">
      <c r="A14" s="14" t="s">
        <v>114</v>
      </c>
      <c r="E14" s="13">
        <v>1</v>
      </c>
      <c r="L14" s="29">
        <v>1</v>
      </c>
    </row>
    <row r="15" spans="1:12">
      <c r="A15" s="12" t="s">
        <v>112</v>
      </c>
      <c r="D15" s="13">
        <v>6</v>
      </c>
      <c r="F15" s="13">
        <v>2</v>
      </c>
      <c r="L15" s="29">
        <f>L12/2</f>
        <v>0.25</v>
      </c>
    </row>
    <row r="16" spans="1:12">
      <c r="A16" s="12" t="s">
        <v>113</v>
      </c>
      <c r="B16" s="13" t="s">
        <v>101</v>
      </c>
      <c r="C16" s="13" t="s">
        <v>102</v>
      </c>
      <c r="F16" s="13">
        <v>2</v>
      </c>
      <c r="L16" s="29">
        <f>L13/2</f>
        <v>0.75</v>
      </c>
    </row>
    <row r="17" spans="1:12">
      <c r="A17" s="18" t="s">
        <v>112</v>
      </c>
      <c r="B17" s="17"/>
      <c r="C17" s="17"/>
      <c r="D17" s="17">
        <v>6</v>
      </c>
      <c r="E17" s="17"/>
      <c r="F17" s="17">
        <v>3</v>
      </c>
      <c r="L17" s="29">
        <f t="shared" ref="L17:L24" si="0">L15/2</f>
        <v>0.125</v>
      </c>
    </row>
    <row r="18" spans="1:12">
      <c r="A18" s="18" t="s">
        <v>113</v>
      </c>
      <c r="B18" s="17" t="s">
        <v>101</v>
      </c>
      <c r="C18" s="17" t="s">
        <v>102</v>
      </c>
      <c r="D18" s="17"/>
      <c r="E18" s="17"/>
      <c r="F18" s="17">
        <f>F16+1</f>
        <v>3</v>
      </c>
      <c r="L18" s="29">
        <f t="shared" si="0"/>
        <v>0.375</v>
      </c>
    </row>
    <row r="19" spans="1:12">
      <c r="A19" s="18" t="s">
        <v>112</v>
      </c>
      <c r="B19" s="17"/>
      <c r="C19" s="17"/>
      <c r="D19" s="17">
        <v>6</v>
      </c>
      <c r="E19" s="17"/>
      <c r="F19" s="17">
        <v>4</v>
      </c>
      <c r="L19" s="29">
        <f t="shared" si="0"/>
        <v>6.25E-2</v>
      </c>
    </row>
    <row r="20" spans="1:12">
      <c r="A20" s="18" t="s">
        <v>113</v>
      </c>
      <c r="B20" s="17" t="s">
        <v>101</v>
      </c>
      <c r="C20" s="17" t="s">
        <v>102</v>
      </c>
      <c r="D20" s="17"/>
      <c r="E20" s="17"/>
      <c r="F20" s="17">
        <v>4</v>
      </c>
      <c r="L20" s="29">
        <f t="shared" si="0"/>
        <v>0.1875</v>
      </c>
    </row>
    <row r="21" spans="1:12">
      <c r="A21" s="18" t="s">
        <v>112</v>
      </c>
      <c r="B21" s="17"/>
      <c r="C21" s="17"/>
      <c r="D21" s="17">
        <v>6</v>
      </c>
      <c r="E21" s="17"/>
      <c r="F21" s="17">
        <v>5</v>
      </c>
      <c r="L21" s="29">
        <f t="shared" si="0"/>
        <v>3.125E-2</v>
      </c>
    </row>
    <row r="22" spans="1:12">
      <c r="A22" s="18" t="s">
        <v>113</v>
      </c>
      <c r="B22" s="17" t="s">
        <v>101</v>
      </c>
      <c r="C22" s="17" t="s">
        <v>102</v>
      </c>
      <c r="D22" s="17"/>
      <c r="E22" s="17"/>
      <c r="F22" s="17">
        <v>5</v>
      </c>
      <c r="L22" s="29">
        <f t="shared" si="0"/>
        <v>9.375E-2</v>
      </c>
    </row>
    <row r="23" spans="1:12">
      <c r="A23" s="18" t="s">
        <v>112</v>
      </c>
      <c r="B23" s="17"/>
      <c r="C23" s="17"/>
      <c r="D23" s="17">
        <v>6</v>
      </c>
      <c r="E23" s="17"/>
      <c r="F23" s="17">
        <v>6</v>
      </c>
      <c r="L23" s="29">
        <f t="shared" si="0"/>
        <v>1.5625E-2</v>
      </c>
    </row>
    <row r="24" spans="1:12">
      <c r="A24" s="18" t="s">
        <v>113</v>
      </c>
      <c r="B24" s="17" t="s">
        <v>101</v>
      </c>
      <c r="C24" s="17" t="s">
        <v>102</v>
      </c>
      <c r="D24" s="17"/>
      <c r="E24" s="17"/>
      <c r="F24" s="17">
        <v>6</v>
      </c>
      <c r="L24" s="29">
        <f t="shared" si="0"/>
        <v>4.6875E-2</v>
      </c>
    </row>
    <row r="25" spans="1:12">
      <c r="A25" s="14" t="s">
        <v>115</v>
      </c>
      <c r="E25" s="13">
        <v>1</v>
      </c>
      <c r="L25" s="29"/>
    </row>
    <row r="26" spans="1:12">
      <c r="L26" s="29"/>
    </row>
    <row r="27" spans="1:12">
      <c r="L27" s="29"/>
    </row>
    <row r="28" spans="1:12">
      <c r="L28" s="29"/>
    </row>
    <row r="29" spans="1:12">
      <c r="L29" s="29"/>
    </row>
    <row r="30" spans="1:12"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11.9375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305</v>
      </c>
    </row>
    <row r="3" spans="1:1">
      <c r="A3" s="27" t="s">
        <v>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L35"/>
  <sheetViews>
    <sheetView workbookViewId="0">
      <selection activeCell="K26" sqref="K26"/>
    </sheetView>
  </sheetViews>
  <sheetFormatPr baseColWidth="10" defaultRowHeight="16"/>
  <cols>
    <col min="1" max="1" width="54.33203125" customWidth="1"/>
  </cols>
  <sheetData>
    <row r="1" spans="1:12">
      <c r="A1" s="34" t="s">
        <v>307</v>
      </c>
      <c r="B1" s="34"/>
      <c r="C1" s="34"/>
      <c r="D1" s="34"/>
      <c r="E1" s="34"/>
      <c r="F1" s="34"/>
    </row>
    <row r="3" spans="1:12">
      <c r="B3" t="s">
        <v>117</v>
      </c>
      <c r="C3" t="s">
        <v>316</v>
      </c>
      <c r="D3" t="s">
        <v>317</v>
      </c>
      <c r="E3" t="s">
        <v>318</v>
      </c>
      <c r="F3" t="s">
        <v>323</v>
      </c>
      <c r="K3" t="s">
        <v>324</v>
      </c>
      <c r="L3" s="29" t="s">
        <v>329</v>
      </c>
    </row>
    <row r="4" spans="1:12">
      <c r="A4" s="19" t="s">
        <v>308</v>
      </c>
      <c r="B4" t="s">
        <v>315</v>
      </c>
      <c r="K4">
        <f>COUNTA(B4:I40)</f>
        <v>41</v>
      </c>
      <c r="L4" s="29"/>
    </row>
    <row r="5" spans="1:12">
      <c r="A5" s="19" t="s">
        <v>309</v>
      </c>
      <c r="B5" t="s">
        <v>315</v>
      </c>
      <c r="C5">
        <v>0</v>
      </c>
      <c r="L5" s="29">
        <v>1</v>
      </c>
    </row>
    <row r="6" spans="1:12">
      <c r="A6" t="s">
        <v>310</v>
      </c>
      <c r="B6" t="s">
        <v>315</v>
      </c>
      <c r="D6">
        <v>2</v>
      </c>
      <c r="L6" s="29">
        <v>1</v>
      </c>
    </row>
    <row r="7" spans="1:12">
      <c r="A7" s="19" t="s">
        <v>311</v>
      </c>
      <c r="B7" t="s">
        <v>315</v>
      </c>
      <c r="D7">
        <v>2</v>
      </c>
      <c r="L7" s="29">
        <v>2</v>
      </c>
    </row>
    <row r="8" spans="1:12">
      <c r="A8" s="1" t="s">
        <v>310</v>
      </c>
      <c r="B8" t="s">
        <v>315</v>
      </c>
      <c r="D8">
        <v>1</v>
      </c>
      <c r="L8" s="29">
        <f>L6/2</f>
        <v>0.5</v>
      </c>
    </row>
    <row r="9" spans="1:12">
      <c r="A9" s="19" t="s">
        <v>311</v>
      </c>
      <c r="B9" t="s">
        <v>315</v>
      </c>
      <c r="D9">
        <v>1</v>
      </c>
      <c r="L9" s="29">
        <f>L7/2</f>
        <v>1</v>
      </c>
    </row>
    <row r="10" spans="1:12">
      <c r="A10" t="s">
        <v>312</v>
      </c>
      <c r="B10" t="s">
        <v>315</v>
      </c>
      <c r="E10">
        <v>5</v>
      </c>
      <c r="L10" s="29">
        <v>2</v>
      </c>
    </row>
    <row r="11" spans="1:12">
      <c r="A11" s="19" t="s">
        <v>313</v>
      </c>
      <c r="B11" t="s">
        <v>315</v>
      </c>
      <c r="D11">
        <v>1</v>
      </c>
      <c r="L11" s="29">
        <v>2</v>
      </c>
    </row>
    <row r="12" spans="1:12">
      <c r="A12" t="s">
        <v>314</v>
      </c>
      <c r="B12" t="s">
        <v>319</v>
      </c>
      <c r="D12">
        <v>1</v>
      </c>
      <c r="E12">
        <v>5</v>
      </c>
      <c r="L12" s="29">
        <v>1</v>
      </c>
    </row>
    <row r="13" spans="1:12">
      <c r="A13" s="1" t="s">
        <v>310</v>
      </c>
      <c r="B13" t="s">
        <v>319</v>
      </c>
      <c r="D13">
        <v>2</v>
      </c>
      <c r="L13" s="29">
        <f>L8/2</f>
        <v>0.25</v>
      </c>
    </row>
    <row r="14" spans="1:12">
      <c r="A14" s="19" t="s">
        <v>311</v>
      </c>
      <c r="B14" t="s">
        <v>319</v>
      </c>
      <c r="D14">
        <v>2</v>
      </c>
      <c r="L14" s="29">
        <f t="shared" ref="L14:L17" si="0">L9/2</f>
        <v>0.5</v>
      </c>
    </row>
    <row r="15" spans="1:12">
      <c r="A15" t="s">
        <v>312</v>
      </c>
      <c r="B15" t="s">
        <v>319</v>
      </c>
      <c r="E15">
        <v>7</v>
      </c>
      <c r="L15" s="29">
        <f t="shared" si="0"/>
        <v>1</v>
      </c>
    </row>
    <row r="16" spans="1:12">
      <c r="A16" s="19" t="s">
        <v>313</v>
      </c>
      <c r="B16" t="s">
        <v>319</v>
      </c>
      <c r="D16">
        <v>1</v>
      </c>
      <c r="L16" s="29">
        <f t="shared" si="0"/>
        <v>1</v>
      </c>
    </row>
    <row r="17" spans="1:12">
      <c r="A17" t="s">
        <v>314</v>
      </c>
      <c r="B17" t="s">
        <v>320</v>
      </c>
      <c r="D17">
        <v>1</v>
      </c>
      <c r="E17">
        <v>7</v>
      </c>
      <c r="L17" s="29">
        <f t="shared" si="0"/>
        <v>0.5</v>
      </c>
    </row>
    <row r="18" spans="1:12">
      <c r="A18" s="30" t="s">
        <v>321</v>
      </c>
      <c r="B18" t="s">
        <v>320</v>
      </c>
      <c r="F18">
        <v>0</v>
      </c>
      <c r="L18" s="29">
        <v>1</v>
      </c>
    </row>
    <row r="19" spans="1:12">
      <c r="A19" t="s">
        <v>322</v>
      </c>
      <c r="B19" t="s">
        <v>320</v>
      </c>
      <c r="F19">
        <v>0</v>
      </c>
      <c r="L19" s="29"/>
    </row>
    <row r="20" spans="1:12">
      <c r="A20" s="30" t="s">
        <v>321</v>
      </c>
      <c r="B20" t="s">
        <v>320</v>
      </c>
      <c r="F20">
        <v>1</v>
      </c>
      <c r="L20" s="29">
        <f>L18/2</f>
        <v>0.5</v>
      </c>
    </row>
    <row r="21" spans="1:12">
      <c r="A21" t="s">
        <v>322</v>
      </c>
      <c r="B21" t="s">
        <v>320</v>
      </c>
      <c r="F21">
        <v>1</v>
      </c>
      <c r="L21" s="29"/>
    </row>
    <row r="22" spans="1:12">
      <c r="A22" s="30" t="s">
        <v>321</v>
      </c>
      <c r="B22" t="s">
        <v>320</v>
      </c>
      <c r="F22">
        <v>2</v>
      </c>
      <c r="L22" s="29">
        <f>L20/2</f>
        <v>0.25</v>
      </c>
    </row>
    <row r="23" spans="1:12">
      <c r="A23" t="s">
        <v>322</v>
      </c>
      <c r="B23" t="s">
        <v>320</v>
      </c>
      <c r="F23">
        <v>2</v>
      </c>
      <c r="L23" s="29"/>
    </row>
    <row r="24" spans="1:12">
      <c r="L24" s="29"/>
    </row>
    <row r="25" spans="1:12">
      <c r="L25" s="29"/>
    </row>
    <row r="26" spans="1:12">
      <c r="L26" s="29"/>
    </row>
    <row r="27" spans="1:12">
      <c r="L27" s="29"/>
    </row>
    <row r="28" spans="1:12">
      <c r="L28" s="29"/>
    </row>
    <row r="29" spans="1:12">
      <c r="L29" s="29"/>
    </row>
    <row r="30" spans="1:12"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15.5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L35"/>
  <sheetViews>
    <sheetView zoomScale="125" workbookViewId="0">
      <selection activeCell="L20" sqref="L20"/>
    </sheetView>
  </sheetViews>
  <sheetFormatPr baseColWidth="10" defaultRowHeight="16"/>
  <cols>
    <col min="1" max="1" width="37.6640625" style="13" customWidth="1"/>
    <col min="2" max="2" width="25.83203125" style="13" customWidth="1"/>
    <col min="3" max="16384" width="10.83203125" style="13"/>
  </cols>
  <sheetData>
    <row r="1" spans="1:12">
      <c r="A1" s="33" t="s">
        <v>40</v>
      </c>
      <c r="B1" s="33"/>
      <c r="C1" s="33"/>
      <c r="D1" s="33"/>
      <c r="E1" s="33"/>
      <c r="F1" s="33"/>
    </row>
    <row r="3" spans="1:12">
      <c r="B3" s="13" t="s">
        <v>117</v>
      </c>
      <c r="C3" s="13" t="s">
        <v>121</v>
      </c>
      <c r="D3" s="13" t="s">
        <v>123</v>
      </c>
      <c r="E3" s="13" t="s">
        <v>125</v>
      </c>
      <c r="F3" s="13" t="s">
        <v>128</v>
      </c>
      <c r="K3" t="s">
        <v>324</v>
      </c>
      <c r="L3" s="29" t="s">
        <v>329</v>
      </c>
    </row>
    <row r="4" spans="1:12">
      <c r="A4" s="19" t="s">
        <v>119</v>
      </c>
      <c r="B4" s="14" t="s">
        <v>120</v>
      </c>
      <c r="K4">
        <f>COUNTA(B4:I40)</f>
        <v>40</v>
      </c>
      <c r="L4" s="29"/>
    </row>
    <row r="5" spans="1:12">
      <c r="A5" s="19" t="s">
        <v>118</v>
      </c>
      <c r="C5" s="13">
        <v>5</v>
      </c>
      <c r="L5" s="29"/>
    </row>
    <row r="6" spans="1:12">
      <c r="A6" s="19" t="s">
        <v>122</v>
      </c>
      <c r="D6" s="13">
        <v>0</v>
      </c>
      <c r="L6" s="29"/>
    </row>
    <row r="7" spans="1:12">
      <c r="A7" s="19" t="s">
        <v>124</v>
      </c>
      <c r="B7" s="14" t="s">
        <v>120</v>
      </c>
      <c r="E7" s="13">
        <v>6</v>
      </c>
      <c r="L7" s="29">
        <v>1</v>
      </c>
    </row>
    <row r="8" spans="1:12">
      <c r="A8" s="31" t="s">
        <v>126</v>
      </c>
      <c r="D8" s="13">
        <v>0</v>
      </c>
      <c r="E8" s="13">
        <v>6</v>
      </c>
      <c r="L8" s="29">
        <v>2</v>
      </c>
    </row>
    <row r="9" spans="1:12">
      <c r="A9" s="19" t="s">
        <v>127</v>
      </c>
      <c r="D9" s="13">
        <v>0</v>
      </c>
      <c r="E9" s="13">
        <v>6</v>
      </c>
      <c r="F9" s="13">
        <v>3</v>
      </c>
      <c r="L9" s="29">
        <v>2</v>
      </c>
    </row>
    <row r="10" spans="1:12">
      <c r="A10" s="19" t="s">
        <v>129</v>
      </c>
      <c r="B10" s="14" t="s">
        <v>120</v>
      </c>
      <c r="C10" s="13">
        <v>5</v>
      </c>
      <c r="F10" s="13">
        <v>3</v>
      </c>
      <c r="L10" s="29">
        <v>3</v>
      </c>
    </row>
    <row r="11" spans="1:12">
      <c r="A11" s="19" t="s">
        <v>130</v>
      </c>
      <c r="E11" s="13">
        <v>2</v>
      </c>
      <c r="F11" s="13">
        <v>3</v>
      </c>
      <c r="L11" s="29">
        <v>1</v>
      </c>
    </row>
    <row r="12" spans="1:12">
      <c r="A12" s="31" t="s">
        <v>126</v>
      </c>
      <c r="D12" s="13">
        <v>0</v>
      </c>
      <c r="E12" s="13">
        <v>2</v>
      </c>
      <c r="L12" s="29">
        <f>L8/2</f>
        <v>1</v>
      </c>
    </row>
    <row r="13" spans="1:12">
      <c r="A13" s="19" t="s">
        <v>127</v>
      </c>
      <c r="D13" s="13">
        <v>0</v>
      </c>
      <c r="E13" s="13">
        <v>2</v>
      </c>
      <c r="F13" s="13">
        <v>1</v>
      </c>
      <c r="L13" s="29">
        <f t="shared" ref="L13:L14" si="0">L9/2</f>
        <v>1</v>
      </c>
    </row>
    <row r="14" spans="1:12">
      <c r="A14" s="19" t="s">
        <v>129</v>
      </c>
      <c r="B14" s="14" t="s">
        <v>120</v>
      </c>
      <c r="C14" s="13">
        <v>5</v>
      </c>
      <c r="F14" s="13">
        <v>1</v>
      </c>
      <c r="L14" s="29">
        <f t="shared" si="0"/>
        <v>1.5</v>
      </c>
    </row>
    <row r="15" spans="1:12">
      <c r="A15" s="19" t="s">
        <v>131</v>
      </c>
      <c r="B15" s="14" t="s">
        <v>120</v>
      </c>
      <c r="C15" s="13">
        <v>5</v>
      </c>
      <c r="F15" s="13">
        <v>1</v>
      </c>
      <c r="L15" s="29">
        <v>3</v>
      </c>
    </row>
    <row r="16" spans="1:12">
      <c r="A16" s="19" t="s">
        <v>132</v>
      </c>
      <c r="D16" s="13">
        <v>2</v>
      </c>
      <c r="F16" s="13">
        <v>1</v>
      </c>
      <c r="L16" s="29">
        <v>1</v>
      </c>
    </row>
    <row r="17" spans="1:12">
      <c r="A17" s="31" t="s">
        <v>126</v>
      </c>
      <c r="D17" s="13">
        <v>2</v>
      </c>
      <c r="E17" s="13">
        <v>2</v>
      </c>
      <c r="L17" s="29">
        <f>L12/2</f>
        <v>0.5</v>
      </c>
    </row>
    <row r="18" spans="1:12">
      <c r="A18" s="19" t="s">
        <v>127</v>
      </c>
      <c r="D18" s="13">
        <v>2</v>
      </c>
      <c r="E18" s="13">
        <v>2</v>
      </c>
      <c r="F18" s="13">
        <v>2</v>
      </c>
      <c r="L18" s="29">
        <f>L13/2</f>
        <v>0.5</v>
      </c>
    </row>
    <row r="19" spans="1:12">
      <c r="A19" s="19" t="s">
        <v>129</v>
      </c>
      <c r="B19" s="14" t="s">
        <v>120</v>
      </c>
      <c r="C19" s="13">
        <v>5</v>
      </c>
      <c r="F19" s="13">
        <v>2</v>
      </c>
      <c r="L19" s="29">
        <f>L14/2</f>
        <v>0.75</v>
      </c>
    </row>
    <row r="20" spans="1:12">
      <c r="A20" s="19" t="s">
        <v>131</v>
      </c>
      <c r="B20" s="14" t="s">
        <v>120</v>
      </c>
      <c r="C20" s="13">
        <v>5</v>
      </c>
      <c r="F20" s="13">
        <v>2</v>
      </c>
      <c r="L20" s="29">
        <f>L15/2</f>
        <v>1.5</v>
      </c>
    </row>
    <row r="21" spans="1:12">
      <c r="A21" s="19" t="s">
        <v>133</v>
      </c>
      <c r="L21" s="29"/>
    </row>
    <row r="22" spans="1:12">
      <c r="A22" s="19" t="s">
        <v>134</v>
      </c>
      <c r="F22" s="13">
        <v>2</v>
      </c>
      <c r="L22" s="29"/>
    </row>
    <row r="23" spans="1:12">
      <c r="A23" s="19" t="s">
        <v>135</v>
      </c>
      <c r="L23" s="29"/>
    </row>
    <row r="24" spans="1:12">
      <c r="L24" s="29"/>
    </row>
    <row r="25" spans="1:12">
      <c r="L25" s="29"/>
    </row>
    <row r="26" spans="1:12">
      <c r="L26" s="29"/>
    </row>
    <row r="27" spans="1:12">
      <c r="L27" s="29"/>
    </row>
    <row r="28" spans="1:12">
      <c r="L28" s="29"/>
    </row>
    <row r="29" spans="1:12">
      <c r="L29" s="29"/>
    </row>
    <row r="30" spans="1:12"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19.75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H7" sqref="H7"/>
    </sheetView>
  </sheetViews>
  <sheetFormatPr baseColWidth="10" defaultRowHeight="16"/>
  <cols>
    <col min="1" max="1" width="32.6640625" style="8" customWidth="1"/>
    <col min="2" max="2" width="10" style="8" customWidth="1"/>
    <col min="3" max="3" width="17.83203125" style="8" customWidth="1"/>
    <col min="4" max="6" width="10.83203125" style="8"/>
    <col min="7" max="7" width="8.33203125" style="8" customWidth="1"/>
    <col min="8" max="8" width="64.83203125" style="8" customWidth="1"/>
    <col min="9" max="16384" width="10.83203125" style="8"/>
  </cols>
  <sheetData>
    <row r="3" spans="1:8" ht="34">
      <c r="A3" s="10" t="s">
        <v>49</v>
      </c>
      <c r="B3" s="10" t="s">
        <v>0</v>
      </c>
      <c r="C3" s="10" t="s">
        <v>7</v>
      </c>
      <c r="D3" s="10" t="s">
        <v>48</v>
      </c>
      <c r="E3" s="10" t="s">
        <v>90</v>
      </c>
      <c r="F3" s="10" t="s">
        <v>91</v>
      </c>
      <c r="G3" s="10" t="s">
        <v>53</v>
      </c>
      <c r="H3" s="10" t="s">
        <v>51</v>
      </c>
    </row>
    <row r="4" spans="1:8" ht="45" customHeight="1">
      <c r="A4" s="8" t="str">
        <f>data!B2</f>
        <v>1-factorial</v>
      </c>
      <c r="B4" s="9">
        <v>1</v>
      </c>
      <c r="C4" s="8">
        <v>1</v>
      </c>
      <c r="D4" s="8">
        <v>24</v>
      </c>
      <c r="E4" s="8">
        <v>36.57</v>
      </c>
      <c r="F4" s="11">
        <f>data!E2</f>
        <v>68.014414634146334</v>
      </c>
      <c r="G4" s="8">
        <v>1</v>
      </c>
      <c r="H4" s="8" t="s">
        <v>76</v>
      </c>
    </row>
    <row r="5" spans="1:8" ht="45" customHeight="1">
      <c r="A5" s="8" t="str">
        <f>data!B3</f>
        <v>2-count-chars-at-same-pos-in-string</v>
      </c>
      <c r="B5" s="9">
        <v>2</v>
      </c>
      <c r="C5" s="8">
        <v>0</v>
      </c>
      <c r="D5" s="8">
        <v>1</v>
      </c>
      <c r="F5" s="11">
        <f>data!E3</f>
        <v>100.26741463414632</v>
      </c>
      <c r="G5" s="8">
        <v>2</v>
      </c>
      <c r="H5" s="8" t="s">
        <v>75</v>
      </c>
    </row>
    <row r="6" spans="1:8" ht="45" customHeight="1">
      <c r="A6" s="8" t="str">
        <f>data!B4</f>
        <v>3-greatest-common-divisor</v>
      </c>
      <c r="B6" s="9">
        <v>3</v>
      </c>
      <c r="C6" s="8" t="s">
        <v>83</v>
      </c>
      <c r="D6" s="8" t="s">
        <v>57</v>
      </c>
      <c r="F6" s="11">
        <f>data!E4</f>
        <v>132.46873170731703</v>
      </c>
      <c r="G6" s="8">
        <v>3</v>
      </c>
      <c r="H6" s="8" t="s">
        <v>82</v>
      </c>
    </row>
    <row r="7" spans="1:8" ht="45" customHeight="1">
      <c r="A7" s="8" t="str">
        <f>data!B5</f>
        <v>4-bubblesort</v>
      </c>
      <c r="B7" s="9">
        <v>4</v>
      </c>
      <c r="C7" s="8" t="s">
        <v>64</v>
      </c>
      <c r="F7" s="11">
        <f>data!E5</f>
        <v>154.64156097560979</v>
      </c>
      <c r="G7" s="8">
        <v>4</v>
      </c>
      <c r="H7" s="8" t="s">
        <v>85</v>
      </c>
    </row>
    <row r="8" spans="1:8" ht="45" customHeight="1">
      <c r="A8" s="8" t="str">
        <f>data!B6</f>
        <v>5-binary-search</v>
      </c>
      <c r="B8" s="9">
        <v>5</v>
      </c>
      <c r="C8" s="8">
        <v>1</v>
      </c>
      <c r="D8" s="8">
        <v>2</v>
      </c>
      <c r="E8" s="8">
        <v>276.22000000000003</v>
      </c>
      <c r="F8" s="11">
        <f>data!E6</f>
        <v>211.48453658536584</v>
      </c>
      <c r="G8" s="8">
        <v>4</v>
      </c>
      <c r="H8" s="8" t="s">
        <v>86</v>
      </c>
    </row>
    <row r="9" spans="1:8" ht="45" customHeight="1">
      <c r="A9" s="8" t="str">
        <f>data!B7</f>
        <v>6-sum-from-1-to-n</v>
      </c>
      <c r="B9" s="9">
        <v>6</v>
      </c>
      <c r="C9" s="8">
        <v>0</v>
      </c>
      <c r="D9" s="8">
        <v>10</v>
      </c>
      <c r="E9" s="8">
        <v>26</v>
      </c>
      <c r="F9" s="11">
        <f>data!E7</f>
        <v>70.510951219512179</v>
      </c>
      <c r="G9" s="8">
        <v>1</v>
      </c>
      <c r="H9" s="8" t="s">
        <v>77</v>
      </c>
    </row>
    <row r="10" spans="1:8" ht="45" customHeight="1">
      <c r="A10" s="8" t="str">
        <f>data!B8</f>
        <v>7-find-max-nb</v>
      </c>
      <c r="B10" s="9">
        <v>7</v>
      </c>
      <c r="C10" s="8">
        <v>1</v>
      </c>
      <c r="D10" s="8">
        <v>19</v>
      </c>
      <c r="F10" s="11">
        <f>data!E8</f>
        <v>66.048609756097534</v>
      </c>
      <c r="G10" s="8">
        <v>3</v>
      </c>
      <c r="H10" s="8" t="s">
        <v>52</v>
      </c>
    </row>
    <row r="11" spans="1:8" ht="45" customHeight="1">
      <c r="A11" s="8" t="str">
        <f>data!B9</f>
        <v>8-cross-sum</v>
      </c>
      <c r="B11" s="9">
        <v>8</v>
      </c>
      <c r="C11" s="8" t="s">
        <v>64</v>
      </c>
      <c r="D11" s="8" t="s">
        <v>50</v>
      </c>
      <c r="F11" s="11">
        <f>data!E9</f>
        <v>104.82602439024393</v>
      </c>
      <c r="G11" s="8">
        <v>4</v>
      </c>
      <c r="H11" s="8" t="s">
        <v>63</v>
      </c>
    </row>
    <row r="12" spans="1:8" ht="45" customHeight="1">
      <c r="A12" s="8" t="str">
        <f>data!B10</f>
        <v>9-prime-test</v>
      </c>
      <c r="B12" s="9">
        <v>9</v>
      </c>
      <c r="C12" s="8">
        <v>0</v>
      </c>
      <c r="D12" s="8" t="s">
        <v>55</v>
      </c>
      <c r="F12" s="11">
        <f>data!E10</f>
        <v>65.420853658536572</v>
      </c>
      <c r="G12" s="8">
        <v>2</v>
      </c>
      <c r="H12" s="8" t="s">
        <v>54</v>
      </c>
    </row>
    <row r="13" spans="1:8" ht="45" customHeight="1">
      <c r="A13" s="8" t="str">
        <f>data!B11</f>
        <v>10-find-middle-nb</v>
      </c>
      <c r="B13" s="9">
        <v>10</v>
      </c>
      <c r="C13" s="8">
        <v>1</v>
      </c>
      <c r="D13" s="8">
        <v>10</v>
      </c>
      <c r="E13" s="8">
        <v>21.14</v>
      </c>
      <c r="F13" s="11">
        <f>data!E11</f>
        <v>42.585804878048783</v>
      </c>
      <c r="G13" s="8">
        <v>1</v>
      </c>
      <c r="H13" s="8" t="s">
        <v>56</v>
      </c>
    </row>
    <row r="14" spans="1:8" ht="45" customHeight="1">
      <c r="A14" s="8" t="str">
        <f>data!B12</f>
        <v>11-power</v>
      </c>
      <c r="B14" s="9">
        <v>11</v>
      </c>
      <c r="D14" s="8">
        <v>8</v>
      </c>
      <c r="E14" s="8">
        <v>51.43</v>
      </c>
      <c r="F14" s="11">
        <f>data!E12</f>
        <v>65.473780487804873</v>
      </c>
      <c r="G14" s="8">
        <v>2</v>
      </c>
      <c r="H14" s="8" t="s">
        <v>84</v>
      </c>
    </row>
    <row r="15" spans="1:8" ht="45" customHeight="1">
      <c r="A15" s="8" t="str">
        <f>data!B13</f>
        <v>12-palindrom</v>
      </c>
      <c r="B15" s="9">
        <v>12</v>
      </c>
      <c r="D15" s="8" t="s">
        <v>55</v>
      </c>
      <c r="E15" s="8">
        <v>102.93</v>
      </c>
      <c r="F15" s="11">
        <f>data!E13</f>
        <v>59.81002439024391</v>
      </c>
      <c r="G15" s="8">
        <v>3</v>
      </c>
      <c r="H15" s="8" t="s">
        <v>78</v>
      </c>
    </row>
    <row r="16" spans="1:8" ht="17">
      <c r="A16" s="8" t="str">
        <f>data!B14</f>
        <v>13-swap</v>
      </c>
      <c r="B16" s="9">
        <v>13</v>
      </c>
      <c r="C16" s="8">
        <v>1</v>
      </c>
      <c r="D16" s="8">
        <v>42</v>
      </c>
      <c r="E16" s="8">
        <v>25.31</v>
      </c>
      <c r="F16" s="11">
        <f>data!E14</f>
        <v>37.425292682926823</v>
      </c>
      <c r="G16" s="8">
        <v>1</v>
      </c>
      <c r="H16" s="8" t="s">
        <v>58</v>
      </c>
    </row>
    <row r="17" spans="1:8" ht="51">
      <c r="A17" s="8" t="str">
        <f>data!B15</f>
        <v>14-reverse-string</v>
      </c>
      <c r="B17" s="9">
        <v>14</v>
      </c>
      <c r="C17" s="8" t="s">
        <v>198</v>
      </c>
      <c r="D17" s="8" t="s">
        <v>59</v>
      </c>
      <c r="E17" s="8">
        <v>41.87</v>
      </c>
      <c r="F17" s="11">
        <f>data!E15</f>
        <v>48.394707317073163</v>
      </c>
      <c r="G17" s="8">
        <v>1</v>
      </c>
      <c r="H17" s="8" t="s">
        <v>60</v>
      </c>
    </row>
    <row r="18" spans="1:8" ht="51">
      <c r="A18" s="8" t="str">
        <f>data!B16</f>
        <v>15-matrix-mult</v>
      </c>
      <c r="B18" s="9">
        <v>15</v>
      </c>
      <c r="C18" s="8" t="s">
        <v>64</v>
      </c>
      <c r="D18" s="8" t="s">
        <v>57</v>
      </c>
      <c r="E18" s="8" t="s">
        <v>67</v>
      </c>
      <c r="F18" s="11">
        <f>data!E16</f>
        <v>355.30917073170724</v>
      </c>
      <c r="G18" s="8">
        <v>5</v>
      </c>
      <c r="H18" s="8" t="s">
        <v>66</v>
      </c>
    </row>
    <row r="19" spans="1:8" ht="17">
      <c r="A19" s="8" t="str">
        <f>data!B17</f>
        <v>16-arithmetic-mean</v>
      </c>
      <c r="B19" s="9">
        <v>16</v>
      </c>
      <c r="C19" s="8">
        <v>1</v>
      </c>
      <c r="D19" s="8">
        <v>6</v>
      </c>
      <c r="E19" s="8">
        <v>5.96</v>
      </c>
      <c r="F19" s="11">
        <f>data!E17</f>
        <v>20.50239024390244</v>
      </c>
      <c r="G19" s="8">
        <v>1</v>
      </c>
      <c r="H19" s="8" t="s">
        <v>87</v>
      </c>
    </row>
    <row r="20" spans="1:8" ht="119">
      <c r="A20" s="8" t="str">
        <f>data!B18</f>
        <v>17-check-wether-substring-is-contained</v>
      </c>
      <c r="B20" s="9">
        <v>17</v>
      </c>
      <c r="C20" s="8">
        <v>1</v>
      </c>
      <c r="D20" s="8" t="s">
        <v>62</v>
      </c>
      <c r="E20" s="8">
        <v>64.38</v>
      </c>
      <c r="F20" s="11">
        <f>data!E18</f>
        <v>99.988414634146352</v>
      </c>
      <c r="G20" s="8">
        <v>2</v>
      </c>
      <c r="H20" s="8" t="s">
        <v>61</v>
      </c>
    </row>
    <row r="21" spans="1:8" ht="68">
      <c r="A21" s="8" t="str">
        <f>data!B19</f>
        <v>18-last-common-multiple</v>
      </c>
      <c r="B21" s="9">
        <v>18</v>
      </c>
      <c r="C21" s="8" t="s">
        <v>239</v>
      </c>
      <c r="D21" s="8" t="s">
        <v>57</v>
      </c>
      <c r="E21" s="8" t="s">
        <v>88</v>
      </c>
      <c r="F21" s="11">
        <f>data!E19</f>
        <v>132.07892682926831</v>
      </c>
      <c r="G21" s="8">
        <v>4</v>
      </c>
      <c r="H21" s="8" t="s">
        <v>89</v>
      </c>
    </row>
    <row r="22" spans="1:8" ht="51">
      <c r="A22" s="8" t="str">
        <f>data!B20</f>
        <v>19-capitalize-first-letter</v>
      </c>
      <c r="B22" s="9">
        <v>19</v>
      </c>
      <c r="C22" s="8" t="s">
        <v>266</v>
      </c>
      <c r="D22" s="8" t="s">
        <v>79</v>
      </c>
      <c r="E22" s="8">
        <v>83</v>
      </c>
      <c r="F22" s="11">
        <f>data!E20</f>
        <v>145.23982926829271</v>
      </c>
      <c r="G22" s="8">
        <v>2</v>
      </c>
      <c r="H22" s="8" t="s">
        <v>80</v>
      </c>
    </row>
    <row r="23" spans="1:8" ht="85">
      <c r="A23" s="8" t="str">
        <f>data!B21</f>
        <v>20-decimal-to-binary</v>
      </c>
      <c r="B23" s="9">
        <v>20</v>
      </c>
      <c r="C23" s="8" t="s">
        <v>279</v>
      </c>
      <c r="D23" s="8" t="s">
        <v>50</v>
      </c>
      <c r="E23" s="8">
        <v>44.05</v>
      </c>
      <c r="F23" s="11">
        <f>data!E21</f>
        <v>80.621829268292686</v>
      </c>
      <c r="G23" s="8">
        <v>3</v>
      </c>
      <c r="H23" s="8" t="s">
        <v>65</v>
      </c>
    </row>
    <row r="24" spans="1:8" ht="85">
      <c r="A24" s="8" t="str">
        <f>data!B22</f>
        <v>21-reverse-entries-array-3-ELEMENTS</v>
      </c>
      <c r="B24" s="9">
        <v>21</v>
      </c>
      <c r="C24" s="8" t="s">
        <v>71</v>
      </c>
      <c r="D24" s="8">
        <v>210461</v>
      </c>
      <c r="E24" s="8">
        <v>285.58999999999997</v>
      </c>
      <c r="F24" s="11">
        <f>data!E22</f>
        <v>89.939219512195123</v>
      </c>
      <c r="G24" s="8">
        <v>4</v>
      </c>
      <c r="H24" s="8" t="s">
        <v>68</v>
      </c>
    </row>
    <row r="25" spans="1:8" ht="34">
      <c r="A25" s="8" t="str">
        <f>data!B23</f>
        <v>22-median-sorted-data</v>
      </c>
      <c r="B25" s="9">
        <v>22</v>
      </c>
      <c r="C25" s="8" t="s">
        <v>72</v>
      </c>
      <c r="E25" s="8" t="s">
        <v>74</v>
      </c>
      <c r="F25" s="11">
        <f>data!E23</f>
        <v>86.29456097560977</v>
      </c>
      <c r="G25" s="8">
        <v>2</v>
      </c>
      <c r="H25" s="8" t="s">
        <v>73</v>
      </c>
    </row>
    <row r="26" spans="1:8" ht="17">
      <c r="A26" s="8" t="str">
        <f>data!B24</f>
        <v>23-double-entries-of-array</v>
      </c>
      <c r="B26" s="9">
        <v>23</v>
      </c>
      <c r="C26" s="8">
        <v>1</v>
      </c>
      <c r="D26" s="8">
        <v>2622148</v>
      </c>
      <c r="E26" s="8">
        <v>16.78</v>
      </c>
      <c r="F26" s="11">
        <f>data!E24</f>
        <v>54.500707317073157</v>
      </c>
      <c r="G26" s="8">
        <v>1</v>
      </c>
      <c r="H26" s="8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L35"/>
  <sheetViews>
    <sheetView workbookViewId="0">
      <selection activeCell="L14" sqref="L14"/>
    </sheetView>
  </sheetViews>
  <sheetFormatPr baseColWidth="10" defaultRowHeight="16"/>
  <cols>
    <col min="2" max="2" width="35.33203125" customWidth="1"/>
  </cols>
  <sheetData>
    <row r="1" spans="1:12">
      <c r="A1" s="35" t="s">
        <v>35</v>
      </c>
      <c r="B1" s="35"/>
      <c r="C1" s="35"/>
      <c r="D1" s="35"/>
      <c r="E1" s="35"/>
    </row>
    <row r="3" spans="1:12">
      <c r="C3" t="s">
        <v>137</v>
      </c>
      <c r="D3" t="s">
        <v>139</v>
      </c>
      <c r="E3" t="s">
        <v>109</v>
      </c>
      <c r="K3" t="s">
        <v>324</v>
      </c>
      <c r="L3" s="29" t="s">
        <v>329</v>
      </c>
    </row>
    <row r="4" spans="1:12">
      <c r="B4" s="19" t="s">
        <v>136</v>
      </c>
      <c r="C4">
        <v>4</v>
      </c>
      <c r="K4">
        <f>COUNTA(B4:I40)</f>
        <v>30</v>
      </c>
      <c r="L4" s="29"/>
    </row>
    <row r="5" spans="1:12">
      <c r="B5" s="19" t="s">
        <v>138</v>
      </c>
      <c r="D5">
        <v>0</v>
      </c>
      <c r="L5" s="29"/>
    </row>
    <row r="6" spans="1:12">
      <c r="B6" s="19" t="s">
        <v>140</v>
      </c>
      <c r="C6">
        <v>4</v>
      </c>
      <c r="E6">
        <v>1</v>
      </c>
      <c r="L6" s="29">
        <v>1</v>
      </c>
    </row>
    <row r="7" spans="1:12">
      <c r="B7" s="19" t="s">
        <v>141</v>
      </c>
      <c r="D7">
        <v>1</v>
      </c>
      <c r="E7">
        <v>1</v>
      </c>
      <c r="L7" s="29">
        <v>2</v>
      </c>
    </row>
    <row r="8" spans="1:12">
      <c r="B8" s="19" t="s">
        <v>140</v>
      </c>
      <c r="C8">
        <v>4</v>
      </c>
      <c r="E8">
        <v>2</v>
      </c>
      <c r="L8" s="29">
        <f>L6/2</f>
        <v>0.5</v>
      </c>
    </row>
    <row r="9" spans="1:12">
      <c r="B9" s="19" t="s">
        <v>141</v>
      </c>
      <c r="D9">
        <v>3</v>
      </c>
      <c r="E9">
        <v>2</v>
      </c>
      <c r="L9" s="29">
        <f t="shared" ref="L9:L13" si="0">L7/2</f>
        <v>1</v>
      </c>
    </row>
    <row r="10" spans="1:12">
      <c r="B10" s="19" t="s">
        <v>140</v>
      </c>
      <c r="C10">
        <v>4</v>
      </c>
      <c r="E10">
        <v>3</v>
      </c>
      <c r="L10" s="29">
        <f t="shared" si="0"/>
        <v>0.25</v>
      </c>
    </row>
    <row r="11" spans="1:12">
      <c r="B11" s="19" t="s">
        <v>141</v>
      </c>
      <c r="D11">
        <v>5</v>
      </c>
      <c r="E11">
        <v>3</v>
      </c>
      <c r="L11" s="29">
        <f t="shared" si="0"/>
        <v>0.5</v>
      </c>
    </row>
    <row r="12" spans="1:12">
      <c r="B12" s="20" t="s">
        <v>140</v>
      </c>
      <c r="C12" s="21">
        <v>4</v>
      </c>
      <c r="D12" s="21"/>
      <c r="E12" s="21">
        <v>4</v>
      </c>
      <c r="L12" s="29">
        <f t="shared" si="0"/>
        <v>0.125</v>
      </c>
    </row>
    <row r="13" spans="1:12">
      <c r="B13" s="20" t="s">
        <v>141</v>
      </c>
      <c r="C13" s="21"/>
      <c r="D13" s="21">
        <v>9</v>
      </c>
      <c r="E13" s="21">
        <v>4</v>
      </c>
      <c r="L13" s="29">
        <f t="shared" si="0"/>
        <v>0.25</v>
      </c>
    </row>
    <row r="14" spans="1:12">
      <c r="B14" s="19" t="s">
        <v>116</v>
      </c>
      <c r="D14">
        <v>9</v>
      </c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5.625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L35"/>
  <sheetViews>
    <sheetView workbookViewId="0">
      <selection activeCell="N11" sqref="N11"/>
    </sheetView>
  </sheetViews>
  <sheetFormatPr baseColWidth="10" defaultRowHeight="16"/>
  <cols>
    <col min="2" max="2" width="33" customWidth="1"/>
    <col min="3" max="3" width="14.83203125" customWidth="1"/>
  </cols>
  <sheetData>
    <row r="1" spans="1:12">
      <c r="A1" s="35" t="s">
        <v>25</v>
      </c>
      <c r="B1" s="35"/>
      <c r="C1" s="35"/>
      <c r="D1" s="35"/>
      <c r="E1" s="35"/>
    </row>
    <row r="3" spans="1:12">
      <c r="C3" t="s">
        <v>117</v>
      </c>
      <c r="D3" t="s">
        <v>97</v>
      </c>
      <c r="E3" t="s">
        <v>109</v>
      </c>
      <c r="G3" t="s">
        <v>324</v>
      </c>
      <c r="K3" t="s">
        <v>324</v>
      </c>
      <c r="L3" s="29" t="s">
        <v>329</v>
      </c>
    </row>
    <row r="4" spans="1:12">
      <c r="B4" s="19" t="s">
        <v>142</v>
      </c>
      <c r="C4" s="19" t="s">
        <v>143</v>
      </c>
      <c r="G4">
        <f>COUNTA(C4:E14)</f>
        <v>22</v>
      </c>
      <c r="K4">
        <f>COUNTA(B4:I40)</f>
        <v>33</v>
      </c>
      <c r="L4" s="29"/>
    </row>
    <row r="5" spans="1:12">
      <c r="B5" s="19" t="s">
        <v>144</v>
      </c>
      <c r="C5" s="19" t="s">
        <v>143</v>
      </c>
      <c r="D5">
        <v>2</v>
      </c>
      <c r="L5" s="29">
        <v>1</v>
      </c>
    </row>
    <row r="6" spans="1:12">
      <c r="B6" s="19" t="s">
        <v>145</v>
      </c>
      <c r="C6" s="19" t="s">
        <v>143</v>
      </c>
      <c r="E6">
        <v>1</v>
      </c>
      <c r="L6" s="29">
        <v>1</v>
      </c>
    </row>
    <row r="7" spans="1:12">
      <c r="B7" s="19" t="s">
        <v>146</v>
      </c>
      <c r="C7" s="19" t="s">
        <v>143</v>
      </c>
      <c r="D7">
        <v>2</v>
      </c>
      <c r="E7">
        <v>1</v>
      </c>
      <c r="L7" s="29">
        <v>3</v>
      </c>
    </row>
    <row r="8" spans="1:12">
      <c r="B8" s="19" t="s">
        <v>147</v>
      </c>
      <c r="C8" s="19" t="s">
        <v>143</v>
      </c>
      <c r="D8">
        <v>19</v>
      </c>
      <c r="E8">
        <v>1</v>
      </c>
      <c r="L8" s="29">
        <v>2</v>
      </c>
    </row>
    <row r="9" spans="1:12">
      <c r="B9" s="19" t="s">
        <v>145</v>
      </c>
      <c r="C9" s="19" t="s">
        <v>143</v>
      </c>
      <c r="E9">
        <v>2</v>
      </c>
      <c r="L9" s="29">
        <f>L6/2</f>
        <v>0.5</v>
      </c>
    </row>
    <row r="10" spans="1:12">
      <c r="B10" s="19" t="s">
        <v>146</v>
      </c>
      <c r="C10" s="19" t="s">
        <v>143</v>
      </c>
      <c r="D10">
        <v>19</v>
      </c>
      <c r="E10">
        <v>2</v>
      </c>
      <c r="L10" s="29">
        <f>L7/2</f>
        <v>1.5</v>
      </c>
    </row>
    <row r="11" spans="1:12">
      <c r="B11" s="19" t="s">
        <v>145</v>
      </c>
      <c r="C11" s="19" t="s">
        <v>143</v>
      </c>
      <c r="E11">
        <v>3</v>
      </c>
      <c r="L11" s="29">
        <f>L9/2</f>
        <v>0.25</v>
      </c>
    </row>
    <row r="12" spans="1:12">
      <c r="B12" s="19" t="s">
        <v>146</v>
      </c>
      <c r="C12" s="19" t="s">
        <v>143</v>
      </c>
      <c r="D12">
        <v>19</v>
      </c>
      <c r="E12">
        <v>3</v>
      </c>
      <c r="L12" s="29">
        <f>L10/2</f>
        <v>0.75</v>
      </c>
    </row>
    <row r="13" spans="1:12">
      <c r="B13" s="19" t="s">
        <v>116</v>
      </c>
      <c r="C13" s="19"/>
      <c r="D13">
        <v>19</v>
      </c>
      <c r="L13" s="29"/>
    </row>
    <row r="14" spans="1:12">
      <c r="B14" s="19"/>
      <c r="C14" s="19"/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10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B1:L35"/>
  <sheetViews>
    <sheetView workbookViewId="0">
      <selection activeCell="B40" sqref="B40"/>
    </sheetView>
  </sheetViews>
  <sheetFormatPr baseColWidth="10" defaultRowHeight="16"/>
  <cols>
    <col min="2" max="2" width="32" customWidth="1"/>
  </cols>
  <sheetData>
    <row r="1" spans="2:12">
      <c r="B1" s="35" t="s">
        <v>26</v>
      </c>
      <c r="C1" s="35"/>
      <c r="D1" s="35"/>
    </row>
    <row r="3" spans="2:12">
      <c r="C3" t="s">
        <v>149</v>
      </c>
      <c r="D3" t="s">
        <v>97</v>
      </c>
      <c r="F3" t="s">
        <v>324</v>
      </c>
      <c r="K3" t="s">
        <v>324</v>
      </c>
      <c r="L3" s="29" t="s">
        <v>329</v>
      </c>
    </row>
    <row r="4" spans="2:12">
      <c r="B4" s="19" t="s">
        <v>148</v>
      </c>
      <c r="C4">
        <v>323</v>
      </c>
      <c r="F4">
        <f>COUNTA(C4:D15)</f>
        <v>18</v>
      </c>
      <c r="K4">
        <f>COUNTA(B4:I40)</f>
        <v>31</v>
      </c>
      <c r="L4" s="29"/>
    </row>
    <row r="5" spans="2:12">
      <c r="B5" s="19" t="s">
        <v>138</v>
      </c>
      <c r="D5">
        <v>0</v>
      </c>
      <c r="L5" s="29"/>
    </row>
    <row r="6" spans="2:12">
      <c r="B6" s="19" t="s">
        <v>150</v>
      </c>
      <c r="C6">
        <v>323</v>
      </c>
      <c r="L6" s="29">
        <v>1</v>
      </c>
    </row>
    <row r="7" spans="2:12">
      <c r="B7" s="32" t="s">
        <v>151</v>
      </c>
      <c r="C7">
        <v>323</v>
      </c>
      <c r="D7">
        <v>3</v>
      </c>
      <c r="L7" s="29">
        <v>2</v>
      </c>
    </row>
    <row r="8" spans="2:12">
      <c r="B8" s="19" t="s">
        <v>152</v>
      </c>
      <c r="C8">
        <v>32</v>
      </c>
      <c r="D8">
        <v>3</v>
      </c>
      <c r="L8" s="29">
        <v>1</v>
      </c>
    </row>
    <row r="9" spans="2:12">
      <c r="B9" s="19" t="s">
        <v>150</v>
      </c>
      <c r="C9">
        <v>32</v>
      </c>
      <c r="L9" s="29">
        <f t="shared" ref="L9:L14" si="0">L6/2</f>
        <v>0.5</v>
      </c>
    </row>
    <row r="10" spans="2:12">
      <c r="B10" s="19" t="s">
        <v>151</v>
      </c>
      <c r="C10">
        <v>32</v>
      </c>
      <c r="D10">
        <v>5</v>
      </c>
      <c r="L10" s="29">
        <f t="shared" si="0"/>
        <v>1</v>
      </c>
    </row>
    <row r="11" spans="2:12">
      <c r="B11" s="19" t="s">
        <v>152</v>
      </c>
      <c r="C11">
        <v>3</v>
      </c>
      <c r="D11">
        <v>5</v>
      </c>
      <c r="L11" s="29">
        <f t="shared" si="0"/>
        <v>0.5</v>
      </c>
    </row>
    <row r="12" spans="2:12">
      <c r="B12" s="19" t="s">
        <v>150</v>
      </c>
      <c r="C12">
        <v>3</v>
      </c>
      <c r="L12" s="29">
        <f t="shared" si="0"/>
        <v>0.25</v>
      </c>
    </row>
    <row r="13" spans="2:12">
      <c r="B13" s="19" t="s">
        <v>151</v>
      </c>
      <c r="C13">
        <v>3</v>
      </c>
      <c r="D13">
        <v>8</v>
      </c>
      <c r="L13" s="29">
        <f t="shared" si="0"/>
        <v>0.5</v>
      </c>
    </row>
    <row r="14" spans="2:12">
      <c r="B14" s="19" t="s">
        <v>152</v>
      </c>
      <c r="C14">
        <v>0</v>
      </c>
      <c r="D14">
        <v>8</v>
      </c>
      <c r="L14" s="29">
        <f t="shared" si="0"/>
        <v>0.25</v>
      </c>
    </row>
    <row r="15" spans="2:12">
      <c r="B15" s="19" t="s">
        <v>116</v>
      </c>
      <c r="D15">
        <v>8</v>
      </c>
      <c r="L15" s="29"/>
    </row>
    <row r="16" spans="2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7</v>
      </c>
    </row>
  </sheetData>
  <mergeCells count="1">
    <mergeCell ref="B1:D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L35"/>
  <sheetViews>
    <sheetView workbookViewId="0">
      <selection activeCell="L8" sqref="L8:L23"/>
    </sheetView>
  </sheetViews>
  <sheetFormatPr baseColWidth="10" defaultRowHeight="16"/>
  <cols>
    <col min="1" max="1" width="32.1640625" customWidth="1"/>
  </cols>
  <sheetData>
    <row r="1" spans="1:12">
      <c r="A1" s="35" t="s">
        <v>27</v>
      </c>
      <c r="B1" s="35"/>
      <c r="C1" s="35"/>
      <c r="D1" s="35"/>
    </row>
    <row r="3" spans="1:12">
      <c r="B3" t="s">
        <v>149</v>
      </c>
      <c r="C3" t="s">
        <v>97</v>
      </c>
      <c r="D3" t="s">
        <v>109</v>
      </c>
      <c r="K3" s="29" t="s">
        <v>324</v>
      </c>
      <c r="L3" s="29" t="s">
        <v>329</v>
      </c>
    </row>
    <row r="4" spans="1:12">
      <c r="A4" s="19" t="s">
        <v>153</v>
      </c>
      <c r="B4">
        <v>11</v>
      </c>
      <c r="K4" s="29">
        <f>COUNTA(B4:I40)</f>
        <v>39</v>
      </c>
      <c r="L4" s="29"/>
    </row>
    <row r="5" spans="1:12">
      <c r="A5" s="19" t="s">
        <v>154</v>
      </c>
      <c r="C5" t="s">
        <v>55</v>
      </c>
      <c r="K5" s="29"/>
      <c r="L5" s="29"/>
    </row>
    <row r="6" spans="1:12">
      <c r="A6" s="19" t="s">
        <v>155</v>
      </c>
      <c r="B6">
        <v>11</v>
      </c>
      <c r="D6">
        <v>2</v>
      </c>
      <c r="K6" s="29"/>
      <c r="L6" s="29">
        <v>1</v>
      </c>
    </row>
    <row r="7" spans="1:12">
      <c r="A7" s="19" t="s">
        <v>156</v>
      </c>
      <c r="B7">
        <v>11</v>
      </c>
      <c r="D7">
        <v>2</v>
      </c>
      <c r="K7" s="29"/>
      <c r="L7" s="29">
        <v>2</v>
      </c>
    </row>
    <row r="8" spans="1:12">
      <c r="A8" s="19" t="s">
        <v>155</v>
      </c>
      <c r="B8">
        <v>11</v>
      </c>
      <c r="D8">
        <v>3</v>
      </c>
      <c r="K8" s="29"/>
      <c r="L8" s="29">
        <f>L6/2</f>
        <v>0.5</v>
      </c>
    </row>
    <row r="9" spans="1:12">
      <c r="A9" s="19" t="s">
        <v>156</v>
      </c>
      <c r="B9">
        <v>11</v>
      </c>
      <c r="D9">
        <v>3</v>
      </c>
      <c r="K9" s="29"/>
      <c r="L9" s="29">
        <f>L7/2</f>
        <v>1</v>
      </c>
    </row>
    <row r="10" spans="1:12">
      <c r="A10" s="19" t="s">
        <v>155</v>
      </c>
      <c r="B10">
        <v>11</v>
      </c>
      <c r="D10">
        <v>4</v>
      </c>
      <c r="K10" s="29"/>
      <c r="L10" s="29">
        <f t="shared" ref="L10:L23" si="0">L8/2</f>
        <v>0.25</v>
      </c>
    </row>
    <row r="11" spans="1:12">
      <c r="A11" s="19" t="s">
        <v>156</v>
      </c>
      <c r="B11">
        <v>11</v>
      </c>
      <c r="D11">
        <v>4</v>
      </c>
      <c r="K11" s="29"/>
      <c r="L11" s="29">
        <f t="shared" si="0"/>
        <v>0.5</v>
      </c>
    </row>
    <row r="12" spans="1:12">
      <c r="A12" s="19" t="s">
        <v>155</v>
      </c>
      <c r="B12">
        <v>11</v>
      </c>
      <c r="D12">
        <v>5</v>
      </c>
      <c r="K12" s="29"/>
      <c r="L12" s="29">
        <f t="shared" si="0"/>
        <v>0.125</v>
      </c>
    </row>
    <row r="13" spans="1:12">
      <c r="A13" s="19" t="s">
        <v>156</v>
      </c>
      <c r="B13">
        <v>11</v>
      </c>
      <c r="D13">
        <v>5</v>
      </c>
      <c r="K13" s="29"/>
      <c r="L13" s="29">
        <f t="shared" si="0"/>
        <v>0.25</v>
      </c>
    </row>
    <row r="14" spans="1:12">
      <c r="A14" s="19" t="s">
        <v>155</v>
      </c>
      <c r="B14">
        <v>11</v>
      </c>
      <c r="D14">
        <v>6</v>
      </c>
      <c r="K14" s="29"/>
      <c r="L14" s="29">
        <f t="shared" si="0"/>
        <v>6.25E-2</v>
      </c>
    </row>
    <row r="15" spans="1:12">
      <c r="A15" s="19" t="s">
        <v>156</v>
      </c>
      <c r="B15">
        <v>11</v>
      </c>
      <c r="D15">
        <v>6</v>
      </c>
      <c r="K15" s="29"/>
      <c r="L15" s="29">
        <f t="shared" si="0"/>
        <v>0.125</v>
      </c>
    </row>
    <row r="16" spans="1:12">
      <c r="A16" s="19" t="s">
        <v>155</v>
      </c>
      <c r="B16">
        <v>11</v>
      </c>
      <c r="D16">
        <v>7</v>
      </c>
      <c r="K16" s="29"/>
      <c r="L16" s="29">
        <f t="shared" si="0"/>
        <v>3.125E-2</v>
      </c>
    </row>
    <row r="17" spans="1:12">
      <c r="A17" s="19" t="s">
        <v>156</v>
      </c>
      <c r="B17">
        <v>11</v>
      </c>
      <c r="D17">
        <v>7</v>
      </c>
      <c r="K17" s="29"/>
      <c r="L17" s="29">
        <f t="shared" si="0"/>
        <v>6.25E-2</v>
      </c>
    </row>
    <row r="18" spans="1:12">
      <c r="A18" s="19" t="s">
        <v>155</v>
      </c>
      <c r="B18">
        <v>11</v>
      </c>
      <c r="D18">
        <v>8</v>
      </c>
      <c r="K18" s="29"/>
      <c r="L18" s="29">
        <f t="shared" si="0"/>
        <v>1.5625E-2</v>
      </c>
    </row>
    <row r="19" spans="1:12">
      <c r="A19" s="19" t="s">
        <v>156</v>
      </c>
      <c r="B19">
        <v>11</v>
      </c>
      <c r="D19">
        <v>8</v>
      </c>
      <c r="K19" s="29"/>
      <c r="L19" s="29">
        <f t="shared" si="0"/>
        <v>3.125E-2</v>
      </c>
    </row>
    <row r="20" spans="1:12">
      <c r="A20" s="19" t="s">
        <v>155</v>
      </c>
      <c r="B20">
        <v>11</v>
      </c>
      <c r="D20">
        <v>9</v>
      </c>
      <c r="K20" s="29"/>
      <c r="L20" s="29">
        <f t="shared" si="0"/>
        <v>7.8125E-3</v>
      </c>
    </row>
    <row r="21" spans="1:12">
      <c r="A21" s="19" t="s">
        <v>156</v>
      </c>
      <c r="B21">
        <v>11</v>
      </c>
      <c r="D21">
        <v>9</v>
      </c>
      <c r="K21" s="29"/>
      <c r="L21" s="29">
        <f t="shared" si="0"/>
        <v>1.5625E-2</v>
      </c>
    </row>
    <row r="22" spans="1:12">
      <c r="A22" s="19" t="s">
        <v>155</v>
      </c>
      <c r="B22">
        <v>11</v>
      </c>
      <c r="D22">
        <v>10</v>
      </c>
      <c r="K22" s="29"/>
      <c r="L22" s="29">
        <f t="shared" si="0"/>
        <v>3.90625E-3</v>
      </c>
    </row>
    <row r="23" spans="1:12">
      <c r="A23" s="19" t="s">
        <v>156</v>
      </c>
      <c r="B23">
        <v>11</v>
      </c>
      <c r="D23">
        <v>10</v>
      </c>
      <c r="K23" s="29"/>
      <c r="L23" s="29">
        <f t="shared" si="0"/>
        <v>7.8125E-3</v>
      </c>
    </row>
    <row r="24" spans="1:12">
      <c r="A24" s="19" t="s">
        <v>116</v>
      </c>
      <c r="C24" t="s">
        <v>55</v>
      </c>
      <c r="K24" s="29"/>
      <c r="L24" s="29"/>
    </row>
    <row r="25" spans="1:12">
      <c r="K25" s="29"/>
      <c r="L25" s="29"/>
    </row>
    <row r="26" spans="1:12">
      <c r="K26" s="29"/>
      <c r="L26" s="29"/>
    </row>
    <row r="27" spans="1:12">
      <c r="K27" s="29"/>
      <c r="L27" s="29"/>
    </row>
    <row r="28" spans="1:12">
      <c r="K28" s="29"/>
      <c r="L28" s="29"/>
    </row>
    <row r="29" spans="1:12">
      <c r="K29" s="29"/>
      <c r="L29" s="29"/>
    </row>
    <row r="30" spans="1:12">
      <c r="K30" s="29"/>
      <c r="L30" s="29"/>
    </row>
    <row r="31" spans="1:12">
      <c r="K31" s="29"/>
      <c r="L31" s="29"/>
    </row>
    <row r="32" spans="1:12">
      <c r="K32" s="29"/>
      <c r="L32" s="29"/>
    </row>
    <row r="33" spans="11:12">
      <c r="K33" s="29"/>
      <c r="L33" s="29"/>
    </row>
    <row r="34" spans="11:12">
      <c r="K34" s="29"/>
      <c r="L34" s="29"/>
    </row>
    <row r="35" spans="11:12">
      <c r="K35" s="29"/>
      <c r="L35" s="29">
        <f>SUM(L4:L34)</f>
        <v>5.98828125</v>
      </c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L35"/>
  <sheetViews>
    <sheetView workbookViewId="0">
      <selection activeCell="L7" sqref="L7"/>
    </sheetView>
  </sheetViews>
  <sheetFormatPr baseColWidth="10" defaultRowHeight="16"/>
  <cols>
    <col min="1" max="1" width="34.33203125" customWidth="1"/>
  </cols>
  <sheetData>
    <row r="1" spans="1:12">
      <c r="A1" s="35" t="s">
        <v>28</v>
      </c>
      <c r="B1" s="35"/>
      <c r="C1" s="35"/>
      <c r="D1" s="35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29" t="s">
        <v>329</v>
      </c>
    </row>
    <row r="4" spans="1:12">
      <c r="A4" s="19" t="s">
        <v>157</v>
      </c>
      <c r="B4">
        <v>5</v>
      </c>
      <c r="F4">
        <f>COUNTA(B4:D24)</f>
        <v>13</v>
      </c>
      <c r="K4">
        <f>COUNTA(B4:I40)</f>
        <v>14</v>
      </c>
      <c r="L4" s="29"/>
    </row>
    <row r="5" spans="1:12">
      <c r="A5" s="19" t="s">
        <v>158</v>
      </c>
      <c r="C5">
        <v>3</v>
      </c>
      <c r="L5" s="29"/>
    </row>
    <row r="6" spans="1:12">
      <c r="A6" s="19" t="s">
        <v>159</v>
      </c>
      <c r="D6">
        <v>10</v>
      </c>
      <c r="L6" s="29"/>
    </row>
    <row r="7" spans="1:12">
      <c r="A7" s="19" t="s">
        <v>163</v>
      </c>
      <c r="B7">
        <v>5</v>
      </c>
      <c r="C7">
        <v>3</v>
      </c>
      <c r="D7">
        <v>10</v>
      </c>
      <c r="L7" s="29">
        <v>3</v>
      </c>
    </row>
    <row r="8" spans="1:12">
      <c r="A8" s="19" t="s">
        <v>165</v>
      </c>
      <c r="B8">
        <v>5</v>
      </c>
      <c r="C8">
        <v>3</v>
      </c>
      <c r="D8">
        <v>10</v>
      </c>
      <c r="L8" s="29">
        <v>3</v>
      </c>
    </row>
    <row r="9" spans="1:12">
      <c r="A9" s="19" t="s">
        <v>164</v>
      </c>
      <c r="B9">
        <v>5</v>
      </c>
      <c r="C9">
        <v>3</v>
      </c>
      <c r="D9">
        <v>10</v>
      </c>
      <c r="L9" s="29">
        <v>3</v>
      </c>
    </row>
    <row r="10" spans="1:12">
      <c r="A10" s="19" t="s">
        <v>166</v>
      </c>
      <c r="D10">
        <v>10</v>
      </c>
      <c r="L10" s="29"/>
    </row>
    <row r="11" spans="1:12">
      <c r="L11" s="29"/>
    </row>
    <row r="12" spans="1:12"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L35"/>
  <sheetViews>
    <sheetView workbookViewId="0">
      <selection activeCell="M9" sqref="M9"/>
    </sheetView>
  </sheetViews>
  <sheetFormatPr baseColWidth="10" defaultRowHeight="16"/>
  <cols>
    <col min="1" max="1" width="33.83203125" customWidth="1"/>
  </cols>
  <sheetData>
    <row r="1" spans="1:12">
      <c r="A1" s="35" t="s">
        <v>29</v>
      </c>
      <c r="B1" s="35"/>
      <c r="C1" s="35"/>
      <c r="D1" s="35"/>
      <c r="E1" s="35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29" t="s">
        <v>329</v>
      </c>
    </row>
    <row r="4" spans="1:12">
      <c r="A4" s="19" t="s">
        <v>167</v>
      </c>
      <c r="B4">
        <v>2</v>
      </c>
      <c r="K4">
        <f>COUNTA(B4:I40)</f>
        <v>13</v>
      </c>
      <c r="L4" s="29"/>
    </row>
    <row r="5" spans="1:12">
      <c r="A5" s="19" t="s">
        <v>158</v>
      </c>
      <c r="C5">
        <v>3</v>
      </c>
      <c r="L5" s="29"/>
    </row>
    <row r="6" spans="1:12">
      <c r="A6" s="19" t="s">
        <v>168</v>
      </c>
      <c r="B6">
        <v>2</v>
      </c>
      <c r="D6">
        <v>2</v>
      </c>
      <c r="L6" s="29"/>
    </row>
    <row r="7" spans="1:12">
      <c r="A7" s="19" t="s">
        <v>169</v>
      </c>
      <c r="C7">
        <v>3</v>
      </c>
      <c r="E7">
        <v>1</v>
      </c>
      <c r="L7" s="29">
        <v>2</v>
      </c>
    </row>
    <row r="8" spans="1:12">
      <c r="A8" s="19" t="s">
        <v>170</v>
      </c>
      <c r="B8">
        <v>2</v>
      </c>
      <c r="D8">
        <v>4</v>
      </c>
      <c r="L8" s="29">
        <v>2</v>
      </c>
    </row>
    <row r="9" spans="1:12">
      <c r="A9" s="19" t="s">
        <v>169</v>
      </c>
      <c r="C9">
        <v>3</v>
      </c>
      <c r="E9">
        <v>2</v>
      </c>
      <c r="L9" s="29">
        <f>L7/2</f>
        <v>1</v>
      </c>
    </row>
    <row r="10" spans="1:12">
      <c r="A10" s="19" t="s">
        <v>170</v>
      </c>
      <c r="B10">
        <v>2</v>
      </c>
      <c r="D10">
        <v>8</v>
      </c>
      <c r="L10" s="29">
        <f>L8/2</f>
        <v>1</v>
      </c>
    </row>
    <row r="11" spans="1:12">
      <c r="A11" s="19" t="s">
        <v>116</v>
      </c>
      <c r="D11">
        <v>8</v>
      </c>
      <c r="L11" s="29"/>
    </row>
    <row r="12" spans="1:12"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L35"/>
  <sheetViews>
    <sheetView workbookViewId="0">
      <selection activeCell="L8" sqref="L8:L9"/>
    </sheetView>
  </sheetViews>
  <sheetFormatPr baseColWidth="10" defaultRowHeight="16"/>
  <cols>
    <col min="1" max="1" width="63.5" customWidth="1"/>
  </cols>
  <sheetData>
    <row r="1" spans="1:12">
      <c r="A1" s="36" t="s">
        <v>37</v>
      </c>
      <c r="B1" s="36"/>
      <c r="C1" s="36"/>
      <c r="D1" s="36"/>
      <c r="E1" s="36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29" t="s">
        <v>329</v>
      </c>
    </row>
    <row r="4" spans="1:12">
      <c r="A4" s="19" t="s">
        <v>171</v>
      </c>
      <c r="B4" t="s">
        <v>173</v>
      </c>
      <c r="K4">
        <f>COUNTA(B4:I40)</f>
        <v>15</v>
      </c>
      <c r="L4" s="29"/>
    </row>
    <row r="5" spans="1:12">
      <c r="A5" s="19" t="s">
        <v>154</v>
      </c>
      <c r="C5" t="s">
        <v>55</v>
      </c>
      <c r="L5" s="29"/>
    </row>
    <row r="6" spans="1:12">
      <c r="A6" s="19" t="s">
        <v>174</v>
      </c>
      <c r="B6" t="s">
        <v>173</v>
      </c>
      <c r="D6">
        <v>0</v>
      </c>
      <c r="E6">
        <v>3</v>
      </c>
      <c r="L6" s="29">
        <v>3</v>
      </c>
    </row>
    <row r="7" spans="1:12">
      <c r="A7" s="19" t="s">
        <v>176</v>
      </c>
      <c r="B7" t="s">
        <v>173</v>
      </c>
      <c r="D7">
        <v>0</v>
      </c>
      <c r="E7">
        <v>3</v>
      </c>
      <c r="L7" s="29">
        <v>3</v>
      </c>
    </row>
    <row r="8" spans="1:12">
      <c r="A8" s="19" t="s">
        <v>174</v>
      </c>
      <c r="B8" t="s">
        <v>173</v>
      </c>
      <c r="D8">
        <v>1</v>
      </c>
      <c r="E8">
        <v>2</v>
      </c>
      <c r="L8" s="29">
        <f>L6/2</f>
        <v>1.5</v>
      </c>
    </row>
    <row r="9" spans="1:12">
      <c r="A9" s="19" t="s">
        <v>176</v>
      </c>
      <c r="B9" t="s">
        <v>173</v>
      </c>
      <c r="D9">
        <v>1</v>
      </c>
      <c r="E9">
        <v>2</v>
      </c>
      <c r="L9" s="29">
        <f>L7/2</f>
        <v>1.5</v>
      </c>
    </row>
    <row r="10" spans="1:12">
      <c r="A10" s="19" t="s">
        <v>116</v>
      </c>
      <c r="C10" t="s">
        <v>55</v>
      </c>
      <c r="L10" s="29"/>
    </row>
    <row r="11" spans="1:12">
      <c r="L11" s="29"/>
    </row>
    <row r="12" spans="1:12"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9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L35"/>
  <sheetViews>
    <sheetView workbookViewId="0">
      <selection activeCell="L7" sqref="L7"/>
    </sheetView>
  </sheetViews>
  <sheetFormatPr baseColWidth="10" defaultRowHeight="16"/>
  <cols>
    <col min="1" max="1" width="33.1640625" customWidth="1"/>
  </cols>
  <sheetData>
    <row r="1" spans="1:12">
      <c r="A1" s="36" t="s">
        <v>36</v>
      </c>
      <c r="B1" s="36"/>
      <c r="C1" s="36"/>
      <c r="D1" s="36"/>
    </row>
    <row r="3" spans="1:12">
      <c r="B3" t="s">
        <v>184</v>
      </c>
      <c r="C3" t="s">
        <v>185</v>
      </c>
      <c r="D3" t="s">
        <v>186</v>
      </c>
      <c r="K3" t="s">
        <v>324</v>
      </c>
      <c r="L3" s="29" t="s">
        <v>329</v>
      </c>
    </row>
    <row r="4" spans="1:12">
      <c r="A4" s="19" t="s">
        <v>177</v>
      </c>
      <c r="B4">
        <v>23</v>
      </c>
      <c r="K4">
        <f>COUNTA(B4:I40)</f>
        <v>9</v>
      </c>
      <c r="L4" s="29"/>
    </row>
    <row r="5" spans="1:12">
      <c r="A5" s="19" t="s">
        <v>178</v>
      </c>
      <c r="C5">
        <v>42</v>
      </c>
      <c r="L5" s="29"/>
    </row>
    <row r="6" spans="1:12">
      <c r="A6" s="19" t="s">
        <v>179</v>
      </c>
      <c r="L6" s="29"/>
    </row>
    <row r="7" spans="1:12">
      <c r="A7" s="19" t="s">
        <v>180</v>
      </c>
      <c r="B7">
        <v>23</v>
      </c>
      <c r="D7">
        <v>23</v>
      </c>
      <c r="L7" s="29">
        <v>1</v>
      </c>
    </row>
    <row r="8" spans="1:12">
      <c r="A8" s="19" t="s">
        <v>181</v>
      </c>
      <c r="B8">
        <v>42</v>
      </c>
      <c r="C8">
        <v>42</v>
      </c>
      <c r="L8" s="29">
        <v>1</v>
      </c>
    </row>
    <row r="9" spans="1:12">
      <c r="A9" s="19" t="s">
        <v>182</v>
      </c>
      <c r="C9">
        <v>23</v>
      </c>
      <c r="D9">
        <v>23</v>
      </c>
      <c r="L9" s="29">
        <v>1</v>
      </c>
    </row>
    <row r="10" spans="1:12">
      <c r="A10" s="19" t="s">
        <v>183</v>
      </c>
      <c r="B10">
        <v>42</v>
      </c>
      <c r="L10" s="29"/>
    </row>
    <row r="11" spans="1:12">
      <c r="L11" s="29"/>
    </row>
    <row r="12" spans="1:12"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L35"/>
  <sheetViews>
    <sheetView workbookViewId="0">
      <selection activeCell="L11" sqref="L11"/>
    </sheetView>
  </sheetViews>
  <sheetFormatPr baseColWidth="10" defaultRowHeight="16"/>
  <cols>
    <col min="1" max="1" width="62.5" customWidth="1"/>
  </cols>
  <sheetData>
    <row r="1" spans="1:12">
      <c r="A1" s="34" t="s">
        <v>187</v>
      </c>
      <c r="B1" s="34"/>
      <c r="C1" s="34"/>
      <c r="D1" s="34"/>
    </row>
    <row r="3" spans="1:12">
      <c r="B3" t="s">
        <v>172</v>
      </c>
      <c r="C3" t="s">
        <v>97</v>
      </c>
      <c r="D3" t="s">
        <v>175</v>
      </c>
      <c r="K3" t="s">
        <v>324</v>
      </c>
      <c r="L3" s="29" t="s">
        <v>329</v>
      </c>
    </row>
    <row r="4" spans="1:12">
      <c r="A4" s="19" t="s">
        <v>188</v>
      </c>
      <c r="B4" t="s">
        <v>190</v>
      </c>
      <c r="K4">
        <f>COUNTA(B4:I40)</f>
        <v>28</v>
      </c>
      <c r="L4" s="29"/>
    </row>
    <row r="5" spans="1:12">
      <c r="A5" s="19" t="s">
        <v>189</v>
      </c>
      <c r="C5" t="s">
        <v>191</v>
      </c>
      <c r="L5" s="29"/>
    </row>
    <row r="6" spans="1:12">
      <c r="A6" s="19" t="s">
        <v>192</v>
      </c>
      <c r="B6" t="s">
        <v>190</v>
      </c>
      <c r="D6">
        <v>4</v>
      </c>
      <c r="L6" s="29">
        <v>2</v>
      </c>
    </row>
    <row r="7" spans="1:12">
      <c r="A7" s="19" t="s">
        <v>193</v>
      </c>
      <c r="B7" t="s">
        <v>190</v>
      </c>
      <c r="C7" t="s">
        <v>194</v>
      </c>
      <c r="D7">
        <v>4</v>
      </c>
      <c r="L7" s="29">
        <v>2</v>
      </c>
    </row>
    <row r="8" spans="1:12">
      <c r="A8" s="19" t="s">
        <v>192</v>
      </c>
      <c r="B8" t="s">
        <v>190</v>
      </c>
      <c r="D8">
        <v>3</v>
      </c>
      <c r="L8" s="29">
        <f>L6/2</f>
        <v>1</v>
      </c>
    </row>
    <row r="9" spans="1:12">
      <c r="A9" s="19" t="s">
        <v>193</v>
      </c>
      <c r="B9" t="s">
        <v>190</v>
      </c>
      <c r="C9" t="s">
        <v>195</v>
      </c>
      <c r="D9">
        <v>3</v>
      </c>
      <c r="L9" s="29">
        <f t="shared" ref="L9:L15" si="0">L7/2</f>
        <v>1</v>
      </c>
    </row>
    <row r="10" spans="1:12">
      <c r="A10" s="19" t="s">
        <v>192</v>
      </c>
      <c r="B10" t="s">
        <v>190</v>
      </c>
      <c r="D10">
        <v>2</v>
      </c>
      <c r="L10" s="29">
        <f t="shared" si="0"/>
        <v>0.5</v>
      </c>
    </row>
    <row r="11" spans="1:12">
      <c r="A11" s="19" t="s">
        <v>193</v>
      </c>
      <c r="B11" t="s">
        <v>190</v>
      </c>
      <c r="C11" t="s">
        <v>196</v>
      </c>
      <c r="D11">
        <v>2</v>
      </c>
      <c r="L11" s="29">
        <f t="shared" si="0"/>
        <v>0.5</v>
      </c>
    </row>
    <row r="12" spans="1:12">
      <c r="A12" s="19" t="s">
        <v>192</v>
      </c>
      <c r="B12" t="s">
        <v>190</v>
      </c>
      <c r="D12">
        <v>1</v>
      </c>
      <c r="L12" s="29">
        <f t="shared" si="0"/>
        <v>0.25</v>
      </c>
    </row>
    <row r="13" spans="1:12">
      <c r="A13" s="19" t="s">
        <v>193</v>
      </c>
      <c r="B13" t="s">
        <v>190</v>
      </c>
      <c r="C13" t="s">
        <v>197</v>
      </c>
      <c r="D13">
        <v>1</v>
      </c>
      <c r="L13" s="29">
        <f t="shared" si="0"/>
        <v>0.25</v>
      </c>
    </row>
    <row r="14" spans="1:12">
      <c r="A14" s="19" t="s">
        <v>192</v>
      </c>
      <c r="B14" t="s">
        <v>190</v>
      </c>
      <c r="D14">
        <v>0</v>
      </c>
      <c r="L14" s="29">
        <f t="shared" si="0"/>
        <v>0.125</v>
      </c>
    </row>
    <row r="15" spans="1:12">
      <c r="A15" s="19" t="s">
        <v>193</v>
      </c>
      <c r="B15" t="s">
        <v>190</v>
      </c>
      <c r="C15" t="s">
        <v>59</v>
      </c>
      <c r="D15">
        <v>0</v>
      </c>
      <c r="L15" s="29">
        <f t="shared" si="0"/>
        <v>0.125</v>
      </c>
    </row>
    <row r="16" spans="1:12">
      <c r="A16" s="19" t="s">
        <v>116</v>
      </c>
      <c r="C16" t="s">
        <v>59</v>
      </c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7.75</v>
      </c>
    </row>
  </sheetData>
  <mergeCells count="1">
    <mergeCell ref="A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325</v>
      </c>
    </row>
    <row r="3" spans="1:11">
      <c r="A3" s="27" t="s">
        <v>326</v>
      </c>
      <c r="K3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3:X55"/>
  <sheetViews>
    <sheetView workbookViewId="0">
      <selection activeCell="B43" sqref="B43"/>
    </sheetView>
  </sheetViews>
  <sheetFormatPr baseColWidth="10" defaultRowHeight="16"/>
  <cols>
    <col min="1" max="1" width="8.6640625" customWidth="1"/>
    <col min="2" max="2" width="15" customWidth="1"/>
    <col min="4" max="4" width="11.5" customWidth="1"/>
    <col min="5" max="5" width="5" customWidth="1"/>
    <col min="6" max="6" width="13.5" customWidth="1"/>
    <col min="8" max="8" width="6" customWidth="1"/>
  </cols>
  <sheetData>
    <row r="3" spans="1:24">
      <c r="A3" t="s">
        <v>49</v>
      </c>
      <c r="B3" t="s">
        <v>1</v>
      </c>
      <c r="C3" t="s">
        <v>2</v>
      </c>
      <c r="D3" t="s">
        <v>3</v>
      </c>
      <c r="T3" t="s">
        <v>1</v>
      </c>
      <c r="U3" t="s">
        <v>49</v>
      </c>
    </row>
    <row r="4" spans="1:24">
      <c r="A4">
        <v>1</v>
      </c>
      <c r="B4" s="7">
        <v>68.014414634146334</v>
      </c>
      <c r="C4" s="5">
        <v>1</v>
      </c>
      <c r="D4" s="5">
        <v>6.8</v>
      </c>
      <c r="T4">
        <v>20.50239024390244</v>
      </c>
      <c r="U4">
        <v>16</v>
      </c>
      <c r="W4">
        <v>20</v>
      </c>
      <c r="X4">
        <v>1</v>
      </c>
    </row>
    <row r="5" spans="1:24">
      <c r="A5">
        <v>2</v>
      </c>
      <c r="B5" s="7">
        <v>100.26741463414632</v>
      </c>
      <c r="C5" s="5">
        <v>5</v>
      </c>
      <c r="D5" s="5">
        <v>18.100000000000001</v>
      </c>
      <c r="T5">
        <v>37.425292682926823</v>
      </c>
      <c r="U5">
        <v>13</v>
      </c>
      <c r="W5">
        <v>30</v>
      </c>
      <c r="X5">
        <v>1</v>
      </c>
    </row>
    <row r="6" spans="1:24">
      <c r="A6">
        <v>3</v>
      </c>
      <c r="B6" s="7">
        <v>132.46873170731703</v>
      </c>
      <c r="C6" s="5">
        <v>5</v>
      </c>
      <c r="D6" s="5">
        <v>12.8</v>
      </c>
      <c r="T6">
        <v>42.585804878048783</v>
      </c>
      <c r="U6">
        <v>10</v>
      </c>
      <c r="W6">
        <v>40</v>
      </c>
      <c r="X6">
        <v>2</v>
      </c>
    </row>
    <row r="7" spans="1:24">
      <c r="A7">
        <v>4</v>
      </c>
      <c r="B7" s="7">
        <v>154.64156097560979</v>
      </c>
      <c r="C7" s="5">
        <v>7</v>
      </c>
      <c r="D7" s="5">
        <v>15.4</v>
      </c>
      <c r="T7">
        <v>48.394707317073163</v>
      </c>
      <c r="U7">
        <v>14</v>
      </c>
      <c r="W7">
        <v>50</v>
      </c>
      <c r="X7">
        <v>2</v>
      </c>
    </row>
    <row r="8" spans="1:24">
      <c r="A8">
        <v>5</v>
      </c>
      <c r="B8" s="7">
        <v>211.48453658536584</v>
      </c>
      <c r="C8" s="5">
        <v>5</v>
      </c>
      <c r="D8" s="5">
        <v>14.3</v>
      </c>
      <c r="T8">
        <v>54.500707317073157</v>
      </c>
      <c r="U8">
        <v>23</v>
      </c>
      <c r="W8">
        <v>60</v>
      </c>
      <c r="X8">
        <v>4</v>
      </c>
    </row>
    <row r="9" spans="1:24">
      <c r="A9">
        <v>6</v>
      </c>
      <c r="B9" s="7">
        <v>70.510951219512179</v>
      </c>
      <c r="C9" s="5">
        <v>1</v>
      </c>
      <c r="D9" s="5">
        <v>7.1</v>
      </c>
      <c r="T9">
        <v>59.81002439024391</v>
      </c>
      <c r="U9">
        <v>12</v>
      </c>
      <c r="W9">
        <v>70</v>
      </c>
      <c r="X9">
        <v>1</v>
      </c>
    </row>
    <row r="10" spans="1:24">
      <c r="A10">
        <v>7</v>
      </c>
      <c r="B10" s="7">
        <v>66.048609756097534</v>
      </c>
      <c r="C10" s="5">
        <v>3</v>
      </c>
      <c r="D10" s="5">
        <v>9.5</v>
      </c>
      <c r="T10">
        <v>65.420853658536572</v>
      </c>
      <c r="U10">
        <v>9</v>
      </c>
      <c r="W10">
        <v>80</v>
      </c>
      <c r="X10">
        <v>3</v>
      </c>
    </row>
    <row r="11" spans="1:24">
      <c r="A11">
        <v>8</v>
      </c>
      <c r="B11" s="7">
        <v>104.82602439024393</v>
      </c>
      <c r="C11" s="5">
        <v>1</v>
      </c>
      <c r="D11" s="5">
        <v>7.4</v>
      </c>
      <c r="T11">
        <v>65.473780487804873</v>
      </c>
      <c r="U11">
        <v>11</v>
      </c>
      <c r="W11">
        <v>90</v>
      </c>
      <c r="X11">
        <v>1</v>
      </c>
    </row>
    <row r="12" spans="1:24">
      <c r="A12">
        <v>9</v>
      </c>
      <c r="B12" s="7">
        <v>65.420853658536572</v>
      </c>
      <c r="C12" s="5">
        <v>3</v>
      </c>
      <c r="D12" s="5">
        <v>8.9</v>
      </c>
      <c r="T12">
        <v>66.048609756097534</v>
      </c>
      <c r="U12">
        <v>7</v>
      </c>
      <c r="W12">
        <v>100</v>
      </c>
      <c r="X12">
        <v>2</v>
      </c>
    </row>
    <row r="13" spans="1:24">
      <c r="A13">
        <v>10</v>
      </c>
      <c r="B13" s="7">
        <v>42.585804878048783</v>
      </c>
      <c r="C13" s="5">
        <v>6</v>
      </c>
      <c r="D13" s="5">
        <v>16.7</v>
      </c>
      <c r="T13">
        <v>68.014414634146334</v>
      </c>
      <c r="U13">
        <v>1</v>
      </c>
      <c r="W13">
        <v>110</v>
      </c>
      <c r="X13">
        <v>0</v>
      </c>
    </row>
    <row r="14" spans="1:24">
      <c r="A14">
        <v>11</v>
      </c>
      <c r="B14" s="7">
        <v>65.473780487804873</v>
      </c>
      <c r="C14" s="5">
        <v>1</v>
      </c>
      <c r="D14" s="5">
        <v>7.4</v>
      </c>
      <c r="T14">
        <v>70.510951219512179</v>
      </c>
      <c r="U14">
        <v>6</v>
      </c>
      <c r="W14">
        <v>120</v>
      </c>
      <c r="X14">
        <v>0</v>
      </c>
    </row>
    <row r="15" spans="1:24">
      <c r="A15">
        <v>12</v>
      </c>
      <c r="B15" s="7">
        <v>59.81002439024391</v>
      </c>
      <c r="C15" s="5">
        <v>3</v>
      </c>
      <c r="D15" s="5">
        <v>14</v>
      </c>
      <c r="T15">
        <v>80.621829268292686</v>
      </c>
      <c r="U15">
        <v>20</v>
      </c>
      <c r="W15">
        <v>130</v>
      </c>
      <c r="X15">
        <v>2</v>
      </c>
    </row>
    <row r="16" spans="1:24">
      <c r="A16">
        <v>13</v>
      </c>
      <c r="B16" s="7">
        <v>37.425292682926823</v>
      </c>
      <c r="C16" s="5">
        <v>0</v>
      </c>
      <c r="D16" s="5">
        <v>6</v>
      </c>
      <c r="T16">
        <v>86.29456097560977</v>
      </c>
      <c r="U16">
        <v>22</v>
      </c>
      <c r="W16">
        <v>140</v>
      </c>
      <c r="X16">
        <v>1</v>
      </c>
    </row>
    <row r="17" spans="1:24">
      <c r="A17">
        <v>14</v>
      </c>
      <c r="B17" s="7">
        <v>48.394707317073163</v>
      </c>
      <c r="C17" s="5">
        <v>1</v>
      </c>
      <c r="D17" s="5">
        <v>9.5</v>
      </c>
      <c r="T17">
        <v>89.939219512195123</v>
      </c>
      <c r="U17">
        <v>21</v>
      </c>
      <c r="W17">
        <v>150</v>
      </c>
      <c r="X17">
        <v>1</v>
      </c>
    </row>
    <row r="18" spans="1:24">
      <c r="A18">
        <v>15</v>
      </c>
      <c r="B18" s="7">
        <v>355.30917073170724</v>
      </c>
      <c r="C18" s="5">
        <v>9</v>
      </c>
      <c r="D18" s="5">
        <v>29.7</v>
      </c>
      <c r="T18">
        <v>99.988414634146352</v>
      </c>
      <c r="U18">
        <v>17</v>
      </c>
    </row>
    <row r="19" spans="1:24">
      <c r="A19">
        <v>16</v>
      </c>
      <c r="B19" s="7">
        <v>20.50239024390244</v>
      </c>
      <c r="C19" s="5">
        <v>0</v>
      </c>
      <c r="D19" s="5">
        <v>5.6</v>
      </c>
      <c r="T19">
        <v>100.26741463414632</v>
      </c>
      <c r="U19">
        <v>2</v>
      </c>
    </row>
    <row r="20" spans="1:24">
      <c r="A20">
        <v>17</v>
      </c>
      <c r="B20" s="7">
        <v>99.988414634146352</v>
      </c>
      <c r="C20" s="5">
        <v>4</v>
      </c>
      <c r="D20" s="5">
        <v>16.2</v>
      </c>
      <c r="T20">
        <v>104.82602439024393</v>
      </c>
      <c r="U20">
        <v>8</v>
      </c>
    </row>
    <row r="21" spans="1:24">
      <c r="A21">
        <v>18</v>
      </c>
      <c r="B21" s="7">
        <v>132.07892682926831</v>
      </c>
      <c r="C21" s="5">
        <v>7</v>
      </c>
      <c r="D21" s="5">
        <v>16.7</v>
      </c>
      <c r="T21">
        <v>132.07892682926831</v>
      </c>
      <c r="U21">
        <v>18</v>
      </c>
    </row>
    <row r="22" spans="1:24">
      <c r="A22">
        <v>19</v>
      </c>
      <c r="B22" s="7">
        <v>145.23982926829271</v>
      </c>
      <c r="C22" s="5">
        <v>3</v>
      </c>
      <c r="D22" s="5">
        <v>21.3</v>
      </c>
      <c r="T22">
        <v>132.46873170731703</v>
      </c>
      <c r="U22">
        <v>3</v>
      </c>
    </row>
    <row r="23" spans="1:24">
      <c r="A23">
        <v>20</v>
      </c>
      <c r="B23" s="7">
        <v>80.621829268292686</v>
      </c>
      <c r="C23" s="5">
        <v>4</v>
      </c>
      <c r="D23" s="5">
        <v>9.8000000000000007</v>
      </c>
      <c r="T23">
        <v>145.23982926829271</v>
      </c>
      <c r="U23">
        <v>19</v>
      </c>
    </row>
    <row r="24" spans="1:24">
      <c r="A24">
        <v>21</v>
      </c>
      <c r="B24" s="7">
        <v>89.939219512195123</v>
      </c>
      <c r="C24" s="5">
        <v>2</v>
      </c>
      <c r="D24" s="5">
        <v>11.7</v>
      </c>
      <c r="T24">
        <v>154.64156097560979</v>
      </c>
      <c r="U24">
        <v>4</v>
      </c>
    </row>
    <row r="25" spans="1:24">
      <c r="A25">
        <v>22</v>
      </c>
      <c r="B25" s="7">
        <v>86.29456097560977</v>
      </c>
      <c r="C25" s="5">
        <v>2</v>
      </c>
      <c r="D25" s="5">
        <v>10.6</v>
      </c>
      <c r="T25">
        <v>211.48453658536584</v>
      </c>
      <c r="U25">
        <v>5</v>
      </c>
    </row>
    <row r="26" spans="1:24">
      <c r="A26">
        <v>23</v>
      </c>
      <c r="B26" s="7">
        <v>54.500707317073157</v>
      </c>
      <c r="C26" s="5">
        <v>2</v>
      </c>
      <c r="D26" s="5">
        <v>9.6</v>
      </c>
      <c r="T26">
        <v>355.30917073170724</v>
      </c>
      <c r="U26">
        <v>15</v>
      </c>
    </row>
    <row r="27" spans="1:24">
      <c r="B27" t="s">
        <v>327</v>
      </c>
      <c r="C27">
        <f>PEARSON($B4:$B26,C4:C26)</f>
        <v>0.72591509307923441</v>
      </c>
      <c r="D27">
        <f>PEARSON($B4:$B26,D4:D26)</f>
        <v>0.78748899109661075</v>
      </c>
    </row>
    <row r="28" spans="1:24">
      <c r="B28" t="s">
        <v>328</v>
      </c>
    </row>
    <row r="30" spans="1:24">
      <c r="A30" t="s">
        <v>49</v>
      </c>
      <c r="B30" t="s">
        <v>1</v>
      </c>
      <c r="C30" t="s">
        <v>330</v>
      </c>
    </row>
    <row r="31" spans="1:24">
      <c r="A31">
        <v>1</v>
      </c>
      <c r="B31" s="7">
        <v>68.014414634146334</v>
      </c>
      <c r="C31">
        <f>'1'!L$35</f>
        <v>5.25</v>
      </c>
      <c r="P31" s="3"/>
    </row>
    <row r="32" spans="1:24">
      <c r="A32">
        <v>2</v>
      </c>
      <c r="B32" s="7">
        <v>100.26741463414632</v>
      </c>
      <c r="C32">
        <f>'2'!L$35</f>
        <v>11.9375</v>
      </c>
      <c r="P32" s="3"/>
    </row>
    <row r="33" spans="1:16">
      <c r="A33">
        <v>4</v>
      </c>
      <c r="B33" s="7">
        <v>154.64156097560979</v>
      </c>
      <c r="C33">
        <f>'4'!L$35</f>
        <v>15.5</v>
      </c>
      <c r="P33" s="3"/>
    </row>
    <row r="34" spans="1:16">
      <c r="A34">
        <v>5</v>
      </c>
      <c r="B34" s="7">
        <v>211.48453658536584</v>
      </c>
      <c r="C34">
        <f>'5'!L$35</f>
        <v>19.75</v>
      </c>
      <c r="P34" s="3"/>
    </row>
    <row r="35" spans="1:16">
      <c r="A35">
        <v>6</v>
      </c>
      <c r="B35" s="7">
        <v>70.510951219512179</v>
      </c>
      <c r="C35">
        <f>'6'!L$35</f>
        <v>5.625</v>
      </c>
      <c r="P35" s="3"/>
    </row>
    <row r="36" spans="1:16">
      <c r="A36">
        <v>7</v>
      </c>
      <c r="B36" s="7">
        <v>66.048609756097534</v>
      </c>
      <c r="C36">
        <f>'7'!L$35</f>
        <v>10</v>
      </c>
      <c r="P36" s="3"/>
    </row>
    <row r="37" spans="1:16">
      <c r="A37">
        <v>8</v>
      </c>
      <c r="B37" s="7">
        <v>104.82602439024393</v>
      </c>
      <c r="C37">
        <f>'8'!L$35</f>
        <v>7</v>
      </c>
      <c r="P37" s="3"/>
    </row>
    <row r="38" spans="1:16">
      <c r="A38">
        <v>9</v>
      </c>
      <c r="B38" s="7">
        <v>65.420853658536572</v>
      </c>
      <c r="C38">
        <f>'9'!L$35</f>
        <v>5.98828125</v>
      </c>
      <c r="P38" s="3"/>
    </row>
    <row r="39" spans="1:16">
      <c r="A39">
        <v>10</v>
      </c>
      <c r="B39" s="7">
        <v>42.585804878048783</v>
      </c>
      <c r="C39">
        <f>'10'!L$35</f>
        <v>9</v>
      </c>
      <c r="P39" s="3"/>
    </row>
    <row r="40" spans="1:16">
      <c r="A40">
        <v>11</v>
      </c>
      <c r="B40" s="7">
        <v>65.473780487804873</v>
      </c>
      <c r="C40">
        <f>'11'!L$35</f>
        <v>6</v>
      </c>
      <c r="P40" s="3"/>
    </row>
    <row r="41" spans="1:16">
      <c r="A41">
        <v>12</v>
      </c>
      <c r="B41" s="7">
        <v>59.81002439024391</v>
      </c>
      <c r="C41">
        <f>'12'!L$35</f>
        <v>9</v>
      </c>
      <c r="P41" s="3"/>
    </row>
    <row r="42" spans="1:16">
      <c r="A42">
        <v>13</v>
      </c>
      <c r="B42" s="7">
        <v>37.425292682926823</v>
      </c>
      <c r="C42">
        <f>'13'!L$35</f>
        <v>3</v>
      </c>
      <c r="P42" s="3"/>
    </row>
    <row r="43" spans="1:16">
      <c r="A43">
        <v>14</v>
      </c>
      <c r="B43" s="7">
        <v>48.394707317073163</v>
      </c>
      <c r="C43">
        <f>'14'!L$35</f>
        <v>7.75</v>
      </c>
      <c r="P43" s="3"/>
    </row>
    <row r="44" spans="1:16">
      <c r="A44">
        <v>16</v>
      </c>
      <c r="B44" s="7">
        <v>20.50239024390244</v>
      </c>
      <c r="C44">
        <f>'16'!L$35</f>
        <v>2</v>
      </c>
      <c r="P44" s="3"/>
    </row>
    <row r="45" spans="1:16">
      <c r="A45">
        <v>17</v>
      </c>
      <c r="B45" s="7">
        <v>99.988414634146352</v>
      </c>
      <c r="C45">
        <f>'17'!L$35</f>
        <v>6</v>
      </c>
      <c r="P45" s="3"/>
    </row>
    <row r="46" spans="1:16">
      <c r="A46">
        <v>19</v>
      </c>
      <c r="B46" s="7">
        <v>145.23982926829271</v>
      </c>
      <c r="C46">
        <f>'19'!L$35</f>
        <v>12.78125</v>
      </c>
      <c r="P46" s="3"/>
    </row>
    <row r="47" spans="1:16">
      <c r="A47">
        <v>20</v>
      </c>
      <c r="B47" s="7">
        <v>80.621829268292686</v>
      </c>
      <c r="C47">
        <f>'20'!L$35</f>
        <v>7.5</v>
      </c>
      <c r="P47" s="3"/>
    </row>
    <row r="48" spans="1:16">
      <c r="A48">
        <v>21</v>
      </c>
      <c r="B48" s="7">
        <v>89.939219512195123</v>
      </c>
      <c r="C48">
        <f>'21'!L$35</f>
        <v>6.875</v>
      </c>
      <c r="P48" s="3"/>
    </row>
    <row r="49" spans="1:16">
      <c r="A49">
        <v>23</v>
      </c>
      <c r="B49" s="7">
        <v>54.500707317073157</v>
      </c>
      <c r="C49">
        <f>'23'!L$35</f>
        <v>7.75</v>
      </c>
      <c r="P49" s="3"/>
    </row>
    <row r="50" spans="1:16">
      <c r="B50" t="s">
        <v>327</v>
      </c>
      <c r="C50">
        <f>PEARSON($B31:$B49,C31:C49)</f>
        <v>0.8552585215128552</v>
      </c>
    </row>
    <row r="51" spans="1:16">
      <c r="B51" t="s">
        <v>328</v>
      </c>
      <c r="C51">
        <v>0.41299999999999998</v>
      </c>
    </row>
    <row r="52" spans="1:16">
      <c r="I52">
        <f>SUM(I31:I49)</f>
        <v>0</v>
      </c>
      <c r="J52">
        <f>SUM(J31:J49)</f>
        <v>0</v>
      </c>
    </row>
    <row r="54" spans="1:16">
      <c r="H54" t="s">
        <v>331</v>
      </c>
      <c r="I54">
        <f>COMBIN(COUNTA(B31:B49),2)</f>
        <v>171</v>
      </c>
    </row>
    <row r="55" spans="1:16">
      <c r="H55" t="s">
        <v>332</v>
      </c>
      <c r="I55">
        <f>(I52-J52)/I54</f>
        <v>0</v>
      </c>
    </row>
  </sheetData>
  <sortState xmlns:xlrd2="http://schemas.microsoft.com/office/spreadsheetml/2017/richdata2" ref="S4:T26">
    <sortCondition ref="T4:T26"/>
  </sortState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L35"/>
  <sheetViews>
    <sheetView workbookViewId="0">
      <selection activeCell="L7" sqref="L7"/>
    </sheetView>
  </sheetViews>
  <sheetFormatPr baseColWidth="10" defaultRowHeight="16"/>
  <cols>
    <col min="1" max="1" width="33.6640625" customWidth="1"/>
  </cols>
  <sheetData>
    <row r="1" spans="1:12">
      <c r="A1" s="34" t="s">
        <v>199</v>
      </c>
      <c r="B1" s="34"/>
      <c r="C1" s="34"/>
      <c r="D1" s="34"/>
    </row>
    <row r="3" spans="1:12">
      <c r="B3" t="s">
        <v>203</v>
      </c>
      <c r="C3" t="s">
        <v>204</v>
      </c>
      <c r="D3" t="s">
        <v>97</v>
      </c>
      <c r="K3" t="s">
        <v>324</v>
      </c>
      <c r="L3" s="29" t="s">
        <v>329</v>
      </c>
    </row>
    <row r="4" spans="1:12">
      <c r="A4" s="19" t="s">
        <v>200</v>
      </c>
      <c r="B4">
        <v>4</v>
      </c>
      <c r="K4">
        <f>COUNTA(B4:I40)</f>
        <v>6</v>
      </c>
      <c r="L4" s="29"/>
    </row>
    <row r="5" spans="1:12">
      <c r="A5" s="19" t="s">
        <v>201</v>
      </c>
      <c r="C5">
        <v>8</v>
      </c>
      <c r="L5" s="29"/>
    </row>
    <row r="6" spans="1:12">
      <c r="A6" s="19" t="s">
        <v>202</v>
      </c>
      <c r="B6">
        <v>4</v>
      </c>
      <c r="C6">
        <v>8</v>
      </c>
      <c r="D6">
        <v>6</v>
      </c>
      <c r="L6" s="29">
        <v>2</v>
      </c>
    </row>
    <row r="7" spans="1:12">
      <c r="A7" s="19" t="s">
        <v>116</v>
      </c>
      <c r="D7">
        <v>6</v>
      </c>
      <c r="L7" s="29"/>
    </row>
    <row r="8" spans="1:12">
      <c r="L8" s="29"/>
    </row>
    <row r="9" spans="1:12">
      <c r="L9" s="29"/>
    </row>
    <row r="10" spans="1:12">
      <c r="L10" s="29"/>
    </row>
    <row r="11" spans="1:12">
      <c r="L11" s="29"/>
    </row>
    <row r="12" spans="1:12"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L35"/>
  <sheetViews>
    <sheetView workbookViewId="0">
      <selection activeCell="L12" sqref="L12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34" t="s">
        <v>205</v>
      </c>
      <c r="B1" s="34"/>
      <c r="C1" s="34"/>
      <c r="D1" s="34"/>
      <c r="E1" s="34"/>
      <c r="F1" s="34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29" t="s">
        <v>329</v>
      </c>
    </row>
    <row r="4" spans="1:12">
      <c r="A4" s="19" t="s">
        <v>206</v>
      </c>
      <c r="B4" t="s">
        <v>216</v>
      </c>
      <c r="K4">
        <f>COUNTA(B4:I40)</f>
        <v>8</v>
      </c>
      <c r="L4" s="29"/>
    </row>
    <row r="5" spans="1:12">
      <c r="A5" s="19" t="s">
        <v>207</v>
      </c>
      <c r="C5" t="s">
        <v>217</v>
      </c>
      <c r="L5" s="29"/>
    </row>
    <row r="6" spans="1:12">
      <c r="A6" s="19" t="s">
        <v>208</v>
      </c>
      <c r="D6" t="s">
        <v>218</v>
      </c>
      <c r="L6" s="29"/>
    </row>
    <row r="7" spans="1:12">
      <c r="A7" s="19" t="s">
        <v>209</v>
      </c>
      <c r="E7">
        <v>16</v>
      </c>
      <c r="L7" s="29">
        <v>2</v>
      </c>
    </row>
    <row r="8" spans="1:12">
      <c r="A8" s="19" t="s">
        <v>210</v>
      </c>
      <c r="F8">
        <v>-1</v>
      </c>
      <c r="L8" s="29">
        <v>2</v>
      </c>
    </row>
    <row r="9" spans="1:12">
      <c r="A9" s="19" t="s">
        <v>211</v>
      </c>
      <c r="L9" s="29">
        <v>1</v>
      </c>
    </row>
    <row r="10" spans="1:12">
      <c r="A10" s="19" t="s">
        <v>213</v>
      </c>
      <c r="C10" t="s">
        <v>217</v>
      </c>
      <c r="L10" s="29"/>
    </row>
    <row r="11" spans="1:12">
      <c r="A11" s="19" t="s">
        <v>219</v>
      </c>
      <c r="F11">
        <v>-1</v>
      </c>
      <c r="L11" s="29">
        <v>1</v>
      </c>
    </row>
    <row r="12" spans="1:12">
      <c r="A12" s="19" t="s">
        <v>220</v>
      </c>
      <c r="D12" t="s">
        <v>218</v>
      </c>
      <c r="L12" s="29"/>
    </row>
    <row r="13" spans="1:12">
      <c r="L13" s="29"/>
    </row>
    <row r="14" spans="1:12">
      <c r="L14" s="29"/>
    </row>
    <row r="15" spans="1:12">
      <c r="L15" s="29"/>
    </row>
    <row r="16" spans="1:12"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K4" sqref="K4"/>
    </sheetView>
  </sheetViews>
  <sheetFormatPr baseColWidth="10" defaultRowHeight="16"/>
  <cols>
    <col min="1" max="1" width="34" customWidth="1"/>
  </cols>
  <sheetData>
    <row r="1" spans="1:11">
      <c r="A1" s="34" t="s">
        <v>221</v>
      </c>
      <c r="B1" s="34"/>
      <c r="C1" s="34"/>
      <c r="D1" s="34"/>
      <c r="E1" s="34"/>
      <c r="F1" s="34"/>
      <c r="G1" s="34"/>
    </row>
    <row r="2" spans="1:11">
      <c r="A2" s="37" t="s">
        <v>240</v>
      </c>
      <c r="B2" s="37"/>
      <c r="C2" s="37"/>
      <c r="D2" s="37"/>
      <c r="E2" s="37"/>
      <c r="F2" s="37"/>
      <c r="G2" s="37"/>
    </row>
    <row r="3" spans="1:11">
      <c r="A3" s="22"/>
      <c r="B3" s="22" t="s">
        <v>235</v>
      </c>
      <c r="C3" s="22" t="s">
        <v>236</v>
      </c>
      <c r="D3" s="22" t="s">
        <v>237</v>
      </c>
      <c r="E3" s="22" t="s">
        <v>238</v>
      </c>
      <c r="F3" s="22" t="s">
        <v>97</v>
      </c>
      <c r="G3" s="22" t="s">
        <v>109</v>
      </c>
      <c r="K3" t="s">
        <v>324</v>
      </c>
    </row>
    <row r="4" spans="1:11">
      <c r="A4" s="24" t="s">
        <v>222</v>
      </c>
      <c r="B4" s="22">
        <v>23</v>
      </c>
      <c r="C4" s="22"/>
      <c r="D4" s="22"/>
      <c r="E4" s="22"/>
      <c r="F4" s="22"/>
      <c r="G4" s="22"/>
    </row>
    <row r="5" spans="1:11">
      <c r="A5" s="24" t="s">
        <v>228</v>
      </c>
      <c r="B5" s="22"/>
      <c r="C5" s="22">
        <v>42</v>
      </c>
      <c r="D5" s="22"/>
      <c r="E5" s="22"/>
      <c r="F5" s="22"/>
      <c r="G5" s="22"/>
    </row>
    <row r="6" spans="1:11">
      <c r="A6" s="23" t="s">
        <v>229</v>
      </c>
      <c r="B6" s="22"/>
      <c r="C6" s="22"/>
      <c r="D6" s="22"/>
      <c r="E6" s="22"/>
      <c r="F6" s="22"/>
      <c r="G6" s="22"/>
    </row>
    <row r="7" spans="1:11">
      <c r="A7" s="23" t="s">
        <v>230</v>
      </c>
      <c r="B7" s="22"/>
      <c r="C7" s="22"/>
      <c r="D7" s="22"/>
      <c r="E7" s="22"/>
      <c r="F7" s="22">
        <v>-1</v>
      </c>
      <c r="G7" s="22"/>
    </row>
    <row r="8" spans="1:11">
      <c r="A8" s="23" t="s">
        <v>231</v>
      </c>
      <c r="B8" s="22">
        <v>23</v>
      </c>
      <c r="C8" s="22">
        <v>42</v>
      </c>
      <c r="D8" s="22"/>
      <c r="E8" s="22"/>
      <c r="F8" s="22"/>
      <c r="G8" s="22"/>
    </row>
    <row r="9" spans="1:11">
      <c r="A9" s="23" t="s">
        <v>223</v>
      </c>
      <c r="B9" s="22"/>
      <c r="C9" s="22"/>
      <c r="D9" s="22"/>
      <c r="E9" s="22"/>
      <c r="F9" s="22"/>
      <c r="G9" s="22"/>
    </row>
    <row r="10" spans="1:11">
      <c r="A10" s="23" t="s">
        <v>232</v>
      </c>
      <c r="B10" s="22">
        <v>23</v>
      </c>
      <c r="C10" s="22">
        <v>42</v>
      </c>
      <c r="D10" s="22">
        <v>42</v>
      </c>
      <c r="E10" s="22">
        <v>23</v>
      </c>
      <c r="F10" s="22"/>
      <c r="G10" s="22"/>
    </row>
    <row r="11" spans="1:11">
      <c r="A11" s="23" t="s">
        <v>224</v>
      </c>
      <c r="B11" s="22"/>
      <c r="C11" s="22"/>
      <c r="D11" s="22"/>
      <c r="E11" s="22">
        <v>23</v>
      </c>
      <c r="F11" s="22"/>
      <c r="G11" s="22">
        <v>1</v>
      </c>
    </row>
    <row r="12" spans="1:11">
      <c r="A12" s="23" t="s">
        <v>233</v>
      </c>
      <c r="B12" s="22"/>
      <c r="C12" s="22"/>
      <c r="D12" s="22">
        <v>42</v>
      </c>
      <c r="E12" s="22">
        <v>23</v>
      </c>
      <c r="F12" s="22"/>
      <c r="G12" s="22">
        <v>1</v>
      </c>
    </row>
    <row r="13" spans="1:11">
      <c r="A13" s="23" t="s">
        <v>224</v>
      </c>
      <c r="B13" s="22"/>
      <c r="C13" s="22"/>
      <c r="D13" s="22"/>
      <c r="E13" s="22">
        <v>23</v>
      </c>
      <c r="F13" s="22"/>
      <c r="G13" s="22">
        <v>2</v>
      </c>
    </row>
    <row r="14" spans="1:11">
      <c r="A14" s="23" t="s">
        <v>233</v>
      </c>
      <c r="B14" s="22"/>
      <c r="C14" s="22"/>
      <c r="D14" s="22">
        <v>84</v>
      </c>
      <c r="E14" s="22">
        <v>23</v>
      </c>
      <c r="F14" s="22"/>
      <c r="G14" s="22">
        <v>2</v>
      </c>
    </row>
    <row r="15" spans="1:11">
      <c r="A15" s="23" t="s">
        <v>224</v>
      </c>
      <c r="B15" s="22"/>
      <c r="C15" s="22"/>
      <c r="D15" s="22"/>
      <c r="E15" s="22">
        <v>23</v>
      </c>
      <c r="F15" s="22"/>
      <c r="G15" s="22">
        <v>3</v>
      </c>
    </row>
    <row r="16" spans="1:11">
      <c r="A16" s="23" t="s">
        <v>233</v>
      </c>
      <c r="B16" s="22"/>
      <c r="C16" s="22"/>
      <c r="D16" s="22">
        <v>126</v>
      </c>
      <c r="E16" s="22">
        <v>23</v>
      </c>
      <c r="F16" s="22"/>
      <c r="G16" s="22">
        <v>2</v>
      </c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26" spans="1:7">
      <c r="A26" s="19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9" t="s">
        <v>225</v>
      </c>
    </row>
    <row r="30" spans="1:7">
      <c r="A30" s="19" t="s">
        <v>226</v>
      </c>
    </row>
    <row r="31" spans="1:7">
      <c r="A31" s="19" t="s">
        <v>212</v>
      </c>
    </row>
    <row r="32" spans="1:7">
      <c r="A32" s="19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L35"/>
  <sheetViews>
    <sheetView workbookViewId="0">
      <selection activeCell="M25" sqref="M25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34" t="s">
        <v>241</v>
      </c>
      <c r="B1" s="34"/>
      <c r="C1" s="34"/>
      <c r="D1" s="34"/>
      <c r="E1" s="34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29" t="s">
        <v>329</v>
      </c>
    </row>
    <row r="4" spans="1:12">
      <c r="A4" s="19" t="s">
        <v>242</v>
      </c>
      <c r="B4" t="s">
        <v>249</v>
      </c>
      <c r="K4">
        <f>COUNTA(B4:I40)</f>
        <v>45</v>
      </c>
      <c r="L4" s="29"/>
    </row>
    <row r="5" spans="1:12">
      <c r="A5" s="19" t="s">
        <v>243</v>
      </c>
      <c r="C5" t="s">
        <v>250</v>
      </c>
      <c r="L5" s="29"/>
    </row>
    <row r="6" spans="1:12">
      <c r="A6" s="19" t="s">
        <v>244</v>
      </c>
      <c r="D6" t="s">
        <v>251</v>
      </c>
      <c r="L6" s="29">
        <v>1</v>
      </c>
    </row>
    <row r="7" spans="1:12">
      <c r="A7" s="19" t="s">
        <v>245</v>
      </c>
      <c r="D7">
        <v>6</v>
      </c>
      <c r="E7">
        <v>0</v>
      </c>
      <c r="L7" s="29">
        <v>1</v>
      </c>
    </row>
    <row r="8" spans="1:12">
      <c r="A8" s="19" t="s">
        <v>254</v>
      </c>
      <c r="E8">
        <v>0</v>
      </c>
      <c r="L8" s="29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29">
        <v>3</v>
      </c>
    </row>
    <row r="10" spans="1:12">
      <c r="A10" s="19" t="s">
        <v>245</v>
      </c>
      <c r="D10">
        <v>6</v>
      </c>
      <c r="E10">
        <v>1</v>
      </c>
      <c r="L10" s="29">
        <f>L7/2</f>
        <v>0.5</v>
      </c>
    </row>
    <row r="11" spans="1:12">
      <c r="A11" s="19" t="s">
        <v>252</v>
      </c>
      <c r="E11">
        <v>1</v>
      </c>
      <c r="L11" s="29">
        <f>L8/2</f>
        <v>0.5</v>
      </c>
    </row>
    <row r="12" spans="1:12">
      <c r="A12" s="19" t="s">
        <v>253</v>
      </c>
      <c r="C12" t="s">
        <v>256</v>
      </c>
      <c r="L12" s="29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29">
        <f>L9/2</f>
        <v>1.5</v>
      </c>
    </row>
    <row r="14" spans="1:12">
      <c r="A14" s="19" t="s">
        <v>245</v>
      </c>
      <c r="D14">
        <v>6</v>
      </c>
      <c r="E14">
        <v>2</v>
      </c>
      <c r="L14" s="29">
        <f>L10/2</f>
        <v>0.25</v>
      </c>
    </row>
    <row r="15" spans="1:12">
      <c r="A15" s="19" t="s">
        <v>252</v>
      </c>
      <c r="E15">
        <v>2</v>
      </c>
      <c r="L15" s="29">
        <f>L11/2</f>
        <v>0.25</v>
      </c>
    </row>
    <row r="16" spans="1:12">
      <c r="A16" s="19" t="s">
        <v>253</v>
      </c>
      <c r="C16" t="s">
        <v>258</v>
      </c>
      <c r="L16" s="29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29">
        <f t="shared" ref="L17:L28" si="0">L13/2</f>
        <v>0.75</v>
      </c>
    </row>
    <row r="18" spans="1:12">
      <c r="A18" s="19" t="s">
        <v>245</v>
      </c>
      <c r="D18">
        <v>6</v>
      </c>
      <c r="E18">
        <v>3</v>
      </c>
      <c r="L18" s="29">
        <f t="shared" si="0"/>
        <v>0.125</v>
      </c>
    </row>
    <row r="19" spans="1:12">
      <c r="A19" s="19" t="s">
        <v>252</v>
      </c>
      <c r="E19">
        <v>3</v>
      </c>
      <c r="L19" s="29">
        <f t="shared" si="0"/>
        <v>0.125</v>
      </c>
    </row>
    <row r="20" spans="1:12">
      <c r="A20" s="19" t="s">
        <v>253</v>
      </c>
      <c r="C20" t="s">
        <v>260</v>
      </c>
      <c r="L20" s="29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29">
        <f t="shared" si="0"/>
        <v>0.375</v>
      </c>
    </row>
    <row r="22" spans="1:12">
      <c r="A22" s="19" t="s">
        <v>245</v>
      </c>
      <c r="D22">
        <v>6</v>
      </c>
      <c r="E22">
        <v>4</v>
      </c>
      <c r="L22" s="29">
        <f t="shared" si="0"/>
        <v>6.25E-2</v>
      </c>
    </row>
    <row r="23" spans="1:12">
      <c r="A23" s="19" t="s">
        <v>252</v>
      </c>
      <c r="E23">
        <v>4</v>
      </c>
      <c r="L23" s="29">
        <f t="shared" si="0"/>
        <v>6.25E-2</v>
      </c>
    </row>
    <row r="24" spans="1:12">
      <c r="A24" s="19" t="s">
        <v>253</v>
      </c>
      <c r="C24" t="s">
        <v>262</v>
      </c>
      <c r="L24" s="29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29">
        <f t="shared" si="0"/>
        <v>0.1875</v>
      </c>
    </row>
    <row r="26" spans="1:12">
      <c r="A26" s="19" t="s">
        <v>245</v>
      </c>
      <c r="D26">
        <v>6</v>
      </c>
      <c r="E26">
        <v>5</v>
      </c>
      <c r="L26" s="29">
        <f t="shared" si="0"/>
        <v>3.125E-2</v>
      </c>
    </row>
    <row r="27" spans="1:12">
      <c r="A27" s="19" t="s">
        <v>252</v>
      </c>
      <c r="E27">
        <v>5</v>
      </c>
      <c r="L27" s="29">
        <f t="shared" si="0"/>
        <v>3.125E-2</v>
      </c>
    </row>
    <row r="28" spans="1:12">
      <c r="A28" s="19" t="s">
        <v>253</v>
      </c>
      <c r="C28" t="s">
        <v>264</v>
      </c>
      <c r="L28" s="29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29">
        <f>L25/2</f>
        <v>9.375E-2</v>
      </c>
    </row>
    <row r="30" spans="1:12">
      <c r="A30" s="19" t="s">
        <v>116</v>
      </c>
      <c r="C30" t="s">
        <v>265</v>
      </c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L35"/>
  <sheetViews>
    <sheetView workbookViewId="0">
      <selection activeCell="L17" sqref="L17"/>
    </sheetView>
  </sheetViews>
  <sheetFormatPr baseColWidth="10" defaultRowHeight="16"/>
  <cols>
    <col min="1" max="1" width="33.6640625" customWidth="1"/>
    <col min="3" max="3" width="10.83203125" style="25"/>
  </cols>
  <sheetData>
    <row r="1" spans="1:12">
      <c r="A1" s="34" t="s">
        <v>267</v>
      </c>
      <c r="B1" s="34"/>
      <c r="C1" s="34"/>
    </row>
    <row r="3" spans="1:12">
      <c r="B3" t="s">
        <v>109</v>
      </c>
      <c r="C3" s="25" t="s">
        <v>97</v>
      </c>
      <c r="K3" t="s">
        <v>324</v>
      </c>
      <c r="L3" s="29" t="s">
        <v>329</v>
      </c>
    </row>
    <row r="4" spans="1:12">
      <c r="A4" s="19" t="s">
        <v>268</v>
      </c>
      <c r="B4">
        <v>4</v>
      </c>
      <c r="K4">
        <f>COUNTA(B4:I40)</f>
        <v>13</v>
      </c>
      <c r="L4" s="29"/>
    </row>
    <row r="5" spans="1:12">
      <c r="A5" s="19" t="s">
        <v>270</v>
      </c>
      <c r="C5" s="26" t="s">
        <v>276</v>
      </c>
      <c r="L5" s="29"/>
    </row>
    <row r="6" spans="1:12">
      <c r="A6" s="31" t="s">
        <v>271</v>
      </c>
      <c r="B6">
        <v>4</v>
      </c>
      <c r="L6" s="29">
        <v>1</v>
      </c>
    </row>
    <row r="7" spans="1:12">
      <c r="A7" s="19" t="s">
        <v>272</v>
      </c>
      <c r="B7">
        <v>4</v>
      </c>
      <c r="L7" s="29">
        <v>1</v>
      </c>
    </row>
    <row r="8" spans="1:12">
      <c r="A8" s="19" t="s">
        <v>273</v>
      </c>
      <c r="C8" s="25">
        <v>0</v>
      </c>
      <c r="L8" s="29">
        <v>1</v>
      </c>
    </row>
    <row r="9" spans="1:12">
      <c r="A9" s="19" t="s">
        <v>275</v>
      </c>
      <c r="B9">
        <v>2</v>
      </c>
      <c r="L9" s="29">
        <v>1</v>
      </c>
    </row>
    <row r="10" spans="1:12">
      <c r="A10" s="31" t="s">
        <v>271</v>
      </c>
      <c r="B10">
        <v>2</v>
      </c>
      <c r="L10" s="29">
        <f>L6/2</f>
        <v>0.5</v>
      </c>
    </row>
    <row r="11" spans="1:12">
      <c r="A11" s="19" t="s">
        <v>272</v>
      </c>
      <c r="B11">
        <v>2</v>
      </c>
      <c r="L11" s="29">
        <f t="shared" ref="L11:L14" si="0">L7/2</f>
        <v>0.5</v>
      </c>
    </row>
    <row r="12" spans="1:12">
      <c r="A12" s="19" t="s">
        <v>273</v>
      </c>
      <c r="C12" s="25" t="s">
        <v>277</v>
      </c>
      <c r="L12" s="29">
        <f t="shared" si="0"/>
        <v>0.5</v>
      </c>
    </row>
    <row r="13" spans="1:12">
      <c r="A13" s="19" t="s">
        <v>275</v>
      </c>
      <c r="B13">
        <v>1</v>
      </c>
      <c r="L13" s="29">
        <f t="shared" si="0"/>
        <v>0.5</v>
      </c>
    </row>
    <row r="14" spans="1:12">
      <c r="A14" s="31" t="s">
        <v>271</v>
      </c>
      <c r="B14">
        <v>1</v>
      </c>
      <c r="L14" s="29">
        <f t="shared" si="0"/>
        <v>0.25</v>
      </c>
    </row>
    <row r="15" spans="1:12">
      <c r="A15" s="19" t="s">
        <v>272</v>
      </c>
      <c r="B15">
        <v>1</v>
      </c>
      <c r="L15" s="29">
        <f>L11/2</f>
        <v>0.25</v>
      </c>
    </row>
    <row r="16" spans="1:12">
      <c r="A16" s="19" t="s">
        <v>269</v>
      </c>
      <c r="L16" s="29"/>
    </row>
    <row r="17" spans="1:12">
      <c r="A17" s="19" t="s">
        <v>274</v>
      </c>
      <c r="C17" s="25" t="s">
        <v>278</v>
      </c>
      <c r="L17" s="29">
        <v>1</v>
      </c>
    </row>
    <row r="18" spans="1:12">
      <c r="A18" s="19" t="s">
        <v>116</v>
      </c>
      <c r="L18" s="29"/>
    </row>
    <row r="19" spans="1:12">
      <c r="L19" s="29"/>
    </row>
    <row r="20" spans="1:12">
      <c r="L20" s="29"/>
    </row>
    <row r="21" spans="1:12">
      <c r="L21" s="29"/>
    </row>
    <row r="22" spans="1:12">
      <c r="L22" s="29"/>
    </row>
    <row r="23" spans="1:12">
      <c r="L23" s="29"/>
    </row>
    <row r="24" spans="1:12">
      <c r="L24" s="29"/>
    </row>
    <row r="25" spans="1:12">
      <c r="L25" s="29"/>
    </row>
    <row r="26" spans="1:12">
      <c r="L26" s="29"/>
    </row>
    <row r="27" spans="1:12">
      <c r="L27" s="29"/>
    </row>
    <row r="28" spans="1:12">
      <c r="L28" s="29"/>
    </row>
    <row r="29" spans="1:12">
      <c r="L29" s="29"/>
    </row>
    <row r="30" spans="1:12"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7.5</v>
      </c>
    </row>
  </sheetData>
  <mergeCells count="1">
    <mergeCell ref="A1:C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L35"/>
  <sheetViews>
    <sheetView workbookViewId="0">
      <selection activeCell="L13" sqref="L13"/>
    </sheetView>
  </sheetViews>
  <sheetFormatPr baseColWidth="10" defaultRowHeight="16"/>
  <cols>
    <col min="1" max="1" width="40.6640625" customWidth="1"/>
  </cols>
  <sheetData>
    <row r="1" spans="1:12">
      <c r="A1" s="34" t="s">
        <v>280</v>
      </c>
      <c r="B1" s="34"/>
      <c r="C1" s="34"/>
      <c r="D1" s="34"/>
    </row>
    <row r="3" spans="1:12">
      <c r="B3" t="s">
        <v>117</v>
      </c>
      <c r="C3" t="s">
        <v>109</v>
      </c>
      <c r="D3" t="s">
        <v>288</v>
      </c>
      <c r="K3" t="s">
        <v>324</v>
      </c>
      <c r="L3" s="29" t="s">
        <v>329</v>
      </c>
    </row>
    <row r="4" spans="1:12">
      <c r="A4" s="19" t="s">
        <v>282</v>
      </c>
      <c r="B4" t="s">
        <v>289</v>
      </c>
      <c r="K4">
        <f>COUNTA(B4:I40)</f>
        <v>23</v>
      </c>
      <c r="L4" s="29"/>
    </row>
    <row r="5" spans="1:12">
      <c r="A5" s="19" t="s">
        <v>283</v>
      </c>
      <c r="B5" t="s">
        <v>289</v>
      </c>
      <c r="C5">
        <v>0</v>
      </c>
      <c r="L5" s="29">
        <v>1</v>
      </c>
    </row>
    <row r="6" spans="1:12">
      <c r="A6" s="19" t="s">
        <v>284</v>
      </c>
      <c r="B6" t="s">
        <v>289</v>
      </c>
      <c r="C6">
        <v>0</v>
      </c>
      <c r="D6">
        <v>4</v>
      </c>
      <c r="L6" s="29">
        <v>2</v>
      </c>
    </row>
    <row r="7" spans="1:12">
      <c r="A7" s="19" t="s">
        <v>285</v>
      </c>
      <c r="B7" t="s">
        <v>290</v>
      </c>
      <c r="C7">
        <v>0</v>
      </c>
      <c r="L7" s="29">
        <v>2</v>
      </c>
    </row>
    <row r="8" spans="1:12">
      <c r="A8" s="19" t="s">
        <v>286</v>
      </c>
      <c r="B8" t="s">
        <v>291</v>
      </c>
      <c r="C8">
        <v>0</v>
      </c>
      <c r="D8">
        <v>4</v>
      </c>
      <c r="L8" s="29">
        <v>1</v>
      </c>
    </row>
    <row r="9" spans="1:12">
      <c r="A9" s="19" t="s">
        <v>281</v>
      </c>
      <c r="B9" t="s">
        <v>291</v>
      </c>
      <c r="C9">
        <v>0</v>
      </c>
      <c r="L9" s="29">
        <f>L5/2</f>
        <v>0.5</v>
      </c>
    </row>
    <row r="10" spans="1:12">
      <c r="A10" s="19" t="s">
        <v>287</v>
      </c>
      <c r="B10" t="s">
        <v>291</v>
      </c>
      <c r="C10">
        <v>0</v>
      </c>
      <c r="L10" s="29"/>
    </row>
    <row r="11" spans="1:12">
      <c r="A11" s="19" t="s">
        <v>281</v>
      </c>
      <c r="B11" t="s">
        <v>291</v>
      </c>
      <c r="C11">
        <v>1</v>
      </c>
      <c r="L11" s="29">
        <f>L9/2</f>
        <v>0.25</v>
      </c>
    </row>
    <row r="12" spans="1:12">
      <c r="A12" s="19" t="s">
        <v>287</v>
      </c>
      <c r="B12" t="s">
        <v>291</v>
      </c>
      <c r="C12">
        <v>1</v>
      </c>
      <c r="L12" s="29"/>
    </row>
    <row r="13" spans="1:12">
      <c r="A13" s="19" t="s">
        <v>281</v>
      </c>
      <c r="B13" t="s">
        <v>291</v>
      </c>
      <c r="C13">
        <v>2</v>
      </c>
      <c r="L13" s="29">
        <f>L11/2</f>
        <v>0.125</v>
      </c>
    </row>
    <row r="14" spans="1:12">
      <c r="A14" s="19" t="s">
        <v>287</v>
      </c>
      <c r="B14" t="s">
        <v>291</v>
      </c>
      <c r="C14">
        <v>2</v>
      </c>
      <c r="L14" s="29"/>
    </row>
    <row r="15" spans="1:12">
      <c r="A15" s="19"/>
      <c r="L15" s="29"/>
    </row>
    <row r="16" spans="1:12">
      <c r="A16" s="19"/>
      <c r="L16" s="29"/>
    </row>
    <row r="17" spans="12:12">
      <c r="L17" s="29"/>
    </row>
    <row r="18" spans="12:12">
      <c r="L18" s="29"/>
    </row>
    <row r="19" spans="12:12">
      <c r="L19" s="29"/>
    </row>
    <row r="20" spans="12:12">
      <c r="L20" s="29"/>
    </row>
    <row r="21" spans="12:12">
      <c r="L21" s="29"/>
    </row>
    <row r="22" spans="12:12">
      <c r="L22" s="29"/>
    </row>
    <row r="23" spans="12:12">
      <c r="L23" s="29"/>
    </row>
    <row r="24" spans="12:12">
      <c r="L24" s="29"/>
    </row>
    <row r="25" spans="12:12">
      <c r="L25" s="29"/>
    </row>
    <row r="26" spans="12:12">
      <c r="L26" s="29"/>
    </row>
    <row r="27" spans="12:12">
      <c r="L27" s="29"/>
    </row>
    <row r="28" spans="12:12">
      <c r="L28" s="29"/>
    </row>
    <row r="29" spans="12:12">
      <c r="L29" s="29"/>
    </row>
    <row r="30" spans="12:12">
      <c r="L30" s="29"/>
    </row>
    <row r="31" spans="12:12">
      <c r="L31" s="29"/>
    </row>
    <row r="32" spans="12:12">
      <c r="L32" s="29"/>
    </row>
    <row r="33" spans="12:12">
      <c r="L33" s="29"/>
    </row>
    <row r="34" spans="12:12">
      <c r="L34" s="29"/>
    </row>
    <row r="35" spans="12:12">
      <c r="L35" s="29">
        <f>SUM(L4:L34)</f>
        <v>6.875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292</v>
      </c>
    </row>
    <row r="3" spans="1:11">
      <c r="A3" s="27" t="s">
        <v>293</v>
      </c>
      <c r="K3" t="s">
        <v>324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L35"/>
  <sheetViews>
    <sheetView workbookViewId="0">
      <selection activeCell="L22" sqref="L22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34" t="s">
        <v>294</v>
      </c>
      <c r="B1" s="34"/>
      <c r="C1" s="34"/>
    </row>
    <row r="3" spans="1:12">
      <c r="B3" t="s">
        <v>117</v>
      </c>
      <c r="C3" t="s">
        <v>109</v>
      </c>
      <c r="K3" t="s">
        <v>324</v>
      </c>
      <c r="L3" s="29" t="s">
        <v>329</v>
      </c>
    </row>
    <row r="4" spans="1:12">
      <c r="A4" s="19" t="s">
        <v>295</v>
      </c>
      <c r="B4" t="s">
        <v>299</v>
      </c>
      <c r="K4">
        <f>COUNTA(B4:I40)</f>
        <v>41</v>
      </c>
      <c r="L4" s="29"/>
    </row>
    <row r="5" spans="1:12">
      <c r="A5" s="19" t="s">
        <v>296</v>
      </c>
      <c r="B5" t="s">
        <v>299</v>
      </c>
      <c r="C5">
        <v>0</v>
      </c>
      <c r="L5" s="29">
        <v>1</v>
      </c>
    </row>
    <row r="6" spans="1:12">
      <c r="A6" s="19" t="s">
        <v>297</v>
      </c>
      <c r="B6" t="s">
        <v>300</v>
      </c>
      <c r="C6">
        <v>0</v>
      </c>
      <c r="L6" s="29">
        <v>2</v>
      </c>
    </row>
    <row r="7" spans="1:12">
      <c r="A7" s="19" t="s">
        <v>296</v>
      </c>
      <c r="B7" t="s">
        <v>300</v>
      </c>
      <c r="C7">
        <v>1</v>
      </c>
      <c r="L7" s="29">
        <f t="shared" ref="L7:L14" si="0">L5/2</f>
        <v>0.5</v>
      </c>
    </row>
    <row r="8" spans="1:12">
      <c r="A8" s="19" t="s">
        <v>297</v>
      </c>
      <c r="B8" t="s">
        <v>301</v>
      </c>
      <c r="C8">
        <v>1</v>
      </c>
      <c r="L8" s="29">
        <f t="shared" si="0"/>
        <v>1</v>
      </c>
    </row>
    <row r="9" spans="1:12">
      <c r="A9" s="19" t="s">
        <v>296</v>
      </c>
      <c r="B9" t="s">
        <v>301</v>
      </c>
      <c r="C9">
        <v>2</v>
      </c>
      <c r="L9" s="29">
        <f t="shared" si="0"/>
        <v>0.25</v>
      </c>
    </row>
    <row r="10" spans="1:12">
      <c r="A10" s="19" t="s">
        <v>297</v>
      </c>
      <c r="B10" t="s">
        <v>302</v>
      </c>
      <c r="C10">
        <v>2</v>
      </c>
      <c r="L10" s="29">
        <f t="shared" si="0"/>
        <v>0.5</v>
      </c>
    </row>
    <row r="11" spans="1:12">
      <c r="A11" s="19" t="s">
        <v>296</v>
      </c>
      <c r="B11" t="s">
        <v>302</v>
      </c>
      <c r="C11">
        <v>3</v>
      </c>
      <c r="L11" s="29">
        <f t="shared" si="0"/>
        <v>0.125</v>
      </c>
    </row>
    <row r="12" spans="1:12">
      <c r="A12" s="19" t="s">
        <v>297</v>
      </c>
      <c r="B12" t="s">
        <v>303</v>
      </c>
      <c r="C12">
        <v>3</v>
      </c>
      <c r="L12" s="29">
        <f t="shared" si="0"/>
        <v>0.25</v>
      </c>
    </row>
    <row r="13" spans="1:12">
      <c r="A13" s="19" t="s">
        <v>296</v>
      </c>
      <c r="B13" t="s">
        <v>303</v>
      </c>
      <c r="C13">
        <v>4</v>
      </c>
      <c r="L13" s="29">
        <f t="shared" si="0"/>
        <v>6.25E-2</v>
      </c>
    </row>
    <row r="14" spans="1:12">
      <c r="A14" s="19" t="s">
        <v>297</v>
      </c>
      <c r="B14" t="s">
        <v>304</v>
      </c>
      <c r="C14">
        <v>4</v>
      </c>
      <c r="L14" s="29">
        <f t="shared" si="0"/>
        <v>0.125</v>
      </c>
    </row>
    <row r="15" spans="1:12">
      <c r="A15" s="19" t="s">
        <v>281</v>
      </c>
      <c r="B15" t="s">
        <v>304</v>
      </c>
      <c r="C15">
        <v>0</v>
      </c>
      <c r="L15" s="29">
        <v>1</v>
      </c>
    </row>
    <row r="16" spans="1:12">
      <c r="A16" t="s">
        <v>298</v>
      </c>
      <c r="B16" t="s">
        <v>304</v>
      </c>
      <c r="C16">
        <v>0</v>
      </c>
      <c r="L16" s="29"/>
    </row>
    <row r="17" spans="1:12">
      <c r="A17" s="19" t="s">
        <v>281</v>
      </c>
      <c r="B17" t="s">
        <v>304</v>
      </c>
      <c r="C17">
        <v>1</v>
      </c>
      <c r="L17" s="29">
        <f>L15/2</f>
        <v>0.5</v>
      </c>
    </row>
    <row r="18" spans="1:12">
      <c r="A18" t="s">
        <v>298</v>
      </c>
      <c r="B18" t="s">
        <v>304</v>
      </c>
      <c r="C18">
        <v>1</v>
      </c>
      <c r="L18" s="29"/>
    </row>
    <row r="19" spans="1:12">
      <c r="A19" s="19" t="s">
        <v>281</v>
      </c>
      <c r="B19" t="s">
        <v>304</v>
      </c>
      <c r="C19">
        <v>2</v>
      </c>
      <c r="L19" s="29">
        <f t="shared" ref="L19:L23" si="1">L17/2</f>
        <v>0.25</v>
      </c>
    </row>
    <row r="20" spans="1:12">
      <c r="A20" t="s">
        <v>298</v>
      </c>
      <c r="B20" t="s">
        <v>304</v>
      </c>
      <c r="C20">
        <v>2</v>
      </c>
      <c r="L20" s="29"/>
    </row>
    <row r="21" spans="1:12">
      <c r="A21" s="19" t="s">
        <v>281</v>
      </c>
      <c r="B21" t="s">
        <v>304</v>
      </c>
      <c r="C21">
        <v>3</v>
      </c>
      <c r="L21" s="29">
        <f t="shared" si="1"/>
        <v>0.125</v>
      </c>
    </row>
    <row r="22" spans="1:12">
      <c r="A22" t="s">
        <v>298</v>
      </c>
      <c r="B22" t="s">
        <v>304</v>
      </c>
      <c r="C22">
        <v>3</v>
      </c>
      <c r="L22" s="29"/>
    </row>
    <row r="23" spans="1:12">
      <c r="A23" s="20" t="s">
        <v>281</v>
      </c>
      <c r="B23" s="21" t="s">
        <v>304</v>
      </c>
      <c r="C23" s="21">
        <v>4</v>
      </c>
      <c r="L23" s="29">
        <f t="shared" si="1"/>
        <v>6.25E-2</v>
      </c>
    </row>
    <row r="24" spans="1:12">
      <c r="A24" s="21" t="s">
        <v>298</v>
      </c>
      <c r="B24" s="21" t="s">
        <v>304</v>
      </c>
      <c r="C24" s="21">
        <v>4</v>
      </c>
      <c r="L24" s="29"/>
    </row>
    <row r="25" spans="1:12">
      <c r="L25" s="29"/>
    </row>
    <row r="26" spans="1:12">
      <c r="L26" s="29"/>
    </row>
    <row r="27" spans="1:12">
      <c r="L27" s="29"/>
    </row>
    <row r="28" spans="1:12">
      <c r="L28" s="29"/>
    </row>
    <row r="29" spans="1:12">
      <c r="L29" s="29"/>
    </row>
    <row r="30" spans="1:12">
      <c r="L30" s="29"/>
    </row>
    <row r="31" spans="1:12">
      <c r="L31" s="29"/>
    </row>
    <row r="32" spans="1:12">
      <c r="L32" s="29"/>
    </row>
    <row r="33" spans="12:12">
      <c r="L33" s="29"/>
    </row>
    <row r="34" spans="12:12">
      <c r="L34" s="29"/>
    </row>
    <row r="35" spans="12:12">
      <c r="L35" s="29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2C4-512F-6448-94B1-9C2A21822E56}">
  <sheetPr codeName="XLSTAT_20210714_122116_1">
    <tabColor rgb="FF007800"/>
  </sheetPr>
  <dimension ref="B1:N169"/>
  <sheetViews>
    <sheetView topLeftCell="A4" zoomScaleNormal="100" workbookViewId="0"/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455</v>
      </c>
    </row>
    <row r="4" spans="2:13">
      <c r="B4" t="s">
        <v>445</v>
      </c>
    </row>
    <row r="5" spans="2:13">
      <c r="B5" t="s">
        <v>446</v>
      </c>
    </row>
    <row r="6" spans="2:13">
      <c r="B6" t="s">
        <v>386</v>
      </c>
    </row>
    <row r="7" spans="2:13">
      <c r="B7" t="s">
        <v>387</v>
      </c>
    </row>
    <row r="8" spans="2:13" ht="34.25" customHeight="1"/>
    <row r="9" spans="2:13" ht="21" customHeight="1">
      <c r="B9" s="53"/>
    </row>
    <row r="12" spans="2:13">
      <c r="B12" s="13" t="s">
        <v>334</v>
      </c>
    </row>
    <row r="13" spans="2:13" ht="17" thickBot="1"/>
    <row r="14" spans="2:13" ht="32" customHeight="1">
      <c r="B14" s="43" t="s">
        <v>335</v>
      </c>
      <c r="C14" s="44" t="s">
        <v>336</v>
      </c>
      <c r="D14" s="44" t="s">
        <v>337</v>
      </c>
      <c r="E14" s="44" t="s">
        <v>338</v>
      </c>
      <c r="F14" s="44" t="s">
        <v>339</v>
      </c>
      <c r="G14" s="44" t="s">
        <v>340</v>
      </c>
      <c r="H14" s="44" t="s">
        <v>341</v>
      </c>
      <c r="I14" s="44" t="s">
        <v>342</v>
      </c>
    </row>
    <row r="15" spans="2:13">
      <c r="B15" s="62" t="s">
        <v>2</v>
      </c>
      <c r="C15" s="63">
        <v>23</v>
      </c>
      <c r="D15" s="63">
        <v>0</v>
      </c>
      <c r="E15" s="63">
        <v>23</v>
      </c>
      <c r="F15" s="64">
        <v>0</v>
      </c>
      <c r="G15" s="64">
        <v>9</v>
      </c>
      <c r="H15" s="64">
        <v>3.2608695652173916</v>
      </c>
      <c r="I15" s="64">
        <v>2.4349237677883702</v>
      </c>
    </row>
    <row r="16" spans="2:13" ht="17" thickBot="1">
      <c r="B16" s="46" t="s">
        <v>1</v>
      </c>
      <c r="C16" s="48">
        <v>23</v>
      </c>
      <c r="D16" s="48">
        <v>0</v>
      </c>
      <c r="E16" s="48">
        <v>23</v>
      </c>
      <c r="F16" s="50">
        <v>20.50239024390244</v>
      </c>
      <c r="G16" s="50">
        <v>355.30917073170724</v>
      </c>
      <c r="H16" s="50">
        <v>99.645554612937431</v>
      </c>
      <c r="I16" s="50">
        <v>70.943566881417112</v>
      </c>
    </row>
    <row r="19" spans="2:4">
      <c r="B19" s="13" t="s">
        <v>388</v>
      </c>
    </row>
    <row r="20" spans="2:4" ht="17" thickBot="1"/>
    <row r="21" spans="2:4" ht="34">
      <c r="B21" s="43"/>
      <c r="C21" s="44" t="s">
        <v>1</v>
      </c>
      <c r="D21" s="65" t="s">
        <v>2</v>
      </c>
    </row>
    <row r="22" spans="2:4">
      <c r="B22" s="45" t="s">
        <v>1</v>
      </c>
      <c r="C22" s="56">
        <v>1</v>
      </c>
      <c r="D22" s="67">
        <v>0.72591509307923441</v>
      </c>
    </row>
    <row r="23" spans="2:4" ht="17" thickBot="1">
      <c r="B23" s="66" t="s">
        <v>2</v>
      </c>
      <c r="C23" s="68">
        <v>0.72591509307923441</v>
      </c>
      <c r="D23" s="69">
        <v>1</v>
      </c>
    </row>
    <row r="26" spans="2:4">
      <c r="B26" s="41" t="s">
        <v>447</v>
      </c>
    </row>
    <row r="28" spans="2:4">
      <c r="B28" s="13" t="s">
        <v>448</v>
      </c>
    </row>
    <row r="29" spans="2:4" ht="17" thickBot="1"/>
    <row r="30" spans="2:4">
      <c r="B30" s="70" t="s">
        <v>336</v>
      </c>
      <c r="C30" s="71">
        <v>23</v>
      </c>
    </row>
    <row r="31" spans="2:4">
      <c r="B31" s="42" t="s">
        <v>391</v>
      </c>
      <c r="C31" s="51">
        <v>23</v>
      </c>
    </row>
    <row r="32" spans="2:4">
      <c r="B32" s="42" t="s">
        <v>392</v>
      </c>
      <c r="C32" s="51">
        <v>21</v>
      </c>
    </row>
    <row r="33" spans="2:7">
      <c r="B33" s="42" t="s">
        <v>393</v>
      </c>
      <c r="C33" s="52">
        <v>0.52695272236023361</v>
      </c>
    </row>
    <row r="34" spans="2:7">
      <c r="B34" s="42" t="s">
        <v>394</v>
      </c>
      <c r="C34" s="52">
        <v>0.50442666152024473</v>
      </c>
    </row>
    <row r="35" spans="2:7">
      <c r="B35" s="42" t="s">
        <v>395</v>
      </c>
      <c r="C35" s="52">
        <v>2.9381818486942017</v>
      </c>
    </row>
    <row r="36" spans="2:7">
      <c r="B36" s="42" t="s">
        <v>396</v>
      </c>
      <c r="C36" s="52">
        <v>1.7141125542665516</v>
      </c>
    </row>
    <row r="37" spans="2:7">
      <c r="B37" s="42" t="s">
        <v>397</v>
      </c>
      <c r="C37" s="52">
        <v>60.365386788726617</v>
      </c>
    </row>
    <row r="38" spans="2:7">
      <c r="B38" s="42" t="s">
        <v>398</v>
      </c>
      <c r="C38" s="52">
        <v>2.3093770887688323</v>
      </c>
    </row>
    <row r="39" spans="2:7">
      <c r="B39" s="42" t="s">
        <v>399</v>
      </c>
      <c r="C39" s="52">
        <v>2</v>
      </c>
    </row>
    <row r="40" spans="2:7">
      <c r="B40" s="42" t="s">
        <v>400</v>
      </c>
      <c r="C40" s="52">
        <v>26.696841439772374</v>
      </c>
    </row>
    <row r="41" spans="2:7">
      <c r="B41" s="42" t="s">
        <v>401</v>
      </c>
      <c r="C41" s="52">
        <v>28.967829871630673</v>
      </c>
    </row>
    <row r="42" spans="2:7" ht="17" thickBot="1">
      <c r="B42" s="46" t="s">
        <v>402</v>
      </c>
      <c r="C42" s="50">
        <v>0.56315152099972188</v>
      </c>
    </row>
    <row r="45" spans="2:7">
      <c r="B45" s="13" t="s">
        <v>449</v>
      </c>
    </row>
    <row r="46" spans="2:7" ht="17" thickBot="1"/>
    <row r="47" spans="2:7" ht="34">
      <c r="B47" s="43" t="s">
        <v>404</v>
      </c>
      <c r="C47" s="44" t="s">
        <v>392</v>
      </c>
      <c r="D47" s="44" t="s">
        <v>405</v>
      </c>
      <c r="E47" s="44" t="s">
        <v>406</v>
      </c>
      <c r="F47" s="44" t="s">
        <v>407</v>
      </c>
      <c r="G47" s="44" t="s">
        <v>408</v>
      </c>
    </row>
    <row r="48" spans="2:7">
      <c r="B48" s="45" t="s">
        <v>409</v>
      </c>
      <c r="C48" s="47">
        <v>1</v>
      </c>
      <c r="D48" s="49">
        <v>68.732963786117438</v>
      </c>
      <c r="E48" s="49">
        <v>68.732963786117438</v>
      </c>
      <c r="F48" s="49">
        <v>23.393025798135678</v>
      </c>
      <c r="G48" s="60">
        <v>8.8230657934699683E-5</v>
      </c>
    </row>
    <row r="49" spans="2:8">
      <c r="B49" s="42" t="s">
        <v>410</v>
      </c>
      <c r="C49" s="51">
        <v>21</v>
      </c>
      <c r="D49" s="52">
        <v>61.70181882257824</v>
      </c>
      <c r="E49" s="52">
        <v>2.9381818486942017</v>
      </c>
      <c r="F49" s="52"/>
      <c r="G49" s="72"/>
    </row>
    <row r="50" spans="2:8" ht="17" thickBot="1">
      <c r="B50" s="46" t="s">
        <v>411</v>
      </c>
      <c r="C50" s="48">
        <v>22</v>
      </c>
      <c r="D50" s="50">
        <v>130.43478260869568</v>
      </c>
      <c r="E50" s="50"/>
      <c r="F50" s="50"/>
      <c r="G50" s="61"/>
    </row>
    <row r="51" spans="2:8">
      <c r="B51" s="58" t="s">
        <v>412</v>
      </c>
    </row>
    <row r="54" spans="2:8">
      <c r="B54" s="13" t="s">
        <v>450</v>
      </c>
    </row>
    <row r="55" spans="2:8" ht="17" thickBot="1"/>
    <row r="56" spans="2:8" ht="32" customHeight="1">
      <c r="B56" s="43" t="s">
        <v>404</v>
      </c>
      <c r="C56" s="44" t="s">
        <v>414</v>
      </c>
      <c r="D56" s="44" t="s">
        <v>415</v>
      </c>
      <c r="E56" s="44" t="s">
        <v>416</v>
      </c>
      <c r="F56" s="44" t="s">
        <v>417</v>
      </c>
      <c r="G56" s="44" t="s">
        <v>418</v>
      </c>
      <c r="H56" s="44" t="s">
        <v>419</v>
      </c>
    </row>
    <row r="57" spans="2:8">
      <c r="B57" s="45" t="s">
        <v>420</v>
      </c>
      <c r="C57" s="49">
        <v>0.77821610005501585</v>
      </c>
      <c r="D57" s="49">
        <v>0.62548054846982581</v>
      </c>
      <c r="E57" s="49">
        <v>1.2441891309951076</v>
      </c>
      <c r="F57" s="59">
        <v>0.2271386345595697</v>
      </c>
      <c r="G57" s="49">
        <v>-0.52254190803169731</v>
      </c>
      <c r="H57" s="49">
        <v>2.078974108141729</v>
      </c>
    </row>
    <row r="58" spans="2:8" ht="17" thickBot="1">
      <c r="B58" s="46" t="s">
        <v>1</v>
      </c>
      <c r="C58" s="50">
        <v>2.4914844167469179E-2</v>
      </c>
      <c r="D58" s="50">
        <v>5.1512778472870896E-3</v>
      </c>
      <c r="E58" s="50">
        <v>4.8366337258609597</v>
      </c>
      <c r="F58" s="61">
        <v>8.8230657934618151E-5</v>
      </c>
      <c r="G58" s="50">
        <v>1.4202175439191993E-2</v>
      </c>
      <c r="H58" s="50">
        <v>3.5627512895746366E-2</v>
      </c>
    </row>
    <row r="61" spans="2:8">
      <c r="B61" s="13" t="s">
        <v>451</v>
      </c>
    </row>
    <row r="63" spans="2:8">
      <c r="B63" t="s">
        <v>452</v>
      </c>
    </row>
    <row r="66" spans="2:8">
      <c r="B66" s="13" t="s">
        <v>453</v>
      </c>
    </row>
    <row r="67" spans="2:8" ht="17" thickBot="1"/>
    <row r="68" spans="2:8" ht="32" customHeight="1">
      <c r="B68" s="43" t="s">
        <v>404</v>
      </c>
      <c r="C68" s="44" t="s">
        <v>414</v>
      </c>
      <c r="D68" s="44" t="s">
        <v>415</v>
      </c>
      <c r="E68" s="44" t="s">
        <v>416</v>
      </c>
      <c r="F68" s="44" t="s">
        <v>417</v>
      </c>
      <c r="G68" s="44" t="s">
        <v>418</v>
      </c>
      <c r="H68" s="44" t="s">
        <v>419</v>
      </c>
    </row>
    <row r="69" spans="2:8" ht="17" thickBot="1">
      <c r="B69" s="73" t="s">
        <v>1</v>
      </c>
      <c r="C69" s="74">
        <v>0.72591509307923441</v>
      </c>
      <c r="D69" s="74">
        <v>0.15008684432683925</v>
      </c>
      <c r="E69" s="74">
        <v>4.8366337258609597</v>
      </c>
      <c r="F69" s="75">
        <v>8.8230657934618151E-5</v>
      </c>
      <c r="G69" s="74">
        <v>0.41379241373420589</v>
      </c>
      <c r="H69" s="74">
        <v>1.0380377724242629</v>
      </c>
    </row>
    <row r="87" spans="2:14">
      <c r="F87" t="s">
        <v>343</v>
      </c>
    </row>
    <row r="90" spans="2:14">
      <c r="B90" s="13" t="s">
        <v>454</v>
      </c>
    </row>
    <row r="91" spans="2:14" ht="17" thickBot="1"/>
    <row r="92" spans="2:14" ht="85">
      <c r="B92" s="43" t="s">
        <v>364</v>
      </c>
      <c r="C92" s="44" t="s">
        <v>425</v>
      </c>
      <c r="D92" s="44" t="s">
        <v>1</v>
      </c>
      <c r="E92" s="44" t="s">
        <v>2</v>
      </c>
      <c r="F92" s="44" t="s">
        <v>437</v>
      </c>
      <c r="G92" s="44" t="s">
        <v>427</v>
      </c>
      <c r="H92" s="44" t="s">
        <v>428</v>
      </c>
      <c r="I92" s="44" t="s">
        <v>429</v>
      </c>
      <c r="J92" s="44" t="s">
        <v>430</v>
      </c>
      <c r="K92" s="44" t="s">
        <v>431</v>
      </c>
      <c r="L92" s="44" t="s">
        <v>432</v>
      </c>
      <c r="M92" s="44" t="s">
        <v>433</v>
      </c>
      <c r="N92" s="44" t="s">
        <v>434</v>
      </c>
    </row>
    <row r="93" spans="2:14">
      <c r="B93" s="45" t="s">
        <v>365</v>
      </c>
      <c r="C93" s="47">
        <v>1</v>
      </c>
      <c r="D93" s="49">
        <v>68.014414634146334</v>
      </c>
      <c r="E93" s="49">
        <v>1</v>
      </c>
      <c r="F93" s="49">
        <v>2.472784641806407</v>
      </c>
      <c r="G93" s="49">
        <v>-1.472784641806407</v>
      </c>
      <c r="H93" s="49">
        <v>-0.85921116331628178</v>
      </c>
      <c r="I93" s="49">
        <v>0.39280623487889804</v>
      </c>
      <c r="J93" s="49">
        <v>1.6558993575316303</v>
      </c>
      <c r="K93" s="49">
        <v>3.2896699260811837</v>
      </c>
      <c r="L93" s="49">
        <v>1.7585444512021691</v>
      </c>
      <c r="M93" s="49">
        <v>-1.1843087451480958</v>
      </c>
      <c r="N93" s="49">
        <v>6.1298780287609098</v>
      </c>
    </row>
    <row r="94" spans="2:14">
      <c r="B94" s="42" t="s">
        <v>366</v>
      </c>
      <c r="C94" s="51">
        <v>1</v>
      </c>
      <c r="D94" s="52">
        <v>100.26741463414632</v>
      </c>
      <c r="E94" s="52">
        <v>5</v>
      </c>
      <c r="F94" s="52">
        <v>3.2763631107397901</v>
      </c>
      <c r="G94" s="52">
        <v>1.7236368892602099</v>
      </c>
      <c r="H94" s="52">
        <v>1.0055564233340171</v>
      </c>
      <c r="I94" s="52">
        <v>0.35743152981114978</v>
      </c>
      <c r="J94" s="52">
        <v>2.533043552870331</v>
      </c>
      <c r="K94" s="52">
        <v>4.0196826686092493</v>
      </c>
      <c r="L94" s="52">
        <v>1.7509823377742395</v>
      </c>
      <c r="M94" s="52">
        <v>-0.36500400043602799</v>
      </c>
      <c r="N94" s="52">
        <v>6.9177302219156083</v>
      </c>
    </row>
    <row r="95" spans="2:14">
      <c r="B95" s="42" t="s">
        <v>367</v>
      </c>
      <c r="C95" s="51">
        <v>1</v>
      </c>
      <c r="D95" s="52">
        <v>132.46873170731703</v>
      </c>
      <c r="E95" s="52">
        <v>5</v>
      </c>
      <c r="F95" s="52">
        <v>4.0786539076051032</v>
      </c>
      <c r="G95" s="52">
        <v>0.92134609239489684</v>
      </c>
      <c r="H95" s="52">
        <v>0.53750618073568102</v>
      </c>
      <c r="I95" s="52">
        <v>0.39539287375353932</v>
      </c>
      <c r="J95" s="52">
        <v>3.2563894133158038</v>
      </c>
      <c r="K95" s="52">
        <v>4.900918401894403</v>
      </c>
      <c r="L95" s="52">
        <v>1.7591240357943165</v>
      </c>
      <c r="M95" s="52">
        <v>0.42035520850868968</v>
      </c>
      <c r="N95" s="52">
        <v>7.7369526067015162</v>
      </c>
    </row>
    <row r="96" spans="2:14">
      <c r="B96" s="42" t="s">
        <v>368</v>
      </c>
      <c r="C96" s="51">
        <v>1</v>
      </c>
      <c r="D96" s="52">
        <v>154.64156097560979</v>
      </c>
      <c r="E96" s="52">
        <v>7</v>
      </c>
      <c r="F96" s="52">
        <v>4.6310864935765164</v>
      </c>
      <c r="G96" s="52">
        <v>2.3689135064234836</v>
      </c>
      <c r="H96" s="52">
        <v>1.3820058085025306</v>
      </c>
      <c r="I96" s="52">
        <v>0.4560764871921682</v>
      </c>
      <c r="J96" s="52">
        <v>3.6826235166436865</v>
      </c>
      <c r="K96" s="52">
        <v>5.5795494705093462</v>
      </c>
      <c r="L96" s="52">
        <v>1.7737495908001641</v>
      </c>
      <c r="M96" s="52">
        <v>0.94237228780589843</v>
      </c>
      <c r="N96" s="52">
        <v>8.3198006993471338</v>
      </c>
    </row>
    <row r="97" spans="2:14">
      <c r="B97" s="42" t="s">
        <v>369</v>
      </c>
      <c r="C97" s="51">
        <v>1</v>
      </c>
      <c r="D97" s="52">
        <v>211.48453658536584</v>
      </c>
      <c r="E97" s="52">
        <v>5</v>
      </c>
      <c r="F97" s="52">
        <v>6.0473203729088407</v>
      </c>
      <c r="G97" s="52">
        <v>-1.0473203729088407</v>
      </c>
      <c r="H97" s="52">
        <v>-0.61099860117235805</v>
      </c>
      <c r="I97" s="52">
        <v>0.67797787427293454</v>
      </c>
      <c r="J97" s="52">
        <v>4.6373881992807906</v>
      </c>
      <c r="K97" s="52">
        <v>7.4572525465368908</v>
      </c>
      <c r="L97" s="52">
        <v>1.8433219595875943</v>
      </c>
      <c r="M97" s="52">
        <v>2.2139225058106198</v>
      </c>
      <c r="N97" s="52">
        <v>9.8807182400070612</v>
      </c>
    </row>
    <row r="98" spans="2:14">
      <c r="B98" s="42" t="s">
        <v>370</v>
      </c>
      <c r="C98" s="51">
        <v>1</v>
      </c>
      <c r="D98" s="52">
        <v>70.510951219512179</v>
      </c>
      <c r="E98" s="52">
        <v>1</v>
      </c>
      <c r="F98" s="52">
        <v>2.5349854617891827</v>
      </c>
      <c r="G98" s="52">
        <v>-1.5349854617891827</v>
      </c>
      <c r="H98" s="52">
        <v>-0.89549864037136395</v>
      </c>
      <c r="I98" s="52">
        <v>0.38764826129479923</v>
      </c>
      <c r="J98" s="52">
        <v>1.7288267707896561</v>
      </c>
      <c r="K98" s="52">
        <v>3.3411441527887096</v>
      </c>
      <c r="L98" s="52">
        <v>1.7573995058549101</v>
      </c>
      <c r="M98" s="52">
        <v>-1.1197268809699219</v>
      </c>
      <c r="N98" s="52">
        <v>6.1896978045482873</v>
      </c>
    </row>
    <row r="99" spans="2:14">
      <c r="B99" s="42" t="s">
        <v>371</v>
      </c>
      <c r="C99" s="51">
        <v>1</v>
      </c>
      <c r="D99" s="52">
        <v>66.048609756097534</v>
      </c>
      <c r="E99" s="52">
        <v>3</v>
      </c>
      <c r="F99" s="52">
        <v>2.4238069196061707</v>
      </c>
      <c r="G99" s="52">
        <v>0.57619308039382933</v>
      </c>
      <c r="H99" s="52">
        <v>0.33614658439998152</v>
      </c>
      <c r="I99" s="52">
        <v>0.39711370140845909</v>
      </c>
      <c r="J99" s="52">
        <v>1.597963768301637</v>
      </c>
      <c r="K99" s="52">
        <v>3.2496500709107043</v>
      </c>
      <c r="L99" s="52">
        <v>1.7595116198935796</v>
      </c>
      <c r="M99" s="52">
        <v>-1.2352978047489929</v>
      </c>
      <c r="N99" s="52">
        <v>6.0829116439613342</v>
      </c>
    </row>
    <row r="100" spans="2:14">
      <c r="B100" s="42" t="s">
        <v>372</v>
      </c>
      <c r="C100" s="51">
        <v>1</v>
      </c>
      <c r="D100" s="52">
        <v>104.82602439024393</v>
      </c>
      <c r="E100" s="52">
        <v>1</v>
      </c>
      <c r="F100" s="52">
        <v>3.3899401624332666</v>
      </c>
      <c r="G100" s="52">
        <v>-2.3899401624332666</v>
      </c>
      <c r="H100" s="52">
        <v>-1.3942725969100049</v>
      </c>
      <c r="I100" s="52">
        <v>0.35841202768330588</v>
      </c>
      <c r="J100" s="52">
        <v>2.6445815476143322</v>
      </c>
      <c r="K100" s="52">
        <v>4.135298777252201</v>
      </c>
      <c r="L100" s="52">
        <v>1.7511827518229672</v>
      </c>
      <c r="M100" s="52">
        <v>-0.25184373257292547</v>
      </c>
      <c r="N100" s="52">
        <v>7.0317240574394582</v>
      </c>
    </row>
    <row r="101" spans="2:14">
      <c r="B101" s="42" t="s">
        <v>373</v>
      </c>
      <c r="C101" s="51">
        <v>1</v>
      </c>
      <c r="D101" s="52">
        <v>65.420853658536572</v>
      </c>
      <c r="E101" s="52">
        <v>3</v>
      </c>
      <c r="F101" s="52">
        <v>2.4081664742602604</v>
      </c>
      <c r="G101" s="52">
        <v>0.59183352573973957</v>
      </c>
      <c r="H101" s="52">
        <v>0.3452710991857697</v>
      </c>
      <c r="I101" s="52">
        <v>0.39853363685442678</v>
      </c>
      <c r="J101" s="52">
        <v>1.579370405543943</v>
      </c>
      <c r="K101" s="52">
        <v>3.2369625429765776</v>
      </c>
      <c r="L101" s="52">
        <v>1.759832636473883</v>
      </c>
      <c r="M101" s="52">
        <v>-1.2516058406196282</v>
      </c>
      <c r="N101" s="52">
        <v>6.0679387891401486</v>
      </c>
    </row>
    <row r="102" spans="2:14">
      <c r="B102" s="42" t="s">
        <v>374</v>
      </c>
      <c r="C102" s="51">
        <v>1</v>
      </c>
      <c r="D102" s="52">
        <v>42.585804878048783</v>
      </c>
      <c r="E102" s="52">
        <v>6</v>
      </c>
      <c r="F102" s="52">
        <v>1.83923479233785</v>
      </c>
      <c r="G102" s="52">
        <v>4.1607652076621502</v>
      </c>
      <c r="H102" s="52">
        <v>2.4273582252843906</v>
      </c>
      <c r="I102" s="52">
        <v>0.46275506381231779</v>
      </c>
      <c r="J102" s="52">
        <v>0.8768829550039533</v>
      </c>
      <c r="K102" s="52">
        <v>2.8015866296717467</v>
      </c>
      <c r="L102" s="52">
        <v>1.7754785545813117</v>
      </c>
      <c r="M102" s="52">
        <v>-1.8530749904487458</v>
      </c>
      <c r="N102" s="52">
        <v>5.5315445751244461</v>
      </c>
    </row>
    <row r="103" spans="2:14">
      <c r="B103" s="42" t="s">
        <v>375</v>
      </c>
      <c r="C103" s="51">
        <v>1</v>
      </c>
      <c r="D103" s="52">
        <v>65.473780487804873</v>
      </c>
      <c r="E103" s="52">
        <v>1</v>
      </c>
      <c r="F103" s="52">
        <v>2.4094851379637587</v>
      </c>
      <c r="G103" s="52">
        <v>-1.4094851379637587</v>
      </c>
      <c r="H103" s="52">
        <v>-0.82228272259919399</v>
      </c>
      <c r="I103" s="52">
        <v>0.39841310266552482</v>
      </c>
      <c r="J103" s="52">
        <v>1.5809397338154221</v>
      </c>
      <c r="K103" s="52">
        <v>3.2380305421120954</v>
      </c>
      <c r="L103" s="52">
        <v>1.7598053440848995</v>
      </c>
      <c r="M103" s="52">
        <v>-1.2502304192861491</v>
      </c>
      <c r="N103" s="52">
        <v>6.0692006952136666</v>
      </c>
    </row>
    <row r="104" spans="2:14">
      <c r="B104" s="42" t="s">
        <v>376</v>
      </c>
      <c r="C104" s="51">
        <v>1</v>
      </c>
      <c r="D104" s="52">
        <v>59.81002439024391</v>
      </c>
      <c r="E104" s="52">
        <v>3</v>
      </c>
      <c r="F104" s="52">
        <v>2.2683735373904739</v>
      </c>
      <c r="G104" s="52">
        <v>0.73162646260952613</v>
      </c>
      <c r="H104" s="52">
        <v>0.42682521680881125</v>
      </c>
      <c r="I104" s="52">
        <v>0.41213550084982276</v>
      </c>
      <c r="J104" s="52">
        <v>1.4112908439978158</v>
      </c>
      <c r="K104" s="52">
        <v>3.125456230783132</v>
      </c>
      <c r="L104" s="52">
        <v>1.7629627108237247</v>
      </c>
      <c r="M104" s="52">
        <v>-1.397908123441777</v>
      </c>
      <c r="N104" s="52">
        <v>5.9346551982227247</v>
      </c>
    </row>
    <row r="105" spans="2:14">
      <c r="B105" s="42" t="s">
        <v>377</v>
      </c>
      <c r="C105" s="51">
        <v>1</v>
      </c>
      <c r="D105" s="52">
        <v>37.425292682926823</v>
      </c>
      <c r="E105" s="52">
        <v>0</v>
      </c>
      <c r="F105" s="52">
        <v>1.7106614351720622</v>
      </c>
      <c r="G105" s="52">
        <v>-1.7106614351720622</v>
      </c>
      <c r="H105" s="52">
        <v>-0.99798664382575142</v>
      </c>
      <c r="I105" s="52">
        <v>0.48007933655331569</v>
      </c>
      <c r="J105" s="52">
        <v>0.71228180039944389</v>
      </c>
      <c r="K105" s="52">
        <v>2.7090410699446803</v>
      </c>
      <c r="L105" s="52">
        <v>1.7800724755131947</v>
      </c>
      <c r="M105" s="52">
        <v>-1.9912019291851879</v>
      </c>
      <c r="N105" s="52">
        <v>5.4125247995293124</v>
      </c>
    </row>
    <row r="106" spans="2:14">
      <c r="B106" s="42" t="s">
        <v>378</v>
      </c>
      <c r="C106" s="51">
        <v>1</v>
      </c>
      <c r="D106" s="52">
        <v>48.394707317073163</v>
      </c>
      <c r="E106" s="52">
        <v>1</v>
      </c>
      <c r="F106" s="52">
        <v>1.9839626913901742</v>
      </c>
      <c r="G106" s="52">
        <v>-0.98396269139017423</v>
      </c>
      <c r="H106" s="52">
        <v>-0.57403622004927213</v>
      </c>
      <c r="I106" s="52">
        <v>0.44434999723192325</v>
      </c>
      <c r="J106" s="52">
        <v>1.0598862853264992</v>
      </c>
      <c r="K106" s="52">
        <v>2.908039097453849</v>
      </c>
      <c r="L106" s="52">
        <v>1.7707706708476432</v>
      </c>
      <c r="M106" s="52">
        <v>-1.698556511205412</v>
      </c>
      <c r="N106" s="52">
        <v>5.6664818939857602</v>
      </c>
    </row>
    <row r="107" spans="2:14">
      <c r="B107" s="42" t="s">
        <v>379</v>
      </c>
      <c r="C107" s="51">
        <v>1</v>
      </c>
      <c r="D107" s="52">
        <v>355.30917073170724</v>
      </c>
      <c r="E107" s="52">
        <v>9</v>
      </c>
      <c r="F107" s="52">
        <v>9.6306887201082017</v>
      </c>
      <c r="G107" s="52">
        <v>-0.63068872010820165</v>
      </c>
      <c r="H107" s="52">
        <v>-0.36793891891076302</v>
      </c>
      <c r="I107" s="52">
        <v>1.3646322146513252</v>
      </c>
      <c r="J107" s="52">
        <v>6.7927806738175356</v>
      </c>
      <c r="K107" s="52">
        <v>12.468596766398868</v>
      </c>
      <c r="L107" s="52">
        <v>2.1909821838523431</v>
      </c>
      <c r="M107" s="52">
        <v>5.0742918374340222</v>
      </c>
      <c r="N107" s="52">
        <v>14.187085602782382</v>
      </c>
    </row>
    <row r="108" spans="2:14">
      <c r="B108" s="42" t="s">
        <v>380</v>
      </c>
      <c r="C108" s="51">
        <v>1</v>
      </c>
      <c r="D108" s="52">
        <v>20.50239024390244</v>
      </c>
      <c r="E108" s="52">
        <v>0</v>
      </c>
      <c r="F108" s="52">
        <v>1.2890299580424855</v>
      </c>
      <c r="G108" s="52">
        <v>-1.2890299580424855</v>
      </c>
      <c r="H108" s="52">
        <v>-0.75201010274033386</v>
      </c>
      <c r="I108" s="52">
        <v>0.54217791577007579</v>
      </c>
      <c r="J108" s="52">
        <v>0.16150925820458872</v>
      </c>
      <c r="K108" s="52">
        <v>2.4165506578803821</v>
      </c>
      <c r="L108" s="52">
        <v>1.7978149907715713</v>
      </c>
      <c r="M108" s="52">
        <v>-2.4497309866830013</v>
      </c>
      <c r="N108" s="52">
        <v>5.0277909027679719</v>
      </c>
    </row>
    <row r="109" spans="2:14">
      <c r="B109" s="42" t="s">
        <v>381</v>
      </c>
      <c r="C109" s="51">
        <v>1</v>
      </c>
      <c r="D109" s="52">
        <v>99.988414634146352</v>
      </c>
      <c r="E109" s="52">
        <v>4</v>
      </c>
      <c r="F109" s="52">
        <v>3.2694118692170671</v>
      </c>
      <c r="G109" s="52">
        <v>0.73058813078293294</v>
      </c>
      <c r="H109" s="52">
        <v>0.42621946205600419</v>
      </c>
      <c r="I109" s="52">
        <v>0.35742153858775666</v>
      </c>
      <c r="J109" s="52">
        <v>2.5261130892341002</v>
      </c>
      <c r="K109" s="52">
        <v>4.0127106492000344</v>
      </c>
      <c r="L109" s="52">
        <v>1.7509802982731248</v>
      </c>
      <c r="M109" s="52">
        <v>-0.37195100058399699</v>
      </c>
      <c r="N109" s="52">
        <v>6.9107747390181311</v>
      </c>
    </row>
    <row r="110" spans="2:14">
      <c r="B110" s="42" t="s">
        <v>382</v>
      </c>
      <c r="C110" s="51">
        <v>1</v>
      </c>
      <c r="D110" s="52">
        <v>132.07892682926831</v>
      </c>
      <c r="E110" s="52">
        <v>7</v>
      </c>
      <c r="F110" s="52">
        <v>4.0689419798128004</v>
      </c>
      <c r="G110" s="52">
        <v>2.9310580201871996</v>
      </c>
      <c r="H110" s="52">
        <v>1.7099565678412316</v>
      </c>
      <c r="I110" s="52">
        <v>0.39453837382335488</v>
      </c>
      <c r="J110" s="52">
        <v>3.2484545154084685</v>
      </c>
      <c r="K110" s="52">
        <v>4.8894294442171322</v>
      </c>
      <c r="L110" s="52">
        <v>1.7589321695600939</v>
      </c>
      <c r="M110" s="52">
        <v>0.41104228839337553</v>
      </c>
      <c r="N110" s="52">
        <v>7.7268416712322257</v>
      </c>
    </row>
    <row r="111" spans="2:14">
      <c r="B111" s="42" t="s">
        <v>383</v>
      </c>
      <c r="C111" s="51">
        <v>1</v>
      </c>
      <c r="D111" s="52">
        <v>145.23982926829271</v>
      </c>
      <c r="E111" s="52">
        <v>3</v>
      </c>
      <c r="F111" s="52">
        <v>4.3968438131843577</v>
      </c>
      <c r="G111" s="52">
        <v>-1.3968438131843577</v>
      </c>
      <c r="H111" s="52">
        <v>-0.81490787154408917</v>
      </c>
      <c r="I111" s="52">
        <v>0.4276802302035887</v>
      </c>
      <c r="J111" s="52">
        <v>3.5074340854180206</v>
      </c>
      <c r="K111" s="52">
        <v>5.2862535409506943</v>
      </c>
      <c r="L111" s="52">
        <v>1.7666613223821923</v>
      </c>
      <c r="M111" s="52">
        <v>0.7228704685495515</v>
      </c>
      <c r="N111" s="52">
        <v>8.0708171578191639</v>
      </c>
    </row>
    <row r="112" spans="2:14">
      <c r="B112" s="42" t="s">
        <v>438</v>
      </c>
      <c r="C112" s="51">
        <v>1</v>
      </c>
      <c r="D112" s="52">
        <v>80.621829268292686</v>
      </c>
      <c r="E112" s="52">
        <v>4</v>
      </c>
      <c r="F112" s="52">
        <v>2.786896412770834</v>
      </c>
      <c r="G112" s="52">
        <v>1.213103587229166</v>
      </c>
      <c r="H112" s="52">
        <v>0.7077152455418767</v>
      </c>
      <c r="I112" s="52">
        <v>0.3706080812939983</v>
      </c>
      <c r="J112" s="52">
        <v>2.0161747160143828</v>
      </c>
      <c r="K112" s="52">
        <v>3.5576181095272852</v>
      </c>
      <c r="L112" s="52">
        <v>1.7537195324836354</v>
      </c>
      <c r="M112" s="52">
        <v>-0.86016300641783872</v>
      </c>
      <c r="N112" s="52">
        <v>6.4339558319595067</v>
      </c>
    </row>
    <row r="113" spans="2:14">
      <c r="B113" s="42" t="s">
        <v>439</v>
      </c>
      <c r="C113" s="51">
        <v>1</v>
      </c>
      <c r="D113" s="52">
        <v>89.939219512195123</v>
      </c>
      <c r="E113" s="52">
        <v>2</v>
      </c>
      <c r="F113" s="52">
        <v>3.0190377387451606</v>
      </c>
      <c r="G113" s="52">
        <v>-1.0190377387451606</v>
      </c>
      <c r="H113" s="52">
        <v>-0.59449873125816688</v>
      </c>
      <c r="I113" s="52">
        <v>0.36089754750902453</v>
      </c>
      <c r="J113" s="52">
        <v>2.2685102024857891</v>
      </c>
      <c r="K113" s="52">
        <v>3.7695652750045321</v>
      </c>
      <c r="L113" s="52">
        <v>1.7516931490681324</v>
      </c>
      <c r="M113" s="52">
        <v>-0.62380758543829096</v>
      </c>
      <c r="N113" s="52">
        <v>6.6618830629286121</v>
      </c>
    </row>
    <row r="114" spans="2:14">
      <c r="B114" s="42" t="s">
        <v>440</v>
      </c>
      <c r="C114" s="51">
        <v>1</v>
      </c>
      <c r="D114" s="52">
        <v>86.29456097560977</v>
      </c>
      <c r="E114" s="52">
        <v>2</v>
      </c>
      <c r="F114" s="52">
        <v>2.9282316392625005</v>
      </c>
      <c r="G114" s="52">
        <v>-0.92823163926250052</v>
      </c>
      <c r="H114" s="52">
        <v>-0.54152315549644858</v>
      </c>
      <c r="I114" s="52">
        <v>0.36397389082348336</v>
      </c>
      <c r="J114" s="52">
        <v>2.1713064968558307</v>
      </c>
      <c r="K114" s="52">
        <v>3.6851567816691704</v>
      </c>
      <c r="L114" s="52">
        <v>1.7523295471729587</v>
      </c>
      <c r="M114" s="52">
        <v>-0.71593714723038504</v>
      </c>
      <c r="N114" s="52">
        <v>6.5724004257553865</v>
      </c>
    </row>
    <row r="115" spans="2:14" ht="17" thickBot="1">
      <c r="B115" s="46" t="s">
        <v>441</v>
      </c>
      <c r="C115" s="48">
        <v>1</v>
      </c>
      <c r="D115" s="50">
        <v>54.500707317073157</v>
      </c>
      <c r="E115" s="50">
        <v>2</v>
      </c>
      <c r="F115" s="50">
        <v>2.1360927298767409</v>
      </c>
      <c r="G115" s="50">
        <v>-0.13609272987674093</v>
      </c>
      <c r="H115" s="50">
        <v>-7.9395445496269285E-2</v>
      </c>
      <c r="I115" s="50">
        <v>0.42641322430552381</v>
      </c>
      <c r="J115" s="50">
        <v>1.2493178851171303</v>
      </c>
      <c r="K115" s="50">
        <v>3.0228675746363516</v>
      </c>
      <c r="L115" s="50">
        <v>1.7663550284574261</v>
      </c>
      <c r="M115" s="50">
        <v>-1.5372436416716235</v>
      </c>
      <c r="N115" s="50">
        <v>5.8094291014251054</v>
      </c>
    </row>
    <row r="133" spans="6:6">
      <c r="F133" t="s">
        <v>343</v>
      </c>
    </row>
    <row r="151" spans="6:6">
      <c r="F151" t="s">
        <v>343</v>
      </c>
    </row>
    <row r="169" spans="6:6">
      <c r="F169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945" r:id="rId3" name="DD850682">
              <controlPr defaultSize="0" autoFill="0" autoPict="0" macro="[0]!GoToResultsNew07142021122216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0E09-1D69-DD4F-863F-79F03FF5CACA}">
  <sheetPr codeName="XLSTAT_20210714_122116_1_HID">
    <tabColor rgb="FF007800"/>
  </sheetPr>
  <dimension ref="A1:X100"/>
  <sheetViews>
    <sheetView workbookViewId="0"/>
  </sheetViews>
  <sheetFormatPr baseColWidth="10" defaultRowHeight="16"/>
  <sheetData>
    <row r="1" spans="1:24">
      <c r="A1">
        <v>1</v>
      </c>
      <c r="C1">
        <f t="shared" ref="C1:C32" si="0">-12.9782878049+(A1-1)*5.8227266172</f>
        <v>-12.978287804900001</v>
      </c>
      <c r="D1">
        <f t="shared" ref="D1:D32" si="1">0.778216100055016+0.0249148441674692*C1-3.56469219894813*(0.0434782608695652+(C1-99.6455546129374)^2/110725.773000878)^0.5</f>
        <v>-0.96221970398515044</v>
      </c>
      <c r="E1">
        <v>1</v>
      </c>
      <c r="G1">
        <f t="shared" ref="G1:G32" si="2">-12.9782878049+(E1-1)*5.8227266172</f>
        <v>-12.978287804900001</v>
      </c>
      <c r="H1">
        <f t="shared" ref="H1:H32" si="3">0.778216100055016+0.0249148441674692*G1+3.56469219894813*(0.0434782608695652+(G1-99.6455546129374)^2/110725.773000878)^0.5</f>
        <v>1.8719478676558836</v>
      </c>
      <c r="I1">
        <v>1</v>
      </c>
      <c r="K1">
        <f t="shared" ref="K1:K32" si="4">-12.9782878049+(I1-1)*4.0582640059</f>
        <v>-12.978287804900001</v>
      </c>
      <c r="L1">
        <f t="shared" ref="L1:L32" si="5">0.778216100055016+0.0249148441674692*K1-3.56469219894813*(1.04347826086957+(K1-99.6455546129374)^2/110725.773000878)^0.5</f>
        <v>-3.3811699286078571</v>
      </c>
      <c r="M1">
        <v>1</v>
      </c>
      <c r="O1">
        <f t="shared" ref="O1:O32" si="6">-12.9782878049+(M1-1)*4.0582640059</f>
        <v>-12.978287804900001</v>
      </c>
      <c r="P1">
        <f t="shared" ref="P1:P32" si="7">0.778216100055016+0.0249148441674692*O1+3.56469219894813*(1.04347826086957+(O1-99.6455546129374)^2/110725.773000878)^0.5</f>
        <v>4.2908980922785904</v>
      </c>
      <c r="Q1">
        <v>1</v>
      </c>
      <c r="S1">
        <f t="shared" ref="S1:S32" si="8">0.9553636076+(Q1-1)*0.1536443892</f>
        <v>0.95536360760000005</v>
      </c>
      <c r="T1">
        <f t="shared" ref="T1:T32" si="9">0+1*S1-3.56469219894813*(1.04347826086957+(S1-3.26086956521739)^2/68.7329637861174)^0.5</f>
        <v>-2.8185188306390776</v>
      </c>
      <c r="U1">
        <v>1</v>
      </c>
      <c r="W1">
        <f t="shared" ref="W1:W32" si="10">1.0312239664+(U1-1)*0.1525449637</f>
        <v>1.0312239664</v>
      </c>
      <c r="X1">
        <f t="shared" ref="X1:X32" si="11">0+1*W1+3.56469219894813*(1.04347826086957+(W1-3.26086956521739)^2/68.7329637861174)^0.5</f>
        <v>4.7966700849680546</v>
      </c>
    </row>
    <row r="2" spans="1:24">
      <c r="A2">
        <v>2</v>
      </c>
      <c r="C2">
        <f t="shared" si="0"/>
        <v>-7.1555611877000009</v>
      </c>
      <c r="D2">
        <f t="shared" si="1"/>
        <v>-0.76443214197057185</v>
      </c>
      <c r="E2">
        <v>2</v>
      </c>
      <c r="G2">
        <f t="shared" si="2"/>
        <v>-7.1555611877000009</v>
      </c>
      <c r="H2">
        <f t="shared" si="3"/>
        <v>1.9643049582359309</v>
      </c>
      <c r="I2">
        <v>2</v>
      </c>
      <c r="K2">
        <f t="shared" si="4"/>
        <v>-8.9200237990000009</v>
      </c>
      <c r="L2">
        <f t="shared" si="5"/>
        <v>-3.266608066181409</v>
      </c>
      <c r="M2">
        <v>2</v>
      </c>
      <c r="O2">
        <f t="shared" si="6"/>
        <v>-8.9200237990000009</v>
      </c>
      <c r="P2">
        <f t="shared" si="7"/>
        <v>4.3785582604470381</v>
      </c>
      <c r="Q2">
        <v>2</v>
      </c>
      <c r="S2">
        <f t="shared" si="8"/>
        <v>1.1090079968</v>
      </c>
      <c r="T2">
        <f t="shared" si="9"/>
        <v>-2.6480622537054472</v>
      </c>
      <c r="U2">
        <v>2</v>
      </c>
      <c r="W2">
        <f t="shared" si="10"/>
        <v>1.1837689301000001</v>
      </c>
      <c r="X2">
        <f t="shared" si="11"/>
        <v>4.9330523900568233</v>
      </c>
    </row>
    <row r="3" spans="1:24">
      <c r="A3">
        <v>3</v>
      </c>
      <c r="C3">
        <f t="shared" si="0"/>
        <v>-1.3328345705000011</v>
      </c>
      <c r="D3">
        <f t="shared" si="1"/>
        <v>-0.56749208104003945</v>
      </c>
      <c r="E3">
        <v>3</v>
      </c>
      <c r="G3">
        <f t="shared" si="2"/>
        <v>-1.3328345705000011</v>
      </c>
      <c r="H3">
        <f t="shared" si="3"/>
        <v>2.0575095499000247</v>
      </c>
      <c r="I3">
        <v>3</v>
      </c>
      <c r="K3">
        <f t="shared" si="4"/>
        <v>-4.8617597931000009</v>
      </c>
      <c r="L3">
        <f t="shared" si="5"/>
        <v>-3.1524948717058816</v>
      </c>
      <c r="M3">
        <v>3</v>
      </c>
      <c r="O3">
        <f t="shared" si="6"/>
        <v>-4.8617597931000009</v>
      </c>
      <c r="P3">
        <f t="shared" si="7"/>
        <v>4.4666670965664057</v>
      </c>
      <c r="Q3">
        <v>3</v>
      </c>
      <c r="S3">
        <f t="shared" si="8"/>
        <v>1.2626523860000001</v>
      </c>
      <c r="T3">
        <f t="shared" si="9"/>
        <v>-2.4786967868110712</v>
      </c>
      <c r="U3">
        <v>3</v>
      </c>
      <c r="W3">
        <f t="shared" si="10"/>
        <v>1.3363138938000001</v>
      </c>
      <c r="X3">
        <f t="shared" si="11"/>
        <v>5.0705169601038671</v>
      </c>
    </row>
    <row r="4" spans="1:24">
      <c r="A4">
        <v>4</v>
      </c>
      <c r="C4">
        <f t="shared" si="0"/>
        <v>4.4898920466999979</v>
      </c>
      <c r="D4">
        <f t="shared" si="1"/>
        <v>-0.37150405583493495</v>
      </c>
      <c r="E4">
        <v>4</v>
      </c>
      <c r="G4">
        <f t="shared" si="2"/>
        <v>4.4898920466999979</v>
      </c>
      <c r="H4">
        <f t="shared" si="3"/>
        <v>2.1516661772895462</v>
      </c>
      <c r="I4">
        <v>4</v>
      </c>
      <c r="K4">
        <f t="shared" si="4"/>
        <v>-0.80349578720000103</v>
      </c>
      <c r="L4">
        <f t="shared" si="5"/>
        <v>-3.0388349543058544</v>
      </c>
      <c r="M4">
        <v>4</v>
      </c>
      <c r="O4">
        <f t="shared" si="6"/>
        <v>-0.80349578720000103</v>
      </c>
      <c r="P4">
        <f t="shared" si="7"/>
        <v>4.5552292097612748</v>
      </c>
      <c r="Q4">
        <v>4</v>
      </c>
      <c r="S4">
        <f t="shared" si="8"/>
        <v>1.4162967752000002</v>
      </c>
      <c r="T4">
        <f t="shared" si="9"/>
        <v>-2.3104362383968149</v>
      </c>
      <c r="U4">
        <v>4</v>
      </c>
      <c r="W4">
        <f t="shared" si="10"/>
        <v>1.4888588574999999</v>
      </c>
      <c r="X4">
        <f t="shared" si="11"/>
        <v>5.2090769564427788</v>
      </c>
    </row>
    <row r="5" spans="1:24">
      <c r="A5">
        <v>5</v>
      </c>
      <c r="C5">
        <f t="shared" si="0"/>
        <v>10.312618663899999</v>
      </c>
      <c r="D5">
        <f t="shared" si="1"/>
        <v>-0.17658808196801901</v>
      </c>
      <c r="E5">
        <v>5</v>
      </c>
      <c r="G5">
        <f t="shared" si="2"/>
        <v>10.312618663899999</v>
      </c>
      <c r="H5">
        <f t="shared" si="3"/>
        <v>2.2468948560172564</v>
      </c>
      <c r="I5">
        <v>5</v>
      </c>
      <c r="K5">
        <f t="shared" si="4"/>
        <v>3.2547682186999989</v>
      </c>
      <c r="L5">
        <f t="shared" si="5"/>
        <v>-2.9256328224794146</v>
      </c>
      <c r="M5">
        <v>5</v>
      </c>
      <c r="O5">
        <f t="shared" si="6"/>
        <v>3.2547682186999989</v>
      </c>
      <c r="P5">
        <f t="shared" si="7"/>
        <v>4.6442491085297304</v>
      </c>
      <c r="Q5">
        <v>5</v>
      </c>
      <c r="S5">
        <f t="shared" si="8"/>
        <v>1.5699411644000001</v>
      </c>
      <c r="T5">
        <f t="shared" si="9"/>
        <v>-2.1432936561369367</v>
      </c>
      <c r="U5">
        <v>5</v>
      </c>
      <c r="W5">
        <f t="shared" si="10"/>
        <v>1.6414038211999999</v>
      </c>
      <c r="X5">
        <f t="shared" si="11"/>
        <v>5.3487447757158471</v>
      </c>
    </row>
    <row r="6" spans="1:24">
      <c r="A6">
        <v>6</v>
      </c>
      <c r="C6">
        <f t="shared" si="0"/>
        <v>16.135345281100001</v>
      </c>
      <c r="D6">
        <f t="shared" si="1"/>
        <v>1.7118007799902468E-2</v>
      </c>
      <c r="E6">
        <v>6</v>
      </c>
      <c r="G6">
        <f t="shared" si="2"/>
        <v>16.135345281100001</v>
      </c>
      <c r="H6">
        <f t="shared" si="3"/>
        <v>2.3433334188439616</v>
      </c>
      <c r="I6">
        <v>6</v>
      </c>
      <c r="K6">
        <f t="shared" si="4"/>
        <v>7.3130322245999988</v>
      </c>
      <c r="L6">
        <f t="shared" si="5"/>
        <v>-2.8128928769826262</v>
      </c>
      <c r="M6">
        <v>6</v>
      </c>
      <c r="O6">
        <f t="shared" si="6"/>
        <v>7.3130322245999988</v>
      </c>
      <c r="P6">
        <f t="shared" si="7"/>
        <v>4.7337311936278379</v>
      </c>
      <c r="Q6">
        <v>6</v>
      </c>
      <c r="S6">
        <f t="shared" si="8"/>
        <v>1.7235855536</v>
      </c>
      <c r="T6">
        <f t="shared" si="9"/>
        <v>-1.9772812727449915</v>
      </c>
      <c r="U6">
        <v>6</v>
      </c>
      <c r="W6">
        <f t="shared" si="10"/>
        <v>1.7939487849</v>
      </c>
      <c r="X6">
        <f t="shared" si="11"/>
        <v>5.4895319984645834</v>
      </c>
    </row>
    <row r="7" spans="1:24">
      <c r="A7">
        <v>7</v>
      </c>
      <c r="C7">
        <f t="shared" si="0"/>
        <v>21.958071898299998</v>
      </c>
      <c r="D7">
        <f t="shared" si="1"/>
        <v>0.20945600454608204</v>
      </c>
      <c r="E7">
        <v>7</v>
      </c>
      <c r="G7">
        <f t="shared" si="2"/>
        <v>21.958071898299998</v>
      </c>
      <c r="H7">
        <f t="shared" si="3"/>
        <v>2.4411400746924077</v>
      </c>
      <c r="I7">
        <v>7</v>
      </c>
      <c r="K7">
        <f t="shared" si="4"/>
        <v>11.371296230499999</v>
      </c>
      <c r="L7">
        <f t="shared" si="5"/>
        <v>-2.7006194037181523</v>
      </c>
      <c r="M7">
        <v>7</v>
      </c>
      <c r="O7">
        <f t="shared" si="6"/>
        <v>11.371296230499999</v>
      </c>
      <c r="P7">
        <f t="shared" si="7"/>
        <v>4.8236797509582594</v>
      </c>
      <c r="Q7">
        <v>7</v>
      </c>
      <c r="S7">
        <f t="shared" si="8"/>
        <v>1.8772299428000001</v>
      </c>
      <c r="T7">
        <f t="shared" si="9"/>
        <v>-1.812410453811979</v>
      </c>
      <c r="U7">
        <v>7</v>
      </c>
      <c r="W7">
        <f t="shared" si="10"/>
        <v>1.9464937486</v>
      </c>
      <c r="X7">
        <f t="shared" si="11"/>
        <v>5.6314493398861449</v>
      </c>
    </row>
    <row r="8" spans="1:24">
      <c r="A8">
        <v>8</v>
      </c>
      <c r="C8">
        <f t="shared" si="0"/>
        <v>27.780798515500003</v>
      </c>
      <c r="D8">
        <f t="shared" si="1"/>
        <v>0.40024461374958742</v>
      </c>
      <c r="E8">
        <v>8</v>
      </c>
      <c r="G8">
        <f t="shared" si="2"/>
        <v>27.780798515500003</v>
      </c>
      <c r="H8">
        <f t="shared" si="3"/>
        <v>2.5404961180835293</v>
      </c>
      <c r="I8">
        <v>8</v>
      </c>
      <c r="K8">
        <f t="shared" si="4"/>
        <v>15.429560236399999</v>
      </c>
      <c r="L8">
        <f t="shared" si="5"/>
        <v>-2.5888165666509746</v>
      </c>
      <c r="M8">
        <v>8</v>
      </c>
      <c r="O8">
        <f t="shared" si="6"/>
        <v>15.429560236399999</v>
      </c>
      <c r="P8">
        <f t="shared" si="7"/>
        <v>4.9140989444859766</v>
      </c>
      <c r="Q8">
        <v>8</v>
      </c>
      <c r="S8">
        <f t="shared" si="8"/>
        <v>2.0308743319999998</v>
      </c>
      <c r="T8">
        <f t="shared" si="9"/>
        <v>-1.648691648161035</v>
      </c>
      <c r="U8">
        <v>8</v>
      </c>
      <c r="W8">
        <f t="shared" si="10"/>
        <v>2.0990387123000001</v>
      </c>
      <c r="X8">
        <f t="shared" si="11"/>
        <v>5.7745066032143706</v>
      </c>
    </row>
    <row r="9" spans="1:24">
      <c r="A9">
        <v>9</v>
      </c>
      <c r="C9">
        <f t="shared" si="0"/>
        <v>33.6035251327</v>
      </c>
      <c r="D9">
        <f t="shared" si="1"/>
        <v>0.58927673619659804</v>
      </c>
      <c r="E9">
        <v>9</v>
      </c>
      <c r="G9">
        <f t="shared" si="2"/>
        <v>33.6035251327</v>
      </c>
      <c r="H9">
        <f t="shared" si="3"/>
        <v>2.6416086482311449</v>
      </c>
      <c r="I9">
        <v>9</v>
      </c>
      <c r="K9">
        <f t="shared" si="4"/>
        <v>19.4878242423</v>
      </c>
      <c r="L9">
        <f t="shared" si="5"/>
        <v>-2.4774884007750302</v>
      </c>
      <c r="M9">
        <v>9</v>
      </c>
      <c r="O9">
        <f t="shared" si="6"/>
        <v>19.4878242423</v>
      </c>
      <c r="P9">
        <f t="shared" si="7"/>
        <v>5.0049928092049285</v>
      </c>
      <c r="Q9">
        <v>9</v>
      </c>
      <c r="S9">
        <f t="shared" si="8"/>
        <v>2.1845187211999999</v>
      </c>
      <c r="T9">
        <f t="shared" si="9"/>
        <v>-1.4861343411968195</v>
      </c>
      <c r="U9">
        <v>9</v>
      </c>
      <c r="W9">
        <f t="shared" si="10"/>
        <v>2.2515836760000001</v>
      </c>
      <c r="X9">
        <f t="shared" si="11"/>
        <v>5.9187126361750941</v>
      </c>
    </row>
    <row r="10" spans="1:24">
      <c r="A10">
        <v>10</v>
      </c>
      <c r="C10">
        <f t="shared" si="0"/>
        <v>39.426251749899997</v>
      </c>
      <c r="D10">
        <f t="shared" si="1"/>
        <v>0.77631698013172534</v>
      </c>
      <c r="E10">
        <v>10</v>
      </c>
      <c r="G10">
        <f t="shared" si="2"/>
        <v>39.426251749899997</v>
      </c>
      <c r="H10">
        <f t="shared" si="3"/>
        <v>2.7447130568906433</v>
      </c>
      <c r="I10">
        <v>10</v>
      </c>
      <c r="K10">
        <f t="shared" si="4"/>
        <v>23.5460882482</v>
      </c>
      <c r="L10">
        <f t="shared" si="5"/>
        <v>-2.366638805155258</v>
      </c>
      <c r="M10">
        <v>10</v>
      </c>
      <c r="O10">
        <f t="shared" si="6"/>
        <v>23.5460882482</v>
      </c>
      <c r="P10">
        <f t="shared" si="7"/>
        <v>5.0963652441800518</v>
      </c>
      <c r="Q10">
        <v>10</v>
      </c>
      <c r="S10">
        <f t="shared" si="8"/>
        <v>2.3381631104</v>
      </c>
      <c r="T10">
        <f t="shared" si="9"/>
        <v>-1.3247470117139923</v>
      </c>
      <c r="U10">
        <v>10</v>
      </c>
      <c r="W10">
        <f t="shared" si="10"/>
        <v>2.4041286397000001</v>
      </c>
      <c r="X10">
        <f t="shared" si="11"/>
        <v>6.0640752909488986</v>
      </c>
    </row>
    <row r="11" spans="1:24">
      <c r="A11">
        <v>11</v>
      </c>
      <c r="C11">
        <f t="shared" si="0"/>
        <v>45.248978367100001</v>
      </c>
      <c r="D11">
        <f t="shared" si="1"/>
        <v>0.9610997833052678</v>
      </c>
      <c r="E11">
        <v>11</v>
      </c>
      <c r="G11">
        <f t="shared" si="2"/>
        <v>45.248978367100001</v>
      </c>
      <c r="H11">
        <f t="shared" si="3"/>
        <v>2.8500749063117272</v>
      </c>
      <c r="I11">
        <v>11</v>
      </c>
      <c r="K11">
        <f t="shared" si="4"/>
        <v>27.6043522541</v>
      </c>
      <c r="L11">
        <f t="shared" si="5"/>
        <v>-2.2562715360701389</v>
      </c>
      <c r="M11">
        <v>11</v>
      </c>
      <c r="O11">
        <f t="shared" si="6"/>
        <v>27.6043522541</v>
      </c>
      <c r="P11">
        <f t="shared" si="7"/>
        <v>5.1882200056898284</v>
      </c>
      <c r="Q11">
        <v>11</v>
      </c>
      <c r="S11">
        <f t="shared" si="8"/>
        <v>2.4918074996000001</v>
      </c>
      <c r="T11">
        <f t="shared" si="9"/>
        <v>-1.1645370926074161</v>
      </c>
      <c r="U11">
        <v>11</v>
      </c>
      <c r="W11">
        <f t="shared" si="10"/>
        <v>2.5566736034000002</v>
      </c>
      <c r="X11">
        <f t="shared" si="11"/>
        <v>6.2106013880506499</v>
      </c>
    </row>
    <row r="12" spans="1:24">
      <c r="A12">
        <v>12</v>
      </c>
      <c r="C12">
        <f t="shared" si="0"/>
        <v>51.071704984300005</v>
      </c>
      <c r="D12">
        <f t="shared" si="1"/>
        <v>1.1433286981186264</v>
      </c>
      <c r="E12">
        <v>12</v>
      </c>
      <c r="G12">
        <f t="shared" si="2"/>
        <v>51.071704984300005</v>
      </c>
      <c r="H12">
        <f t="shared" si="3"/>
        <v>2.9579906440929946</v>
      </c>
      <c r="I12">
        <v>12</v>
      </c>
      <c r="K12">
        <f t="shared" si="4"/>
        <v>31.66261626</v>
      </c>
      <c r="L12">
        <f t="shared" si="5"/>
        <v>-2.1463902002802735</v>
      </c>
      <c r="M12">
        <v>12</v>
      </c>
      <c r="O12">
        <f t="shared" si="6"/>
        <v>31.66261626</v>
      </c>
      <c r="P12">
        <f t="shared" si="7"/>
        <v>5.280560700494858</v>
      </c>
      <c r="Q12">
        <v>12</v>
      </c>
      <c r="S12">
        <f t="shared" si="8"/>
        <v>2.6454518888000003</v>
      </c>
      <c r="T12">
        <f t="shared" si="9"/>
        <v>-1.0055109358972025</v>
      </c>
      <c r="U12">
        <v>12</v>
      </c>
      <c r="W12">
        <f t="shared" si="10"/>
        <v>2.7092185671000002</v>
      </c>
      <c r="X12">
        <f t="shared" si="11"/>
        <v>6.3582966845040119</v>
      </c>
    </row>
    <row r="13" spans="1:24">
      <c r="A13">
        <v>13</v>
      </c>
      <c r="C13">
        <f t="shared" si="0"/>
        <v>56.894431601499996</v>
      </c>
      <c r="D13">
        <f t="shared" si="1"/>
        <v>1.3226775885186399</v>
      </c>
      <c r="E13">
        <v>13</v>
      </c>
      <c r="G13">
        <f t="shared" si="2"/>
        <v>56.894431601499996</v>
      </c>
      <c r="H13">
        <f t="shared" si="3"/>
        <v>3.0687864062876073</v>
      </c>
      <c r="I13">
        <v>13</v>
      </c>
      <c r="K13">
        <f t="shared" si="4"/>
        <v>35.7208802659</v>
      </c>
      <c r="L13">
        <f t="shared" si="5"/>
        <v>-2.0369982484488096</v>
      </c>
      <c r="M13">
        <v>13</v>
      </c>
      <c r="O13">
        <f t="shared" si="6"/>
        <v>35.7208802659</v>
      </c>
      <c r="P13">
        <f t="shared" si="7"/>
        <v>5.3733907792582905</v>
      </c>
      <c r="Q13">
        <v>13</v>
      </c>
      <c r="S13">
        <f t="shared" si="8"/>
        <v>2.7990962780000004</v>
      </c>
      <c r="T13">
        <f t="shared" si="9"/>
        <v>-0.84767378244455971</v>
      </c>
      <c r="U13">
        <v>13</v>
      </c>
      <c r="W13">
        <f t="shared" si="10"/>
        <v>2.8617635308000002</v>
      </c>
      <c r="X13">
        <f t="shared" si="11"/>
        <v>6.5071658466510822</v>
      </c>
    </row>
    <row r="14" spans="1:24">
      <c r="A14">
        <v>14</v>
      </c>
      <c r="C14">
        <f t="shared" si="0"/>
        <v>62.7171582187</v>
      </c>
      <c r="D14">
        <f t="shared" si="1"/>
        <v>1.4987946605571856</v>
      </c>
      <c r="E14">
        <v>14</v>
      </c>
      <c r="G14">
        <f t="shared" si="2"/>
        <v>62.7171582187</v>
      </c>
      <c r="H14">
        <f t="shared" si="3"/>
        <v>3.1828139868436875</v>
      </c>
      <c r="I14">
        <v>14</v>
      </c>
      <c r="K14">
        <f t="shared" si="4"/>
        <v>39.7791442718</v>
      </c>
      <c r="L14">
        <f t="shared" si="5"/>
        <v>-1.9280989687396888</v>
      </c>
      <c r="M14">
        <v>14</v>
      </c>
      <c r="O14">
        <f t="shared" si="6"/>
        <v>39.7791442718</v>
      </c>
      <c r="P14">
        <f t="shared" si="7"/>
        <v>5.466713530144065</v>
      </c>
      <c r="Q14">
        <v>14</v>
      </c>
      <c r="S14">
        <f t="shared" si="8"/>
        <v>2.9527406672000005</v>
      </c>
      <c r="T14">
        <f t="shared" si="9"/>
        <v>-0.69102973669017098</v>
      </c>
      <c r="U14">
        <v>14</v>
      </c>
      <c r="W14">
        <f t="shared" si="10"/>
        <v>3.0143084944999998</v>
      </c>
      <c r="X14">
        <f t="shared" si="11"/>
        <v>6.6572124278928202</v>
      </c>
    </row>
    <row r="15" spans="1:24">
      <c r="A15">
        <v>15</v>
      </c>
      <c r="C15">
        <f t="shared" si="0"/>
        <v>68.539884835899997</v>
      </c>
      <c r="D15">
        <f t="shared" si="1"/>
        <v>1.6713103172759762</v>
      </c>
      <c r="E15">
        <v>15</v>
      </c>
      <c r="G15">
        <f t="shared" si="2"/>
        <v>68.539884835899997</v>
      </c>
      <c r="H15">
        <f t="shared" si="3"/>
        <v>3.300442982719523</v>
      </c>
      <c r="I15">
        <v>15</v>
      </c>
      <c r="K15">
        <f t="shared" si="4"/>
        <v>43.8374082777</v>
      </c>
      <c r="L15">
        <f t="shared" si="5"/>
        <v>-1.8196954806196373</v>
      </c>
      <c r="M15">
        <v>15</v>
      </c>
      <c r="O15">
        <f t="shared" si="6"/>
        <v>43.8374082777</v>
      </c>
      <c r="P15">
        <f t="shared" si="7"/>
        <v>5.5605320726189085</v>
      </c>
      <c r="Q15">
        <v>15</v>
      </c>
      <c r="S15">
        <f t="shared" si="8"/>
        <v>3.1063850563999997</v>
      </c>
      <c r="T15">
        <f t="shared" si="9"/>
        <v>-0.53558174669614411</v>
      </c>
      <c r="U15">
        <v>15</v>
      </c>
      <c r="W15">
        <f t="shared" si="10"/>
        <v>3.1668534582000003</v>
      </c>
      <c r="X15">
        <f t="shared" si="11"/>
        <v>6.8084388516057555</v>
      </c>
    </row>
    <row r="16" spans="1:24">
      <c r="A16">
        <v>16</v>
      </c>
      <c r="C16">
        <f t="shared" si="0"/>
        <v>74.362611453099987</v>
      </c>
      <c r="D16">
        <f t="shared" si="1"/>
        <v>1.839849669251884</v>
      </c>
      <c r="E16">
        <v>16</v>
      </c>
      <c r="G16">
        <f t="shared" si="2"/>
        <v>74.362611453099987</v>
      </c>
      <c r="H16">
        <f t="shared" si="3"/>
        <v>3.4220482833382411</v>
      </c>
      <c r="I16">
        <v>16</v>
      </c>
      <c r="K16">
        <f t="shared" si="4"/>
        <v>47.8956722836</v>
      </c>
      <c r="L16">
        <f t="shared" si="5"/>
        <v>-1.7117907288896164</v>
      </c>
      <c r="M16">
        <v>16</v>
      </c>
      <c r="O16">
        <f t="shared" si="6"/>
        <v>47.8956722836</v>
      </c>
      <c r="P16">
        <f t="shared" si="7"/>
        <v>5.654849351483783</v>
      </c>
      <c r="Q16">
        <v>16</v>
      </c>
      <c r="S16">
        <f t="shared" si="8"/>
        <v>3.2600294455999999</v>
      </c>
      <c r="T16">
        <f t="shared" si="9"/>
        <v>-0.38133158971633252</v>
      </c>
      <c r="U16">
        <v>16</v>
      </c>
      <c r="W16">
        <f t="shared" si="10"/>
        <v>3.3193984218999999</v>
      </c>
      <c r="X16">
        <f t="shared" si="11"/>
        <v>6.9608463994254572</v>
      </c>
    </row>
    <row r="17" spans="1:24">
      <c r="A17">
        <v>17</v>
      </c>
      <c r="C17">
        <f t="shared" si="0"/>
        <v>80.185338070299991</v>
      </c>
      <c r="D17">
        <f t="shared" si="1"/>
        <v>2.0040500062167865</v>
      </c>
      <c r="E17">
        <v>17</v>
      </c>
      <c r="G17">
        <f t="shared" si="2"/>
        <v>80.185338070299991</v>
      </c>
      <c r="H17">
        <f t="shared" si="3"/>
        <v>3.5479925989679648</v>
      </c>
      <c r="I17">
        <v>17</v>
      </c>
      <c r="K17">
        <f t="shared" si="4"/>
        <v>51.9539362895</v>
      </c>
      <c r="L17">
        <f t="shared" si="5"/>
        <v>-1.6043874779710867</v>
      </c>
      <c r="M17">
        <v>17</v>
      </c>
      <c r="O17">
        <f t="shared" si="6"/>
        <v>51.9539362895</v>
      </c>
      <c r="P17">
        <f t="shared" si="7"/>
        <v>5.7496681311601492</v>
      </c>
      <c r="Q17">
        <v>17</v>
      </c>
      <c r="S17">
        <f t="shared" si="8"/>
        <v>3.4136738348</v>
      </c>
      <c r="T17">
        <f t="shared" si="9"/>
        <v>-0.2282798634590808</v>
      </c>
      <c r="U17">
        <v>17</v>
      </c>
      <c r="W17">
        <f t="shared" si="10"/>
        <v>3.4719433856000004</v>
      </c>
      <c r="X17">
        <f t="shared" si="11"/>
        <v>7.1144352050284478</v>
      </c>
    </row>
    <row r="18" spans="1:24">
      <c r="A18">
        <v>18</v>
      </c>
      <c r="C18">
        <f t="shared" si="0"/>
        <v>86.008064687499996</v>
      </c>
      <c r="D18">
        <f t="shared" si="1"/>
        <v>2.1635825617265554</v>
      </c>
      <c r="E18">
        <v>18</v>
      </c>
      <c r="G18">
        <f t="shared" si="2"/>
        <v>86.008064687499996</v>
      </c>
      <c r="H18">
        <f t="shared" si="3"/>
        <v>3.678604696052822</v>
      </c>
      <c r="I18">
        <v>18</v>
      </c>
      <c r="K18">
        <f t="shared" si="4"/>
        <v>56.0122002954</v>
      </c>
      <c r="L18">
        <f t="shared" si="5"/>
        <v>-1.4974883064718321</v>
      </c>
      <c r="M18">
        <v>18</v>
      </c>
      <c r="O18">
        <f t="shared" si="6"/>
        <v>56.0122002954</v>
      </c>
      <c r="P18">
        <f t="shared" si="7"/>
        <v>5.8449909902557913</v>
      </c>
      <c r="Q18">
        <v>18</v>
      </c>
      <c r="S18">
        <f t="shared" si="8"/>
        <v>3.5673182240000001</v>
      </c>
      <c r="T18">
        <f t="shared" si="9"/>
        <v>-7.6425983142323961E-2</v>
      </c>
      <c r="U18">
        <v>18</v>
      </c>
      <c r="W18">
        <f t="shared" si="10"/>
        <v>3.6244883493</v>
      </c>
      <c r="X18">
        <f t="shared" si="11"/>
        <v>7.2692042534827799</v>
      </c>
    </row>
    <row r="19" spans="1:24">
      <c r="A19">
        <v>19</v>
      </c>
      <c r="C19">
        <f t="shared" si="0"/>
        <v>91.830791304699986</v>
      </c>
      <c r="D19">
        <f t="shared" si="1"/>
        <v>2.3181765722779515</v>
      </c>
      <c r="E19">
        <v>19</v>
      </c>
      <c r="G19">
        <f t="shared" si="2"/>
        <v>91.830791304699986</v>
      </c>
      <c r="H19">
        <f t="shared" si="3"/>
        <v>3.814155338096052</v>
      </c>
      <c r="I19">
        <v>19</v>
      </c>
      <c r="K19">
        <f t="shared" si="4"/>
        <v>60.070464301299999</v>
      </c>
      <c r="L19">
        <f t="shared" si="5"/>
        <v>-1.3910956020553771</v>
      </c>
      <c r="M19">
        <v>19</v>
      </c>
      <c r="O19">
        <f t="shared" si="6"/>
        <v>60.070464301299999</v>
      </c>
      <c r="P19">
        <f t="shared" si="7"/>
        <v>5.9408203164342313</v>
      </c>
      <c r="Q19">
        <v>19</v>
      </c>
      <c r="S19">
        <f t="shared" si="8"/>
        <v>3.7209626132000002</v>
      </c>
      <c r="T19">
        <f t="shared" si="9"/>
        <v>7.4231815625167563E-2</v>
      </c>
      <c r="U19">
        <v>19</v>
      </c>
      <c r="W19">
        <f t="shared" si="10"/>
        <v>3.7770333130000004</v>
      </c>
      <c r="X19">
        <f t="shared" si="11"/>
        <v>7.4251513861746421</v>
      </c>
    </row>
    <row r="20" spans="1:24">
      <c r="A20">
        <v>20</v>
      </c>
      <c r="C20">
        <f t="shared" si="0"/>
        <v>97.65351792189999</v>
      </c>
      <c r="D20">
        <f t="shared" si="1"/>
        <v>2.467642300700458</v>
      </c>
      <c r="E20">
        <v>20</v>
      </c>
      <c r="G20">
        <f t="shared" si="2"/>
        <v>97.65351792189999</v>
      </c>
      <c r="H20">
        <f t="shared" si="3"/>
        <v>3.9548342622681716</v>
      </c>
      <c r="I20">
        <v>20</v>
      </c>
      <c r="K20">
        <f t="shared" si="4"/>
        <v>64.128728307199992</v>
      </c>
      <c r="L20">
        <f t="shared" si="5"/>
        <v>-1.2852115566370723</v>
      </c>
      <c r="M20">
        <v>20</v>
      </c>
      <c r="O20">
        <f t="shared" si="6"/>
        <v>64.128728307199992</v>
      </c>
      <c r="P20">
        <f t="shared" si="7"/>
        <v>6.0371583016108215</v>
      </c>
      <c r="Q20">
        <v>20</v>
      </c>
      <c r="S20">
        <f t="shared" si="8"/>
        <v>3.8746070024000003</v>
      </c>
      <c r="T20">
        <f t="shared" si="9"/>
        <v>0.22369646816945199</v>
      </c>
      <c r="U20">
        <v>20</v>
      </c>
      <c r="W20">
        <f t="shared" si="10"/>
        <v>3.9295782767</v>
      </c>
      <c r="X20">
        <f t="shared" si="11"/>
        <v>7.5822733112552863</v>
      </c>
    </row>
    <row r="21" spans="1:24">
      <c r="A21">
        <v>21</v>
      </c>
      <c r="C21">
        <f t="shared" si="0"/>
        <v>103.47624453909999</v>
      </c>
      <c r="D21">
        <f t="shared" si="1"/>
        <v>2.611888943699797</v>
      </c>
      <c r="E21">
        <v>21</v>
      </c>
      <c r="G21">
        <f t="shared" si="2"/>
        <v>103.47624453909999</v>
      </c>
      <c r="H21">
        <f t="shared" si="3"/>
        <v>4.1007322718634587</v>
      </c>
      <c r="I21">
        <v>21</v>
      </c>
      <c r="K21">
        <f t="shared" si="4"/>
        <v>68.186992313099992</v>
      </c>
      <c r="L21">
        <f t="shared" si="5"/>
        <v>-1.179838161928811</v>
      </c>
      <c r="M21">
        <v>21</v>
      </c>
      <c r="O21">
        <f t="shared" si="6"/>
        <v>68.186992313099992</v>
      </c>
      <c r="P21">
        <f t="shared" si="7"/>
        <v>6.134006937497456</v>
      </c>
      <c r="Q21">
        <v>21</v>
      </c>
      <c r="S21">
        <f t="shared" si="8"/>
        <v>4.0282513916000005</v>
      </c>
      <c r="T21">
        <f t="shared" si="9"/>
        <v>0.37197206638321978</v>
      </c>
      <c r="U21">
        <v>21</v>
      </c>
      <c r="W21">
        <f t="shared" si="10"/>
        <v>4.0821232404000005</v>
      </c>
      <c r="X21">
        <f t="shared" si="11"/>
        <v>7.7405656194907317</v>
      </c>
    </row>
    <row r="22" spans="1:24">
      <c r="A22">
        <v>22</v>
      </c>
      <c r="C22">
        <f t="shared" si="0"/>
        <v>109.29897115629998</v>
      </c>
      <c r="D22">
        <f t="shared" si="1"/>
        <v>2.7509337280069852</v>
      </c>
      <c r="E22">
        <v>22</v>
      </c>
      <c r="G22">
        <f t="shared" si="2"/>
        <v>109.29897115629998</v>
      </c>
      <c r="H22">
        <f t="shared" si="3"/>
        <v>4.2518321401508965</v>
      </c>
      <c r="I22">
        <v>22</v>
      </c>
      <c r="K22">
        <f t="shared" si="4"/>
        <v>72.245256318999992</v>
      </c>
      <c r="L22">
        <f t="shared" si="5"/>
        <v>-1.0749772053530662</v>
      </c>
      <c r="M22">
        <v>22</v>
      </c>
      <c r="O22">
        <f t="shared" si="6"/>
        <v>72.245256318999992</v>
      </c>
      <c r="P22">
        <f t="shared" si="7"/>
        <v>6.2313680115166061</v>
      </c>
      <c r="Q22">
        <v>22</v>
      </c>
      <c r="S22">
        <f t="shared" si="8"/>
        <v>4.1818957808000006</v>
      </c>
      <c r="T22">
        <f t="shared" si="9"/>
        <v>0.51906383882708873</v>
      </c>
      <c r="U22">
        <v>22</v>
      </c>
      <c r="W22">
        <f t="shared" si="10"/>
        <v>4.2346682041000001</v>
      </c>
      <c r="X22">
        <f t="shared" si="11"/>
        <v>7.9000228053371133</v>
      </c>
    </row>
    <row r="23" spans="1:24">
      <c r="A23">
        <v>23</v>
      </c>
      <c r="C23">
        <f t="shared" si="0"/>
        <v>115.1216977735</v>
      </c>
      <c r="D23">
        <f t="shared" si="1"/>
        <v>2.8849001583272251</v>
      </c>
      <c r="E23">
        <v>23</v>
      </c>
      <c r="G23">
        <f t="shared" si="2"/>
        <v>115.1216977735</v>
      </c>
      <c r="H23">
        <f t="shared" si="3"/>
        <v>4.4080103624252835</v>
      </c>
      <c r="I23">
        <v>23</v>
      </c>
      <c r="K23">
        <f t="shared" si="4"/>
        <v>76.303520324899992</v>
      </c>
      <c r="L23">
        <f t="shared" si="5"/>
        <v>-0.97063026634544469</v>
      </c>
      <c r="M23">
        <v>23</v>
      </c>
      <c r="O23">
        <f t="shared" si="6"/>
        <v>76.303520324899992</v>
      </c>
      <c r="P23">
        <f t="shared" si="7"/>
        <v>6.3292431031038809</v>
      </c>
      <c r="Q23">
        <v>23</v>
      </c>
      <c r="S23">
        <f t="shared" si="8"/>
        <v>4.3355401699999998</v>
      </c>
      <c r="T23">
        <f t="shared" si="9"/>
        <v>0.66497812552456192</v>
      </c>
      <c r="U23">
        <v>23</v>
      </c>
      <c r="W23">
        <f t="shared" si="10"/>
        <v>4.3872131678000006</v>
      </c>
      <c r="X23">
        <f t="shared" si="11"/>
        <v>8.0606382930086156</v>
      </c>
    </row>
    <row r="24" spans="1:24">
      <c r="A24">
        <v>24</v>
      </c>
      <c r="C24">
        <f t="shared" si="0"/>
        <v>120.94442439069998</v>
      </c>
      <c r="D24">
        <f t="shared" si="1"/>
        <v>3.0140058174329898</v>
      </c>
      <c r="E24">
        <v>24</v>
      </c>
      <c r="G24">
        <f t="shared" si="2"/>
        <v>120.94442439069998</v>
      </c>
      <c r="H24">
        <f t="shared" si="3"/>
        <v>4.5690493559141441</v>
      </c>
      <c r="I24">
        <v>24</v>
      </c>
      <c r="K24">
        <f t="shared" si="4"/>
        <v>80.361784330799992</v>
      </c>
      <c r="L24">
        <f t="shared" si="5"/>
        <v>-0.86679871306337075</v>
      </c>
      <c r="M24">
        <v>24</v>
      </c>
      <c r="O24">
        <f t="shared" si="6"/>
        <v>80.361784330799992</v>
      </c>
      <c r="P24">
        <f t="shared" si="7"/>
        <v>6.4276335804167015</v>
      </c>
      <c r="Q24">
        <v>24</v>
      </c>
      <c r="S24">
        <f t="shared" si="8"/>
        <v>4.4891845591999999</v>
      </c>
      <c r="T24">
        <f t="shared" si="9"/>
        <v>0.80972234773109397</v>
      </c>
      <c r="U24">
        <v>24</v>
      </c>
      <c r="W24">
        <f t="shared" si="10"/>
        <v>4.5397581315000002</v>
      </c>
      <c r="X24">
        <f t="shared" si="11"/>
        <v>8.2224044672534902</v>
      </c>
    </row>
    <row r="25" spans="1:24">
      <c r="A25">
        <v>25</v>
      </c>
      <c r="C25">
        <f t="shared" si="0"/>
        <v>126.76715100789998</v>
      </c>
      <c r="D25">
        <f t="shared" si="1"/>
        <v>3.1385423990959098</v>
      </c>
      <c r="E25">
        <v>25</v>
      </c>
      <c r="G25">
        <f t="shared" si="2"/>
        <v>126.76715100789998</v>
      </c>
      <c r="H25">
        <f t="shared" si="3"/>
        <v>4.7346574268458497</v>
      </c>
      <c r="I25">
        <v>25</v>
      </c>
      <c r="K25">
        <f t="shared" si="4"/>
        <v>84.420048336699992</v>
      </c>
      <c r="L25">
        <f t="shared" si="5"/>
        <v>-0.76348369951671247</v>
      </c>
      <c r="M25">
        <v>25</v>
      </c>
      <c r="O25">
        <f t="shared" si="6"/>
        <v>84.420048336699992</v>
      </c>
      <c r="P25">
        <f t="shared" si="7"/>
        <v>6.5265405974649404</v>
      </c>
      <c r="Q25">
        <v>25</v>
      </c>
      <c r="S25">
        <f t="shared" si="8"/>
        <v>4.6428289484</v>
      </c>
      <c r="T25">
        <f t="shared" si="9"/>
        <v>0.95330497300847705</v>
      </c>
      <c r="U25">
        <v>25</v>
      </c>
      <c r="W25">
        <f t="shared" si="10"/>
        <v>4.6923030951999998</v>
      </c>
      <c r="X25">
        <f t="shared" si="11"/>
        <v>8.3853127085078381</v>
      </c>
    </row>
    <row r="26" spans="1:24">
      <c r="A26">
        <v>26</v>
      </c>
      <c r="C26">
        <f t="shared" si="0"/>
        <v>132.5898776251</v>
      </c>
      <c r="D26">
        <f t="shared" si="1"/>
        <v>3.2588519339251558</v>
      </c>
      <c r="E26">
        <v>26</v>
      </c>
      <c r="G26">
        <f t="shared" si="2"/>
        <v>132.5898776251</v>
      </c>
      <c r="H26">
        <f t="shared" si="3"/>
        <v>4.904492544611232</v>
      </c>
      <c r="I26">
        <v>26</v>
      </c>
      <c r="K26">
        <f t="shared" si="4"/>
        <v>88.478312342599992</v>
      </c>
      <c r="L26">
        <f t="shared" si="5"/>
        <v>-0.66068616313429551</v>
      </c>
      <c r="M26">
        <v>26</v>
      </c>
      <c r="O26">
        <f t="shared" si="6"/>
        <v>88.478312342599992</v>
      </c>
      <c r="P26">
        <f t="shared" si="7"/>
        <v>6.6259650916774184</v>
      </c>
      <c r="Q26">
        <v>26</v>
      </c>
      <c r="S26">
        <f t="shared" si="8"/>
        <v>4.7964733376000002</v>
      </c>
      <c r="T26">
        <f t="shared" si="9"/>
        <v>1.0957354759800548</v>
      </c>
      <c r="U26">
        <v>26</v>
      </c>
      <c r="W26">
        <f t="shared" si="10"/>
        <v>4.8448480589000003</v>
      </c>
      <c r="X26">
        <f t="shared" si="11"/>
        <v>8.5493534320571811</v>
      </c>
    </row>
    <row r="27" spans="1:24">
      <c r="A27">
        <v>27</v>
      </c>
      <c r="C27">
        <f t="shared" si="0"/>
        <v>138.41260424230001</v>
      </c>
      <c r="D27">
        <f t="shared" si="1"/>
        <v>3.3753031524662065</v>
      </c>
      <c r="E27">
        <v>27</v>
      </c>
      <c r="G27">
        <f t="shared" si="2"/>
        <v>138.41260424230001</v>
      </c>
      <c r="H27">
        <f t="shared" si="3"/>
        <v>5.0781859786648083</v>
      </c>
      <c r="I27">
        <v>27</v>
      </c>
      <c r="K27">
        <f t="shared" si="4"/>
        <v>92.536576348499992</v>
      </c>
      <c r="L27">
        <f t="shared" si="5"/>
        <v>-0.55840682277817866</v>
      </c>
      <c r="M27">
        <v>27</v>
      </c>
      <c r="O27">
        <f t="shared" si="6"/>
        <v>92.536576348499992</v>
      </c>
      <c r="P27">
        <f t="shared" si="7"/>
        <v>6.725907781916197</v>
      </c>
      <c r="Q27">
        <v>27</v>
      </c>
      <c r="S27">
        <f t="shared" si="8"/>
        <v>4.9501177268000003</v>
      </c>
      <c r="T27">
        <f t="shared" si="9"/>
        <v>1.2370242951795203</v>
      </c>
      <c r="U27">
        <v>27</v>
      </c>
      <c r="W27">
        <f t="shared" si="10"/>
        <v>4.9973930225999998</v>
      </c>
      <c r="X27">
        <f t="shared" si="11"/>
        <v>8.714516130803112</v>
      </c>
    </row>
    <row r="28" spans="1:24">
      <c r="A28">
        <v>28</v>
      </c>
      <c r="C28">
        <f t="shared" si="0"/>
        <v>144.23533085950001</v>
      </c>
      <c r="D28">
        <f t="shared" si="1"/>
        <v>3.4882709277956017</v>
      </c>
      <c r="E28">
        <v>28</v>
      </c>
      <c r="G28">
        <f t="shared" si="2"/>
        <v>144.23533085950001</v>
      </c>
      <c r="H28">
        <f t="shared" si="3"/>
        <v>5.2553628559300378</v>
      </c>
      <c r="I28">
        <v>28</v>
      </c>
      <c r="K28">
        <f t="shared" si="4"/>
        <v>96.594840354399992</v>
      </c>
      <c r="L28">
        <f t="shared" si="5"/>
        <v>-0.4566461772154935</v>
      </c>
      <c r="M28">
        <v>28</v>
      </c>
      <c r="O28">
        <f t="shared" si="6"/>
        <v>96.594840354399992</v>
      </c>
      <c r="P28">
        <f t="shared" si="7"/>
        <v>6.8263691669484068</v>
      </c>
      <c r="Q28">
        <v>28</v>
      </c>
      <c r="S28">
        <f t="shared" si="8"/>
        <v>5.1037621160000004</v>
      </c>
      <c r="T28">
        <f t="shared" si="9"/>
        <v>1.3771827864356587</v>
      </c>
      <c r="U28">
        <v>28</v>
      </c>
      <c r="W28">
        <f t="shared" si="10"/>
        <v>5.1499379863000003</v>
      </c>
      <c r="X28">
        <f t="shared" si="11"/>
        <v>8.8807894212067211</v>
      </c>
    </row>
    <row r="29" spans="1:24">
      <c r="A29">
        <v>29</v>
      </c>
      <c r="C29">
        <f t="shared" si="0"/>
        <v>150.05805747670001</v>
      </c>
      <c r="D29">
        <f t="shared" si="1"/>
        <v>3.5981203533624537</v>
      </c>
      <c r="E29">
        <v>29</v>
      </c>
      <c r="G29">
        <f t="shared" si="2"/>
        <v>150.05805747670001</v>
      </c>
      <c r="H29">
        <f t="shared" si="3"/>
        <v>5.4356580829578132</v>
      </c>
      <c r="I29">
        <v>29</v>
      </c>
      <c r="K29">
        <f t="shared" si="4"/>
        <v>100.65310436029999</v>
      </c>
      <c r="L29">
        <f t="shared" si="5"/>
        <v>-0.35540450405538149</v>
      </c>
      <c r="M29">
        <v>29</v>
      </c>
      <c r="O29">
        <f t="shared" si="6"/>
        <v>100.65310436029999</v>
      </c>
      <c r="P29">
        <f t="shared" si="7"/>
        <v>6.9273495243831915</v>
      </c>
      <c r="Q29">
        <v>29</v>
      </c>
      <c r="S29">
        <f t="shared" si="8"/>
        <v>5.2574065051999996</v>
      </c>
      <c r="T29">
        <f t="shared" si="9"/>
        <v>1.5162231732572087</v>
      </c>
      <c r="U29">
        <v>29</v>
      </c>
      <c r="W29">
        <f t="shared" si="10"/>
        <v>5.3024829499999999</v>
      </c>
      <c r="X29">
        <f t="shared" si="11"/>
        <v>9.0481610919623225</v>
      </c>
    </row>
    <row r="30" spans="1:24">
      <c r="A30">
        <v>30</v>
      </c>
      <c r="C30">
        <f t="shared" si="0"/>
        <v>155.88078409389999</v>
      </c>
      <c r="D30">
        <f t="shared" si="1"/>
        <v>3.705195769125273</v>
      </c>
      <c r="E30">
        <v>30</v>
      </c>
      <c r="G30">
        <f t="shared" si="2"/>
        <v>155.88078409389999</v>
      </c>
      <c r="H30">
        <f t="shared" si="3"/>
        <v>5.6187273197896186</v>
      </c>
      <c r="I30">
        <v>30</v>
      </c>
      <c r="K30">
        <f t="shared" si="4"/>
        <v>104.71136836619999</v>
      </c>
      <c r="L30">
        <f t="shared" si="5"/>
        <v>-0.25468185915632224</v>
      </c>
      <c r="M30">
        <v>30</v>
      </c>
      <c r="O30">
        <f t="shared" si="6"/>
        <v>104.71136836619999</v>
      </c>
      <c r="P30">
        <f t="shared" si="7"/>
        <v>7.0288489100790272</v>
      </c>
      <c r="Q30">
        <v>30</v>
      </c>
      <c r="S30">
        <f t="shared" si="8"/>
        <v>5.4110508943999998</v>
      </c>
      <c r="T30">
        <f t="shared" si="9"/>
        <v>1.6541584946959316</v>
      </c>
      <c r="U30">
        <v>30</v>
      </c>
      <c r="W30">
        <f t="shared" si="10"/>
        <v>5.4550279137000004</v>
      </c>
      <c r="X30">
        <f t="shared" si="11"/>
        <v>9.2166181549442445</v>
      </c>
    </row>
    <row r="31" spans="1:24">
      <c r="A31">
        <v>31</v>
      </c>
      <c r="C31">
        <f t="shared" si="0"/>
        <v>161.70351071109999</v>
      </c>
      <c r="D31">
        <f t="shared" si="1"/>
        <v>3.8098142177216157</v>
      </c>
      <c r="E31">
        <v>31</v>
      </c>
      <c r="G31">
        <f t="shared" si="2"/>
        <v>161.70351071109999</v>
      </c>
      <c r="H31">
        <f t="shared" si="3"/>
        <v>5.8042535237879029</v>
      </c>
      <c r="I31">
        <v>31</v>
      </c>
      <c r="K31">
        <f t="shared" si="4"/>
        <v>108.76963237209999</v>
      </c>
      <c r="L31">
        <f t="shared" si="5"/>
        <v>-0.15447807650679346</v>
      </c>
      <c r="M31">
        <v>31</v>
      </c>
      <c r="O31">
        <f t="shared" si="6"/>
        <v>108.76963237209999</v>
      </c>
      <c r="P31">
        <f t="shared" si="7"/>
        <v>7.1308671580243939</v>
      </c>
      <c r="Q31">
        <v>31</v>
      </c>
      <c r="S31">
        <f t="shared" si="8"/>
        <v>5.5646952835999999</v>
      </c>
      <c r="T31">
        <f t="shared" si="9"/>
        <v>1.7910025511721064</v>
      </c>
      <c r="U31">
        <v>31</v>
      </c>
      <c r="W31">
        <f t="shared" si="10"/>
        <v>5.6075728774</v>
      </c>
      <c r="X31">
        <f t="shared" si="11"/>
        <v>9.3861468979657445</v>
      </c>
    </row>
    <row r="32" spans="1:24">
      <c r="A32">
        <v>32</v>
      </c>
      <c r="C32">
        <f t="shared" si="0"/>
        <v>167.5262373283</v>
      </c>
      <c r="D32">
        <f t="shared" si="1"/>
        <v>3.9122624157236823</v>
      </c>
      <c r="E32">
        <v>32</v>
      </c>
      <c r="G32">
        <f t="shared" si="2"/>
        <v>167.5262373283</v>
      </c>
      <c r="H32">
        <f t="shared" si="3"/>
        <v>5.9919499783804619</v>
      </c>
      <c r="I32">
        <v>32</v>
      </c>
      <c r="K32">
        <f t="shared" si="4"/>
        <v>112.82789637799999</v>
      </c>
      <c r="L32">
        <f t="shared" si="5"/>
        <v>-5.4792768579864148E-2</v>
      </c>
      <c r="M32">
        <v>32</v>
      </c>
      <c r="O32">
        <f t="shared" si="6"/>
        <v>112.82789637799999</v>
      </c>
      <c r="P32">
        <f t="shared" si="7"/>
        <v>7.2334038806923608</v>
      </c>
      <c r="Q32">
        <v>32</v>
      </c>
      <c r="S32">
        <f t="shared" si="8"/>
        <v>5.7183396728</v>
      </c>
      <c r="T32">
        <f t="shared" si="9"/>
        <v>1.9267698487454186</v>
      </c>
      <c r="U32">
        <v>32</v>
      </c>
      <c r="W32">
        <f t="shared" si="10"/>
        <v>5.7601178411000005</v>
      </c>
      <c r="X32">
        <f t="shared" si="11"/>
        <v>9.5567329388924573</v>
      </c>
    </row>
    <row r="33" spans="1:24">
      <c r="A33">
        <v>33</v>
      </c>
      <c r="C33">
        <f t="shared" ref="C33:C64" si="12">-12.9782878049+(A33-1)*5.8227266172</f>
        <v>173.3489639455</v>
      </c>
      <c r="D33">
        <f t="shared" ref="D33:D64" si="13">0.778216100055016+0.0249148441674692*C33-3.56469219894813*(0.0434782608695652+(C33-99.6455546129374)^2/110725.773000878)^0.5</f>
        <v>4.0127962529473304</v>
      </c>
      <c r="E33">
        <v>33</v>
      </c>
      <c r="G33">
        <f t="shared" ref="G33:G64" si="14">-12.9782878049+(E33-1)*5.8227266172</f>
        <v>173.3489639455</v>
      </c>
      <c r="H33">
        <f t="shared" ref="H33:H64" si="15">0.778216100055016+0.0249148441674692*G33+3.56469219894813*(0.0434782608695652+(G33-99.6455546129374)^2/110725.773000878)^0.5</f>
        <v>6.1815607937514407</v>
      </c>
      <c r="I33">
        <v>33</v>
      </c>
      <c r="K33">
        <f t="shared" ref="K33:K64" si="16">-12.9782878049+(I33-1)*4.0582640059</f>
        <v>116.88616038389999</v>
      </c>
      <c r="L33">
        <f t="shared" ref="L33:L64" si="17">0.778216100055016+0.0249148441674692*K33-3.56469219894813*(1.04347826086957+(K33-99.6455546129374)^2/110725.773000878)^0.5</f>
        <v>4.437467284005292E-2</v>
      </c>
      <c r="M33">
        <v>33</v>
      </c>
      <c r="O33">
        <f t="shared" ref="O33:O64" si="18">-12.9782878049+(M33-1)*4.0582640059</f>
        <v>116.88616038389999</v>
      </c>
      <c r="P33">
        <f t="shared" ref="P33:P64" si="19">0.778216100055016+0.0249148441674692*O33+3.56469219894813*(1.04347826086957+(O33-99.6455546129374)^2/110725.773000878)^0.5</f>
        <v>7.3364584698673383</v>
      </c>
      <c r="Q33">
        <v>33</v>
      </c>
      <c r="S33">
        <f t="shared" ref="S33:S64" si="20">0.9553636076+(Q33-1)*0.1536443892</f>
        <v>5.8719840620000001</v>
      </c>
      <c r="T33">
        <f t="shared" ref="T33:T64" si="21">0+1*S33-3.56469219894813*(1.04347826086957+(S33-3.26086956521739)^2/68.7329637861174)^0.5</f>
        <v>2.0614755423059732</v>
      </c>
      <c r="U33">
        <v>33</v>
      </c>
      <c r="W33">
        <f t="shared" ref="W33:W64" si="22">1.0312239664+(U33-1)*0.1525449637</f>
        <v>5.9126628048000001</v>
      </c>
      <c r="X33">
        <f t="shared" ref="X33:X64" si="23">0+1*W33+3.56469219894813*(1.04347826086957+(W33-3.26086956521739)^2/68.7329637861174)^0.5</f>
        <v>9.728361280662277</v>
      </c>
    </row>
    <row r="34" spans="1:24">
      <c r="A34">
        <v>34</v>
      </c>
      <c r="C34">
        <f t="shared" si="12"/>
        <v>179.17169056270001</v>
      </c>
      <c r="D34">
        <f t="shared" si="13"/>
        <v>4.1116419460993585</v>
      </c>
      <c r="E34">
        <v>34</v>
      </c>
      <c r="G34">
        <f t="shared" si="14"/>
        <v>179.17169056270001</v>
      </c>
      <c r="H34">
        <f t="shared" si="15"/>
        <v>6.3728597531940396</v>
      </c>
      <c r="I34">
        <v>34</v>
      </c>
      <c r="K34">
        <f t="shared" si="16"/>
        <v>120.94442438980001</v>
      </c>
      <c r="L34">
        <f t="shared" si="17"/>
        <v>0.14302507536239473</v>
      </c>
      <c r="M34">
        <v>34</v>
      </c>
      <c r="O34">
        <f t="shared" si="18"/>
        <v>120.94442438980001</v>
      </c>
      <c r="P34">
        <f t="shared" si="19"/>
        <v>7.4400300979398928</v>
      </c>
      <c r="Q34">
        <v>34</v>
      </c>
      <c r="S34">
        <f t="shared" si="20"/>
        <v>6.0256284512000002</v>
      </c>
      <c r="T34">
        <f t="shared" si="21"/>
        <v>2.1951353781456295</v>
      </c>
      <c r="U34">
        <v>34</v>
      </c>
      <c r="W34">
        <f t="shared" si="22"/>
        <v>6.0652077684999997</v>
      </c>
      <c r="X34">
        <f t="shared" si="23"/>
        <v>9.9010163667789346</v>
      </c>
    </row>
    <row r="35" spans="1:24">
      <c r="A35">
        <v>35</v>
      </c>
      <c r="C35">
        <f t="shared" si="12"/>
        <v>184.99441717990001</v>
      </c>
      <c r="D35">
        <f t="shared" si="13"/>
        <v>4.2089981601601938</v>
      </c>
      <c r="E35">
        <v>35</v>
      </c>
      <c r="G35">
        <f t="shared" si="14"/>
        <v>184.99441717990001</v>
      </c>
      <c r="H35">
        <f t="shared" si="15"/>
        <v>6.5656481917278295</v>
      </c>
      <c r="I35">
        <v>35</v>
      </c>
      <c r="K35">
        <f t="shared" si="16"/>
        <v>125.00268839569999</v>
      </c>
      <c r="L35">
        <f t="shared" si="17"/>
        <v>0.24115948423399702</v>
      </c>
      <c r="M35">
        <v>35</v>
      </c>
      <c r="O35">
        <f t="shared" si="18"/>
        <v>125.00268839569999</v>
      </c>
      <c r="P35">
        <f t="shared" si="19"/>
        <v>7.5441177196631859</v>
      </c>
      <c r="Q35">
        <v>35</v>
      </c>
      <c r="S35">
        <f t="shared" si="20"/>
        <v>6.1792728404000004</v>
      </c>
      <c r="T35">
        <f t="shared" si="21"/>
        <v>2.327765636349675</v>
      </c>
      <c r="U35">
        <v>35</v>
      </c>
      <c r="W35">
        <f t="shared" si="22"/>
        <v>6.2177527322000001</v>
      </c>
      <c r="X35">
        <f t="shared" si="23"/>
        <v>10.074682136866922</v>
      </c>
    </row>
    <row r="36" spans="1:24">
      <c r="A36">
        <v>36</v>
      </c>
      <c r="C36">
        <f t="shared" si="12"/>
        <v>190.81714379710002</v>
      </c>
      <c r="D36">
        <f t="shared" si="13"/>
        <v>4.3050386028487475</v>
      </c>
      <c r="E36">
        <v>36</v>
      </c>
      <c r="G36">
        <f t="shared" si="14"/>
        <v>190.81714379710002</v>
      </c>
      <c r="H36">
        <f t="shared" si="15"/>
        <v>6.7597524016339028</v>
      </c>
      <c r="I36">
        <v>36</v>
      </c>
      <c r="K36">
        <f t="shared" si="16"/>
        <v>129.06095240159999</v>
      </c>
      <c r="L36">
        <f t="shared" si="17"/>
        <v>0.338779160129691</v>
      </c>
      <c r="M36">
        <v>36</v>
      </c>
      <c r="O36">
        <f t="shared" si="18"/>
        <v>129.06095240159999</v>
      </c>
      <c r="P36">
        <f t="shared" si="19"/>
        <v>7.6487200743623873</v>
      </c>
      <c r="Q36">
        <v>36</v>
      </c>
      <c r="S36">
        <f t="shared" si="20"/>
        <v>6.3329172296000005</v>
      </c>
      <c r="T36">
        <f t="shared" si="21"/>
        <v>2.4593830734239033</v>
      </c>
      <c r="U36">
        <v>36</v>
      </c>
      <c r="W36">
        <f t="shared" si="22"/>
        <v>6.3702976958999997</v>
      </c>
      <c r="X36">
        <f t="shared" si="23"/>
        <v>10.249342081900098</v>
      </c>
    </row>
    <row r="37" spans="1:24">
      <c r="A37">
        <v>37</v>
      </c>
      <c r="C37">
        <f t="shared" si="12"/>
        <v>196.63987041429999</v>
      </c>
      <c r="D37">
        <f t="shared" si="13"/>
        <v>4.3999147612359923</v>
      </c>
      <c r="E37">
        <v>37</v>
      </c>
      <c r="G37">
        <f t="shared" si="14"/>
        <v>196.63987041429999</v>
      </c>
      <c r="H37">
        <f t="shared" si="15"/>
        <v>6.9550208958412831</v>
      </c>
      <c r="I37">
        <v>37</v>
      </c>
      <c r="K37">
        <f t="shared" si="16"/>
        <v>133.11921640750001</v>
      </c>
      <c r="L37">
        <f t="shared" si="17"/>
        <v>0.4358855765007541</v>
      </c>
      <c r="M37">
        <v>37</v>
      </c>
      <c r="O37">
        <f t="shared" si="18"/>
        <v>133.11921640750001</v>
      </c>
      <c r="P37">
        <f t="shared" si="19"/>
        <v>7.7538356885862214</v>
      </c>
      <c r="Q37">
        <v>37</v>
      </c>
      <c r="S37">
        <f t="shared" si="20"/>
        <v>6.4865616188000006</v>
      </c>
      <c r="T37">
        <f t="shared" si="21"/>
        <v>2.5900048655431629</v>
      </c>
      <c r="U37">
        <v>37</v>
      </c>
      <c r="W37">
        <f t="shared" si="22"/>
        <v>6.5228426596000002</v>
      </c>
      <c r="X37">
        <f t="shared" si="23"/>
        <v>10.424979298744541</v>
      </c>
    </row>
    <row r="38" spans="1:24">
      <c r="A38">
        <v>38</v>
      </c>
      <c r="C38">
        <f t="shared" si="12"/>
        <v>202.4625970315</v>
      </c>
      <c r="D38">
        <f t="shared" si="13"/>
        <v>4.4937585750849944</v>
      </c>
      <c r="E38">
        <v>38</v>
      </c>
      <c r="G38">
        <f t="shared" si="14"/>
        <v>202.4625970315</v>
      </c>
      <c r="H38">
        <f t="shared" si="15"/>
        <v>7.151321734586908</v>
      </c>
      <c r="I38">
        <v>38</v>
      </c>
      <c r="K38">
        <f t="shared" si="16"/>
        <v>137.17748041340002</v>
      </c>
      <c r="L38">
        <f t="shared" si="17"/>
        <v>0.53248041649416811</v>
      </c>
      <c r="M38">
        <v>38</v>
      </c>
      <c r="O38">
        <f t="shared" si="18"/>
        <v>137.17748041340002</v>
      </c>
      <c r="P38">
        <f t="shared" si="19"/>
        <v>7.8594628791877028</v>
      </c>
      <c r="Q38">
        <v>38</v>
      </c>
      <c r="S38">
        <f t="shared" si="20"/>
        <v>6.6402060079999998</v>
      </c>
      <c r="T38">
        <f t="shared" si="21"/>
        <v>2.71964855277538</v>
      </c>
      <c r="U38">
        <v>38</v>
      </c>
      <c r="W38">
        <f t="shared" si="22"/>
        <v>6.6753876232999998</v>
      </c>
      <c r="X38">
        <f t="shared" si="23"/>
        <v>10.601576543687102</v>
      </c>
    </row>
    <row r="39" spans="1:24">
      <c r="A39">
        <v>39</v>
      </c>
      <c r="C39">
        <f t="shared" si="12"/>
        <v>208.2853236487</v>
      </c>
      <c r="D39">
        <f t="shared" si="13"/>
        <v>4.5866849308180031</v>
      </c>
      <c r="E39">
        <v>39</v>
      </c>
      <c r="G39">
        <f t="shared" si="14"/>
        <v>208.2853236487</v>
      </c>
      <c r="H39">
        <f t="shared" si="15"/>
        <v>7.3485400314485245</v>
      </c>
      <c r="I39">
        <v>39</v>
      </c>
      <c r="K39">
        <f t="shared" si="16"/>
        <v>141.2357444193</v>
      </c>
      <c r="L39">
        <f t="shared" si="17"/>
        <v>0.62856556945754827</v>
      </c>
      <c r="M39">
        <v>39</v>
      </c>
      <c r="O39">
        <f t="shared" si="18"/>
        <v>141.2357444193</v>
      </c>
      <c r="P39">
        <f t="shared" si="19"/>
        <v>7.9655997568192198</v>
      </c>
      <c r="Q39">
        <v>39</v>
      </c>
      <c r="S39">
        <f t="shared" si="20"/>
        <v>6.7938503971999999</v>
      </c>
      <c r="T39">
        <f t="shared" si="21"/>
        <v>2.8483319846006472</v>
      </c>
      <c r="U39">
        <v>39</v>
      </c>
      <c r="W39">
        <f t="shared" si="22"/>
        <v>6.8279325870000003</v>
      </c>
      <c r="X39">
        <f t="shared" si="23"/>
        <v>10.779116284654091</v>
      </c>
    </row>
    <row r="40" spans="1:24">
      <c r="A40">
        <v>40</v>
      </c>
      <c r="C40">
        <f t="shared" si="12"/>
        <v>214.1080502659</v>
      </c>
      <c r="D40">
        <f t="shared" si="13"/>
        <v>4.678793919888161</v>
      </c>
      <c r="E40">
        <v>40</v>
      </c>
      <c r="G40">
        <f t="shared" si="14"/>
        <v>214.1080502659</v>
      </c>
      <c r="H40">
        <f t="shared" si="15"/>
        <v>7.5465756949729936</v>
      </c>
      <c r="I40">
        <v>40</v>
      </c>
      <c r="K40">
        <f t="shared" si="16"/>
        <v>145.29400842519999</v>
      </c>
      <c r="L40">
        <f t="shared" si="17"/>
        <v>0.72414312704647799</v>
      </c>
      <c r="M40">
        <v>40</v>
      </c>
      <c r="O40">
        <f t="shared" si="18"/>
        <v>145.29400842519999</v>
      </c>
      <c r="P40">
        <f t="shared" si="19"/>
        <v>8.0722442298251842</v>
      </c>
      <c r="Q40">
        <v>40</v>
      </c>
      <c r="S40">
        <f t="shared" si="20"/>
        <v>6.9474947864000001</v>
      </c>
      <c r="T40">
        <f t="shared" si="21"/>
        <v>2.9760732670091214</v>
      </c>
      <c r="U40">
        <v>40</v>
      </c>
      <c r="W40">
        <f t="shared" si="22"/>
        <v>6.9804775506999999</v>
      </c>
      <c r="X40">
        <f t="shared" si="23"/>
        <v>10.957580751858513</v>
      </c>
    </row>
    <row r="41" spans="1:24">
      <c r="A41">
        <v>41</v>
      </c>
      <c r="C41">
        <f t="shared" si="12"/>
        <v>219.93077688310001</v>
      </c>
      <c r="D41">
        <f t="shared" si="13"/>
        <v>4.7701728432899131</v>
      </c>
      <c r="E41">
        <v>41</v>
      </c>
      <c r="G41">
        <f t="shared" si="14"/>
        <v>219.93077688310001</v>
      </c>
      <c r="H41">
        <f t="shared" si="15"/>
        <v>7.7453414241658685</v>
      </c>
      <c r="I41">
        <v>41</v>
      </c>
      <c r="K41">
        <f t="shared" si="16"/>
        <v>149.3522724311</v>
      </c>
      <c r="L41">
        <f t="shared" si="17"/>
        <v>0.81921537895266772</v>
      </c>
      <c r="M41">
        <v>41</v>
      </c>
      <c r="O41">
        <f t="shared" si="18"/>
        <v>149.3522724311</v>
      </c>
      <c r="P41">
        <f t="shared" si="19"/>
        <v>8.1793940085138903</v>
      </c>
      <c r="Q41">
        <v>41</v>
      </c>
      <c r="S41">
        <f t="shared" si="20"/>
        <v>7.1011391756000002</v>
      </c>
      <c r="T41">
        <f t="shared" si="21"/>
        <v>3.1028907114248838</v>
      </c>
      <c r="U41">
        <v>41</v>
      </c>
      <c r="W41">
        <f t="shared" si="22"/>
        <v>7.1330225144000003</v>
      </c>
      <c r="X41">
        <f t="shared" si="23"/>
        <v>11.136951986648976</v>
      </c>
    </row>
    <row r="42" spans="1:24">
      <c r="A42">
        <v>42</v>
      </c>
      <c r="C42">
        <f t="shared" si="12"/>
        <v>225.75350350030001</v>
      </c>
      <c r="D42">
        <f t="shared" si="13"/>
        <v>4.8608979665528906</v>
      </c>
      <c r="E42">
        <v>42</v>
      </c>
      <c r="G42">
        <f t="shared" si="14"/>
        <v>225.75350350030001</v>
      </c>
      <c r="H42">
        <f t="shared" si="15"/>
        <v>7.9447609534975161</v>
      </c>
      <c r="I42">
        <v>42</v>
      </c>
      <c r="K42">
        <f t="shared" si="16"/>
        <v>153.41053643700002</v>
      </c>
      <c r="L42">
        <f t="shared" si="17"/>
        <v>0.91378480827288922</v>
      </c>
      <c r="M42">
        <v>42</v>
      </c>
      <c r="O42">
        <f t="shared" si="18"/>
        <v>153.41053643700002</v>
      </c>
      <c r="P42">
        <f t="shared" si="19"/>
        <v>8.2870466097885647</v>
      </c>
      <c r="Q42">
        <v>42</v>
      </c>
      <c r="S42">
        <f t="shared" si="20"/>
        <v>7.2547835648000003</v>
      </c>
      <c r="T42">
        <f t="shared" si="21"/>
        <v>3.2288027856663382</v>
      </c>
      <c r="U42">
        <v>42</v>
      </c>
      <c r="W42">
        <f t="shared" si="22"/>
        <v>7.2855674780999999</v>
      </c>
      <c r="X42">
        <f t="shared" si="23"/>
        <v>11.31721188836778</v>
      </c>
    </row>
    <row r="43" spans="1:24">
      <c r="A43">
        <v>43</v>
      </c>
      <c r="C43">
        <f t="shared" si="12"/>
        <v>231.57623011749999</v>
      </c>
      <c r="D43">
        <f t="shared" si="13"/>
        <v>4.9510360419379538</v>
      </c>
      <c r="E43">
        <v>43</v>
      </c>
      <c r="G43">
        <f t="shared" si="14"/>
        <v>231.57623011749999</v>
      </c>
      <c r="H43">
        <f t="shared" si="15"/>
        <v>8.1447675307070782</v>
      </c>
      <c r="I43">
        <v>43</v>
      </c>
      <c r="K43">
        <f t="shared" si="16"/>
        <v>157.4688004429</v>
      </c>
      <c r="L43">
        <f t="shared" si="17"/>
        <v>1.0078540865400392</v>
      </c>
      <c r="M43">
        <v>43</v>
      </c>
      <c r="O43">
        <f t="shared" si="18"/>
        <v>157.4688004429</v>
      </c>
      <c r="P43">
        <f t="shared" si="19"/>
        <v>8.3951993621163101</v>
      </c>
      <c r="Q43">
        <v>43</v>
      </c>
      <c r="S43">
        <f t="shared" si="20"/>
        <v>7.4084279540000004</v>
      </c>
      <c r="T43">
        <f t="shared" si="21"/>
        <v>3.3538280671176981</v>
      </c>
      <c r="U43">
        <v>43</v>
      </c>
      <c r="W43">
        <f t="shared" si="22"/>
        <v>7.4381124418000004</v>
      </c>
      <c r="X43">
        <f t="shared" si="23"/>
        <v>11.498342259059578</v>
      </c>
    </row>
    <row r="44" spans="1:24">
      <c r="A44">
        <v>44</v>
      </c>
      <c r="C44">
        <f t="shared" si="12"/>
        <v>237.39895673469999</v>
      </c>
      <c r="D44">
        <f t="shared" si="13"/>
        <v>5.0406456203885845</v>
      </c>
      <c r="E44">
        <v>44</v>
      </c>
      <c r="G44">
        <f t="shared" si="14"/>
        <v>237.39895673469999</v>
      </c>
      <c r="H44">
        <f t="shared" si="15"/>
        <v>8.3453026048510743</v>
      </c>
      <c r="I44">
        <v>44</v>
      </c>
      <c r="K44">
        <f t="shared" si="16"/>
        <v>161.52706444879999</v>
      </c>
      <c r="L44">
        <f t="shared" si="17"/>
        <v>1.1014260684388639</v>
      </c>
      <c r="M44">
        <v>44</v>
      </c>
      <c r="O44">
        <f t="shared" si="18"/>
        <v>161.52706444879999</v>
      </c>
      <c r="P44">
        <f t="shared" si="19"/>
        <v>8.5038494108123803</v>
      </c>
      <c r="Q44">
        <v>44</v>
      </c>
      <c r="S44">
        <f t="shared" si="20"/>
        <v>7.5620723432000005</v>
      </c>
      <c r="T44">
        <f t="shared" si="21"/>
        <v>3.4779851982512611</v>
      </c>
      <c r="U44">
        <v>44</v>
      </c>
      <c r="W44">
        <f t="shared" si="22"/>
        <v>7.5906574055</v>
      </c>
      <c r="X44">
        <f t="shared" si="23"/>
        <v>11.680324845904522</v>
      </c>
    </row>
    <row r="45" spans="1:24">
      <c r="A45">
        <v>45</v>
      </c>
      <c r="C45">
        <f t="shared" si="12"/>
        <v>243.22168335190003</v>
      </c>
      <c r="D45">
        <f t="shared" si="13"/>
        <v>5.1297781776324269</v>
      </c>
      <c r="E45">
        <v>45</v>
      </c>
      <c r="G45">
        <f t="shared" si="14"/>
        <v>243.22168335190003</v>
      </c>
      <c r="H45">
        <f t="shared" si="15"/>
        <v>8.5463147002018598</v>
      </c>
      <c r="I45">
        <v>45</v>
      </c>
      <c r="K45">
        <f t="shared" si="16"/>
        <v>165.5853284547</v>
      </c>
      <c r="L45">
        <f t="shared" si="17"/>
        <v>1.1945037862299155</v>
      </c>
      <c r="M45">
        <v>45</v>
      </c>
      <c r="O45">
        <f t="shared" si="18"/>
        <v>165.5853284547</v>
      </c>
      <c r="P45">
        <f t="shared" si="19"/>
        <v>8.6129937236162242</v>
      </c>
      <c r="Q45">
        <v>45</v>
      </c>
      <c r="S45">
        <f t="shared" si="20"/>
        <v>7.7157167323999998</v>
      </c>
      <c r="T45">
        <f t="shared" si="21"/>
        <v>3.6012928446069106</v>
      </c>
      <c r="U45">
        <v>45</v>
      </c>
      <c r="W45">
        <f t="shared" si="22"/>
        <v>7.7432023692000005</v>
      </c>
      <c r="X45">
        <f t="shared" si="23"/>
        <v>11.863141381280984</v>
      </c>
    </row>
    <row r="46" spans="1:24">
      <c r="A46">
        <v>46</v>
      </c>
      <c r="C46">
        <f t="shared" si="12"/>
        <v>249.0444099691</v>
      </c>
      <c r="D46">
        <f t="shared" si="13"/>
        <v>5.2184790783634973</v>
      </c>
      <c r="E46">
        <v>46</v>
      </c>
      <c r="G46">
        <f t="shared" si="14"/>
        <v>249.0444099691</v>
      </c>
      <c r="H46">
        <f t="shared" si="15"/>
        <v>8.7477584520654137</v>
      </c>
      <c r="I46">
        <v>46</v>
      </c>
      <c r="K46">
        <f t="shared" si="16"/>
        <v>169.64359246060002</v>
      </c>
      <c r="L46">
        <f t="shared" si="17"/>
        <v>1.2870904439061515</v>
      </c>
      <c r="M46">
        <v>46</v>
      </c>
      <c r="O46">
        <f t="shared" si="18"/>
        <v>169.64359246060002</v>
      </c>
      <c r="P46">
        <f t="shared" si="19"/>
        <v>8.7226290965348863</v>
      </c>
      <c r="Q46">
        <v>46</v>
      </c>
      <c r="S46">
        <f t="shared" si="20"/>
        <v>7.8693611215999999</v>
      </c>
      <c r="T46">
        <f t="shared" si="21"/>
        <v>3.7237696553039621</v>
      </c>
      <c r="U46">
        <v>46</v>
      </c>
      <c r="W46">
        <f t="shared" si="22"/>
        <v>7.8957473329000001</v>
      </c>
      <c r="X46">
        <f t="shared" si="23"/>
        <v>12.046773620391999</v>
      </c>
    </row>
    <row r="47" spans="1:24">
      <c r="A47">
        <v>47</v>
      </c>
      <c r="C47">
        <f t="shared" si="12"/>
        <v>254.86713658629998</v>
      </c>
      <c r="D47">
        <f t="shared" si="13"/>
        <v>5.3067884007458304</v>
      </c>
      <c r="E47">
        <v>47</v>
      </c>
      <c r="G47">
        <f t="shared" si="14"/>
        <v>254.86713658629998</v>
      </c>
      <c r="H47">
        <f t="shared" si="15"/>
        <v>8.9495937822777059</v>
      </c>
      <c r="I47">
        <v>47</v>
      </c>
      <c r="K47">
        <f t="shared" si="16"/>
        <v>173.7018564665</v>
      </c>
      <c r="L47">
        <f t="shared" si="17"/>
        <v>1.3791894111072547</v>
      </c>
      <c r="M47">
        <v>47</v>
      </c>
      <c r="O47">
        <f t="shared" si="18"/>
        <v>173.7018564665</v>
      </c>
      <c r="P47">
        <f t="shared" si="19"/>
        <v>8.8327521599286776</v>
      </c>
      <c r="Q47">
        <v>47</v>
      </c>
      <c r="S47">
        <f t="shared" si="20"/>
        <v>8.0230055108000009</v>
      </c>
      <c r="T47">
        <f t="shared" si="21"/>
        <v>3.8454342261313661</v>
      </c>
      <c r="U47">
        <v>47</v>
      </c>
      <c r="W47">
        <f t="shared" si="22"/>
        <v>8.0482922966000014</v>
      </c>
      <c r="X47">
        <f t="shared" si="23"/>
        <v>12.231203376416689</v>
      </c>
    </row>
    <row r="48" spans="1:24">
      <c r="A48">
        <v>48</v>
      </c>
      <c r="C48">
        <f t="shared" si="12"/>
        <v>260.68986320350001</v>
      </c>
      <c r="D48">
        <f t="shared" si="13"/>
        <v>5.3947416412324678</v>
      </c>
      <c r="E48">
        <v>48</v>
      </c>
      <c r="G48">
        <f t="shared" si="14"/>
        <v>260.68986320350001</v>
      </c>
      <c r="H48">
        <f t="shared" si="15"/>
        <v>9.1517851943856972</v>
      </c>
      <c r="I48">
        <v>48</v>
      </c>
      <c r="K48">
        <f t="shared" si="16"/>
        <v>177.76012047239999</v>
      </c>
      <c r="L48">
        <f t="shared" si="17"/>
        <v>1.4708042168172311</v>
      </c>
      <c r="M48">
        <v>48</v>
      </c>
      <c r="O48">
        <f t="shared" si="18"/>
        <v>177.76012047239999</v>
      </c>
      <c r="P48">
        <f t="shared" si="19"/>
        <v>8.943359384813597</v>
      </c>
      <c r="Q48">
        <v>48</v>
      </c>
      <c r="S48">
        <f t="shared" si="20"/>
        <v>8.176649900000001</v>
      </c>
      <c r="T48">
        <f t="shared" si="21"/>
        <v>3.9663050652356739</v>
      </c>
      <c r="U48">
        <v>48</v>
      </c>
      <c r="W48">
        <f t="shared" si="22"/>
        <v>8.2008372603000002</v>
      </c>
      <c r="X48">
        <f t="shared" si="23"/>
        <v>12.416412553172567</v>
      </c>
    </row>
    <row r="49" spans="1:24">
      <c r="A49">
        <v>49</v>
      </c>
      <c r="C49">
        <f t="shared" si="12"/>
        <v>266.51258982069999</v>
      </c>
      <c r="D49">
        <f t="shared" si="13"/>
        <v>5.482370317287276</v>
      </c>
      <c r="E49">
        <v>49</v>
      </c>
      <c r="G49">
        <f t="shared" si="14"/>
        <v>266.51258982069999</v>
      </c>
      <c r="H49">
        <f t="shared" si="15"/>
        <v>9.3543011709255151</v>
      </c>
      <c r="I49">
        <v>49</v>
      </c>
      <c r="K49">
        <f t="shared" si="16"/>
        <v>181.8183844783</v>
      </c>
      <c r="L49">
        <f t="shared" si="17"/>
        <v>1.5619385428711094</v>
      </c>
      <c r="M49">
        <v>49</v>
      </c>
      <c r="O49">
        <f t="shared" si="18"/>
        <v>181.8183844783</v>
      </c>
      <c r="P49">
        <f t="shared" si="19"/>
        <v>9.0544470893546141</v>
      </c>
      <c r="Q49">
        <v>49</v>
      </c>
      <c r="S49">
        <f t="shared" si="20"/>
        <v>8.3302942892000011</v>
      </c>
      <c r="T49">
        <f t="shared" si="21"/>
        <v>4.08640056140207</v>
      </c>
      <c r="U49">
        <v>49</v>
      </c>
      <c r="W49">
        <f t="shared" si="22"/>
        <v>8.3533822240000006</v>
      </c>
      <c r="X49">
        <f t="shared" si="23"/>
        <v>12.602383175297007</v>
      </c>
    </row>
    <row r="50" spans="1:24">
      <c r="A50">
        <v>50</v>
      </c>
      <c r="C50">
        <f t="shared" si="12"/>
        <v>272.33531643790002</v>
      </c>
      <c r="D50">
        <f t="shared" si="13"/>
        <v>5.5697024832548632</v>
      </c>
      <c r="E50">
        <v>50</v>
      </c>
      <c r="G50">
        <f t="shared" si="14"/>
        <v>272.33531643790002</v>
      </c>
      <c r="H50">
        <f t="shared" si="15"/>
        <v>9.5571136575525539</v>
      </c>
      <c r="I50">
        <v>50</v>
      </c>
      <c r="K50">
        <f t="shared" si="16"/>
        <v>185.87664848420002</v>
      </c>
      <c r="L50">
        <f t="shared" si="17"/>
        <v>1.652596217296725</v>
      </c>
      <c r="M50">
        <v>50</v>
      </c>
      <c r="O50">
        <f t="shared" si="18"/>
        <v>185.87664848420002</v>
      </c>
      <c r="P50">
        <f t="shared" si="19"/>
        <v>9.1660114455238944</v>
      </c>
      <c r="Q50">
        <v>50</v>
      </c>
      <c r="S50">
        <f t="shared" si="20"/>
        <v>8.4839386784000013</v>
      </c>
      <c r="T50">
        <f t="shared" si="21"/>
        <v>4.2057389549022917</v>
      </c>
      <c r="U50">
        <v>50</v>
      </c>
      <c r="W50">
        <f t="shared" si="22"/>
        <v>8.5059271877000011</v>
      </c>
      <c r="X50">
        <f t="shared" si="23"/>
        <v>12.78909741597589</v>
      </c>
    </row>
    <row r="51" spans="1:24">
      <c r="A51">
        <v>51</v>
      </c>
      <c r="C51">
        <f t="shared" si="12"/>
        <v>278.15804305509999</v>
      </c>
      <c r="D51">
        <f t="shared" si="13"/>
        <v>5.6567631724614529</v>
      </c>
      <c r="E51">
        <v>51</v>
      </c>
      <c r="G51">
        <f t="shared" si="14"/>
        <v>278.15804305509999</v>
      </c>
      <c r="H51">
        <f t="shared" si="15"/>
        <v>9.7601976209405894</v>
      </c>
      <c r="I51">
        <v>51</v>
      </c>
      <c r="K51">
        <f t="shared" si="16"/>
        <v>189.9349124901</v>
      </c>
      <c r="L51">
        <f t="shared" si="17"/>
        <v>1.7427812075175071</v>
      </c>
      <c r="M51">
        <v>51</v>
      </c>
      <c r="O51">
        <f t="shared" si="18"/>
        <v>189.9349124901</v>
      </c>
      <c r="P51">
        <f t="shared" si="19"/>
        <v>9.2780484858980081</v>
      </c>
      <c r="Q51">
        <v>51</v>
      </c>
      <c r="S51">
        <f t="shared" si="20"/>
        <v>8.6375830676000014</v>
      </c>
      <c r="T51">
        <f t="shared" si="21"/>
        <v>4.3243383108644853</v>
      </c>
      <c r="U51">
        <v>51</v>
      </c>
      <c r="W51">
        <f t="shared" si="22"/>
        <v>8.6584721513999998</v>
      </c>
      <c r="X51">
        <f t="shared" si="23"/>
        <v>12.976537622264912</v>
      </c>
    </row>
    <row r="52" spans="1:24">
      <c r="A52">
        <v>52</v>
      </c>
      <c r="C52">
        <f t="shared" si="12"/>
        <v>283.98076967230003</v>
      </c>
      <c r="D52">
        <f t="shared" si="13"/>
        <v>5.7435747766971588</v>
      </c>
      <c r="E52">
        <v>52</v>
      </c>
      <c r="G52">
        <f t="shared" si="14"/>
        <v>283.98076967230003</v>
      </c>
      <c r="H52">
        <f t="shared" si="15"/>
        <v>9.9635306692995105</v>
      </c>
      <c r="I52">
        <v>52</v>
      </c>
      <c r="K52">
        <f t="shared" si="16"/>
        <v>193.99317649599999</v>
      </c>
      <c r="L52">
        <f t="shared" si="17"/>
        <v>1.8324976134419497</v>
      </c>
      <c r="M52">
        <v>52</v>
      </c>
      <c r="O52">
        <f t="shared" si="18"/>
        <v>193.99317649599999</v>
      </c>
      <c r="P52">
        <f t="shared" si="19"/>
        <v>9.3905541105684591</v>
      </c>
      <c r="Q52">
        <v>52</v>
      </c>
      <c r="S52">
        <f t="shared" si="20"/>
        <v>8.7912274568000015</v>
      </c>
      <c r="T52">
        <f t="shared" si="21"/>
        <v>4.4422164951037395</v>
      </c>
      <c r="U52">
        <v>52</v>
      </c>
      <c r="W52">
        <f t="shared" si="22"/>
        <v>8.8110171151000003</v>
      </c>
      <c r="X52">
        <f t="shared" si="23"/>
        <v>13.164686338063952</v>
      </c>
    </row>
    <row r="53" spans="1:24">
      <c r="A53">
        <v>53</v>
      </c>
      <c r="C53">
        <f t="shared" si="12"/>
        <v>289.8034962895</v>
      </c>
      <c r="D53">
        <f t="shared" si="13"/>
        <v>5.8301573725394213</v>
      </c>
      <c r="E53">
        <v>53</v>
      </c>
      <c r="G53">
        <f t="shared" si="14"/>
        <v>289.8034962895</v>
      </c>
      <c r="H53">
        <f t="shared" si="15"/>
        <v>10.167092726051873</v>
      </c>
      <c r="I53">
        <v>53</v>
      </c>
      <c r="K53">
        <f t="shared" si="16"/>
        <v>198.0514405019</v>
      </c>
      <c r="L53">
        <f t="shared" si="17"/>
        <v>1.9217496604651161</v>
      </c>
      <c r="M53">
        <v>53</v>
      </c>
      <c r="O53">
        <f t="shared" si="18"/>
        <v>198.0514405019</v>
      </c>
      <c r="P53">
        <f t="shared" si="19"/>
        <v>9.5035240941401895</v>
      </c>
      <c r="Q53">
        <v>53</v>
      </c>
      <c r="S53">
        <f t="shared" si="20"/>
        <v>8.9448718460000016</v>
      </c>
      <c r="T53">
        <f t="shared" si="21"/>
        <v>4.5593911523383186</v>
      </c>
      <c r="U53">
        <v>53</v>
      </c>
      <c r="W53">
        <f t="shared" si="22"/>
        <v>8.9635620788000008</v>
      </c>
      <c r="X53">
        <f t="shared" si="23"/>
        <v>13.353526324817508</v>
      </c>
    </row>
    <row r="54" spans="1:24">
      <c r="A54">
        <v>54</v>
      </c>
      <c r="C54">
        <f t="shared" si="12"/>
        <v>295.62622290669998</v>
      </c>
      <c r="D54">
        <f t="shared" si="13"/>
        <v>5.9165290025194341</v>
      </c>
      <c r="E54">
        <v>54</v>
      </c>
      <c r="G54">
        <f t="shared" si="14"/>
        <v>295.62622290669998</v>
      </c>
      <c r="H54">
        <f t="shared" si="15"/>
        <v>10.370865748666484</v>
      </c>
      <c r="I54">
        <v>54</v>
      </c>
      <c r="K54">
        <f t="shared" si="16"/>
        <v>202.10970450780002</v>
      </c>
      <c r="L54">
        <f t="shared" si="17"/>
        <v>2.0105416924069628</v>
      </c>
      <c r="M54">
        <v>54</v>
      </c>
      <c r="O54">
        <f t="shared" si="18"/>
        <v>202.10970450780002</v>
      </c>
      <c r="P54">
        <f t="shared" si="19"/>
        <v>9.6169540927932395</v>
      </c>
      <c r="Q54">
        <v>54</v>
      </c>
      <c r="S54">
        <f t="shared" si="20"/>
        <v>9.0985162352000017</v>
      </c>
      <c r="T54">
        <f t="shared" si="21"/>
        <v>4.6758796867052306</v>
      </c>
      <c r="U54">
        <v>54</v>
      </c>
      <c r="W54">
        <f t="shared" si="22"/>
        <v>9.1161070425000013</v>
      </c>
      <c r="X54">
        <f t="shared" si="23"/>
        <v>13.543040580024755</v>
      </c>
    </row>
    <row r="55" spans="1:24">
      <c r="A55">
        <v>55</v>
      </c>
      <c r="C55">
        <f t="shared" si="12"/>
        <v>301.44894952390001</v>
      </c>
      <c r="D55">
        <f t="shared" si="13"/>
        <v>6.002705917888477</v>
      </c>
      <c r="E55">
        <v>55</v>
      </c>
      <c r="G55">
        <f t="shared" si="14"/>
        <v>301.44894952390001</v>
      </c>
      <c r="H55">
        <f t="shared" si="15"/>
        <v>10.574833485892071</v>
      </c>
      <c r="I55">
        <v>55</v>
      </c>
      <c r="K55">
        <f t="shared" si="16"/>
        <v>206.1679685137</v>
      </c>
      <c r="L55">
        <f t="shared" si="17"/>
        <v>2.0988781644116883</v>
      </c>
      <c r="M55">
        <v>55</v>
      </c>
      <c r="O55">
        <f t="shared" si="18"/>
        <v>206.1679685137</v>
      </c>
      <c r="P55">
        <f t="shared" si="19"/>
        <v>9.730839651383409</v>
      </c>
      <c r="Q55">
        <v>55</v>
      </c>
      <c r="S55">
        <f t="shared" si="20"/>
        <v>9.2521606244000019</v>
      </c>
      <c r="T55">
        <f t="shared" si="21"/>
        <v>4.7916992444796005</v>
      </c>
      <c r="U55">
        <v>55</v>
      </c>
      <c r="W55">
        <f t="shared" si="22"/>
        <v>9.2686520062000017</v>
      </c>
      <c r="X55">
        <f t="shared" si="23"/>
        <v>13.73321235365098</v>
      </c>
    </row>
    <row r="56" spans="1:24">
      <c r="A56">
        <v>56</v>
      </c>
      <c r="C56">
        <f t="shared" si="12"/>
        <v>307.27167614109999</v>
      </c>
      <c r="D56">
        <f t="shared" si="13"/>
        <v>6.0887027886852767</v>
      </c>
      <c r="E56">
        <v>56</v>
      </c>
      <c r="G56">
        <f t="shared" si="14"/>
        <v>307.27167614109999</v>
      </c>
      <c r="H56">
        <f t="shared" si="15"/>
        <v>10.778981267689895</v>
      </c>
      <c r="I56">
        <v>56</v>
      </c>
      <c r="K56">
        <f t="shared" si="16"/>
        <v>210.22623251959999</v>
      </c>
      <c r="L56">
        <f t="shared" si="17"/>
        <v>2.1867636358314679</v>
      </c>
      <c r="M56">
        <v>56</v>
      </c>
      <c r="O56">
        <f t="shared" si="18"/>
        <v>210.22623251959999</v>
      </c>
      <c r="P56">
        <f t="shared" si="19"/>
        <v>9.8451762105585239</v>
      </c>
      <c r="Q56">
        <v>56</v>
      </c>
      <c r="S56">
        <f t="shared" si="20"/>
        <v>9.405805013600002</v>
      </c>
      <c r="T56">
        <f t="shared" si="21"/>
        <v>4.9068666988952581</v>
      </c>
      <c r="U56">
        <v>56</v>
      </c>
      <c r="W56">
        <f t="shared" si="22"/>
        <v>9.4211969699000004</v>
      </c>
      <c r="X56">
        <f t="shared" si="23"/>
        <v>13.924025162538777</v>
      </c>
    </row>
    <row r="57" spans="1:24">
      <c r="A57">
        <v>57</v>
      </c>
      <c r="C57">
        <f t="shared" si="12"/>
        <v>313.09440275830002</v>
      </c>
      <c r="D57">
        <f t="shared" si="13"/>
        <v>6.1745328859143367</v>
      </c>
      <c r="E57">
        <v>57</v>
      </c>
      <c r="G57">
        <f t="shared" si="14"/>
        <v>313.09440275830002</v>
      </c>
      <c r="H57">
        <f t="shared" si="15"/>
        <v>10.983295823055462</v>
      </c>
      <c r="I57">
        <v>57</v>
      </c>
      <c r="K57">
        <f t="shared" si="16"/>
        <v>214.2844965255</v>
      </c>
      <c r="L57">
        <f t="shared" si="17"/>
        <v>2.2742027631171249</v>
      </c>
      <c r="M57">
        <v>57</v>
      </c>
      <c r="O57">
        <f t="shared" si="18"/>
        <v>214.2844965255</v>
      </c>
      <c r="P57">
        <f t="shared" si="19"/>
        <v>9.9599591138677646</v>
      </c>
      <c r="Q57">
        <v>57</v>
      </c>
      <c r="S57">
        <f t="shared" si="20"/>
        <v>9.5594494028000003</v>
      </c>
      <c r="T57">
        <f t="shared" si="21"/>
        <v>5.0213986369587253</v>
      </c>
      <c r="U57">
        <v>57</v>
      </c>
      <c r="W57">
        <f t="shared" si="22"/>
        <v>9.5737419336000009</v>
      </c>
      <c r="X57">
        <f t="shared" si="23"/>
        <v>14.11546280292194</v>
      </c>
    </row>
    <row r="58" spans="1:24">
      <c r="A58">
        <v>58</v>
      </c>
      <c r="C58">
        <f t="shared" si="12"/>
        <v>318.9171293755</v>
      </c>
      <c r="D58">
        <f t="shared" si="13"/>
        <v>6.2602082398949621</v>
      </c>
      <c r="E58">
        <v>58</v>
      </c>
      <c r="G58">
        <f t="shared" si="14"/>
        <v>318.9171293755</v>
      </c>
      <c r="H58">
        <f t="shared" si="15"/>
        <v>11.187765121669464</v>
      </c>
      <c r="I58">
        <v>58</v>
      </c>
      <c r="K58">
        <f t="shared" si="16"/>
        <v>218.34276053140002</v>
      </c>
      <c r="L58">
        <f t="shared" si="17"/>
        <v>2.3612002927372511</v>
      </c>
      <c r="M58">
        <v>58</v>
      </c>
      <c r="O58">
        <f t="shared" si="18"/>
        <v>218.34276053140002</v>
      </c>
      <c r="P58">
        <f t="shared" si="19"/>
        <v>10.075183614842533</v>
      </c>
      <c r="Q58">
        <v>58</v>
      </c>
      <c r="S58">
        <f t="shared" si="20"/>
        <v>9.7130937920000004</v>
      </c>
      <c r="T58">
        <f t="shared" si="21"/>
        <v>5.1353113481453239</v>
      </c>
      <c r="U58">
        <v>58</v>
      </c>
      <c r="W58">
        <f t="shared" si="22"/>
        <v>9.7262868973000014</v>
      </c>
      <c r="X58">
        <f t="shared" si="23"/>
        <v>14.307509361148169</v>
      </c>
    </row>
    <row r="59" spans="1:24">
      <c r="A59">
        <v>59</v>
      </c>
      <c r="C59">
        <f t="shared" si="12"/>
        <v>324.73985599269997</v>
      </c>
      <c r="D59">
        <f t="shared" si="13"/>
        <v>6.3457397782106728</v>
      </c>
      <c r="E59">
        <v>59</v>
      </c>
      <c r="G59">
        <f t="shared" si="14"/>
        <v>324.73985599269997</v>
      </c>
      <c r="H59">
        <f t="shared" si="15"/>
        <v>11.392378235948376</v>
      </c>
      <c r="I59">
        <v>59</v>
      </c>
      <c r="K59">
        <f t="shared" si="16"/>
        <v>222.4010245373</v>
      </c>
      <c r="L59">
        <f t="shared" si="17"/>
        <v>2.447761054146294</v>
      </c>
      <c r="M59">
        <v>59</v>
      </c>
      <c r="O59">
        <f t="shared" si="18"/>
        <v>222.4010245373</v>
      </c>
      <c r="P59">
        <f t="shared" si="19"/>
        <v>10.190844884028385</v>
      </c>
      <c r="Q59">
        <v>59</v>
      </c>
      <c r="S59">
        <f t="shared" si="20"/>
        <v>9.8667381812000006</v>
      </c>
      <c r="T59">
        <f t="shared" si="21"/>
        <v>5.2486208148641369</v>
      </c>
      <c r="U59">
        <v>59</v>
      </c>
      <c r="W59">
        <f t="shared" si="22"/>
        <v>9.8788318610000019</v>
      </c>
      <c r="X59">
        <f t="shared" si="23"/>
        <v>14.50014922271847</v>
      </c>
    </row>
    <row r="60" spans="1:24">
      <c r="A60">
        <v>60</v>
      </c>
      <c r="C60">
        <f t="shared" si="12"/>
        <v>330.56258260990001</v>
      </c>
      <c r="D60">
        <f t="shared" si="13"/>
        <v>6.4311374461597204</v>
      </c>
      <c r="E60">
        <v>60</v>
      </c>
      <c r="G60">
        <f t="shared" si="14"/>
        <v>330.56258260990001</v>
      </c>
      <c r="H60">
        <f t="shared" si="15"/>
        <v>11.597125220593956</v>
      </c>
      <c r="I60">
        <v>60</v>
      </c>
      <c r="K60">
        <f t="shared" si="16"/>
        <v>226.45928854319999</v>
      </c>
      <c r="L60">
        <f t="shared" si="17"/>
        <v>2.5338899528209478</v>
      </c>
      <c r="M60">
        <v>60</v>
      </c>
      <c r="O60">
        <f t="shared" si="18"/>
        <v>226.45928854319999</v>
      </c>
      <c r="P60">
        <f t="shared" si="19"/>
        <v>10.306938015948626</v>
      </c>
      <c r="Q60">
        <v>60</v>
      </c>
      <c r="S60">
        <f t="shared" si="20"/>
        <v>10.020382570400001</v>
      </c>
      <c r="T60">
        <f t="shared" si="21"/>
        <v>5.3613427045779698</v>
      </c>
      <c r="U60">
        <v>60</v>
      </c>
      <c r="W60">
        <f t="shared" si="22"/>
        <v>10.031376824700001</v>
      </c>
      <c r="X60">
        <f t="shared" si="23"/>
        <v>14.693367079751468</v>
      </c>
    </row>
    <row r="61" spans="1:24">
      <c r="A61">
        <v>61</v>
      </c>
      <c r="C61">
        <f t="shared" si="12"/>
        <v>336.38530922709998</v>
      </c>
      <c r="D61">
        <f t="shared" si="13"/>
        <v>6.5164103121636225</v>
      </c>
      <c r="E61">
        <v>61</v>
      </c>
      <c r="G61">
        <f t="shared" si="14"/>
        <v>336.38530922709998</v>
      </c>
      <c r="H61">
        <f t="shared" si="15"/>
        <v>11.801997007184681</v>
      </c>
      <c r="I61">
        <v>61</v>
      </c>
      <c r="K61">
        <f t="shared" si="16"/>
        <v>230.5175525491</v>
      </c>
      <c r="L61">
        <f t="shared" si="17"/>
        <v>2.6195919633830216</v>
      </c>
      <c r="M61">
        <v>61</v>
      </c>
      <c r="O61">
        <f t="shared" si="18"/>
        <v>230.5175525491</v>
      </c>
      <c r="P61">
        <f t="shared" si="19"/>
        <v>10.423458035981449</v>
      </c>
      <c r="Q61">
        <v>61</v>
      </c>
      <c r="S61">
        <f t="shared" si="20"/>
        <v>10.174026959600001</v>
      </c>
      <c r="T61">
        <f t="shared" si="21"/>
        <v>5.4734923634649695</v>
      </c>
      <c r="U61">
        <v>61</v>
      </c>
      <c r="W61">
        <f t="shared" si="22"/>
        <v>10.183921788400001</v>
      </c>
      <c r="X61">
        <f t="shared" si="23"/>
        <v>14.887147936980352</v>
      </c>
    </row>
    <row r="62" spans="1:24">
      <c r="A62">
        <v>62</v>
      </c>
      <c r="C62">
        <f t="shared" si="12"/>
        <v>342.20803584430001</v>
      </c>
      <c r="D62">
        <f t="shared" si="13"/>
        <v>6.6015666602181327</v>
      </c>
      <c r="E62">
        <v>62</v>
      </c>
      <c r="G62">
        <f t="shared" si="14"/>
        <v>342.20803584430001</v>
      </c>
      <c r="H62">
        <f t="shared" si="15"/>
        <v>12.006985311724797</v>
      </c>
      <c r="I62">
        <v>62</v>
      </c>
      <c r="K62">
        <f t="shared" si="16"/>
        <v>234.57581655500002</v>
      </c>
      <c r="L62">
        <f t="shared" si="17"/>
        <v>2.7048721228257344</v>
      </c>
      <c r="M62">
        <v>62</v>
      </c>
      <c r="O62">
        <f t="shared" si="18"/>
        <v>234.57581655500002</v>
      </c>
      <c r="P62">
        <f t="shared" si="19"/>
        <v>10.540399907133633</v>
      </c>
      <c r="Q62">
        <v>62</v>
      </c>
      <c r="S62">
        <f t="shared" si="20"/>
        <v>10.327671348800001</v>
      </c>
      <c r="T62">
        <f t="shared" si="21"/>
        <v>5.5850848115101472</v>
      </c>
      <c r="U62">
        <v>62</v>
      </c>
      <c r="W62">
        <f t="shared" si="22"/>
        <v>10.336466752100002</v>
      </c>
      <c r="X62">
        <f t="shared" si="23"/>
        <v>15.081477116388566</v>
      </c>
    </row>
    <row r="63" spans="1:24">
      <c r="A63">
        <v>63</v>
      </c>
      <c r="C63">
        <f t="shared" si="12"/>
        <v>348.03076246149999</v>
      </c>
      <c r="D63">
        <f t="shared" si="13"/>
        <v>6.6866140711581048</v>
      </c>
      <c r="E63">
        <v>63</v>
      </c>
      <c r="G63">
        <f t="shared" si="14"/>
        <v>348.03076246149999</v>
      </c>
      <c r="H63">
        <f t="shared" si="15"/>
        <v>12.212082553379449</v>
      </c>
      <c r="I63">
        <v>63</v>
      </c>
      <c r="K63">
        <f t="shared" si="16"/>
        <v>238.6340805609</v>
      </c>
      <c r="L63">
        <f t="shared" si="17"/>
        <v>2.7897355238591075</v>
      </c>
      <c r="M63">
        <v>63</v>
      </c>
      <c r="O63">
        <f t="shared" si="18"/>
        <v>238.6340805609</v>
      </c>
      <c r="P63">
        <f t="shared" si="19"/>
        <v>10.657758536695155</v>
      </c>
      <c r="Q63">
        <v>63</v>
      </c>
      <c r="S63">
        <f t="shared" si="20"/>
        <v>10.481315738000001</v>
      </c>
      <c r="T63">
        <f t="shared" si="21"/>
        <v>5.6961347389174284</v>
      </c>
      <c r="U63">
        <v>63</v>
      </c>
      <c r="W63">
        <f t="shared" si="22"/>
        <v>10.489011715800002</v>
      </c>
      <c r="X63">
        <f t="shared" si="23"/>
        <v>15.276340260588071</v>
      </c>
    </row>
    <row r="64" spans="1:24">
      <c r="A64">
        <v>64</v>
      </c>
      <c r="C64">
        <f t="shared" si="12"/>
        <v>353.85348907870002</v>
      </c>
      <c r="D64">
        <f t="shared" si="13"/>
        <v>6.771559494244622</v>
      </c>
      <c r="E64">
        <v>64</v>
      </c>
      <c r="G64">
        <f t="shared" si="14"/>
        <v>353.85348907870002</v>
      </c>
      <c r="H64">
        <f t="shared" si="15"/>
        <v>12.417281782887558</v>
      </c>
      <c r="I64">
        <v>64</v>
      </c>
      <c r="K64">
        <f t="shared" si="16"/>
        <v>242.69234456679999</v>
      </c>
      <c r="L64">
        <f t="shared" si="17"/>
        <v>2.874187308388847</v>
      </c>
      <c r="M64">
        <v>64</v>
      </c>
      <c r="O64">
        <f t="shared" si="18"/>
        <v>242.69234456679999</v>
      </c>
      <c r="P64">
        <f t="shared" si="19"/>
        <v>10.775528782760311</v>
      </c>
      <c r="Q64">
        <v>64</v>
      </c>
      <c r="S64">
        <f t="shared" si="20"/>
        <v>10.634960127200001</v>
      </c>
      <c r="T64">
        <f t="shared" si="21"/>
        <v>5.8066565037359501</v>
      </c>
      <c r="U64">
        <v>64</v>
      </c>
      <c r="W64">
        <f t="shared" si="22"/>
        <v>10.641556679500001</v>
      </c>
      <c r="X64">
        <f t="shared" si="23"/>
        <v>15.471723335041011</v>
      </c>
    </row>
    <row r="65" spans="1:24">
      <c r="A65">
        <v>65</v>
      </c>
      <c r="C65">
        <f t="shared" ref="C65:C70" si="24">-12.9782878049+(A65-1)*5.8227266172</f>
        <v>359.6762156959</v>
      </c>
      <c r="D65">
        <f t="shared" ref="D65:D96" si="25">0.778216100055016+0.0249148441674692*C65-3.56469219894813*(0.0434782608695652+(C65-99.6455546129374)^2/110725.773000878)^0.5</f>
        <v>6.8564093103612205</v>
      </c>
      <c r="E65">
        <v>65</v>
      </c>
      <c r="G65">
        <f t="shared" ref="G65:G70" si="26">-12.9782878049+(E65-1)*5.8227266172</f>
        <v>359.6762156959</v>
      </c>
      <c r="H65">
        <f t="shared" ref="H65:H96" si="27">0.778216100055016+0.0249148441674692*G65+3.56469219894813*(0.0434782608695652+(G65-99.6455546129374)^2/110725.773000878)^0.5</f>
        <v>12.622576619365587</v>
      </c>
      <c r="I65">
        <v>65</v>
      </c>
      <c r="K65">
        <f t="shared" ref="K65:K100" si="28">-12.9782878049+(I65-1)*4.0582640059</f>
        <v>246.7506085727</v>
      </c>
      <c r="L65">
        <f t="shared" ref="L65:L96" si="29">0.778216100055016+0.0249148441674692*K65-3.56469219894813*(1.04347826086957+(K65-99.6455546129374)^2/110725.773000878)^0.5</f>
        <v>2.9582326611418224</v>
      </c>
      <c r="M65">
        <v>65</v>
      </c>
      <c r="O65">
        <f t="shared" ref="O65:O100" si="30">-12.9782878049+(M65-1)*4.0582640059</f>
        <v>246.7506085727</v>
      </c>
      <c r="P65">
        <f t="shared" ref="P65:P96" si="31">0.778216100055016+0.0249148441674692*O65+3.56469219894813*(1.04347826086957+(O65-99.6455546129374)^2/110725.773000878)^0.5</f>
        <v>10.893705460602231</v>
      </c>
      <c r="Q65">
        <v>65</v>
      </c>
      <c r="S65">
        <f t="shared" ref="S65:S70" si="32">0.9553636076+(Q65-1)*0.1536443892</f>
        <v>10.788604516400001</v>
      </c>
      <c r="T65">
        <f t="shared" ref="T65:T96" si="33">0+1*S65-3.56469219894813*(1.04347826086957+(S65-3.26086956521739)^2/68.7329637861174)^0.5</f>
        <v>5.9166641305979981</v>
      </c>
      <c r="U65">
        <v>65</v>
      </c>
      <c r="W65">
        <f t="shared" ref="W65:W70" si="34">1.0312239664+(U65-1)*0.1525449637</f>
        <v>10.794101643200001</v>
      </c>
      <c r="X65">
        <f t="shared" ref="X65:X96" si="35">0+1*W65+3.56469219894813*(1.04347826086957+(W65-3.26086956521739)^2/68.7329637861174)^0.5</f>
        <v>15.667612629222155</v>
      </c>
    </row>
    <row r="66" spans="1:24">
      <c r="A66">
        <v>66</v>
      </c>
      <c r="C66">
        <f t="shared" si="24"/>
        <v>365.49894231309997</v>
      </c>
      <c r="D66">
        <f t="shared" si="25"/>
        <v>6.9411693879192526</v>
      </c>
      <c r="E66">
        <v>66</v>
      </c>
      <c r="G66">
        <f t="shared" si="26"/>
        <v>365.49894231309997</v>
      </c>
      <c r="H66">
        <f t="shared" si="27"/>
        <v>12.827961194402178</v>
      </c>
      <c r="I66">
        <v>66</v>
      </c>
      <c r="K66">
        <f t="shared" si="28"/>
        <v>250.80887257860002</v>
      </c>
      <c r="L66">
        <f t="shared" si="29"/>
        <v>3.0418768034499459</v>
      </c>
      <c r="M66">
        <v>66</v>
      </c>
      <c r="O66">
        <f t="shared" si="30"/>
        <v>250.80887257860002</v>
      </c>
      <c r="P66">
        <f t="shared" si="31"/>
        <v>11.012283348889003</v>
      </c>
      <c r="Q66">
        <v>66</v>
      </c>
      <c r="S66">
        <f t="shared" si="32"/>
        <v>10.942248905600001</v>
      </c>
      <c r="T66">
        <f t="shared" si="33"/>
        <v>6.0261713104700858</v>
      </c>
      <c r="U66">
        <v>66</v>
      </c>
      <c r="W66">
        <f t="shared" si="34"/>
        <v>10.946646606900002</v>
      </c>
      <c r="X66">
        <f t="shared" si="35"/>
        <v>15.863994756815551</v>
      </c>
    </row>
    <row r="67" spans="1:24">
      <c r="A67">
        <v>67</v>
      </c>
      <c r="C67">
        <f t="shared" si="24"/>
        <v>371.32166893030001</v>
      </c>
      <c r="D67">
        <f t="shared" si="25"/>
        <v>7.0258451324146964</v>
      </c>
      <c r="E67">
        <v>67</v>
      </c>
      <c r="G67">
        <f t="shared" si="26"/>
        <v>371.32166893030001</v>
      </c>
      <c r="H67">
        <f t="shared" si="27"/>
        <v>13.033430102501365</v>
      </c>
      <c r="I67">
        <v>67</v>
      </c>
      <c r="K67">
        <f t="shared" si="28"/>
        <v>254.86713658450003</v>
      </c>
      <c r="L67">
        <f t="shared" si="29"/>
        <v>3.1251249872029687</v>
      </c>
      <c r="M67">
        <v>67</v>
      </c>
      <c r="O67">
        <f t="shared" si="30"/>
        <v>254.86713658450003</v>
      </c>
      <c r="P67">
        <f t="shared" si="31"/>
        <v>11.131257195730878</v>
      </c>
      <c r="Q67">
        <v>67</v>
      </c>
      <c r="S67">
        <f t="shared" si="32"/>
        <v>11.095893294800002</v>
      </c>
      <c r="T67">
        <f t="shared" si="33"/>
        <v>6.1351914013230928</v>
      </c>
      <c r="U67">
        <v>67</v>
      </c>
      <c r="W67">
        <f t="shared" si="34"/>
        <v>11.0991915706</v>
      </c>
      <c r="X67">
        <f t="shared" si="35"/>
        <v>16.060856655034652</v>
      </c>
    </row>
    <row r="68" spans="1:24">
      <c r="A68">
        <v>68</v>
      </c>
      <c r="C68">
        <f t="shared" si="24"/>
        <v>377.14439554749998</v>
      </c>
      <c r="D68">
        <f t="shared" si="25"/>
        <v>7.1104415304452093</v>
      </c>
      <c r="E68">
        <v>68</v>
      </c>
      <c r="G68">
        <f t="shared" si="26"/>
        <v>377.14439554749998</v>
      </c>
      <c r="H68">
        <f t="shared" si="27"/>
        <v>13.238978357065475</v>
      </c>
      <c r="I68">
        <v>68</v>
      </c>
      <c r="K68">
        <f t="shared" si="28"/>
        <v>258.92540059039999</v>
      </c>
      <c r="L68">
        <f t="shared" si="29"/>
        <v>3.2079824889794786</v>
      </c>
      <c r="M68">
        <v>68</v>
      </c>
      <c r="O68">
        <f t="shared" si="30"/>
        <v>258.92540059039999</v>
      </c>
      <c r="P68">
        <f t="shared" si="31"/>
        <v>11.25062172454926</v>
      </c>
      <c r="Q68">
        <v>68</v>
      </c>
      <c r="S68">
        <f t="shared" si="32"/>
        <v>11.249537684000002</v>
      </c>
      <c r="T68">
        <f t="shared" si="33"/>
        <v>6.2437374296321035</v>
      </c>
      <c r="U68">
        <v>68</v>
      </c>
      <c r="W68">
        <f t="shared" si="34"/>
        <v>11.251736534300001</v>
      </c>
      <c r="X68">
        <f t="shared" si="35"/>
        <v>16.258185583150773</v>
      </c>
    </row>
    <row r="69" spans="1:24">
      <c r="A69">
        <v>69</v>
      </c>
      <c r="C69">
        <f t="shared" si="24"/>
        <v>382.96712216470002</v>
      </c>
      <c r="D69">
        <f t="shared" si="25"/>
        <v>7.1949631888831878</v>
      </c>
      <c r="E69">
        <v>69</v>
      </c>
      <c r="G69">
        <f t="shared" si="26"/>
        <v>382.96712216470002</v>
      </c>
      <c r="H69">
        <f t="shared" si="27"/>
        <v>13.444601351222124</v>
      </c>
      <c r="I69">
        <v>69</v>
      </c>
      <c r="K69">
        <f t="shared" si="28"/>
        <v>262.9836645963</v>
      </c>
      <c r="L69">
        <f t="shared" si="29"/>
        <v>3.2904546043640979</v>
      </c>
      <c r="M69">
        <v>69</v>
      </c>
      <c r="O69">
        <f t="shared" si="30"/>
        <v>262.9836645963</v>
      </c>
      <c r="P69">
        <f t="shared" si="31"/>
        <v>11.370371639759536</v>
      </c>
      <c r="Q69">
        <v>69</v>
      </c>
      <c r="S69">
        <f t="shared" si="32"/>
        <v>11.403182073200002</v>
      </c>
      <c r="T69">
        <f t="shared" si="33"/>
        <v>6.3518220926213722</v>
      </c>
      <c r="U69">
        <v>69</v>
      </c>
      <c r="W69">
        <f t="shared" si="34"/>
        <v>11.404281498000001</v>
      </c>
      <c r="X69">
        <f t="shared" si="35"/>
        <v>16.455969120310044</v>
      </c>
    </row>
    <row r="70" spans="1:24">
      <c r="A70">
        <v>70</v>
      </c>
      <c r="C70">
        <f t="shared" si="24"/>
        <v>388.78984878189999</v>
      </c>
      <c r="D70">
        <f t="shared" si="25"/>
        <v>7.279414369804412</v>
      </c>
      <c r="E70">
        <v>70</v>
      </c>
      <c r="G70">
        <f t="shared" si="26"/>
        <v>388.78984878189999</v>
      </c>
      <c r="H70">
        <f t="shared" si="27"/>
        <v>13.650294822895527</v>
      </c>
      <c r="I70">
        <v>70</v>
      </c>
      <c r="K70">
        <f t="shared" si="28"/>
        <v>267.04192860220002</v>
      </c>
      <c r="L70">
        <f t="shared" si="29"/>
        <v>3.3725466424577251</v>
      </c>
      <c r="M70">
        <v>70</v>
      </c>
      <c r="O70">
        <f t="shared" si="30"/>
        <v>267.04192860220002</v>
      </c>
      <c r="P70">
        <f t="shared" si="31"/>
        <v>11.490501632260806</v>
      </c>
      <c r="Q70">
        <v>70</v>
      </c>
      <c r="S70">
        <f t="shared" si="32"/>
        <v>11.556826462400002</v>
      </c>
      <c r="T70">
        <f t="shared" si="33"/>
        <v>6.4594577611748081</v>
      </c>
      <c r="U70">
        <v>70</v>
      </c>
      <c r="W70">
        <f t="shared" si="34"/>
        <v>11.556826461700002</v>
      </c>
      <c r="X70">
        <f t="shared" si="35"/>
        <v>16.654195162714576</v>
      </c>
    </row>
    <row r="71" spans="1:24">
      <c r="I71">
        <v>71</v>
      </c>
      <c r="K71">
        <f t="shared" si="28"/>
        <v>271.10019260809997</v>
      </c>
      <c r="L71">
        <f t="shared" si="29"/>
        <v>3.4542639205864747</v>
      </c>
      <c r="M71">
        <v>71</v>
      </c>
      <c r="O71">
        <f t="shared" si="30"/>
        <v>271.10019260809997</v>
      </c>
      <c r="P71">
        <f t="shared" si="31"/>
        <v>11.611006384726952</v>
      </c>
    </row>
    <row r="72" spans="1:24">
      <c r="I72">
        <v>72</v>
      </c>
      <c r="K72">
        <f t="shared" si="28"/>
        <v>275.15845661399999</v>
      </c>
      <c r="L72">
        <f t="shared" si="29"/>
        <v>3.5356117592138698</v>
      </c>
      <c r="M72">
        <v>72</v>
      </c>
      <c r="O72">
        <f t="shared" si="30"/>
        <v>275.15845661399999</v>
      </c>
      <c r="P72">
        <f t="shared" si="31"/>
        <v>11.731880576694453</v>
      </c>
    </row>
    <row r="73" spans="1:24">
      <c r="I73">
        <v>73</v>
      </c>
      <c r="K73">
        <f t="shared" si="28"/>
        <v>279.2167206199</v>
      </c>
      <c r="L73">
        <f t="shared" si="29"/>
        <v>3.6165954770597528</v>
      </c>
      <c r="M73">
        <v>73</v>
      </c>
      <c r="O73">
        <f t="shared" si="30"/>
        <v>279.2167206199</v>
      </c>
      <c r="P73">
        <f t="shared" si="31"/>
        <v>11.853118889443465</v>
      </c>
    </row>
    <row r="74" spans="1:24">
      <c r="I74">
        <v>74</v>
      </c>
      <c r="K74">
        <f t="shared" si="28"/>
        <v>283.27498462580002</v>
      </c>
      <c r="L74">
        <f t="shared" si="29"/>
        <v>3.6972203864284063</v>
      </c>
      <c r="M74">
        <v>74</v>
      </c>
      <c r="O74">
        <f t="shared" si="30"/>
        <v>283.27498462580002</v>
      </c>
      <c r="P74">
        <f t="shared" si="31"/>
        <v>11.974716010669709</v>
      </c>
    </row>
    <row r="75" spans="1:24">
      <c r="I75">
        <v>75</v>
      </c>
      <c r="K75">
        <f t="shared" si="28"/>
        <v>287.33324863170003</v>
      </c>
      <c r="L75">
        <f t="shared" si="29"/>
        <v>3.777491788747378</v>
      </c>
      <c r="M75">
        <v>75</v>
      </c>
      <c r="O75">
        <f t="shared" si="30"/>
        <v>287.33324863170003</v>
      </c>
      <c r="P75">
        <f t="shared" si="31"/>
        <v>12.096666638945633</v>
      </c>
    </row>
    <row r="76" spans="1:24">
      <c r="I76">
        <v>76</v>
      </c>
      <c r="K76">
        <f t="shared" si="28"/>
        <v>291.39151263759999</v>
      </c>
      <c r="L76">
        <f t="shared" si="29"/>
        <v>3.8574149703176417</v>
      </c>
      <c r="M76">
        <v>76</v>
      </c>
      <c r="O76">
        <f t="shared" si="30"/>
        <v>291.39151263759999</v>
      </c>
      <c r="P76">
        <f t="shared" si="31"/>
        <v>12.218965487970262</v>
      </c>
    </row>
    <row r="77" spans="1:24">
      <c r="I77">
        <v>77</v>
      </c>
      <c r="K77">
        <f t="shared" si="28"/>
        <v>295.4497766435</v>
      </c>
      <c r="L77">
        <f t="shared" si="29"/>
        <v>3.9369951982748779</v>
      </c>
      <c r="M77">
        <v>77</v>
      </c>
      <c r="O77">
        <f t="shared" si="30"/>
        <v>295.4497766435</v>
      </c>
      <c r="P77">
        <f t="shared" si="31"/>
        <v>12.341607290607921</v>
      </c>
    </row>
    <row r="78" spans="1:24">
      <c r="I78">
        <v>78</v>
      </c>
      <c r="K78">
        <f t="shared" si="28"/>
        <v>299.50804064940002</v>
      </c>
      <c r="L78">
        <f t="shared" si="29"/>
        <v>4.0162377167608572</v>
      </c>
      <c r="M78">
        <v>78</v>
      </c>
      <c r="O78">
        <f t="shared" si="30"/>
        <v>299.50804064940002</v>
      </c>
      <c r="P78">
        <f t="shared" si="31"/>
        <v>12.464586802716839</v>
      </c>
    </row>
    <row r="79" spans="1:24">
      <c r="I79">
        <v>79</v>
      </c>
      <c r="K79">
        <f t="shared" si="28"/>
        <v>303.56630465529997</v>
      </c>
      <c r="L79">
        <f t="shared" si="29"/>
        <v>4.0951477433032597</v>
      </c>
      <c r="M79">
        <v>79</v>
      </c>
      <c r="O79">
        <f t="shared" si="30"/>
        <v>303.56630465529997</v>
      </c>
      <c r="P79">
        <f t="shared" si="31"/>
        <v>12.58789880676933</v>
      </c>
    </row>
    <row r="80" spans="1:24">
      <c r="I80">
        <v>80</v>
      </c>
      <c r="K80">
        <f t="shared" si="28"/>
        <v>307.62456866119999</v>
      </c>
      <c r="L80">
        <f t="shared" si="29"/>
        <v>4.1737304654015368</v>
      </c>
      <c r="M80">
        <v>80</v>
      </c>
      <c r="O80">
        <f t="shared" si="30"/>
        <v>307.62456866119999</v>
      </c>
      <c r="P80">
        <f t="shared" si="31"/>
        <v>12.711538115265949</v>
      </c>
    </row>
    <row r="81" spans="9:16">
      <c r="I81">
        <v>81</v>
      </c>
      <c r="K81">
        <f t="shared" si="28"/>
        <v>311.6828326671</v>
      </c>
      <c r="L81">
        <f t="shared" si="29"/>
        <v>4.2519910373158778</v>
      </c>
      <c r="M81">
        <v>81</v>
      </c>
      <c r="O81">
        <f t="shared" si="30"/>
        <v>311.6828326671</v>
      </c>
      <c r="P81">
        <f t="shared" si="31"/>
        <v>12.835499573946503</v>
      </c>
    </row>
    <row r="82" spans="9:16">
      <c r="I82">
        <v>82</v>
      </c>
      <c r="K82">
        <f t="shared" si="28"/>
        <v>315.74109667300002</v>
      </c>
      <c r="L82">
        <f t="shared" si="29"/>
        <v>4.3299345770557895</v>
      </c>
      <c r="M82">
        <v>82</v>
      </c>
      <c r="O82">
        <f t="shared" si="30"/>
        <v>315.74109667300002</v>
      </c>
      <c r="P82">
        <f t="shared" si="31"/>
        <v>12.959778064801489</v>
      </c>
    </row>
    <row r="83" spans="9:16">
      <c r="I83">
        <v>83</v>
      </c>
      <c r="K83">
        <f t="shared" si="28"/>
        <v>319.79936067890003</v>
      </c>
      <c r="L83">
        <f t="shared" si="29"/>
        <v>4.4075661635643426</v>
      </c>
      <c r="M83">
        <v>83</v>
      </c>
      <c r="O83">
        <f t="shared" si="30"/>
        <v>319.79936067890003</v>
      </c>
      <c r="P83">
        <f t="shared" si="31"/>
        <v>13.084368508887831</v>
      </c>
    </row>
    <row r="84" spans="9:16">
      <c r="I84">
        <v>84</v>
      </c>
      <c r="K84">
        <f t="shared" si="28"/>
        <v>323.85762468479999</v>
      </c>
      <c r="L84">
        <f t="shared" si="29"/>
        <v>4.4848908340936626</v>
      </c>
      <c r="M84">
        <v>84</v>
      </c>
      <c r="O84">
        <f t="shared" si="30"/>
        <v>323.85762468479999</v>
      </c>
      <c r="P84">
        <f t="shared" si="31"/>
        <v>13.209265868953405</v>
      </c>
    </row>
    <row r="85" spans="9:16">
      <c r="I85">
        <v>85</v>
      </c>
      <c r="K85">
        <f t="shared" si="28"/>
        <v>327.9158886907</v>
      </c>
      <c r="L85">
        <f t="shared" si="29"/>
        <v>4.5619135817669605</v>
      </c>
      <c r="M85">
        <v>85</v>
      </c>
      <c r="O85">
        <f t="shared" si="30"/>
        <v>327.9158886907</v>
      </c>
      <c r="P85">
        <f t="shared" si="31"/>
        <v>13.334465151875003</v>
      </c>
    </row>
    <row r="86" spans="9:16">
      <c r="I86">
        <v>86</v>
      </c>
      <c r="K86">
        <f t="shared" si="28"/>
        <v>331.97415269660002</v>
      </c>
      <c r="L86">
        <f t="shared" si="29"/>
        <v>4.6386393533219925</v>
      </c>
      <c r="M86">
        <v>86</v>
      </c>
      <c r="O86">
        <f t="shared" si="30"/>
        <v>331.97415269660002</v>
      </c>
      <c r="P86">
        <f t="shared" si="31"/>
        <v>13.459961410914868</v>
      </c>
    </row>
    <row r="87" spans="9:16">
      <c r="I87">
        <v>87</v>
      </c>
      <c r="K87">
        <f t="shared" si="28"/>
        <v>336.03241670249997</v>
      </c>
      <c r="L87">
        <f t="shared" si="29"/>
        <v>4.7150730470306295</v>
      </c>
      <c r="M87">
        <v>87</v>
      </c>
      <c r="O87">
        <f t="shared" si="30"/>
        <v>336.03241670249997</v>
      </c>
      <c r="P87">
        <f t="shared" si="31"/>
        <v>13.585749747801124</v>
      </c>
    </row>
    <row r="88" spans="9:16">
      <c r="I88">
        <v>88</v>
      </c>
      <c r="K88">
        <f t="shared" si="28"/>
        <v>340.09068070839999</v>
      </c>
      <c r="L88">
        <f t="shared" si="29"/>
        <v>4.7912195107889834</v>
      </c>
      <c r="M88">
        <v>88</v>
      </c>
      <c r="O88">
        <f t="shared" si="30"/>
        <v>340.09068070839999</v>
      </c>
      <c r="P88">
        <f t="shared" si="31"/>
        <v>13.711825314637665</v>
      </c>
    </row>
    <row r="89" spans="9:16">
      <c r="I89">
        <v>89</v>
      </c>
      <c r="K89">
        <f t="shared" si="28"/>
        <v>344.1489447143</v>
      </c>
      <c r="L89">
        <f t="shared" si="29"/>
        <v>4.8670835403723158</v>
      </c>
      <c r="M89">
        <v>89</v>
      </c>
      <c r="O89">
        <f t="shared" si="30"/>
        <v>344.1489447143</v>
      </c>
      <c r="P89">
        <f t="shared" si="31"/>
        <v>13.838183315649228</v>
      </c>
    </row>
    <row r="90" spans="9:16">
      <c r="I90">
        <v>90</v>
      </c>
      <c r="K90">
        <f t="shared" si="28"/>
        <v>348.20720872020001</v>
      </c>
      <c r="L90">
        <f t="shared" si="29"/>
        <v>4.9426698778488847</v>
      </c>
      <c r="M90">
        <v>90</v>
      </c>
      <c r="O90">
        <f t="shared" si="30"/>
        <v>348.20720872020001</v>
      </c>
      <c r="P90">
        <f t="shared" si="31"/>
        <v>13.964819008767556</v>
      </c>
    </row>
    <row r="91" spans="9:16">
      <c r="I91">
        <v>91</v>
      </c>
      <c r="K91">
        <f t="shared" si="28"/>
        <v>352.26547272610003</v>
      </c>
      <c r="L91">
        <f t="shared" si="29"/>
        <v>5.0179832101467152</v>
      </c>
      <c r="M91">
        <v>91</v>
      </c>
      <c r="O91">
        <f t="shared" si="30"/>
        <v>352.26547272610003</v>
      </c>
      <c r="P91">
        <f t="shared" si="31"/>
        <v>14.091727707064623</v>
      </c>
    </row>
    <row r="92" spans="9:16">
      <c r="I92">
        <v>92</v>
      </c>
      <c r="K92">
        <f t="shared" si="28"/>
        <v>356.32373673199999</v>
      </c>
      <c r="L92">
        <f t="shared" si="29"/>
        <v>5.0930281677672582</v>
      </c>
      <c r="M92">
        <v>92</v>
      </c>
      <c r="O92">
        <f t="shared" si="30"/>
        <v>356.32373673199999</v>
      </c>
      <c r="P92">
        <f t="shared" si="31"/>
        <v>14.218904780038972</v>
      </c>
    </row>
    <row r="93" spans="9:16">
      <c r="I93">
        <v>93</v>
      </c>
      <c r="K93">
        <f t="shared" si="28"/>
        <v>360.3820007379</v>
      </c>
      <c r="L93">
        <f t="shared" si="29"/>
        <v>5.1678093236398475</v>
      </c>
      <c r="M93">
        <v>93</v>
      </c>
      <c r="O93">
        <f t="shared" si="30"/>
        <v>360.3820007379</v>
      </c>
      <c r="P93">
        <f t="shared" si="31"/>
        <v>14.346345654761279</v>
      </c>
    </row>
    <row r="94" spans="9:16">
      <c r="I94">
        <v>94</v>
      </c>
      <c r="K94">
        <f t="shared" si="28"/>
        <v>364.44026474380001</v>
      </c>
      <c r="L94">
        <f t="shared" si="29"/>
        <v>5.242331192110834</v>
      </c>
      <c r="M94">
        <v>94</v>
      </c>
      <c r="O94">
        <f t="shared" si="30"/>
        <v>364.44026474380001</v>
      </c>
      <c r="P94">
        <f t="shared" si="31"/>
        <v>14.474045816885189</v>
      </c>
    </row>
    <row r="95" spans="9:16">
      <c r="I95">
        <v>95</v>
      </c>
      <c r="K95">
        <f t="shared" si="28"/>
        <v>368.49852874969997</v>
      </c>
      <c r="L95">
        <f t="shared" si="29"/>
        <v>5.3165982280613653</v>
      </c>
      <c r="M95">
        <v>95</v>
      </c>
      <c r="O95">
        <f t="shared" si="30"/>
        <v>368.49852874969997</v>
      </c>
      <c r="P95">
        <f t="shared" si="31"/>
        <v>14.602000811529553</v>
      </c>
    </row>
    <row r="96" spans="9:16">
      <c r="I96">
        <v>96</v>
      </c>
      <c r="K96">
        <f t="shared" si="28"/>
        <v>372.55679275559999</v>
      </c>
      <c r="L96">
        <f t="shared" si="29"/>
        <v>5.3906148261477318</v>
      </c>
      <c r="M96">
        <v>96</v>
      </c>
      <c r="O96">
        <f t="shared" si="30"/>
        <v>372.55679275559999</v>
      </c>
      <c r="P96">
        <f t="shared" si="31"/>
        <v>14.730206244038083</v>
      </c>
    </row>
    <row r="97" spans="9:16">
      <c r="I97">
        <v>97</v>
      </c>
      <c r="K97">
        <f t="shared" si="28"/>
        <v>376.6150567615</v>
      </c>
      <c r="L97">
        <f t="shared" ref="L97:L128" si="36">0.778216100055016+0.0249148441674692*K97-3.56469219894813*(1.04347826086957+(K97-99.6455546129374)^2/110725.773000878)^0.5</f>
        <v>5.4643853201583408</v>
      </c>
      <c r="M97">
        <v>97</v>
      </c>
      <c r="O97">
        <f t="shared" si="30"/>
        <v>376.6150567615</v>
      </c>
      <c r="P97">
        <f t="shared" ref="P97:P128" si="37">0.778216100055016+0.0249148441674692*O97+3.56469219894813*(1.04347826086957+(O97-99.6455546129374)^2/110725.773000878)^0.5</f>
        <v>14.858657780622371</v>
      </c>
    </row>
    <row r="98" spans="9:16">
      <c r="I98">
        <v>98</v>
      </c>
      <c r="K98">
        <f t="shared" si="28"/>
        <v>380.67332076740001</v>
      </c>
      <c r="L98">
        <f t="shared" si="36"/>
        <v>5.5379139824814176</v>
      </c>
      <c r="M98">
        <v>98</v>
      </c>
      <c r="O98">
        <f t="shared" si="30"/>
        <v>380.67332076740001</v>
      </c>
      <c r="P98">
        <f t="shared" si="37"/>
        <v>14.987351148894192</v>
      </c>
    </row>
    <row r="99" spans="9:16">
      <c r="I99">
        <v>99</v>
      </c>
      <c r="K99">
        <f t="shared" si="28"/>
        <v>384.73158477330003</v>
      </c>
      <c r="L99">
        <f t="shared" si="36"/>
        <v>5.6112050236776518</v>
      </c>
      <c r="M99">
        <v>99</v>
      </c>
      <c r="O99">
        <f t="shared" si="30"/>
        <v>384.73158477330003</v>
      </c>
      <c r="P99">
        <f t="shared" si="37"/>
        <v>15.116282138292853</v>
      </c>
    </row>
    <row r="100" spans="9:16">
      <c r="I100">
        <v>100</v>
      </c>
      <c r="K100">
        <f t="shared" si="28"/>
        <v>388.78984877919999</v>
      </c>
      <c r="L100">
        <f t="shared" si="36"/>
        <v>5.6842625921521277</v>
      </c>
      <c r="M100">
        <v>100</v>
      </c>
      <c r="O100">
        <f t="shared" si="30"/>
        <v>388.78984877919999</v>
      </c>
      <c r="P100">
        <f t="shared" si="37"/>
        <v>15.24544660041327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3F28-A902-DF43-8F29-D4452680A0D0}">
  <sheetPr codeName="XLSTAT_20210714_114712_1_HID">
    <tabColor rgb="FF007800"/>
  </sheetPr>
  <dimension ref="A1:K22"/>
  <sheetViews>
    <sheetView workbookViewId="0"/>
  </sheetViews>
  <sheetFormatPr baseColWidth="10" defaultRowHeight="16"/>
  <sheetData>
    <row r="1" spans="1:11">
      <c r="A1">
        <v>68.014414634146334</v>
      </c>
      <c r="B1">
        <v>68.014414634146334</v>
      </c>
      <c r="D1">
        <v>1</v>
      </c>
      <c r="E1">
        <v>68.014414634146334</v>
      </c>
      <c r="G1">
        <v>68.014414634146334</v>
      </c>
      <c r="H1">
        <v>1</v>
      </c>
      <c r="J1">
        <v>1</v>
      </c>
      <c r="K1">
        <v>1</v>
      </c>
    </row>
    <row r="2" spans="1:11">
      <c r="A2">
        <v>100.26741463414632</v>
      </c>
      <c r="B2">
        <v>100.26741463414632</v>
      </c>
      <c r="D2">
        <v>5</v>
      </c>
      <c r="E2">
        <v>100.26741463414632</v>
      </c>
      <c r="G2">
        <v>100.26741463414632</v>
      </c>
      <c r="H2">
        <v>5</v>
      </c>
      <c r="J2">
        <v>5</v>
      </c>
      <c r="K2">
        <v>5</v>
      </c>
    </row>
    <row r="3" spans="1:11">
      <c r="A3">
        <v>132.46873170731703</v>
      </c>
      <c r="B3">
        <v>132.46873170731703</v>
      </c>
      <c r="D3">
        <v>5</v>
      </c>
      <c r="E3">
        <v>132.46873170731703</v>
      </c>
      <c r="G3">
        <v>132.46873170731703</v>
      </c>
      <c r="H3">
        <v>5</v>
      </c>
      <c r="J3">
        <v>5</v>
      </c>
      <c r="K3">
        <v>5</v>
      </c>
    </row>
    <row r="4" spans="1:11">
      <c r="A4">
        <v>154.64156097560979</v>
      </c>
      <c r="B4">
        <v>154.64156097560979</v>
      </c>
      <c r="D4">
        <v>7</v>
      </c>
      <c r="E4">
        <v>154.64156097560979</v>
      </c>
      <c r="G4">
        <v>154.64156097560979</v>
      </c>
      <c r="H4">
        <v>7</v>
      </c>
      <c r="J4">
        <v>7</v>
      </c>
      <c r="K4">
        <v>7</v>
      </c>
    </row>
    <row r="5" spans="1:11">
      <c r="A5">
        <v>211.48453658536584</v>
      </c>
      <c r="B5">
        <v>211.48453658536584</v>
      </c>
      <c r="D5">
        <v>5</v>
      </c>
      <c r="E5">
        <v>211.48453658536584</v>
      </c>
      <c r="G5">
        <v>211.48453658536584</v>
      </c>
      <c r="H5">
        <v>5</v>
      </c>
      <c r="J5">
        <v>5</v>
      </c>
      <c r="K5">
        <v>5</v>
      </c>
    </row>
    <row r="6" spans="1:11">
      <c r="A6">
        <v>70.510951219512179</v>
      </c>
      <c r="B6">
        <v>70.510951219512179</v>
      </c>
      <c r="D6">
        <v>1</v>
      </c>
      <c r="E6">
        <v>70.510951219512179</v>
      </c>
      <c r="G6">
        <v>70.510951219512179</v>
      </c>
      <c r="H6">
        <v>1</v>
      </c>
      <c r="J6">
        <v>1</v>
      </c>
      <c r="K6">
        <v>1</v>
      </c>
    </row>
    <row r="7" spans="1:11">
      <c r="A7">
        <v>66.048609756097534</v>
      </c>
      <c r="B7">
        <v>66.048609756097534</v>
      </c>
      <c r="D7">
        <v>3</v>
      </c>
      <c r="E7">
        <v>66.048609756097534</v>
      </c>
      <c r="G7">
        <v>66.048609756097534</v>
      </c>
      <c r="H7">
        <v>3</v>
      </c>
      <c r="J7">
        <v>3</v>
      </c>
      <c r="K7">
        <v>3</v>
      </c>
    </row>
    <row r="8" spans="1:11">
      <c r="A8">
        <v>104.82602439024393</v>
      </c>
      <c r="B8">
        <v>104.82602439024393</v>
      </c>
      <c r="D8">
        <v>1</v>
      </c>
      <c r="E8">
        <v>104.82602439024393</v>
      </c>
      <c r="G8">
        <v>104.82602439024393</v>
      </c>
      <c r="H8">
        <v>1</v>
      </c>
      <c r="J8">
        <v>1</v>
      </c>
      <c r="K8">
        <v>1</v>
      </c>
    </row>
    <row r="9" spans="1:11">
      <c r="A9">
        <v>65.420853658536572</v>
      </c>
      <c r="B9">
        <v>65.420853658536572</v>
      </c>
      <c r="D9">
        <v>3</v>
      </c>
      <c r="E9">
        <v>65.420853658536572</v>
      </c>
      <c r="G9">
        <v>65.420853658536572</v>
      </c>
      <c r="H9">
        <v>3</v>
      </c>
      <c r="J9">
        <v>3</v>
      </c>
      <c r="K9">
        <v>3</v>
      </c>
    </row>
    <row r="10" spans="1:11">
      <c r="A10">
        <v>42.585804878048783</v>
      </c>
      <c r="B10">
        <v>42.585804878048783</v>
      </c>
      <c r="D10">
        <v>6</v>
      </c>
      <c r="E10">
        <v>42.585804878048783</v>
      </c>
      <c r="G10">
        <v>42.585804878048783</v>
      </c>
      <c r="H10">
        <v>6</v>
      </c>
      <c r="J10">
        <v>6</v>
      </c>
      <c r="K10">
        <v>6</v>
      </c>
    </row>
    <row r="11" spans="1:11">
      <c r="A11">
        <v>65.473780487804873</v>
      </c>
      <c r="B11">
        <v>65.473780487804873</v>
      </c>
      <c r="D11">
        <v>1</v>
      </c>
      <c r="E11">
        <v>65.473780487804873</v>
      </c>
      <c r="G11">
        <v>65.473780487804873</v>
      </c>
      <c r="H11">
        <v>1</v>
      </c>
      <c r="J11">
        <v>1</v>
      </c>
      <c r="K11">
        <v>1</v>
      </c>
    </row>
    <row r="12" spans="1:11">
      <c r="A12">
        <v>59.81002439024391</v>
      </c>
      <c r="B12">
        <v>59.81002439024391</v>
      </c>
      <c r="D12">
        <v>3</v>
      </c>
      <c r="E12">
        <v>59.81002439024391</v>
      </c>
      <c r="G12">
        <v>59.81002439024391</v>
      </c>
      <c r="H12">
        <v>3</v>
      </c>
      <c r="J12">
        <v>3</v>
      </c>
      <c r="K12">
        <v>3</v>
      </c>
    </row>
    <row r="13" spans="1:11">
      <c r="A13">
        <v>37.425292682926823</v>
      </c>
      <c r="B13">
        <v>37.425292682926823</v>
      </c>
      <c r="D13">
        <v>0</v>
      </c>
      <c r="E13">
        <v>37.425292682926823</v>
      </c>
      <c r="G13">
        <v>37.425292682926823</v>
      </c>
      <c r="H13">
        <v>0</v>
      </c>
      <c r="J13">
        <v>0</v>
      </c>
      <c r="K13">
        <v>0</v>
      </c>
    </row>
    <row r="14" spans="1:11">
      <c r="A14">
        <v>48.394707317073163</v>
      </c>
      <c r="B14">
        <v>48.394707317073163</v>
      </c>
      <c r="D14">
        <v>1</v>
      </c>
      <c r="E14">
        <v>48.394707317073163</v>
      </c>
      <c r="G14">
        <v>48.394707317073163</v>
      </c>
      <c r="H14">
        <v>1</v>
      </c>
      <c r="J14">
        <v>1</v>
      </c>
      <c r="K14">
        <v>1</v>
      </c>
    </row>
    <row r="15" spans="1:11">
      <c r="A15">
        <v>355.30917073170724</v>
      </c>
      <c r="B15">
        <v>355.30917073170724</v>
      </c>
      <c r="D15">
        <v>9</v>
      </c>
      <c r="E15">
        <v>355.30917073170724</v>
      </c>
      <c r="G15">
        <v>355.30917073170724</v>
      </c>
      <c r="H15">
        <v>9</v>
      </c>
      <c r="J15">
        <v>9</v>
      </c>
      <c r="K15">
        <v>9</v>
      </c>
    </row>
    <row r="16" spans="1:11">
      <c r="A16">
        <v>20.50239024390244</v>
      </c>
      <c r="B16">
        <v>20.50239024390244</v>
      </c>
      <c r="D16">
        <v>0</v>
      </c>
      <c r="E16">
        <v>20.50239024390244</v>
      </c>
      <c r="G16">
        <v>20.50239024390244</v>
      </c>
      <c r="H16">
        <v>0</v>
      </c>
      <c r="J16">
        <v>0</v>
      </c>
      <c r="K16">
        <v>0</v>
      </c>
    </row>
    <row r="17" spans="1:11">
      <c r="A17">
        <v>99.988414634146352</v>
      </c>
      <c r="B17">
        <v>99.988414634146352</v>
      </c>
      <c r="D17">
        <v>4</v>
      </c>
      <c r="E17">
        <v>99.988414634146352</v>
      </c>
      <c r="G17">
        <v>99.988414634146352</v>
      </c>
      <c r="H17">
        <v>4</v>
      </c>
      <c r="J17">
        <v>4</v>
      </c>
      <c r="K17">
        <v>4</v>
      </c>
    </row>
    <row r="18" spans="1:11">
      <c r="A18">
        <v>132.07892682926831</v>
      </c>
      <c r="B18">
        <v>132.07892682926831</v>
      </c>
      <c r="D18">
        <v>7</v>
      </c>
      <c r="E18">
        <v>132.07892682926831</v>
      </c>
      <c r="G18">
        <v>132.07892682926831</v>
      </c>
      <c r="H18">
        <v>7</v>
      </c>
      <c r="J18">
        <v>7</v>
      </c>
      <c r="K18">
        <v>7</v>
      </c>
    </row>
    <row r="19" spans="1:11">
      <c r="A19">
        <v>145.23982926829271</v>
      </c>
      <c r="B19">
        <v>145.23982926829271</v>
      </c>
      <c r="D19">
        <v>3</v>
      </c>
      <c r="E19">
        <v>145.23982926829271</v>
      </c>
      <c r="G19">
        <v>145.23982926829271</v>
      </c>
      <c r="H19">
        <v>3</v>
      </c>
      <c r="J19">
        <v>3</v>
      </c>
      <c r="K19">
        <v>3</v>
      </c>
    </row>
    <row r="20" spans="1:11">
      <c r="A20">
        <v>80.621829268292686</v>
      </c>
      <c r="B20">
        <v>80.621829268292686</v>
      </c>
      <c r="D20">
        <v>4</v>
      </c>
      <c r="E20">
        <v>80.621829268292686</v>
      </c>
      <c r="G20">
        <v>80.621829268292686</v>
      </c>
      <c r="H20">
        <v>4</v>
      </c>
      <c r="J20">
        <v>4</v>
      </c>
      <c r="K20">
        <v>4</v>
      </c>
    </row>
    <row r="21" spans="1:11">
      <c r="A21">
        <v>89.939219512195123</v>
      </c>
      <c r="B21">
        <v>89.939219512195123</v>
      </c>
      <c r="D21">
        <v>2</v>
      </c>
      <c r="E21">
        <v>89.939219512195123</v>
      </c>
      <c r="G21">
        <v>89.939219512195123</v>
      </c>
      <c r="H21">
        <v>2</v>
      </c>
      <c r="J21">
        <v>2</v>
      </c>
      <c r="K21">
        <v>2</v>
      </c>
    </row>
    <row r="22" spans="1:11">
      <c r="A22">
        <v>86.29456097560977</v>
      </c>
      <c r="B22">
        <v>86.29456097560977</v>
      </c>
      <c r="D22">
        <v>2</v>
      </c>
      <c r="E22">
        <v>86.29456097560977</v>
      </c>
      <c r="G22">
        <v>86.29456097560977</v>
      </c>
      <c r="H22">
        <v>2</v>
      </c>
      <c r="J22">
        <v>2</v>
      </c>
      <c r="K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965D-6818-0849-A817-D630CC8625B1}">
  <sheetPr codeName="XLSTAT_20210713_182200_1">
    <tabColor rgb="FF007800"/>
  </sheetPr>
  <dimension ref="B1:O165"/>
  <sheetViews>
    <sheetView topLeftCell="A9" zoomScaleNormal="100" workbookViewId="0">
      <selection activeCell="N119" sqref="N119"/>
    </sheetView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435</v>
      </c>
    </row>
    <row r="4" spans="2:13">
      <c r="B4" t="s">
        <v>384</v>
      </c>
    </row>
    <row r="5" spans="2:13">
      <c r="B5" t="s">
        <v>385</v>
      </c>
    </row>
    <row r="6" spans="2:13">
      <c r="B6" t="s">
        <v>386</v>
      </c>
    </row>
    <row r="7" spans="2:13">
      <c r="B7" t="s">
        <v>387</v>
      </c>
    </row>
    <row r="8" spans="2:13" ht="34.25" customHeight="1"/>
    <row r="9" spans="2:13" ht="21" customHeight="1">
      <c r="B9" s="53"/>
    </row>
    <row r="12" spans="2:13">
      <c r="B12" s="13" t="s">
        <v>334</v>
      </c>
    </row>
    <row r="13" spans="2:13" ht="17" thickBot="1"/>
    <row r="14" spans="2:13" ht="32" customHeight="1">
      <c r="B14" s="43" t="s">
        <v>335</v>
      </c>
      <c r="C14" s="44" t="s">
        <v>336</v>
      </c>
      <c r="D14" s="44" t="s">
        <v>337</v>
      </c>
      <c r="E14" s="44" t="s">
        <v>338</v>
      </c>
      <c r="F14" s="44" t="s">
        <v>339</v>
      </c>
      <c r="G14" s="44" t="s">
        <v>340</v>
      </c>
      <c r="H14" s="44" t="s">
        <v>341</v>
      </c>
      <c r="I14" s="44" t="s">
        <v>342</v>
      </c>
    </row>
    <row r="15" spans="2:13">
      <c r="B15" s="62" t="s">
        <v>330</v>
      </c>
      <c r="C15" s="63">
        <v>19</v>
      </c>
      <c r="D15" s="63">
        <v>0</v>
      </c>
      <c r="E15" s="63">
        <v>19</v>
      </c>
      <c r="F15" s="64">
        <v>2</v>
      </c>
      <c r="G15" s="64">
        <v>19.75</v>
      </c>
      <c r="H15" s="64">
        <v>8.3530016447368425</v>
      </c>
      <c r="I15" s="64">
        <v>4.2504896912594425</v>
      </c>
    </row>
    <row r="16" spans="2:13" ht="17" thickBot="1">
      <c r="B16" s="46" t="s">
        <v>1</v>
      </c>
      <c r="C16" s="48">
        <v>19</v>
      </c>
      <c r="D16" s="48">
        <v>0</v>
      </c>
      <c r="E16" s="48">
        <v>19</v>
      </c>
      <c r="F16" s="50">
        <v>20.50239024390244</v>
      </c>
      <c r="G16" s="50">
        <v>211.48453658536584</v>
      </c>
      <c r="H16" s="50">
        <v>83.457703465982036</v>
      </c>
      <c r="I16" s="50">
        <v>45.992433438430837</v>
      </c>
    </row>
    <row r="19" spans="2:4">
      <c r="B19" s="13" t="s">
        <v>388</v>
      </c>
    </row>
    <row r="20" spans="2:4" ht="17" thickBot="1"/>
    <row r="21" spans="2:4" ht="34">
      <c r="B21" s="43"/>
      <c r="C21" s="44" t="s">
        <v>1</v>
      </c>
      <c r="D21" s="65" t="s">
        <v>330</v>
      </c>
    </row>
    <row r="22" spans="2:4">
      <c r="B22" s="45" t="s">
        <v>1</v>
      </c>
      <c r="C22" s="56">
        <v>1</v>
      </c>
      <c r="D22" s="67">
        <v>0.85525852151285497</v>
      </c>
    </row>
    <row r="23" spans="2:4" ht="17" thickBot="1">
      <c r="B23" s="66" t="s">
        <v>330</v>
      </c>
      <c r="C23" s="68">
        <v>0.85525852151285497</v>
      </c>
      <c r="D23" s="69">
        <v>1</v>
      </c>
    </row>
    <row r="26" spans="2:4">
      <c r="B26" s="41" t="s">
        <v>389</v>
      </c>
    </row>
    <row r="28" spans="2:4">
      <c r="B28" s="13" t="s">
        <v>390</v>
      </c>
    </row>
    <row r="29" spans="2:4" ht="17" thickBot="1"/>
    <row r="30" spans="2:4">
      <c r="B30" s="70" t="s">
        <v>336</v>
      </c>
      <c r="C30" s="71">
        <v>19</v>
      </c>
    </row>
    <row r="31" spans="2:4">
      <c r="B31" s="42" t="s">
        <v>391</v>
      </c>
      <c r="C31" s="51">
        <v>19</v>
      </c>
    </row>
    <row r="32" spans="2:4">
      <c r="B32" s="42" t="s">
        <v>392</v>
      </c>
      <c r="C32" s="51">
        <v>17</v>
      </c>
    </row>
    <row r="33" spans="2:7">
      <c r="B33" s="42" t="s">
        <v>393</v>
      </c>
      <c r="C33" s="52">
        <v>0.73146713862035462</v>
      </c>
    </row>
    <row r="34" spans="2:7">
      <c r="B34" s="42" t="s">
        <v>394</v>
      </c>
      <c r="C34" s="52">
        <v>0.71567108795096368</v>
      </c>
    </row>
    <row r="35" spans="2:7">
      <c r="B35" s="42" t="s">
        <v>395</v>
      </c>
      <c r="C35" s="52">
        <v>5.1368745258229058</v>
      </c>
    </row>
    <row r="36" spans="2:7">
      <c r="B36" s="42" t="s">
        <v>396</v>
      </c>
      <c r="C36" s="52">
        <v>2.266467411153954</v>
      </c>
    </row>
    <row r="37" spans="2:7">
      <c r="B37" s="42" t="s">
        <v>397</v>
      </c>
      <c r="C37" s="52">
        <v>29.204871431167785</v>
      </c>
    </row>
    <row r="38" spans="2:7">
      <c r="B38" s="42" t="s">
        <v>398</v>
      </c>
      <c r="C38" s="52">
        <v>2.5743796473834459</v>
      </c>
    </row>
    <row r="39" spans="2:7">
      <c r="B39" s="42" t="s">
        <v>399</v>
      </c>
      <c r="C39" s="52">
        <v>2</v>
      </c>
    </row>
    <row r="40" spans="2:7">
      <c r="B40" s="42" t="s">
        <v>400</v>
      </c>
      <c r="C40" s="52">
        <v>32.979164619536562</v>
      </c>
    </row>
    <row r="41" spans="2:7">
      <c r="B41" s="42" t="s">
        <v>401</v>
      </c>
      <c r="C41" s="52">
        <v>34.868042577869446</v>
      </c>
    </row>
    <row r="42" spans="2:7" ht="17" thickBot="1">
      <c r="B42" s="46" t="s">
        <v>402</v>
      </c>
      <c r="C42" s="50">
        <v>0.33171706405720902</v>
      </c>
    </row>
    <row r="45" spans="2:7">
      <c r="B45" s="13" t="s">
        <v>403</v>
      </c>
    </row>
    <row r="46" spans="2:7" ht="17" thickBot="1"/>
    <row r="47" spans="2:7" ht="34">
      <c r="B47" s="43" t="s">
        <v>404</v>
      </c>
      <c r="C47" s="44" t="s">
        <v>392</v>
      </c>
      <c r="D47" s="44" t="s">
        <v>405</v>
      </c>
      <c r="E47" s="44" t="s">
        <v>406</v>
      </c>
      <c r="F47" s="44" t="s">
        <v>436</v>
      </c>
      <c r="G47" s="44" t="s">
        <v>408</v>
      </c>
    </row>
    <row r="48" spans="2:7">
      <c r="B48" s="45" t="s">
        <v>409</v>
      </c>
      <c r="C48" s="47">
        <v>1</v>
      </c>
      <c r="D48" s="49">
        <v>237.87306014006089</v>
      </c>
      <c r="E48" s="49">
        <v>237.87306014006089</v>
      </c>
      <c r="F48" s="49">
        <v>46.306963299235854</v>
      </c>
      <c r="G48" s="60">
        <v>3.0665915404297271E-6</v>
      </c>
    </row>
    <row r="49" spans="2:8">
      <c r="B49" s="42" t="s">
        <v>410</v>
      </c>
      <c r="C49" s="51">
        <v>17</v>
      </c>
      <c r="D49" s="52">
        <v>87.326866938989397</v>
      </c>
      <c r="E49" s="52">
        <v>5.1368745258229058</v>
      </c>
      <c r="F49" s="52"/>
      <c r="G49" s="72"/>
    </row>
    <row r="50" spans="2:8" ht="17" thickBot="1">
      <c r="B50" s="46" t="s">
        <v>411</v>
      </c>
      <c r="C50" s="48">
        <v>18</v>
      </c>
      <c r="D50" s="50">
        <v>325.19992707905027</v>
      </c>
      <c r="E50" s="50"/>
      <c r="F50" s="50"/>
      <c r="G50" s="61"/>
    </row>
    <row r="51" spans="2:8">
      <c r="B51" s="58" t="s">
        <v>412</v>
      </c>
    </row>
    <row r="54" spans="2:8">
      <c r="B54" s="13" t="s">
        <v>413</v>
      </c>
    </row>
    <row r="55" spans="2:8" ht="17" thickBot="1"/>
    <row r="56" spans="2:8" ht="32" customHeight="1">
      <c r="B56" s="43" t="s">
        <v>404</v>
      </c>
      <c r="C56" s="44" t="s">
        <v>414</v>
      </c>
      <c r="D56" s="44" t="s">
        <v>415</v>
      </c>
      <c r="E56" s="44" t="s">
        <v>416</v>
      </c>
      <c r="F56" s="44" t="s">
        <v>417</v>
      </c>
      <c r="G56" s="44" t="s">
        <v>418</v>
      </c>
      <c r="H56" s="44" t="s">
        <v>419</v>
      </c>
    </row>
    <row r="57" spans="2:8">
      <c r="B57" s="45" t="s">
        <v>420</v>
      </c>
      <c r="C57" s="49">
        <v>1.7564583271214804</v>
      </c>
      <c r="D57" s="49">
        <v>1.1000254513393117</v>
      </c>
      <c r="E57" s="49">
        <v>1.5967433526041996</v>
      </c>
      <c r="F57" s="59">
        <v>0.12874321383781695</v>
      </c>
      <c r="G57" s="49">
        <v>-0.56439250552059628</v>
      </c>
      <c r="H57" s="49">
        <v>4.0773091597635567</v>
      </c>
    </row>
    <row r="58" spans="2:8" ht="17" thickBot="1">
      <c r="B58" s="46" t="s">
        <v>1</v>
      </c>
      <c r="C58" s="50">
        <v>7.9040556397578815E-2</v>
      </c>
      <c r="D58" s="50">
        <v>1.1615203892981618E-2</v>
      </c>
      <c r="E58" s="50">
        <v>6.8049219906796772</v>
      </c>
      <c r="F58" s="61">
        <v>3.0665915404792798E-6</v>
      </c>
      <c r="G58" s="50">
        <v>5.453461829086248E-2</v>
      </c>
      <c r="H58" s="50">
        <v>0.10354649450429515</v>
      </c>
    </row>
    <row r="61" spans="2:8">
      <c r="B61" s="13" t="s">
        <v>421</v>
      </c>
    </row>
    <row r="63" spans="2:8">
      <c r="B63" t="s">
        <v>422</v>
      </c>
    </row>
    <row r="66" spans="2:8">
      <c r="B66" s="13" t="s">
        <v>423</v>
      </c>
    </row>
    <row r="67" spans="2:8" ht="17" thickBot="1"/>
    <row r="68" spans="2:8" ht="32" customHeight="1">
      <c r="B68" s="43" t="s">
        <v>404</v>
      </c>
      <c r="C68" s="44" t="s">
        <v>414</v>
      </c>
      <c r="D68" s="44" t="s">
        <v>415</v>
      </c>
      <c r="E68" s="44" t="s">
        <v>416</v>
      </c>
      <c r="F68" s="44" t="s">
        <v>417</v>
      </c>
      <c r="G68" s="44" t="s">
        <v>418</v>
      </c>
      <c r="H68" s="44" t="s">
        <v>419</v>
      </c>
    </row>
    <row r="69" spans="2:8" ht="17" thickBot="1">
      <c r="B69" s="73" t="s">
        <v>1</v>
      </c>
      <c r="C69" s="74">
        <v>0.85525852151285497</v>
      </c>
      <c r="D69" s="74">
        <v>0.12568234032429099</v>
      </c>
      <c r="E69" s="74">
        <v>6.8049219906796781</v>
      </c>
      <c r="F69" s="75">
        <v>3.0665915404792798E-6</v>
      </c>
      <c r="G69" s="74">
        <v>0.59009196210743853</v>
      </c>
      <c r="H69" s="74">
        <v>1.1204250809182714</v>
      </c>
    </row>
    <row r="84" spans="2:15">
      <c r="O84" t="s">
        <v>343</v>
      </c>
    </row>
    <row r="87" spans="2:15">
      <c r="F87" t="s">
        <v>343</v>
      </c>
    </row>
    <row r="90" spans="2:15">
      <c r="B90" s="13" t="s">
        <v>424</v>
      </c>
    </row>
    <row r="91" spans="2:15" ht="17" thickBot="1"/>
    <row r="92" spans="2:15" ht="85">
      <c r="B92" s="43" t="s">
        <v>364</v>
      </c>
      <c r="C92" s="44" t="s">
        <v>425</v>
      </c>
      <c r="D92" s="44" t="s">
        <v>1</v>
      </c>
      <c r="E92" s="44" t="s">
        <v>330</v>
      </c>
      <c r="F92" s="44" t="s">
        <v>426</v>
      </c>
      <c r="G92" s="44" t="s">
        <v>427</v>
      </c>
      <c r="H92" s="44" t="s">
        <v>428</v>
      </c>
      <c r="I92" s="44" t="s">
        <v>429</v>
      </c>
      <c r="J92" s="44" t="s">
        <v>430</v>
      </c>
      <c r="K92" s="44" t="s">
        <v>431</v>
      </c>
      <c r="L92" s="44" t="s">
        <v>432</v>
      </c>
      <c r="M92" s="44" t="s">
        <v>433</v>
      </c>
      <c r="N92" s="44" t="s">
        <v>434</v>
      </c>
    </row>
    <row r="93" spans="2:15">
      <c r="B93" s="45" t="s">
        <v>365</v>
      </c>
      <c r="C93" s="47">
        <v>1</v>
      </c>
      <c r="D93" s="49">
        <v>68.014414634146334</v>
      </c>
      <c r="E93" s="49">
        <v>5.25</v>
      </c>
      <c r="F93" s="49">
        <v>7.1323555028600341</v>
      </c>
      <c r="G93" s="49">
        <v>-1.8823555028600341</v>
      </c>
      <c r="H93" s="49">
        <v>-0.83052396588471022</v>
      </c>
      <c r="I93" s="49">
        <v>0.55003445966890374</v>
      </c>
      <c r="J93" s="49">
        <v>5.9718842318088257</v>
      </c>
      <c r="K93" s="49">
        <v>8.2928267739112425</v>
      </c>
      <c r="L93" s="49">
        <v>2.3322547958244546</v>
      </c>
      <c r="M93" s="49">
        <v>2.2117280044395136</v>
      </c>
      <c r="N93" s="49">
        <v>12.052983001280555</v>
      </c>
    </row>
    <row r="94" spans="2:15">
      <c r="B94" s="42" t="s">
        <v>366</v>
      </c>
      <c r="C94" s="51">
        <v>1</v>
      </c>
      <c r="D94" s="52">
        <v>100.26741463414632</v>
      </c>
      <c r="E94" s="52">
        <v>11.9375</v>
      </c>
      <c r="F94" s="52">
        <v>9.6816505683511416</v>
      </c>
      <c r="G94" s="52">
        <v>2.2558494316488584</v>
      </c>
      <c r="H94" s="52">
        <v>0.99531518544990261</v>
      </c>
      <c r="I94" s="52">
        <v>0.55541307652698735</v>
      </c>
      <c r="J94" s="52">
        <v>8.5098314076685178</v>
      </c>
      <c r="K94" s="52">
        <v>10.853469729033765</v>
      </c>
      <c r="L94" s="52">
        <v>2.3335291323229881</v>
      </c>
      <c r="M94" s="52">
        <v>4.7583344549353166</v>
      </c>
      <c r="N94" s="52">
        <v>14.604966681766967</v>
      </c>
    </row>
    <row r="95" spans="2:15">
      <c r="B95" s="42" t="s">
        <v>367</v>
      </c>
      <c r="C95" s="51">
        <v>1</v>
      </c>
      <c r="D95" s="52">
        <v>154.64156097560979</v>
      </c>
      <c r="E95" s="52">
        <v>15.5</v>
      </c>
      <c r="F95" s="52">
        <v>13.979413348823789</v>
      </c>
      <c r="G95" s="52">
        <v>1.5205866511762114</v>
      </c>
      <c r="H95" s="52">
        <v>0.67090602922104969</v>
      </c>
      <c r="I95" s="52">
        <v>0.97672150204981956</v>
      </c>
      <c r="J95" s="52">
        <v>11.918711109133042</v>
      </c>
      <c r="K95" s="52">
        <v>16.040115588514535</v>
      </c>
      <c r="L95" s="52">
        <v>2.4679666566607747</v>
      </c>
      <c r="M95" s="52">
        <v>8.7724588523889047</v>
      </c>
      <c r="N95" s="52">
        <v>19.186367845258673</v>
      </c>
    </row>
    <row r="96" spans="2:15">
      <c r="B96" s="42" t="s">
        <v>368</v>
      </c>
      <c r="C96" s="51">
        <v>1</v>
      </c>
      <c r="D96" s="52">
        <v>211.48453658536584</v>
      </c>
      <c r="E96" s="52">
        <v>19.75</v>
      </c>
      <c r="F96" s="52">
        <v>18.472313768312908</v>
      </c>
      <c r="G96" s="52">
        <v>1.2776862316870918</v>
      </c>
      <c r="H96" s="52">
        <v>0.56373465834947434</v>
      </c>
      <c r="I96" s="52">
        <v>1.5753420675578085</v>
      </c>
      <c r="J96" s="52">
        <v>15.148632534632192</v>
      </c>
      <c r="K96" s="52">
        <v>21.795995001993624</v>
      </c>
      <c r="L96" s="52">
        <v>2.7601770152727916</v>
      </c>
      <c r="M96" s="52">
        <v>12.648849305435302</v>
      </c>
      <c r="N96" s="52">
        <v>24.295778231190514</v>
      </c>
    </row>
    <row r="97" spans="2:14">
      <c r="B97" s="42" t="s">
        <v>369</v>
      </c>
      <c r="C97" s="51">
        <v>1</v>
      </c>
      <c r="D97" s="52">
        <v>70.510951219512179</v>
      </c>
      <c r="E97" s="52">
        <v>5.625</v>
      </c>
      <c r="F97" s="52">
        <v>7.329683143634262</v>
      </c>
      <c r="G97" s="52">
        <v>-1.704683143634262</v>
      </c>
      <c r="H97" s="52">
        <v>-0.75213221034858646</v>
      </c>
      <c r="I97" s="52">
        <v>0.54127230766469037</v>
      </c>
      <c r="J97" s="52">
        <v>6.1876983973720536</v>
      </c>
      <c r="K97" s="52">
        <v>8.4716678898964695</v>
      </c>
      <c r="L97" s="52">
        <v>2.330203904568775</v>
      </c>
      <c r="M97" s="52">
        <v>2.413382647532285</v>
      </c>
      <c r="N97" s="52">
        <v>12.245983639736238</v>
      </c>
    </row>
    <row r="98" spans="2:14">
      <c r="B98" s="42" t="s">
        <v>370</v>
      </c>
      <c r="C98" s="51">
        <v>1</v>
      </c>
      <c r="D98" s="52">
        <v>66.048609756097534</v>
      </c>
      <c r="E98" s="52">
        <v>10</v>
      </c>
      <c r="F98" s="52">
        <v>6.9769771915299819</v>
      </c>
      <c r="G98" s="52">
        <v>3.0230228084700181</v>
      </c>
      <c r="H98" s="52">
        <v>1.3338037836294632</v>
      </c>
      <c r="I98" s="52">
        <v>0.5578985312996797</v>
      </c>
      <c r="J98" s="52">
        <v>5.799914179651303</v>
      </c>
      <c r="K98" s="52">
        <v>8.1540402034086608</v>
      </c>
      <c r="L98" s="52">
        <v>2.334121954193749</v>
      </c>
      <c r="M98" s="52">
        <v>2.0524103332966721</v>
      </c>
      <c r="N98" s="52">
        <v>11.901544049763292</v>
      </c>
    </row>
    <row r="99" spans="2:14">
      <c r="B99" s="42" t="s">
        <v>371</v>
      </c>
      <c r="C99" s="51">
        <v>1</v>
      </c>
      <c r="D99" s="52">
        <v>104.82602439024393</v>
      </c>
      <c r="E99" s="52">
        <v>7</v>
      </c>
      <c r="F99" s="52">
        <v>10.041965619872528</v>
      </c>
      <c r="G99" s="52">
        <v>-3.0419656198725278</v>
      </c>
      <c r="H99" s="52">
        <v>-1.3421616410199055</v>
      </c>
      <c r="I99" s="52">
        <v>0.57616297060163923</v>
      </c>
      <c r="J99" s="52">
        <v>8.8263680094442574</v>
      </c>
      <c r="K99" s="52">
        <v>11.257563230300798</v>
      </c>
      <c r="L99" s="52">
        <v>2.3385547448189898</v>
      </c>
      <c r="M99" s="52">
        <v>5.1080463909272558</v>
      </c>
      <c r="N99" s="52">
        <v>14.975884848817799</v>
      </c>
    </row>
    <row r="100" spans="2:14">
      <c r="B100" s="42" t="s">
        <v>372</v>
      </c>
      <c r="C100" s="51">
        <v>1</v>
      </c>
      <c r="D100" s="52">
        <v>65.420853658536572</v>
      </c>
      <c r="E100" s="52">
        <v>5.98828125</v>
      </c>
      <c r="F100" s="52">
        <v>6.9273590002967911</v>
      </c>
      <c r="G100" s="52">
        <v>-0.93907775029679108</v>
      </c>
      <c r="H100" s="52">
        <v>-0.4143354304038579</v>
      </c>
      <c r="I100" s="52">
        <v>0.56058253135962111</v>
      </c>
      <c r="J100" s="52">
        <v>5.7446332432822231</v>
      </c>
      <c r="K100" s="52">
        <v>8.110084757311359</v>
      </c>
      <c r="L100" s="52">
        <v>2.3347649346965245</v>
      </c>
      <c r="M100" s="52">
        <v>2.0014355717828369</v>
      </c>
      <c r="N100" s="52">
        <v>11.853282428810745</v>
      </c>
    </row>
    <row r="101" spans="2:14">
      <c r="B101" s="42" t="s">
        <v>373</v>
      </c>
      <c r="C101" s="51">
        <v>1</v>
      </c>
      <c r="D101" s="52">
        <v>42.585804878048783</v>
      </c>
      <c r="E101" s="52">
        <v>9</v>
      </c>
      <c r="F101" s="52">
        <v>5.1224640393211818</v>
      </c>
      <c r="G101" s="52">
        <v>3.8775359606788182</v>
      </c>
      <c r="H101" s="52">
        <v>1.7108280232031228</v>
      </c>
      <c r="I101" s="52">
        <v>0.70408490322929562</v>
      </c>
      <c r="J101" s="52">
        <v>3.6369747427590946</v>
      </c>
      <c r="K101" s="52">
        <v>6.6079533358832689</v>
      </c>
      <c r="L101" s="52">
        <v>2.3733120479149621</v>
      </c>
      <c r="M101" s="52">
        <v>0.11521331087972442</v>
      </c>
      <c r="N101" s="52">
        <v>10.129714767762639</v>
      </c>
    </row>
    <row r="102" spans="2:14">
      <c r="B102" s="42" t="s">
        <v>374</v>
      </c>
      <c r="C102" s="51">
        <v>1</v>
      </c>
      <c r="D102" s="52">
        <v>65.473780487804873</v>
      </c>
      <c r="E102" s="52">
        <v>6</v>
      </c>
      <c r="F102" s="52">
        <v>6.9315423663305173</v>
      </c>
      <c r="G102" s="52">
        <v>-0.93154236633051735</v>
      </c>
      <c r="H102" s="52">
        <v>-0.41101070403488832</v>
      </c>
      <c r="I102" s="52">
        <v>0.56035307404096213</v>
      </c>
      <c r="J102" s="52">
        <v>5.7493007219411769</v>
      </c>
      <c r="K102" s="52">
        <v>8.1137840107198578</v>
      </c>
      <c r="L102" s="52">
        <v>2.33470985208228</v>
      </c>
      <c r="M102" s="52">
        <v>2.0057351519741333</v>
      </c>
      <c r="N102" s="52">
        <v>11.8573495806869</v>
      </c>
    </row>
    <row r="103" spans="2:14">
      <c r="B103" s="42" t="s">
        <v>375</v>
      </c>
      <c r="C103" s="51">
        <v>1</v>
      </c>
      <c r="D103" s="52">
        <v>59.81002439024391</v>
      </c>
      <c r="E103" s="52">
        <v>9</v>
      </c>
      <c r="F103" s="52">
        <v>6.4838759330791191</v>
      </c>
      <c r="G103" s="52">
        <v>2.5161240669208809</v>
      </c>
      <c r="H103" s="52">
        <v>1.1101523253933823</v>
      </c>
      <c r="I103" s="52">
        <v>0.58805345170604928</v>
      </c>
      <c r="J103" s="52">
        <v>5.2431916003953898</v>
      </c>
      <c r="K103" s="52">
        <v>7.7245602657628485</v>
      </c>
      <c r="L103" s="52">
        <v>2.341512628171436</v>
      </c>
      <c r="M103" s="52">
        <v>1.5437161157610744</v>
      </c>
      <c r="N103" s="52">
        <v>11.424035750397163</v>
      </c>
    </row>
    <row r="104" spans="2:14">
      <c r="B104" s="42" t="s">
        <v>376</v>
      </c>
      <c r="C104" s="51">
        <v>1</v>
      </c>
      <c r="D104" s="52">
        <v>37.425292682926823</v>
      </c>
      <c r="E104" s="52">
        <v>3</v>
      </c>
      <c r="F104" s="52">
        <v>4.7145742841222518</v>
      </c>
      <c r="G104" s="52">
        <v>-1.7145742841222518</v>
      </c>
      <c r="H104" s="52">
        <v>-0.75649633243536896</v>
      </c>
      <c r="I104" s="52">
        <v>0.74581503588094045</v>
      </c>
      <c r="J104" s="52">
        <v>3.1410421036496903</v>
      </c>
      <c r="K104" s="52">
        <v>6.2881064645948133</v>
      </c>
      <c r="L104" s="52">
        <v>2.386024851833902</v>
      </c>
      <c r="M104" s="52">
        <v>-0.31949811605831346</v>
      </c>
      <c r="N104" s="52">
        <v>9.7486466843028161</v>
      </c>
    </row>
    <row r="105" spans="2:14">
      <c r="B105" s="42" t="s">
        <v>377</v>
      </c>
      <c r="C105" s="51">
        <v>1</v>
      </c>
      <c r="D105" s="52">
        <v>48.394707317073163</v>
      </c>
      <c r="E105" s="52">
        <v>7.75</v>
      </c>
      <c r="F105" s="52">
        <v>5.5816029201609219</v>
      </c>
      <c r="G105" s="52">
        <v>2.1683970798390781</v>
      </c>
      <c r="H105" s="52">
        <v>0.9567298736208415</v>
      </c>
      <c r="I105" s="52">
        <v>0.66047381488666568</v>
      </c>
      <c r="J105" s="52">
        <v>4.1881249771263267</v>
      </c>
      <c r="K105" s="52">
        <v>6.975080863195517</v>
      </c>
      <c r="L105" s="52">
        <v>2.3607414483534304</v>
      </c>
      <c r="M105" s="52">
        <v>0.60087383849015552</v>
      </c>
      <c r="N105" s="52">
        <v>10.562332001831688</v>
      </c>
    </row>
    <row r="106" spans="2:14">
      <c r="B106" s="42" t="s">
        <v>378</v>
      </c>
      <c r="C106" s="51">
        <v>1</v>
      </c>
      <c r="D106" s="52">
        <v>20.50239024390244</v>
      </c>
      <c r="E106" s="52">
        <v>2</v>
      </c>
      <c r="F106" s="52">
        <v>3.3769786594798208</v>
      </c>
      <c r="G106" s="52">
        <v>-1.3769786594798208</v>
      </c>
      <c r="H106" s="52">
        <v>-0.60754399233948964</v>
      </c>
      <c r="I106" s="52">
        <v>0.89725804461966741</v>
      </c>
      <c r="J106" s="52">
        <v>1.4839296600998757</v>
      </c>
      <c r="K106" s="52">
        <v>5.2700276588597657</v>
      </c>
      <c r="L106" s="52">
        <v>2.4376108230104361</v>
      </c>
      <c r="M106" s="52">
        <v>-1.765930626258204</v>
      </c>
      <c r="N106" s="52">
        <v>8.519887945217846</v>
      </c>
    </row>
    <row r="107" spans="2:14">
      <c r="B107" s="42" t="s">
        <v>379</v>
      </c>
      <c r="C107" s="51">
        <v>1</v>
      </c>
      <c r="D107" s="52">
        <v>99.988414634146352</v>
      </c>
      <c r="E107" s="52">
        <v>6</v>
      </c>
      <c r="F107" s="52">
        <v>9.6595982531162203</v>
      </c>
      <c r="G107" s="52">
        <v>-3.6595982531162203</v>
      </c>
      <c r="H107" s="52">
        <v>-1.6146705816753679</v>
      </c>
      <c r="I107" s="52">
        <v>0.55428217380707856</v>
      </c>
      <c r="J107" s="52">
        <v>8.4901650886084514</v>
      </c>
      <c r="K107" s="52">
        <v>10.829031417623989</v>
      </c>
      <c r="L107" s="52">
        <v>2.3332602199547323</v>
      </c>
      <c r="M107" s="52">
        <v>4.7368494952038649</v>
      </c>
      <c r="N107" s="52">
        <v>14.582347011028576</v>
      </c>
    </row>
    <row r="108" spans="2:14">
      <c r="B108" s="42" t="s">
        <v>380</v>
      </c>
      <c r="C108" s="51">
        <v>1</v>
      </c>
      <c r="D108" s="52">
        <v>145.23982926829271</v>
      </c>
      <c r="E108" s="52">
        <v>12.78125</v>
      </c>
      <c r="F108" s="52">
        <v>13.236295243576688</v>
      </c>
      <c r="G108" s="52">
        <v>-0.45504524357668785</v>
      </c>
      <c r="H108" s="52">
        <v>-0.20077290383143218</v>
      </c>
      <c r="I108" s="52">
        <v>0.88618778070148096</v>
      </c>
      <c r="J108" s="52">
        <v>11.366602459455953</v>
      </c>
      <c r="K108" s="52">
        <v>15.105988027697423</v>
      </c>
      <c r="L108" s="52">
        <v>2.4335577471035119</v>
      </c>
      <c r="M108" s="52">
        <v>8.1019372005229968</v>
      </c>
      <c r="N108" s="52">
        <v>18.370653286630379</v>
      </c>
    </row>
    <row r="109" spans="2:14">
      <c r="B109" s="42" t="s">
        <v>381</v>
      </c>
      <c r="C109" s="51">
        <v>1</v>
      </c>
      <c r="D109" s="52">
        <v>80.621829268292686</v>
      </c>
      <c r="E109" s="52">
        <v>7.5</v>
      </c>
      <c r="F109" s="52">
        <v>8.1288525702779388</v>
      </c>
      <c r="G109" s="52">
        <v>-0.62885257027793884</v>
      </c>
      <c r="H109" s="52">
        <v>-0.27745934805114342</v>
      </c>
      <c r="I109" s="52">
        <v>0.52100557751493404</v>
      </c>
      <c r="J109" s="52">
        <v>7.0296268869862519</v>
      </c>
      <c r="K109" s="52">
        <v>9.2280782535696257</v>
      </c>
      <c r="L109" s="52">
        <v>2.325579785263145</v>
      </c>
      <c r="M109" s="52">
        <v>3.2223081131181894</v>
      </c>
      <c r="N109" s="52">
        <v>13.035397027437689</v>
      </c>
    </row>
    <row r="110" spans="2:14">
      <c r="B110" s="42" t="s">
        <v>382</v>
      </c>
      <c r="C110" s="51">
        <v>1</v>
      </c>
      <c r="D110" s="52">
        <v>89.939219512195123</v>
      </c>
      <c r="E110" s="52">
        <v>6.875</v>
      </c>
      <c r="F110" s="52">
        <v>8.8653042793293597</v>
      </c>
      <c r="G110" s="52">
        <v>-1.9903042793293597</v>
      </c>
      <c r="H110" s="52">
        <v>-0.87815261297580804</v>
      </c>
      <c r="I110" s="52">
        <v>0.52538511345538219</v>
      </c>
      <c r="J110" s="52">
        <v>7.7568385828892508</v>
      </c>
      <c r="K110" s="52">
        <v>9.9737699757694696</v>
      </c>
      <c r="L110" s="52">
        <v>2.3265648590278825</v>
      </c>
      <c r="M110" s="52">
        <v>3.9566814981959952</v>
      </c>
      <c r="N110" s="52">
        <v>13.773927060462725</v>
      </c>
    </row>
    <row r="111" spans="2:14" ht="17" thickBot="1">
      <c r="B111" s="46" t="s">
        <v>383</v>
      </c>
      <c r="C111" s="48">
        <v>1</v>
      </c>
      <c r="D111" s="50">
        <v>54.500707317073157</v>
      </c>
      <c r="E111" s="50">
        <v>7.75</v>
      </c>
      <c r="F111" s="50">
        <v>6.0642245575245379</v>
      </c>
      <c r="G111" s="50">
        <v>1.6857754424754621</v>
      </c>
      <c r="H111" s="50">
        <v>0.74378984413332583</v>
      </c>
      <c r="I111" s="50">
        <v>0.61926356601024657</v>
      </c>
      <c r="J111" s="50">
        <v>4.7576926395130696</v>
      </c>
      <c r="K111" s="50">
        <v>7.3707564755360062</v>
      </c>
      <c r="L111" s="50">
        <v>2.3495450389406525</v>
      </c>
      <c r="M111" s="50">
        <v>1.1071178348424739</v>
      </c>
      <c r="N111" s="50">
        <v>11.021331280206603</v>
      </c>
    </row>
    <row r="129" spans="6:6">
      <c r="F129" t="s">
        <v>343</v>
      </c>
    </row>
    <row r="147" spans="6:6">
      <c r="F147" t="s">
        <v>343</v>
      </c>
    </row>
    <row r="165" spans="6:6">
      <c r="F165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3" name="DD349022">
              <controlPr defaultSize="0" autoFill="0" autoPict="0" macro="[0]!GoToResultsNew071320211823451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A35C-06A5-DA47-A908-A42B27EC8A40}">
  <sheetPr codeName="XLSTAT_20210713_182200_1_HID">
    <tabColor rgb="FF007800"/>
  </sheetPr>
  <dimension ref="A1:X100"/>
  <sheetViews>
    <sheetView workbookViewId="0"/>
  </sheetViews>
  <sheetFormatPr baseColWidth="10" defaultRowHeight="16"/>
  <sheetData>
    <row r="1" spans="1:24">
      <c r="A1">
        <v>1</v>
      </c>
      <c r="C1">
        <f t="shared" ref="C1:C32" si="0">1.4041756098+(A1-1)*3.321428632</f>
        <v>1.4041756098</v>
      </c>
      <c r="D1">
        <f t="shared" ref="D1:D32" si="1">1.75645832712148+0.0790405563975788*C1-4.78182824945407*(0.0526315789473684+(C1-83.457703465982)^2/38075.4708045928)^0.5</f>
        <v>-0.42313965755696592</v>
      </c>
      <c r="E1">
        <v>1</v>
      </c>
      <c r="G1">
        <f t="shared" ref="G1:G32" si="2">1.4041756098+(E1-1)*3.321428632</f>
        <v>1.4041756098</v>
      </c>
      <c r="H1">
        <f t="shared" ref="H1:H32" si="3">1.75645832712148+0.0790405563975788*G1+4.78182824945407*(0.0526315789473684+(G1-83.457703465982)^2/38075.4708045928)^0.5</f>
        <v>4.1580299547569286</v>
      </c>
      <c r="I1">
        <v>1</v>
      </c>
      <c r="K1">
        <f t="shared" ref="K1:K32" si="4">1.4041756098+(I1-1)*2.3149351072</f>
        <v>1.4041756098</v>
      </c>
      <c r="L1">
        <f t="shared" ref="L1:L32" si="5">1.75645832712148+0.0790405563975788*K1-4.78182824945407*(1.05263157894737+(K1-83.457703465982)^2/38075.4708045928)^0.5</f>
        <v>-3.4346921715261267</v>
      </c>
      <c r="M1">
        <v>1</v>
      </c>
      <c r="O1">
        <f t="shared" ref="O1:O32" si="6">1.4041756098+(M1-1)*2.3149351072</f>
        <v>1.4041756098</v>
      </c>
      <c r="P1">
        <f t="shared" ref="P1:P32" si="7">1.75645832712148+0.0790405563975788*O1+4.78182824945407*(1.05263157894737+(O1-83.457703465982)^2/38075.4708045928)^0.5</f>
        <v>7.1695824687260892</v>
      </c>
      <c r="Q1">
        <v>1</v>
      </c>
      <c r="S1">
        <f t="shared" ref="S1:S32" si="8">2.7731652551+(Q1-1)*0.28106683</f>
        <v>2.7731652550999999</v>
      </c>
      <c r="T1">
        <f t="shared" ref="T1:T32" si="9">0+1*S1-4.78182824945407*(1.05263157894737+(S1-8.35300164473684)^2/237.873060140061)^0.5</f>
        <v>-2.4289692529270588</v>
      </c>
      <c r="U1">
        <v>1</v>
      </c>
      <c r="W1">
        <f t="shared" ref="W1:W32" si="10">2.7015829276+(U1-1)*0.282104255</f>
        <v>2.7015829276000001</v>
      </c>
      <c r="X1">
        <f t="shared" ref="X1:X32" si="11">0+1*W1+4.78182824945407*(1.05263157894737+(W1-8.35300164473684)^2/237.873060140061)^0.5</f>
        <v>7.9111400260772289</v>
      </c>
    </row>
    <row r="2" spans="1:24">
      <c r="A2">
        <v>2</v>
      </c>
      <c r="C2">
        <f t="shared" si="0"/>
        <v>4.7256042418000002</v>
      </c>
      <c r="D2">
        <f t="shared" si="1"/>
        <v>-8.9501782248063932E-2</v>
      </c>
      <c r="E2">
        <v>2</v>
      </c>
      <c r="G2">
        <f t="shared" si="2"/>
        <v>4.7256042418000002</v>
      </c>
      <c r="H2">
        <f t="shared" si="3"/>
        <v>4.349447213664285</v>
      </c>
      <c r="I2">
        <v>2</v>
      </c>
      <c r="K2">
        <f t="shared" si="4"/>
        <v>3.7191107170000004</v>
      </c>
      <c r="L2">
        <f t="shared" si="5"/>
        <v>-3.2304649748947134</v>
      </c>
      <c r="M2">
        <v>2</v>
      </c>
      <c r="O2">
        <f t="shared" si="6"/>
        <v>3.7191107170000004</v>
      </c>
      <c r="P2">
        <f t="shared" si="7"/>
        <v>7.3313027898894294</v>
      </c>
      <c r="Q2">
        <v>2</v>
      </c>
      <c r="S2">
        <f t="shared" si="8"/>
        <v>3.0542320850999998</v>
      </c>
      <c r="T2">
        <f t="shared" si="9"/>
        <v>-2.1195755923396771</v>
      </c>
      <c r="U2">
        <v>2</v>
      </c>
      <c r="W2">
        <f t="shared" si="10"/>
        <v>2.9836871826000002</v>
      </c>
      <c r="X2">
        <f t="shared" si="11"/>
        <v>8.1644813871170339</v>
      </c>
    </row>
    <row r="3" spans="1:24">
      <c r="A3">
        <v>3</v>
      </c>
      <c r="C3">
        <f t="shared" si="0"/>
        <v>8.0470328737999992</v>
      </c>
      <c r="D3">
        <f t="shared" si="1"/>
        <v>0.2434061614931502</v>
      </c>
      <c r="E3">
        <v>3</v>
      </c>
      <c r="G3">
        <f t="shared" si="2"/>
        <v>8.0470328737999992</v>
      </c>
      <c r="H3">
        <f t="shared" si="3"/>
        <v>4.5415944041393281</v>
      </c>
      <c r="I3">
        <v>3</v>
      </c>
      <c r="K3">
        <f t="shared" si="4"/>
        <v>6.0340458242000006</v>
      </c>
      <c r="L3">
        <f t="shared" si="5"/>
        <v>-3.0267637481034457</v>
      </c>
      <c r="M3">
        <v>3</v>
      </c>
      <c r="O3">
        <f t="shared" si="6"/>
        <v>6.0340458242000006</v>
      </c>
      <c r="P3">
        <f t="shared" si="7"/>
        <v>7.4935490808929162</v>
      </c>
      <c r="Q3">
        <v>3</v>
      </c>
      <c r="S3">
        <f t="shared" si="8"/>
        <v>3.3352989151000001</v>
      </c>
      <c r="T3">
        <f t="shared" si="9"/>
        <v>-1.8115016465983338</v>
      </c>
      <c r="U3">
        <v>3</v>
      </c>
      <c r="W3">
        <f t="shared" si="10"/>
        <v>3.2657914375999999</v>
      </c>
      <c r="X3">
        <f t="shared" si="11"/>
        <v>8.4191468527957589</v>
      </c>
    </row>
    <row r="4" spans="1:24">
      <c r="A4">
        <v>4</v>
      </c>
      <c r="C4">
        <f t="shared" si="0"/>
        <v>11.368461505799999</v>
      </c>
      <c r="D4">
        <f t="shared" si="1"/>
        <v>0.57551005969510483</v>
      </c>
      <c r="E4">
        <v>4</v>
      </c>
      <c r="G4">
        <f t="shared" si="2"/>
        <v>11.368461505799999</v>
      </c>
      <c r="H4">
        <f t="shared" si="3"/>
        <v>4.7345456401536321</v>
      </c>
      <c r="I4">
        <v>4</v>
      </c>
      <c r="K4">
        <f t="shared" si="4"/>
        <v>8.3489809313999999</v>
      </c>
      <c r="L4">
        <f t="shared" si="5"/>
        <v>-2.823594732818516</v>
      </c>
      <c r="M4">
        <v>4</v>
      </c>
      <c r="O4">
        <f t="shared" si="6"/>
        <v>8.3489809313999999</v>
      </c>
      <c r="P4">
        <f t="shared" si="7"/>
        <v>7.6563275834027396</v>
      </c>
      <c r="Q4">
        <v>4</v>
      </c>
      <c r="S4">
        <f t="shared" si="8"/>
        <v>3.6163657451</v>
      </c>
      <c r="T4">
        <f t="shared" si="9"/>
        <v>-1.5047682949246837</v>
      </c>
      <c r="U4">
        <v>4</v>
      </c>
      <c r="W4">
        <f t="shared" si="10"/>
        <v>3.5478956926</v>
      </c>
      <c r="X4">
        <f t="shared" si="11"/>
        <v>8.6751576811865974</v>
      </c>
    </row>
    <row r="5" spans="1:24">
      <c r="A5">
        <v>5</v>
      </c>
      <c r="C5">
        <f t="shared" si="0"/>
        <v>14.689890137799999</v>
      </c>
      <c r="D5">
        <f t="shared" si="1"/>
        <v>0.90672644872081287</v>
      </c>
      <c r="E5">
        <v>5</v>
      </c>
      <c r="G5">
        <f t="shared" si="2"/>
        <v>14.689890137799999</v>
      </c>
      <c r="H5">
        <f t="shared" si="3"/>
        <v>4.9283843853441827</v>
      </c>
      <c r="I5">
        <v>5</v>
      </c>
      <c r="K5">
        <f t="shared" si="4"/>
        <v>10.6639160386</v>
      </c>
      <c r="L5">
        <f t="shared" si="5"/>
        <v>-2.620964105779966</v>
      </c>
      <c r="M5">
        <v>5</v>
      </c>
      <c r="O5">
        <f t="shared" si="6"/>
        <v>10.6639160386</v>
      </c>
      <c r="P5">
        <f t="shared" si="7"/>
        <v>7.8196444741589426</v>
      </c>
      <c r="Q5">
        <v>5</v>
      </c>
      <c r="S5">
        <f t="shared" si="8"/>
        <v>3.8974325750999999</v>
      </c>
      <c r="T5">
        <f t="shared" si="9"/>
        <v>-1.1993957901814447</v>
      </c>
      <c r="U5">
        <v>5</v>
      </c>
      <c r="W5">
        <f t="shared" si="10"/>
        <v>3.8299999476000002</v>
      </c>
      <c r="X5">
        <f t="shared" si="11"/>
        <v>8.9325345121463222</v>
      </c>
    </row>
    <row r="6" spans="1:24">
      <c r="A6">
        <v>6</v>
      </c>
      <c r="C6">
        <f t="shared" si="0"/>
        <v>18.011318769799999</v>
      </c>
      <c r="D6">
        <f t="shared" si="1"/>
        <v>1.2369612066727909</v>
      </c>
      <c r="E6">
        <v>6</v>
      </c>
      <c r="G6">
        <f t="shared" si="2"/>
        <v>18.011318769799999</v>
      </c>
      <c r="H6">
        <f t="shared" si="3"/>
        <v>5.1232047616084619</v>
      </c>
      <c r="I6">
        <v>6</v>
      </c>
      <c r="K6">
        <f t="shared" si="4"/>
        <v>12.9788511458</v>
      </c>
      <c r="L6">
        <f t="shared" si="5"/>
        <v>-2.4188779711845765</v>
      </c>
      <c r="M6">
        <v>6</v>
      </c>
      <c r="O6">
        <f t="shared" si="6"/>
        <v>12.9788511458</v>
      </c>
      <c r="P6">
        <f t="shared" si="7"/>
        <v>7.9835058573583062</v>
      </c>
      <c r="Q6">
        <v>6</v>
      </c>
      <c r="S6">
        <f t="shared" si="8"/>
        <v>4.1784994051000002</v>
      </c>
      <c r="T6">
        <f t="shared" si="9"/>
        <v>-0.89540368912758161</v>
      </c>
      <c r="U6">
        <v>6</v>
      </c>
      <c r="W6">
        <f t="shared" si="10"/>
        <v>4.1121042026000003</v>
      </c>
      <c r="X6">
        <f t="shared" si="11"/>
        <v>9.1912972963583215</v>
      </c>
    </row>
    <row r="7" spans="1:24">
      <c r="A7">
        <v>7</v>
      </c>
      <c r="C7">
        <f t="shared" si="0"/>
        <v>21.332747401799999</v>
      </c>
      <c r="D7">
        <f t="shared" si="1"/>
        <v>1.5661080741161026</v>
      </c>
      <c r="E7">
        <v>7</v>
      </c>
      <c r="G7">
        <f t="shared" si="2"/>
        <v>21.332747401799999</v>
      </c>
      <c r="H7">
        <f t="shared" si="3"/>
        <v>5.3191130283814081</v>
      </c>
      <c r="I7">
        <v>7</v>
      </c>
      <c r="K7">
        <f t="shared" si="4"/>
        <v>15.293786253</v>
      </c>
      <c r="L7">
        <f t="shared" si="5"/>
        <v>-2.2173423529333829</v>
      </c>
      <c r="M7">
        <v>7</v>
      </c>
      <c r="O7">
        <f t="shared" si="6"/>
        <v>15.293786253</v>
      </c>
      <c r="P7">
        <f t="shared" si="7"/>
        <v>8.147917756901867</v>
      </c>
      <c r="Q7">
        <v>7</v>
      </c>
      <c r="S7">
        <f t="shared" si="8"/>
        <v>4.4595662350999996</v>
      </c>
      <c r="T7">
        <f t="shared" si="9"/>
        <v>-0.59281078263369835</v>
      </c>
      <c r="U7">
        <v>7</v>
      </c>
      <c r="W7">
        <f t="shared" si="10"/>
        <v>4.3942084576000005</v>
      </c>
      <c r="X7">
        <f t="shared" si="11"/>
        <v>9.4514652242158608</v>
      </c>
    </row>
    <row r="8" spans="1:24">
      <c r="A8">
        <v>8</v>
      </c>
      <c r="C8">
        <f t="shared" si="0"/>
        <v>24.654176033799999</v>
      </c>
      <c r="D8">
        <f t="shared" si="1"/>
        <v>1.8940469959538468</v>
      </c>
      <c r="E8">
        <v>8</v>
      </c>
      <c r="G8">
        <f t="shared" si="2"/>
        <v>24.654176033799999</v>
      </c>
      <c r="H8">
        <f t="shared" si="3"/>
        <v>5.5162292407599214</v>
      </c>
      <c r="I8">
        <v>8</v>
      </c>
      <c r="K8">
        <f t="shared" si="4"/>
        <v>17.608721360200001</v>
      </c>
      <c r="L8">
        <f t="shared" si="5"/>
        <v>-2.0163631867604543</v>
      </c>
      <c r="M8">
        <v>8</v>
      </c>
      <c r="O8">
        <f t="shared" si="6"/>
        <v>17.608721360200001</v>
      </c>
      <c r="P8">
        <f t="shared" si="7"/>
        <v>8.312886108523692</v>
      </c>
      <c r="Q8">
        <v>8</v>
      </c>
      <c r="S8">
        <f t="shared" si="8"/>
        <v>4.7406330650999999</v>
      </c>
      <c r="T8">
        <f t="shared" si="9"/>
        <v>-0.2916350263545695</v>
      </c>
      <c r="U8">
        <v>8</v>
      </c>
      <c r="W8">
        <f t="shared" si="10"/>
        <v>4.6763127125999997</v>
      </c>
      <c r="X8">
        <f t="shared" si="11"/>
        <v>9.7130566550482325</v>
      </c>
    </row>
    <row r="9" spans="1:24">
      <c r="A9">
        <v>9</v>
      </c>
      <c r="C9">
        <f t="shared" si="0"/>
        <v>27.975604665799999</v>
      </c>
      <c r="D9">
        <f t="shared" si="1"/>
        <v>2.2206422846612064</v>
      </c>
      <c r="E9">
        <v>9</v>
      </c>
      <c r="G9">
        <f t="shared" si="2"/>
        <v>27.975604665799999</v>
      </c>
      <c r="H9">
        <f t="shared" si="3"/>
        <v>5.7146890862688204</v>
      </c>
      <c r="I9">
        <v>9</v>
      </c>
      <c r="K9">
        <f t="shared" si="4"/>
        <v>19.923656467400001</v>
      </c>
      <c r="L9">
        <f t="shared" si="5"/>
        <v>-1.8159463122608717</v>
      </c>
      <c r="M9">
        <v>9</v>
      </c>
      <c r="O9">
        <f t="shared" si="6"/>
        <v>19.923656467400001</v>
      </c>
      <c r="P9">
        <f t="shared" si="7"/>
        <v>8.4784167518188625</v>
      </c>
      <c r="Q9">
        <v>9</v>
      </c>
      <c r="S9">
        <f t="shared" si="8"/>
        <v>5.0216998950999994</v>
      </c>
      <c r="T9">
        <f t="shared" si="9"/>
        <v>8.1065276182803458E-3</v>
      </c>
      <c r="U9">
        <v>9</v>
      </c>
      <c r="W9">
        <f t="shared" si="10"/>
        <v>4.9584169675999998</v>
      </c>
      <c r="X9">
        <f t="shared" si="11"/>
        <v>9.9760890472205297</v>
      </c>
    </row>
    <row r="10" spans="1:24">
      <c r="A10">
        <v>10</v>
      </c>
      <c r="C10">
        <f t="shared" si="0"/>
        <v>31.297033297799999</v>
      </c>
      <c r="D10">
        <f t="shared" si="1"/>
        <v>2.5457406190414078</v>
      </c>
      <c r="E10">
        <v>10</v>
      </c>
      <c r="G10">
        <f t="shared" si="2"/>
        <v>31.297033297799999</v>
      </c>
      <c r="H10">
        <f t="shared" si="3"/>
        <v>5.9146458861048776</v>
      </c>
      <c r="I10">
        <v>10</v>
      </c>
      <c r="K10">
        <f t="shared" si="4"/>
        <v>22.238591574600001</v>
      </c>
      <c r="L10">
        <f t="shared" si="5"/>
        <v>-1.6160974648371385</v>
      </c>
      <c r="M10">
        <v>10</v>
      </c>
      <c r="O10">
        <f t="shared" si="6"/>
        <v>22.238591574600001</v>
      </c>
      <c r="P10">
        <f t="shared" si="7"/>
        <v>8.6445154221898832</v>
      </c>
      <c r="Q10">
        <v>10</v>
      </c>
      <c r="S10">
        <f t="shared" si="8"/>
        <v>5.3027667250999997</v>
      </c>
      <c r="T10">
        <f t="shared" si="9"/>
        <v>0.30639779758090757</v>
      </c>
      <c r="U10">
        <v>10</v>
      </c>
      <c r="W10">
        <f t="shared" si="10"/>
        <v>5.2405212226</v>
      </c>
      <c r="X10">
        <f t="shared" si="11"/>
        <v>10.240578889659975</v>
      </c>
    </row>
    <row r="11" spans="1:24">
      <c r="A11">
        <v>11</v>
      </c>
      <c r="C11">
        <f t="shared" si="0"/>
        <v>34.618461929799999</v>
      </c>
      <c r="D11">
        <f t="shared" si="1"/>
        <v>2.8691689145625006</v>
      </c>
      <c r="E11">
        <v>11</v>
      </c>
      <c r="G11">
        <f t="shared" si="2"/>
        <v>34.618461929799999</v>
      </c>
      <c r="H11">
        <f t="shared" si="3"/>
        <v>6.1162727248000426</v>
      </c>
      <c r="I11">
        <v>11</v>
      </c>
      <c r="K11">
        <f t="shared" si="4"/>
        <v>24.553526681800001</v>
      </c>
      <c r="L11">
        <f t="shared" si="5"/>
        <v>-1.416822267584529</v>
      </c>
      <c r="M11">
        <v>11</v>
      </c>
      <c r="O11">
        <f t="shared" si="6"/>
        <v>24.553526681800001</v>
      </c>
      <c r="P11">
        <f t="shared" si="7"/>
        <v>8.8111877427320273</v>
      </c>
      <c r="Q11">
        <v>11</v>
      </c>
      <c r="S11">
        <f t="shared" si="8"/>
        <v>5.5838335551</v>
      </c>
      <c r="T11">
        <f t="shared" si="9"/>
        <v>0.60322373696160358</v>
      </c>
      <c r="U11">
        <v>11</v>
      </c>
      <c r="W11">
        <f t="shared" si="10"/>
        <v>5.5226254776000001</v>
      </c>
      <c r="X11">
        <f t="shared" si="11"/>
        <v>10.506541635377378</v>
      </c>
    </row>
    <row r="12" spans="1:24">
      <c r="A12">
        <v>12</v>
      </c>
      <c r="C12">
        <f t="shared" si="0"/>
        <v>37.939890561799999</v>
      </c>
      <c r="D12">
        <f t="shared" si="1"/>
        <v>3.1907321340887531</v>
      </c>
      <c r="E12">
        <v>12</v>
      </c>
      <c r="G12">
        <f t="shared" si="2"/>
        <v>37.939890561799999</v>
      </c>
      <c r="H12">
        <f t="shared" si="3"/>
        <v>6.3197646394900477</v>
      </c>
      <c r="I12">
        <v>12</v>
      </c>
      <c r="K12">
        <f t="shared" si="4"/>
        <v>26.868461789000001</v>
      </c>
      <c r="L12">
        <f t="shared" si="5"/>
        <v>-1.2181262231370478</v>
      </c>
      <c r="M12">
        <v>12</v>
      </c>
      <c r="O12">
        <f t="shared" si="6"/>
        <v>26.868461789000001</v>
      </c>
      <c r="P12">
        <f t="shared" si="7"/>
        <v>8.9784392160792983</v>
      </c>
      <c r="Q12">
        <v>12</v>
      </c>
      <c r="S12">
        <f t="shared" si="8"/>
        <v>5.8649003851000003</v>
      </c>
      <c r="T12">
        <f t="shared" si="9"/>
        <v>0.89857039642308667</v>
      </c>
      <c r="U12">
        <v>12</v>
      </c>
      <c r="W12">
        <f t="shared" si="10"/>
        <v>5.8047297326000002</v>
      </c>
      <c r="X12">
        <f t="shared" si="11"/>
        <v>10.773991637560433</v>
      </c>
    </row>
    <row r="13" spans="1:24">
      <c r="A13">
        <v>13</v>
      </c>
      <c r="C13">
        <f t="shared" si="0"/>
        <v>41.261319193799999</v>
      </c>
      <c r="D13">
        <f t="shared" si="1"/>
        <v>3.5102111547392791</v>
      </c>
      <c r="E13">
        <v>13</v>
      </c>
      <c r="G13">
        <f t="shared" si="2"/>
        <v>41.261319193799999</v>
      </c>
      <c r="H13">
        <f t="shared" si="3"/>
        <v>6.5253407530557794</v>
      </c>
      <c r="I13">
        <v>13</v>
      </c>
      <c r="K13">
        <f t="shared" si="4"/>
        <v>29.183396896200001</v>
      </c>
      <c r="L13">
        <f t="shared" si="5"/>
        <v>-1.0200147054968101</v>
      </c>
      <c r="M13">
        <v>13</v>
      </c>
      <c r="O13">
        <f t="shared" si="6"/>
        <v>29.183396896200001</v>
      </c>
      <c r="P13">
        <f t="shared" si="7"/>
        <v>9.1462752162338141</v>
      </c>
      <c r="Q13">
        <v>13</v>
      </c>
      <c r="S13">
        <f t="shared" si="8"/>
        <v>6.1459672150999998</v>
      </c>
      <c r="T13">
        <f t="shared" si="9"/>
        <v>1.1924249827612661</v>
      </c>
      <c r="U13">
        <v>13</v>
      </c>
      <c r="W13">
        <f t="shared" si="10"/>
        <v>6.0868339876000004</v>
      </c>
      <c r="X13">
        <f t="shared" si="11"/>
        <v>11.042942088815606</v>
      </c>
    </row>
    <row r="14" spans="1:24">
      <c r="A14">
        <v>14</v>
      </c>
      <c r="C14">
        <f t="shared" si="0"/>
        <v>44.582747825799999</v>
      </c>
      <c r="D14">
        <f t="shared" si="1"/>
        <v>3.827360870828258</v>
      </c>
      <c r="E14">
        <v>14</v>
      </c>
      <c r="G14">
        <f t="shared" si="2"/>
        <v>44.582747825799999</v>
      </c>
      <c r="H14">
        <f t="shared" si="3"/>
        <v>6.7332461711830582</v>
      </c>
      <c r="I14">
        <v>14</v>
      </c>
      <c r="K14">
        <f t="shared" si="4"/>
        <v>31.498332003400002</v>
      </c>
      <c r="L14">
        <f t="shared" si="5"/>
        <v>-0.82249295187072846</v>
      </c>
      <c r="M14">
        <v>14</v>
      </c>
      <c r="O14">
        <f t="shared" si="6"/>
        <v>31.498332003400002</v>
      </c>
      <c r="P14">
        <f t="shared" si="7"/>
        <v>9.3147009804024865</v>
      </c>
      <c r="Q14">
        <v>14</v>
      </c>
      <c r="S14">
        <f t="shared" si="8"/>
        <v>6.4270340450999992</v>
      </c>
      <c r="T14">
        <f t="shared" si="9"/>
        <v>1.4847759140497923</v>
      </c>
      <c r="U14">
        <v>14</v>
      </c>
      <c r="W14">
        <f t="shared" si="10"/>
        <v>6.3689382426000005</v>
      </c>
      <c r="X14">
        <f t="shared" si="11"/>
        <v>11.313404964126832</v>
      </c>
    </row>
    <row r="15" spans="1:24">
      <c r="A15">
        <v>15</v>
      </c>
      <c r="C15">
        <f t="shared" si="0"/>
        <v>47.904176457799998</v>
      </c>
      <c r="D15">
        <f t="shared" si="1"/>
        <v>4.1419087961593446</v>
      </c>
      <c r="E15">
        <v>15</v>
      </c>
      <c r="G15">
        <f t="shared" si="2"/>
        <v>47.904176457799998</v>
      </c>
      <c r="H15">
        <f t="shared" si="3"/>
        <v>6.9437533800682312</v>
      </c>
      <c r="I15">
        <v>15</v>
      </c>
      <c r="K15">
        <f t="shared" si="4"/>
        <v>33.813267110600002</v>
      </c>
      <c r="L15">
        <f t="shared" si="5"/>
        <v>-0.62556605453931891</v>
      </c>
      <c r="M15">
        <v>15</v>
      </c>
      <c r="O15">
        <f t="shared" si="6"/>
        <v>33.813267110600002</v>
      </c>
      <c r="P15">
        <f t="shared" si="7"/>
        <v>9.4837216008658309</v>
      </c>
      <c r="Q15">
        <v>15</v>
      </c>
      <c r="S15">
        <f t="shared" si="8"/>
        <v>6.7081008750999995</v>
      </c>
      <c r="T15">
        <f t="shared" si="9"/>
        <v>1.7756128704985592</v>
      </c>
      <c r="U15">
        <v>15</v>
      </c>
      <c r="W15">
        <f t="shared" si="10"/>
        <v>6.6510424976000007</v>
      </c>
      <c r="X15">
        <f t="shared" si="11"/>
        <v>11.58539096808169</v>
      </c>
    </row>
    <row r="16" spans="1:24">
      <c r="A16">
        <v>16</v>
      </c>
      <c r="C16">
        <f t="shared" si="0"/>
        <v>51.225605089799998</v>
      </c>
      <c r="D16">
        <f t="shared" si="1"/>
        <v>4.4535545296799981</v>
      </c>
      <c r="E16">
        <v>16</v>
      </c>
      <c r="G16">
        <f t="shared" si="2"/>
        <v>51.225605089799998</v>
      </c>
      <c r="H16">
        <f t="shared" si="3"/>
        <v>7.1571627807638336</v>
      </c>
      <c r="I16">
        <v>16</v>
      </c>
      <c r="K16">
        <f t="shared" si="4"/>
        <v>36.128202217800002</v>
      </c>
      <c r="L16">
        <f t="shared" si="5"/>
        <v>-0.42923895278329915</v>
      </c>
      <c r="M16">
        <v>16</v>
      </c>
      <c r="O16">
        <f t="shared" si="6"/>
        <v>36.128202217800002</v>
      </c>
      <c r="P16">
        <f t="shared" si="7"/>
        <v>9.6533420169045652</v>
      </c>
      <c r="Q16">
        <v>16</v>
      </c>
      <c r="S16">
        <f t="shared" si="8"/>
        <v>6.9891677050999998</v>
      </c>
      <c r="T16">
        <f t="shared" si="9"/>
        <v>2.0649268405220873</v>
      </c>
      <c r="U16">
        <v>16</v>
      </c>
      <c r="W16">
        <f t="shared" si="10"/>
        <v>6.9331467526000008</v>
      </c>
      <c r="X16">
        <f t="shared" si="11"/>
        <v>11.858909486889086</v>
      </c>
    </row>
    <row r="17" spans="1:24">
      <c r="A17">
        <v>17</v>
      </c>
      <c r="C17">
        <f t="shared" si="0"/>
        <v>54.547033721799998</v>
      </c>
      <c r="D17">
        <f t="shared" si="1"/>
        <v>4.7619705581632132</v>
      </c>
      <c r="E17">
        <v>17</v>
      </c>
      <c r="G17">
        <f t="shared" si="2"/>
        <v>54.547033721799998</v>
      </c>
      <c r="H17">
        <f t="shared" si="3"/>
        <v>7.373801886496878</v>
      </c>
      <c r="I17">
        <v>17</v>
      </c>
      <c r="K17">
        <f t="shared" si="4"/>
        <v>38.443137325000002</v>
      </c>
      <c r="L17">
        <f t="shared" si="5"/>
        <v>-0.23351642489440128</v>
      </c>
      <c r="M17">
        <v>17</v>
      </c>
      <c r="O17">
        <f t="shared" si="6"/>
        <v>38.443137325000002</v>
      </c>
      <c r="P17">
        <f t="shared" si="7"/>
        <v>9.8235670068104177</v>
      </c>
      <c r="Q17">
        <v>17</v>
      </c>
      <c r="S17">
        <f t="shared" si="8"/>
        <v>7.2702345351000002</v>
      </c>
      <c r="T17">
        <f t="shared" si="9"/>
        <v>2.352710161550065</v>
      </c>
      <c r="U17">
        <v>17</v>
      </c>
      <c r="W17">
        <f t="shared" si="10"/>
        <v>7.2152510076000009</v>
      </c>
      <c r="X17">
        <f t="shared" si="11"/>
        <v>12.133968545676826</v>
      </c>
    </row>
    <row r="18" spans="1:24">
      <c r="A18">
        <v>18</v>
      </c>
      <c r="C18">
        <f t="shared" si="0"/>
        <v>57.868462353799998</v>
      </c>
      <c r="D18">
        <f t="shared" si="1"/>
        <v>5.0668049685021437</v>
      </c>
      <c r="E18">
        <v>18</v>
      </c>
      <c r="G18">
        <f t="shared" si="2"/>
        <v>57.868462353799998</v>
      </c>
      <c r="H18">
        <f t="shared" si="3"/>
        <v>7.5940226103742035</v>
      </c>
      <c r="I18">
        <v>18</v>
      </c>
      <c r="K18">
        <f t="shared" si="4"/>
        <v>40.758072432200002</v>
      </c>
      <c r="L18">
        <f t="shared" si="5"/>
        <v>-3.840308029741557E-2</v>
      </c>
      <c r="M18">
        <v>18</v>
      </c>
      <c r="O18">
        <f t="shared" si="6"/>
        <v>40.758072432200002</v>
      </c>
      <c r="P18">
        <f t="shared" si="7"/>
        <v>9.9944011800081878</v>
      </c>
      <c r="Q18">
        <v>18</v>
      </c>
      <c r="S18">
        <f t="shared" si="8"/>
        <v>7.5513013651000005</v>
      </c>
      <c r="T18">
        <f t="shared" si="9"/>
        <v>2.6389565551570895</v>
      </c>
      <c r="U18">
        <v>18</v>
      </c>
      <c r="W18">
        <f t="shared" si="10"/>
        <v>7.4973552626000011</v>
      </c>
      <c r="X18">
        <f t="shared" si="11"/>
        <v>12.410574771513215</v>
      </c>
    </row>
    <row r="19" spans="1:24">
      <c r="A19">
        <v>19</v>
      </c>
      <c r="C19">
        <f t="shared" si="0"/>
        <v>61.189890985799998</v>
      </c>
      <c r="D19">
        <f t="shared" si="1"/>
        <v>5.3676866952104323</v>
      </c>
      <c r="E19">
        <v>19</v>
      </c>
      <c r="G19">
        <f t="shared" si="2"/>
        <v>61.189890985799998</v>
      </c>
      <c r="H19">
        <f t="shared" si="3"/>
        <v>7.8181960178821743</v>
      </c>
      <c r="I19">
        <v>19</v>
      </c>
      <c r="K19">
        <f t="shared" si="4"/>
        <v>43.073007539400002</v>
      </c>
      <c r="L19">
        <f t="shared" si="5"/>
        <v>0.156096648189056</v>
      </c>
      <c r="M19">
        <v>19</v>
      </c>
      <c r="O19">
        <f t="shared" si="6"/>
        <v>43.073007539400002</v>
      </c>
      <c r="P19">
        <f t="shared" si="7"/>
        <v>10.165848969316469</v>
      </c>
      <c r="Q19">
        <v>19</v>
      </c>
      <c r="S19">
        <f t="shared" si="8"/>
        <v>7.832368195099999</v>
      </c>
      <c r="T19">
        <f t="shared" si="9"/>
        <v>2.9236611561410477</v>
      </c>
      <c r="U19">
        <v>19</v>
      </c>
      <c r="W19">
        <f t="shared" si="10"/>
        <v>7.7794595176000012</v>
      </c>
      <c r="X19">
        <f t="shared" si="11"/>
        <v>12.688733362544244</v>
      </c>
    </row>
    <row r="20" spans="1:24">
      <c r="A20">
        <v>20</v>
      </c>
      <c r="C20">
        <f t="shared" si="0"/>
        <v>64.511319617799998</v>
      </c>
      <c r="D20">
        <f t="shared" si="1"/>
        <v>5.6642338837693096</v>
      </c>
      <c r="E20">
        <v>20</v>
      </c>
      <c r="G20">
        <f t="shared" si="2"/>
        <v>64.511319617799998</v>
      </c>
      <c r="H20">
        <f t="shared" si="3"/>
        <v>8.0467039635395565</v>
      </c>
      <c r="I20">
        <v>20</v>
      </c>
      <c r="K20">
        <f t="shared" si="4"/>
        <v>45.387942646600003</v>
      </c>
      <c r="L20">
        <f t="shared" si="5"/>
        <v>0.34997851192531471</v>
      </c>
      <c r="M20">
        <v>20</v>
      </c>
      <c r="O20">
        <f t="shared" si="6"/>
        <v>45.387942646600003</v>
      </c>
      <c r="P20">
        <f t="shared" si="7"/>
        <v>10.337914623374964</v>
      </c>
      <c r="Q20">
        <v>20</v>
      </c>
      <c r="S20">
        <f t="shared" si="8"/>
        <v>8.1134350250999994</v>
      </c>
      <c r="T20">
        <f t="shared" si="9"/>
        <v>3.206820535238994</v>
      </c>
      <c r="U20">
        <v>20</v>
      </c>
      <c r="W20">
        <f t="shared" si="10"/>
        <v>8.0615637726000013</v>
      </c>
      <c r="X20">
        <f t="shared" si="11"/>
        <v>12.968448063578261</v>
      </c>
    </row>
    <row r="21" spans="1:24">
      <c r="A21">
        <v>21</v>
      </c>
      <c r="C21">
        <f t="shared" si="0"/>
        <v>67.832748249800005</v>
      </c>
      <c r="D21">
        <f t="shared" si="1"/>
        <v>5.9560657450974714</v>
      </c>
      <c r="E21">
        <v>21</v>
      </c>
      <c r="G21">
        <f t="shared" si="2"/>
        <v>67.832748249800005</v>
      </c>
      <c r="H21">
        <f t="shared" si="3"/>
        <v>8.2799272364276533</v>
      </c>
      <c r="I21">
        <v>21</v>
      </c>
      <c r="K21">
        <f t="shared" si="4"/>
        <v>47.702877753800003</v>
      </c>
      <c r="L21">
        <f t="shared" si="5"/>
        <v>0.5432384538288364</v>
      </c>
      <c r="M21">
        <v>21</v>
      </c>
      <c r="O21">
        <f t="shared" si="6"/>
        <v>47.702877753800003</v>
      </c>
      <c r="P21">
        <f t="shared" si="7"/>
        <v>10.510602199266197</v>
      </c>
      <c r="Q21">
        <v>21</v>
      </c>
      <c r="S21">
        <f t="shared" si="8"/>
        <v>8.3945018550999997</v>
      </c>
      <c r="T21">
        <f t="shared" si="9"/>
        <v>3.4884327152346106</v>
      </c>
      <c r="U21">
        <v>21</v>
      </c>
      <c r="W21">
        <f t="shared" si="10"/>
        <v>8.3436680276000015</v>
      </c>
      <c r="X21">
        <f t="shared" si="11"/>
        <v>13.249721148383776</v>
      </c>
    </row>
    <row r="22" spans="1:24">
      <c r="A22">
        <v>22</v>
      </c>
      <c r="C22">
        <f t="shared" si="0"/>
        <v>71.154176881799998</v>
      </c>
      <c r="D22">
        <f t="shared" si="1"/>
        <v>6.2428178578610165</v>
      </c>
      <c r="E22">
        <v>22</v>
      </c>
      <c r="G22">
        <f t="shared" si="2"/>
        <v>71.154176881799998</v>
      </c>
      <c r="H22">
        <f t="shared" si="3"/>
        <v>8.518230257880365</v>
      </c>
      <c r="I22">
        <v>22</v>
      </c>
      <c r="K22">
        <f t="shared" si="4"/>
        <v>50.017812861000003</v>
      </c>
      <c r="L22">
        <f t="shared" si="5"/>
        <v>0.73587261553010652</v>
      </c>
      <c r="M22">
        <v>22</v>
      </c>
      <c r="O22">
        <f t="shared" si="6"/>
        <v>50.017812861000003</v>
      </c>
      <c r="P22">
        <f t="shared" si="7"/>
        <v>10.683915555359679</v>
      </c>
      <c r="Q22">
        <v>22</v>
      </c>
      <c r="S22">
        <f t="shared" si="8"/>
        <v>8.6755686851</v>
      </c>
      <c r="T22">
        <f t="shared" si="9"/>
        <v>3.7684971802814911</v>
      </c>
      <c r="U22">
        <v>22</v>
      </c>
      <c r="W22">
        <f t="shared" si="10"/>
        <v>8.6257722825999998</v>
      </c>
      <c r="X22">
        <f t="shared" si="11"/>
        <v>13.532553408894771</v>
      </c>
    </row>
    <row r="23" spans="1:24">
      <c r="A23">
        <v>23</v>
      </c>
      <c r="C23">
        <f t="shared" si="0"/>
        <v>74.475605513800005</v>
      </c>
      <c r="D23">
        <f t="shared" si="1"/>
        <v>6.5241602362792914</v>
      </c>
      <c r="E23">
        <v>23</v>
      </c>
      <c r="G23">
        <f t="shared" si="2"/>
        <v>74.475605513800005</v>
      </c>
      <c r="H23">
        <f t="shared" si="3"/>
        <v>8.7619430136783496</v>
      </c>
      <c r="I23">
        <v>23</v>
      </c>
      <c r="K23">
        <f t="shared" si="4"/>
        <v>52.332747968200003</v>
      </c>
      <c r="L23">
        <f t="shared" si="5"/>
        <v>0.92787734427830149</v>
      </c>
      <c r="M23">
        <v>23</v>
      </c>
      <c r="O23">
        <f t="shared" si="6"/>
        <v>52.332747968200003</v>
      </c>
      <c r="P23">
        <f t="shared" si="7"/>
        <v>10.857858344406239</v>
      </c>
      <c r="Q23">
        <v>23</v>
      </c>
      <c r="S23">
        <f t="shared" si="8"/>
        <v>8.9566355151000003</v>
      </c>
      <c r="T23">
        <f t="shared" si="9"/>
        <v>4.047014878339886</v>
      </c>
      <c r="U23">
        <v>23</v>
      </c>
      <c r="W23">
        <f t="shared" si="10"/>
        <v>8.9078765376</v>
      </c>
      <c r="X23">
        <f t="shared" si="11"/>
        <v>13.816944151442808</v>
      </c>
    </row>
    <row r="24" spans="1:24">
      <c r="A24">
        <v>24</v>
      </c>
      <c r="C24">
        <f t="shared" si="0"/>
        <v>77.797034145800012</v>
      </c>
      <c r="D24">
        <f t="shared" si="1"/>
        <v>6.7998167021197942</v>
      </c>
      <c r="E24">
        <v>24</v>
      </c>
      <c r="G24">
        <f t="shared" si="2"/>
        <v>77.797034145800012</v>
      </c>
      <c r="H24">
        <f t="shared" si="3"/>
        <v>9.0113416820541055</v>
      </c>
      <c r="I24">
        <v>24</v>
      </c>
      <c r="K24">
        <f t="shared" si="4"/>
        <v>54.647683075400003</v>
      </c>
      <c r="L24">
        <f t="shared" si="5"/>
        <v>1.119249199569424</v>
      </c>
      <c r="M24">
        <v>24</v>
      </c>
      <c r="O24">
        <f t="shared" si="6"/>
        <v>54.647683075400003</v>
      </c>
      <c r="P24">
        <f t="shared" si="7"/>
        <v>11.03243400690987</v>
      </c>
      <c r="Q24">
        <v>24</v>
      </c>
      <c r="S24">
        <f t="shared" si="8"/>
        <v>9.2377023450999989</v>
      </c>
      <c r="T24">
        <f t="shared" si="9"/>
        <v>4.3239882167001289</v>
      </c>
      <c r="U24">
        <v>24</v>
      </c>
      <c r="W24">
        <f t="shared" si="10"/>
        <v>9.1899807926000001</v>
      </c>
      <c r="X24">
        <f t="shared" si="11"/>
        <v>14.102891200057623</v>
      </c>
    </row>
    <row r="25" spans="1:24">
      <c r="A25">
        <v>25</v>
      </c>
      <c r="C25">
        <f t="shared" si="0"/>
        <v>81.118462777800005</v>
      </c>
      <c r="D25">
        <f t="shared" si="1"/>
        <v>7.0695833725174611</v>
      </c>
      <c r="E25">
        <v>25</v>
      </c>
      <c r="G25">
        <f t="shared" si="2"/>
        <v>81.118462777800005</v>
      </c>
      <c r="H25">
        <f t="shared" si="3"/>
        <v>9.2666301458726945</v>
      </c>
      <c r="I25">
        <v>25</v>
      </c>
      <c r="K25">
        <f t="shared" si="4"/>
        <v>56.962618182600004</v>
      </c>
      <c r="L25">
        <f t="shared" si="5"/>
        <v>1.3099849594700466</v>
      </c>
      <c r="M25">
        <v>25</v>
      </c>
      <c r="O25">
        <f t="shared" si="6"/>
        <v>56.962618182600004</v>
      </c>
      <c r="P25">
        <f t="shared" si="7"/>
        <v>11.207645764803999</v>
      </c>
      <c r="Q25">
        <v>25</v>
      </c>
      <c r="S25">
        <f t="shared" si="8"/>
        <v>9.5187691750999992</v>
      </c>
      <c r="T25">
        <f t="shared" si="9"/>
        <v>4.5994210506419497</v>
      </c>
      <c r="U25">
        <v>25</v>
      </c>
      <c r="W25">
        <f t="shared" si="10"/>
        <v>9.4720850476000003</v>
      </c>
      <c r="X25">
        <f t="shared" si="11"/>
        <v>14.390390906799684</v>
      </c>
    </row>
    <row r="26" spans="1:24">
      <c r="A26">
        <v>26</v>
      </c>
      <c r="C26">
        <f t="shared" si="0"/>
        <v>84.439891409799998</v>
      </c>
      <c r="D26">
        <f t="shared" si="1"/>
        <v>7.3333436718803</v>
      </c>
      <c r="E26">
        <v>26</v>
      </c>
      <c r="G26">
        <f t="shared" si="2"/>
        <v>84.439891409799998</v>
      </c>
      <c r="H26">
        <f t="shared" si="3"/>
        <v>9.5279249807261124</v>
      </c>
      <c r="I26">
        <v>26</v>
      </c>
      <c r="K26">
        <f t="shared" si="4"/>
        <v>59.277553289800004</v>
      </c>
      <c r="L26">
        <f t="shared" si="5"/>
        <v>1.500081626610605</v>
      </c>
      <c r="M26">
        <v>26</v>
      </c>
      <c r="O26">
        <f t="shared" si="6"/>
        <v>59.277553289800004</v>
      </c>
      <c r="P26">
        <f t="shared" si="7"/>
        <v>11.383496615458196</v>
      </c>
      <c r="Q26">
        <v>26</v>
      </c>
      <c r="S26">
        <f t="shared" si="8"/>
        <v>9.7998360050999995</v>
      </c>
      <c r="T26">
        <f t="shared" si="9"/>
        <v>4.8733186653539917</v>
      </c>
      <c r="U26">
        <v>26</v>
      </c>
      <c r="W26">
        <f t="shared" si="10"/>
        <v>9.7541893026000004</v>
      </c>
      <c r="X26">
        <f t="shared" si="11"/>
        <v>14.679438169010488</v>
      </c>
    </row>
    <row r="27" spans="1:24">
      <c r="A27">
        <v>27</v>
      </c>
      <c r="C27">
        <f t="shared" si="0"/>
        <v>87.761320041800005</v>
      </c>
      <c r="D27">
        <f t="shared" si="1"/>
        <v>7.5910774448154346</v>
      </c>
      <c r="E27">
        <v>27</v>
      </c>
      <c r="G27">
        <f t="shared" si="2"/>
        <v>87.761320041800005</v>
      </c>
      <c r="H27">
        <f t="shared" si="3"/>
        <v>9.7952463420072373</v>
      </c>
      <c r="I27">
        <v>27</v>
      </c>
      <c r="K27">
        <f t="shared" si="4"/>
        <v>61.592488397000004</v>
      </c>
      <c r="L27">
        <f t="shared" si="5"/>
        <v>1.6895364338230108</v>
      </c>
      <c r="M27">
        <v>27</v>
      </c>
      <c r="O27">
        <f t="shared" si="6"/>
        <v>61.592488397000004</v>
      </c>
      <c r="P27">
        <f t="shared" si="7"/>
        <v>11.55998932604054</v>
      </c>
      <c r="Q27">
        <v>27</v>
      </c>
      <c r="S27">
        <f t="shared" si="8"/>
        <v>10.0809028351</v>
      </c>
      <c r="T27">
        <f t="shared" si="9"/>
        <v>5.1456877513104429</v>
      </c>
      <c r="U27">
        <v>27</v>
      </c>
      <c r="W27">
        <f t="shared" si="10"/>
        <v>10.036293557600001</v>
      </c>
      <c r="X27">
        <f t="shared" si="11"/>
        <v>14.970026453291158</v>
      </c>
    </row>
    <row r="28" spans="1:24">
      <c r="A28">
        <v>28</v>
      </c>
      <c r="C28">
        <f t="shared" si="0"/>
        <v>91.082748673800012</v>
      </c>
      <c r="D28">
        <f t="shared" si="1"/>
        <v>7.8428625711350888</v>
      </c>
      <c r="E28">
        <v>28</v>
      </c>
      <c r="G28">
        <f t="shared" si="2"/>
        <v>91.082748673800012</v>
      </c>
      <c r="H28">
        <f t="shared" si="3"/>
        <v>10.068516349903843</v>
      </c>
      <c r="I28">
        <v>28</v>
      </c>
      <c r="K28">
        <f t="shared" si="4"/>
        <v>63.907423504200004</v>
      </c>
      <c r="L28">
        <f t="shared" si="5"/>
        <v>1.8783468493986097</v>
      </c>
      <c r="M28">
        <v>28</v>
      </c>
      <c r="O28">
        <f t="shared" si="6"/>
        <v>63.907423504200004</v>
      </c>
      <c r="P28">
        <f t="shared" si="7"/>
        <v>11.737126428259696</v>
      </c>
      <c r="Q28">
        <v>28</v>
      </c>
      <c r="S28">
        <f t="shared" si="8"/>
        <v>10.3619696651</v>
      </c>
      <c r="T28">
        <f t="shared" si="9"/>
        <v>5.4165363733704908</v>
      </c>
      <c r="U28">
        <v>28</v>
      </c>
      <c r="W28">
        <f t="shared" si="10"/>
        <v>10.318397812600001</v>
      </c>
      <c r="X28">
        <f t="shared" si="11"/>
        <v>15.262147825948135</v>
      </c>
    </row>
    <row r="29" spans="1:24">
      <c r="A29">
        <v>29</v>
      </c>
      <c r="C29">
        <f t="shared" si="0"/>
        <v>94.404177305800005</v>
      </c>
      <c r="D29">
        <f t="shared" si="1"/>
        <v>8.0888687899330467</v>
      </c>
      <c r="E29">
        <v>29</v>
      </c>
      <c r="G29">
        <f t="shared" si="2"/>
        <v>94.404177305800005</v>
      </c>
      <c r="H29">
        <f t="shared" si="3"/>
        <v>10.347565265322141</v>
      </c>
      <c r="I29">
        <v>29</v>
      </c>
      <c r="K29">
        <f t="shared" si="4"/>
        <v>66.222358611400011</v>
      </c>
      <c r="L29">
        <f t="shared" si="5"/>
        <v>2.0665105819436098</v>
      </c>
      <c r="M29">
        <v>29</v>
      </c>
      <c r="O29">
        <f t="shared" si="6"/>
        <v>66.222358611400011</v>
      </c>
      <c r="P29">
        <f t="shared" si="7"/>
        <v>11.914910213509451</v>
      </c>
      <c r="Q29">
        <v>29</v>
      </c>
      <c r="S29">
        <f t="shared" si="8"/>
        <v>10.6430364951</v>
      </c>
      <c r="T29">
        <f t="shared" si="9"/>
        <v>5.6858739339299627</v>
      </c>
      <c r="U29">
        <v>29</v>
      </c>
      <c r="W29">
        <f t="shared" si="10"/>
        <v>10.600502067600001</v>
      </c>
      <c r="X29">
        <f t="shared" si="11"/>
        <v>15.555792989578416</v>
      </c>
    </row>
    <row r="30" spans="1:24">
      <c r="A30">
        <v>30</v>
      </c>
      <c r="C30">
        <f t="shared" si="0"/>
        <v>97.725605937799997</v>
      </c>
      <c r="D30">
        <f t="shared" si="1"/>
        <v>8.3293448376671613</v>
      </c>
      <c r="E30">
        <v>30</v>
      </c>
      <c r="G30">
        <f t="shared" si="2"/>
        <v>97.725605937799997</v>
      </c>
      <c r="H30">
        <f t="shared" si="3"/>
        <v>10.632144351804282</v>
      </c>
      <c r="I30">
        <v>30</v>
      </c>
      <c r="K30">
        <f t="shared" si="4"/>
        <v>68.537293718600012</v>
      </c>
      <c r="L30">
        <f t="shared" si="5"/>
        <v>2.254025584810746</v>
      </c>
      <c r="M30">
        <v>30</v>
      </c>
      <c r="O30">
        <f t="shared" si="6"/>
        <v>68.537293718600012</v>
      </c>
      <c r="P30">
        <f t="shared" si="7"/>
        <v>12.09334272843707</v>
      </c>
      <c r="Q30">
        <v>30</v>
      </c>
      <c r="S30">
        <f t="shared" si="8"/>
        <v>10.924103325100001</v>
      </c>
      <c r="T30">
        <f t="shared" si="9"/>
        <v>5.9537111305119383</v>
      </c>
      <c r="U30">
        <v>30</v>
      </c>
      <c r="W30">
        <f t="shared" si="10"/>
        <v>10.882606322600001</v>
      </c>
      <c r="X30">
        <f t="shared" si="11"/>
        <v>15.850951325406376</v>
      </c>
    </row>
    <row r="31" spans="1:24">
      <c r="A31">
        <v>31</v>
      </c>
      <c r="C31">
        <f t="shared" si="0"/>
        <v>101.0470345698</v>
      </c>
      <c r="D31">
        <f t="shared" si="1"/>
        <v>8.5646010620377204</v>
      </c>
      <c r="E31">
        <v>31</v>
      </c>
      <c r="G31">
        <f t="shared" si="2"/>
        <v>101.0470345698</v>
      </c>
      <c r="H31">
        <f t="shared" si="3"/>
        <v>10.921943261649982</v>
      </c>
      <c r="I31">
        <v>31</v>
      </c>
      <c r="K31">
        <f t="shared" si="4"/>
        <v>70.852228825800012</v>
      </c>
      <c r="L31">
        <f t="shared" si="5"/>
        <v>2.4408900600874457</v>
      </c>
      <c r="M31">
        <v>31</v>
      </c>
      <c r="O31">
        <f t="shared" si="6"/>
        <v>70.852228825800012</v>
      </c>
      <c r="P31">
        <f t="shared" si="7"/>
        <v>12.272425770955122</v>
      </c>
      <c r="Q31">
        <v>31</v>
      </c>
      <c r="S31">
        <f t="shared" si="8"/>
        <v>11.205170155099999</v>
      </c>
      <c r="T31">
        <f t="shared" si="9"/>
        <v>6.2200599082333659</v>
      </c>
      <c r="U31">
        <v>31</v>
      </c>
      <c r="W31">
        <f t="shared" si="10"/>
        <v>11.164710577600001</v>
      </c>
      <c r="X31">
        <f t="shared" si="11"/>
        <v>16.147610940931365</v>
      </c>
    </row>
    <row r="32" spans="1:24">
      <c r="A32">
        <v>32</v>
      </c>
      <c r="C32">
        <f t="shared" si="0"/>
        <v>104.36846320180001</v>
      </c>
      <c r="D32">
        <f t="shared" si="1"/>
        <v>8.7949901135269393</v>
      </c>
      <c r="E32">
        <v>32</v>
      </c>
      <c r="G32">
        <f t="shared" si="2"/>
        <v>104.36846320180001</v>
      </c>
      <c r="H32">
        <f t="shared" si="3"/>
        <v>11.216609344377027</v>
      </c>
      <c r="I32">
        <v>32</v>
      </c>
      <c r="K32">
        <f t="shared" si="4"/>
        <v>73.167163933000012</v>
      </c>
      <c r="L32">
        <f t="shared" si="5"/>
        <v>2.627102462122596</v>
      </c>
      <c r="M32">
        <v>32</v>
      </c>
      <c r="O32">
        <f t="shared" si="6"/>
        <v>73.167163933000012</v>
      </c>
      <c r="P32">
        <f t="shared" si="7"/>
        <v>12.452160886714726</v>
      </c>
      <c r="Q32">
        <v>32</v>
      </c>
      <c r="S32">
        <f t="shared" si="8"/>
        <v>11.4862369851</v>
      </c>
      <c r="T32">
        <f t="shared" si="9"/>
        <v>6.4849334076270031</v>
      </c>
      <c r="U32">
        <v>32</v>
      </c>
      <c r="W32">
        <f t="shared" si="10"/>
        <v>11.446814832600001</v>
      </c>
      <c r="X32">
        <f t="shared" si="11"/>
        <v>16.445758722400324</v>
      </c>
    </row>
    <row r="33" spans="1:24">
      <c r="A33">
        <v>33</v>
      </c>
      <c r="C33">
        <f t="shared" ref="C33:C64" si="12">1.4041756098+(A33-1)*3.321428632</f>
        <v>107.6898918338</v>
      </c>
      <c r="D33">
        <f t="shared" ref="D33:D64" si="13">1.75645832712148+0.0790405563975788*C33-4.78182824945407*(0.0526315789473684+(C33-83.457703465982)^2/38075.4708045928)^0.5</f>
        <v>9.0208881230179205</v>
      </c>
      <c r="E33">
        <v>33</v>
      </c>
      <c r="G33">
        <f t="shared" ref="G33:G64" si="14">1.4041756098+(E33-1)*3.321428632</f>
        <v>107.6898918338</v>
      </c>
      <c r="H33">
        <f t="shared" ref="H33:H64" si="15">1.75645832712148+0.0790405563975788*G33+4.78182824945407*(0.0526315789473684+(G33-83.457703465982)^2/38075.4708045928)^0.5</f>
        <v>11.515766469102301</v>
      </c>
      <c r="I33">
        <v>33</v>
      </c>
      <c r="K33">
        <f t="shared" ref="K33:K64" si="16">1.4041756098+(I33-1)*2.3149351072</f>
        <v>75.482099040200012</v>
      </c>
      <c r="L33">
        <f t="shared" ref="L33:L64" si="17">1.75645832712148+0.0790405563975788*K33-4.78182824945407*(1.05263157894737+(K33-83.457703465982)^2/38075.4708045928)^0.5</f>
        <v>2.8126615005759197</v>
      </c>
      <c r="M33">
        <v>33</v>
      </c>
      <c r="O33">
        <f t="shared" ref="O33:O64" si="18">1.4041756098+(M33-1)*2.3149351072</f>
        <v>75.482099040200012</v>
      </c>
      <c r="P33">
        <f t="shared" ref="P33:P64" si="19">1.75645832712148+0.0790405563975788*O33+4.78182824945407*(1.05263157894737+(O33-83.457703465982)^2/38075.4708045928)^0.5</f>
        <v>12.632549366056153</v>
      </c>
      <c r="Q33">
        <v>33</v>
      </c>
      <c r="S33">
        <f t="shared" ref="S33:S64" si="20">2.7731652551+(Q33-1)*0.28106683</f>
        <v>11.7673038151</v>
      </c>
      <c r="T33">
        <f t="shared" ref="T33:T64" si="21">0+1*S33-4.78182824945407*(1.05263157894737+(S33-8.35300164473684)^2/237.873060140061)^0.5</f>
        <v>6.7483459083318609</v>
      </c>
      <c r="U33">
        <v>33</v>
      </c>
      <c r="W33">
        <f t="shared" ref="W33:W64" si="22">2.7015829276+(U33-1)*0.282104255</f>
        <v>11.728919087600001</v>
      </c>
      <c r="X33">
        <f t="shared" ref="X33:X64" si="23">0+1*W33+4.78182824945407*(1.05263157894737+(W33-8.35300164473684)^2/237.873060140061)^0.5</f>
        <v>16.74538039158347</v>
      </c>
    </row>
    <row r="34" spans="1:24">
      <c r="A34">
        <v>34</v>
      </c>
      <c r="C34">
        <f t="shared" si="12"/>
        <v>111.0113204658</v>
      </c>
      <c r="D34">
        <f t="shared" si="13"/>
        <v>9.2426781445377877</v>
      </c>
      <c r="E34">
        <v>34</v>
      </c>
      <c r="G34">
        <f t="shared" si="14"/>
        <v>111.0113204658</v>
      </c>
      <c r="H34">
        <f t="shared" si="15"/>
        <v>11.81903158179869</v>
      </c>
      <c r="I34">
        <v>34</v>
      </c>
      <c r="K34">
        <f t="shared" si="16"/>
        <v>77.797034147400012</v>
      </c>
      <c r="L34">
        <f t="shared" si="17"/>
        <v>2.9975661429760248</v>
      </c>
      <c r="M34">
        <v>34</v>
      </c>
      <c r="O34">
        <f t="shared" si="18"/>
        <v>77.797034147400012</v>
      </c>
      <c r="P34">
        <f t="shared" si="19"/>
        <v>12.813592241450804</v>
      </c>
      <c r="Q34">
        <v>34</v>
      </c>
      <c r="S34">
        <f t="shared" si="20"/>
        <v>12.0483706451</v>
      </c>
      <c r="T34">
        <f t="shared" si="21"/>
        <v>7.0103127691905387</v>
      </c>
      <c r="U34">
        <v>34</v>
      </c>
      <c r="W34">
        <f t="shared" si="22"/>
        <v>12.011023342600001</v>
      </c>
      <c r="X34">
        <f t="shared" si="23"/>
        <v>17.04646056630386</v>
      </c>
    </row>
    <row r="35" spans="1:24">
      <c r="A35">
        <v>35</v>
      </c>
      <c r="C35">
        <f t="shared" si="12"/>
        <v>114.3327490978</v>
      </c>
      <c r="D35">
        <f t="shared" si="13"/>
        <v>9.4607368552078341</v>
      </c>
      <c r="E35">
        <v>35</v>
      </c>
      <c r="G35">
        <f t="shared" si="14"/>
        <v>114.3327490978</v>
      </c>
      <c r="H35">
        <f t="shared" si="15"/>
        <v>12.126028005344903</v>
      </c>
      <c r="I35">
        <v>35</v>
      </c>
      <c r="K35">
        <f t="shared" si="16"/>
        <v>80.111969254600012</v>
      </c>
      <c r="L35">
        <f t="shared" si="17"/>
        <v>3.1818156167753564</v>
      </c>
      <c r="M35">
        <v>35</v>
      </c>
      <c r="O35">
        <f t="shared" si="18"/>
        <v>80.111969254600012</v>
      </c>
      <c r="P35">
        <f t="shared" si="19"/>
        <v>12.995290285446227</v>
      </c>
      <c r="Q35">
        <v>35</v>
      </c>
      <c r="S35">
        <f t="shared" si="20"/>
        <v>12.329437475100001</v>
      </c>
      <c r="T35">
        <f t="shared" si="21"/>
        <v>7.2708503653080765</v>
      </c>
      <c r="U35">
        <v>35</v>
      </c>
      <c r="W35">
        <f t="shared" si="22"/>
        <v>12.293127597600002</v>
      </c>
      <c r="X35">
        <f t="shared" si="23"/>
        <v>17.348982824153538</v>
      </c>
    </row>
    <row r="36" spans="1:24">
      <c r="A36">
        <v>36</v>
      </c>
      <c r="C36">
        <f t="shared" si="12"/>
        <v>117.65417772980001</v>
      </c>
      <c r="D36">
        <f t="shared" si="13"/>
        <v>9.6754247923117074</v>
      </c>
      <c r="E36">
        <v>36</v>
      </c>
      <c r="G36">
        <f t="shared" si="14"/>
        <v>117.65417772980001</v>
      </c>
      <c r="H36">
        <f t="shared" si="15"/>
        <v>12.436395202457289</v>
      </c>
      <c r="I36">
        <v>36</v>
      </c>
      <c r="K36">
        <f t="shared" si="16"/>
        <v>82.426904361800013</v>
      </c>
      <c r="L36">
        <f t="shared" si="17"/>
        <v>3.3654094108925374</v>
      </c>
      <c r="M36">
        <v>36</v>
      </c>
      <c r="O36">
        <f t="shared" si="18"/>
        <v>82.426904361800013</v>
      </c>
      <c r="P36">
        <f t="shared" si="19"/>
        <v>13.177644009123798</v>
      </c>
      <c r="Q36">
        <v>36</v>
      </c>
      <c r="S36">
        <f t="shared" si="20"/>
        <v>12.610504305099999</v>
      </c>
      <c r="T36">
        <f t="shared" si="21"/>
        <v>7.529976022634739</v>
      </c>
      <c r="U36">
        <v>36</v>
      </c>
      <c r="W36">
        <f t="shared" si="22"/>
        <v>12.575231852600002</v>
      </c>
      <c r="X36">
        <f t="shared" si="23"/>
        <v>17.65292976881975</v>
      </c>
    </row>
    <row r="37" spans="1:24">
      <c r="A37">
        <v>37</v>
      </c>
      <c r="C37">
        <f t="shared" si="12"/>
        <v>120.9756063618</v>
      </c>
      <c r="D37">
        <f t="shared" si="13"/>
        <v>9.8870798955479007</v>
      </c>
      <c r="E37">
        <v>37</v>
      </c>
      <c r="G37">
        <f t="shared" si="14"/>
        <v>120.9756063618</v>
      </c>
      <c r="H37">
        <f t="shared" si="15"/>
        <v>12.749795233437352</v>
      </c>
      <c r="I37">
        <v>37</v>
      </c>
      <c r="K37">
        <f t="shared" si="16"/>
        <v>84.741839469000013</v>
      </c>
      <c r="L37">
        <f t="shared" si="17"/>
        <v>3.548347276734944</v>
      </c>
      <c r="M37">
        <v>37</v>
      </c>
      <c r="O37">
        <f t="shared" si="18"/>
        <v>84.741839469000013</v>
      </c>
      <c r="P37">
        <f t="shared" si="19"/>
        <v>13.360653661076146</v>
      </c>
      <c r="Q37">
        <v>37</v>
      </c>
      <c r="S37">
        <f t="shared" si="20"/>
        <v>12.8915711351</v>
      </c>
      <c r="T37">
        <f t="shared" si="21"/>
        <v>7.7877079506344806</v>
      </c>
      <c r="U37">
        <v>37</v>
      </c>
      <c r="W37">
        <f t="shared" si="22"/>
        <v>12.857336107600002</v>
      </c>
      <c r="X37">
        <f t="shared" si="23"/>
        <v>17.958283098444291</v>
      </c>
    </row>
    <row r="38" spans="1:24">
      <c r="A38">
        <v>38</v>
      </c>
      <c r="C38">
        <f t="shared" si="12"/>
        <v>124.2970349938</v>
      </c>
      <c r="D38">
        <f t="shared" si="13"/>
        <v>10.096013834818336</v>
      </c>
      <c r="E38">
        <v>38</v>
      </c>
      <c r="G38">
        <f t="shared" si="14"/>
        <v>124.2970349938</v>
      </c>
      <c r="H38">
        <f t="shared" si="15"/>
        <v>13.065916428383172</v>
      </c>
      <c r="I38">
        <v>38</v>
      </c>
      <c r="K38">
        <f t="shared" si="16"/>
        <v>87.056774576200013</v>
      </c>
      <c r="L38">
        <f t="shared" si="17"/>
        <v>3.73062922869671</v>
      </c>
      <c r="M38">
        <v>38</v>
      </c>
      <c r="O38">
        <f t="shared" si="18"/>
        <v>87.056774576200013</v>
      </c>
      <c r="P38">
        <f t="shared" si="19"/>
        <v>13.544319226909131</v>
      </c>
      <c r="Q38">
        <v>38</v>
      </c>
      <c r="S38">
        <f t="shared" si="20"/>
        <v>13.1726379651</v>
      </c>
      <c r="T38">
        <f t="shared" si="21"/>
        <v>8.0440651735923723</v>
      </c>
      <c r="U38">
        <v>38</v>
      </c>
      <c r="W38">
        <f t="shared" si="22"/>
        <v>13.139440362600002</v>
      </c>
      <c r="X38">
        <f t="shared" si="23"/>
        <v>18.265023675446631</v>
      </c>
    </row>
    <row r="39" spans="1:24">
      <c r="A39">
        <v>39</v>
      </c>
      <c r="C39">
        <f t="shared" si="12"/>
        <v>127.6184636258</v>
      </c>
      <c r="D39">
        <f t="shared" si="13"/>
        <v>10.30251050104027</v>
      </c>
      <c r="E39">
        <v>39</v>
      </c>
      <c r="G39">
        <f t="shared" si="14"/>
        <v>127.6184636258</v>
      </c>
      <c r="H39">
        <f t="shared" si="15"/>
        <v>13.384474896377498</v>
      </c>
      <c r="I39">
        <v>39</v>
      </c>
      <c r="K39">
        <f t="shared" si="16"/>
        <v>89.371709683400013</v>
      </c>
      <c r="L39">
        <f t="shared" si="17"/>
        <v>3.9122555441298985</v>
      </c>
      <c r="M39">
        <v>39</v>
      </c>
      <c r="O39">
        <f t="shared" si="18"/>
        <v>89.371709683400013</v>
      </c>
      <c r="P39">
        <f t="shared" si="19"/>
        <v>13.728640429270698</v>
      </c>
      <c r="Q39">
        <v>39</v>
      </c>
      <c r="S39">
        <f t="shared" si="20"/>
        <v>13.4537047951</v>
      </c>
      <c r="T39">
        <f t="shared" si="21"/>
        <v>8.2990674610988115</v>
      </c>
      <c r="U39">
        <v>39</v>
      </c>
      <c r="W39">
        <f t="shared" si="22"/>
        <v>13.421544617600002</v>
      </c>
      <c r="X39">
        <f t="shared" si="23"/>
        <v>18.573131597256623</v>
      </c>
    </row>
    <row r="40" spans="1:24">
      <c r="A40">
        <v>40</v>
      </c>
      <c r="C40">
        <f t="shared" si="12"/>
        <v>130.93989225780001</v>
      </c>
      <c r="D40">
        <f t="shared" si="13"/>
        <v>10.506826057600176</v>
      </c>
      <c r="E40">
        <v>40</v>
      </c>
      <c r="G40">
        <f t="shared" si="14"/>
        <v>130.93989225780001</v>
      </c>
      <c r="H40">
        <f t="shared" si="15"/>
        <v>13.705214474033852</v>
      </c>
      <c r="I40">
        <v>40</v>
      </c>
      <c r="K40">
        <f t="shared" si="16"/>
        <v>91.686644790600013</v>
      </c>
      <c r="L40">
        <f t="shared" si="17"/>
        <v>4.0932267627889019</v>
      </c>
      <c r="M40">
        <v>40</v>
      </c>
      <c r="O40">
        <f t="shared" si="18"/>
        <v>91.686644790600013</v>
      </c>
      <c r="P40">
        <f t="shared" si="19"/>
        <v>13.913616728406449</v>
      </c>
      <c r="Q40">
        <v>40</v>
      </c>
      <c r="S40">
        <f t="shared" si="20"/>
        <v>13.7347716251</v>
      </c>
      <c r="T40">
        <f t="shared" si="21"/>
        <v>8.5527352582262459</v>
      </c>
      <c r="U40">
        <v>40</v>
      </c>
      <c r="W40">
        <f t="shared" si="22"/>
        <v>13.703648872600002</v>
      </c>
      <c r="X40">
        <f t="shared" si="23"/>
        <v>18.882586267424426</v>
      </c>
    </row>
    <row r="41" spans="1:24">
      <c r="A41">
        <v>41</v>
      </c>
      <c r="C41">
        <f t="shared" si="12"/>
        <v>134.2613208898</v>
      </c>
      <c r="D41">
        <f t="shared" si="13"/>
        <v>10.709190035461356</v>
      </c>
      <c r="E41">
        <v>41</v>
      </c>
      <c r="G41">
        <f t="shared" si="14"/>
        <v>134.2613208898</v>
      </c>
      <c r="H41">
        <f t="shared" si="15"/>
        <v>14.027905630388927</v>
      </c>
      <c r="I41">
        <v>41</v>
      </c>
      <c r="K41">
        <f t="shared" si="16"/>
        <v>94.001579897800013</v>
      </c>
      <c r="L41">
        <f t="shared" si="17"/>
        <v>4.2735436857507256</v>
      </c>
      <c r="M41">
        <v>41</v>
      </c>
      <c r="O41">
        <f t="shared" si="18"/>
        <v>94.001579897800013</v>
      </c>
      <c r="P41">
        <f t="shared" si="19"/>
        <v>14.099247323239377</v>
      </c>
      <c r="Q41">
        <v>41</v>
      </c>
      <c r="S41">
        <f t="shared" si="20"/>
        <v>14.015838455099999</v>
      </c>
      <c r="T41">
        <f t="shared" si="21"/>
        <v>8.8050896158867573</v>
      </c>
      <c r="U41">
        <v>41</v>
      </c>
      <c r="W41">
        <f t="shared" si="22"/>
        <v>13.985753127600002</v>
      </c>
      <c r="X41">
        <f t="shared" si="23"/>
        <v>19.193366466602942</v>
      </c>
    </row>
    <row r="42" spans="1:24">
      <c r="A42">
        <v>42</v>
      </c>
      <c r="C42">
        <f t="shared" si="12"/>
        <v>137.5827495218</v>
      </c>
      <c r="D42">
        <f t="shared" si="13"/>
        <v>10.909807063381386</v>
      </c>
      <c r="E42">
        <v>42</v>
      </c>
      <c r="G42">
        <f t="shared" si="14"/>
        <v>137.5827495218</v>
      </c>
      <c r="H42">
        <f t="shared" si="15"/>
        <v>14.352343736685157</v>
      </c>
      <c r="I42">
        <v>42</v>
      </c>
      <c r="K42">
        <f t="shared" si="16"/>
        <v>96.316515005000014</v>
      </c>
      <c r="L42">
        <f t="shared" si="17"/>
        <v>4.4532073738161593</v>
      </c>
      <c r="M42">
        <v>42</v>
      </c>
      <c r="O42">
        <f t="shared" si="18"/>
        <v>96.316515005000014</v>
      </c>
      <c r="P42">
        <f t="shared" si="19"/>
        <v>14.285531152968698</v>
      </c>
      <c r="Q42">
        <v>42</v>
      </c>
      <c r="S42">
        <f t="shared" si="20"/>
        <v>14.296905285099999</v>
      </c>
      <c r="T42">
        <f t="shared" si="21"/>
        <v>9.0561521218267202</v>
      </c>
      <c r="U42">
        <v>42</v>
      </c>
      <c r="W42">
        <f t="shared" si="22"/>
        <v>14.267857382600001</v>
      </c>
      <c r="X42">
        <f t="shared" si="23"/>
        <v>19.505450422930576</v>
      </c>
    </row>
    <row r="43" spans="1:24">
      <c r="A43">
        <v>43</v>
      </c>
      <c r="C43">
        <f t="shared" si="12"/>
        <v>140.90417815379999</v>
      </c>
      <c r="D43">
        <f t="shared" si="13"/>
        <v>11.1088589306298</v>
      </c>
      <c r="E43">
        <v>43</v>
      </c>
      <c r="G43">
        <f t="shared" si="14"/>
        <v>140.90417815379999</v>
      </c>
      <c r="H43">
        <f t="shared" si="15"/>
        <v>14.678347003652998</v>
      </c>
      <c r="I43">
        <v>43</v>
      </c>
      <c r="K43">
        <f t="shared" si="16"/>
        <v>98.631450112200014</v>
      </c>
      <c r="L43">
        <f t="shared" si="17"/>
        <v>4.6322191453992545</v>
      </c>
      <c r="M43">
        <v>43</v>
      </c>
      <c r="O43">
        <f t="shared" si="18"/>
        <v>98.631450112200014</v>
      </c>
      <c r="P43">
        <f t="shared" si="19"/>
        <v>14.472466899180358</v>
      </c>
      <c r="Q43">
        <v>43</v>
      </c>
      <c r="S43">
        <f t="shared" si="20"/>
        <v>14.5779721151</v>
      </c>
      <c r="T43">
        <f t="shared" si="21"/>
        <v>9.3059448326789092</v>
      </c>
      <c r="U43">
        <v>43</v>
      </c>
      <c r="W43">
        <f t="shared" si="22"/>
        <v>14.549961637600001</v>
      </c>
      <c r="X43">
        <f t="shared" si="23"/>
        <v>19.818815881378679</v>
      </c>
    </row>
    <row r="44" spans="1:24">
      <c r="A44">
        <v>44</v>
      </c>
      <c r="C44">
        <f t="shared" si="12"/>
        <v>144.22560678580001</v>
      </c>
      <c r="D44">
        <f t="shared" si="13"/>
        <v>11.306506770530543</v>
      </c>
      <c r="E44">
        <v>44</v>
      </c>
      <c r="G44">
        <f t="shared" si="14"/>
        <v>144.22560678580001</v>
      </c>
      <c r="H44">
        <f t="shared" si="15"/>
        <v>15.005754297968515</v>
      </c>
      <c r="I44">
        <v>44</v>
      </c>
      <c r="K44">
        <f t="shared" si="16"/>
        <v>100.94638521940001</v>
      </c>
      <c r="L44">
        <f t="shared" si="17"/>
        <v>4.8105805739148959</v>
      </c>
      <c r="M44">
        <v>44</v>
      </c>
      <c r="O44">
        <f t="shared" si="18"/>
        <v>100.94638521940001</v>
      </c>
      <c r="P44">
        <f t="shared" si="19"/>
        <v>14.660052988459467</v>
      </c>
      <c r="Q44">
        <v>44</v>
      </c>
      <c r="S44">
        <f t="shared" si="20"/>
        <v>14.8590389451</v>
      </c>
      <c r="T44">
        <f t="shared" si="21"/>
        <v>9.5544902074539344</v>
      </c>
      <c r="U44">
        <v>44</v>
      </c>
      <c r="W44">
        <f t="shared" si="22"/>
        <v>14.832065892600001</v>
      </c>
      <c r="X44">
        <f t="shared" si="23"/>
        <v>20.133440171667388</v>
      </c>
    </row>
    <row r="45" spans="1:24">
      <c r="A45">
        <v>45</v>
      </c>
      <c r="C45">
        <f t="shared" si="12"/>
        <v>147.5470354178</v>
      </c>
      <c r="D45">
        <f t="shared" si="13"/>
        <v>11.50289322509775</v>
      </c>
      <c r="E45">
        <v>45</v>
      </c>
      <c r="G45">
        <f t="shared" si="14"/>
        <v>147.5470354178</v>
      </c>
      <c r="H45">
        <f t="shared" si="15"/>
        <v>15.334422977617567</v>
      </c>
      <c r="I45">
        <v>45</v>
      </c>
      <c r="K45">
        <f t="shared" si="16"/>
        <v>103.26132032660001</v>
      </c>
      <c r="L45">
        <f t="shared" si="17"/>
        <v>4.9882934846764693</v>
      </c>
      <c r="M45">
        <v>45</v>
      </c>
      <c r="O45">
        <f t="shared" si="18"/>
        <v>103.26132032660001</v>
      </c>
      <c r="P45">
        <f t="shared" si="19"/>
        <v>14.84828759549265</v>
      </c>
      <c r="Q45">
        <v>45</v>
      </c>
      <c r="S45">
        <f t="shared" si="20"/>
        <v>15.1401057751</v>
      </c>
      <c r="T45">
        <f t="shared" si="21"/>
        <v>9.8018110428124174</v>
      </c>
      <c r="U45">
        <v>45</v>
      </c>
      <c r="W45">
        <f t="shared" si="22"/>
        <v>15.114170147600001</v>
      </c>
      <c r="X45">
        <f t="shared" si="23"/>
        <v>20.44930027439516</v>
      </c>
    </row>
    <row r="46" spans="1:24">
      <c r="A46">
        <v>46</v>
      </c>
      <c r="C46">
        <f t="shared" si="12"/>
        <v>150.8684640498</v>
      </c>
      <c r="D46">
        <f t="shared" si="13"/>
        <v>11.698144504683452</v>
      </c>
      <c r="E46">
        <v>46</v>
      </c>
      <c r="G46">
        <f t="shared" si="14"/>
        <v>150.8684640498</v>
      </c>
      <c r="H46">
        <f t="shared" si="15"/>
        <v>15.664226832248122</v>
      </c>
      <c r="I46">
        <v>46</v>
      </c>
      <c r="K46">
        <f t="shared" si="16"/>
        <v>105.57625543380001</v>
      </c>
      <c r="L46">
        <f t="shared" si="17"/>
        <v>5.1653599513177761</v>
      </c>
      <c r="M46">
        <v>46</v>
      </c>
      <c r="O46">
        <f t="shared" si="18"/>
        <v>105.57625543380001</v>
      </c>
      <c r="P46">
        <f t="shared" si="19"/>
        <v>15.037168646646098</v>
      </c>
      <c r="Q46">
        <v>46</v>
      </c>
      <c r="S46">
        <f t="shared" si="20"/>
        <v>15.421172605100001</v>
      </c>
      <c r="T46">
        <f t="shared" si="21"/>
        <v>10.04793041041782</v>
      </c>
      <c r="U46">
        <v>46</v>
      </c>
      <c r="W46">
        <f t="shared" si="22"/>
        <v>15.396274402600001</v>
      </c>
      <c r="X46">
        <f t="shared" si="23"/>
        <v>20.766372885069831</v>
      </c>
    </row>
    <row r="47" spans="1:24">
      <c r="A47">
        <v>47</v>
      </c>
      <c r="C47">
        <f t="shared" si="12"/>
        <v>154.18989268180002</v>
      </c>
      <c r="D47">
        <f t="shared" si="13"/>
        <v>11.892372294690091</v>
      </c>
      <c r="E47">
        <v>47</v>
      </c>
      <c r="G47">
        <f t="shared" si="14"/>
        <v>154.18989268180002</v>
      </c>
      <c r="H47">
        <f t="shared" si="15"/>
        <v>15.995054176457746</v>
      </c>
      <c r="I47">
        <v>47</v>
      </c>
      <c r="K47">
        <f t="shared" si="16"/>
        <v>107.89119054100001</v>
      </c>
      <c r="L47">
        <f t="shared" si="17"/>
        <v>5.3417822917554316</v>
      </c>
      <c r="M47">
        <v>47</v>
      </c>
      <c r="O47">
        <f t="shared" si="18"/>
        <v>107.89119054100001</v>
      </c>
      <c r="P47">
        <f t="shared" si="19"/>
        <v>15.226693824003192</v>
      </c>
      <c r="Q47">
        <v>47</v>
      </c>
      <c r="S47">
        <f t="shared" si="20"/>
        <v>15.702239435099999</v>
      </c>
      <c r="T47">
        <f t="shared" si="21"/>
        <v>10.292871596628178</v>
      </c>
      <c r="U47">
        <v>47</v>
      </c>
      <c r="W47">
        <f t="shared" si="22"/>
        <v>15.678378657600001</v>
      </c>
      <c r="X47">
        <f t="shared" si="23"/>
        <v>21.084634475772095</v>
      </c>
    </row>
    <row r="48" spans="1:24">
      <c r="A48">
        <v>48</v>
      </c>
      <c r="C48">
        <f t="shared" si="12"/>
        <v>157.51132131380001</v>
      </c>
      <c r="D48">
        <f t="shared" si="13"/>
        <v>12.085675487351255</v>
      </c>
      <c r="E48">
        <v>48</v>
      </c>
      <c r="G48">
        <f t="shared" si="14"/>
        <v>157.51132131380001</v>
      </c>
      <c r="H48">
        <f t="shared" si="15"/>
        <v>16.32680611801284</v>
      </c>
      <c r="I48">
        <v>48</v>
      </c>
      <c r="K48">
        <f t="shared" si="16"/>
        <v>110.20612564820001</v>
      </c>
      <c r="L48">
        <f t="shared" si="17"/>
        <v>5.5175630637098472</v>
      </c>
      <c r="M48">
        <v>48</v>
      </c>
      <c r="O48">
        <f t="shared" si="18"/>
        <v>110.20612564820001</v>
      </c>
      <c r="P48">
        <f t="shared" si="19"/>
        <v>15.416860569843532</v>
      </c>
      <c r="Q48">
        <v>48</v>
      </c>
      <c r="S48">
        <f t="shared" si="20"/>
        <v>15.9833062651</v>
      </c>
      <c r="T48">
        <f t="shared" si="21"/>
        <v>10.536658044743707</v>
      </c>
      <c r="U48">
        <v>48</v>
      </c>
      <c r="W48">
        <f t="shared" si="22"/>
        <v>15.960482912600002</v>
      </c>
      <c r="X48">
        <f t="shared" si="23"/>
        <v>21.404061354224758</v>
      </c>
    </row>
    <row r="49" spans="1:24">
      <c r="A49">
        <v>49</v>
      </c>
      <c r="C49">
        <f t="shared" si="12"/>
        <v>160.8327499458</v>
      </c>
      <c r="D49">
        <f t="shared" si="13"/>
        <v>12.27814173346697</v>
      </c>
      <c r="E49">
        <v>49</v>
      </c>
      <c r="G49">
        <f t="shared" si="14"/>
        <v>160.8327499458</v>
      </c>
      <c r="H49">
        <f t="shared" si="15"/>
        <v>16.659395006113378</v>
      </c>
      <c r="I49">
        <v>49</v>
      </c>
      <c r="K49">
        <f t="shared" si="16"/>
        <v>112.52106075540001</v>
      </c>
      <c r="L49">
        <f t="shared" si="17"/>
        <v>5.6927050598046582</v>
      </c>
      <c r="M49">
        <v>49</v>
      </c>
      <c r="O49">
        <f t="shared" si="18"/>
        <v>112.52106075540001</v>
      </c>
      <c r="P49">
        <f t="shared" si="19"/>
        <v>15.607666091543472</v>
      </c>
      <c r="Q49">
        <v>49</v>
      </c>
      <c r="S49">
        <f t="shared" si="20"/>
        <v>16.264373095099998</v>
      </c>
      <c r="T49">
        <f t="shared" si="21"/>
        <v>10.779313299987084</v>
      </c>
      <c r="U49">
        <v>49</v>
      </c>
      <c r="W49">
        <f t="shared" si="22"/>
        <v>16.2425871676</v>
      </c>
      <c r="X49">
        <f t="shared" si="23"/>
        <v>21.724629720082731</v>
      </c>
    </row>
    <row r="50" spans="1:24">
      <c r="A50">
        <v>50</v>
      </c>
      <c r="C50">
        <f t="shared" si="12"/>
        <v>164.1541785778</v>
      </c>
      <c r="D50">
        <f t="shared" si="13"/>
        <v>12.469848819386964</v>
      </c>
      <c r="E50">
        <v>50</v>
      </c>
      <c r="G50">
        <f t="shared" si="14"/>
        <v>164.1541785778</v>
      </c>
      <c r="H50">
        <f t="shared" si="15"/>
        <v>16.99274305440964</v>
      </c>
      <c r="I50">
        <v>50</v>
      </c>
      <c r="K50">
        <f t="shared" si="16"/>
        <v>114.83599586260002</v>
      </c>
      <c r="L50">
        <f t="shared" si="17"/>
        <v>5.8672113022661145</v>
      </c>
      <c r="M50">
        <v>50</v>
      </c>
      <c r="O50">
        <f t="shared" si="18"/>
        <v>114.83599586260002</v>
      </c>
      <c r="P50">
        <f t="shared" si="19"/>
        <v>15.799107366876772</v>
      </c>
      <c r="Q50">
        <v>50</v>
      </c>
      <c r="S50">
        <f t="shared" si="20"/>
        <v>16.545439925099998</v>
      </c>
      <c r="T50">
        <f t="shared" si="21"/>
        <v>11.020860957354618</v>
      </c>
      <c r="U50">
        <v>50</v>
      </c>
      <c r="W50">
        <f t="shared" si="22"/>
        <v>16.5246914226</v>
      </c>
      <c r="X50">
        <f t="shared" si="23"/>
        <v>22.046315718298537</v>
      </c>
    </row>
    <row r="51" spans="1:24">
      <c r="A51">
        <v>51</v>
      </c>
      <c r="C51">
        <f t="shared" si="12"/>
        <v>167.47560720979999</v>
      </c>
      <c r="D51">
        <f t="shared" si="13"/>
        <v>12.660865880478124</v>
      </c>
      <c r="E51">
        <v>51</v>
      </c>
      <c r="G51">
        <f t="shared" si="14"/>
        <v>167.47560720979999</v>
      </c>
      <c r="H51">
        <f t="shared" si="15"/>
        <v>17.326781127534741</v>
      </c>
      <c r="I51">
        <v>51</v>
      </c>
      <c r="K51">
        <f t="shared" si="16"/>
        <v>117.15093096980002</v>
      </c>
      <c r="L51">
        <f t="shared" si="17"/>
        <v>6.0410850372453178</v>
      </c>
      <c r="M51">
        <v>51</v>
      </c>
      <c r="O51">
        <f t="shared" si="18"/>
        <v>117.15093096980002</v>
      </c>
      <c r="P51">
        <f t="shared" si="19"/>
        <v>15.991181149692324</v>
      </c>
      <c r="Q51">
        <v>51</v>
      </c>
      <c r="S51">
        <f t="shared" si="20"/>
        <v>16.826506755099999</v>
      </c>
      <c r="T51">
        <f t="shared" si="21"/>
        <v>11.261324612439989</v>
      </c>
      <c r="U51">
        <v>51</v>
      </c>
      <c r="W51">
        <f t="shared" si="22"/>
        <v>16.8067956776</v>
      </c>
      <c r="X51">
        <f t="shared" si="23"/>
        <v>22.369095489455944</v>
      </c>
    </row>
    <row r="52" spans="1:24">
      <c r="A52">
        <v>52</v>
      </c>
      <c r="C52">
        <f t="shared" si="12"/>
        <v>170.79703584180001</v>
      </c>
      <c r="D52">
        <f t="shared" si="13"/>
        <v>12.851254465278474</v>
      </c>
      <c r="E52">
        <v>52</v>
      </c>
      <c r="G52">
        <f t="shared" si="14"/>
        <v>170.79703584180001</v>
      </c>
      <c r="H52">
        <f t="shared" si="15"/>
        <v>17.661447676950651</v>
      </c>
      <c r="I52">
        <v>52</v>
      </c>
      <c r="K52">
        <f t="shared" si="16"/>
        <v>119.46586607700002</v>
      </c>
      <c r="L52">
        <f t="shared" si="17"/>
        <v>6.214329728787547</v>
      </c>
      <c r="M52">
        <v>52</v>
      </c>
      <c r="O52">
        <f t="shared" si="18"/>
        <v>119.46586607700002</v>
      </c>
      <c r="P52">
        <f t="shared" si="19"/>
        <v>16.183883975944845</v>
      </c>
      <c r="Q52">
        <v>52</v>
      </c>
      <c r="S52">
        <f t="shared" si="20"/>
        <v>17.107573585099999</v>
      </c>
      <c r="T52">
        <f t="shared" si="21"/>
        <v>11.500727815298069</v>
      </c>
      <c r="U52">
        <v>52</v>
      </c>
      <c r="W52">
        <f t="shared" si="22"/>
        <v>17.0888999326</v>
      </c>
      <c r="X52">
        <f t="shared" si="23"/>
        <v>22.692945216999867</v>
      </c>
    </row>
    <row r="53" spans="1:24">
      <c r="A53">
        <v>53</v>
      </c>
      <c r="C53">
        <f t="shared" si="12"/>
        <v>174.1184644738</v>
      </c>
      <c r="D53">
        <f t="shared" si="13"/>
        <v>13.041069465591235</v>
      </c>
      <c r="E53">
        <v>53</v>
      </c>
      <c r="G53">
        <f t="shared" si="14"/>
        <v>174.1184644738</v>
      </c>
      <c r="H53">
        <f t="shared" si="15"/>
        <v>17.996687810854144</v>
      </c>
      <c r="I53">
        <v>53</v>
      </c>
      <c r="K53">
        <f t="shared" si="16"/>
        <v>121.78080118420002</v>
      </c>
      <c r="L53">
        <f t="shared" si="17"/>
        <v>6.386949052473903</v>
      </c>
      <c r="M53">
        <v>53</v>
      </c>
      <c r="O53">
        <f t="shared" si="18"/>
        <v>121.78080118420002</v>
      </c>
      <c r="P53">
        <f t="shared" si="19"/>
        <v>16.377212170053244</v>
      </c>
      <c r="Q53">
        <v>53</v>
      </c>
      <c r="S53">
        <f t="shared" si="20"/>
        <v>17.388640415099999</v>
      </c>
      <c r="T53">
        <f t="shared" si="21"/>
        <v>11.739094027384747</v>
      </c>
      <c r="U53">
        <v>53</v>
      </c>
      <c r="W53">
        <f t="shared" si="22"/>
        <v>17.371004187600001</v>
      </c>
      <c r="X53">
        <f t="shared" si="23"/>
        <v>23.017841171323145</v>
      </c>
    </row>
    <row r="54" spans="1:24">
      <c r="A54">
        <v>54</v>
      </c>
      <c r="C54">
        <f t="shared" si="12"/>
        <v>177.4398931058</v>
      </c>
      <c r="D54">
        <f t="shared" si="13"/>
        <v>13.230359927644786</v>
      </c>
      <c r="E54">
        <v>54</v>
      </c>
      <c r="G54">
        <f t="shared" si="14"/>
        <v>177.4398931058</v>
      </c>
      <c r="H54">
        <f t="shared" si="15"/>
        <v>18.332452483016851</v>
      </c>
      <c r="I54">
        <v>54</v>
      </c>
      <c r="K54">
        <f t="shared" si="16"/>
        <v>124.09573629140002</v>
      </c>
      <c r="L54">
        <f t="shared" si="17"/>
        <v>6.5589468887614801</v>
      </c>
      <c r="M54">
        <v>54</v>
      </c>
      <c r="O54">
        <f t="shared" si="18"/>
        <v>124.09573629140002</v>
      </c>
      <c r="P54">
        <f t="shared" si="19"/>
        <v>16.571161851560419</v>
      </c>
      <c r="Q54">
        <v>54</v>
      </c>
      <c r="S54">
        <f t="shared" si="20"/>
        <v>17.6697072451</v>
      </c>
      <c r="T54">
        <f t="shared" si="21"/>
        <v>11.976446581580028</v>
      </c>
      <c r="U54">
        <v>54</v>
      </c>
      <c r="W54">
        <f t="shared" si="22"/>
        <v>17.653108442600001</v>
      </c>
      <c r="X54">
        <f t="shared" si="23"/>
        <v>23.343759750700855</v>
      </c>
    </row>
    <row r="55" spans="1:24">
      <c r="A55">
        <v>55</v>
      </c>
      <c r="C55">
        <f t="shared" si="12"/>
        <v>180.76132173780002</v>
      </c>
      <c r="D55">
        <f t="shared" si="13"/>
        <v>13.419169758634686</v>
      </c>
      <c r="E55">
        <v>55</v>
      </c>
      <c r="G55">
        <f t="shared" si="14"/>
        <v>180.76132173780002</v>
      </c>
      <c r="H55">
        <f t="shared" si="15"/>
        <v>18.668697786243207</v>
      </c>
      <c r="I55">
        <v>55</v>
      </c>
      <c r="K55">
        <f t="shared" si="16"/>
        <v>126.41067139860002</v>
      </c>
      <c r="L55">
        <f t="shared" si="17"/>
        <v>6.7303273160489807</v>
      </c>
      <c r="M55">
        <v>55</v>
      </c>
      <c r="O55">
        <f t="shared" si="18"/>
        <v>126.41067139860002</v>
      </c>
      <c r="P55">
        <f t="shared" si="19"/>
        <v>16.765728942067671</v>
      </c>
      <c r="Q55">
        <v>55</v>
      </c>
      <c r="S55">
        <f t="shared" si="20"/>
        <v>17.9507740751</v>
      </c>
      <c r="T55">
        <f t="shared" si="21"/>
        <v>12.212808645275768</v>
      </c>
      <c r="U55">
        <v>55</v>
      </c>
      <c r="W55">
        <f t="shared" si="22"/>
        <v>17.935212697600001</v>
      </c>
      <c r="X55">
        <f t="shared" si="23"/>
        <v>23.670677519089523</v>
      </c>
    </row>
    <row r="56" spans="1:24">
      <c r="A56">
        <v>56</v>
      </c>
      <c r="C56">
        <f t="shared" si="12"/>
        <v>184.08275036980001</v>
      </c>
      <c r="D56">
        <f t="shared" si="13"/>
        <v>13.607538341798746</v>
      </c>
      <c r="E56">
        <v>56</v>
      </c>
      <c r="G56">
        <f t="shared" si="14"/>
        <v>184.08275036980001</v>
      </c>
      <c r="H56">
        <f t="shared" si="15"/>
        <v>19.005384337295411</v>
      </c>
      <c r="I56">
        <v>56</v>
      </c>
      <c r="K56">
        <f t="shared" si="16"/>
        <v>128.72560650580002</v>
      </c>
      <c r="L56">
        <f t="shared" si="17"/>
        <v>6.9010946034951575</v>
      </c>
      <c r="M56">
        <v>56</v>
      </c>
      <c r="O56">
        <f t="shared" si="18"/>
        <v>128.72560650580002</v>
      </c>
      <c r="P56">
        <f t="shared" si="19"/>
        <v>16.960909172416251</v>
      </c>
      <c r="Q56">
        <v>56</v>
      </c>
      <c r="S56">
        <f t="shared" si="20"/>
        <v>18.2318409051</v>
      </c>
      <c r="T56">
        <f t="shared" si="21"/>
        <v>12.448203186486499</v>
      </c>
      <c r="U56">
        <v>56</v>
      </c>
      <c r="W56">
        <f t="shared" si="22"/>
        <v>18.217316952600001</v>
      </c>
      <c r="X56">
        <f t="shared" si="23"/>
        <v>23.998571240832362</v>
      </c>
    </row>
    <row r="57" spans="1:24">
      <c r="A57">
        <v>57</v>
      </c>
      <c r="C57">
        <f t="shared" si="12"/>
        <v>187.4041790018</v>
      </c>
      <c r="D57">
        <f t="shared" si="13"/>
        <v>13.795501071864017</v>
      </c>
      <c r="E57">
        <v>57</v>
      </c>
      <c r="G57">
        <f t="shared" si="14"/>
        <v>187.4041790018</v>
      </c>
      <c r="H57">
        <f t="shared" si="15"/>
        <v>19.342476741446397</v>
      </c>
      <c r="I57">
        <v>57</v>
      </c>
      <c r="K57">
        <f t="shared" si="16"/>
        <v>131.04054161300002</v>
      </c>
      <c r="L57">
        <f t="shared" si="17"/>
        <v>7.0712532036179168</v>
      </c>
      <c r="M57">
        <v>57</v>
      </c>
      <c r="O57">
        <f t="shared" si="18"/>
        <v>131.04054161300002</v>
      </c>
      <c r="P57">
        <f t="shared" si="19"/>
        <v>17.156698090088241</v>
      </c>
      <c r="Q57">
        <v>57</v>
      </c>
      <c r="S57">
        <f t="shared" si="20"/>
        <v>18.512907735100001</v>
      </c>
      <c r="T57">
        <f t="shared" si="21"/>
        <v>12.682652942921845</v>
      </c>
      <c r="U57">
        <v>57</v>
      </c>
      <c r="W57">
        <f t="shared" si="22"/>
        <v>18.499421207600001</v>
      </c>
      <c r="X57">
        <f t="shared" si="23"/>
        <v>24.327417912332571</v>
      </c>
    </row>
    <row r="58" spans="1:24">
      <c r="A58">
        <v>58</v>
      </c>
      <c r="C58">
        <f t="shared" si="12"/>
        <v>190.7256076338</v>
      </c>
      <c r="D58">
        <f t="shared" si="13"/>
        <v>13.983089821374072</v>
      </c>
      <c r="E58">
        <v>58</v>
      </c>
      <c r="G58">
        <f t="shared" si="14"/>
        <v>190.7256076338</v>
      </c>
      <c r="H58">
        <f t="shared" si="15"/>
        <v>19.679943126152594</v>
      </c>
      <c r="I58">
        <v>58</v>
      </c>
      <c r="K58">
        <f t="shared" si="16"/>
        <v>133.35547672020002</v>
      </c>
      <c r="L58">
        <f t="shared" si="17"/>
        <v>7.2408077447020194</v>
      </c>
      <c r="M58">
        <v>58</v>
      </c>
      <c r="O58">
        <f t="shared" si="18"/>
        <v>133.35547672020002</v>
      </c>
      <c r="P58">
        <f t="shared" si="19"/>
        <v>17.353091066798896</v>
      </c>
      <c r="Q58">
        <v>58</v>
      </c>
      <c r="S58">
        <f t="shared" si="20"/>
        <v>18.793974565100001</v>
      </c>
      <c r="T58">
        <f t="shared" si="21"/>
        <v>12.916180393941858</v>
      </c>
      <c r="U58">
        <v>58</v>
      </c>
      <c r="W58">
        <f t="shared" si="22"/>
        <v>18.781525462600001</v>
      </c>
      <c r="X58">
        <f t="shared" si="23"/>
        <v>24.657194790774422</v>
      </c>
    </row>
    <row r="59" spans="1:24">
      <c r="A59">
        <v>59</v>
      </c>
      <c r="C59">
        <f t="shared" si="12"/>
        <v>194.04703626579999</v>
      </c>
      <c r="D59">
        <f t="shared" si="13"/>
        <v>14.170333347130519</v>
      </c>
      <c r="E59">
        <v>59</v>
      </c>
      <c r="G59">
        <f t="shared" si="14"/>
        <v>194.04703626579999</v>
      </c>
      <c r="H59">
        <f t="shared" si="15"/>
        <v>20.017754734612407</v>
      </c>
      <c r="I59">
        <v>59</v>
      </c>
      <c r="K59">
        <f t="shared" si="16"/>
        <v>135.67041182740002</v>
      </c>
      <c r="L59">
        <f t="shared" si="17"/>
        <v>7.409763023043288</v>
      </c>
      <c r="M59">
        <v>59</v>
      </c>
      <c r="O59">
        <f t="shared" si="18"/>
        <v>135.67041182740002</v>
      </c>
      <c r="P59">
        <f t="shared" si="19"/>
        <v>17.550083306252375</v>
      </c>
      <c r="Q59">
        <v>59</v>
      </c>
      <c r="S59">
        <f t="shared" si="20"/>
        <v>19.075041395100001</v>
      </c>
      <c r="T59">
        <f t="shared" si="21"/>
        <v>13.148807735302096</v>
      </c>
      <c r="U59">
        <v>59</v>
      </c>
      <c r="W59">
        <f t="shared" si="22"/>
        <v>19.063629717600001</v>
      </c>
      <c r="X59">
        <f t="shared" si="23"/>
        <v>24.987879419987049</v>
      </c>
    </row>
    <row r="60" spans="1:24">
      <c r="A60">
        <v>60</v>
      </c>
      <c r="C60">
        <f t="shared" si="12"/>
        <v>197.36846489780001</v>
      </c>
      <c r="D60">
        <f t="shared" si="13"/>
        <v>14.357257644804729</v>
      </c>
      <c r="E60">
        <v>60</v>
      </c>
      <c r="G60">
        <f t="shared" si="14"/>
        <v>197.36846489780001</v>
      </c>
      <c r="H60">
        <f t="shared" si="15"/>
        <v>20.355885571154456</v>
      </c>
      <c r="I60">
        <v>60</v>
      </c>
      <c r="K60">
        <f t="shared" si="16"/>
        <v>137.98534693460002</v>
      </c>
      <c r="L60">
        <f t="shared" si="17"/>
        <v>7.5781239950571671</v>
      </c>
      <c r="M60">
        <v>60</v>
      </c>
      <c r="O60">
        <f t="shared" si="18"/>
        <v>137.98534693460002</v>
      </c>
      <c r="P60">
        <f t="shared" si="19"/>
        <v>17.747669852033255</v>
      </c>
      <c r="Q60">
        <v>60</v>
      </c>
      <c r="S60">
        <f t="shared" si="20"/>
        <v>19.356108225099998</v>
      </c>
      <c r="T60">
        <f t="shared" si="21"/>
        <v>13.380556856583503</v>
      </c>
      <c r="U60">
        <v>60</v>
      </c>
      <c r="W60">
        <f t="shared" si="22"/>
        <v>19.345733972600001</v>
      </c>
      <c r="X60">
        <f t="shared" si="23"/>
        <v>25.319449653558024</v>
      </c>
    </row>
    <row r="61" spans="1:24">
      <c r="A61">
        <v>61</v>
      </c>
      <c r="C61">
        <f t="shared" si="12"/>
        <v>200.6898935298</v>
      </c>
      <c r="D61">
        <f t="shared" si="13"/>
        <v>14.543886258712149</v>
      </c>
      <c r="E61">
        <v>61</v>
      </c>
      <c r="G61">
        <f t="shared" si="14"/>
        <v>200.6898935298</v>
      </c>
      <c r="H61">
        <f t="shared" si="15"/>
        <v>20.694312091463296</v>
      </c>
      <c r="I61">
        <v>61</v>
      </c>
      <c r="K61">
        <f t="shared" si="16"/>
        <v>140.30028204180002</v>
      </c>
      <c r="L61">
        <f t="shared" si="17"/>
        <v>7.7458957692789889</v>
      </c>
      <c r="M61">
        <v>61</v>
      </c>
      <c r="O61">
        <f t="shared" si="18"/>
        <v>140.30028204180002</v>
      </c>
      <c r="P61">
        <f t="shared" si="19"/>
        <v>17.945845595606187</v>
      </c>
      <c r="Q61">
        <v>61</v>
      </c>
      <c r="S61">
        <f t="shared" si="20"/>
        <v>19.637175055099998</v>
      </c>
      <c r="T61">
        <f t="shared" si="21"/>
        <v>13.611449321192602</v>
      </c>
      <c r="U61">
        <v>61</v>
      </c>
      <c r="W61">
        <f t="shared" si="22"/>
        <v>19.627838227600002</v>
      </c>
      <c r="X61">
        <f t="shared" si="23"/>
        <v>25.651883675313844</v>
      </c>
    </row>
    <row r="62" spans="1:24">
      <c r="A62">
        <v>62</v>
      </c>
      <c r="C62">
        <f t="shared" si="12"/>
        <v>204.0113221618</v>
      </c>
      <c r="D62">
        <f t="shared" si="13"/>
        <v>14.730240552796413</v>
      </c>
      <c r="E62">
        <v>62</v>
      </c>
      <c r="G62">
        <f t="shared" si="14"/>
        <v>204.0113221618</v>
      </c>
      <c r="H62">
        <f t="shared" si="15"/>
        <v>21.033012931595284</v>
      </c>
      <c r="I62">
        <v>62</v>
      </c>
      <c r="K62">
        <f t="shared" si="16"/>
        <v>142.61521714900002</v>
      </c>
      <c r="L62">
        <f t="shared" si="17"/>
        <v>7.913083598282995</v>
      </c>
      <c r="M62">
        <v>62</v>
      </c>
      <c r="O62">
        <f t="shared" si="18"/>
        <v>142.61521714900002</v>
      </c>
      <c r="P62">
        <f t="shared" si="19"/>
        <v>18.144605284396931</v>
      </c>
      <c r="Q62">
        <v>62</v>
      </c>
      <c r="S62">
        <f t="shared" si="20"/>
        <v>19.918241885099999</v>
      </c>
      <c r="T62">
        <f t="shared" si="21"/>
        <v>13.841506348810388</v>
      </c>
      <c r="U62">
        <v>62</v>
      </c>
      <c r="W62">
        <f t="shared" si="22"/>
        <v>19.909942482600002</v>
      </c>
      <c r="X62">
        <f t="shared" si="23"/>
        <v>25.985160017291857</v>
      </c>
    </row>
    <row r="63" spans="1:24">
      <c r="A63">
        <v>63</v>
      </c>
      <c r="C63">
        <f t="shared" si="12"/>
        <v>207.33275079380002</v>
      </c>
      <c r="D63">
        <f t="shared" si="13"/>
        <v>14.916339948040504</v>
      </c>
      <c r="E63">
        <v>63</v>
      </c>
      <c r="G63">
        <f t="shared" si="14"/>
        <v>207.33275079380002</v>
      </c>
      <c r="H63">
        <f t="shared" si="15"/>
        <v>21.371968670567455</v>
      </c>
      <c r="I63">
        <v>63</v>
      </c>
      <c r="K63">
        <f t="shared" si="16"/>
        <v>144.93015225620002</v>
      </c>
      <c r="L63">
        <f t="shared" si="17"/>
        <v>8.0796928705463813</v>
      </c>
      <c r="M63">
        <v>63</v>
      </c>
      <c r="O63">
        <f t="shared" si="18"/>
        <v>144.93015225620002</v>
      </c>
      <c r="P63">
        <f t="shared" si="19"/>
        <v>18.3439435299283</v>
      </c>
      <c r="Q63">
        <v>63</v>
      </c>
      <c r="S63">
        <f t="shared" si="20"/>
        <v>20.199308715099999</v>
      </c>
      <c r="T63">
        <f t="shared" si="21"/>
        <v>14.070748800162978</v>
      </c>
      <c r="U63">
        <v>63</v>
      </c>
      <c r="W63">
        <f t="shared" si="22"/>
        <v>20.192046737600002</v>
      </c>
      <c r="X63">
        <f t="shared" si="23"/>
        <v>26.319257575333616</v>
      </c>
    </row>
    <row r="64" spans="1:24">
      <c r="A64">
        <v>64</v>
      </c>
      <c r="C64">
        <f t="shared" si="12"/>
        <v>210.65417942580001</v>
      </c>
      <c r="D64">
        <f t="shared" si="13"/>
        <v>15.102202130799061</v>
      </c>
      <c r="E64">
        <v>64</v>
      </c>
      <c r="G64">
        <f t="shared" si="14"/>
        <v>210.65417942580001</v>
      </c>
      <c r="H64">
        <f t="shared" si="15"/>
        <v>21.711161622025156</v>
      </c>
      <c r="I64">
        <v>64</v>
      </c>
      <c r="K64">
        <f t="shared" si="16"/>
        <v>147.24508736340002</v>
      </c>
      <c r="L64">
        <f t="shared" si="17"/>
        <v>8.2457291022839847</v>
      </c>
      <c r="M64">
        <v>64</v>
      </c>
      <c r="O64">
        <f t="shared" si="18"/>
        <v>147.24508736340002</v>
      </c>
      <c r="P64">
        <f t="shared" si="19"/>
        <v>18.543854815985451</v>
      </c>
      <c r="Q64">
        <v>64</v>
      </c>
      <c r="S64">
        <f t="shared" si="20"/>
        <v>20.480375545099999</v>
      </c>
      <c r="T64">
        <f t="shared" si="21"/>
        <v>14.299197163983862</v>
      </c>
      <c r="U64">
        <v>64</v>
      </c>
      <c r="W64">
        <f t="shared" si="22"/>
        <v>20.474150992600002</v>
      </c>
      <c r="X64">
        <f t="shared" si="23"/>
        <v>26.654155622433262</v>
      </c>
    </row>
    <row r="65" spans="1:24">
      <c r="A65">
        <v>65</v>
      </c>
      <c r="C65">
        <f t="shared" ref="C65:C70" si="24">1.4041756098+(A65-1)*3.321428632</f>
        <v>213.9756080578</v>
      </c>
      <c r="D65">
        <f t="shared" ref="D65:D96" si="25">1.75645832712148+0.0790405563975788*C65-4.78182824945407*(0.0526315789473684+(C65-83.457703465982)^2/38075.4708045928)^0.5</f>
        <v>15.287843235919842</v>
      </c>
      <c r="E65">
        <v>65</v>
      </c>
      <c r="G65">
        <f t="shared" ref="G65:G70" si="26">1.4041756098+(E65-1)*3.321428632</f>
        <v>213.9756080578</v>
      </c>
      <c r="H65">
        <f t="shared" ref="H65:H96" si="27">1.75645832712148+0.0790405563975788*G65+4.78182824945407*(0.0526315789473684+(G65-83.457703465982)^2/38075.4708045928)^0.5</f>
        <v>22.050575651120635</v>
      </c>
      <c r="I65">
        <v>65</v>
      </c>
      <c r="K65">
        <f t="shared" ref="K65:K100" si="28">1.4041756098+(I65-1)*2.3149351072</f>
        <v>149.56002247060002</v>
      </c>
      <c r="L65">
        <f t="shared" ref="L65:L96" si="29">1.75645832712148+0.0790405563975788*K65-4.78182824945407*(1.05263157894737+(K65-83.457703465982)^2/38075.4708045928)^0.5</f>
        <v>8.411197929278341</v>
      </c>
      <c r="M65">
        <v>65</v>
      </c>
      <c r="O65">
        <f t="shared" ref="O65:O100" si="30">1.4041756098+(M65-1)*2.3149351072</f>
        <v>149.56002247060002</v>
      </c>
      <c r="P65">
        <f t="shared" ref="P65:P96" si="31">1.75645832712148+0.0790405563975788*O65+4.78182824945407*(1.05263157894737+(O65-83.457703465982)^2/38075.4708045928)^0.5</f>
        <v>18.744333506785846</v>
      </c>
      <c r="Q65">
        <v>65</v>
      </c>
      <c r="S65">
        <f t="shared" ref="S65:S70" si="32">2.7731652551+(Q65-1)*0.28106683</f>
        <v>20.7614423751</v>
      </c>
      <c r="T65">
        <f t="shared" ref="T65:T96" si="33">0+1*S65-4.78182824945407*(1.05263157894737+(S65-8.35300164473684)^2/237.873060140061)^0.5</f>
        <v>14.526871546035753</v>
      </c>
      <c r="U65">
        <v>65</v>
      </c>
      <c r="W65">
        <f t="shared" ref="W65:W70" si="34">2.7015829276+(U65-1)*0.282104255</f>
        <v>20.756255247600002</v>
      </c>
      <c r="X65">
        <f t="shared" ref="X65:X96" si="35">0+1*W65+4.78182824945407*(1.05263157894737+(W65-8.35300164473684)^2/237.873060140061)^0.5</f>
        <v>26.989833819976241</v>
      </c>
    </row>
    <row r="66" spans="1:24">
      <c r="A66">
        <v>66</v>
      </c>
      <c r="C66">
        <f t="shared" si="24"/>
        <v>217.2970366898</v>
      </c>
      <c r="D66">
        <f t="shared" si="25"/>
        <v>15.473278007982271</v>
      </c>
      <c r="E66">
        <v>66</v>
      </c>
      <c r="G66">
        <f t="shared" si="26"/>
        <v>217.2970366898</v>
      </c>
      <c r="H66">
        <f t="shared" si="27"/>
        <v>22.390196013274455</v>
      </c>
      <c r="I66">
        <v>66</v>
      </c>
      <c r="K66">
        <f t="shared" si="28"/>
        <v>151.87495757780002</v>
      </c>
      <c r="L66">
        <f t="shared" si="29"/>
        <v>8.5761050987288652</v>
      </c>
      <c r="M66">
        <v>66</v>
      </c>
      <c r="O66">
        <f t="shared" si="30"/>
        <v>151.87495757780002</v>
      </c>
      <c r="P66">
        <f t="shared" si="31"/>
        <v>18.945373855130079</v>
      </c>
      <c r="Q66">
        <v>66</v>
      </c>
      <c r="S66">
        <f t="shared" si="32"/>
        <v>21.0425092051</v>
      </c>
      <c r="T66">
        <f t="shared" si="33"/>
        <v>14.753791660059765</v>
      </c>
      <c r="U66">
        <v>66</v>
      </c>
      <c r="W66">
        <f t="shared" si="34"/>
        <v>21.038359502600002</v>
      </c>
      <c r="X66">
        <f t="shared" si="35"/>
        <v>27.326272227004118</v>
      </c>
    </row>
    <row r="67" spans="1:24">
      <c r="A67">
        <v>67</v>
      </c>
      <c r="C67">
        <f t="shared" si="24"/>
        <v>220.61846532179999</v>
      </c>
      <c r="D67">
        <f t="shared" si="25"/>
        <v>15.658519943516906</v>
      </c>
      <c r="E67">
        <v>67</v>
      </c>
      <c r="G67">
        <f t="shared" si="26"/>
        <v>220.61846532179999</v>
      </c>
      <c r="H67">
        <f t="shared" si="27"/>
        <v>22.73000921195608</v>
      </c>
      <c r="I67">
        <v>67</v>
      </c>
      <c r="K67">
        <f t="shared" si="28"/>
        <v>154.18989268500002</v>
      </c>
      <c r="L67">
        <f t="shared" si="29"/>
        <v>8.7404564611428412</v>
      </c>
      <c r="M67">
        <v>67</v>
      </c>
      <c r="O67">
        <f t="shared" si="30"/>
        <v>154.18989268500002</v>
      </c>
      <c r="P67">
        <f t="shared" si="31"/>
        <v>19.146970010510852</v>
      </c>
      <c r="Q67">
        <v>67</v>
      </c>
      <c r="S67">
        <f t="shared" si="32"/>
        <v>21.3235760351</v>
      </c>
      <c r="T67">
        <f t="shared" si="33"/>
        <v>14.979976820520655</v>
      </c>
      <c r="U67">
        <v>67</v>
      </c>
      <c r="W67">
        <f t="shared" si="34"/>
        <v>21.320463757600002</v>
      </c>
      <c r="X67">
        <f t="shared" si="35"/>
        <v>27.663451307640251</v>
      </c>
    </row>
    <row r="68" spans="1:24">
      <c r="A68">
        <v>68</v>
      </c>
      <c r="C68">
        <f t="shared" si="24"/>
        <v>223.93989395380001</v>
      </c>
      <c r="D68">
        <f t="shared" si="25"/>
        <v>15.843581416671091</v>
      </c>
      <c r="E68">
        <v>68</v>
      </c>
      <c r="G68">
        <f t="shared" si="26"/>
        <v>223.93989395380001</v>
      </c>
      <c r="H68">
        <f t="shared" si="27"/>
        <v>23.070002873018154</v>
      </c>
      <c r="I68">
        <v>68</v>
      </c>
      <c r="K68">
        <f t="shared" si="28"/>
        <v>156.50482779220002</v>
      </c>
      <c r="L68">
        <f t="shared" si="29"/>
        <v>8.9042579622897797</v>
      </c>
      <c r="M68">
        <v>68</v>
      </c>
      <c r="O68">
        <f t="shared" si="30"/>
        <v>156.50482779220002</v>
      </c>
      <c r="P68">
        <f t="shared" si="31"/>
        <v>19.349116027158669</v>
      </c>
      <c r="Q68">
        <v>68</v>
      </c>
      <c r="S68">
        <f t="shared" si="32"/>
        <v>21.604642865100001</v>
      </c>
      <c r="T68">
        <f t="shared" si="33"/>
        <v>15.205445937018855</v>
      </c>
      <c r="U68">
        <v>68</v>
      </c>
      <c r="W68">
        <f t="shared" si="34"/>
        <v>21.602568012600003</v>
      </c>
      <c r="X68">
        <f t="shared" si="35"/>
        <v>28.001351936808987</v>
      </c>
    </row>
    <row r="69" spans="1:24">
      <c r="A69">
        <v>69</v>
      </c>
      <c r="C69">
        <f t="shared" si="24"/>
        <v>227.2613225858</v>
      </c>
      <c r="D69">
        <f t="shared" si="25"/>
        <v>16.028473790444934</v>
      </c>
      <c r="E69">
        <v>69</v>
      </c>
      <c r="G69">
        <f t="shared" si="26"/>
        <v>227.2613225858</v>
      </c>
      <c r="H69">
        <f t="shared" si="27"/>
        <v>23.410165633460572</v>
      </c>
      <c r="I69">
        <v>69</v>
      </c>
      <c r="K69">
        <f t="shared" si="28"/>
        <v>158.81976289940002</v>
      </c>
      <c r="L69">
        <f t="shared" si="29"/>
        <v>9.067515635239527</v>
      </c>
      <c r="M69">
        <v>69</v>
      </c>
      <c r="O69">
        <f t="shared" si="30"/>
        <v>158.81976289940002</v>
      </c>
      <c r="P69">
        <f t="shared" si="31"/>
        <v>19.551805872003676</v>
      </c>
      <c r="Q69">
        <v>69</v>
      </c>
      <c r="S69">
        <f t="shared" si="32"/>
        <v>21.885709695100001</v>
      </c>
      <c r="T69">
        <f t="shared" si="33"/>
        <v>15.430217510242876</v>
      </c>
      <c r="U69">
        <v>69</v>
      </c>
      <c r="W69">
        <f t="shared" si="34"/>
        <v>21.884672267600003</v>
      </c>
      <c r="X69">
        <f t="shared" si="35"/>
        <v>28.339955404378163</v>
      </c>
    </row>
    <row r="70" spans="1:24">
      <c r="A70">
        <v>70</v>
      </c>
      <c r="C70">
        <f t="shared" si="24"/>
        <v>230.58275121779999</v>
      </c>
      <c r="D70">
        <f t="shared" si="25"/>
        <v>16.213207515329092</v>
      </c>
      <c r="E70">
        <v>70</v>
      </c>
      <c r="G70">
        <f t="shared" si="26"/>
        <v>230.58275121779999</v>
      </c>
      <c r="H70">
        <f t="shared" si="27"/>
        <v>23.750487042792667</v>
      </c>
      <c r="I70">
        <v>70</v>
      </c>
      <c r="K70">
        <f t="shared" si="28"/>
        <v>161.13469800660002</v>
      </c>
      <c r="L70">
        <f t="shared" si="29"/>
        <v>9.2302355925031669</v>
      </c>
      <c r="M70">
        <v>70</v>
      </c>
      <c r="O70">
        <f t="shared" si="30"/>
        <v>161.13469800660002</v>
      </c>
      <c r="P70">
        <f t="shared" si="31"/>
        <v>19.755033432534788</v>
      </c>
      <c r="Q70">
        <v>70</v>
      </c>
      <c r="S70">
        <f t="shared" si="32"/>
        <v>22.166776525100001</v>
      </c>
      <c r="T70">
        <f t="shared" si="33"/>
        <v>15.654309629339505</v>
      </c>
      <c r="U70">
        <v>70</v>
      </c>
      <c r="W70">
        <f t="shared" si="34"/>
        <v>22.166776522600003</v>
      </c>
      <c r="X70">
        <f t="shared" si="35"/>
        <v>28.67924341785076</v>
      </c>
    </row>
    <row r="71" spans="1:24">
      <c r="I71">
        <v>71</v>
      </c>
      <c r="K71">
        <f t="shared" si="28"/>
        <v>163.44963311380002</v>
      </c>
      <c r="L71">
        <f t="shared" si="29"/>
        <v>9.3924240182945837</v>
      </c>
      <c r="M71">
        <v>71</v>
      </c>
      <c r="O71">
        <f t="shared" si="30"/>
        <v>163.44963311380002</v>
      </c>
      <c r="P71">
        <f t="shared" si="31"/>
        <v>19.958792524538126</v>
      </c>
    </row>
    <row r="72" spans="1:24">
      <c r="I72">
        <v>72</v>
      </c>
      <c r="K72">
        <f t="shared" si="28"/>
        <v>165.76456822100002</v>
      </c>
      <c r="L72">
        <f t="shared" si="29"/>
        <v>9.5540871609291038</v>
      </c>
      <c r="M72">
        <v>72</v>
      </c>
      <c r="O72">
        <f t="shared" si="30"/>
        <v>165.76456822100002</v>
      </c>
      <c r="P72">
        <f t="shared" si="31"/>
        <v>20.163076899698357</v>
      </c>
    </row>
    <row r="73" spans="1:24">
      <c r="I73">
        <v>73</v>
      </c>
      <c r="K73">
        <f t="shared" si="28"/>
        <v>168.07950332820002</v>
      </c>
      <c r="L73">
        <f t="shared" si="29"/>
        <v>9.715231325374388</v>
      </c>
      <c r="M73">
        <v>73</v>
      </c>
      <c r="O73">
        <f t="shared" si="30"/>
        <v>168.07950332820002</v>
      </c>
      <c r="P73">
        <f t="shared" si="31"/>
        <v>20.367880253047829</v>
      </c>
    </row>
    <row r="74" spans="1:24">
      <c r="I74">
        <v>74</v>
      </c>
      <c r="K74">
        <f t="shared" si="28"/>
        <v>170.39443843540002</v>
      </c>
      <c r="L74">
        <f t="shared" si="29"/>
        <v>9.8758628659673242</v>
      </c>
      <c r="M74">
        <v>74</v>
      </c>
      <c r="O74">
        <f t="shared" si="30"/>
        <v>170.39443843540002</v>
      </c>
      <c r="P74">
        <f t="shared" si="31"/>
        <v>20.573196230249646</v>
      </c>
    </row>
    <row r="75" spans="1:24">
      <c r="I75">
        <v>75</v>
      </c>
      <c r="K75">
        <f t="shared" si="28"/>
        <v>172.70937354260002</v>
      </c>
      <c r="L75">
        <f t="shared" si="29"/>
        <v>10.035988179309388</v>
      </c>
      <c r="M75">
        <v>75</v>
      </c>
      <c r="O75">
        <f t="shared" si="30"/>
        <v>172.70937354260002</v>
      </c>
      <c r="P75">
        <f t="shared" si="31"/>
        <v>20.779018434702333</v>
      </c>
    </row>
    <row r="76" spans="1:24">
      <c r="I76">
        <v>76</v>
      </c>
      <c r="K76">
        <f t="shared" si="28"/>
        <v>175.02430864980002</v>
      </c>
      <c r="L76">
        <f t="shared" si="29"/>
        <v>10.195613697351551</v>
      </c>
      <c r="M76">
        <v>76</v>
      </c>
      <c r="O76">
        <f t="shared" si="30"/>
        <v>175.02430864980002</v>
      </c>
      <c r="P76">
        <f t="shared" si="31"/>
        <v>20.985340434454926</v>
      </c>
    </row>
    <row r="77" spans="1:24">
      <c r="I77">
        <v>77</v>
      </c>
      <c r="K77">
        <f t="shared" si="28"/>
        <v>177.33924375700002</v>
      </c>
      <c r="L77">
        <f t="shared" si="29"/>
        <v>10.354745880678504</v>
      </c>
      <c r="M77">
        <v>77</v>
      </c>
      <c r="O77">
        <f t="shared" si="30"/>
        <v>177.33924375700002</v>
      </c>
      <c r="P77">
        <f t="shared" si="31"/>
        <v>21.192155768922724</v>
      </c>
    </row>
    <row r="78" spans="1:24">
      <c r="I78">
        <v>78</v>
      </c>
      <c r="K78">
        <f t="shared" si="28"/>
        <v>179.65417886420002</v>
      </c>
      <c r="L78">
        <f t="shared" si="29"/>
        <v>10.513391212000769</v>
      </c>
      <c r="M78">
        <v>78</v>
      </c>
      <c r="O78">
        <f t="shared" si="30"/>
        <v>179.65417886420002</v>
      </c>
      <c r="P78">
        <f t="shared" si="31"/>
        <v>21.399457955395214</v>
      </c>
    </row>
    <row r="79" spans="1:24">
      <c r="I79">
        <v>79</v>
      </c>
      <c r="K79">
        <f t="shared" si="28"/>
        <v>181.96911397140002</v>
      </c>
      <c r="L79">
        <f t="shared" si="29"/>
        <v>10.671556189861841</v>
      </c>
      <c r="M79">
        <v>79</v>
      </c>
      <c r="O79">
        <f t="shared" si="30"/>
        <v>181.96911397140002</v>
      </c>
      <c r="P79">
        <f t="shared" si="31"/>
        <v>21.607240495328895</v>
      </c>
    </row>
    <row r="80" spans="1:24">
      <c r="I80">
        <v>80</v>
      </c>
      <c r="K80">
        <f t="shared" si="28"/>
        <v>184.28404907860002</v>
      </c>
      <c r="L80">
        <f t="shared" si="29"/>
        <v>10.82924732256652</v>
      </c>
      <c r="M80">
        <v>80</v>
      </c>
      <c r="O80">
        <f t="shared" si="30"/>
        <v>184.28404907860002</v>
      </c>
      <c r="P80">
        <f t="shared" si="31"/>
        <v>21.815496880418966</v>
      </c>
    </row>
    <row r="81" spans="9:16">
      <c r="I81">
        <v>81</v>
      </c>
      <c r="K81">
        <f t="shared" si="28"/>
        <v>186.59898418580002</v>
      </c>
      <c r="L81">
        <f t="shared" si="29"/>
        <v>10.986471122335214</v>
      </c>
      <c r="M81">
        <v>81</v>
      </c>
      <c r="O81">
        <f t="shared" si="30"/>
        <v>186.59898418580002</v>
      </c>
      <c r="P81">
        <f t="shared" si="31"/>
        <v>22.02422059844503</v>
      </c>
    </row>
    <row r="82" spans="9:16">
      <c r="I82">
        <v>82</v>
      </c>
      <c r="K82">
        <f t="shared" si="28"/>
        <v>188.91391929300002</v>
      </c>
      <c r="L82">
        <f t="shared" si="29"/>
        <v>11.14323409968803</v>
      </c>
      <c r="M82">
        <v>82</v>
      </c>
      <c r="O82">
        <f t="shared" si="30"/>
        <v>188.91391929300002</v>
      </c>
      <c r="P82">
        <f t="shared" si="31"/>
        <v>22.233405138886965</v>
      </c>
    </row>
    <row r="83" spans="9:16">
      <c r="I83">
        <v>83</v>
      </c>
      <c r="K83">
        <f t="shared" si="28"/>
        <v>191.22885440020002</v>
      </c>
      <c r="L83">
        <f t="shared" si="29"/>
        <v>11.299542758061381</v>
      </c>
      <c r="M83">
        <v>83</v>
      </c>
      <c r="O83">
        <f t="shared" si="30"/>
        <v>191.22885440020002</v>
      </c>
      <c r="P83">
        <f t="shared" si="31"/>
        <v>22.443043998308365</v>
      </c>
    </row>
    <row r="84" spans="9:16">
      <c r="I84">
        <v>84</v>
      </c>
      <c r="K84">
        <f t="shared" si="28"/>
        <v>193.54378950740002</v>
      </c>
      <c r="L84">
        <f t="shared" si="29"/>
        <v>11.455403588658786</v>
      </c>
      <c r="M84">
        <v>84</v>
      </c>
      <c r="O84">
        <f t="shared" si="30"/>
        <v>193.54378950740002</v>
      </c>
      <c r="P84">
        <f t="shared" si="31"/>
        <v>22.653130685505719</v>
      </c>
    </row>
    <row r="85" spans="9:16">
      <c r="I85">
        <v>85</v>
      </c>
      <c r="K85">
        <f t="shared" si="28"/>
        <v>195.85872461460002</v>
      </c>
      <c r="L85">
        <f t="shared" si="29"/>
        <v>11.6108230655366</v>
      </c>
      <c r="M85">
        <v>85</v>
      </c>
      <c r="O85">
        <f t="shared" si="30"/>
        <v>195.85872461460002</v>
      </c>
      <c r="P85">
        <f t="shared" si="31"/>
        <v>22.863658726422656</v>
      </c>
    </row>
    <row r="86" spans="9:16">
      <c r="I86">
        <v>86</v>
      </c>
      <c r="K86">
        <f t="shared" si="28"/>
        <v>198.17365972180002</v>
      </c>
      <c r="L86">
        <f t="shared" si="29"/>
        <v>11.765807640924688</v>
      </c>
      <c r="M86">
        <v>86</v>
      </c>
      <c r="O86">
        <f t="shared" si="30"/>
        <v>198.17365972180002</v>
      </c>
      <c r="P86">
        <f t="shared" si="31"/>
        <v>23.07462166882932</v>
      </c>
    </row>
    <row r="87" spans="9:16">
      <c r="I87">
        <v>87</v>
      </c>
      <c r="K87">
        <f t="shared" si="28"/>
        <v>200.48859482900002</v>
      </c>
      <c r="L87">
        <f t="shared" si="29"/>
        <v>11.920363740780962</v>
      </c>
      <c r="M87">
        <v>87</v>
      </c>
      <c r="O87">
        <f t="shared" si="30"/>
        <v>200.48859482900002</v>
      </c>
      <c r="P87">
        <f t="shared" si="31"/>
        <v>23.286013086767802</v>
      </c>
    </row>
    <row r="88" spans="9:16">
      <c r="I88">
        <v>88</v>
      </c>
      <c r="K88">
        <f t="shared" si="28"/>
        <v>202.80352993620002</v>
      </c>
      <c r="L88">
        <f t="shared" si="29"/>
        <v>12.074497760578193</v>
      </c>
      <c r="M88">
        <v>88</v>
      </c>
      <c r="O88">
        <f t="shared" si="30"/>
        <v>202.80352993620002</v>
      </c>
      <c r="P88">
        <f t="shared" si="31"/>
        <v>23.497826584765324</v>
      </c>
    </row>
    <row r="89" spans="9:16">
      <c r="I89">
        <v>89</v>
      </c>
      <c r="K89">
        <f t="shared" si="28"/>
        <v>205.11846504340002</v>
      </c>
      <c r="L89">
        <f t="shared" si="29"/>
        <v>12.228216061320712</v>
      </c>
      <c r="M89">
        <v>89</v>
      </c>
      <c r="O89">
        <f t="shared" si="30"/>
        <v>205.11846504340002</v>
      </c>
      <c r="P89">
        <f t="shared" si="31"/>
        <v>23.710055801817557</v>
      </c>
    </row>
    <row r="90" spans="9:16">
      <c r="I90">
        <v>90</v>
      </c>
      <c r="K90">
        <f t="shared" si="28"/>
        <v>207.43340015060002</v>
      </c>
      <c r="L90">
        <f t="shared" si="29"/>
        <v>12.381524965787914</v>
      </c>
      <c r="M90">
        <v>90</v>
      </c>
      <c r="O90">
        <f t="shared" si="30"/>
        <v>207.43340015060002</v>
      </c>
      <c r="P90">
        <f t="shared" si="31"/>
        <v>23.922694415145106</v>
      </c>
    </row>
    <row r="91" spans="9:16">
      <c r="I91">
        <v>91</v>
      </c>
      <c r="K91">
        <f t="shared" si="28"/>
        <v>209.74833525780002</v>
      </c>
      <c r="L91">
        <f t="shared" si="29"/>
        <v>12.534430755001086</v>
      </c>
      <c r="M91">
        <v>91</v>
      </c>
      <c r="O91">
        <f t="shared" si="30"/>
        <v>209.74833525780002</v>
      </c>
      <c r="P91">
        <f t="shared" si="31"/>
        <v>24.135736143726685</v>
      </c>
    </row>
    <row r="92" spans="9:16">
      <c r="I92">
        <v>92</v>
      </c>
      <c r="K92">
        <f t="shared" si="28"/>
        <v>212.06327036500002</v>
      </c>
      <c r="L92">
        <f t="shared" si="29"/>
        <v>12.686939664909339</v>
      </c>
      <c r="M92">
        <v>92</v>
      </c>
      <c r="O92">
        <f t="shared" si="30"/>
        <v>212.06327036500002</v>
      </c>
      <c r="P92">
        <f t="shared" si="31"/>
        <v>24.349174751613191</v>
      </c>
    </row>
    <row r="93" spans="9:16">
      <c r="I93">
        <v>93</v>
      </c>
      <c r="K93">
        <f t="shared" si="28"/>
        <v>214.37820547220002</v>
      </c>
      <c r="L93">
        <f t="shared" si="29"/>
        <v>12.839057883290165</v>
      </c>
      <c r="M93">
        <v>93</v>
      </c>
      <c r="O93">
        <f t="shared" si="30"/>
        <v>214.37820547220002</v>
      </c>
      <c r="P93">
        <f t="shared" si="31"/>
        <v>24.563004051027114</v>
      </c>
    </row>
    <row r="94" spans="9:16">
      <c r="I94">
        <v>94</v>
      </c>
      <c r="K94">
        <f t="shared" si="28"/>
        <v>216.69314057940002</v>
      </c>
      <c r="L94">
        <f t="shared" si="29"/>
        <v>12.990791546859622</v>
      </c>
      <c r="M94">
        <v>94</v>
      </c>
      <c r="O94">
        <f t="shared" si="30"/>
        <v>216.69314057940002</v>
      </c>
      <c r="P94">
        <f t="shared" si="31"/>
        <v>24.77721790525241</v>
      </c>
    </row>
    <row r="95" spans="9:16">
      <c r="I95">
        <v>95</v>
      </c>
      <c r="K95">
        <f t="shared" si="28"/>
        <v>219.00807568660002</v>
      </c>
      <c r="L95">
        <f t="shared" si="29"/>
        <v>13.142146738586803</v>
      </c>
      <c r="M95">
        <v>95</v>
      </c>
      <c r="O95">
        <f t="shared" si="30"/>
        <v>219.00807568660002</v>
      </c>
      <c r="P95">
        <f t="shared" si="31"/>
        <v>24.991810231319988</v>
      </c>
    </row>
    <row r="96" spans="9:16">
      <c r="I96">
        <v>96</v>
      </c>
      <c r="K96">
        <f t="shared" si="28"/>
        <v>221.32301079380002</v>
      </c>
      <c r="L96">
        <f t="shared" si="29"/>
        <v>13.293129485206997</v>
      </c>
      <c r="M96">
        <v>96</v>
      </c>
      <c r="O96">
        <f t="shared" si="30"/>
        <v>221.32301079380002</v>
      </c>
      <c r="P96">
        <f t="shared" si="31"/>
        <v>25.206775002494545</v>
      </c>
    </row>
    <row r="97" spans="9:16">
      <c r="I97">
        <v>97</v>
      </c>
      <c r="K97">
        <f t="shared" si="28"/>
        <v>223.63794590100002</v>
      </c>
      <c r="L97">
        <f t="shared" ref="L97:L128" si="36">1.75645832712148+0.0790405563975788*K97-4.78182824945407*(1.05263157894737+(K97-83.457703465982)^2/38075.4708045928)^0.5</f>
        <v>13.443745754927653</v>
      </c>
      <c r="M97">
        <v>97</v>
      </c>
      <c r="O97">
        <f t="shared" si="30"/>
        <v>223.63794590100002</v>
      </c>
      <c r="P97">
        <f t="shared" ref="P97:P128" si="37">1.75645832712148+0.0790405563975788*O97+4.78182824945407*(1.05263157894737+(O97-83.457703465982)^2/38075.4708045928)^0.5</f>
        <v>25.422106250568639</v>
      </c>
    </row>
    <row r="98" spans="9:16">
      <c r="I98">
        <v>98</v>
      </c>
      <c r="K98">
        <f t="shared" si="28"/>
        <v>225.95288100820002</v>
      </c>
      <c r="L98">
        <f t="shared" si="36"/>
        <v>13.594001455321051</v>
      </c>
      <c r="M98">
        <v>98</v>
      </c>
      <c r="O98">
        <f t="shared" si="30"/>
        <v>225.95288100820002</v>
      </c>
      <c r="P98">
        <f t="shared" si="37"/>
        <v>25.637798067970003</v>
      </c>
    </row>
    <row r="99" spans="9:16">
      <c r="I99">
        <v>99</v>
      </c>
      <c r="K99">
        <f t="shared" si="28"/>
        <v>228.26781611540002</v>
      </c>
      <c r="L99">
        <f t="shared" si="36"/>
        <v>13.743902431397409</v>
      </c>
      <c r="M99">
        <v>99</v>
      </c>
      <c r="O99">
        <f t="shared" si="30"/>
        <v>228.26781611540002</v>
      </c>
      <c r="P99">
        <f t="shared" si="37"/>
        <v>25.853844609688394</v>
      </c>
    </row>
    <row r="100" spans="9:16">
      <c r="I100">
        <v>100</v>
      </c>
      <c r="K100">
        <f t="shared" si="28"/>
        <v>230.58275122260002</v>
      </c>
      <c r="L100">
        <f t="shared" si="36"/>
        <v>13.893454463852111</v>
      </c>
      <c r="M100">
        <v>100</v>
      </c>
      <c r="O100">
        <f t="shared" si="30"/>
        <v>230.58275122260002</v>
      </c>
      <c r="P100">
        <f t="shared" si="37"/>
        <v>26.070240095028446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3DBA-D321-F246-8CF4-F3B1DFAF1F12}">
  <sheetPr codeName="XLSTAT_20210713_181605_1">
    <tabColor rgb="FF007800"/>
  </sheetPr>
  <dimension ref="B1:M36"/>
  <sheetViews>
    <sheetView zoomScaleNormal="100" workbookViewId="0"/>
  </sheetViews>
  <sheetFormatPr baseColWidth="10" defaultRowHeight="16"/>
  <cols>
    <col min="1" max="1" width="5.83203125" customWidth="1"/>
  </cols>
  <sheetData>
    <row r="1" spans="2:13">
      <c r="B1" s="40" t="s">
        <v>333</v>
      </c>
      <c r="C1" s="39"/>
      <c r="D1" s="39"/>
      <c r="E1" s="39"/>
      <c r="F1" s="39"/>
      <c r="G1" s="39"/>
      <c r="H1" s="39"/>
      <c r="I1" s="39"/>
      <c r="J1" s="39"/>
      <c r="K1" s="39"/>
      <c r="L1" s="38"/>
      <c r="M1" s="38"/>
    </row>
    <row r="2" spans="2:13">
      <c r="B2" s="39"/>
      <c r="C2" s="39"/>
      <c r="D2" s="39"/>
      <c r="E2" s="39"/>
      <c r="F2" s="39"/>
      <c r="G2" s="39"/>
      <c r="H2" s="39"/>
      <c r="I2" s="39"/>
      <c r="J2" s="39"/>
      <c r="K2" s="39"/>
      <c r="L2" s="38"/>
      <c r="M2" s="38"/>
    </row>
    <row r="3" spans="2:13">
      <c r="B3" t="s">
        <v>363</v>
      </c>
    </row>
    <row r="4" spans="2:13">
      <c r="B4" t="s">
        <v>361</v>
      </c>
    </row>
    <row r="5" spans="2:13">
      <c r="B5" t="s">
        <v>353</v>
      </c>
    </row>
    <row r="6" spans="2:13" ht="34.25" customHeight="1"/>
    <row r="7" spans="2:13" ht="21" customHeight="1">
      <c r="B7" s="53"/>
    </row>
    <row r="10" spans="2:13">
      <c r="B10" s="13" t="s">
        <v>334</v>
      </c>
    </row>
    <row r="11" spans="2:13" ht="17" thickBot="1"/>
    <row r="12" spans="2:13" ht="32" customHeight="1">
      <c r="B12" s="43" t="s">
        <v>335</v>
      </c>
      <c r="C12" s="44" t="s">
        <v>336</v>
      </c>
      <c r="D12" s="44" t="s">
        <v>337</v>
      </c>
      <c r="E12" s="44" t="s">
        <v>338</v>
      </c>
      <c r="F12" s="44" t="s">
        <v>339</v>
      </c>
      <c r="G12" s="44" t="s">
        <v>340</v>
      </c>
      <c r="H12" s="44" t="s">
        <v>341</v>
      </c>
      <c r="I12" s="44" t="s">
        <v>342</v>
      </c>
    </row>
    <row r="13" spans="2:13">
      <c r="B13" s="45" t="s">
        <v>1</v>
      </c>
      <c r="C13" s="47">
        <v>23</v>
      </c>
      <c r="D13" s="47">
        <v>0</v>
      </c>
      <c r="E13" s="47">
        <v>23</v>
      </c>
      <c r="F13" s="49">
        <v>20.50239024390244</v>
      </c>
      <c r="G13" s="49">
        <v>355.30917073170724</v>
      </c>
      <c r="H13" s="49">
        <v>99.645554612937431</v>
      </c>
      <c r="I13" s="49">
        <v>70.943566881417112</v>
      </c>
    </row>
    <row r="14" spans="2:13" ht="17" thickBot="1">
      <c r="B14" s="46" t="s">
        <v>3</v>
      </c>
      <c r="C14" s="48">
        <v>23</v>
      </c>
      <c r="D14" s="48">
        <v>0</v>
      </c>
      <c r="E14" s="48">
        <v>23</v>
      </c>
      <c r="F14" s="50">
        <v>5.6</v>
      </c>
      <c r="G14" s="50">
        <v>29.7</v>
      </c>
      <c r="H14" s="50">
        <v>12.395652173913042</v>
      </c>
      <c r="I14" s="50">
        <v>5.7278806377918281</v>
      </c>
    </row>
    <row r="17" spans="2:4">
      <c r="B17" s="13" t="s">
        <v>354</v>
      </c>
    </row>
    <row r="18" spans="2:4" ht="17" thickBot="1"/>
    <row r="19" spans="2:4" ht="34">
      <c r="B19" s="43" t="s">
        <v>347</v>
      </c>
      <c r="C19" s="44" t="s">
        <v>1</v>
      </c>
      <c r="D19" s="44" t="s">
        <v>3</v>
      </c>
    </row>
    <row r="20" spans="2:4">
      <c r="B20" s="45" t="s">
        <v>1</v>
      </c>
      <c r="C20" s="56">
        <v>1</v>
      </c>
      <c r="D20" s="54">
        <v>0.78748899109661064</v>
      </c>
    </row>
    <row r="21" spans="2:4" ht="17" thickBot="1">
      <c r="B21" s="46" t="s">
        <v>3</v>
      </c>
      <c r="C21" s="55">
        <v>0.78748899109661064</v>
      </c>
      <c r="D21" s="57">
        <v>1</v>
      </c>
    </row>
    <row r="22" spans="2:4">
      <c r="B22" s="58" t="s">
        <v>348</v>
      </c>
    </row>
    <row r="25" spans="2:4">
      <c r="B25" s="13" t="s">
        <v>355</v>
      </c>
    </row>
    <row r="26" spans="2:4" ht="17" thickBot="1"/>
    <row r="27" spans="2:4" ht="34">
      <c r="B27" s="43" t="s">
        <v>347</v>
      </c>
      <c r="C27" s="44" t="s">
        <v>1</v>
      </c>
      <c r="D27" s="44" t="s">
        <v>3</v>
      </c>
    </row>
    <row r="28" spans="2:4">
      <c r="B28" s="45" t="s">
        <v>1</v>
      </c>
      <c r="C28" s="56">
        <v>0</v>
      </c>
      <c r="D28" s="60">
        <v>8.2137460144515728E-6</v>
      </c>
    </row>
    <row r="29" spans="2:4" ht="17" thickBot="1">
      <c r="B29" s="46" t="s">
        <v>3</v>
      </c>
      <c r="C29" s="61">
        <v>8.2137460144515728E-6</v>
      </c>
      <c r="D29" s="57">
        <v>0</v>
      </c>
    </row>
    <row r="32" spans="2:4">
      <c r="B32" s="13" t="s">
        <v>356</v>
      </c>
    </row>
    <row r="33" spans="2:4" ht="17" thickBot="1"/>
    <row r="34" spans="2:4" ht="34">
      <c r="B34" s="43" t="s">
        <v>347</v>
      </c>
      <c r="C34" s="44" t="s">
        <v>1</v>
      </c>
      <c r="D34" s="44" t="s">
        <v>3</v>
      </c>
    </row>
    <row r="35" spans="2:4">
      <c r="B35" s="45" t="s">
        <v>1</v>
      </c>
      <c r="C35" s="56">
        <v>1</v>
      </c>
      <c r="D35" s="49">
        <v>0.62013891109835773</v>
      </c>
    </row>
    <row r="36" spans="2:4" ht="17" thickBot="1">
      <c r="B36" s="46" t="s">
        <v>3</v>
      </c>
      <c r="C36" s="50">
        <v>0.62013891109835773</v>
      </c>
      <c r="D36" s="57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3" name="DD240305">
              <controlPr defaultSize="0" autoFill="0" autoPict="0" macro="[0]!GoToResultsNew071320211816184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37</vt:i4>
      </vt:variant>
    </vt:vector>
  </HeadingPairs>
  <TitlesOfParts>
    <vt:vector size="37" baseType="lpstr">
      <vt:lpstr>data</vt:lpstr>
      <vt:lpstr>me</vt:lpstr>
      <vt:lpstr>graph</vt:lpstr>
      <vt:lpstr>Régression linéaire</vt:lpstr>
      <vt:lpstr>XLSTAT_20210714_122116_1_HID</vt:lpstr>
      <vt:lpstr>XLSTAT_20210714_114712_1_HID</vt:lpstr>
      <vt:lpstr>regr-dynamic</vt:lpstr>
      <vt:lpstr>XLSTAT_20210713_182200_1_HID</vt:lpstr>
      <vt:lpstr>Pearson-cpx</vt:lpstr>
      <vt:lpstr>Pearson-sonarqube</vt:lpstr>
      <vt:lpstr>Kendall-cpx</vt:lpstr>
      <vt:lpstr>Kendall-sonarqube</vt:lpstr>
      <vt:lpstr>Pearson-dynamic</vt:lpstr>
      <vt:lpstr>Kendall-dynamic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2021-07-14T10:27:22Z</dcterms:modified>
</cp:coreProperties>
</file>