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Carte 32 Go\Coding_WithGit\Vite-KingdomCreator-New\design\"/>
    </mc:Choice>
  </mc:AlternateContent>
  <xr:revisionPtr revIDLastSave="0" documentId="13_ncr:1_{1EC2353C-B9B1-48C4-8C17-FD1128106B82}" xr6:coauthVersionLast="47" xr6:coauthVersionMax="47" xr10:uidLastSave="{00000000-0000-0000-0000-000000000000}"/>
  <bookViews>
    <workbookView xWindow="-120" yWindow="-120" windowWidth="29040" windowHeight="15720" tabRatio="699" activeTab="2" xr2:uid="{00000000-000D-0000-FFFF-FFFF00000000}"/>
  </bookViews>
  <sheets>
    <sheet name="artwork.xlsx" sheetId="2" r:id="rId1"/>
    <sheet name="Illustrators" sheetId="4" r:id="rId2"/>
    <sheet name="digital_cards" sheetId="3" r:id="rId3"/>
  </sheets>
  <definedNames>
    <definedName name="_xlnm._FilterDatabase" localSheetId="0" hidden="1">artwork.xlsx!$A$1:$AE$864</definedName>
    <definedName name="_xlnm._FilterDatabase" localSheetId="2" hidden="1">digital_cards!$A$1:$C$2775</definedName>
    <definedName name="_xlnm._FilterDatabase" localSheetId="1" hidden="1">Illustrators!$A$1:$E$867</definedName>
    <definedName name="Illustrateurs">OFFSET(Illustrators!$N$1,0,0,Illustrators!$Q$1,Illustrators!$R$1)</definedName>
    <definedName name="illustrator">#REF!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3" l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B377" i="3" s="1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B467" i="3" s="1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B1274" i="3" s="1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B1346" i="3" s="1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B1526" i="3" s="1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B1553" i="3" s="1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B1598" i="3" s="1"/>
  <c r="C1598" i="3"/>
  <c r="C1599" i="3"/>
  <c r="C1600" i="3"/>
  <c r="B1601" i="3" s="1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6" i="3"/>
  <c r="H41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2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O827" i="2"/>
  <c r="P827" i="2"/>
  <c r="O828" i="2"/>
  <c r="P828" i="2"/>
  <c r="O829" i="2"/>
  <c r="P829" i="2"/>
  <c r="O830" i="2"/>
  <c r="P830" i="2"/>
  <c r="O831" i="2"/>
  <c r="P831" i="2"/>
  <c r="O832" i="2"/>
  <c r="P832" i="2"/>
  <c r="O833" i="2"/>
  <c r="P833" i="2"/>
  <c r="O834" i="2"/>
  <c r="P834" i="2"/>
  <c r="O835" i="2"/>
  <c r="P835" i="2"/>
  <c r="O836" i="2"/>
  <c r="P836" i="2"/>
  <c r="O837" i="2"/>
  <c r="P837" i="2"/>
  <c r="O838" i="2"/>
  <c r="P838" i="2"/>
  <c r="O839" i="2"/>
  <c r="P839" i="2"/>
  <c r="O840" i="2"/>
  <c r="P840" i="2"/>
  <c r="O841" i="2"/>
  <c r="P841" i="2"/>
  <c r="O842" i="2"/>
  <c r="P842" i="2"/>
  <c r="O843" i="2"/>
  <c r="P843" i="2"/>
  <c r="O844" i="2"/>
  <c r="P844" i="2"/>
  <c r="O845" i="2"/>
  <c r="P845" i="2"/>
  <c r="O846" i="2"/>
  <c r="P846" i="2"/>
  <c r="O847" i="2"/>
  <c r="P847" i="2"/>
  <c r="O848" i="2"/>
  <c r="P848" i="2"/>
  <c r="O849" i="2"/>
  <c r="P849" i="2"/>
  <c r="O850" i="2"/>
  <c r="P850" i="2"/>
  <c r="O851" i="2"/>
  <c r="P851" i="2"/>
  <c r="O852" i="2"/>
  <c r="P852" i="2"/>
  <c r="O853" i="2"/>
  <c r="P853" i="2"/>
  <c r="O854" i="2"/>
  <c r="P854" i="2"/>
  <c r="O855" i="2"/>
  <c r="P855" i="2"/>
  <c r="O856" i="2"/>
  <c r="P856" i="2"/>
  <c r="O857" i="2"/>
  <c r="P857" i="2"/>
  <c r="O858" i="2"/>
  <c r="P858" i="2"/>
  <c r="O859" i="2"/>
  <c r="P859" i="2"/>
  <c r="O860" i="2"/>
  <c r="P860" i="2"/>
  <c r="O861" i="2"/>
  <c r="P861" i="2"/>
  <c r="O862" i="2"/>
  <c r="P862" i="2"/>
  <c r="O863" i="2"/>
  <c r="P863" i="2"/>
  <c r="O864" i="2"/>
  <c r="P864" i="2"/>
  <c r="O865" i="2"/>
  <c r="P865" i="2"/>
  <c r="O866" i="2"/>
  <c r="P866" i="2"/>
  <c r="O867" i="2"/>
  <c r="P867" i="2"/>
  <c r="O868" i="2"/>
  <c r="P868" i="2"/>
  <c r="O869" i="2"/>
  <c r="P869" i="2"/>
  <c r="O870" i="2"/>
  <c r="P870" i="2"/>
  <c r="O871" i="2"/>
  <c r="P871" i="2"/>
  <c r="O872" i="2"/>
  <c r="P872" i="2"/>
  <c r="O873" i="2"/>
  <c r="P873" i="2"/>
  <c r="O874" i="2"/>
  <c r="P874" i="2"/>
  <c r="O875" i="2"/>
  <c r="P875" i="2"/>
  <c r="O876" i="2"/>
  <c r="P876" i="2"/>
  <c r="B814" i="2"/>
  <c r="C814" i="2" s="1"/>
  <c r="E814" i="2" s="1"/>
  <c r="B815" i="2"/>
  <c r="C815" i="2" s="1"/>
  <c r="E815" i="2" s="1"/>
  <c r="B816" i="2"/>
  <c r="C816" i="2" s="1"/>
  <c r="E816" i="2" s="1"/>
  <c r="B817" i="2"/>
  <c r="C817" i="2" s="1"/>
  <c r="E817" i="2" s="1"/>
  <c r="B818" i="2"/>
  <c r="C818" i="2" s="1"/>
  <c r="E818" i="2" s="1"/>
  <c r="B819" i="2"/>
  <c r="C819" i="2" s="1"/>
  <c r="E819" i="2" s="1"/>
  <c r="B820" i="2"/>
  <c r="C820" i="2" s="1"/>
  <c r="E820" i="2" s="1"/>
  <c r="B821" i="2"/>
  <c r="C821" i="2" s="1"/>
  <c r="E821" i="2" s="1"/>
  <c r="B822" i="2"/>
  <c r="C822" i="2" s="1"/>
  <c r="E822" i="2" s="1"/>
  <c r="B823" i="2"/>
  <c r="C823" i="2" s="1"/>
  <c r="E823" i="2" s="1"/>
  <c r="B824" i="2"/>
  <c r="C824" i="2" s="1"/>
  <c r="E824" i="2" s="1"/>
  <c r="B825" i="2"/>
  <c r="C825" i="2" s="1"/>
  <c r="E825" i="2" s="1"/>
  <c r="B826" i="2"/>
  <c r="C826" i="2" s="1"/>
  <c r="E826" i="2" s="1"/>
  <c r="B827" i="2"/>
  <c r="C827" i="2" s="1"/>
  <c r="E827" i="2" s="1"/>
  <c r="B828" i="2"/>
  <c r="C828" i="2" s="1"/>
  <c r="E828" i="2" s="1"/>
  <c r="B829" i="2"/>
  <c r="C829" i="2" s="1"/>
  <c r="E829" i="2" s="1"/>
  <c r="B830" i="2"/>
  <c r="C830" i="2" s="1"/>
  <c r="E830" i="2" s="1"/>
  <c r="B831" i="2"/>
  <c r="C831" i="2" s="1"/>
  <c r="E831" i="2" s="1"/>
  <c r="B832" i="2"/>
  <c r="C832" i="2" s="1"/>
  <c r="E832" i="2" s="1"/>
  <c r="B833" i="2"/>
  <c r="C833" i="2" s="1"/>
  <c r="E833" i="2" s="1"/>
  <c r="B834" i="2"/>
  <c r="C834" i="2" s="1"/>
  <c r="E834" i="2" s="1"/>
  <c r="B835" i="2"/>
  <c r="C835" i="2" s="1"/>
  <c r="E835" i="2" s="1"/>
  <c r="B836" i="2"/>
  <c r="C836" i="2"/>
  <c r="E836" i="2" s="1"/>
  <c r="B837" i="2"/>
  <c r="C837" i="2" s="1"/>
  <c r="E837" i="2" s="1"/>
  <c r="B838" i="2"/>
  <c r="C838" i="2" s="1"/>
  <c r="E838" i="2" s="1"/>
  <c r="B839" i="2"/>
  <c r="C839" i="2" s="1"/>
  <c r="E839" i="2" s="1"/>
  <c r="B840" i="2"/>
  <c r="C840" i="2" s="1"/>
  <c r="E840" i="2" s="1"/>
  <c r="B841" i="2"/>
  <c r="C841" i="2" s="1"/>
  <c r="E841" i="2" s="1"/>
  <c r="B842" i="2"/>
  <c r="C842" i="2" s="1"/>
  <c r="E842" i="2" s="1"/>
  <c r="B843" i="2"/>
  <c r="C843" i="2" s="1"/>
  <c r="E843" i="2" s="1"/>
  <c r="B844" i="2"/>
  <c r="C844" i="2" s="1"/>
  <c r="E844" i="2" s="1"/>
  <c r="B845" i="2"/>
  <c r="C845" i="2" s="1"/>
  <c r="E845" i="2" s="1"/>
  <c r="B846" i="2"/>
  <c r="C846" i="2" s="1"/>
  <c r="E846" i="2" s="1"/>
  <c r="B847" i="2"/>
  <c r="C847" i="2"/>
  <c r="E847" i="2" s="1"/>
  <c r="B848" i="2"/>
  <c r="C848" i="2" s="1"/>
  <c r="E848" i="2" s="1"/>
  <c r="B849" i="2"/>
  <c r="C849" i="2" s="1"/>
  <c r="E849" i="2" s="1"/>
  <c r="B850" i="2"/>
  <c r="C850" i="2" s="1"/>
  <c r="E850" i="2" s="1"/>
  <c r="B851" i="2"/>
  <c r="C851" i="2" s="1"/>
  <c r="E851" i="2" s="1"/>
  <c r="B852" i="2"/>
  <c r="C852" i="2" s="1"/>
  <c r="E852" i="2" s="1"/>
  <c r="B853" i="2"/>
  <c r="C853" i="2" s="1"/>
  <c r="E853" i="2" s="1"/>
  <c r="B854" i="2"/>
  <c r="C854" i="2" s="1"/>
  <c r="E854" i="2" s="1"/>
  <c r="B855" i="2"/>
  <c r="C855" i="2" s="1"/>
  <c r="E855" i="2" s="1"/>
  <c r="B856" i="2"/>
  <c r="C856" i="2" s="1"/>
  <c r="E856" i="2" s="1"/>
  <c r="B857" i="2"/>
  <c r="C857" i="2" s="1"/>
  <c r="E857" i="2" s="1"/>
  <c r="B858" i="2"/>
  <c r="C858" i="2" s="1"/>
  <c r="E858" i="2" s="1"/>
  <c r="B859" i="2"/>
  <c r="C859" i="2"/>
  <c r="E859" i="2" s="1"/>
  <c r="B860" i="2"/>
  <c r="C860" i="2" s="1"/>
  <c r="E860" i="2" s="1"/>
  <c r="B861" i="2"/>
  <c r="C861" i="2" s="1"/>
  <c r="E861" i="2" s="1"/>
  <c r="B862" i="2"/>
  <c r="C862" i="2" s="1"/>
  <c r="E862" i="2" s="1"/>
  <c r="B863" i="2"/>
  <c r="C863" i="2" s="1"/>
  <c r="E863" i="2" s="1"/>
  <c r="B864" i="2"/>
  <c r="C864" i="2" s="1"/>
  <c r="E864" i="2" s="1"/>
  <c r="B95" i="3"/>
  <c r="B269" i="3"/>
  <c r="B362" i="3"/>
  <c r="B1265" i="3"/>
  <c r="B1427" i="3"/>
  <c r="B1562" i="3"/>
  <c r="B1634" i="3"/>
  <c r="G866" i="4"/>
  <c r="P543" i="2"/>
  <c r="O543" i="2"/>
  <c r="G183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2" i="4"/>
  <c r="S829" i="2" s="1"/>
  <c r="W829" i="2" s="1"/>
  <c r="G3" i="4"/>
  <c r="G4" i="4"/>
  <c r="G5" i="4"/>
  <c r="G6" i="4"/>
  <c r="G7" i="4"/>
  <c r="G8" i="4"/>
  <c r="G9" i="4"/>
  <c r="G10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11" i="4"/>
  <c r="B1127" i="3" l="1"/>
  <c r="B50" i="3"/>
  <c r="B242" i="3"/>
  <c r="B206" i="3"/>
  <c r="B74" i="3"/>
  <c r="B56" i="3"/>
  <c r="B38" i="3"/>
  <c r="B1586" i="3"/>
  <c r="B1118" i="3"/>
  <c r="B254" i="3"/>
  <c r="B218" i="3"/>
  <c r="B1580" i="3"/>
  <c r="B1064" i="3"/>
  <c r="B394" i="3"/>
  <c r="B335" i="3"/>
  <c r="B299" i="3"/>
  <c r="B83" i="3"/>
  <c r="B59" i="3"/>
  <c r="B47" i="3"/>
  <c r="B23" i="3"/>
  <c r="B1496" i="3"/>
  <c r="S850" i="2"/>
  <c r="W850" i="2" s="1"/>
  <c r="S871" i="2"/>
  <c r="W871" i="2" s="1"/>
  <c r="S863" i="2"/>
  <c r="W863" i="2" s="1"/>
  <c r="S855" i="2"/>
  <c r="W855" i="2" s="1"/>
  <c r="S847" i="2"/>
  <c r="W847" i="2" s="1"/>
  <c r="S839" i="2"/>
  <c r="W839" i="2" s="1"/>
  <c r="S831" i="2"/>
  <c r="W831" i="2" s="1"/>
  <c r="S842" i="2"/>
  <c r="W842" i="2" s="1"/>
  <c r="S876" i="2"/>
  <c r="W876" i="2" s="1"/>
  <c r="S868" i="2"/>
  <c r="W868" i="2" s="1"/>
  <c r="S860" i="2"/>
  <c r="W860" i="2" s="1"/>
  <c r="S852" i="2"/>
  <c r="W852" i="2" s="1"/>
  <c r="S844" i="2"/>
  <c r="W844" i="2" s="1"/>
  <c r="S836" i="2"/>
  <c r="W836" i="2" s="1"/>
  <c r="S828" i="2"/>
  <c r="W828" i="2" s="1"/>
  <c r="S834" i="2"/>
  <c r="W834" i="2" s="1"/>
  <c r="S873" i="2"/>
  <c r="W873" i="2" s="1"/>
  <c r="S865" i="2"/>
  <c r="W865" i="2" s="1"/>
  <c r="S857" i="2"/>
  <c r="W857" i="2" s="1"/>
  <c r="S849" i="2"/>
  <c r="W849" i="2" s="1"/>
  <c r="S841" i="2"/>
  <c r="W841" i="2" s="1"/>
  <c r="S833" i="2"/>
  <c r="W833" i="2" s="1"/>
  <c r="S858" i="2"/>
  <c r="W858" i="2" s="1"/>
  <c r="S870" i="2"/>
  <c r="W870" i="2" s="1"/>
  <c r="S862" i="2"/>
  <c r="W862" i="2" s="1"/>
  <c r="S854" i="2"/>
  <c r="W854" i="2" s="1"/>
  <c r="S846" i="2"/>
  <c r="W846" i="2" s="1"/>
  <c r="S838" i="2"/>
  <c r="W838" i="2" s="1"/>
  <c r="S830" i="2"/>
  <c r="W830" i="2" s="1"/>
  <c r="S875" i="2"/>
  <c r="W875" i="2" s="1"/>
  <c r="S867" i="2"/>
  <c r="W867" i="2" s="1"/>
  <c r="S859" i="2"/>
  <c r="W859" i="2" s="1"/>
  <c r="S851" i="2"/>
  <c r="W851" i="2" s="1"/>
  <c r="S843" i="2"/>
  <c r="W843" i="2" s="1"/>
  <c r="S835" i="2"/>
  <c r="W835" i="2" s="1"/>
  <c r="S827" i="2"/>
  <c r="W827" i="2" s="1"/>
  <c r="S866" i="2"/>
  <c r="W866" i="2" s="1"/>
  <c r="S872" i="2"/>
  <c r="W872" i="2" s="1"/>
  <c r="S864" i="2"/>
  <c r="W864" i="2" s="1"/>
  <c r="S856" i="2"/>
  <c r="W856" i="2" s="1"/>
  <c r="S848" i="2"/>
  <c r="W848" i="2" s="1"/>
  <c r="S840" i="2"/>
  <c r="W840" i="2" s="1"/>
  <c r="S832" i="2"/>
  <c r="W832" i="2" s="1"/>
  <c r="S874" i="2"/>
  <c r="W874" i="2" s="1"/>
  <c r="S869" i="2"/>
  <c r="W869" i="2" s="1"/>
  <c r="S861" i="2"/>
  <c r="W861" i="2" s="1"/>
  <c r="S853" i="2"/>
  <c r="W853" i="2" s="1"/>
  <c r="S845" i="2"/>
  <c r="W845" i="2" s="1"/>
  <c r="S837" i="2"/>
  <c r="W837" i="2" s="1"/>
  <c r="B170" i="3"/>
  <c r="B401" i="3"/>
  <c r="B356" i="3"/>
  <c r="B260" i="3"/>
  <c r="B251" i="3"/>
  <c r="B215" i="3"/>
  <c r="B881" i="3"/>
  <c r="B776" i="3"/>
  <c r="B1610" i="3"/>
  <c r="B1574" i="3"/>
  <c r="B1556" i="3"/>
  <c r="B329" i="3"/>
  <c r="B1538" i="3"/>
  <c r="B284" i="3"/>
  <c r="B266" i="3"/>
  <c r="B248" i="3"/>
  <c r="B230" i="3"/>
  <c r="B263" i="3"/>
  <c r="B227" i="3"/>
  <c r="B209" i="3"/>
  <c r="B191" i="3"/>
  <c r="B212" i="3"/>
  <c r="B194" i="3"/>
  <c r="B62" i="3"/>
  <c r="B26" i="3"/>
  <c r="B893" i="3"/>
  <c r="B767" i="3"/>
  <c r="B713" i="3"/>
  <c r="B728" i="3"/>
  <c r="B257" i="3"/>
  <c r="B239" i="3"/>
  <c r="B71" i="3"/>
  <c r="B35" i="3"/>
  <c r="B490" i="3"/>
  <c r="B152" i="3"/>
  <c r="B203" i="3"/>
  <c r="B2774" i="3"/>
  <c r="B2762" i="3"/>
  <c r="B2750" i="3"/>
  <c r="B2738" i="3"/>
  <c r="B2726" i="3"/>
  <c r="B2714" i="3"/>
  <c r="B2702" i="3"/>
  <c r="B2690" i="3"/>
  <c r="B2678" i="3"/>
  <c r="B2666" i="3"/>
  <c r="B2654" i="3"/>
  <c r="B2642" i="3"/>
  <c r="B2630" i="3"/>
  <c r="B2612" i="3"/>
  <c r="B2594" i="3"/>
  <c r="B2576" i="3"/>
  <c r="B2558" i="3"/>
  <c r="B2540" i="3"/>
  <c r="B2504" i="3"/>
  <c r="B2468" i="3"/>
  <c r="B2432" i="3"/>
  <c r="B2396" i="3"/>
  <c r="B2360" i="3"/>
  <c r="B2324" i="3"/>
  <c r="B2306" i="3"/>
  <c r="B2198" i="3"/>
  <c r="B1025" i="3"/>
  <c r="B2303" i="3"/>
  <c r="B2249" i="3"/>
  <c r="B2213" i="3"/>
  <c r="B1979" i="3"/>
  <c r="B1907" i="3"/>
  <c r="B1889" i="3"/>
  <c r="B545" i="3"/>
  <c r="B2624" i="3"/>
  <c r="B2606" i="3"/>
  <c r="B2588" i="3"/>
  <c r="B2570" i="3"/>
  <c r="B2552" i="3"/>
  <c r="B2516" i="3"/>
  <c r="B2480" i="3"/>
  <c r="B2444" i="3"/>
  <c r="B2408" i="3"/>
  <c r="B2372" i="3"/>
  <c r="B2336" i="3"/>
  <c r="B2318" i="3"/>
  <c r="B2120" i="3"/>
  <c r="B2084" i="3"/>
  <c r="B2066" i="3"/>
  <c r="B2048" i="3"/>
  <c r="B2030" i="3"/>
  <c r="B1994" i="3"/>
  <c r="B1814" i="3"/>
  <c r="B542" i="3"/>
  <c r="B164" i="3"/>
  <c r="B2768" i="3"/>
  <c r="B2756" i="3"/>
  <c r="B2744" i="3"/>
  <c r="B2732" i="3"/>
  <c r="B2720" i="3"/>
  <c r="B2708" i="3"/>
  <c r="B2696" i="3"/>
  <c r="B2684" i="3"/>
  <c r="B2672" i="3"/>
  <c r="B2660" i="3"/>
  <c r="B2648" i="3"/>
  <c r="B2636" i="3"/>
  <c r="B2315" i="3"/>
  <c r="B2225" i="3"/>
  <c r="B2207" i="3"/>
  <c r="B2063" i="3"/>
  <c r="B1901" i="3"/>
  <c r="B1721" i="3"/>
  <c r="B611" i="3"/>
  <c r="B179" i="3"/>
  <c r="B2618" i="3"/>
  <c r="B2600" i="3"/>
  <c r="B2582" i="3"/>
  <c r="B2564" i="3"/>
  <c r="B2546" i="3"/>
  <c r="B2528" i="3"/>
  <c r="B2492" i="3"/>
  <c r="B2456" i="3"/>
  <c r="B2420" i="3"/>
  <c r="B2384" i="3"/>
  <c r="B2348" i="3"/>
  <c r="B2096" i="3"/>
  <c r="B2060" i="3"/>
  <c r="B2024" i="3"/>
  <c r="B1880" i="3"/>
  <c r="B983" i="3"/>
  <c r="B2309" i="3"/>
  <c r="B2219" i="3"/>
  <c r="B2201" i="3"/>
  <c r="B2039" i="3"/>
  <c r="B1967" i="3"/>
  <c r="B1913" i="3"/>
  <c r="B1841" i="3"/>
  <c r="B890" i="3"/>
  <c r="B2054" i="3"/>
  <c r="B2018" i="3"/>
  <c r="B1874" i="3"/>
  <c r="B1856" i="3"/>
  <c r="B548" i="3"/>
  <c r="B496" i="3"/>
  <c r="B632" i="3"/>
  <c r="B527" i="3"/>
  <c r="B482" i="3"/>
  <c r="B431" i="3"/>
  <c r="B167" i="3"/>
  <c r="B131" i="3"/>
  <c r="B98" i="3"/>
  <c r="B86" i="3"/>
  <c r="B1415" i="3"/>
  <c r="B1040" i="3"/>
  <c r="B200" i="3"/>
  <c r="B182" i="3"/>
  <c r="B806" i="3"/>
  <c r="B428" i="3"/>
  <c r="B146" i="3"/>
  <c r="B110" i="3"/>
  <c r="B2765" i="3"/>
  <c r="B2753" i="3"/>
  <c r="B2741" i="3"/>
  <c r="B2729" i="3"/>
  <c r="B2717" i="3"/>
  <c r="B2705" i="3"/>
  <c r="B2693" i="3"/>
  <c r="B2681" i="3"/>
  <c r="B2669" i="3"/>
  <c r="B2657" i="3"/>
  <c r="B2645" i="3"/>
  <c r="B1124" i="3"/>
  <c r="B644" i="3"/>
  <c r="B143" i="3"/>
  <c r="B107" i="3"/>
  <c r="B1679" i="3"/>
  <c r="B1034" i="3"/>
  <c r="B1016" i="3"/>
  <c r="B872" i="3"/>
  <c r="B659" i="3"/>
  <c r="B641" i="3"/>
  <c r="B623" i="3"/>
  <c r="B536" i="3"/>
  <c r="B488" i="3"/>
  <c r="B404" i="3"/>
  <c r="B158" i="3"/>
  <c r="B122" i="3"/>
  <c r="B104" i="3"/>
  <c r="B1298" i="3"/>
  <c r="B1280" i="3"/>
  <c r="B941" i="3"/>
  <c r="B798" i="3"/>
  <c r="B674" i="3"/>
  <c r="B638" i="3"/>
  <c r="B533" i="3"/>
  <c r="B155" i="3"/>
  <c r="B119" i="3"/>
  <c r="B2771" i="3"/>
  <c r="B2759" i="3"/>
  <c r="B2747" i="3"/>
  <c r="B2735" i="3"/>
  <c r="B2723" i="3"/>
  <c r="B2711" i="3"/>
  <c r="B2699" i="3"/>
  <c r="B2687" i="3"/>
  <c r="B2675" i="3"/>
  <c r="B2663" i="3"/>
  <c r="B2651" i="3"/>
  <c r="B2639" i="3"/>
  <c r="B1850" i="3"/>
  <c r="B1778" i="3"/>
  <c r="B1421" i="3"/>
  <c r="B1061" i="3"/>
  <c r="B635" i="3"/>
  <c r="B617" i="3"/>
  <c r="B530" i="3"/>
  <c r="B134" i="3"/>
  <c r="B116" i="3"/>
  <c r="B2195" i="3"/>
  <c r="B1970" i="3"/>
  <c r="B1958" i="3"/>
  <c r="B1946" i="3"/>
  <c r="B1787" i="3"/>
  <c r="B1730" i="3"/>
  <c r="B1700" i="3"/>
  <c r="B1673" i="3"/>
  <c r="B2288" i="3"/>
  <c r="B2240" i="3"/>
  <c r="B2216" i="3"/>
  <c r="B2632" i="3"/>
  <c r="B2180" i="3"/>
  <c r="B2168" i="3"/>
  <c r="B2144" i="3"/>
  <c r="B1868" i="3"/>
  <c r="B2141" i="3"/>
  <c r="B2270" i="3"/>
  <c r="B2258" i="3"/>
  <c r="B1877" i="3"/>
  <c r="B1706" i="3"/>
  <c r="B1649" i="3"/>
  <c r="B2186" i="3"/>
  <c r="B2174" i="3"/>
  <c r="B2162" i="3"/>
  <c r="B2126" i="3"/>
  <c r="B1838" i="3"/>
  <c r="B293" i="3"/>
  <c r="B161" i="3"/>
  <c r="B113" i="3"/>
  <c r="B65" i="3"/>
  <c r="B53" i="3"/>
  <c r="B29" i="3"/>
  <c r="B17" i="3"/>
  <c r="B1448" i="3"/>
  <c r="B1436" i="3"/>
  <c r="B1226" i="3"/>
  <c r="B1214" i="3"/>
  <c r="B1109" i="3"/>
  <c r="B1004" i="3"/>
  <c r="B992" i="3"/>
  <c r="B842" i="3"/>
  <c r="B608" i="3"/>
  <c r="B560" i="3"/>
  <c r="B386" i="3"/>
  <c r="B1283" i="3"/>
  <c r="B1154" i="3"/>
  <c r="B1097" i="3"/>
  <c r="B956" i="3"/>
  <c r="B932" i="3"/>
  <c r="B887" i="3"/>
  <c r="B653" i="3"/>
  <c r="B1469" i="3"/>
  <c r="B1457" i="3"/>
  <c r="B1400" i="3"/>
  <c r="B1013" i="3"/>
  <c r="B1001" i="3"/>
  <c r="B827" i="3"/>
  <c r="B815" i="3"/>
  <c r="B593" i="3"/>
  <c r="B1364" i="3"/>
  <c r="B1340" i="3"/>
  <c r="B1328" i="3"/>
  <c r="B1316" i="3"/>
  <c r="B965" i="3"/>
  <c r="B1409" i="3"/>
  <c r="B1208" i="3"/>
  <c r="B1022" i="3"/>
  <c r="B917" i="3"/>
  <c r="B905" i="3"/>
  <c r="B707" i="3"/>
  <c r="B1832" i="3"/>
  <c r="B1820" i="3"/>
  <c r="B1631" i="3"/>
  <c r="B1361" i="3"/>
  <c r="B1349" i="3"/>
  <c r="B1313" i="3"/>
  <c r="B1451" i="3"/>
  <c r="B1229" i="3"/>
  <c r="B1193" i="3"/>
  <c r="B1112" i="3"/>
  <c r="B902" i="3"/>
  <c r="B692" i="3"/>
  <c r="B599" i="3"/>
  <c r="B587" i="3"/>
  <c r="B575" i="3"/>
  <c r="B491" i="3"/>
  <c r="B2000" i="3"/>
  <c r="B2633" i="3"/>
  <c r="B2621" i="3"/>
  <c r="B2609" i="3"/>
  <c r="B2597" i="3"/>
  <c r="B2585" i="3"/>
  <c r="B2573" i="3"/>
  <c r="B2561" i="3"/>
  <c r="B2549" i="3"/>
  <c r="B2537" i="3"/>
  <c r="B2525" i="3"/>
  <c r="B2513" i="3"/>
  <c r="B2501" i="3"/>
  <c r="B2489" i="3"/>
  <c r="B2477" i="3"/>
  <c r="B2465" i="3"/>
  <c r="B2453" i="3"/>
  <c r="B2441" i="3"/>
  <c r="B2429" i="3"/>
  <c r="B2417" i="3"/>
  <c r="B2405" i="3"/>
  <c r="B2393" i="3"/>
  <c r="B2381" i="3"/>
  <c r="B2369" i="3"/>
  <c r="B2357" i="3"/>
  <c r="B2345" i="3"/>
  <c r="B2333" i="3"/>
  <c r="B2321" i="3"/>
  <c r="B2267" i="3"/>
  <c r="B2255" i="3"/>
  <c r="B2627" i="3"/>
  <c r="B2591" i="3"/>
  <c r="B2579" i="3"/>
  <c r="B2567" i="3"/>
  <c r="B2555" i="3"/>
  <c r="B2543" i="3"/>
  <c r="B2531" i="3"/>
  <c r="B2519" i="3"/>
  <c r="B2507" i="3"/>
  <c r="B2495" i="3"/>
  <c r="B2483" i="3"/>
  <c r="B2471" i="3"/>
  <c r="B2111" i="3"/>
  <c r="B2087" i="3"/>
  <c r="B2075" i="3"/>
  <c r="B1826" i="3"/>
  <c r="B97" i="3"/>
  <c r="B1922" i="3"/>
  <c r="B1910" i="3"/>
  <c r="B1865" i="3"/>
  <c r="B1844" i="3"/>
  <c r="B1802" i="3"/>
  <c r="B1790" i="3"/>
  <c r="B1652" i="3"/>
  <c r="B1607" i="3"/>
  <c r="B1583" i="3"/>
  <c r="B1391" i="3"/>
  <c r="B1250" i="3"/>
  <c r="B1169" i="3"/>
  <c r="B1094" i="3"/>
  <c r="B719" i="3"/>
  <c r="B584" i="3"/>
  <c r="B551" i="3"/>
  <c r="B540" i="3"/>
  <c r="B506" i="3"/>
  <c r="B494" i="3"/>
  <c r="B483" i="3"/>
  <c r="B395" i="3"/>
  <c r="B275" i="3"/>
  <c r="B2165" i="3"/>
  <c r="B1898" i="3"/>
  <c r="B1886" i="3"/>
  <c r="B1766" i="3"/>
  <c r="B1754" i="3"/>
  <c r="B1742" i="3"/>
  <c r="B1547" i="3"/>
  <c r="B1424" i="3"/>
  <c r="B1931" i="3"/>
  <c r="B1628" i="3"/>
  <c r="B1523" i="3"/>
  <c r="B1511" i="3"/>
  <c r="B1292" i="3"/>
  <c r="B1271" i="3"/>
  <c r="B1202" i="3"/>
  <c r="B1166" i="3"/>
  <c r="B1019" i="3"/>
  <c r="B977" i="3"/>
  <c r="B860" i="3"/>
  <c r="B785" i="3"/>
  <c r="B698" i="3"/>
  <c r="B680" i="3"/>
  <c r="B605" i="3"/>
  <c r="B458" i="3"/>
  <c r="B425" i="3"/>
  <c r="B308" i="3"/>
  <c r="B296" i="3"/>
  <c r="B480" i="3"/>
  <c r="B413" i="3"/>
  <c r="B392" i="3"/>
  <c r="B1862" i="3"/>
  <c r="B1775" i="3"/>
  <c r="B1694" i="3"/>
  <c r="B1682" i="3"/>
  <c r="B1544" i="3"/>
  <c r="B1532" i="3"/>
  <c r="B1442" i="3"/>
  <c r="B1334" i="3"/>
  <c r="B1301" i="3"/>
  <c r="B1211" i="3"/>
  <c r="B1133" i="3"/>
  <c r="B1121" i="3"/>
  <c r="B1070" i="3"/>
  <c r="B1028" i="3"/>
  <c r="B986" i="3"/>
  <c r="B716" i="3"/>
  <c r="B2093" i="3"/>
  <c r="B2081" i="3"/>
  <c r="B1988" i="3"/>
  <c r="B1928" i="3"/>
  <c r="B1808" i="3"/>
  <c r="B1670" i="3"/>
  <c r="B1658" i="3"/>
  <c r="B1625" i="3"/>
  <c r="B1520" i="3"/>
  <c r="B1463" i="3"/>
  <c r="B1388" i="3"/>
  <c r="B1289" i="3"/>
  <c r="B857" i="3"/>
  <c r="B602" i="3"/>
  <c r="B569" i="3"/>
  <c r="B422" i="3"/>
  <c r="B371" i="3"/>
  <c r="B2459" i="3"/>
  <c r="B2447" i="3"/>
  <c r="B2435" i="3"/>
  <c r="B2423" i="3"/>
  <c r="B2411" i="3"/>
  <c r="B2399" i="3"/>
  <c r="B2387" i="3"/>
  <c r="B2375" i="3"/>
  <c r="B2363" i="3"/>
  <c r="B2351" i="3"/>
  <c r="B2339" i="3"/>
  <c r="B2327" i="3"/>
  <c r="B2264" i="3"/>
  <c r="B2159" i="3"/>
  <c r="B2021" i="3"/>
  <c r="B1904" i="3"/>
  <c r="B1796" i="3"/>
  <c r="B1692" i="3"/>
  <c r="B1577" i="3"/>
  <c r="B1565" i="3"/>
  <c r="B1439" i="3"/>
  <c r="B1376" i="3"/>
  <c r="B1352" i="3"/>
  <c r="B1310" i="3"/>
  <c r="B1256" i="3"/>
  <c r="B1187" i="3"/>
  <c r="B1163" i="3"/>
  <c r="B1142" i="3"/>
  <c r="B878" i="3"/>
  <c r="B704" i="3"/>
  <c r="B686" i="3"/>
  <c r="B578" i="3"/>
  <c r="B512" i="3"/>
  <c r="B410" i="3"/>
  <c r="B400" i="3"/>
  <c r="B326" i="3"/>
  <c r="B2273" i="3"/>
  <c r="B2102" i="3"/>
  <c r="B1949" i="3"/>
  <c r="B1937" i="3"/>
  <c r="B1925" i="3"/>
  <c r="B1724" i="3"/>
  <c r="B1517" i="3"/>
  <c r="B1505" i="3"/>
  <c r="B1088" i="3"/>
  <c r="B950" i="3"/>
  <c r="B908" i="3"/>
  <c r="B566" i="3"/>
  <c r="B521" i="3"/>
  <c r="B347" i="3"/>
  <c r="B88" i="3"/>
  <c r="B278" i="3"/>
  <c r="B2631" i="3"/>
  <c r="B2279" i="3"/>
  <c r="B2123" i="3"/>
  <c r="B2534" i="3"/>
  <c r="B2522" i="3"/>
  <c r="B2510" i="3"/>
  <c r="B2498" i="3"/>
  <c r="B2486" i="3"/>
  <c r="B2474" i="3"/>
  <c r="B2462" i="3"/>
  <c r="B2450" i="3"/>
  <c r="B2438" i="3"/>
  <c r="B2426" i="3"/>
  <c r="B2414" i="3"/>
  <c r="B2402" i="3"/>
  <c r="B2390" i="3"/>
  <c r="B2378" i="3"/>
  <c r="B2366" i="3"/>
  <c r="B2354" i="3"/>
  <c r="B2342" i="3"/>
  <c r="B2330" i="3"/>
  <c r="B2189" i="3"/>
  <c r="B2153" i="3"/>
  <c r="B1934" i="3"/>
  <c r="B2297" i="3"/>
  <c r="B2312" i="3"/>
  <c r="B2261" i="3"/>
  <c r="B2222" i="3"/>
  <c r="B2210" i="3"/>
  <c r="B2171" i="3"/>
  <c r="B2634" i="3"/>
  <c r="B2231" i="3"/>
  <c r="B2192" i="3"/>
  <c r="B2114" i="3"/>
  <c r="B2105" i="3"/>
  <c r="B2042" i="3"/>
  <c r="B1955" i="3"/>
  <c r="B1895" i="3"/>
  <c r="B1835" i="3"/>
  <c r="B1751" i="3"/>
  <c r="B1688" i="3"/>
  <c r="B1397" i="3"/>
  <c r="B1223" i="3"/>
  <c r="B1190" i="3"/>
  <c r="B1181" i="3"/>
  <c r="B1073" i="3"/>
  <c r="B968" i="3"/>
  <c r="B701" i="3"/>
  <c r="B989" i="3"/>
  <c r="B947" i="3"/>
  <c r="B2009" i="3"/>
  <c r="B1964" i="3"/>
  <c r="B1943" i="3"/>
  <c r="B1883" i="3"/>
  <c r="B1718" i="3"/>
  <c r="B1697" i="3"/>
  <c r="B1676" i="3"/>
  <c r="B1604" i="3"/>
  <c r="B1559" i="3"/>
  <c r="B1550" i="3"/>
  <c r="B1406" i="3"/>
  <c r="B1268" i="3"/>
  <c r="B1241" i="3"/>
  <c r="B1160" i="3"/>
  <c r="B1130" i="3"/>
  <c r="B2300" i="3"/>
  <c r="B2252" i="3"/>
  <c r="B2204" i="3"/>
  <c r="B2132" i="3"/>
  <c r="B1952" i="3"/>
  <c r="B1892" i="3"/>
  <c r="B1781" i="3"/>
  <c r="B1727" i="3"/>
  <c r="B1655" i="3"/>
  <c r="B1646" i="3"/>
  <c r="B1499" i="3"/>
  <c r="B1277" i="3"/>
  <c r="B1220" i="3"/>
  <c r="B773" i="3"/>
  <c r="B689" i="3"/>
  <c r="B1961" i="3"/>
  <c r="B1871" i="3"/>
  <c r="B1811" i="3"/>
  <c r="B1769" i="3"/>
  <c r="B1487" i="3"/>
  <c r="B1403" i="3"/>
  <c r="B1394" i="3"/>
  <c r="B953" i="3"/>
  <c r="B869" i="3"/>
  <c r="B824" i="3"/>
  <c r="B2138" i="3"/>
  <c r="B2129" i="3"/>
  <c r="B2090" i="3"/>
  <c r="B2057" i="3"/>
  <c r="B2027" i="3"/>
  <c r="B1919" i="3"/>
  <c r="B1859" i="3"/>
  <c r="B1745" i="3"/>
  <c r="B1703" i="3"/>
  <c r="B1622" i="3"/>
  <c r="B1484" i="3"/>
  <c r="B1475" i="3"/>
  <c r="B1445" i="3"/>
  <c r="B1331" i="3"/>
  <c r="B1322" i="3"/>
  <c r="B1136" i="3"/>
  <c r="B1106" i="3"/>
  <c r="B1067" i="3"/>
  <c r="B1058" i="3"/>
  <c r="B920" i="3"/>
  <c r="B2294" i="3"/>
  <c r="B2285" i="3"/>
  <c r="B2276" i="3"/>
  <c r="B2246" i="3"/>
  <c r="B2237" i="3"/>
  <c r="B2228" i="3"/>
  <c r="B2117" i="3"/>
  <c r="B1205" i="3"/>
  <c r="B1115" i="3"/>
  <c r="B899" i="3"/>
  <c r="B695" i="3"/>
  <c r="B1046" i="3"/>
  <c r="B791" i="3"/>
  <c r="B779" i="3"/>
  <c r="B1991" i="3"/>
  <c r="B1916" i="3"/>
  <c r="B1370" i="3"/>
  <c r="B1244" i="3"/>
  <c r="B1235" i="3"/>
  <c r="B1076" i="3"/>
  <c r="B830" i="3"/>
  <c r="B929" i="3"/>
  <c r="B800" i="3"/>
  <c r="B799" i="3"/>
  <c r="B1031" i="3"/>
  <c r="B821" i="3"/>
  <c r="B794" i="3"/>
  <c r="B770" i="3"/>
  <c r="B752" i="3"/>
  <c r="B740" i="3"/>
  <c r="B647" i="3"/>
  <c r="B629" i="3"/>
  <c r="B620" i="3"/>
  <c r="B563" i="3"/>
  <c r="B554" i="3"/>
  <c r="B515" i="3"/>
  <c r="B495" i="3"/>
  <c r="B487" i="3"/>
  <c r="B437" i="3"/>
  <c r="B419" i="3"/>
  <c r="B353" i="3"/>
  <c r="B314" i="3"/>
  <c r="B305" i="3"/>
  <c r="B995" i="3"/>
  <c r="B848" i="3"/>
  <c r="B761" i="3"/>
  <c r="B665" i="3"/>
  <c r="B656" i="3"/>
  <c r="B590" i="3"/>
  <c r="B581" i="3"/>
  <c r="B572" i="3"/>
  <c r="B524" i="3"/>
  <c r="B486" i="3"/>
  <c r="B455" i="3"/>
  <c r="B393" i="3"/>
  <c r="B359" i="3"/>
  <c r="B332" i="3"/>
  <c r="B323" i="3"/>
  <c r="B180" i="3"/>
  <c r="B1196" i="3"/>
  <c r="B1178" i="3"/>
  <c r="B1157" i="3"/>
  <c r="B1139" i="3"/>
  <c r="B1085" i="3"/>
  <c r="B896" i="3"/>
  <c r="B836" i="3"/>
  <c r="B749" i="3"/>
  <c r="B737" i="3"/>
  <c r="B626" i="3"/>
  <c r="B503" i="3"/>
  <c r="B484" i="3"/>
  <c r="B416" i="3"/>
  <c r="B399" i="3"/>
  <c r="B350" i="3"/>
  <c r="B341" i="3"/>
  <c r="B272" i="3"/>
  <c r="B94" i="3"/>
  <c r="B818" i="3"/>
  <c r="B683" i="3"/>
  <c r="B677" i="3"/>
  <c r="B671" i="3"/>
  <c r="B492" i="3"/>
  <c r="B407" i="3"/>
  <c r="B398" i="3"/>
  <c r="B383" i="3"/>
  <c r="B374" i="3"/>
  <c r="B320" i="3"/>
  <c r="B281" i="3"/>
  <c r="B1100" i="3"/>
  <c r="B1082" i="3"/>
  <c r="B1010" i="3"/>
  <c r="B884" i="3"/>
  <c r="B854" i="3"/>
  <c r="B833" i="3"/>
  <c r="B758" i="3"/>
  <c r="B746" i="3"/>
  <c r="B539" i="3"/>
  <c r="B481" i="3"/>
  <c r="B338" i="3"/>
  <c r="B103" i="3"/>
  <c r="B91" i="3"/>
  <c r="B20" i="3"/>
  <c r="B1304" i="3"/>
  <c r="B1175" i="3"/>
  <c r="B1145" i="3"/>
  <c r="B1091" i="3"/>
  <c r="B938" i="3"/>
  <c r="B734" i="3"/>
  <c r="B614" i="3"/>
  <c r="B596" i="3"/>
  <c r="B518" i="3"/>
  <c r="B470" i="3"/>
  <c r="B440" i="3"/>
  <c r="B317" i="3"/>
  <c r="B290" i="3"/>
  <c r="B102" i="3"/>
  <c r="B90" i="3"/>
  <c r="B980" i="3"/>
  <c r="B764" i="3"/>
  <c r="B755" i="3"/>
  <c r="B743" i="3"/>
  <c r="B722" i="3"/>
  <c r="B668" i="3"/>
  <c r="B557" i="3"/>
  <c r="B479" i="3"/>
  <c r="B1079" i="3"/>
  <c r="B1043" i="3"/>
  <c r="B944" i="3"/>
  <c r="B935" i="3"/>
  <c r="B788" i="3"/>
  <c r="B99" i="3"/>
  <c r="B87" i="3"/>
  <c r="B2615" i="3"/>
  <c r="B2603" i="3"/>
  <c r="B1982" i="3"/>
  <c r="B2147" i="3"/>
  <c r="B2051" i="3"/>
  <c r="B2015" i="3"/>
  <c r="B2291" i="3"/>
  <c r="B2243" i="3"/>
  <c r="B2135" i="3"/>
  <c r="B2282" i="3"/>
  <c r="B2234" i="3"/>
  <c r="B2183" i="3"/>
  <c r="B2006" i="3"/>
  <c r="B2099" i="3"/>
  <c r="B2150" i="3"/>
  <c r="B1940" i="3"/>
  <c r="B2078" i="3"/>
  <c r="B2177" i="3"/>
  <c r="B1985" i="3"/>
  <c r="B1853" i="3"/>
  <c r="B1847" i="3"/>
  <c r="B1829" i="3"/>
  <c r="B1823" i="3"/>
  <c r="B1817" i="3"/>
  <c r="B1805" i="3"/>
  <c r="B1799" i="3"/>
  <c r="B1793" i="3"/>
  <c r="B1772" i="3"/>
  <c r="B2072" i="3"/>
  <c r="B2036" i="3"/>
  <c r="B1976" i="3"/>
  <c r="B2003" i="3"/>
  <c r="B2156" i="3"/>
  <c r="B2108" i="3"/>
  <c r="B1763" i="3"/>
  <c r="B2045" i="3"/>
  <c r="B1997" i="3"/>
  <c r="B1784" i="3"/>
  <c r="B1748" i="3"/>
  <c r="B1739" i="3"/>
  <c r="B2012" i="3"/>
  <c r="B1715" i="3"/>
  <c r="B2069" i="3"/>
  <c r="B2033" i="3"/>
  <c r="B1973" i="3"/>
  <c r="B1760" i="3"/>
  <c r="B1736" i="3"/>
  <c r="B1712" i="3"/>
  <c r="B1693" i="3"/>
  <c r="B1664" i="3"/>
  <c r="B1640" i="3"/>
  <c r="B1616" i="3"/>
  <c r="B1592" i="3"/>
  <c r="B1568" i="3"/>
  <c r="B1535" i="3"/>
  <c r="B1541" i="3"/>
  <c r="B1493" i="3"/>
  <c r="B1691" i="3"/>
  <c r="B1667" i="3"/>
  <c r="B1643" i="3"/>
  <c r="B1619" i="3"/>
  <c r="B1595" i="3"/>
  <c r="B1571" i="3"/>
  <c r="B1460" i="3"/>
  <c r="B1418" i="3"/>
  <c r="B1433" i="3"/>
  <c r="B1466" i="3"/>
  <c r="B1514" i="3"/>
  <c r="B1481" i="3"/>
  <c r="B1379" i="3"/>
  <c r="B1757" i="3"/>
  <c r="B1733" i="3"/>
  <c r="B1709" i="3"/>
  <c r="B1685" i="3"/>
  <c r="B1661" i="3"/>
  <c r="B1637" i="3"/>
  <c r="B1613" i="3"/>
  <c r="B1589" i="3"/>
  <c r="B1529" i="3"/>
  <c r="B1412" i="3"/>
  <c r="B1367" i="3"/>
  <c r="B1373" i="3"/>
  <c r="B1508" i="3"/>
  <c r="B1478" i="3"/>
  <c r="B1253" i="3"/>
  <c r="B1490" i="3"/>
  <c r="B1472" i="3"/>
  <c r="B1382" i="3"/>
  <c r="B1286" i="3"/>
  <c r="B1217" i="3"/>
  <c r="B1337" i="3"/>
  <c r="B1325" i="3"/>
  <c r="B1358" i="3"/>
  <c r="B1502" i="3"/>
  <c r="B1454" i="3"/>
  <c r="B1430" i="3"/>
  <c r="B1385" i="3"/>
  <c r="B1262" i="3"/>
  <c r="B1343" i="3"/>
  <c r="B1295" i="3"/>
  <c r="B1259" i="3"/>
  <c r="B1052" i="3"/>
  <c r="B1355" i="3"/>
  <c r="B1307" i="3"/>
  <c r="B1238" i="3"/>
  <c r="B1247" i="3"/>
  <c r="B1049" i="3"/>
  <c r="B1319" i="3"/>
  <c r="B1232" i="3"/>
  <c r="B1184" i="3"/>
  <c r="B1172" i="3"/>
  <c r="B1148" i="3"/>
  <c r="B998" i="3"/>
  <c r="B1199" i="3"/>
  <c r="B1151" i="3"/>
  <c r="B1103" i="3"/>
  <c r="B1055" i="3"/>
  <c r="B1037" i="3"/>
  <c r="B1007" i="3"/>
  <c r="B959" i="3"/>
  <c r="B911" i="3"/>
  <c r="B863" i="3"/>
  <c r="B845" i="3"/>
  <c r="B962" i="3"/>
  <c r="B914" i="3"/>
  <c r="B866" i="3"/>
  <c r="B971" i="3"/>
  <c r="B923" i="3"/>
  <c r="B875" i="3"/>
  <c r="B782" i="3"/>
  <c r="B974" i="3"/>
  <c r="B926" i="3"/>
  <c r="B809" i="3"/>
  <c r="B803" i="3"/>
  <c r="B797" i="3"/>
  <c r="B839" i="3"/>
  <c r="B851" i="3"/>
  <c r="B812" i="3"/>
  <c r="B710" i="3"/>
  <c r="B650" i="3"/>
  <c r="B731" i="3"/>
  <c r="B725" i="3"/>
  <c r="B662" i="3"/>
  <c r="B489" i="3"/>
  <c r="B434" i="3"/>
  <c r="B464" i="3"/>
  <c r="B368" i="3"/>
  <c r="B493" i="3"/>
  <c r="B449" i="3"/>
  <c r="B443" i="3"/>
  <c r="B389" i="3"/>
  <c r="B497" i="3"/>
  <c r="B473" i="3"/>
  <c r="B380" i="3"/>
  <c r="B500" i="3"/>
  <c r="B476" i="3"/>
  <c r="B452" i="3"/>
  <c r="B541" i="3"/>
  <c r="B446" i="3"/>
  <c r="B509" i="3"/>
  <c r="B485" i="3"/>
  <c r="B461" i="3"/>
  <c r="B311" i="3"/>
  <c r="B365" i="3"/>
  <c r="B344" i="3"/>
  <c r="B302" i="3"/>
  <c r="B224" i="3"/>
  <c r="B176" i="3"/>
  <c r="B128" i="3"/>
  <c r="B96" i="3"/>
  <c r="B80" i="3"/>
  <c r="B32" i="3"/>
  <c r="B245" i="3"/>
  <c r="B197" i="3"/>
  <c r="B181" i="3"/>
  <c r="B149" i="3"/>
  <c r="B101" i="3"/>
  <c r="B85" i="3"/>
  <c r="B100" i="3"/>
  <c r="B84" i="3"/>
  <c r="B68" i="3"/>
  <c r="B233" i="3"/>
  <c r="B185" i="3"/>
  <c r="B137" i="3"/>
  <c r="B89" i="3"/>
  <c r="B41" i="3"/>
  <c r="B221" i="3"/>
  <c r="B173" i="3"/>
  <c r="B125" i="3"/>
  <c r="B93" i="3"/>
  <c r="B77" i="3"/>
  <c r="B287" i="3"/>
  <c r="B236" i="3"/>
  <c r="B188" i="3"/>
  <c r="B140" i="3"/>
  <c r="B92" i="3"/>
  <c r="B44" i="3"/>
  <c r="B2764" i="3"/>
  <c r="B2752" i="3"/>
  <c r="B2740" i="3"/>
  <c r="B2728" i="3"/>
  <c r="B2716" i="3"/>
  <c r="B2704" i="3"/>
  <c r="B2692" i="3"/>
  <c r="B2680" i="3"/>
  <c r="B2668" i="3"/>
  <c r="B2656" i="3"/>
  <c r="B2644" i="3"/>
  <c r="B2775" i="3"/>
  <c r="B2763" i="3"/>
  <c r="B2751" i="3"/>
  <c r="B2739" i="3"/>
  <c r="B2727" i="3"/>
  <c r="B2715" i="3"/>
  <c r="B2703" i="3"/>
  <c r="B2691" i="3"/>
  <c r="B2679" i="3"/>
  <c r="B2667" i="3"/>
  <c r="B2655" i="3"/>
  <c r="B2643" i="3"/>
  <c r="B2773" i="3"/>
  <c r="B2761" i="3"/>
  <c r="B2749" i="3"/>
  <c r="B2737" i="3"/>
  <c r="B2725" i="3"/>
  <c r="B2713" i="3"/>
  <c r="B2701" i="3"/>
  <c r="B2689" i="3"/>
  <c r="B2677" i="3"/>
  <c r="B2665" i="3"/>
  <c r="B2653" i="3"/>
  <c r="B2641" i="3"/>
  <c r="B2772" i="3"/>
  <c r="B2760" i="3"/>
  <c r="B2748" i="3"/>
  <c r="B2736" i="3"/>
  <c r="B2724" i="3"/>
  <c r="B2712" i="3"/>
  <c r="B2700" i="3"/>
  <c r="B2688" i="3"/>
  <c r="B2676" i="3"/>
  <c r="B2664" i="3"/>
  <c r="B2652" i="3"/>
  <c r="B2640" i="3"/>
  <c r="B2770" i="3"/>
  <c r="B2758" i="3"/>
  <c r="B2746" i="3"/>
  <c r="B2734" i="3"/>
  <c r="B2722" i="3"/>
  <c r="B2710" i="3"/>
  <c r="B2698" i="3"/>
  <c r="B2686" i="3"/>
  <c r="B2674" i="3"/>
  <c r="B2662" i="3"/>
  <c r="B2650" i="3"/>
  <c r="B2638" i="3"/>
  <c r="B2769" i="3"/>
  <c r="B2757" i="3"/>
  <c r="B2745" i="3"/>
  <c r="B2733" i="3"/>
  <c r="B2721" i="3"/>
  <c r="B2709" i="3"/>
  <c r="B2697" i="3"/>
  <c r="B2685" i="3"/>
  <c r="B2673" i="3"/>
  <c r="B2661" i="3"/>
  <c r="B2649" i="3"/>
  <c r="B2637" i="3"/>
  <c r="B2767" i="3"/>
  <c r="B2755" i="3"/>
  <c r="B2743" i="3"/>
  <c r="B2731" i="3"/>
  <c r="B2719" i="3"/>
  <c r="B2707" i="3"/>
  <c r="B2695" i="3"/>
  <c r="B2683" i="3"/>
  <c r="B2671" i="3"/>
  <c r="B2659" i="3"/>
  <c r="B2647" i="3"/>
  <c r="B2635" i="3"/>
  <c r="B2766" i="3"/>
  <c r="B2754" i="3"/>
  <c r="B2742" i="3"/>
  <c r="B2730" i="3"/>
  <c r="B2718" i="3"/>
  <c r="B2706" i="3"/>
  <c r="B2694" i="3"/>
  <c r="B2682" i="3"/>
  <c r="B2670" i="3"/>
  <c r="B2658" i="3"/>
  <c r="B2646" i="3"/>
  <c r="S773" i="2"/>
  <c r="S586" i="2"/>
  <c r="S5" i="2"/>
  <c r="S821" i="2"/>
  <c r="S693" i="2"/>
  <c r="S813" i="2"/>
  <c r="S749" i="2"/>
  <c r="S685" i="2"/>
  <c r="S101" i="2"/>
  <c r="S365" i="2"/>
  <c r="S445" i="2"/>
  <c r="S37" i="2"/>
  <c r="S124" i="2"/>
  <c r="S252" i="2"/>
  <c r="S333" i="2"/>
  <c r="S429" i="2"/>
  <c r="S525" i="2"/>
  <c r="S14" i="2"/>
  <c r="S229" i="2"/>
  <c r="S301" i="2"/>
  <c r="S397" i="2"/>
  <c r="S493" i="2"/>
  <c r="S60" i="2"/>
  <c r="S142" i="2"/>
  <c r="S206" i="2"/>
  <c r="S269" i="2"/>
  <c r="S317" i="2"/>
  <c r="S413" i="2"/>
  <c r="S509" i="2"/>
  <c r="S541" i="2"/>
  <c r="S746" i="2"/>
  <c r="S188" i="2"/>
  <c r="S349" i="2"/>
  <c r="S477" i="2"/>
  <c r="S78" i="2"/>
  <c r="S165" i="2"/>
  <c r="S285" i="2"/>
  <c r="S381" i="2"/>
  <c r="S461" i="2"/>
  <c r="S709" i="2"/>
  <c r="S757" i="2"/>
  <c r="S599" i="2"/>
  <c r="S741" i="2"/>
  <c r="S677" i="2"/>
  <c r="S574" i="2"/>
  <c r="S624" i="2"/>
  <c r="S765" i="2"/>
  <c r="S613" i="2"/>
  <c r="S805" i="2"/>
  <c r="S797" i="2"/>
  <c r="S733" i="2"/>
  <c r="S663" i="2"/>
  <c r="S558" i="2"/>
  <c r="S701" i="2"/>
  <c r="S789" i="2"/>
  <c r="S725" i="2"/>
  <c r="S650" i="2"/>
  <c r="S781" i="2"/>
  <c r="S717" i="2"/>
  <c r="S638" i="2"/>
  <c r="S780" i="2"/>
  <c r="S740" i="2"/>
  <c r="S700" i="2"/>
  <c r="S623" i="2"/>
  <c r="S573" i="2"/>
  <c r="S444" i="2"/>
  <c r="S348" i="2"/>
  <c r="S284" i="2"/>
  <c r="S182" i="2"/>
  <c r="S77" i="2"/>
  <c r="S819" i="2"/>
  <c r="S811" i="2"/>
  <c r="S803" i="2"/>
  <c r="S795" i="2"/>
  <c r="S787" i="2"/>
  <c r="S779" i="2"/>
  <c r="S771" i="2"/>
  <c r="S763" i="2"/>
  <c r="S755" i="2"/>
  <c r="S747" i="2"/>
  <c r="S739" i="2"/>
  <c r="S731" i="2"/>
  <c r="S723" i="2"/>
  <c r="S715" i="2"/>
  <c r="S707" i="2"/>
  <c r="S699" i="2"/>
  <c r="S691" i="2"/>
  <c r="S683" i="2"/>
  <c r="S672" i="2"/>
  <c r="S661" i="2"/>
  <c r="S647" i="2"/>
  <c r="S634" i="2"/>
  <c r="S622" i="2"/>
  <c r="S608" i="2"/>
  <c r="S597" i="2"/>
  <c r="S583" i="2"/>
  <c r="S568" i="2"/>
  <c r="S552" i="2"/>
  <c r="S535" i="2"/>
  <c r="S519" i="2"/>
  <c r="S503" i="2"/>
  <c r="S487" i="2"/>
  <c r="S471" i="2"/>
  <c r="S455" i="2"/>
  <c r="S439" i="2"/>
  <c r="S423" i="2"/>
  <c r="S407" i="2"/>
  <c r="S391" i="2"/>
  <c r="S375" i="2"/>
  <c r="S359" i="2"/>
  <c r="S343" i="2"/>
  <c r="S327" i="2"/>
  <c r="S311" i="2"/>
  <c r="S295" i="2"/>
  <c r="S279" i="2"/>
  <c r="S263" i="2"/>
  <c r="S245" i="2"/>
  <c r="S222" i="2"/>
  <c r="S204" i="2"/>
  <c r="S181" i="2"/>
  <c r="S158" i="2"/>
  <c r="S140" i="2"/>
  <c r="S117" i="2"/>
  <c r="S94" i="2"/>
  <c r="S76" i="2"/>
  <c r="S53" i="2"/>
  <c r="S30" i="2"/>
  <c r="S12" i="2"/>
  <c r="S738" i="2"/>
  <c r="S730" i="2"/>
  <c r="S722" i="2"/>
  <c r="S714" i="2"/>
  <c r="S706" i="2"/>
  <c r="S698" i="2"/>
  <c r="S690" i="2"/>
  <c r="S682" i="2"/>
  <c r="S671" i="2"/>
  <c r="S658" i="2"/>
  <c r="S646" i="2"/>
  <c r="S632" i="2"/>
  <c r="S621" i="2"/>
  <c r="S607" i="2"/>
  <c r="S594" i="2"/>
  <c r="S582" i="2"/>
  <c r="S567" i="2"/>
  <c r="S551" i="2"/>
  <c r="S534" i="2"/>
  <c r="S518" i="2"/>
  <c r="S502" i="2"/>
  <c r="S486" i="2"/>
  <c r="S470" i="2"/>
  <c r="S454" i="2"/>
  <c r="S438" i="2"/>
  <c r="S422" i="2"/>
  <c r="S406" i="2"/>
  <c r="S390" i="2"/>
  <c r="S374" i="2"/>
  <c r="S358" i="2"/>
  <c r="S342" i="2"/>
  <c r="S326" i="2"/>
  <c r="S310" i="2"/>
  <c r="S294" i="2"/>
  <c r="S278" i="2"/>
  <c r="S262" i="2"/>
  <c r="S244" i="2"/>
  <c r="S221" i="2"/>
  <c r="S198" i="2"/>
  <c r="S180" i="2"/>
  <c r="S157" i="2"/>
  <c r="S134" i="2"/>
  <c r="S116" i="2"/>
  <c r="S93" i="2"/>
  <c r="S70" i="2"/>
  <c r="S52" i="2"/>
  <c r="S29" i="2"/>
  <c r="S6" i="2"/>
  <c r="S796" i="2"/>
  <c r="S756" i="2"/>
  <c r="S708" i="2"/>
  <c r="S674" i="2"/>
  <c r="S637" i="2"/>
  <c r="S540" i="2"/>
  <c r="S476" i="2"/>
  <c r="S428" i="2"/>
  <c r="S380" i="2"/>
  <c r="S332" i="2"/>
  <c r="S246" i="2"/>
  <c r="S164" i="2"/>
  <c r="S118" i="2"/>
  <c r="S36" i="2"/>
  <c r="S818" i="2"/>
  <c r="S802" i="2"/>
  <c r="S786" i="2"/>
  <c r="S770" i="2"/>
  <c r="S762" i="2"/>
  <c r="S825" i="2"/>
  <c r="S817" i="2"/>
  <c r="S809" i="2"/>
  <c r="S801" i="2"/>
  <c r="S793" i="2"/>
  <c r="S785" i="2"/>
  <c r="S777" i="2"/>
  <c r="S769" i="2"/>
  <c r="S761" i="2"/>
  <c r="S753" i="2"/>
  <c r="S745" i="2"/>
  <c r="S737" i="2"/>
  <c r="S729" i="2"/>
  <c r="S721" i="2"/>
  <c r="S713" i="2"/>
  <c r="S705" i="2"/>
  <c r="S697" i="2"/>
  <c r="S689" i="2"/>
  <c r="S681" i="2"/>
  <c r="S670" i="2"/>
  <c r="S656" i="2"/>
  <c r="S645" i="2"/>
  <c r="S631" i="2"/>
  <c r="S618" i="2"/>
  <c r="S606" i="2"/>
  <c r="S592" i="2"/>
  <c r="S581" i="2"/>
  <c r="S566" i="2"/>
  <c r="S550" i="2"/>
  <c r="S533" i="2"/>
  <c r="S517" i="2"/>
  <c r="S501" i="2"/>
  <c r="S485" i="2"/>
  <c r="S469" i="2"/>
  <c r="S453" i="2"/>
  <c r="S437" i="2"/>
  <c r="S421" i="2"/>
  <c r="S405" i="2"/>
  <c r="S389" i="2"/>
  <c r="S373" i="2"/>
  <c r="S357" i="2"/>
  <c r="S341" i="2"/>
  <c r="S325" i="2"/>
  <c r="S309" i="2"/>
  <c r="S293" i="2"/>
  <c r="S277" i="2"/>
  <c r="S261" i="2"/>
  <c r="S238" i="2"/>
  <c r="S220" i="2"/>
  <c r="S197" i="2"/>
  <c r="S174" i="2"/>
  <c r="S156" i="2"/>
  <c r="S133" i="2"/>
  <c r="S110" i="2"/>
  <c r="S92" i="2"/>
  <c r="S69" i="2"/>
  <c r="S46" i="2"/>
  <c r="S28" i="2"/>
  <c r="S543" i="2"/>
  <c r="W543" i="2" s="1"/>
  <c r="S7" i="2"/>
  <c r="S15" i="2"/>
  <c r="S23" i="2"/>
  <c r="S31" i="2"/>
  <c r="S39" i="2"/>
  <c r="S47" i="2"/>
  <c r="S55" i="2"/>
  <c r="S63" i="2"/>
  <c r="S71" i="2"/>
  <c r="S79" i="2"/>
  <c r="S87" i="2"/>
  <c r="S95" i="2"/>
  <c r="S103" i="2"/>
  <c r="S111" i="2"/>
  <c r="S119" i="2"/>
  <c r="S127" i="2"/>
  <c r="S135" i="2"/>
  <c r="S143" i="2"/>
  <c r="S151" i="2"/>
  <c r="S159" i="2"/>
  <c r="S167" i="2"/>
  <c r="S175" i="2"/>
  <c r="S183" i="2"/>
  <c r="S191" i="2"/>
  <c r="S199" i="2"/>
  <c r="S207" i="2"/>
  <c r="S215" i="2"/>
  <c r="S223" i="2"/>
  <c r="S231" i="2"/>
  <c r="S239" i="2"/>
  <c r="S247" i="2"/>
  <c r="S255" i="2"/>
  <c r="S8" i="2"/>
  <c r="S16" i="2"/>
  <c r="S24" i="2"/>
  <c r="S32" i="2"/>
  <c r="S40" i="2"/>
  <c r="S48" i="2"/>
  <c r="S56" i="2"/>
  <c r="S64" i="2"/>
  <c r="S72" i="2"/>
  <c r="S80" i="2"/>
  <c r="S88" i="2"/>
  <c r="S96" i="2"/>
  <c r="S104" i="2"/>
  <c r="S112" i="2"/>
  <c r="S120" i="2"/>
  <c r="S128" i="2"/>
  <c r="S136" i="2"/>
  <c r="S144" i="2"/>
  <c r="S152" i="2"/>
  <c r="S160" i="2"/>
  <c r="S168" i="2"/>
  <c r="S176" i="2"/>
  <c r="S184" i="2"/>
  <c r="S192" i="2"/>
  <c r="S200" i="2"/>
  <c r="S208" i="2"/>
  <c r="S216" i="2"/>
  <c r="S224" i="2"/>
  <c r="S232" i="2"/>
  <c r="S240" i="2"/>
  <c r="S248" i="2"/>
  <c r="S256" i="2"/>
  <c r="S264" i="2"/>
  <c r="S272" i="2"/>
  <c r="S280" i="2"/>
  <c r="S288" i="2"/>
  <c r="S296" i="2"/>
  <c r="S304" i="2"/>
  <c r="S312" i="2"/>
  <c r="S320" i="2"/>
  <c r="S328" i="2"/>
  <c r="S336" i="2"/>
  <c r="S344" i="2"/>
  <c r="S352" i="2"/>
  <c r="S360" i="2"/>
  <c r="S368" i="2"/>
  <c r="S376" i="2"/>
  <c r="S384" i="2"/>
  <c r="S392" i="2"/>
  <c r="S400" i="2"/>
  <c r="S408" i="2"/>
  <c r="S416" i="2"/>
  <c r="S424" i="2"/>
  <c r="S432" i="2"/>
  <c r="S440" i="2"/>
  <c r="S448" i="2"/>
  <c r="S456" i="2"/>
  <c r="S464" i="2"/>
  <c r="S472" i="2"/>
  <c r="S480" i="2"/>
  <c r="S488" i="2"/>
  <c r="S496" i="2"/>
  <c r="S504" i="2"/>
  <c r="S512" i="2"/>
  <c r="S520" i="2"/>
  <c r="S528" i="2"/>
  <c r="S536" i="2"/>
  <c r="S545" i="2"/>
  <c r="S553" i="2"/>
  <c r="S561" i="2"/>
  <c r="S569" i="2"/>
  <c r="S577" i="2"/>
  <c r="S585" i="2"/>
  <c r="S593" i="2"/>
  <c r="S601" i="2"/>
  <c r="S609" i="2"/>
  <c r="S617" i="2"/>
  <c r="S625" i="2"/>
  <c r="S633" i="2"/>
  <c r="S641" i="2"/>
  <c r="S649" i="2"/>
  <c r="S657" i="2"/>
  <c r="S665" i="2"/>
  <c r="S673" i="2"/>
  <c r="S9" i="2"/>
  <c r="S17" i="2"/>
  <c r="S25" i="2"/>
  <c r="S33" i="2"/>
  <c r="S41" i="2"/>
  <c r="S49" i="2"/>
  <c r="S57" i="2"/>
  <c r="S65" i="2"/>
  <c r="S73" i="2"/>
  <c r="S81" i="2"/>
  <c r="S89" i="2"/>
  <c r="S97" i="2"/>
  <c r="S105" i="2"/>
  <c r="S113" i="2"/>
  <c r="S121" i="2"/>
  <c r="S129" i="2"/>
  <c r="S137" i="2"/>
  <c r="S145" i="2"/>
  <c r="S153" i="2"/>
  <c r="S161" i="2"/>
  <c r="S169" i="2"/>
  <c r="S177" i="2"/>
  <c r="S185" i="2"/>
  <c r="S193" i="2"/>
  <c r="S201" i="2"/>
  <c r="S209" i="2"/>
  <c r="S217" i="2"/>
  <c r="S225" i="2"/>
  <c r="S233" i="2"/>
  <c r="S241" i="2"/>
  <c r="S249" i="2"/>
  <c r="S257" i="2"/>
  <c r="S265" i="2"/>
  <c r="S273" i="2"/>
  <c r="S281" i="2"/>
  <c r="S289" i="2"/>
  <c r="S297" i="2"/>
  <c r="S305" i="2"/>
  <c r="S313" i="2"/>
  <c r="S321" i="2"/>
  <c r="S329" i="2"/>
  <c r="S337" i="2"/>
  <c r="S345" i="2"/>
  <c r="S353" i="2"/>
  <c r="S361" i="2"/>
  <c r="S369" i="2"/>
  <c r="S377" i="2"/>
  <c r="S385" i="2"/>
  <c r="S393" i="2"/>
  <c r="S401" i="2"/>
  <c r="S409" i="2"/>
  <c r="S417" i="2"/>
  <c r="S425" i="2"/>
  <c r="S433" i="2"/>
  <c r="S441" i="2"/>
  <c r="S449" i="2"/>
  <c r="S457" i="2"/>
  <c r="S465" i="2"/>
  <c r="S473" i="2"/>
  <c r="S481" i="2"/>
  <c r="S489" i="2"/>
  <c r="S497" i="2"/>
  <c r="S505" i="2"/>
  <c r="S513" i="2"/>
  <c r="S521" i="2"/>
  <c r="S529" i="2"/>
  <c r="S537" i="2"/>
  <c r="S546" i="2"/>
  <c r="S554" i="2"/>
  <c r="S562" i="2"/>
  <c r="S570" i="2"/>
  <c r="S2" i="2"/>
  <c r="S10" i="2"/>
  <c r="S18" i="2"/>
  <c r="S26" i="2"/>
  <c r="S34" i="2"/>
  <c r="S42" i="2"/>
  <c r="S50" i="2"/>
  <c r="S58" i="2"/>
  <c r="S66" i="2"/>
  <c r="S74" i="2"/>
  <c r="S82" i="2"/>
  <c r="S90" i="2"/>
  <c r="S98" i="2"/>
  <c r="S106" i="2"/>
  <c r="S114" i="2"/>
  <c r="S122" i="2"/>
  <c r="S130" i="2"/>
  <c r="S138" i="2"/>
  <c r="S146" i="2"/>
  <c r="S154" i="2"/>
  <c r="S162" i="2"/>
  <c r="S170" i="2"/>
  <c r="S178" i="2"/>
  <c r="S186" i="2"/>
  <c r="S194" i="2"/>
  <c r="S202" i="2"/>
  <c r="S210" i="2"/>
  <c r="S218" i="2"/>
  <c r="S226" i="2"/>
  <c r="S234" i="2"/>
  <c r="S242" i="2"/>
  <c r="S250" i="2"/>
  <c r="S258" i="2"/>
  <c r="S266" i="2"/>
  <c r="S274" i="2"/>
  <c r="S282" i="2"/>
  <c r="S290" i="2"/>
  <c r="S298" i="2"/>
  <c r="S306" i="2"/>
  <c r="S314" i="2"/>
  <c r="S322" i="2"/>
  <c r="S330" i="2"/>
  <c r="S338" i="2"/>
  <c r="S346" i="2"/>
  <c r="S354" i="2"/>
  <c r="S362" i="2"/>
  <c r="S370" i="2"/>
  <c r="S378" i="2"/>
  <c r="S386" i="2"/>
  <c r="S394" i="2"/>
  <c r="S402" i="2"/>
  <c r="S410" i="2"/>
  <c r="S418" i="2"/>
  <c r="S426" i="2"/>
  <c r="S434" i="2"/>
  <c r="S442" i="2"/>
  <c r="S450" i="2"/>
  <c r="S458" i="2"/>
  <c r="S466" i="2"/>
  <c r="S474" i="2"/>
  <c r="S482" i="2"/>
  <c r="S490" i="2"/>
  <c r="S498" i="2"/>
  <c r="S506" i="2"/>
  <c r="S514" i="2"/>
  <c r="S522" i="2"/>
  <c r="S530" i="2"/>
  <c r="S538" i="2"/>
  <c r="S547" i="2"/>
  <c r="S555" i="2"/>
  <c r="S563" i="2"/>
  <c r="S571" i="2"/>
  <c r="S579" i="2"/>
  <c r="S587" i="2"/>
  <c r="S595" i="2"/>
  <c r="S603" i="2"/>
  <c r="S611" i="2"/>
  <c r="S619" i="2"/>
  <c r="S627" i="2"/>
  <c r="S635" i="2"/>
  <c r="S643" i="2"/>
  <c r="S651" i="2"/>
  <c r="S659" i="2"/>
  <c r="S667" i="2"/>
  <c r="S675" i="2"/>
  <c r="S3" i="2"/>
  <c r="S11" i="2"/>
  <c r="S19" i="2"/>
  <c r="S27" i="2"/>
  <c r="S35" i="2"/>
  <c r="S43" i="2"/>
  <c r="S51" i="2"/>
  <c r="S59" i="2"/>
  <c r="S67" i="2"/>
  <c r="S75" i="2"/>
  <c r="S83" i="2"/>
  <c r="S91" i="2"/>
  <c r="S99" i="2"/>
  <c r="S107" i="2"/>
  <c r="S115" i="2"/>
  <c r="S123" i="2"/>
  <c r="S131" i="2"/>
  <c r="S139" i="2"/>
  <c r="S147" i="2"/>
  <c r="S155" i="2"/>
  <c r="S163" i="2"/>
  <c r="S171" i="2"/>
  <c r="S179" i="2"/>
  <c r="S187" i="2"/>
  <c r="S195" i="2"/>
  <c r="S203" i="2"/>
  <c r="S211" i="2"/>
  <c r="S219" i="2"/>
  <c r="S227" i="2"/>
  <c r="S235" i="2"/>
  <c r="S243" i="2"/>
  <c r="S251" i="2"/>
  <c r="S259" i="2"/>
  <c r="S267" i="2"/>
  <c r="S275" i="2"/>
  <c r="S283" i="2"/>
  <c r="S291" i="2"/>
  <c r="S299" i="2"/>
  <c r="S307" i="2"/>
  <c r="S315" i="2"/>
  <c r="S323" i="2"/>
  <c r="S331" i="2"/>
  <c r="S339" i="2"/>
  <c r="S347" i="2"/>
  <c r="S355" i="2"/>
  <c r="S363" i="2"/>
  <c r="S371" i="2"/>
  <c r="S379" i="2"/>
  <c r="S387" i="2"/>
  <c r="S395" i="2"/>
  <c r="S403" i="2"/>
  <c r="S411" i="2"/>
  <c r="S419" i="2"/>
  <c r="S427" i="2"/>
  <c r="S435" i="2"/>
  <c r="S443" i="2"/>
  <c r="S451" i="2"/>
  <c r="S459" i="2"/>
  <c r="S467" i="2"/>
  <c r="S475" i="2"/>
  <c r="S483" i="2"/>
  <c r="S491" i="2"/>
  <c r="S499" i="2"/>
  <c r="S507" i="2"/>
  <c r="S515" i="2"/>
  <c r="S523" i="2"/>
  <c r="S531" i="2"/>
  <c r="S539" i="2"/>
  <c r="S548" i="2"/>
  <c r="S556" i="2"/>
  <c r="S564" i="2"/>
  <c r="S572" i="2"/>
  <c r="S580" i="2"/>
  <c r="S588" i="2"/>
  <c r="S596" i="2"/>
  <c r="S604" i="2"/>
  <c r="S612" i="2"/>
  <c r="S620" i="2"/>
  <c r="S628" i="2"/>
  <c r="S636" i="2"/>
  <c r="S644" i="2"/>
  <c r="S652" i="2"/>
  <c r="S660" i="2"/>
  <c r="S668" i="2"/>
  <c r="S676" i="2"/>
  <c r="S820" i="2"/>
  <c r="S788" i="2"/>
  <c r="S748" i="2"/>
  <c r="S716" i="2"/>
  <c r="S692" i="2"/>
  <c r="S648" i="2"/>
  <c r="S584" i="2"/>
  <c r="S557" i="2"/>
  <c r="S492" i="2"/>
  <c r="S412" i="2"/>
  <c r="S364" i="2"/>
  <c r="S316" i="2"/>
  <c r="S268" i="2"/>
  <c r="S141" i="2"/>
  <c r="S100" i="2"/>
  <c r="S13" i="2"/>
  <c r="S826" i="2"/>
  <c r="S810" i="2"/>
  <c r="S794" i="2"/>
  <c r="S778" i="2"/>
  <c r="S754" i="2"/>
  <c r="S824" i="2"/>
  <c r="S816" i="2"/>
  <c r="S808" i="2"/>
  <c r="S800" i="2"/>
  <c r="S792" i="2"/>
  <c r="S784" i="2"/>
  <c r="S776" i="2"/>
  <c r="S768" i="2"/>
  <c r="S760" i="2"/>
  <c r="S752" i="2"/>
  <c r="S744" i="2"/>
  <c r="S736" i="2"/>
  <c r="S728" i="2"/>
  <c r="S720" i="2"/>
  <c r="S712" i="2"/>
  <c r="S704" i="2"/>
  <c r="S696" i="2"/>
  <c r="S688" i="2"/>
  <c r="S680" i="2"/>
  <c r="S669" i="2"/>
  <c r="S655" i="2"/>
  <c r="S642" i="2"/>
  <c r="S630" i="2"/>
  <c r="S616" i="2"/>
  <c r="S605" i="2"/>
  <c r="S591" i="2"/>
  <c r="S578" i="2"/>
  <c r="S565" i="2"/>
  <c r="S549" i="2"/>
  <c r="S532" i="2"/>
  <c r="S516" i="2"/>
  <c r="S500" i="2"/>
  <c r="S484" i="2"/>
  <c r="S468" i="2"/>
  <c r="S452" i="2"/>
  <c r="S436" i="2"/>
  <c r="S420" i="2"/>
  <c r="S404" i="2"/>
  <c r="S388" i="2"/>
  <c r="S372" i="2"/>
  <c r="S356" i="2"/>
  <c r="S340" i="2"/>
  <c r="S324" i="2"/>
  <c r="S308" i="2"/>
  <c r="S292" i="2"/>
  <c r="S276" i="2"/>
  <c r="S260" i="2"/>
  <c r="S237" i="2"/>
  <c r="S214" i="2"/>
  <c r="S196" i="2"/>
  <c r="S173" i="2"/>
  <c r="S150" i="2"/>
  <c r="S132" i="2"/>
  <c r="S109" i="2"/>
  <c r="S86" i="2"/>
  <c r="S68" i="2"/>
  <c r="S45" i="2"/>
  <c r="S22" i="2"/>
  <c r="S4" i="2"/>
  <c r="S804" i="2"/>
  <c r="S764" i="2"/>
  <c r="S724" i="2"/>
  <c r="S662" i="2"/>
  <c r="S598" i="2"/>
  <c r="S524" i="2"/>
  <c r="S460" i="2"/>
  <c r="S396" i="2"/>
  <c r="S300" i="2"/>
  <c r="S205" i="2"/>
  <c r="S54" i="2"/>
  <c r="S823" i="2"/>
  <c r="S815" i="2"/>
  <c r="S807" i="2"/>
  <c r="S799" i="2"/>
  <c r="S791" i="2"/>
  <c r="S783" i="2"/>
  <c r="S775" i="2"/>
  <c r="S767" i="2"/>
  <c r="S759" i="2"/>
  <c r="S751" i="2"/>
  <c r="S743" i="2"/>
  <c r="S735" i="2"/>
  <c r="S727" i="2"/>
  <c r="S719" i="2"/>
  <c r="S711" i="2"/>
  <c r="S703" i="2"/>
  <c r="S695" i="2"/>
  <c r="S687" i="2"/>
  <c r="S679" i="2"/>
  <c r="S666" i="2"/>
  <c r="S654" i="2"/>
  <c r="S640" i="2"/>
  <c r="S629" i="2"/>
  <c r="S615" i="2"/>
  <c r="S602" i="2"/>
  <c r="S590" i="2"/>
  <c r="S576" i="2"/>
  <c r="S560" i="2"/>
  <c r="S544" i="2"/>
  <c r="S527" i="2"/>
  <c r="S511" i="2"/>
  <c r="S495" i="2"/>
  <c r="S479" i="2"/>
  <c r="S463" i="2"/>
  <c r="S447" i="2"/>
  <c r="S431" i="2"/>
  <c r="S415" i="2"/>
  <c r="S399" i="2"/>
  <c r="S383" i="2"/>
  <c r="S367" i="2"/>
  <c r="S351" i="2"/>
  <c r="S335" i="2"/>
  <c r="S319" i="2"/>
  <c r="S303" i="2"/>
  <c r="S287" i="2"/>
  <c r="S271" i="2"/>
  <c r="S254" i="2"/>
  <c r="S236" i="2"/>
  <c r="S213" i="2"/>
  <c r="S190" i="2"/>
  <c r="S172" i="2"/>
  <c r="S149" i="2"/>
  <c r="S126" i="2"/>
  <c r="S108" i="2"/>
  <c r="S85" i="2"/>
  <c r="S62" i="2"/>
  <c r="S44" i="2"/>
  <c r="S21" i="2"/>
  <c r="S812" i="2"/>
  <c r="S772" i="2"/>
  <c r="S732" i="2"/>
  <c r="S684" i="2"/>
  <c r="S610" i="2"/>
  <c r="S508" i="2"/>
  <c r="S228" i="2"/>
  <c r="S822" i="2"/>
  <c r="S814" i="2"/>
  <c r="S806" i="2"/>
  <c r="S798" i="2"/>
  <c r="S790" i="2"/>
  <c r="S782" i="2"/>
  <c r="S774" i="2"/>
  <c r="S766" i="2"/>
  <c r="S758" i="2"/>
  <c r="S750" i="2"/>
  <c r="S742" i="2"/>
  <c r="S734" i="2"/>
  <c r="S726" i="2"/>
  <c r="S718" i="2"/>
  <c r="S710" i="2"/>
  <c r="S702" i="2"/>
  <c r="S694" i="2"/>
  <c r="S686" i="2"/>
  <c r="S678" i="2"/>
  <c r="S664" i="2"/>
  <c r="S653" i="2"/>
  <c r="S639" i="2"/>
  <c r="S626" i="2"/>
  <c r="S614" i="2"/>
  <c r="S600" i="2"/>
  <c r="S589" i="2"/>
  <c r="S575" i="2"/>
  <c r="S559" i="2"/>
  <c r="S542" i="2"/>
  <c r="S526" i="2"/>
  <c r="S510" i="2"/>
  <c r="S494" i="2"/>
  <c r="S478" i="2"/>
  <c r="S462" i="2"/>
  <c r="S446" i="2"/>
  <c r="S430" i="2"/>
  <c r="S414" i="2"/>
  <c r="S398" i="2"/>
  <c r="S382" i="2"/>
  <c r="S366" i="2"/>
  <c r="S350" i="2"/>
  <c r="S334" i="2"/>
  <c r="S318" i="2"/>
  <c r="S302" i="2"/>
  <c r="S286" i="2"/>
  <c r="S270" i="2"/>
  <c r="S253" i="2"/>
  <c r="S230" i="2"/>
  <c r="S212" i="2"/>
  <c r="S189" i="2"/>
  <c r="S166" i="2"/>
  <c r="S148" i="2"/>
  <c r="S125" i="2"/>
  <c r="S102" i="2"/>
  <c r="S84" i="2"/>
  <c r="S61" i="2"/>
  <c r="S38" i="2"/>
  <c r="S20" i="2"/>
  <c r="O728" i="2"/>
  <c r="P728" i="2"/>
  <c r="O729" i="2"/>
  <c r="P729" i="2"/>
  <c r="O730" i="2"/>
  <c r="P730" i="2"/>
  <c r="O731" i="2"/>
  <c r="P731" i="2"/>
  <c r="O732" i="2"/>
  <c r="P732" i="2"/>
  <c r="O733" i="2"/>
  <c r="P733" i="2"/>
  <c r="O734" i="2"/>
  <c r="P734" i="2"/>
  <c r="O735" i="2"/>
  <c r="P735" i="2"/>
  <c r="O736" i="2"/>
  <c r="P736" i="2"/>
  <c r="O737" i="2"/>
  <c r="P737" i="2"/>
  <c r="O738" i="2"/>
  <c r="P738" i="2"/>
  <c r="O739" i="2"/>
  <c r="P739" i="2"/>
  <c r="O740" i="2"/>
  <c r="P740" i="2"/>
  <c r="O741" i="2"/>
  <c r="P741" i="2"/>
  <c r="O742" i="2"/>
  <c r="P742" i="2"/>
  <c r="O743" i="2"/>
  <c r="P743" i="2"/>
  <c r="O744" i="2"/>
  <c r="P744" i="2"/>
  <c r="O745" i="2"/>
  <c r="P745" i="2"/>
  <c r="O746" i="2"/>
  <c r="P746" i="2"/>
  <c r="O747" i="2"/>
  <c r="P747" i="2"/>
  <c r="O748" i="2"/>
  <c r="P748" i="2"/>
  <c r="O749" i="2"/>
  <c r="P749" i="2"/>
  <c r="O750" i="2"/>
  <c r="P750" i="2"/>
  <c r="O751" i="2"/>
  <c r="P751" i="2"/>
  <c r="O752" i="2"/>
  <c r="P752" i="2"/>
  <c r="O753" i="2"/>
  <c r="P753" i="2"/>
  <c r="O754" i="2"/>
  <c r="P754" i="2"/>
  <c r="O755" i="2"/>
  <c r="P755" i="2"/>
  <c r="O756" i="2"/>
  <c r="P756" i="2"/>
  <c r="O757" i="2"/>
  <c r="P757" i="2"/>
  <c r="O758" i="2"/>
  <c r="P758" i="2"/>
  <c r="O759" i="2"/>
  <c r="P759" i="2"/>
  <c r="O760" i="2"/>
  <c r="P760" i="2"/>
  <c r="O761" i="2"/>
  <c r="P761" i="2"/>
  <c r="O762" i="2"/>
  <c r="P762" i="2"/>
  <c r="O763" i="2"/>
  <c r="P763" i="2"/>
  <c r="O764" i="2"/>
  <c r="P764" i="2"/>
  <c r="O765" i="2"/>
  <c r="P765" i="2"/>
  <c r="O766" i="2"/>
  <c r="P766" i="2"/>
  <c r="O767" i="2"/>
  <c r="P767" i="2"/>
  <c r="O768" i="2"/>
  <c r="P768" i="2"/>
  <c r="O769" i="2"/>
  <c r="P769" i="2"/>
  <c r="O770" i="2"/>
  <c r="P770" i="2"/>
  <c r="O771" i="2"/>
  <c r="P771" i="2"/>
  <c r="O772" i="2"/>
  <c r="P772" i="2"/>
  <c r="O773" i="2"/>
  <c r="P773" i="2"/>
  <c r="O774" i="2"/>
  <c r="P774" i="2"/>
  <c r="O775" i="2"/>
  <c r="P775" i="2"/>
  <c r="O776" i="2"/>
  <c r="P776" i="2"/>
  <c r="O777" i="2"/>
  <c r="P777" i="2"/>
  <c r="O778" i="2"/>
  <c r="P778" i="2"/>
  <c r="O779" i="2"/>
  <c r="P779" i="2"/>
  <c r="O780" i="2"/>
  <c r="P780" i="2"/>
  <c r="O781" i="2"/>
  <c r="P781" i="2"/>
  <c r="O782" i="2"/>
  <c r="P782" i="2"/>
  <c r="O783" i="2"/>
  <c r="P783" i="2"/>
  <c r="O784" i="2"/>
  <c r="P784" i="2"/>
  <c r="O785" i="2"/>
  <c r="P785" i="2"/>
  <c r="O786" i="2"/>
  <c r="P786" i="2"/>
  <c r="O787" i="2"/>
  <c r="P787" i="2"/>
  <c r="O788" i="2"/>
  <c r="P788" i="2"/>
  <c r="O789" i="2"/>
  <c r="P789" i="2"/>
  <c r="O790" i="2"/>
  <c r="P790" i="2"/>
  <c r="O791" i="2"/>
  <c r="P791" i="2"/>
  <c r="O792" i="2"/>
  <c r="P792" i="2"/>
  <c r="O793" i="2"/>
  <c r="P793" i="2"/>
  <c r="O794" i="2"/>
  <c r="P794" i="2"/>
  <c r="O795" i="2"/>
  <c r="P795" i="2"/>
  <c r="O796" i="2"/>
  <c r="P796" i="2"/>
  <c r="O797" i="2"/>
  <c r="P797" i="2"/>
  <c r="O798" i="2"/>
  <c r="P798" i="2"/>
  <c r="O799" i="2"/>
  <c r="P799" i="2"/>
  <c r="O800" i="2"/>
  <c r="P800" i="2"/>
  <c r="O801" i="2"/>
  <c r="P801" i="2"/>
  <c r="O802" i="2"/>
  <c r="P802" i="2"/>
  <c r="O803" i="2"/>
  <c r="P803" i="2"/>
  <c r="O804" i="2"/>
  <c r="P804" i="2"/>
  <c r="O805" i="2"/>
  <c r="P805" i="2"/>
  <c r="O806" i="2"/>
  <c r="P806" i="2"/>
  <c r="O807" i="2"/>
  <c r="P807" i="2"/>
  <c r="O808" i="2"/>
  <c r="P808" i="2"/>
  <c r="O809" i="2"/>
  <c r="P809" i="2"/>
  <c r="O810" i="2"/>
  <c r="P810" i="2"/>
  <c r="O811" i="2"/>
  <c r="P811" i="2"/>
  <c r="O812" i="2"/>
  <c r="P812" i="2"/>
  <c r="O813" i="2"/>
  <c r="P813" i="2"/>
  <c r="O814" i="2"/>
  <c r="P814" i="2"/>
  <c r="O815" i="2"/>
  <c r="P815" i="2"/>
  <c r="O816" i="2"/>
  <c r="P816" i="2"/>
  <c r="O817" i="2"/>
  <c r="P817" i="2"/>
  <c r="O818" i="2"/>
  <c r="P818" i="2"/>
  <c r="O819" i="2"/>
  <c r="P819" i="2"/>
  <c r="O820" i="2"/>
  <c r="P820" i="2"/>
  <c r="O821" i="2"/>
  <c r="P821" i="2"/>
  <c r="O822" i="2"/>
  <c r="P822" i="2"/>
  <c r="O823" i="2"/>
  <c r="P823" i="2"/>
  <c r="O824" i="2"/>
  <c r="P824" i="2"/>
  <c r="O825" i="2"/>
  <c r="P825" i="2"/>
  <c r="O826" i="2"/>
  <c r="P826" i="2"/>
  <c r="B781" i="2"/>
  <c r="C781" i="2" s="1"/>
  <c r="E781" i="2" s="1"/>
  <c r="B782" i="2"/>
  <c r="C782" i="2" s="1"/>
  <c r="E782" i="2" s="1"/>
  <c r="B783" i="2"/>
  <c r="C783" i="2" s="1"/>
  <c r="E783" i="2" s="1"/>
  <c r="B784" i="2"/>
  <c r="C784" i="2" s="1"/>
  <c r="E784" i="2" s="1"/>
  <c r="B785" i="2"/>
  <c r="C785" i="2" s="1"/>
  <c r="E785" i="2" s="1"/>
  <c r="B786" i="2"/>
  <c r="C786" i="2" s="1"/>
  <c r="E786" i="2" s="1"/>
  <c r="B787" i="2"/>
  <c r="C787" i="2" s="1"/>
  <c r="E787" i="2" s="1"/>
  <c r="B788" i="2"/>
  <c r="C788" i="2" s="1"/>
  <c r="E788" i="2" s="1"/>
  <c r="B789" i="2"/>
  <c r="C789" i="2" s="1"/>
  <c r="E789" i="2" s="1"/>
  <c r="B790" i="2"/>
  <c r="C790" i="2" s="1"/>
  <c r="E790" i="2" s="1"/>
  <c r="B791" i="2"/>
  <c r="C791" i="2" s="1"/>
  <c r="E791" i="2" s="1"/>
  <c r="B792" i="2"/>
  <c r="C792" i="2" s="1"/>
  <c r="E792" i="2" s="1"/>
  <c r="B793" i="2"/>
  <c r="C793" i="2" s="1"/>
  <c r="E793" i="2" s="1"/>
  <c r="B794" i="2"/>
  <c r="C794" i="2" s="1"/>
  <c r="E794" i="2" s="1"/>
  <c r="B795" i="2"/>
  <c r="C795" i="2" s="1"/>
  <c r="E795" i="2" s="1"/>
  <c r="B796" i="2"/>
  <c r="C796" i="2" s="1"/>
  <c r="E796" i="2" s="1"/>
  <c r="B797" i="2"/>
  <c r="C797" i="2" s="1"/>
  <c r="E797" i="2" s="1"/>
  <c r="B798" i="2"/>
  <c r="C798" i="2" s="1"/>
  <c r="E798" i="2" s="1"/>
  <c r="B799" i="2"/>
  <c r="C799" i="2" s="1"/>
  <c r="E799" i="2" s="1"/>
  <c r="B800" i="2"/>
  <c r="C800" i="2" s="1"/>
  <c r="E800" i="2" s="1"/>
  <c r="B801" i="2"/>
  <c r="C801" i="2" s="1"/>
  <c r="E801" i="2" s="1"/>
  <c r="B718" i="2"/>
  <c r="C718" i="2" s="1"/>
  <c r="E718" i="2" s="1"/>
  <c r="B719" i="2"/>
  <c r="C719" i="2" s="1"/>
  <c r="E719" i="2" s="1"/>
  <c r="B720" i="2"/>
  <c r="C720" i="2" s="1"/>
  <c r="E720" i="2" s="1"/>
  <c r="B721" i="2"/>
  <c r="C721" i="2" s="1"/>
  <c r="E721" i="2" s="1"/>
  <c r="B722" i="2"/>
  <c r="C722" i="2" s="1"/>
  <c r="E722" i="2" s="1"/>
  <c r="B723" i="2"/>
  <c r="C723" i="2" s="1"/>
  <c r="E723" i="2" s="1"/>
  <c r="B724" i="2"/>
  <c r="C724" i="2" s="1"/>
  <c r="E724" i="2" s="1"/>
  <c r="B725" i="2"/>
  <c r="C725" i="2" s="1"/>
  <c r="E725" i="2" s="1"/>
  <c r="B726" i="2"/>
  <c r="C726" i="2" s="1"/>
  <c r="E726" i="2" s="1"/>
  <c r="B727" i="2"/>
  <c r="C727" i="2" s="1"/>
  <c r="E727" i="2" s="1"/>
  <c r="B728" i="2"/>
  <c r="C728" i="2" s="1"/>
  <c r="E728" i="2" s="1"/>
  <c r="B729" i="2"/>
  <c r="C729" i="2" s="1"/>
  <c r="E729" i="2" s="1"/>
  <c r="B730" i="2"/>
  <c r="C730" i="2" s="1"/>
  <c r="E730" i="2" s="1"/>
  <c r="B731" i="2"/>
  <c r="C731" i="2" s="1"/>
  <c r="E731" i="2" s="1"/>
  <c r="B732" i="2"/>
  <c r="C732" i="2" s="1"/>
  <c r="E732" i="2" s="1"/>
  <c r="B733" i="2"/>
  <c r="C733" i="2" s="1"/>
  <c r="E733" i="2" s="1"/>
  <c r="B734" i="2"/>
  <c r="C734" i="2" s="1"/>
  <c r="E734" i="2" s="1"/>
  <c r="B735" i="2"/>
  <c r="C735" i="2" s="1"/>
  <c r="E735" i="2" s="1"/>
  <c r="B736" i="2"/>
  <c r="C736" i="2" s="1"/>
  <c r="E736" i="2" s="1"/>
  <c r="B737" i="2"/>
  <c r="C737" i="2" s="1"/>
  <c r="E737" i="2" s="1"/>
  <c r="B738" i="2"/>
  <c r="C738" i="2" s="1"/>
  <c r="E738" i="2" s="1"/>
  <c r="B739" i="2"/>
  <c r="C739" i="2" s="1"/>
  <c r="E739" i="2" s="1"/>
  <c r="B740" i="2"/>
  <c r="C740" i="2" s="1"/>
  <c r="E740" i="2" s="1"/>
  <c r="B741" i="2"/>
  <c r="C741" i="2" s="1"/>
  <c r="E741" i="2" s="1"/>
  <c r="B742" i="2"/>
  <c r="C742" i="2" s="1"/>
  <c r="E742" i="2" s="1"/>
  <c r="B743" i="2"/>
  <c r="C743" i="2" s="1"/>
  <c r="E743" i="2" s="1"/>
  <c r="B744" i="2"/>
  <c r="C744" i="2" s="1"/>
  <c r="E744" i="2" s="1"/>
  <c r="B745" i="2"/>
  <c r="C745" i="2" s="1"/>
  <c r="E745" i="2" s="1"/>
  <c r="B746" i="2"/>
  <c r="C746" i="2" s="1"/>
  <c r="E746" i="2" s="1"/>
  <c r="B747" i="2"/>
  <c r="C747" i="2" s="1"/>
  <c r="E747" i="2" s="1"/>
  <c r="B748" i="2"/>
  <c r="C748" i="2" s="1"/>
  <c r="E748" i="2" s="1"/>
  <c r="B749" i="2"/>
  <c r="C749" i="2" s="1"/>
  <c r="E749" i="2" s="1"/>
  <c r="B750" i="2"/>
  <c r="C750" i="2" s="1"/>
  <c r="E750" i="2" s="1"/>
  <c r="B751" i="2"/>
  <c r="C751" i="2" s="1"/>
  <c r="E751" i="2" s="1"/>
  <c r="B752" i="2"/>
  <c r="C752" i="2" s="1"/>
  <c r="E752" i="2" s="1"/>
  <c r="B753" i="2"/>
  <c r="C753" i="2" s="1"/>
  <c r="E753" i="2" s="1"/>
  <c r="B754" i="2"/>
  <c r="C754" i="2" s="1"/>
  <c r="E754" i="2" s="1"/>
  <c r="B755" i="2"/>
  <c r="C755" i="2" s="1"/>
  <c r="E755" i="2" s="1"/>
  <c r="B756" i="2"/>
  <c r="C756" i="2" s="1"/>
  <c r="E756" i="2" s="1"/>
  <c r="B757" i="2"/>
  <c r="C757" i="2" s="1"/>
  <c r="E757" i="2" s="1"/>
  <c r="B758" i="2"/>
  <c r="C758" i="2" s="1"/>
  <c r="E758" i="2" s="1"/>
  <c r="B759" i="2"/>
  <c r="C759" i="2" s="1"/>
  <c r="E759" i="2" s="1"/>
  <c r="B760" i="2"/>
  <c r="C760" i="2" s="1"/>
  <c r="E760" i="2" s="1"/>
  <c r="B761" i="2"/>
  <c r="C761" i="2" s="1"/>
  <c r="E761" i="2" s="1"/>
  <c r="B762" i="2"/>
  <c r="C762" i="2" s="1"/>
  <c r="E762" i="2" s="1"/>
  <c r="B763" i="2"/>
  <c r="C763" i="2" s="1"/>
  <c r="E763" i="2" s="1"/>
  <c r="B764" i="2"/>
  <c r="C764" i="2" s="1"/>
  <c r="E764" i="2" s="1"/>
  <c r="B765" i="2"/>
  <c r="C765" i="2" s="1"/>
  <c r="E765" i="2" s="1"/>
  <c r="B766" i="2"/>
  <c r="C766" i="2" s="1"/>
  <c r="E766" i="2" s="1"/>
  <c r="B767" i="2"/>
  <c r="C767" i="2" s="1"/>
  <c r="E767" i="2" s="1"/>
  <c r="B768" i="2"/>
  <c r="C768" i="2" s="1"/>
  <c r="E768" i="2" s="1"/>
  <c r="B769" i="2"/>
  <c r="C769" i="2" s="1"/>
  <c r="E769" i="2" s="1"/>
  <c r="B770" i="2"/>
  <c r="C770" i="2" s="1"/>
  <c r="E770" i="2" s="1"/>
  <c r="B771" i="2"/>
  <c r="C771" i="2" s="1"/>
  <c r="E771" i="2" s="1"/>
  <c r="B772" i="2"/>
  <c r="C772" i="2" s="1"/>
  <c r="E772" i="2" s="1"/>
  <c r="B773" i="2"/>
  <c r="C773" i="2" s="1"/>
  <c r="E773" i="2" s="1"/>
  <c r="B774" i="2"/>
  <c r="C774" i="2" s="1"/>
  <c r="E774" i="2" s="1"/>
  <c r="B775" i="2"/>
  <c r="C775" i="2" s="1"/>
  <c r="E775" i="2" s="1"/>
  <c r="B776" i="2"/>
  <c r="C776" i="2" s="1"/>
  <c r="E776" i="2" s="1"/>
  <c r="B777" i="2"/>
  <c r="C777" i="2" s="1"/>
  <c r="E777" i="2" s="1"/>
  <c r="B778" i="2"/>
  <c r="C778" i="2" s="1"/>
  <c r="E778" i="2" s="1"/>
  <c r="B779" i="2"/>
  <c r="C779" i="2" s="1"/>
  <c r="E779" i="2" s="1"/>
  <c r="B780" i="2"/>
  <c r="C780" i="2" s="1"/>
  <c r="E780" i="2" s="1"/>
  <c r="B717" i="2"/>
  <c r="C717" i="2" s="1"/>
  <c r="E717" i="2" s="1"/>
  <c r="B700" i="2"/>
  <c r="C700" i="2" s="1"/>
  <c r="E700" i="2" s="1"/>
  <c r="B701" i="2"/>
  <c r="C701" i="2" s="1"/>
  <c r="E701" i="2" s="1"/>
  <c r="B702" i="2"/>
  <c r="C702" i="2" s="1"/>
  <c r="E702" i="2" s="1"/>
  <c r="B703" i="2"/>
  <c r="C703" i="2" s="1"/>
  <c r="E703" i="2" s="1"/>
  <c r="B704" i="2"/>
  <c r="C704" i="2" s="1"/>
  <c r="E704" i="2" s="1"/>
  <c r="B705" i="2"/>
  <c r="C705" i="2" s="1"/>
  <c r="E705" i="2" s="1"/>
  <c r="B706" i="2"/>
  <c r="C706" i="2" s="1"/>
  <c r="E706" i="2" s="1"/>
  <c r="B707" i="2"/>
  <c r="C707" i="2" s="1"/>
  <c r="E707" i="2" s="1"/>
  <c r="B708" i="2"/>
  <c r="C708" i="2" s="1"/>
  <c r="E708" i="2" s="1"/>
  <c r="B709" i="2"/>
  <c r="C709" i="2" s="1"/>
  <c r="E709" i="2" s="1"/>
  <c r="B710" i="2"/>
  <c r="C710" i="2" s="1"/>
  <c r="E710" i="2" s="1"/>
  <c r="B711" i="2"/>
  <c r="C711" i="2" s="1"/>
  <c r="E711" i="2" s="1"/>
  <c r="B712" i="2"/>
  <c r="C712" i="2" s="1"/>
  <c r="E712" i="2" s="1"/>
  <c r="B713" i="2"/>
  <c r="C713" i="2" s="1"/>
  <c r="E713" i="2" s="1"/>
  <c r="B715" i="2"/>
  <c r="C715" i="2" s="1"/>
  <c r="E715" i="2" s="1"/>
  <c r="P549" i="2" l="1"/>
  <c r="O549" i="2"/>
  <c r="Q1" i="4" l="1"/>
  <c r="R1" i="4" l="1"/>
  <c r="B696" i="2" l="1"/>
  <c r="C696" i="2" s="1"/>
  <c r="E696" i="2" s="1"/>
  <c r="B695" i="2"/>
  <c r="C695" i="2" s="1"/>
  <c r="E695" i="2" s="1"/>
  <c r="B694" i="2"/>
  <c r="C694" i="2" s="1"/>
  <c r="E694" i="2" s="1"/>
  <c r="B693" i="2"/>
  <c r="C693" i="2" s="1"/>
  <c r="E693" i="2" s="1"/>
  <c r="B692" i="2"/>
  <c r="C692" i="2" s="1"/>
  <c r="E692" i="2" s="1"/>
  <c r="B691" i="2"/>
  <c r="C691" i="2" s="1"/>
  <c r="E691" i="2" s="1"/>
  <c r="B690" i="2"/>
  <c r="C690" i="2" s="1"/>
  <c r="E690" i="2" s="1"/>
  <c r="B689" i="2"/>
  <c r="C689" i="2" s="1"/>
  <c r="E689" i="2" s="1"/>
  <c r="B688" i="2"/>
  <c r="C688" i="2" s="1"/>
  <c r="E688" i="2" s="1"/>
  <c r="B687" i="2"/>
  <c r="C687" i="2" s="1"/>
  <c r="E687" i="2" s="1"/>
  <c r="B686" i="2"/>
  <c r="C686" i="2" s="1"/>
  <c r="E686" i="2" s="1"/>
  <c r="B685" i="2"/>
  <c r="C685" i="2" s="1"/>
  <c r="E685" i="2" s="1"/>
  <c r="B684" i="2"/>
  <c r="C684" i="2" s="1"/>
  <c r="E684" i="2" s="1"/>
  <c r="B683" i="2"/>
  <c r="C683" i="2" s="1"/>
  <c r="E683" i="2" s="1"/>
  <c r="B682" i="2"/>
  <c r="C682" i="2" s="1"/>
  <c r="E682" i="2" s="1"/>
  <c r="P727" i="2"/>
  <c r="O727" i="2"/>
  <c r="P726" i="2"/>
  <c r="O726" i="2"/>
  <c r="P725" i="2"/>
  <c r="O725" i="2"/>
  <c r="P724" i="2"/>
  <c r="O724" i="2"/>
  <c r="P723" i="2"/>
  <c r="O723" i="2"/>
  <c r="P722" i="2"/>
  <c r="O722" i="2"/>
  <c r="P721" i="2"/>
  <c r="O721" i="2"/>
  <c r="P720" i="2"/>
  <c r="O720" i="2"/>
  <c r="P719" i="2"/>
  <c r="O719" i="2"/>
  <c r="P718" i="2"/>
  <c r="O718" i="2"/>
  <c r="P717" i="2"/>
  <c r="O717" i="2"/>
  <c r="P716" i="2"/>
  <c r="O716" i="2"/>
  <c r="P715" i="2"/>
  <c r="O715" i="2"/>
  <c r="P714" i="2"/>
  <c r="O714" i="2"/>
  <c r="P713" i="2"/>
  <c r="O713" i="2"/>
  <c r="P712" i="2"/>
  <c r="O712" i="2"/>
  <c r="P711" i="2"/>
  <c r="O711" i="2"/>
  <c r="P710" i="2"/>
  <c r="O710" i="2"/>
  <c r="P709" i="2"/>
  <c r="O709" i="2"/>
  <c r="P708" i="2"/>
  <c r="O708" i="2"/>
  <c r="P707" i="2"/>
  <c r="O707" i="2"/>
  <c r="P706" i="2"/>
  <c r="O706" i="2"/>
  <c r="P705" i="2"/>
  <c r="O705" i="2"/>
  <c r="P704" i="2"/>
  <c r="O704" i="2"/>
  <c r="P703" i="2"/>
  <c r="O703" i="2"/>
  <c r="P702" i="2"/>
  <c r="O702" i="2"/>
  <c r="P701" i="2"/>
  <c r="O701" i="2"/>
  <c r="P700" i="2"/>
  <c r="O700" i="2"/>
  <c r="P699" i="2"/>
  <c r="O699" i="2"/>
  <c r="P698" i="2"/>
  <c r="O698" i="2"/>
  <c r="P697" i="2"/>
  <c r="O697" i="2"/>
  <c r="P696" i="2"/>
  <c r="O696" i="2"/>
  <c r="P695" i="2"/>
  <c r="O695" i="2"/>
  <c r="P694" i="2"/>
  <c r="O694" i="2"/>
  <c r="P693" i="2"/>
  <c r="O693" i="2"/>
  <c r="P692" i="2"/>
  <c r="O692" i="2"/>
  <c r="P691" i="2"/>
  <c r="O691" i="2"/>
  <c r="P690" i="2"/>
  <c r="O690" i="2"/>
  <c r="P689" i="2"/>
  <c r="O689" i="2"/>
  <c r="P688" i="2"/>
  <c r="O688" i="2"/>
  <c r="P687" i="2"/>
  <c r="O687" i="2"/>
  <c r="P686" i="2"/>
  <c r="O686" i="2"/>
  <c r="P685" i="2"/>
  <c r="O685" i="2"/>
  <c r="P684" i="2"/>
  <c r="O684" i="2"/>
  <c r="P683" i="2"/>
  <c r="O683" i="2"/>
  <c r="P682" i="2"/>
  <c r="O682" i="2"/>
  <c r="P681" i="2"/>
  <c r="O681" i="2"/>
  <c r="P680" i="2"/>
  <c r="O680" i="2"/>
  <c r="P679" i="2"/>
  <c r="O679" i="2"/>
  <c r="P678" i="2"/>
  <c r="O678" i="2"/>
  <c r="P677" i="2"/>
  <c r="O677" i="2"/>
  <c r="P676" i="2"/>
  <c r="O676" i="2"/>
  <c r="P675" i="2"/>
  <c r="O675" i="2"/>
  <c r="P674" i="2"/>
  <c r="O674" i="2"/>
  <c r="P673" i="2"/>
  <c r="O673" i="2"/>
  <c r="P672" i="2"/>
  <c r="O672" i="2"/>
  <c r="P671" i="2"/>
  <c r="O671" i="2"/>
  <c r="P670" i="2"/>
  <c r="O670" i="2"/>
  <c r="P669" i="2"/>
  <c r="O669" i="2"/>
  <c r="P668" i="2"/>
  <c r="O668" i="2"/>
  <c r="P667" i="2"/>
  <c r="O667" i="2"/>
  <c r="P666" i="2"/>
  <c r="O666" i="2"/>
  <c r="P665" i="2"/>
  <c r="O665" i="2"/>
  <c r="P664" i="2"/>
  <c r="O664" i="2"/>
  <c r="P663" i="2"/>
  <c r="O663" i="2"/>
  <c r="P662" i="2"/>
  <c r="O662" i="2"/>
  <c r="P661" i="2"/>
  <c r="O661" i="2"/>
  <c r="P660" i="2"/>
  <c r="O660" i="2"/>
  <c r="P659" i="2"/>
  <c r="O659" i="2"/>
  <c r="P658" i="2"/>
  <c r="O658" i="2"/>
  <c r="P657" i="2"/>
  <c r="O657" i="2"/>
  <c r="P656" i="2"/>
  <c r="O656" i="2"/>
  <c r="P655" i="2"/>
  <c r="O655" i="2"/>
  <c r="P654" i="2"/>
  <c r="O654" i="2"/>
  <c r="P653" i="2"/>
  <c r="O653" i="2"/>
  <c r="P652" i="2"/>
  <c r="O652" i="2"/>
  <c r="P651" i="2"/>
  <c r="O651" i="2"/>
  <c r="P650" i="2"/>
  <c r="O650" i="2"/>
  <c r="P649" i="2"/>
  <c r="O649" i="2"/>
  <c r="P648" i="2"/>
  <c r="O648" i="2"/>
  <c r="P647" i="2"/>
  <c r="O647" i="2"/>
  <c r="P646" i="2"/>
  <c r="O646" i="2"/>
  <c r="P645" i="2"/>
  <c r="O645" i="2"/>
  <c r="P644" i="2"/>
  <c r="O644" i="2"/>
  <c r="P643" i="2"/>
  <c r="O643" i="2"/>
  <c r="P642" i="2"/>
  <c r="O642" i="2"/>
  <c r="P641" i="2"/>
  <c r="O641" i="2"/>
  <c r="P640" i="2"/>
  <c r="O640" i="2"/>
  <c r="P639" i="2"/>
  <c r="O639" i="2"/>
  <c r="P638" i="2"/>
  <c r="O638" i="2"/>
  <c r="P637" i="2"/>
  <c r="O637" i="2"/>
  <c r="P636" i="2"/>
  <c r="O636" i="2"/>
  <c r="P635" i="2"/>
  <c r="O635" i="2"/>
  <c r="P634" i="2"/>
  <c r="O634" i="2"/>
  <c r="P633" i="2"/>
  <c r="O633" i="2"/>
  <c r="P632" i="2"/>
  <c r="O632" i="2"/>
  <c r="P631" i="2"/>
  <c r="O631" i="2"/>
  <c r="P630" i="2"/>
  <c r="O630" i="2"/>
  <c r="P629" i="2"/>
  <c r="O629" i="2"/>
  <c r="P628" i="2"/>
  <c r="O628" i="2"/>
  <c r="P627" i="2"/>
  <c r="O627" i="2"/>
  <c r="P626" i="2"/>
  <c r="O626" i="2"/>
  <c r="P625" i="2"/>
  <c r="O625" i="2"/>
  <c r="P624" i="2"/>
  <c r="O624" i="2"/>
  <c r="P623" i="2"/>
  <c r="O623" i="2"/>
  <c r="P622" i="2"/>
  <c r="O622" i="2"/>
  <c r="P621" i="2"/>
  <c r="O621" i="2"/>
  <c r="P620" i="2"/>
  <c r="O620" i="2"/>
  <c r="P619" i="2"/>
  <c r="O619" i="2"/>
  <c r="P618" i="2"/>
  <c r="O618" i="2"/>
  <c r="P617" i="2"/>
  <c r="O617" i="2"/>
  <c r="P616" i="2"/>
  <c r="O616" i="2"/>
  <c r="P615" i="2"/>
  <c r="O615" i="2"/>
  <c r="P614" i="2"/>
  <c r="O614" i="2"/>
  <c r="P613" i="2"/>
  <c r="O613" i="2"/>
  <c r="P612" i="2"/>
  <c r="O612" i="2"/>
  <c r="P611" i="2"/>
  <c r="O611" i="2"/>
  <c r="P610" i="2"/>
  <c r="O610" i="2"/>
  <c r="P609" i="2"/>
  <c r="O609" i="2"/>
  <c r="P608" i="2"/>
  <c r="O608" i="2"/>
  <c r="P607" i="2"/>
  <c r="O607" i="2"/>
  <c r="P606" i="2"/>
  <c r="O606" i="2"/>
  <c r="P605" i="2"/>
  <c r="O605" i="2"/>
  <c r="P604" i="2"/>
  <c r="O604" i="2"/>
  <c r="P603" i="2"/>
  <c r="O603" i="2"/>
  <c r="P602" i="2"/>
  <c r="O602" i="2"/>
  <c r="P601" i="2"/>
  <c r="O601" i="2"/>
  <c r="P600" i="2"/>
  <c r="O600" i="2"/>
  <c r="P599" i="2"/>
  <c r="O599" i="2"/>
  <c r="P598" i="2"/>
  <c r="O598" i="2"/>
  <c r="P597" i="2"/>
  <c r="O597" i="2"/>
  <c r="P596" i="2"/>
  <c r="O596" i="2"/>
  <c r="P595" i="2"/>
  <c r="O595" i="2"/>
  <c r="P594" i="2"/>
  <c r="O594" i="2"/>
  <c r="P593" i="2"/>
  <c r="O593" i="2"/>
  <c r="P592" i="2"/>
  <c r="O592" i="2"/>
  <c r="P591" i="2"/>
  <c r="O591" i="2"/>
  <c r="P590" i="2"/>
  <c r="O590" i="2"/>
  <c r="P589" i="2"/>
  <c r="O589" i="2"/>
  <c r="P588" i="2"/>
  <c r="O588" i="2"/>
  <c r="P587" i="2"/>
  <c r="O587" i="2"/>
  <c r="P586" i="2"/>
  <c r="O586" i="2"/>
  <c r="P585" i="2"/>
  <c r="O585" i="2"/>
  <c r="P584" i="2"/>
  <c r="O584" i="2"/>
  <c r="P583" i="2"/>
  <c r="O583" i="2"/>
  <c r="P582" i="2"/>
  <c r="O582" i="2"/>
  <c r="P581" i="2"/>
  <c r="O581" i="2"/>
  <c r="P580" i="2"/>
  <c r="O580" i="2"/>
  <c r="P579" i="2"/>
  <c r="O579" i="2"/>
  <c r="P578" i="2"/>
  <c r="O578" i="2"/>
  <c r="P577" i="2"/>
  <c r="O577" i="2"/>
  <c r="P576" i="2"/>
  <c r="O576" i="2"/>
  <c r="P575" i="2"/>
  <c r="O575" i="2"/>
  <c r="P574" i="2"/>
  <c r="O574" i="2"/>
  <c r="P573" i="2"/>
  <c r="O573" i="2"/>
  <c r="P572" i="2"/>
  <c r="O572" i="2"/>
  <c r="P571" i="2"/>
  <c r="O571" i="2"/>
  <c r="P570" i="2"/>
  <c r="O570" i="2"/>
  <c r="P569" i="2"/>
  <c r="O569" i="2"/>
  <c r="P568" i="2"/>
  <c r="O568" i="2"/>
  <c r="P567" i="2"/>
  <c r="O567" i="2"/>
  <c r="P566" i="2"/>
  <c r="O566" i="2"/>
  <c r="P565" i="2"/>
  <c r="O565" i="2"/>
  <c r="P564" i="2"/>
  <c r="O564" i="2"/>
  <c r="P563" i="2"/>
  <c r="O563" i="2"/>
  <c r="P562" i="2"/>
  <c r="O562" i="2"/>
  <c r="P561" i="2"/>
  <c r="O561" i="2"/>
  <c r="P560" i="2"/>
  <c r="O560" i="2"/>
  <c r="P559" i="2"/>
  <c r="O559" i="2"/>
  <c r="P558" i="2"/>
  <c r="O558" i="2"/>
  <c r="P557" i="2"/>
  <c r="O557" i="2"/>
  <c r="P556" i="2"/>
  <c r="O556" i="2"/>
  <c r="P555" i="2"/>
  <c r="O555" i="2"/>
  <c r="P554" i="2"/>
  <c r="O554" i="2"/>
  <c r="P553" i="2"/>
  <c r="O553" i="2"/>
  <c r="P552" i="2"/>
  <c r="O552" i="2"/>
  <c r="P551" i="2"/>
  <c r="O551" i="2"/>
  <c r="P550" i="2"/>
  <c r="O550" i="2"/>
  <c r="P548" i="2"/>
  <c r="O548" i="2"/>
  <c r="P547" i="2"/>
  <c r="O547" i="2"/>
  <c r="P546" i="2"/>
  <c r="O546" i="2"/>
  <c r="P545" i="2"/>
  <c r="O545" i="2"/>
  <c r="P544" i="2"/>
  <c r="O544" i="2"/>
  <c r="P542" i="2"/>
  <c r="O542" i="2"/>
  <c r="P541" i="2"/>
  <c r="O541" i="2"/>
  <c r="P540" i="2"/>
  <c r="O540" i="2"/>
  <c r="P539" i="2"/>
  <c r="O539" i="2"/>
  <c r="P538" i="2"/>
  <c r="O538" i="2"/>
  <c r="P537" i="2"/>
  <c r="O537" i="2"/>
  <c r="P536" i="2"/>
  <c r="O536" i="2"/>
  <c r="P535" i="2"/>
  <c r="O535" i="2"/>
  <c r="P534" i="2"/>
  <c r="O534" i="2"/>
  <c r="P533" i="2"/>
  <c r="O533" i="2"/>
  <c r="P532" i="2"/>
  <c r="O532" i="2"/>
  <c r="P531" i="2"/>
  <c r="O531" i="2"/>
  <c r="P530" i="2"/>
  <c r="O530" i="2"/>
  <c r="P529" i="2"/>
  <c r="O529" i="2"/>
  <c r="P528" i="2"/>
  <c r="O528" i="2"/>
  <c r="P527" i="2"/>
  <c r="O527" i="2"/>
  <c r="P526" i="2"/>
  <c r="O526" i="2"/>
  <c r="P525" i="2"/>
  <c r="O525" i="2"/>
  <c r="P524" i="2"/>
  <c r="O524" i="2"/>
  <c r="P523" i="2"/>
  <c r="O523" i="2"/>
  <c r="P522" i="2"/>
  <c r="O522" i="2"/>
  <c r="P521" i="2"/>
  <c r="O521" i="2"/>
  <c r="P520" i="2"/>
  <c r="O520" i="2"/>
  <c r="P519" i="2"/>
  <c r="O519" i="2"/>
  <c r="P518" i="2"/>
  <c r="O518" i="2"/>
  <c r="P517" i="2"/>
  <c r="O517" i="2"/>
  <c r="P516" i="2"/>
  <c r="O516" i="2"/>
  <c r="P515" i="2"/>
  <c r="O515" i="2"/>
  <c r="P514" i="2"/>
  <c r="O514" i="2"/>
  <c r="P513" i="2"/>
  <c r="O513" i="2"/>
  <c r="P512" i="2"/>
  <c r="O512" i="2"/>
  <c r="P511" i="2"/>
  <c r="O511" i="2"/>
  <c r="P510" i="2"/>
  <c r="O510" i="2"/>
  <c r="P509" i="2"/>
  <c r="O509" i="2"/>
  <c r="P508" i="2"/>
  <c r="O508" i="2"/>
  <c r="P507" i="2"/>
  <c r="O507" i="2"/>
  <c r="P506" i="2"/>
  <c r="O506" i="2"/>
  <c r="P505" i="2"/>
  <c r="O505" i="2"/>
  <c r="P504" i="2"/>
  <c r="O504" i="2"/>
  <c r="P503" i="2"/>
  <c r="O503" i="2"/>
  <c r="P502" i="2"/>
  <c r="O502" i="2"/>
  <c r="P501" i="2"/>
  <c r="O501" i="2"/>
  <c r="P500" i="2"/>
  <c r="O500" i="2"/>
  <c r="P499" i="2"/>
  <c r="O499" i="2"/>
  <c r="P498" i="2"/>
  <c r="O498" i="2"/>
  <c r="P497" i="2"/>
  <c r="O497" i="2"/>
  <c r="P496" i="2"/>
  <c r="O496" i="2"/>
  <c r="P495" i="2"/>
  <c r="O495" i="2"/>
  <c r="P494" i="2"/>
  <c r="O494" i="2"/>
  <c r="P493" i="2"/>
  <c r="O493" i="2"/>
  <c r="P492" i="2"/>
  <c r="O492" i="2"/>
  <c r="P491" i="2"/>
  <c r="O491" i="2"/>
  <c r="P490" i="2"/>
  <c r="O490" i="2"/>
  <c r="P489" i="2"/>
  <c r="O489" i="2"/>
  <c r="P488" i="2"/>
  <c r="O488" i="2"/>
  <c r="P487" i="2"/>
  <c r="O487" i="2"/>
  <c r="P486" i="2"/>
  <c r="O486" i="2"/>
  <c r="P485" i="2"/>
  <c r="O485" i="2"/>
  <c r="P484" i="2"/>
  <c r="O484" i="2"/>
  <c r="P483" i="2"/>
  <c r="O483" i="2"/>
  <c r="P482" i="2"/>
  <c r="O482" i="2"/>
  <c r="P481" i="2"/>
  <c r="O481" i="2"/>
  <c r="P480" i="2"/>
  <c r="O480" i="2"/>
  <c r="P479" i="2"/>
  <c r="O479" i="2"/>
  <c r="P478" i="2"/>
  <c r="O478" i="2"/>
  <c r="P477" i="2"/>
  <c r="O477" i="2"/>
  <c r="P476" i="2"/>
  <c r="O476" i="2"/>
  <c r="P475" i="2"/>
  <c r="O475" i="2"/>
  <c r="P474" i="2"/>
  <c r="O474" i="2"/>
  <c r="P473" i="2"/>
  <c r="O473" i="2"/>
  <c r="P472" i="2"/>
  <c r="O472" i="2"/>
  <c r="P471" i="2"/>
  <c r="O471" i="2"/>
  <c r="P470" i="2"/>
  <c r="O470" i="2"/>
  <c r="P469" i="2"/>
  <c r="O469" i="2"/>
  <c r="P468" i="2"/>
  <c r="O468" i="2"/>
  <c r="P467" i="2"/>
  <c r="O467" i="2"/>
  <c r="P466" i="2"/>
  <c r="O466" i="2"/>
  <c r="P465" i="2"/>
  <c r="O465" i="2"/>
  <c r="P464" i="2"/>
  <c r="O464" i="2"/>
  <c r="P463" i="2"/>
  <c r="O463" i="2"/>
  <c r="P462" i="2"/>
  <c r="O462" i="2"/>
  <c r="P461" i="2"/>
  <c r="O461" i="2"/>
  <c r="P460" i="2"/>
  <c r="O460" i="2"/>
  <c r="P459" i="2"/>
  <c r="O459" i="2"/>
  <c r="P458" i="2"/>
  <c r="O458" i="2"/>
  <c r="P457" i="2"/>
  <c r="O457" i="2"/>
  <c r="P456" i="2"/>
  <c r="O456" i="2"/>
  <c r="P455" i="2"/>
  <c r="O455" i="2"/>
  <c r="P454" i="2"/>
  <c r="O454" i="2"/>
  <c r="P453" i="2"/>
  <c r="O453" i="2"/>
  <c r="P452" i="2"/>
  <c r="O452" i="2"/>
  <c r="P451" i="2"/>
  <c r="O451" i="2"/>
  <c r="P450" i="2"/>
  <c r="O450" i="2"/>
  <c r="P449" i="2"/>
  <c r="O449" i="2"/>
  <c r="P448" i="2"/>
  <c r="O448" i="2"/>
  <c r="P447" i="2"/>
  <c r="O447" i="2"/>
  <c r="P446" i="2"/>
  <c r="O446" i="2"/>
  <c r="P445" i="2"/>
  <c r="O445" i="2"/>
  <c r="P444" i="2"/>
  <c r="O444" i="2"/>
  <c r="P443" i="2"/>
  <c r="O443" i="2"/>
  <c r="P442" i="2"/>
  <c r="O442" i="2"/>
  <c r="P441" i="2"/>
  <c r="O441" i="2"/>
  <c r="P440" i="2"/>
  <c r="O440" i="2"/>
  <c r="P439" i="2"/>
  <c r="O439" i="2"/>
  <c r="P438" i="2"/>
  <c r="O438" i="2"/>
  <c r="P437" i="2"/>
  <c r="O437" i="2"/>
  <c r="P436" i="2"/>
  <c r="O436" i="2"/>
  <c r="P435" i="2"/>
  <c r="O435" i="2"/>
  <c r="P434" i="2"/>
  <c r="O434" i="2"/>
  <c r="P433" i="2"/>
  <c r="O433" i="2"/>
  <c r="P432" i="2"/>
  <c r="O432" i="2"/>
  <c r="P431" i="2"/>
  <c r="O431" i="2"/>
  <c r="P430" i="2"/>
  <c r="O430" i="2"/>
  <c r="P429" i="2"/>
  <c r="O429" i="2"/>
  <c r="P428" i="2"/>
  <c r="O428" i="2"/>
  <c r="P427" i="2"/>
  <c r="O427" i="2"/>
  <c r="P426" i="2"/>
  <c r="O426" i="2"/>
  <c r="P425" i="2"/>
  <c r="O425" i="2"/>
  <c r="P424" i="2"/>
  <c r="O424" i="2"/>
  <c r="P423" i="2"/>
  <c r="O423" i="2"/>
  <c r="P422" i="2"/>
  <c r="O422" i="2"/>
  <c r="P421" i="2"/>
  <c r="O421" i="2"/>
  <c r="P420" i="2"/>
  <c r="O420" i="2"/>
  <c r="P419" i="2"/>
  <c r="O419" i="2"/>
  <c r="P418" i="2"/>
  <c r="O418" i="2"/>
  <c r="P417" i="2"/>
  <c r="O417" i="2"/>
  <c r="P416" i="2"/>
  <c r="O416" i="2"/>
  <c r="P415" i="2"/>
  <c r="O415" i="2"/>
  <c r="P414" i="2"/>
  <c r="O414" i="2"/>
  <c r="P413" i="2"/>
  <c r="O413" i="2"/>
  <c r="P412" i="2"/>
  <c r="O412" i="2"/>
  <c r="P411" i="2"/>
  <c r="O411" i="2"/>
  <c r="P410" i="2"/>
  <c r="O410" i="2"/>
  <c r="P409" i="2"/>
  <c r="O409" i="2"/>
  <c r="P408" i="2"/>
  <c r="O408" i="2"/>
  <c r="P407" i="2"/>
  <c r="O407" i="2"/>
  <c r="P406" i="2"/>
  <c r="O406" i="2"/>
  <c r="P405" i="2"/>
  <c r="O405" i="2"/>
  <c r="P404" i="2"/>
  <c r="O404" i="2"/>
  <c r="P403" i="2"/>
  <c r="O403" i="2"/>
  <c r="P402" i="2"/>
  <c r="O402" i="2"/>
  <c r="P401" i="2"/>
  <c r="O401" i="2"/>
  <c r="P400" i="2"/>
  <c r="O400" i="2"/>
  <c r="P399" i="2"/>
  <c r="O399" i="2"/>
  <c r="P398" i="2"/>
  <c r="O398" i="2"/>
  <c r="P397" i="2"/>
  <c r="O397" i="2"/>
  <c r="P396" i="2"/>
  <c r="O396" i="2"/>
  <c r="P395" i="2"/>
  <c r="O395" i="2"/>
  <c r="P394" i="2"/>
  <c r="O394" i="2"/>
  <c r="P393" i="2"/>
  <c r="O393" i="2"/>
  <c r="P392" i="2"/>
  <c r="O392" i="2"/>
  <c r="P391" i="2"/>
  <c r="O391" i="2"/>
  <c r="P390" i="2"/>
  <c r="O390" i="2"/>
  <c r="P389" i="2"/>
  <c r="O389" i="2"/>
  <c r="P388" i="2"/>
  <c r="O388" i="2"/>
  <c r="P387" i="2"/>
  <c r="O387" i="2"/>
  <c r="P386" i="2"/>
  <c r="O386" i="2"/>
  <c r="P385" i="2"/>
  <c r="O385" i="2"/>
  <c r="P384" i="2"/>
  <c r="O384" i="2"/>
  <c r="P383" i="2"/>
  <c r="O383" i="2"/>
  <c r="P382" i="2"/>
  <c r="O382" i="2"/>
  <c r="P381" i="2"/>
  <c r="O381" i="2"/>
  <c r="P380" i="2"/>
  <c r="O380" i="2"/>
  <c r="P379" i="2"/>
  <c r="O379" i="2"/>
  <c r="P378" i="2"/>
  <c r="O378" i="2"/>
  <c r="P377" i="2"/>
  <c r="O377" i="2"/>
  <c r="P376" i="2"/>
  <c r="O376" i="2"/>
  <c r="P375" i="2"/>
  <c r="O375" i="2"/>
  <c r="P374" i="2"/>
  <c r="O374" i="2"/>
  <c r="P373" i="2"/>
  <c r="O373" i="2"/>
  <c r="P372" i="2"/>
  <c r="O372" i="2"/>
  <c r="P371" i="2"/>
  <c r="O371" i="2"/>
  <c r="P370" i="2"/>
  <c r="O370" i="2"/>
  <c r="P369" i="2"/>
  <c r="O369" i="2"/>
  <c r="P368" i="2"/>
  <c r="O368" i="2"/>
  <c r="P367" i="2"/>
  <c r="O367" i="2"/>
  <c r="P366" i="2"/>
  <c r="O366" i="2"/>
  <c r="P365" i="2"/>
  <c r="O365" i="2"/>
  <c r="P364" i="2"/>
  <c r="O364" i="2"/>
  <c r="P363" i="2"/>
  <c r="O363" i="2"/>
  <c r="P362" i="2"/>
  <c r="O362" i="2"/>
  <c r="P361" i="2"/>
  <c r="O361" i="2"/>
  <c r="P360" i="2"/>
  <c r="O360" i="2"/>
  <c r="P359" i="2"/>
  <c r="O359" i="2"/>
  <c r="P358" i="2"/>
  <c r="O358" i="2"/>
  <c r="P357" i="2"/>
  <c r="O357" i="2"/>
  <c r="P356" i="2"/>
  <c r="O356" i="2"/>
  <c r="P355" i="2"/>
  <c r="O355" i="2"/>
  <c r="P354" i="2"/>
  <c r="O354" i="2"/>
  <c r="P353" i="2"/>
  <c r="O353" i="2"/>
  <c r="P352" i="2"/>
  <c r="O352" i="2"/>
  <c r="P351" i="2"/>
  <c r="O351" i="2"/>
  <c r="P350" i="2"/>
  <c r="O350" i="2"/>
  <c r="P349" i="2"/>
  <c r="O349" i="2"/>
  <c r="P348" i="2"/>
  <c r="O348" i="2"/>
  <c r="P347" i="2"/>
  <c r="O347" i="2"/>
  <c r="P346" i="2"/>
  <c r="O346" i="2"/>
  <c r="P345" i="2"/>
  <c r="O345" i="2"/>
  <c r="P344" i="2"/>
  <c r="O344" i="2"/>
  <c r="P343" i="2"/>
  <c r="O343" i="2"/>
  <c r="P342" i="2"/>
  <c r="O342" i="2"/>
  <c r="P341" i="2"/>
  <c r="O341" i="2"/>
  <c r="P340" i="2"/>
  <c r="O340" i="2"/>
  <c r="P339" i="2"/>
  <c r="O339" i="2"/>
  <c r="P338" i="2"/>
  <c r="O338" i="2"/>
  <c r="P337" i="2"/>
  <c r="O337" i="2"/>
  <c r="P336" i="2"/>
  <c r="O336" i="2"/>
  <c r="P335" i="2"/>
  <c r="O335" i="2"/>
  <c r="P334" i="2"/>
  <c r="O334" i="2"/>
  <c r="P333" i="2"/>
  <c r="O333" i="2"/>
  <c r="P332" i="2"/>
  <c r="O332" i="2"/>
  <c r="P331" i="2"/>
  <c r="O331" i="2"/>
  <c r="P330" i="2"/>
  <c r="O330" i="2"/>
  <c r="P329" i="2"/>
  <c r="O329" i="2"/>
  <c r="P328" i="2"/>
  <c r="O328" i="2"/>
  <c r="P327" i="2"/>
  <c r="O327" i="2"/>
  <c r="P326" i="2"/>
  <c r="O326" i="2"/>
  <c r="P325" i="2"/>
  <c r="O325" i="2"/>
  <c r="P324" i="2"/>
  <c r="O324" i="2"/>
  <c r="P323" i="2"/>
  <c r="O323" i="2"/>
  <c r="P322" i="2"/>
  <c r="O322" i="2"/>
  <c r="P321" i="2"/>
  <c r="O321" i="2"/>
  <c r="P320" i="2"/>
  <c r="O320" i="2"/>
  <c r="P319" i="2"/>
  <c r="O319" i="2"/>
  <c r="P318" i="2"/>
  <c r="O318" i="2"/>
  <c r="P317" i="2"/>
  <c r="O317" i="2"/>
  <c r="P316" i="2"/>
  <c r="O316" i="2"/>
  <c r="P315" i="2"/>
  <c r="O315" i="2"/>
  <c r="P314" i="2"/>
  <c r="O314" i="2"/>
  <c r="P313" i="2"/>
  <c r="O313" i="2"/>
  <c r="P312" i="2"/>
  <c r="O312" i="2"/>
  <c r="P311" i="2"/>
  <c r="O311" i="2"/>
  <c r="P310" i="2"/>
  <c r="O310" i="2"/>
  <c r="P309" i="2"/>
  <c r="O309" i="2"/>
  <c r="P308" i="2"/>
  <c r="O308" i="2"/>
  <c r="P307" i="2"/>
  <c r="O307" i="2"/>
  <c r="P306" i="2"/>
  <c r="O306" i="2"/>
  <c r="P305" i="2"/>
  <c r="O305" i="2"/>
  <c r="P304" i="2"/>
  <c r="O304" i="2"/>
  <c r="P303" i="2"/>
  <c r="O303" i="2"/>
  <c r="P302" i="2"/>
  <c r="O302" i="2"/>
  <c r="P301" i="2"/>
  <c r="O301" i="2"/>
  <c r="P300" i="2"/>
  <c r="O300" i="2"/>
  <c r="P299" i="2"/>
  <c r="O299" i="2"/>
  <c r="P298" i="2"/>
  <c r="O298" i="2"/>
  <c r="P297" i="2"/>
  <c r="O297" i="2"/>
  <c r="P296" i="2"/>
  <c r="O296" i="2"/>
  <c r="P295" i="2"/>
  <c r="O295" i="2"/>
  <c r="P294" i="2"/>
  <c r="O294" i="2"/>
  <c r="P293" i="2"/>
  <c r="O293" i="2"/>
  <c r="P292" i="2"/>
  <c r="O292" i="2"/>
  <c r="P291" i="2"/>
  <c r="O291" i="2"/>
  <c r="P290" i="2"/>
  <c r="O290" i="2"/>
  <c r="P289" i="2"/>
  <c r="O289" i="2"/>
  <c r="P288" i="2"/>
  <c r="O288" i="2"/>
  <c r="P287" i="2"/>
  <c r="O287" i="2"/>
  <c r="P286" i="2"/>
  <c r="O286" i="2"/>
  <c r="P285" i="2"/>
  <c r="O285" i="2"/>
  <c r="P284" i="2"/>
  <c r="O284" i="2"/>
  <c r="P283" i="2"/>
  <c r="O283" i="2"/>
  <c r="P282" i="2"/>
  <c r="O282" i="2"/>
  <c r="P281" i="2"/>
  <c r="O281" i="2"/>
  <c r="P280" i="2"/>
  <c r="O280" i="2"/>
  <c r="P279" i="2"/>
  <c r="O279" i="2"/>
  <c r="P278" i="2"/>
  <c r="O278" i="2"/>
  <c r="P277" i="2"/>
  <c r="O277" i="2"/>
  <c r="P276" i="2"/>
  <c r="O276" i="2"/>
  <c r="P275" i="2"/>
  <c r="O275" i="2"/>
  <c r="P274" i="2"/>
  <c r="O274" i="2"/>
  <c r="P273" i="2"/>
  <c r="O273" i="2"/>
  <c r="P272" i="2"/>
  <c r="O272" i="2"/>
  <c r="P271" i="2"/>
  <c r="O271" i="2"/>
  <c r="P270" i="2"/>
  <c r="O270" i="2"/>
  <c r="P269" i="2"/>
  <c r="O269" i="2"/>
  <c r="P268" i="2"/>
  <c r="O268" i="2"/>
  <c r="P267" i="2"/>
  <c r="O267" i="2"/>
  <c r="P266" i="2"/>
  <c r="O266" i="2"/>
  <c r="P265" i="2"/>
  <c r="O265" i="2"/>
  <c r="P264" i="2"/>
  <c r="O264" i="2"/>
  <c r="P263" i="2"/>
  <c r="O263" i="2"/>
  <c r="P262" i="2"/>
  <c r="O262" i="2"/>
  <c r="P261" i="2"/>
  <c r="O261" i="2"/>
  <c r="P260" i="2"/>
  <c r="O260" i="2"/>
  <c r="P259" i="2"/>
  <c r="O259" i="2"/>
  <c r="P258" i="2"/>
  <c r="O258" i="2"/>
  <c r="P257" i="2"/>
  <c r="O257" i="2"/>
  <c r="P256" i="2"/>
  <c r="O256" i="2"/>
  <c r="P255" i="2"/>
  <c r="O255" i="2"/>
  <c r="P254" i="2"/>
  <c r="O254" i="2"/>
  <c r="P253" i="2"/>
  <c r="O253" i="2"/>
  <c r="P252" i="2"/>
  <c r="O252" i="2"/>
  <c r="P251" i="2"/>
  <c r="O251" i="2"/>
  <c r="P250" i="2"/>
  <c r="O250" i="2"/>
  <c r="P249" i="2"/>
  <c r="O249" i="2"/>
  <c r="P248" i="2"/>
  <c r="O248" i="2"/>
  <c r="P247" i="2"/>
  <c r="O247" i="2"/>
  <c r="P246" i="2"/>
  <c r="O246" i="2"/>
  <c r="P245" i="2"/>
  <c r="O245" i="2"/>
  <c r="P244" i="2"/>
  <c r="O244" i="2"/>
  <c r="P243" i="2"/>
  <c r="O243" i="2"/>
  <c r="P242" i="2"/>
  <c r="O242" i="2"/>
  <c r="P241" i="2"/>
  <c r="O241" i="2"/>
  <c r="P240" i="2"/>
  <c r="O240" i="2"/>
  <c r="P239" i="2"/>
  <c r="O239" i="2"/>
  <c r="P238" i="2"/>
  <c r="O238" i="2"/>
  <c r="P237" i="2"/>
  <c r="O237" i="2"/>
  <c r="P236" i="2"/>
  <c r="O236" i="2"/>
  <c r="P235" i="2"/>
  <c r="O235" i="2"/>
  <c r="P234" i="2"/>
  <c r="O234" i="2"/>
  <c r="P233" i="2"/>
  <c r="O233" i="2"/>
  <c r="P232" i="2"/>
  <c r="O232" i="2"/>
  <c r="P231" i="2"/>
  <c r="O231" i="2"/>
  <c r="P230" i="2"/>
  <c r="O230" i="2"/>
  <c r="P229" i="2"/>
  <c r="O229" i="2"/>
  <c r="P228" i="2"/>
  <c r="O228" i="2"/>
  <c r="P227" i="2"/>
  <c r="O227" i="2"/>
  <c r="P226" i="2"/>
  <c r="O226" i="2"/>
  <c r="P225" i="2"/>
  <c r="O225" i="2"/>
  <c r="P224" i="2"/>
  <c r="O224" i="2"/>
  <c r="P223" i="2"/>
  <c r="O223" i="2"/>
  <c r="P222" i="2"/>
  <c r="O222" i="2"/>
  <c r="P221" i="2"/>
  <c r="O221" i="2"/>
  <c r="P220" i="2"/>
  <c r="O220" i="2"/>
  <c r="P219" i="2"/>
  <c r="O219" i="2"/>
  <c r="P218" i="2"/>
  <c r="O218" i="2"/>
  <c r="P217" i="2"/>
  <c r="O217" i="2"/>
  <c r="P216" i="2"/>
  <c r="O216" i="2"/>
  <c r="P215" i="2"/>
  <c r="O215" i="2"/>
  <c r="P214" i="2"/>
  <c r="O214" i="2"/>
  <c r="P213" i="2"/>
  <c r="O213" i="2"/>
  <c r="P212" i="2"/>
  <c r="O212" i="2"/>
  <c r="P211" i="2"/>
  <c r="O211" i="2"/>
  <c r="P210" i="2"/>
  <c r="O210" i="2"/>
  <c r="P209" i="2"/>
  <c r="O209" i="2"/>
  <c r="P208" i="2"/>
  <c r="O208" i="2"/>
  <c r="P207" i="2"/>
  <c r="O207" i="2"/>
  <c r="P206" i="2"/>
  <c r="O206" i="2"/>
  <c r="P205" i="2"/>
  <c r="O205" i="2"/>
  <c r="P204" i="2"/>
  <c r="O204" i="2"/>
  <c r="P203" i="2"/>
  <c r="O203" i="2"/>
  <c r="P202" i="2"/>
  <c r="O202" i="2"/>
  <c r="P201" i="2"/>
  <c r="O201" i="2"/>
  <c r="P200" i="2"/>
  <c r="O200" i="2"/>
  <c r="P199" i="2"/>
  <c r="O199" i="2"/>
  <c r="P198" i="2"/>
  <c r="O198" i="2"/>
  <c r="P197" i="2"/>
  <c r="O197" i="2"/>
  <c r="P196" i="2"/>
  <c r="O196" i="2"/>
  <c r="P195" i="2"/>
  <c r="O195" i="2"/>
  <c r="P194" i="2"/>
  <c r="O194" i="2"/>
  <c r="P193" i="2"/>
  <c r="O193" i="2"/>
  <c r="P192" i="2"/>
  <c r="O192" i="2"/>
  <c r="P191" i="2"/>
  <c r="O191" i="2"/>
  <c r="P190" i="2"/>
  <c r="O190" i="2"/>
  <c r="P189" i="2"/>
  <c r="O189" i="2"/>
  <c r="P188" i="2"/>
  <c r="O188" i="2"/>
  <c r="P187" i="2"/>
  <c r="O187" i="2"/>
  <c r="P186" i="2"/>
  <c r="O186" i="2"/>
  <c r="P185" i="2"/>
  <c r="O185" i="2"/>
  <c r="P184" i="2"/>
  <c r="O184" i="2"/>
  <c r="P183" i="2"/>
  <c r="O183" i="2"/>
  <c r="P182" i="2"/>
  <c r="O182" i="2"/>
  <c r="P181" i="2"/>
  <c r="O181" i="2"/>
  <c r="P180" i="2"/>
  <c r="O180" i="2"/>
  <c r="P179" i="2"/>
  <c r="O179" i="2"/>
  <c r="P178" i="2"/>
  <c r="O178" i="2"/>
  <c r="P177" i="2"/>
  <c r="O177" i="2"/>
  <c r="P176" i="2"/>
  <c r="O176" i="2"/>
  <c r="P175" i="2"/>
  <c r="O175" i="2"/>
  <c r="P174" i="2"/>
  <c r="O174" i="2"/>
  <c r="P173" i="2"/>
  <c r="O173" i="2"/>
  <c r="P172" i="2"/>
  <c r="O172" i="2"/>
  <c r="P171" i="2"/>
  <c r="O171" i="2"/>
  <c r="P170" i="2"/>
  <c r="O170" i="2"/>
  <c r="P169" i="2"/>
  <c r="O169" i="2"/>
  <c r="P168" i="2"/>
  <c r="O168" i="2"/>
  <c r="P167" i="2"/>
  <c r="O167" i="2"/>
  <c r="P166" i="2"/>
  <c r="O166" i="2"/>
  <c r="P165" i="2"/>
  <c r="O165" i="2"/>
  <c r="P164" i="2"/>
  <c r="O164" i="2"/>
  <c r="P163" i="2"/>
  <c r="O163" i="2"/>
  <c r="P162" i="2"/>
  <c r="O162" i="2"/>
  <c r="P161" i="2"/>
  <c r="O161" i="2"/>
  <c r="P160" i="2"/>
  <c r="O160" i="2"/>
  <c r="P159" i="2"/>
  <c r="O159" i="2"/>
  <c r="P158" i="2"/>
  <c r="O158" i="2"/>
  <c r="P157" i="2"/>
  <c r="O157" i="2"/>
  <c r="P156" i="2"/>
  <c r="O156" i="2"/>
  <c r="P155" i="2"/>
  <c r="O155" i="2"/>
  <c r="P154" i="2"/>
  <c r="O154" i="2"/>
  <c r="P153" i="2"/>
  <c r="O153" i="2"/>
  <c r="P152" i="2"/>
  <c r="O152" i="2"/>
  <c r="P151" i="2"/>
  <c r="O151" i="2"/>
  <c r="P150" i="2"/>
  <c r="O150" i="2"/>
  <c r="P149" i="2"/>
  <c r="O149" i="2"/>
  <c r="P148" i="2"/>
  <c r="O148" i="2"/>
  <c r="P147" i="2"/>
  <c r="O147" i="2"/>
  <c r="P146" i="2"/>
  <c r="O146" i="2"/>
  <c r="P145" i="2"/>
  <c r="O145" i="2"/>
  <c r="P144" i="2"/>
  <c r="O144" i="2"/>
  <c r="P143" i="2"/>
  <c r="O143" i="2"/>
  <c r="P142" i="2"/>
  <c r="O142" i="2"/>
  <c r="P141" i="2"/>
  <c r="O141" i="2"/>
  <c r="P140" i="2"/>
  <c r="O140" i="2"/>
  <c r="P139" i="2"/>
  <c r="O139" i="2"/>
  <c r="P138" i="2"/>
  <c r="O138" i="2"/>
  <c r="P137" i="2"/>
  <c r="O137" i="2"/>
  <c r="P136" i="2"/>
  <c r="O136" i="2"/>
  <c r="P135" i="2"/>
  <c r="O135" i="2"/>
  <c r="P134" i="2"/>
  <c r="O134" i="2"/>
  <c r="P133" i="2"/>
  <c r="O133" i="2"/>
  <c r="P132" i="2"/>
  <c r="O132" i="2"/>
  <c r="P131" i="2"/>
  <c r="O131" i="2"/>
  <c r="P130" i="2"/>
  <c r="O130" i="2"/>
  <c r="P129" i="2"/>
  <c r="O129" i="2"/>
  <c r="P128" i="2"/>
  <c r="O128" i="2"/>
  <c r="P127" i="2"/>
  <c r="O127" i="2"/>
  <c r="P126" i="2"/>
  <c r="O126" i="2"/>
  <c r="P125" i="2"/>
  <c r="O125" i="2"/>
  <c r="P124" i="2"/>
  <c r="O124" i="2"/>
  <c r="P123" i="2"/>
  <c r="O123" i="2"/>
  <c r="P122" i="2"/>
  <c r="O122" i="2"/>
  <c r="P121" i="2"/>
  <c r="O121" i="2"/>
  <c r="P120" i="2"/>
  <c r="O120" i="2"/>
  <c r="P119" i="2"/>
  <c r="O119" i="2"/>
  <c r="P118" i="2"/>
  <c r="O118" i="2"/>
  <c r="P117" i="2"/>
  <c r="O117" i="2"/>
  <c r="P116" i="2"/>
  <c r="O116" i="2"/>
  <c r="P115" i="2"/>
  <c r="O115" i="2"/>
  <c r="P114" i="2"/>
  <c r="O114" i="2"/>
  <c r="P113" i="2"/>
  <c r="O113" i="2"/>
  <c r="P112" i="2"/>
  <c r="O112" i="2"/>
  <c r="P111" i="2"/>
  <c r="O111" i="2"/>
  <c r="P110" i="2"/>
  <c r="O110" i="2"/>
  <c r="P109" i="2"/>
  <c r="O109" i="2"/>
  <c r="P108" i="2"/>
  <c r="O108" i="2"/>
  <c r="P107" i="2"/>
  <c r="O107" i="2"/>
  <c r="P106" i="2"/>
  <c r="O106" i="2"/>
  <c r="P105" i="2"/>
  <c r="O105" i="2"/>
  <c r="P104" i="2"/>
  <c r="O104" i="2"/>
  <c r="P103" i="2"/>
  <c r="O103" i="2"/>
  <c r="P102" i="2"/>
  <c r="O102" i="2"/>
  <c r="P101" i="2"/>
  <c r="O101" i="2"/>
  <c r="P100" i="2"/>
  <c r="O100" i="2"/>
  <c r="P99" i="2"/>
  <c r="O99" i="2"/>
  <c r="P98" i="2"/>
  <c r="O98" i="2"/>
  <c r="P97" i="2"/>
  <c r="O97" i="2"/>
  <c r="P96" i="2"/>
  <c r="O96" i="2"/>
  <c r="P95" i="2"/>
  <c r="O95" i="2"/>
  <c r="P94" i="2"/>
  <c r="O94" i="2"/>
  <c r="P93" i="2"/>
  <c r="O93" i="2"/>
  <c r="P92" i="2"/>
  <c r="O92" i="2"/>
  <c r="P91" i="2"/>
  <c r="O91" i="2"/>
  <c r="P90" i="2"/>
  <c r="O90" i="2"/>
  <c r="P89" i="2"/>
  <c r="O89" i="2"/>
  <c r="P88" i="2"/>
  <c r="O88" i="2"/>
  <c r="P87" i="2"/>
  <c r="O87" i="2"/>
  <c r="P86" i="2"/>
  <c r="O86" i="2"/>
  <c r="P85" i="2"/>
  <c r="O85" i="2"/>
  <c r="P84" i="2"/>
  <c r="O84" i="2"/>
  <c r="P83" i="2"/>
  <c r="O83" i="2"/>
  <c r="P82" i="2"/>
  <c r="O82" i="2"/>
  <c r="P81" i="2"/>
  <c r="O81" i="2"/>
  <c r="P80" i="2"/>
  <c r="O80" i="2"/>
  <c r="P79" i="2"/>
  <c r="O79" i="2"/>
  <c r="P78" i="2"/>
  <c r="O78" i="2"/>
  <c r="P77" i="2"/>
  <c r="O77" i="2"/>
  <c r="P76" i="2"/>
  <c r="O76" i="2"/>
  <c r="P75" i="2"/>
  <c r="O75" i="2"/>
  <c r="P74" i="2"/>
  <c r="O74" i="2"/>
  <c r="P73" i="2"/>
  <c r="O73" i="2"/>
  <c r="P72" i="2"/>
  <c r="O72" i="2"/>
  <c r="P71" i="2"/>
  <c r="O71" i="2"/>
  <c r="P70" i="2"/>
  <c r="O70" i="2"/>
  <c r="P69" i="2"/>
  <c r="O69" i="2"/>
  <c r="P68" i="2"/>
  <c r="O68" i="2"/>
  <c r="P67" i="2"/>
  <c r="O67" i="2"/>
  <c r="P66" i="2"/>
  <c r="O66" i="2"/>
  <c r="P65" i="2"/>
  <c r="O65" i="2"/>
  <c r="P64" i="2"/>
  <c r="O64" i="2"/>
  <c r="P63" i="2"/>
  <c r="O63" i="2"/>
  <c r="P62" i="2"/>
  <c r="O62" i="2"/>
  <c r="P61" i="2"/>
  <c r="O61" i="2"/>
  <c r="P60" i="2"/>
  <c r="O60" i="2"/>
  <c r="P59" i="2"/>
  <c r="O59" i="2"/>
  <c r="P58" i="2"/>
  <c r="O58" i="2"/>
  <c r="P57" i="2"/>
  <c r="O57" i="2"/>
  <c r="P56" i="2"/>
  <c r="O56" i="2"/>
  <c r="P55" i="2"/>
  <c r="O55" i="2"/>
  <c r="P54" i="2"/>
  <c r="O54" i="2"/>
  <c r="P53" i="2"/>
  <c r="O53" i="2"/>
  <c r="P52" i="2"/>
  <c r="O52" i="2"/>
  <c r="P51" i="2"/>
  <c r="O51" i="2"/>
  <c r="P50" i="2"/>
  <c r="O50" i="2"/>
  <c r="P49" i="2"/>
  <c r="O49" i="2"/>
  <c r="P48" i="2"/>
  <c r="O48" i="2"/>
  <c r="P47" i="2"/>
  <c r="O47" i="2"/>
  <c r="P46" i="2"/>
  <c r="O46" i="2"/>
  <c r="P45" i="2"/>
  <c r="O45" i="2"/>
  <c r="P44" i="2"/>
  <c r="O44" i="2"/>
  <c r="P43" i="2"/>
  <c r="O43" i="2"/>
  <c r="P42" i="2"/>
  <c r="O42" i="2"/>
  <c r="P41" i="2"/>
  <c r="O41" i="2"/>
  <c r="P40" i="2"/>
  <c r="O40" i="2"/>
  <c r="P39" i="2"/>
  <c r="O39" i="2"/>
  <c r="P38" i="2"/>
  <c r="O38" i="2"/>
  <c r="P37" i="2"/>
  <c r="O37" i="2"/>
  <c r="P36" i="2"/>
  <c r="O36" i="2"/>
  <c r="P35" i="2"/>
  <c r="O35" i="2"/>
  <c r="P34" i="2"/>
  <c r="O34" i="2"/>
  <c r="P33" i="2"/>
  <c r="O33" i="2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P4" i="2"/>
  <c r="O4" i="2"/>
  <c r="P3" i="2"/>
  <c r="O3" i="2"/>
  <c r="P2" i="2"/>
  <c r="O2" i="2"/>
  <c r="B681" i="2"/>
  <c r="C681" i="2" s="1"/>
  <c r="E681" i="2" s="1"/>
  <c r="B680" i="2"/>
  <c r="C680" i="2" s="1"/>
  <c r="E680" i="2" s="1"/>
  <c r="B679" i="2"/>
  <c r="C679" i="2" s="1"/>
  <c r="E679" i="2" s="1"/>
  <c r="B678" i="2"/>
  <c r="C678" i="2" s="1"/>
  <c r="E678" i="2" s="1"/>
  <c r="B677" i="2"/>
  <c r="C677" i="2" s="1"/>
  <c r="E677" i="2" s="1"/>
  <c r="B676" i="2"/>
  <c r="C676" i="2" s="1"/>
  <c r="E676" i="2" s="1"/>
  <c r="B675" i="2"/>
  <c r="C675" i="2" s="1"/>
  <c r="E675" i="2" s="1"/>
  <c r="B674" i="2"/>
  <c r="C674" i="2" s="1"/>
  <c r="E674" i="2" s="1"/>
  <c r="B673" i="2"/>
  <c r="C673" i="2" s="1"/>
  <c r="E673" i="2" s="1"/>
  <c r="B670" i="2"/>
  <c r="C670" i="2" s="1"/>
  <c r="E670" i="2" s="1"/>
  <c r="B669" i="2"/>
  <c r="C669" i="2" s="1"/>
  <c r="E669" i="2" s="1"/>
  <c r="B668" i="2"/>
  <c r="C668" i="2" s="1"/>
  <c r="E668" i="2" s="1"/>
  <c r="B667" i="2"/>
  <c r="C667" i="2" s="1"/>
  <c r="E667" i="2" s="1"/>
  <c r="B666" i="2"/>
  <c r="C666" i="2" s="1"/>
  <c r="E666" i="2" s="1"/>
  <c r="B665" i="2"/>
  <c r="C665" i="2" s="1"/>
  <c r="E665" i="2" s="1"/>
  <c r="B664" i="2"/>
  <c r="C664" i="2" s="1"/>
  <c r="E664" i="2" s="1"/>
  <c r="B663" i="2"/>
  <c r="C663" i="2" s="1"/>
  <c r="E663" i="2" s="1"/>
  <c r="B662" i="2"/>
  <c r="C662" i="2" s="1"/>
  <c r="E662" i="2" s="1"/>
  <c r="B661" i="2"/>
  <c r="C661" i="2" s="1"/>
  <c r="E661" i="2" s="1"/>
  <c r="B660" i="2"/>
  <c r="C660" i="2" s="1"/>
  <c r="E660" i="2" s="1"/>
  <c r="B659" i="2"/>
  <c r="C659" i="2" s="1"/>
  <c r="E659" i="2" s="1"/>
  <c r="B658" i="2"/>
  <c r="C658" i="2" s="1"/>
  <c r="E658" i="2" s="1"/>
  <c r="B657" i="2"/>
  <c r="C657" i="2" s="1"/>
  <c r="E657" i="2" s="1"/>
  <c r="B656" i="2"/>
  <c r="C656" i="2" s="1"/>
  <c r="E656" i="2" s="1"/>
  <c r="B655" i="2"/>
  <c r="C655" i="2" s="1"/>
  <c r="E655" i="2" s="1"/>
  <c r="B654" i="2"/>
  <c r="C654" i="2" s="1"/>
  <c r="E654" i="2" s="1"/>
  <c r="B653" i="2"/>
  <c r="C653" i="2" s="1"/>
  <c r="E653" i="2" s="1"/>
  <c r="B652" i="2"/>
  <c r="C652" i="2" s="1"/>
  <c r="E652" i="2" s="1"/>
  <c r="B651" i="2"/>
  <c r="C651" i="2" s="1"/>
  <c r="E651" i="2" s="1"/>
  <c r="B650" i="2"/>
  <c r="C650" i="2" s="1"/>
  <c r="E650" i="2" s="1"/>
  <c r="B649" i="2"/>
  <c r="C649" i="2" s="1"/>
  <c r="E649" i="2" s="1"/>
  <c r="B648" i="2"/>
  <c r="C648" i="2" s="1"/>
  <c r="E648" i="2" s="1"/>
  <c r="B647" i="2"/>
  <c r="C647" i="2" s="1"/>
  <c r="E647" i="2" s="1"/>
  <c r="B646" i="2"/>
  <c r="C646" i="2" s="1"/>
  <c r="E646" i="2" s="1"/>
  <c r="B645" i="2"/>
  <c r="C645" i="2" s="1"/>
  <c r="E645" i="2" s="1"/>
  <c r="B644" i="2"/>
  <c r="C644" i="2" s="1"/>
  <c r="E644" i="2" s="1"/>
  <c r="B643" i="2"/>
  <c r="C643" i="2" s="1"/>
  <c r="E643" i="2" s="1"/>
  <c r="B642" i="2"/>
  <c r="C642" i="2" s="1"/>
  <c r="E642" i="2" s="1"/>
  <c r="B641" i="2"/>
  <c r="C641" i="2" s="1"/>
  <c r="E641" i="2" s="1"/>
  <c r="B640" i="2"/>
  <c r="C640" i="2" s="1"/>
  <c r="E640" i="2" s="1"/>
  <c r="B639" i="2"/>
  <c r="C639" i="2" s="1"/>
  <c r="E639" i="2" s="1"/>
  <c r="B638" i="2"/>
  <c r="C638" i="2" s="1"/>
  <c r="E638" i="2" s="1"/>
  <c r="B637" i="2"/>
  <c r="C637" i="2" s="1"/>
  <c r="E637" i="2" s="1"/>
  <c r="B636" i="2"/>
  <c r="C636" i="2" s="1"/>
  <c r="E636" i="2" s="1"/>
  <c r="B635" i="2"/>
  <c r="C635" i="2" s="1"/>
  <c r="E635" i="2" s="1"/>
  <c r="B634" i="2"/>
  <c r="C634" i="2" s="1"/>
  <c r="E634" i="2" s="1"/>
  <c r="B633" i="2"/>
  <c r="C633" i="2" s="1"/>
  <c r="E633" i="2" s="1"/>
  <c r="B632" i="2"/>
  <c r="C632" i="2" s="1"/>
  <c r="E632" i="2" s="1"/>
  <c r="B631" i="2"/>
  <c r="C631" i="2" s="1"/>
  <c r="E631" i="2" s="1"/>
  <c r="B630" i="2"/>
  <c r="C630" i="2" s="1"/>
  <c r="E630" i="2" s="1"/>
  <c r="B629" i="2"/>
  <c r="C629" i="2" s="1"/>
  <c r="E629" i="2" s="1"/>
  <c r="B628" i="2"/>
  <c r="C628" i="2" s="1"/>
  <c r="E628" i="2" s="1"/>
  <c r="B627" i="2"/>
  <c r="C627" i="2" s="1"/>
  <c r="E627" i="2" s="1"/>
  <c r="B626" i="2"/>
  <c r="C626" i="2" s="1"/>
  <c r="E626" i="2" s="1"/>
  <c r="B625" i="2"/>
  <c r="C625" i="2" s="1"/>
  <c r="E625" i="2" s="1"/>
  <c r="B624" i="2"/>
  <c r="C624" i="2" s="1"/>
  <c r="E624" i="2" s="1"/>
  <c r="B623" i="2"/>
  <c r="C623" i="2" s="1"/>
  <c r="E623" i="2" s="1"/>
  <c r="B622" i="2"/>
  <c r="C622" i="2" s="1"/>
  <c r="E622" i="2" s="1"/>
  <c r="B621" i="2"/>
  <c r="C621" i="2" s="1"/>
  <c r="E621" i="2" s="1"/>
  <c r="B620" i="2"/>
  <c r="C620" i="2" s="1"/>
  <c r="E620" i="2" s="1"/>
  <c r="B619" i="2"/>
  <c r="C619" i="2" s="1"/>
  <c r="E619" i="2" s="1"/>
  <c r="B618" i="2"/>
  <c r="C618" i="2" s="1"/>
  <c r="E618" i="2" s="1"/>
  <c r="B617" i="2"/>
  <c r="C617" i="2" s="1"/>
  <c r="E617" i="2" s="1"/>
  <c r="B616" i="2"/>
  <c r="C616" i="2" s="1"/>
  <c r="E616" i="2" s="1"/>
  <c r="B615" i="2"/>
  <c r="C615" i="2" s="1"/>
  <c r="E615" i="2" s="1"/>
  <c r="B614" i="2"/>
  <c r="C614" i="2" s="1"/>
  <c r="E614" i="2" s="1"/>
  <c r="B613" i="2"/>
  <c r="C613" i="2" s="1"/>
  <c r="E613" i="2" s="1"/>
  <c r="B612" i="2"/>
  <c r="C612" i="2" s="1"/>
  <c r="E612" i="2" s="1"/>
  <c r="B611" i="2"/>
  <c r="C611" i="2" s="1"/>
  <c r="E611" i="2" s="1"/>
  <c r="B610" i="2"/>
  <c r="C610" i="2" s="1"/>
  <c r="E610" i="2" s="1"/>
  <c r="B609" i="2"/>
  <c r="C609" i="2" s="1"/>
  <c r="E609" i="2" s="1"/>
  <c r="B608" i="2"/>
  <c r="C608" i="2" s="1"/>
  <c r="E608" i="2" s="1"/>
  <c r="B607" i="2"/>
  <c r="C607" i="2" s="1"/>
  <c r="E607" i="2" s="1"/>
  <c r="B606" i="2"/>
  <c r="C606" i="2" s="1"/>
  <c r="E606" i="2" s="1"/>
  <c r="B605" i="2"/>
  <c r="C605" i="2" s="1"/>
  <c r="E605" i="2" s="1"/>
  <c r="B604" i="2"/>
  <c r="C604" i="2" s="1"/>
  <c r="E604" i="2" s="1"/>
  <c r="B603" i="2"/>
  <c r="C603" i="2" s="1"/>
  <c r="E603" i="2" s="1"/>
  <c r="B602" i="2"/>
  <c r="C602" i="2" s="1"/>
  <c r="E602" i="2" s="1"/>
  <c r="B601" i="2"/>
  <c r="C601" i="2" s="1"/>
  <c r="E601" i="2" s="1"/>
  <c r="B600" i="2"/>
  <c r="C600" i="2" s="1"/>
  <c r="E600" i="2" s="1"/>
  <c r="B599" i="2"/>
  <c r="C599" i="2" s="1"/>
  <c r="E599" i="2" s="1"/>
  <c r="B598" i="2"/>
  <c r="C598" i="2" s="1"/>
  <c r="E598" i="2" s="1"/>
  <c r="B597" i="2"/>
  <c r="C597" i="2" s="1"/>
  <c r="E597" i="2" s="1"/>
  <c r="B596" i="2"/>
  <c r="C596" i="2" s="1"/>
  <c r="E596" i="2" s="1"/>
  <c r="B595" i="2"/>
  <c r="C595" i="2" s="1"/>
  <c r="E595" i="2" s="1"/>
  <c r="B594" i="2"/>
  <c r="C594" i="2" s="1"/>
  <c r="E594" i="2" s="1"/>
  <c r="B593" i="2"/>
  <c r="C593" i="2" s="1"/>
  <c r="E593" i="2" s="1"/>
  <c r="B592" i="2"/>
  <c r="C592" i="2" s="1"/>
  <c r="E592" i="2" s="1"/>
  <c r="B591" i="2"/>
  <c r="C591" i="2" s="1"/>
  <c r="E591" i="2" s="1"/>
  <c r="B590" i="2"/>
  <c r="C590" i="2" s="1"/>
  <c r="E590" i="2" s="1"/>
  <c r="B589" i="2"/>
  <c r="C589" i="2" s="1"/>
  <c r="E589" i="2" s="1"/>
  <c r="B588" i="2"/>
  <c r="C588" i="2" s="1"/>
  <c r="E588" i="2" s="1"/>
  <c r="B587" i="2"/>
  <c r="C587" i="2" s="1"/>
  <c r="E587" i="2" s="1"/>
  <c r="B586" i="2"/>
  <c r="C586" i="2" s="1"/>
  <c r="E586" i="2" s="1"/>
  <c r="B585" i="2"/>
  <c r="C585" i="2" s="1"/>
  <c r="E585" i="2" s="1"/>
  <c r="B584" i="2"/>
  <c r="C584" i="2" s="1"/>
  <c r="E584" i="2" s="1"/>
  <c r="B583" i="2"/>
  <c r="C583" i="2" s="1"/>
  <c r="E583" i="2" s="1"/>
  <c r="B582" i="2"/>
  <c r="C582" i="2" s="1"/>
  <c r="E582" i="2" s="1"/>
  <c r="B581" i="2"/>
  <c r="C581" i="2" s="1"/>
  <c r="E581" i="2" s="1"/>
  <c r="B580" i="2"/>
  <c r="C580" i="2" s="1"/>
  <c r="E580" i="2" s="1"/>
  <c r="B579" i="2"/>
  <c r="C579" i="2" s="1"/>
  <c r="E579" i="2" s="1"/>
  <c r="B578" i="2"/>
  <c r="C578" i="2" s="1"/>
  <c r="E578" i="2" s="1"/>
  <c r="B577" i="2"/>
  <c r="C577" i="2" s="1"/>
  <c r="E577" i="2" s="1"/>
  <c r="B576" i="2"/>
  <c r="C576" i="2" s="1"/>
  <c r="E576" i="2" s="1"/>
  <c r="B575" i="2"/>
  <c r="C575" i="2" s="1"/>
  <c r="E575" i="2" s="1"/>
  <c r="B574" i="2"/>
  <c r="C574" i="2" s="1"/>
  <c r="E574" i="2" s="1"/>
  <c r="B573" i="2"/>
  <c r="C573" i="2" s="1"/>
  <c r="E573" i="2" s="1"/>
  <c r="B572" i="2"/>
  <c r="C572" i="2" s="1"/>
  <c r="E572" i="2" s="1"/>
  <c r="B571" i="2"/>
  <c r="C571" i="2" s="1"/>
  <c r="E571" i="2" s="1"/>
  <c r="B570" i="2"/>
  <c r="C570" i="2" s="1"/>
  <c r="E570" i="2" s="1"/>
  <c r="B569" i="2"/>
  <c r="C569" i="2" s="1"/>
  <c r="E569" i="2" s="1"/>
  <c r="B568" i="2"/>
  <c r="C568" i="2" s="1"/>
  <c r="E568" i="2" s="1"/>
  <c r="B567" i="2"/>
  <c r="C567" i="2" s="1"/>
  <c r="E567" i="2" s="1"/>
  <c r="B566" i="2"/>
  <c r="C566" i="2" s="1"/>
  <c r="E566" i="2" s="1"/>
  <c r="B565" i="2"/>
  <c r="C565" i="2" s="1"/>
  <c r="E565" i="2" s="1"/>
  <c r="B564" i="2"/>
  <c r="C564" i="2" s="1"/>
  <c r="E564" i="2" s="1"/>
  <c r="B563" i="2"/>
  <c r="C563" i="2" s="1"/>
  <c r="E563" i="2" s="1"/>
  <c r="B562" i="2"/>
  <c r="C562" i="2" s="1"/>
  <c r="E562" i="2" s="1"/>
  <c r="B561" i="2"/>
  <c r="C561" i="2" s="1"/>
  <c r="E561" i="2" s="1"/>
  <c r="B560" i="2"/>
  <c r="C560" i="2" s="1"/>
  <c r="E560" i="2" s="1"/>
  <c r="B559" i="2"/>
  <c r="C559" i="2" s="1"/>
  <c r="E559" i="2" s="1"/>
  <c r="B558" i="2"/>
  <c r="C558" i="2" s="1"/>
  <c r="E558" i="2" s="1"/>
  <c r="B557" i="2"/>
  <c r="C557" i="2" s="1"/>
  <c r="E557" i="2" s="1"/>
  <c r="B556" i="2"/>
  <c r="C556" i="2" s="1"/>
  <c r="E556" i="2" s="1"/>
  <c r="B555" i="2"/>
  <c r="C555" i="2" s="1"/>
  <c r="E555" i="2" s="1"/>
  <c r="B554" i="2"/>
  <c r="C554" i="2" s="1"/>
  <c r="E554" i="2" s="1"/>
  <c r="B553" i="2"/>
  <c r="C553" i="2" s="1"/>
  <c r="E553" i="2" s="1"/>
  <c r="B552" i="2"/>
  <c r="C552" i="2" s="1"/>
  <c r="E552" i="2" s="1"/>
  <c r="B551" i="2"/>
  <c r="C551" i="2" s="1"/>
  <c r="E551" i="2" s="1"/>
  <c r="B550" i="2"/>
  <c r="C550" i="2" s="1"/>
  <c r="E550" i="2" s="1"/>
  <c r="B549" i="2"/>
  <c r="C549" i="2" s="1"/>
  <c r="E549" i="2" s="1"/>
  <c r="B548" i="2"/>
  <c r="C548" i="2" s="1"/>
  <c r="E548" i="2" s="1"/>
  <c r="B547" i="2"/>
  <c r="C547" i="2" s="1"/>
  <c r="E547" i="2" s="1"/>
  <c r="B546" i="2"/>
  <c r="C546" i="2" s="1"/>
  <c r="E546" i="2" s="1"/>
  <c r="B545" i="2"/>
  <c r="C545" i="2" s="1"/>
  <c r="E545" i="2" s="1"/>
  <c r="B544" i="2"/>
  <c r="C544" i="2" s="1"/>
  <c r="E544" i="2" s="1"/>
  <c r="B543" i="2"/>
  <c r="C543" i="2" s="1"/>
  <c r="E543" i="2" s="1"/>
  <c r="B542" i="2"/>
  <c r="C542" i="2" s="1"/>
  <c r="E542" i="2" s="1"/>
  <c r="B541" i="2"/>
  <c r="C541" i="2" s="1"/>
  <c r="E541" i="2" s="1"/>
  <c r="B540" i="2"/>
  <c r="C540" i="2" s="1"/>
  <c r="E540" i="2" s="1"/>
  <c r="B539" i="2"/>
  <c r="C539" i="2" s="1"/>
  <c r="E539" i="2" s="1"/>
  <c r="B538" i="2"/>
  <c r="C538" i="2" s="1"/>
  <c r="E538" i="2" s="1"/>
  <c r="B537" i="2"/>
  <c r="C537" i="2" s="1"/>
  <c r="E537" i="2" s="1"/>
  <c r="B536" i="2"/>
  <c r="C536" i="2" s="1"/>
  <c r="E536" i="2" s="1"/>
  <c r="B535" i="2"/>
  <c r="C535" i="2" s="1"/>
  <c r="E535" i="2" s="1"/>
  <c r="B534" i="2"/>
  <c r="C534" i="2" s="1"/>
  <c r="E534" i="2" s="1"/>
  <c r="B533" i="2"/>
  <c r="C533" i="2" s="1"/>
  <c r="E533" i="2" s="1"/>
  <c r="B532" i="2"/>
  <c r="C532" i="2" s="1"/>
  <c r="E532" i="2" s="1"/>
  <c r="B531" i="2"/>
  <c r="C531" i="2" s="1"/>
  <c r="E531" i="2" s="1"/>
  <c r="B530" i="2"/>
  <c r="C530" i="2" s="1"/>
  <c r="E530" i="2" s="1"/>
  <c r="B529" i="2"/>
  <c r="C529" i="2" s="1"/>
  <c r="E529" i="2" s="1"/>
  <c r="B528" i="2"/>
  <c r="C528" i="2" s="1"/>
  <c r="E528" i="2" s="1"/>
  <c r="B527" i="2"/>
  <c r="C527" i="2" s="1"/>
  <c r="E527" i="2" s="1"/>
  <c r="B526" i="2"/>
  <c r="C526" i="2" s="1"/>
  <c r="E526" i="2" s="1"/>
  <c r="B525" i="2"/>
  <c r="C525" i="2" s="1"/>
  <c r="E525" i="2" s="1"/>
  <c r="B524" i="2"/>
  <c r="C524" i="2" s="1"/>
  <c r="E524" i="2" s="1"/>
  <c r="B523" i="2"/>
  <c r="C523" i="2" s="1"/>
  <c r="E523" i="2" s="1"/>
  <c r="B522" i="2"/>
  <c r="C522" i="2" s="1"/>
  <c r="E522" i="2" s="1"/>
  <c r="B521" i="2"/>
  <c r="C521" i="2" s="1"/>
  <c r="E521" i="2" s="1"/>
  <c r="B520" i="2"/>
  <c r="C520" i="2" s="1"/>
  <c r="E520" i="2" s="1"/>
  <c r="B519" i="2"/>
  <c r="C519" i="2" s="1"/>
  <c r="E519" i="2" s="1"/>
  <c r="B518" i="2"/>
  <c r="C518" i="2" s="1"/>
  <c r="E518" i="2" s="1"/>
  <c r="B517" i="2"/>
  <c r="C517" i="2" s="1"/>
  <c r="E517" i="2" s="1"/>
  <c r="B516" i="2"/>
  <c r="C516" i="2" s="1"/>
  <c r="E516" i="2" s="1"/>
  <c r="B515" i="2"/>
  <c r="C515" i="2" s="1"/>
  <c r="E515" i="2" s="1"/>
  <c r="B514" i="2"/>
  <c r="C514" i="2" s="1"/>
  <c r="E514" i="2" s="1"/>
  <c r="B513" i="2"/>
  <c r="C513" i="2" s="1"/>
  <c r="E513" i="2" s="1"/>
  <c r="B512" i="2"/>
  <c r="C512" i="2" s="1"/>
  <c r="E512" i="2" s="1"/>
  <c r="B511" i="2"/>
  <c r="C511" i="2" s="1"/>
  <c r="E511" i="2" s="1"/>
  <c r="B510" i="2"/>
  <c r="C510" i="2" s="1"/>
  <c r="E510" i="2" s="1"/>
  <c r="B509" i="2"/>
  <c r="C509" i="2" s="1"/>
  <c r="E509" i="2" s="1"/>
  <c r="B508" i="2"/>
  <c r="C508" i="2" s="1"/>
  <c r="E508" i="2" s="1"/>
  <c r="B507" i="2"/>
  <c r="C507" i="2" s="1"/>
  <c r="E507" i="2" s="1"/>
  <c r="B506" i="2"/>
  <c r="C506" i="2" s="1"/>
  <c r="E506" i="2" s="1"/>
  <c r="B505" i="2"/>
  <c r="C505" i="2" s="1"/>
  <c r="E505" i="2" s="1"/>
  <c r="B504" i="2"/>
  <c r="C504" i="2" s="1"/>
  <c r="E504" i="2" s="1"/>
  <c r="B503" i="2"/>
  <c r="C503" i="2" s="1"/>
  <c r="E503" i="2" s="1"/>
  <c r="B502" i="2"/>
  <c r="C502" i="2" s="1"/>
  <c r="E502" i="2" s="1"/>
  <c r="B501" i="2"/>
  <c r="C501" i="2" s="1"/>
  <c r="E501" i="2" s="1"/>
  <c r="B500" i="2"/>
  <c r="C500" i="2" s="1"/>
  <c r="E500" i="2" s="1"/>
  <c r="B499" i="2"/>
  <c r="C499" i="2" s="1"/>
  <c r="E499" i="2" s="1"/>
  <c r="B498" i="2"/>
  <c r="C498" i="2" s="1"/>
  <c r="E498" i="2" s="1"/>
  <c r="B497" i="2"/>
  <c r="C497" i="2" s="1"/>
  <c r="E497" i="2" s="1"/>
  <c r="B496" i="2"/>
  <c r="C496" i="2" s="1"/>
  <c r="E496" i="2" s="1"/>
  <c r="B495" i="2"/>
  <c r="C495" i="2" s="1"/>
  <c r="E495" i="2" s="1"/>
  <c r="B494" i="2"/>
  <c r="C494" i="2" s="1"/>
  <c r="E494" i="2" s="1"/>
  <c r="B493" i="2"/>
  <c r="C493" i="2" s="1"/>
  <c r="E493" i="2" s="1"/>
  <c r="B492" i="2"/>
  <c r="C492" i="2" s="1"/>
  <c r="E492" i="2" s="1"/>
  <c r="B491" i="2"/>
  <c r="C491" i="2" s="1"/>
  <c r="E491" i="2" s="1"/>
  <c r="B490" i="2"/>
  <c r="C490" i="2" s="1"/>
  <c r="E490" i="2" s="1"/>
  <c r="B489" i="2"/>
  <c r="C489" i="2" s="1"/>
  <c r="E489" i="2" s="1"/>
  <c r="B488" i="2"/>
  <c r="C488" i="2" s="1"/>
  <c r="E488" i="2" s="1"/>
  <c r="B487" i="2"/>
  <c r="C487" i="2" s="1"/>
  <c r="E487" i="2" s="1"/>
  <c r="B486" i="2"/>
  <c r="C486" i="2" s="1"/>
  <c r="E486" i="2" s="1"/>
  <c r="B485" i="2"/>
  <c r="C485" i="2" s="1"/>
  <c r="E485" i="2" s="1"/>
  <c r="B484" i="2"/>
  <c r="C484" i="2" s="1"/>
  <c r="E484" i="2" s="1"/>
  <c r="B483" i="2"/>
  <c r="C483" i="2" s="1"/>
  <c r="E483" i="2" s="1"/>
  <c r="B482" i="2"/>
  <c r="C482" i="2" s="1"/>
  <c r="E482" i="2" s="1"/>
  <c r="B481" i="2"/>
  <c r="C481" i="2" s="1"/>
  <c r="E481" i="2" s="1"/>
  <c r="B480" i="2"/>
  <c r="C480" i="2" s="1"/>
  <c r="E480" i="2" s="1"/>
  <c r="B479" i="2"/>
  <c r="C479" i="2" s="1"/>
  <c r="E479" i="2" s="1"/>
  <c r="B478" i="2"/>
  <c r="C478" i="2" s="1"/>
  <c r="E478" i="2" s="1"/>
  <c r="B477" i="2"/>
  <c r="C477" i="2" s="1"/>
  <c r="E477" i="2" s="1"/>
  <c r="B476" i="2"/>
  <c r="C476" i="2" s="1"/>
  <c r="E476" i="2" s="1"/>
  <c r="B475" i="2"/>
  <c r="C475" i="2" s="1"/>
  <c r="E475" i="2" s="1"/>
  <c r="B474" i="2"/>
  <c r="C474" i="2" s="1"/>
  <c r="E474" i="2" s="1"/>
  <c r="B473" i="2"/>
  <c r="C473" i="2" s="1"/>
  <c r="E473" i="2" s="1"/>
  <c r="B472" i="2"/>
  <c r="C472" i="2" s="1"/>
  <c r="E472" i="2" s="1"/>
  <c r="B471" i="2"/>
  <c r="C471" i="2" s="1"/>
  <c r="E471" i="2" s="1"/>
  <c r="B470" i="2"/>
  <c r="C470" i="2" s="1"/>
  <c r="E470" i="2" s="1"/>
  <c r="B469" i="2"/>
  <c r="C469" i="2" s="1"/>
  <c r="E469" i="2" s="1"/>
  <c r="B468" i="2"/>
  <c r="C468" i="2" s="1"/>
  <c r="E468" i="2" s="1"/>
  <c r="B467" i="2"/>
  <c r="C467" i="2" s="1"/>
  <c r="E467" i="2" s="1"/>
  <c r="B466" i="2"/>
  <c r="C466" i="2" s="1"/>
  <c r="E466" i="2" s="1"/>
  <c r="B465" i="2"/>
  <c r="C465" i="2" s="1"/>
  <c r="E465" i="2" s="1"/>
  <c r="B464" i="2"/>
  <c r="C464" i="2" s="1"/>
  <c r="E464" i="2" s="1"/>
  <c r="B463" i="2"/>
  <c r="C463" i="2" s="1"/>
  <c r="E463" i="2" s="1"/>
  <c r="B462" i="2"/>
  <c r="C462" i="2" s="1"/>
  <c r="E462" i="2" s="1"/>
  <c r="B461" i="2"/>
  <c r="C461" i="2" s="1"/>
  <c r="E461" i="2" s="1"/>
  <c r="B460" i="2"/>
  <c r="C460" i="2" s="1"/>
  <c r="E460" i="2" s="1"/>
  <c r="B459" i="2"/>
  <c r="C459" i="2" s="1"/>
  <c r="E459" i="2" s="1"/>
  <c r="B458" i="2"/>
  <c r="C458" i="2" s="1"/>
  <c r="E458" i="2" s="1"/>
  <c r="B457" i="2"/>
  <c r="C457" i="2" s="1"/>
  <c r="E457" i="2" s="1"/>
  <c r="B456" i="2"/>
  <c r="C456" i="2" s="1"/>
  <c r="E456" i="2" s="1"/>
  <c r="B455" i="2"/>
  <c r="C455" i="2" s="1"/>
  <c r="E455" i="2" s="1"/>
  <c r="B454" i="2"/>
  <c r="C454" i="2" s="1"/>
  <c r="E454" i="2" s="1"/>
  <c r="B453" i="2"/>
  <c r="C453" i="2" s="1"/>
  <c r="E453" i="2" s="1"/>
  <c r="B452" i="2"/>
  <c r="C452" i="2" s="1"/>
  <c r="E452" i="2" s="1"/>
  <c r="B451" i="2"/>
  <c r="C451" i="2" s="1"/>
  <c r="E451" i="2" s="1"/>
  <c r="B450" i="2"/>
  <c r="C450" i="2" s="1"/>
  <c r="E450" i="2" s="1"/>
  <c r="B449" i="2"/>
  <c r="C449" i="2" s="1"/>
  <c r="E449" i="2" s="1"/>
  <c r="B448" i="2"/>
  <c r="C448" i="2" s="1"/>
  <c r="E448" i="2" s="1"/>
  <c r="B447" i="2"/>
  <c r="C447" i="2" s="1"/>
  <c r="E447" i="2" s="1"/>
  <c r="B446" i="2"/>
  <c r="C446" i="2" s="1"/>
  <c r="E446" i="2" s="1"/>
  <c r="B445" i="2"/>
  <c r="C445" i="2" s="1"/>
  <c r="E445" i="2" s="1"/>
  <c r="B444" i="2"/>
  <c r="C444" i="2" s="1"/>
  <c r="E444" i="2" s="1"/>
  <c r="B443" i="2"/>
  <c r="C443" i="2" s="1"/>
  <c r="E443" i="2" s="1"/>
  <c r="B442" i="2"/>
  <c r="C442" i="2" s="1"/>
  <c r="E442" i="2" s="1"/>
  <c r="B441" i="2"/>
  <c r="C441" i="2" s="1"/>
  <c r="E441" i="2" s="1"/>
  <c r="B440" i="2"/>
  <c r="C440" i="2" s="1"/>
  <c r="E440" i="2" s="1"/>
  <c r="B439" i="2"/>
  <c r="C439" i="2" s="1"/>
  <c r="E439" i="2" s="1"/>
  <c r="B438" i="2"/>
  <c r="C438" i="2" s="1"/>
  <c r="E438" i="2" s="1"/>
  <c r="B437" i="2"/>
  <c r="C437" i="2" s="1"/>
  <c r="E437" i="2" s="1"/>
  <c r="B436" i="2"/>
  <c r="C436" i="2" s="1"/>
  <c r="E436" i="2" s="1"/>
  <c r="B435" i="2"/>
  <c r="C435" i="2" s="1"/>
  <c r="E435" i="2" s="1"/>
  <c r="B434" i="2"/>
  <c r="C434" i="2" s="1"/>
  <c r="E434" i="2" s="1"/>
  <c r="B433" i="2"/>
  <c r="C433" i="2" s="1"/>
  <c r="E433" i="2" s="1"/>
  <c r="B432" i="2"/>
  <c r="C432" i="2" s="1"/>
  <c r="E432" i="2" s="1"/>
  <c r="B431" i="2"/>
  <c r="C431" i="2" s="1"/>
  <c r="E431" i="2" s="1"/>
  <c r="B430" i="2"/>
  <c r="C430" i="2" s="1"/>
  <c r="E430" i="2" s="1"/>
  <c r="B429" i="2"/>
  <c r="C429" i="2" s="1"/>
  <c r="E429" i="2" s="1"/>
  <c r="B428" i="2"/>
  <c r="C428" i="2" s="1"/>
  <c r="E428" i="2" s="1"/>
  <c r="B427" i="2"/>
  <c r="C427" i="2" s="1"/>
  <c r="E427" i="2" s="1"/>
  <c r="B426" i="2"/>
  <c r="C426" i="2" s="1"/>
  <c r="E426" i="2" s="1"/>
  <c r="B425" i="2"/>
  <c r="C425" i="2" s="1"/>
  <c r="E425" i="2" s="1"/>
  <c r="B424" i="2"/>
  <c r="C424" i="2" s="1"/>
  <c r="E424" i="2" s="1"/>
  <c r="B423" i="2"/>
  <c r="C423" i="2" s="1"/>
  <c r="E423" i="2" s="1"/>
  <c r="B422" i="2"/>
  <c r="C422" i="2" s="1"/>
  <c r="E422" i="2" s="1"/>
  <c r="B421" i="2"/>
  <c r="C421" i="2" s="1"/>
  <c r="E421" i="2" s="1"/>
  <c r="B420" i="2"/>
  <c r="C420" i="2" s="1"/>
  <c r="E420" i="2" s="1"/>
  <c r="B419" i="2"/>
  <c r="C419" i="2" s="1"/>
  <c r="E419" i="2" s="1"/>
  <c r="B418" i="2"/>
  <c r="C418" i="2" s="1"/>
  <c r="E418" i="2" s="1"/>
  <c r="B417" i="2"/>
  <c r="C417" i="2" s="1"/>
  <c r="E417" i="2" s="1"/>
  <c r="B416" i="2"/>
  <c r="C416" i="2" s="1"/>
  <c r="E416" i="2" s="1"/>
  <c r="B415" i="2"/>
  <c r="C415" i="2" s="1"/>
  <c r="E415" i="2" s="1"/>
  <c r="B414" i="2"/>
  <c r="C414" i="2" s="1"/>
  <c r="E414" i="2" s="1"/>
  <c r="B413" i="2"/>
  <c r="C413" i="2" s="1"/>
  <c r="E413" i="2" s="1"/>
  <c r="B412" i="2"/>
  <c r="C412" i="2" s="1"/>
  <c r="E412" i="2" s="1"/>
  <c r="B411" i="2"/>
  <c r="C411" i="2" s="1"/>
  <c r="E411" i="2" s="1"/>
  <c r="B410" i="2"/>
  <c r="C410" i="2" s="1"/>
  <c r="E410" i="2" s="1"/>
  <c r="B409" i="2"/>
  <c r="C409" i="2" s="1"/>
  <c r="E409" i="2" s="1"/>
  <c r="B408" i="2"/>
  <c r="C408" i="2" s="1"/>
  <c r="E408" i="2" s="1"/>
  <c r="B407" i="2"/>
  <c r="C407" i="2" s="1"/>
  <c r="E407" i="2" s="1"/>
  <c r="B406" i="2"/>
  <c r="C406" i="2" s="1"/>
  <c r="E406" i="2" s="1"/>
  <c r="B405" i="2"/>
  <c r="C405" i="2" s="1"/>
  <c r="E405" i="2" s="1"/>
  <c r="B404" i="2"/>
  <c r="C404" i="2" s="1"/>
  <c r="E404" i="2" s="1"/>
  <c r="B403" i="2"/>
  <c r="C403" i="2" s="1"/>
  <c r="E403" i="2" s="1"/>
  <c r="B402" i="2"/>
  <c r="C402" i="2" s="1"/>
  <c r="E402" i="2" s="1"/>
  <c r="B401" i="2"/>
  <c r="C401" i="2" s="1"/>
  <c r="E401" i="2" s="1"/>
  <c r="B400" i="2"/>
  <c r="C400" i="2" s="1"/>
  <c r="E400" i="2" s="1"/>
  <c r="B399" i="2"/>
  <c r="C399" i="2" s="1"/>
  <c r="E399" i="2" s="1"/>
  <c r="B398" i="2"/>
  <c r="C398" i="2" s="1"/>
  <c r="E398" i="2" s="1"/>
  <c r="B397" i="2"/>
  <c r="C397" i="2" s="1"/>
  <c r="E397" i="2" s="1"/>
  <c r="B396" i="2"/>
  <c r="C396" i="2" s="1"/>
  <c r="E396" i="2" s="1"/>
  <c r="B395" i="2"/>
  <c r="C395" i="2" s="1"/>
  <c r="E395" i="2" s="1"/>
  <c r="B394" i="2"/>
  <c r="C394" i="2" s="1"/>
  <c r="E394" i="2" s="1"/>
  <c r="B393" i="2"/>
  <c r="C393" i="2" s="1"/>
  <c r="E393" i="2" s="1"/>
  <c r="B392" i="2"/>
  <c r="C392" i="2" s="1"/>
  <c r="E392" i="2" s="1"/>
  <c r="B391" i="2"/>
  <c r="C391" i="2" s="1"/>
  <c r="E391" i="2" s="1"/>
  <c r="B390" i="2"/>
  <c r="C390" i="2" s="1"/>
  <c r="E390" i="2" s="1"/>
  <c r="B389" i="2"/>
  <c r="C389" i="2" s="1"/>
  <c r="E389" i="2" s="1"/>
  <c r="B388" i="2"/>
  <c r="C388" i="2" s="1"/>
  <c r="E388" i="2" s="1"/>
  <c r="B387" i="2"/>
  <c r="C387" i="2" s="1"/>
  <c r="E387" i="2" s="1"/>
  <c r="B386" i="2"/>
  <c r="C386" i="2" s="1"/>
  <c r="E386" i="2" s="1"/>
  <c r="B385" i="2"/>
  <c r="C385" i="2" s="1"/>
  <c r="E385" i="2" s="1"/>
  <c r="B384" i="2"/>
  <c r="C384" i="2" s="1"/>
  <c r="E384" i="2" s="1"/>
  <c r="B383" i="2"/>
  <c r="C383" i="2" s="1"/>
  <c r="E383" i="2" s="1"/>
  <c r="B382" i="2"/>
  <c r="C382" i="2" s="1"/>
  <c r="E382" i="2" s="1"/>
  <c r="B381" i="2"/>
  <c r="C381" i="2" s="1"/>
  <c r="E381" i="2" s="1"/>
  <c r="B380" i="2"/>
  <c r="C380" i="2" s="1"/>
  <c r="E380" i="2" s="1"/>
  <c r="B379" i="2"/>
  <c r="C379" i="2" s="1"/>
  <c r="E379" i="2" s="1"/>
  <c r="B378" i="2"/>
  <c r="C378" i="2" s="1"/>
  <c r="E378" i="2" s="1"/>
  <c r="B377" i="2"/>
  <c r="C377" i="2" s="1"/>
  <c r="E377" i="2" s="1"/>
  <c r="B376" i="2"/>
  <c r="C376" i="2" s="1"/>
  <c r="E376" i="2" s="1"/>
  <c r="B375" i="2"/>
  <c r="C375" i="2" s="1"/>
  <c r="E375" i="2" s="1"/>
  <c r="B374" i="2"/>
  <c r="C374" i="2" s="1"/>
  <c r="E374" i="2" s="1"/>
  <c r="B373" i="2"/>
  <c r="C373" i="2" s="1"/>
  <c r="E373" i="2" s="1"/>
  <c r="B372" i="2"/>
  <c r="C372" i="2" s="1"/>
  <c r="E372" i="2" s="1"/>
  <c r="B371" i="2"/>
  <c r="C371" i="2" s="1"/>
  <c r="E371" i="2" s="1"/>
  <c r="B370" i="2"/>
  <c r="C370" i="2" s="1"/>
  <c r="E370" i="2" s="1"/>
  <c r="B369" i="2"/>
  <c r="C369" i="2" s="1"/>
  <c r="E369" i="2" s="1"/>
  <c r="B368" i="2"/>
  <c r="C368" i="2" s="1"/>
  <c r="E368" i="2" s="1"/>
  <c r="B367" i="2"/>
  <c r="C367" i="2" s="1"/>
  <c r="E367" i="2" s="1"/>
  <c r="B366" i="2"/>
  <c r="C366" i="2" s="1"/>
  <c r="E366" i="2" s="1"/>
  <c r="B365" i="2"/>
  <c r="C365" i="2" s="1"/>
  <c r="E365" i="2" s="1"/>
  <c r="B364" i="2"/>
  <c r="C364" i="2" s="1"/>
  <c r="E364" i="2" s="1"/>
  <c r="B363" i="2"/>
  <c r="C363" i="2" s="1"/>
  <c r="E363" i="2" s="1"/>
  <c r="B362" i="2"/>
  <c r="C362" i="2" s="1"/>
  <c r="E362" i="2" s="1"/>
  <c r="B361" i="2"/>
  <c r="C361" i="2" s="1"/>
  <c r="E361" i="2" s="1"/>
  <c r="B360" i="2"/>
  <c r="C360" i="2" s="1"/>
  <c r="E360" i="2" s="1"/>
  <c r="B359" i="2"/>
  <c r="C359" i="2" s="1"/>
  <c r="E359" i="2" s="1"/>
  <c r="B358" i="2"/>
  <c r="C358" i="2" s="1"/>
  <c r="E358" i="2" s="1"/>
  <c r="B357" i="2"/>
  <c r="C357" i="2" s="1"/>
  <c r="E357" i="2" s="1"/>
  <c r="B356" i="2"/>
  <c r="C356" i="2" s="1"/>
  <c r="E356" i="2" s="1"/>
  <c r="B355" i="2"/>
  <c r="C355" i="2" s="1"/>
  <c r="E355" i="2" s="1"/>
  <c r="B354" i="2"/>
  <c r="C354" i="2" s="1"/>
  <c r="E354" i="2" s="1"/>
  <c r="B353" i="2"/>
  <c r="C353" i="2" s="1"/>
  <c r="E353" i="2" s="1"/>
  <c r="B352" i="2"/>
  <c r="C352" i="2" s="1"/>
  <c r="E352" i="2" s="1"/>
  <c r="B351" i="2"/>
  <c r="C351" i="2" s="1"/>
  <c r="E351" i="2" s="1"/>
  <c r="B350" i="2"/>
  <c r="C350" i="2" s="1"/>
  <c r="E350" i="2" s="1"/>
  <c r="B349" i="2"/>
  <c r="C349" i="2" s="1"/>
  <c r="E349" i="2" s="1"/>
  <c r="B348" i="2"/>
  <c r="C348" i="2" s="1"/>
  <c r="E348" i="2" s="1"/>
  <c r="B347" i="2"/>
  <c r="C347" i="2" s="1"/>
  <c r="E347" i="2" s="1"/>
  <c r="B346" i="2"/>
  <c r="C346" i="2" s="1"/>
  <c r="E346" i="2" s="1"/>
  <c r="B345" i="2"/>
  <c r="C345" i="2" s="1"/>
  <c r="E345" i="2" s="1"/>
  <c r="B344" i="2"/>
  <c r="C344" i="2" s="1"/>
  <c r="E344" i="2" s="1"/>
  <c r="B343" i="2"/>
  <c r="C343" i="2" s="1"/>
  <c r="E343" i="2" s="1"/>
  <c r="B342" i="2"/>
  <c r="C342" i="2" s="1"/>
  <c r="E342" i="2" s="1"/>
  <c r="B341" i="2"/>
  <c r="C341" i="2" s="1"/>
  <c r="E341" i="2" s="1"/>
  <c r="B340" i="2"/>
  <c r="C340" i="2" s="1"/>
  <c r="E340" i="2" s="1"/>
  <c r="B339" i="2"/>
  <c r="C339" i="2" s="1"/>
  <c r="E339" i="2" s="1"/>
  <c r="B338" i="2"/>
  <c r="C338" i="2" s="1"/>
  <c r="E338" i="2" s="1"/>
  <c r="B337" i="2"/>
  <c r="C337" i="2" s="1"/>
  <c r="E337" i="2" s="1"/>
  <c r="B336" i="2"/>
  <c r="C336" i="2" s="1"/>
  <c r="E336" i="2" s="1"/>
  <c r="B335" i="2"/>
  <c r="C335" i="2" s="1"/>
  <c r="E335" i="2" s="1"/>
  <c r="B334" i="2"/>
  <c r="C334" i="2" s="1"/>
  <c r="E334" i="2" s="1"/>
  <c r="B333" i="2"/>
  <c r="C333" i="2" s="1"/>
  <c r="E333" i="2" s="1"/>
  <c r="B332" i="2"/>
  <c r="C332" i="2" s="1"/>
  <c r="E332" i="2" s="1"/>
  <c r="B331" i="2"/>
  <c r="C331" i="2" s="1"/>
  <c r="E331" i="2" s="1"/>
  <c r="B330" i="2"/>
  <c r="C330" i="2" s="1"/>
  <c r="E330" i="2" s="1"/>
  <c r="B329" i="2"/>
  <c r="C329" i="2" s="1"/>
  <c r="E329" i="2" s="1"/>
  <c r="B328" i="2"/>
  <c r="C328" i="2" s="1"/>
  <c r="E328" i="2" s="1"/>
  <c r="B327" i="2"/>
  <c r="C327" i="2" s="1"/>
  <c r="E327" i="2" s="1"/>
  <c r="B326" i="2"/>
  <c r="C326" i="2" s="1"/>
  <c r="E326" i="2" s="1"/>
  <c r="B325" i="2"/>
  <c r="C325" i="2" s="1"/>
  <c r="E325" i="2" s="1"/>
  <c r="B324" i="2"/>
  <c r="C324" i="2" s="1"/>
  <c r="E324" i="2" s="1"/>
  <c r="B323" i="2"/>
  <c r="C323" i="2" s="1"/>
  <c r="E323" i="2" s="1"/>
  <c r="B322" i="2"/>
  <c r="C322" i="2" s="1"/>
  <c r="E322" i="2" s="1"/>
  <c r="B321" i="2"/>
  <c r="C321" i="2" s="1"/>
  <c r="E321" i="2" s="1"/>
  <c r="B320" i="2"/>
  <c r="C320" i="2" s="1"/>
  <c r="E320" i="2" s="1"/>
  <c r="B319" i="2"/>
  <c r="C319" i="2" s="1"/>
  <c r="E319" i="2" s="1"/>
  <c r="B318" i="2"/>
  <c r="C318" i="2" s="1"/>
  <c r="E318" i="2" s="1"/>
  <c r="B317" i="2"/>
  <c r="C317" i="2" s="1"/>
  <c r="E317" i="2" s="1"/>
  <c r="B316" i="2"/>
  <c r="C316" i="2" s="1"/>
  <c r="E316" i="2" s="1"/>
  <c r="B315" i="2"/>
  <c r="C315" i="2" s="1"/>
  <c r="E315" i="2" s="1"/>
  <c r="B314" i="2"/>
  <c r="C314" i="2" s="1"/>
  <c r="E314" i="2" s="1"/>
  <c r="B313" i="2"/>
  <c r="C313" i="2" s="1"/>
  <c r="E313" i="2" s="1"/>
  <c r="B312" i="2"/>
  <c r="C312" i="2" s="1"/>
  <c r="E312" i="2" s="1"/>
  <c r="B311" i="2"/>
  <c r="C311" i="2" s="1"/>
  <c r="E311" i="2" s="1"/>
  <c r="B310" i="2"/>
  <c r="C310" i="2" s="1"/>
  <c r="E310" i="2" s="1"/>
  <c r="B309" i="2"/>
  <c r="C309" i="2" s="1"/>
  <c r="E309" i="2" s="1"/>
  <c r="B308" i="2"/>
  <c r="C308" i="2" s="1"/>
  <c r="E308" i="2" s="1"/>
  <c r="B307" i="2"/>
  <c r="C307" i="2" s="1"/>
  <c r="E307" i="2" s="1"/>
  <c r="B306" i="2"/>
  <c r="C306" i="2" s="1"/>
  <c r="E306" i="2" s="1"/>
  <c r="B305" i="2"/>
  <c r="C305" i="2" s="1"/>
  <c r="E305" i="2" s="1"/>
  <c r="B304" i="2"/>
  <c r="C304" i="2" s="1"/>
  <c r="E304" i="2" s="1"/>
  <c r="B303" i="2"/>
  <c r="C303" i="2" s="1"/>
  <c r="E303" i="2" s="1"/>
  <c r="B302" i="2"/>
  <c r="C302" i="2" s="1"/>
  <c r="E302" i="2" s="1"/>
  <c r="B301" i="2"/>
  <c r="C301" i="2" s="1"/>
  <c r="E301" i="2" s="1"/>
  <c r="B300" i="2"/>
  <c r="C300" i="2" s="1"/>
  <c r="E300" i="2" s="1"/>
  <c r="B299" i="2"/>
  <c r="C299" i="2" s="1"/>
  <c r="E299" i="2" s="1"/>
  <c r="B298" i="2"/>
  <c r="C298" i="2" s="1"/>
  <c r="E298" i="2" s="1"/>
  <c r="B297" i="2"/>
  <c r="C297" i="2" s="1"/>
  <c r="E297" i="2" s="1"/>
  <c r="B296" i="2"/>
  <c r="C296" i="2" s="1"/>
  <c r="E296" i="2" s="1"/>
  <c r="B295" i="2"/>
  <c r="C295" i="2" s="1"/>
  <c r="E295" i="2" s="1"/>
  <c r="B294" i="2"/>
  <c r="C294" i="2" s="1"/>
  <c r="E294" i="2" s="1"/>
  <c r="B293" i="2"/>
  <c r="C293" i="2" s="1"/>
  <c r="E293" i="2" s="1"/>
  <c r="B292" i="2"/>
  <c r="C292" i="2" s="1"/>
  <c r="E292" i="2" s="1"/>
  <c r="B291" i="2"/>
  <c r="C291" i="2" s="1"/>
  <c r="E291" i="2" s="1"/>
  <c r="B290" i="2"/>
  <c r="C290" i="2" s="1"/>
  <c r="E290" i="2" s="1"/>
  <c r="B289" i="2"/>
  <c r="C289" i="2" s="1"/>
  <c r="E289" i="2" s="1"/>
  <c r="B288" i="2"/>
  <c r="C288" i="2" s="1"/>
  <c r="E288" i="2" s="1"/>
  <c r="B287" i="2"/>
  <c r="C287" i="2" s="1"/>
  <c r="E287" i="2" s="1"/>
  <c r="B286" i="2"/>
  <c r="C286" i="2" s="1"/>
  <c r="E286" i="2" s="1"/>
  <c r="B285" i="2"/>
  <c r="C285" i="2" s="1"/>
  <c r="E285" i="2" s="1"/>
  <c r="B284" i="2"/>
  <c r="C284" i="2" s="1"/>
  <c r="E284" i="2" s="1"/>
  <c r="B283" i="2"/>
  <c r="C283" i="2" s="1"/>
  <c r="E283" i="2" s="1"/>
  <c r="B282" i="2"/>
  <c r="C282" i="2" s="1"/>
  <c r="E282" i="2" s="1"/>
  <c r="B281" i="2"/>
  <c r="C281" i="2" s="1"/>
  <c r="E281" i="2" s="1"/>
  <c r="B280" i="2"/>
  <c r="C280" i="2" s="1"/>
  <c r="E280" i="2" s="1"/>
  <c r="B279" i="2"/>
  <c r="C279" i="2" s="1"/>
  <c r="E279" i="2" s="1"/>
  <c r="B278" i="2"/>
  <c r="C278" i="2" s="1"/>
  <c r="E278" i="2" s="1"/>
  <c r="B277" i="2"/>
  <c r="C277" i="2" s="1"/>
  <c r="E277" i="2" s="1"/>
  <c r="B276" i="2"/>
  <c r="C276" i="2" s="1"/>
  <c r="E276" i="2" s="1"/>
  <c r="B275" i="2"/>
  <c r="C275" i="2" s="1"/>
  <c r="E275" i="2" s="1"/>
  <c r="B274" i="2"/>
  <c r="C274" i="2" s="1"/>
  <c r="E274" i="2" s="1"/>
  <c r="B273" i="2"/>
  <c r="C273" i="2" s="1"/>
  <c r="E273" i="2" s="1"/>
  <c r="B272" i="2"/>
  <c r="C272" i="2" s="1"/>
  <c r="E272" i="2" s="1"/>
  <c r="B271" i="2"/>
  <c r="C271" i="2" s="1"/>
  <c r="E271" i="2" s="1"/>
  <c r="B270" i="2"/>
  <c r="C270" i="2" s="1"/>
  <c r="E270" i="2" s="1"/>
  <c r="B269" i="2"/>
  <c r="C269" i="2" s="1"/>
  <c r="E269" i="2" s="1"/>
  <c r="B268" i="2"/>
  <c r="C268" i="2" s="1"/>
  <c r="E268" i="2" s="1"/>
  <c r="B267" i="2"/>
  <c r="C267" i="2" s="1"/>
  <c r="E267" i="2" s="1"/>
  <c r="B266" i="2"/>
  <c r="C266" i="2" s="1"/>
  <c r="E266" i="2" s="1"/>
  <c r="B265" i="2"/>
  <c r="C265" i="2" s="1"/>
  <c r="E265" i="2" s="1"/>
  <c r="B264" i="2"/>
  <c r="C264" i="2" s="1"/>
  <c r="E264" i="2" s="1"/>
  <c r="B263" i="2"/>
  <c r="C263" i="2" s="1"/>
  <c r="E263" i="2" s="1"/>
  <c r="B262" i="2"/>
  <c r="C262" i="2" s="1"/>
  <c r="E262" i="2" s="1"/>
  <c r="B261" i="2"/>
  <c r="C261" i="2" s="1"/>
  <c r="E261" i="2" s="1"/>
  <c r="B260" i="2"/>
  <c r="C260" i="2" s="1"/>
  <c r="E260" i="2" s="1"/>
  <c r="B259" i="2"/>
  <c r="C259" i="2" s="1"/>
  <c r="E259" i="2" s="1"/>
  <c r="B258" i="2"/>
  <c r="C258" i="2" s="1"/>
  <c r="E258" i="2" s="1"/>
  <c r="B257" i="2"/>
  <c r="C257" i="2" s="1"/>
  <c r="E257" i="2" s="1"/>
  <c r="B256" i="2"/>
  <c r="C256" i="2" s="1"/>
  <c r="E256" i="2" s="1"/>
  <c r="B255" i="2"/>
  <c r="C255" i="2" s="1"/>
  <c r="E255" i="2" s="1"/>
  <c r="B254" i="2"/>
  <c r="C254" i="2" s="1"/>
  <c r="E254" i="2" s="1"/>
  <c r="B253" i="2"/>
  <c r="C253" i="2" s="1"/>
  <c r="E253" i="2" s="1"/>
  <c r="B252" i="2"/>
  <c r="C252" i="2" s="1"/>
  <c r="E252" i="2" s="1"/>
  <c r="B251" i="2"/>
  <c r="C251" i="2" s="1"/>
  <c r="E251" i="2" s="1"/>
  <c r="B250" i="2"/>
  <c r="C250" i="2" s="1"/>
  <c r="E250" i="2" s="1"/>
  <c r="B249" i="2"/>
  <c r="C249" i="2" s="1"/>
  <c r="E249" i="2" s="1"/>
  <c r="B248" i="2"/>
  <c r="C248" i="2" s="1"/>
  <c r="E248" i="2" s="1"/>
  <c r="B247" i="2"/>
  <c r="C247" i="2" s="1"/>
  <c r="E247" i="2" s="1"/>
  <c r="B246" i="2"/>
  <c r="C246" i="2" s="1"/>
  <c r="E246" i="2" s="1"/>
  <c r="B245" i="2"/>
  <c r="C245" i="2" s="1"/>
  <c r="E245" i="2" s="1"/>
  <c r="B244" i="2"/>
  <c r="C244" i="2" s="1"/>
  <c r="E244" i="2" s="1"/>
  <c r="B243" i="2"/>
  <c r="C243" i="2" s="1"/>
  <c r="E243" i="2" s="1"/>
  <c r="B242" i="2"/>
  <c r="C242" i="2" s="1"/>
  <c r="E242" i="2" s="1"/>
  <c r="B241" i="2"/>
  <c r="C241" i="2" s="1"/>
  <c r="E241" i="2" s="1"/>
  <c r="B240" i="2"/>
  <c r="C240" i="2" s="1"/>
  <c r="E240" i="2" s="1"/>
  <c r="B239" i="2"/>
  <c r="C239" i="2" s="1"/>
  <c r="E239" i="2" s="1"/>
  <c r="B238" i="2"/>
  <c r="C238" i="2" s="1"/>
  <c r="E238" i="2" s="1"/>
  <c r="B237" i="2"/>
  <c r="C237" i="2" s="1"/>
  <c r="E237" i="2" s="1"/>
  <c r="B236" i="2"/>
  <c r="C236" i="2" s="1"/>
  <c r="E236" i="2" s="1"/>
  <c r="B235" i="2"/>
  <c r="C235" i="2" s="1"/>
  <c r="E235" i="2" s="1"/>
  <c r="B234" i="2"/>
  <c r="C234" i="2" s="1"/>
  <c r="E234" i="2" s="1"/>
  <c r="B233" i="2"/>
  <c r="C233" i="2" s="1"/>
  <c r="E233" i="2" s="1"/>
  <c r="B232" i="2"/>
  <c r="C232" i="2" s="1"/>
  <c r="E232" i="2" s="1"/>
  <c r="B231" i="2"/>
  <c r="C231" i="2" s="1"/>
  <c r="E231" i="2" s="1"/>
  <c r="B230" i="2"/>
  <c r="C230" i="2" s="1"/>
  <c r="E230" i="2" s="1"/>
  <c r="B229" i="2"/>
  <c r="C229" i="2" s="1"/>
  <c r="E229" i="2" s="1"/>
  <c r="B228" i="2"/>
  <c r="C228" i="2" s="1"/>
  <c r="E228" i="2" s="1"/>
  <c r="B227" i="2"/>
  <c r="C227" i="2" s="1"/>
  <c r="E227" i="2" s="1"/>
  <c r="B226" i="2"/>
  <c r="C226" i="2" s="1"/>
  <c r="E226" i="2" s="1"/>
  <c r="B225" i="2"/>
  <c r="C225" i="2" s="1"/>
  <c r="E225" i="2" s="1"/>
  <c r="B224" i="2"/>
  <c r="C224" i="2" s="1"/>
  <c r="E224" i="2" s="1"/>
  <c r="B223" i="2"/>
  <c r="C223" i="2" s="1"/>
  <c r="E223" i="2" s="1"/>
  <c r="B222" i="2"/>
  <c r="C222" i="2" s="1"/>
  <c r="E222" i="2" s="1"/>
  <c r="B221" i="2"/>
  <c r="C221" i="2" s="1"/>
  <c r="E221" i="2" s="1"/>
  <c r="B220" i="2"/>
  <c r="C220" i="2" s="1"/>
  <c r="E220" i="2" s="1"/>
  <c r="B219" i="2"/>
  <c r="C219" i="2" s="1"/>
  <c r="E219" i="2" s="1"/>
  <c r="B218" i="2"/>
  <c r="C218" i="2" s="1"/>
  <c r="E218" i="2" s="1"/>
  <c r="B217" i="2"/>
  <c r="C217" i="2" s="1"/>
  <c r="E217" i="2" s="1"/>
  <c r="B216" i="2"/>
  <c r="C216" i="2" s="1"/>
  <c r="E216" i="2" s="1"/>
  <c r="B215" i="2"/>
  <c r="C215" i="2" s="1"/>
  <c r="E215" i="2" s="1"/>
  <c r="B214" i="2"/>
  <c r="C214" i="2" s="1"/>
  <c r="E214" i="2" s="1"/>
  <c r="B213" i="2"/>
  <c r="C213" i="2" s="1"/>
  <c r="E213" i="2" s="1"/>
  <c r="B212" i="2"/>
  <c r="C212" i="2" s="1"/>
  <c r="E212" i="2" s="1"/>
  <c r="B211" i="2"/>
  <c r="C211" i="2" s="1"/>
  <c r="E211" i="2" s="1"/>
  <c r="B210" i="2"/>
  <c r="C210" i="2" s="1"/>
  <c r="E210" i="2" s="1"/>
  <c r="B209" i="2"/>
  <c r="C209" i="2" s="1"/>
  <c r="E209" i="2" s="1"/>
  <c r="B208" i="2"/>
  <c r="C208" i="2" s="1"/>
  <c r="E208" i="2" s="1"/>
  <c r="B207" i="2"/>
  <c r="C207" i="2" s="1"/>
  <c r="E207" i="2" s="1"/>
  <c r="B206" i="2"/>
  <c r="C206" i="2" s="1"/>
  <c r="E206" i="2" s="1"/>
  <c r="B205" i="2"/>
  <c r="C205" i="2" s="1"/>
  <c r="E205" i="2" s="1"/>
  <c r="B204" i="2"/>
  <c r="C204" i="2" s="1"/>
  <c r="E204" i="2" s="1"/>
  <c r="B203" i="2"/>
  <c r="C203" i="2" s="1"/>
  <c r="E203" i="2" s="1"/>
  <c r="B202" i="2"/>
  <c r="C202" i="2" s="1"/>
  <c r="E202" i="2" s="1"/>
  <c r="B201" i="2"/>
  <c r="C201" i="2" s="1"/>
  <c r="E201" i="2" s="1"/>
  <c r="B200" i="2"/>
  <c r="C200" i="2" s="1"/>
  <c r="E200" i="2" s="1"/>
  <c r="B199" i="2"/>
  <c r="C199" i="2" s="1"/>
  <c r="E199" i="2" s="1"/>
  <c r="B198" i="2"/>
  <c r="C198" i="2" s="1"/>
  <c r="E198" i="2" s="1"/>
  <c r="B197" i="2"/>
  <c r="C197" i="2" s="1"/>
  <c r="E197" i="2" s="1"/>
  <c r="B196" i="2"/>
  <c r="C196" i="2" s="1"/>
  <c r="E196" i="2" s="1"/>
  <c r="B195" i="2"/>
  <c r="C195" i="2" s="1"/>
  <c r="E195" i="2" s="1"/>
  <c r="B194" i="2"/>
  <c r="C194" i="2" s="1"/>
  <c r="E194" i="2" s="1"/>
  <c r="B193" i="2"/>
  <c r="C193" i="2" s="1"/>
  <c r="E193" i="2" s="1"/>
  <c r="B192" i="2"/>
  <c r="C192" i="2" s="1"/>
  <c r="E192" i="2" s="1"/>
  <c r="B191" i="2"/>
  <c r="C191" i="2" s="1"/>
  <c r="E191" i="2" s="1"/>
  <c r="B190" i="2"/>
  <c r="C190" i="2" s="1"/>
  <c r="E190" i="2" s="1"/>
  <c r="B189" i="2"/>
  <c r="C189" i="2" s="1"/>
  <c r="E189" i="2" s="1"/>
  <c r="B188" i="2"/>
  <c r="C188" i="2" s="1"/>
  <c r="E188" i="2" s="1"/>
  <c r="B187" i="2"/>
  <c r="C187" i="2" s="1"/>
  <c r="E187" i="2" s="1"/>
  <c r="B186" i="2"/>
  <c r="C186" i="2" s="1"/>
  <c r="E186" i="2" s="1"/>
  <c r="B185" i="2"/>
  <c r="C185" i="2" s="1"/>
  <c r="E185" i="2" s="1"/>
  <c r="B184" i="2"/>
  <c r="C184" i="2" s="1"/>
  <c r="E184" i="2" s="1"/>
  <c r="B183" i="2"/>
  <c r="C183" i="2" s="1"/>
  <c r="E183" i="2" s="1"/>
  <c r="B182" i="2"/>
  <c r="C182" i="2" s="1"/>
  <c r="E182" i="2" s="1"/>
  <c r="B181" i="2"/>
  <c r="C181" i="2" s="1"/>
  <c r="E181" i="2" s="1"/>
  <c r="B180" i="2"/>
  <c r="C180" i="2" s="1"/>
  <c r="E180" i="2" s="1"/>
  <c r="B179" i="2"/>
  <c r="C179" i="2" s="1"/>
  <c r="E179" i="2" s="1"/>
  <c r="B178" i="2"/>
  <c r="C178" i="2" s="1"/>
  <c r="E178" i="2" s="1"/>
  <c r="B177" i="2"/>
  <c r="C177" i="2" s="1"/>
  <c r="E177" i="2" s="1"/>
  <c r="B176" i="2"/>
  <c r="C176" i="2" s="1"/>
  <c r="E176" i="2" s="1"/>
  <c r="B175" i="2"/>
  <c r="C175" i="2" s="1"/>
  <c r="E175" i="2" s="1"/>
  <c r="B174" i="2"/>
  <c r="C174" i="2" s="1"/>
  <c r="E174" i="2" s="1"/>
  <c r="B173" i="2"/>
  <c r="C173" i="2" s="1"/>
  <c r="E173" i="2" s="1"/>
  <c r="B172" i="2"/>
  <c r="C172" i="2" s="1"/>
  <c r="E172" i="2" s="1"/>
  <c r="B171" i="2"/>
  <c r="C171" i="2" s="1"/>
  <c r="E171" i="2" s="1"/>
  <c r="B170" i="2"/>
  <c r="C170" i="2" s="1"/>
  <c r="E170" i="2" s="1"/>
  <c r="B169" i="2"/>
  <c r="C169" i="2" s="1"/>
  <c r="E169" i="2" s="1"/>
  <c r="B168" i="2"/>
  <c r="C168" i="2" s="1"/>
  <c r="E168" i="2" s="1"/>
  <c r="B167" i="2"/>
  <c r="C167" i="2" s="1"/>
  <c r="E167" i="2" s="1"/>
  <c r="B166" i="2"/>
  <c r="C166" i="2" s="1"/>
  <c r="E166" i="2" s="1"/>
  <c r="B165" i="2"/>
  <c r="C165" i="2" s="1"/>
  <c r="E165" i="2" s="1"/>
  <c r="B164" i="2"/>
  <c r="C164" i="2" s="1"/>
  <c r="E164" i="2" s="1"/>
  <c r="B163" i="2"/>
  <c r="C163" i="2" s="1"/>
  <c r="E163" i="2" s="1"/>
  <c r="B162" i="2"/>
  <c r="C162" i="2" s="1"/>
  <c r="E162" i="2" s="1"/>
  <c r="B161" i="2"/>
  <c r="C161" i="2" s="1"/>
  <c r="E161" i="2" s="1"/>
  <c r="B160" i="2"/>
  <c r="C160" i="2" s="1"/>
  <c r="E160" i="2" s="1"/>
  <c r="B159" i="2"/>
  <c r="C159" i="2" s="1"/>
  <c r="E159" i="2" s="1"/>
  <c r="B158" i="2"/>
  <c r="C158" i="2" s="1"/>
  <c r="E158" i="2" s="1"/>
  <c r="B157" i="2"/>
  <c r="C157" i="2" s="1"/>
  <c r="E157" i="2" s="1"/>
  <c r="B156" i="2"/>
  <c r="C156" i="2" s="1"/>
  <c r="E156" i="2" s="1"/>
  <c r="B155" i="2"/>
  <c r="C155" i="2" s="1"/>
  <c r="E155" i="2" s="1"/>
  <c r="B154" i="2"/>
  <c r="C154" i="2" s="1"/>
  <c r="E154" i="2" s="1"/>
  <c r="B153" i="2"/>
  <c r="C153" i="2" s="1"/>
  <c r="E153" i="2" s="1"/>
  <c r="B152" i="2"/>
  <c r="C152" i="2" s="1"/>
  <c r="E152" i="2" s="1"/>
  <c r="B151" i="2"/>
  <c r="C151" i="2" s="1"/>
  <c r="E151" i="2" s="1"/>
  <c r="B150" i="2"/>
  <c r="C150" i="2" s="1"/>
  <c r="E150" i="2" s="1"/>
  <c r="B149" i="2"/>
  <c r="C149" i="2" s="1"/>
  <c r="E149" i="2" s="1"/>
  <c r="B148" i="2"/>
  <c r="C148" i="2" s="1"/>
  <c r="E148" i="2" s="1"/>
  <c r="B147" i="2"/>
  <c r="C147" i="2" s="1"/>
  <c r="E147" i="2" s="1"/>
  <c r="B146" i="2"/>
  <c r="C146" i="2" s="1"/>
  <c r="E146" i="2" s="1"/>
  <c r="B145" i="2"/>
  <c r="C145" i="2" s="1"/>
  <c r="E145" i="2" s="1"/>
  <c r="B144" i="2"/>
  <c r="C144" i="2" s="1"/>
  <c r="E144" i="2" s="1"/>
  <c r="B143" i="2"/>
  <c r="C143" i="2" s="1"/>
  <c r="E143" i="2" s="1"/>
  <c r="B142" i="2"/>
  <c r="C142" i="2" s="1"/>
  <c r="E142" i="2" s="1"/>
  <c r="B141" i="2"/>
  <c r="C141" i="2" s="1"/>
  <c r="E141" i="2" s="1"/>
  <c r="B140" i="2"/>
  <c r="C140" i="2" s="1"/>
  <c r="E140" i="2" s="1"/>
  <c r="B139" i="2"/>
  <c r="C139" i="2" s="1"/>
  <c r="E139" i="2" s="1"/>
  <c r="B138" i="2"/>
  <c r="C138" i="2" s="1"/>
  <c r="E138" i="2" s="1"/>
  <c r="B137" i="2"/>
  <c r="C137" i="2" s="1"/>
  <c r="E137" i="2" s="1"/>
  <c r="B136" i="2"/>
  <c r="C136" i="2" s="1"/>
  <c r="E136" i="2" s="1"/>
  <c r="B135" i="2"/>
  <c r="C135" i="2" s="1"/>
  <c r="E135" i="2" s="1"/>
  <c r="B134" i="2"/>
  <c r="C134" i="2" s="1"/>
  <c r="E134" i="2" s="1"/>
  <c r="B133" i="2"/>
  <c r="C133" i="2" s="1"/>
  <c r="E133" i="2" s="1"/>
  <c r="B132" i="2"/>
  <c r="C132" i="2" s="1"/>
  <c r="E132" i="2" s="1"/>
  <c r="B131" i="2"/>
  <c r="C131" i="2" s="1"/>
  <c r="E131" i="2" s="1"/>
  <c r="B130" i="2"/>
  <c r="C130" i="2" s="1"/>
  <c r="E130" i="2" s="1"/>
  <c r="B129" i="2"/>
  <c r="C129" i="2" s="1"/>
  <c r="E129" i="2" s="1"/>
  <c r="B128" i="2"/>
  <c r="C128" i="2" s="1"/>
  <c r="E128" i="2" s="1"/>
  <c r="B127" i="2"/>
  <c r="C127" i="2" s="1"/>
  <c r="E127" i="2" s="1"/>
  <c r="B126" i="2"/>
  <c r="C126" i="2" s="1"/>
  <c r="E126" i="2" s="1"/>
  <c r="B125" i="2"/>
  <c r="C125" i="2" s="1"/>
  <c r="E125" i="2" s="1"/>
  <c r="B124" i="2"/>
  <c r="C124" i="2" s="1"/>
  <c r="E124" i="2" s="1"/>
  <c r="B123" i="2"/>
  <c r="C123" i="2" s="1"/>
  <c r="E123" i="2" s="1"/>
  <c r="B122" i="2"/>
  <c r="C122" i="2" s="1"/>
  <c r="E122" i="2" s="1"/>
  <c r="B121" i="2"/>
  <c r="C121" i="2" s="1"/>
  <c r="E121" i="2" s="1"/>
  <c r="B120" i="2"/>
  <c r="C120" i="2" s="1"/>
  <c r="E120" i="2" s="1"/>
  <c r="B119" i="2"/>
  <c r="C119" i="2" s="1"/>
  <c r="E119" i="2" s="1"/>
  <c r="B118" i="2"/>
  <c r="C118" i="2" s="1"/>
  <c r="E118" i="2" s="1"/>
  <c r="B117" i="2"/>
  <c r="C117" i="2" s="1"/>
  <c r="E117" i="2" s="1"/>
  <c r="B116" i="2"/>
  <c r="C116" i="2" s="1"/>
  <c r="E116" i="2" s="1"/>
  <c r="B115" i="2"/>
  <c r="C115" i="2" s="1"/>
  <c r="E115" i="2" s="1"/>
  <c r="B114" i="2"/>
  <c r="C114" i="2" s="1"/>
  <c r="E114" i="2" s="1"/>
  <c r="B113" i="2"/>
  <c r="C113" i="2" s="1"/>
  <c r="E113" i="2" s="1"/>
  <c r="B112" i="2"/>
  <c r="C112" i="2" s="1"/>
  <c r="E112" i="2" s="1"/>
  <c r="B111" i="2"/>
  <c r="C111" i="2" s="1"/>
  <c r="E111" i="2" s="1"/>
  <c r="B110" i="2"/>
  <c r="C110" i="2" s="1"/>
  <c r="E110" i="2" s="1"/>
  <c r="B109" i="2"/>
  <c r="C109" i="2" s="1"/>
  <c r="E109" i="2" s="1"/>
  <c r="B108" i="2"/>
  <c r="C108" i="2" s="1"/>
  <c r="E108" i="2" s="1"/>
  <c r="B107" i="2"/>
  <c r="C107" i="2" s="1"/>
  <c r="E107" i="2" s="1"/>
  <c r="B106" i="2"/>
  <c r="C106" i="2" s="1"/>
  <c r="E106" i="2" s="1"/>
  <c r="B105" i="2"/>
  <c r="C105" i="2" s="1"/>
  <c r="E105" i="2" s="1"/>
  <c r="B104" i="2"/>
  <c r="C104" i="2" s="1"/>
  <c r="E104" i="2" s="1"/>
  <c r="B103" i="2"/>
  <c r="C103" i="2" s="1"/>
  <c r="E103" i="2" s="1"/>
  <c r="B102" i="2"/>
  <c r="C102" i="2" s="1"/>
  <c r="E102" i="2" s="1"/>
  <c r="B101" i="2"/>
  <c r="C101" i="2" s="1"/>
  <c r="E101" i="2" s="1"/>
  <c r="B100" i="2"/>
  <c r="C100" i="2" s="1"/>
  <c r="E100" i="2" s="1"/>
  <c r="B99" i="2"/>
  <c r="C99" i="2" s="1"/>
  <c r="E99" i="2" s="1"/>
  <c r="B98" i="2"/>
  <c r="C98" i="2" s="1"/>
  <c r="E98" i="2" s="1"/>
  <c r="B97" i="2"/>
  <c r="C97" i="2" s="1"/>
  <c r="E97" i="2" s="1"/>
  <c r="B96" i="2"/>
  <c r="C96" i="2" s="1"/>
  <c r="E96" i="2" s="1"/>
  <c r="B95" i="2"/>
  <c r="C95" i="2" s="1"/>
  <c r="E95" i="2" s="1"/>
  <c r="B94" i="2"/>
  <c r="C94" i="2" s="1"/>
  <c r="E94" i="2" s="1"/>
  <c r="B93" i="2"/>
  <c r="C93" i="2" s="1"/>
  <c r="E93" i="2" s="1"/>
  <c r="B92" i="2"/>
  <c r="C92" i="2" s="1"/>
  <c r="E92" i="2" s="1"/>
  <c r="B91" i="2"/>
  <c r="C91" i="2" s="1"/>
  <c r="E91" i="2" s="1"/>
  <c r="B90" i="2"/>
  <c r="C90" i="2" s="1"/>
  <c r="E90" i="2" s="1"/>
  <c r="B89" i="2"/>
  <c r="C89" i="2" s="1"/>
  <c r="E89" i="2" s="1"/>
  <c r="B88" i="2"/>
  <c r="C88" i="2" s="1"/>
  <c r="E88" i="2" s="1"/>
  <c r="B87" i="2"/>
  <c r="C87" i="2" s="1"/>
  <c r="E87" i="2" s="1"/>
  <c r="B86" i="2"/>
  <c r="C86" i="2" s="1"/>
  <c r="E86" i="2" s="1"/>
  <c r="B85" i="2"/>
  <c r="C85" i="2" s="1"/>
  <c r="E85" i="2" s="1"/>
  <c r="B84" i="2"/>
  <c r="C84" i="2" s="1"/>
  <c r="E84" i="2" s="1"/>
  <c r="B83" i="2"/>
  <c r="C83" i="2" s="1"/>
  <c r="E83" i="2" s="1"/>
  <c r="B82" i="2"/>
  <c r="C82" i="2" s="1"/>
  <c r="E82" i="2" s="1"/>
  <c r="B81" i="2"/>
  <c r="C81" i="2" s="1"/>
  <c r="E81" i="2" s="1"/>
  <c r="B80" i="2"/>
  <c r="C80" i="2" s="1"/>
  <c r="E80" i="2" s="1"/>
  <c r="B79" i="2"/>
  <c r="C79" i="2" s="1"/>
  <c r="E79" i="2" s="1"/>
  <c r="B78" i="2"/>
  <c r="C78" i="2" s="1"/>
  <c r="E78" i="2" s="1"/>
  <c r="B77" i="2"/>
  <c r="C77" i="2" s="1"/>
  <c r="E77" i="2" s="1"/>
  <c r="B76" i="2"/>
  <c r="C76" i="2" s="1"/>
  <c r="E76" i="2" s="1"/>
  <c r="B75" i="2"/>
  <c r="C75" i="2" s="1"/>
  <c r="E75" i="2" s="1"/>
  <c r="B74" i="2"/>
  <c r="C74" i="2" s="1"/>
  <c r="E74" i="2" s="1"/>
  <c r="B73" i="2"/>
  <c r="C73" i="2" s="1"/>
  <c r="E73" i="2" s="1"/>
  <c r="B72" i="2"/>
  <c r="C72" i="2" s="1"/>
  <c r="E72" i="2" s="1"/>
  <c r="B71" i="2"/>
  <c r="C71" i="2" s="1"/>
  <c r="E71" i="2" s="1"/>
  <c r="B70" i="2"/>
  <c r="C70" i="2" s="1"/>
  <c r="E70" i="2" s="1"/>
  <c r="B69" i="2"/>
  <c r="C69" i="2" s="1"/>
  <c r="E69" i="2" s="1"/>
  <c r="B68" i="2"/>
  <c r="C68" i="2" s="1"/>
  <c r="E68" i="2" s="1"/>
  <c r="B67" i="2"/>
  <c r="C67" i="2" s="1"/>
  <c r="E67" i="2" s="1"/>
  <c r="B66" i="2"/>
  <c r="C66" i="2" s="1"/>
  <c r="E66" i="2" s="1"/>
  <c r="B65" i="2"/>
  <c r="C65" i="2" s="1"/>
  <c r="E65" i="2" s="1"/>
  <c r="B64" i="2"/>
  <c r="C64" i="2" s="1"/>
  <c r="E64" i="2" s="1"/>
  <c r="B63" i="2"/>
  <c r="C63" i="2" s="1"/>
  <c r="E63" i="2" s="1"/>
  <c r="B62" i="2"/>
  <c r="C62" i="2" s="1"/>
  <c r="E62" i="2" s="1"/>
  <c r="B61" i="2"/>
  <c r="C61" i="2" s="1"/>
  <c r="E61" i="2" s="1"/>
  <c r="B60" i="2"/>
  <c r="C60" i="2" s="1"/>
  <c r="E60" i="2" s="1"/>
  <c r="B59" i="2"/>
  <c r="C59" i="2" s="1"/>
  <c r="E59" i="2" s="1"/>
  <c r="B58" i="2"/>
  <c r="C58" i="2" s="1"/>
  <c r="E58" i="2" s="1"/>
  <c r="B57" i="2"/>
  <c r="C57" i="2" s="1"/>
  <c r="E57" i="2" s="1"/>
  <c r="B56" i="2"/>
  <c r="C56" i="2" s="1"/>
  <c r="E56" i="2" s="1"/>
  <c r="B55" i="2"/>
  <c r="C55" i="2" s="1"/>
  <c r="E55" i="2" s="1"/>
  <c r="B54" i="2"/>
  <c r="C54" i="2" s="1"/>
  <c r="E54" i="2" s="1"/>
  <c r="B53" i="2"/>
  <c r="C53" i="2" s="1"/>
  <c r="E53" i="2" s="1"/>
  <c r="B52" i="2"/>
  <c r="C52" i="2" s="1"/>
  <c r="E52" i="2" s="1"/>
  <c r="B51" i="2"/>
  <c r="C51" i="2" s="1"/>
  <c r="E51" i="2" s="1"/>
  <c r="B50" i="2"/>
  <c r="C50" i="2" s="1"/>
  <c r="E50" i="2" s="1"/>
  <c r="B49" i="2"/>
  <c r="C49" i="2" s="1"/>
  <c r="E49" i="2" s="1"/>
  <c r="B48" i="2"/>
  <c r="C48" i="2" s="1"/>
  <c r="E48" i="2" s="1"/>
  <c r="B47" i="2"/>
  <c r="C47" i="2" s="1"/>
  <c r="E47" i="2" s="1"/>
  <c r="B46" i="2"/>
  <c r="C46" i="2" s="1"/>
  <c r="E46" i="2" s="1"/>
  <c r="B45" i="2"/>
  <c r="C45" i="2" s="1"/>
  <c r="E45" i="2" s="1"/>
  <c r="B44" i="2"/>
  <c r="C44" i="2" s="1"/>
  <c r="E44" i="2" s="1"/>
  <c r="B43" i="2"/>
  <c r="C43" i="2" s="1"/>
  <c r="E43" i="2" s="1"/>
  <c r="B42" i="2"/>
  <c r="C42" i="2" s="1"/>
  <c r="E42" i="2" s="1"/>
  <c r="B41" i="2"/>
  <c r="C41" i="2" s="1"/>
  <c r="E41" i="2" s="1"/>
  <c r="B40" i="2"/>
  <c r="C40" i="2" s="1"/>
  <c r="E40" i="2" s="1"/>
  <c r="B39" i="2"/>
  <c r="C39" i="2" s="1"/>
  <c r="E39" i="2" s="1"/>
  <c r="B38" i="2"/>
  <c r="C38" i="2" s="1"/>
  <c r="E38" i="2" s="1"/>
  <c r="B37" i="2"/>
  <c r="C37" i="2" s="1"/>
  <c r="E37" i="2" s="1"/>
  <c r="B36" i="2"/>
  <c r="C36" i="2" s="1"/>
  <c r="E36" i="2" s="1"/>
  <c r="B35" i="2"/>
  <c r="C35" i="2" s="1"/>
  <c r="E35" i="2" s="1"/>
  <c r="B34" i="2"/>
  <c r="C34" i="2" s="1"/>
  <c r="E34" i="2" s="1"/>
  <c r="B33" i="2"/>
  <c r="C33" i="2" s="1"/>
  <c r="E33" i="2" s="1"/>
  <c r="B32" i="2"/>
  <c r="C32" i="2" s="1"/>
  <c r="E32" i="2" s="1"/>
  <c r="B31" i="2"/>
  <c r="C31" i="2" s="1"/>
  <c r="E31" i="2" s="1"/>
  <c r="B30" i="2"/>
  <c r="C30" i="2" s="1"/>
  <c r="E30" i="2" s="1"/>
  <c r="B29" i="2"/>
  <c r="C29" i="2" s="1"/>
  <c r="E29" i="2" s="1"/>
  <c r="B28" i="2"/>
  <c r="C28" i="2" s="1"/>
  <c r="E28" i="2" s="1"/>
  <c r="B27" i="2"/>
  <c r="C27" i="2" s="1"/>
  <c r="E27" i="2" s="1"/>
  <c r="B26" i="2"/>
  <c r="C26" i="2" s="1"/>
  <c r="E26" i="2" s="1"/>
  <c r="B25" i="2"/>
  <c r="C25" i="2" s="1"/>
  <c r="E25" i="2" s="1"/>
  <c r="B24" i="2"/>
  <c r="C24" i="2" s="1"/>
  <c r="E24" i="2" s="1"/>
  <c r="B23" i="2"/>
  <c r="C23" i="2" s="1"/>
  <c r="E23" i="2" s="1"/>
  <c r="B22" i="2"/>
  <c r="C22" i="2" s="1"/>
  <c r="E22" i="2" s="1"/>
  <c r="B21" i="2"/>
  <c r="C21" i="2" s="1"/>
  <c r="E21" i="2" s="1"/>
  <c r="B20" i="2"/>
  <c r="C20" i="2" s="1"/>
  <c r="E20" i="2" s="1"/>
  <c r="B19" i="2"/>
  <c r="C19" i="2" s="1"/>
  <c r="E19" i="2" s="1"/>
  <c r="B18" i="2"/>
  <c r="C18" i="2" s="1"/>
  <c r="E18" i="2" s="1"/>
  <c r="B17" i="2"/>
  <c r="C17" i="2" s="1"/>
  <c r="E17" i="2" s="1"/>
  <c r="B16" i="2"/>
  <c r="C16" i="2" s="1"/>
  <c r="E16" i="2" s="1"/>
  <c r="B15" i="2"/>
  <c r="C15" i="2" s="1"/>
  <c r="E15" i="2" s="1"/>
  <c r="B14" i="2"/>
  <c r="C14" i="2" s="1"/>
  <c r="E14" i="2" s="1"/>
  <c r="B13" i="2"/>
  <c r="C13" i="2" s="1"/>
  <c r="E13" i="2" s="1"/>
  <c r="B12" i="2"/>
  <c r="C12" i="2" s="1"/>
  <c r="E12" i="2" s="1"/>
  <c r="B11" i="2"/>
  <c r="C11" i="2" s="1"/>
  <c r="E11" i="2" s="1"/>
  <c r="B10" i="2"/>
  <c r="C10" i="2" s="1"/>
  <c r="E10" i="2" s="1"/>
  <c r="B9" i="2"/>
  <c r="C9" i="2" s="1"/>
  <c r="E9" i="2" s="1"/>
  <c r="B8" i="2"/>
  <c r="C8" i="2" s="1"/>
  <c r="E8" i="2" s="1"/>
  <c r="B7" i="2"/>
  <c r="C7" i="2" s="1"/>
  <c r="E7" i="2" s="1"/>
  <c r="B6" i="2"/>
  <c r="C6" i="2" s="1"/>
  <c r="E6" i="2" s="1"/>
  <c r="B5" i="2"/>
  <c r="C5" i="2" s="1"/>
  <c r="E5" i="2" s="1"/>
  <c r="B2" i="2"/>
  <c r="C2" i="2" s="1"/>
  <c r="E2" i="2" s="1"/>
  <c r="L166" i="2" l="1"/>
  <c r="L47" i="2"/>
  <c r="L543" i="2"/>
  <c r="L551" i="2"/>
  <c r="L335" i="2"/>
  <c r="L339" i="2"/>
  <c r="L349" i="2"/>
  <c r="L350" i="2"/>
  <c r="L351" i="2"/>
  <c r="L340" i="2"/>
  <c r="L352" i="2"/>
  <c r="L353" i="2"/>
  <c r="L342" i="2"/>
  <c r="L355" i="2"/>
  <c r="L343" i="2"/>
  <c r="L356" i="2"/>
  <c r="L345" i="2"/>
  <c r="L346" i="2"/>
  <c r="L790" i="2"/>
  <c r="L818" i="2"/>
  <c r="L826" i="2"/>
  <c r="L793" i="2"/>
  <c r="L819" i="2"/>
  <c r="L753" i="2"/>
  <c r="L821" i="2"/>
  <c r="L799" i="2"/>
  <c r="L820" i="2"/>
  <c r="L757" i="2"/>
  <c r="L822" i="2"/>
  <c r="L813" i="2"/>
  <c r="L814" i="2"/>
  <c r="L815" i="2"/>
  <c r="L823" i="2"/>
  <c r="L816" i="2"/>
  <c r="L824" i="2"/>
  <c r="L817" i="2"/>
  <c r="L825" i="2"/>
  <c r="L734" i="2"/>
  <c r="L743" i="2"/>
  <c r="L803" i="2"/>
  <c r="L776" i="2"/>
  <c r="L745" i="2"/>
  <c r="L805" i="2"/>
  <c r="L756" i="2"/>
  <c r="L747" i="2"/>
  <c r="L732" i="2"/>
  <c r="L749" i="2"/>
  <c r="L742" i="2"/>
  <c r="L751" i="2"/>
  <c r="L811" i="2"/>
  <c r="L780" i="2"/>
  <c r="L761" i="2"/>
  <c r="L730" i="2"/>
  <c r="L764" i="2"/>
  <c r="L755" i="2"/>
  <c r="L772" i="2"/>
  <c r="L765" i="2"/>
  <c r="L778" i="2"/>
  <c r="L759" i="2"/>
  <c r="L728" i="2"/>
  <c r="L788" i="2"/>
  <c r="L769" i="2"/>
  <c r="L738" i="2"/>
  <c r="L766" i="2"/>
  <c r="L763" i="2"/>
  <c r="L784" i="2"/>
  <c r="L773" i="2"/>
  <c r="L786" i="2"/>
  <c r="L767" i="2"/>
  <c r="L736" i="2"/>
  <c r="L796" i="2"/>
  <c r="L748" i="2"/>
  <c r="L746" i="2"/>
  <c r="L782" i="2"/>
  <c r="L740" i="2"/>
  <c r="L792" i="2"/>
  <c r="L774" i="2"/>
  <c r="L777" i="2"/>
  <c r="L794" i="2"/>
  <c r="L775" i="2"/>
  <c r="L744" i="2"/>
  <c r="L804" i="2"/>
  <c r="L758" i="2"/>
  <c r="L754" i="2"/>
  <c r="L798" i="2"/>
  <c r="L750" i="2"/>
  <c r="L800" i="2"/>
  <c r="L785" i="2"/>
  <c r="L802" i="2"/>
  <c r="L779" i="2"/>
  <c r="L752" i="2"/>
  <c r="L812" i="2"/>
  <c r="L781" i="2"/>
  <c r="L762" i="2"/>
  <c r="L806" i="2"/>
  <c r="L783" i="2"/>
  <c r="L808" i="2"/>
  <c r="L801" i="2"/>
  <c r="L810" i="2"/>
  <c r="L787" i="2"/>
  <c r="L760" i="2"/>
  <c r="L729" i="2"/>
  <c r="L789" i="2"/>
  <c r="L770" i="2"/>
  <c r="L731" i="2"/>
  <c r="L791" i="2"/>
  <c r="L733" i="2"/>
  <c r="L809" i="2"/>
  <c r="L735" i="2"/>
  <c r="L795" i="2"/>
  <c r="L768" i="2"/>
  <c r="L737" i="2"/>
  <c r="L797" i="2"/>
  <c r="L771" i="2"/>
  <c r="L739" i="2"/>
  <c r="L807" i="2"/>
  <c r="L741" i="2"/>
  <c r="L549" i="2"/>
  <c r="L636" i="2"/>
  <c r="L494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13" i="2"/>
  <c r="L410" i="2"/>
  <c r="L334" i="2"/>
  <c r="L313" i="2"/>
  <c r="L310" i="2"/>
  <c r="L291" i="2"/>
  <c r="L260" i="2"/>
  <c r="L237" i="2"/>
  <c r="L221" i="2"/>
  <c r="L205" i="2"/>
  <c r="L189" i="2"/>
  <c r="L173" i="2"/>
  <c r="L152" i="2"/>
  <c r="L136" i="2"/>
  <c r="L127" i="2"/>
  <c r="L111" i="2"/>
  <c r="L95" i="2"/>
  <c r="L79" i="2"/>
  <c r="L63" i="2"/>
  <c r="L45" i="2"/>
  <c r="L23" i="2"/>
  <c r="L7" i="2"/>
  <c r="L697" i="2"/>
  <c r="L555" i="2"/>
  <c r="L511" i="2"/>
  <c r="L416" i="2"/>
  <c r="L415" i="2"/>
  <c r="L414" i="2"/>
  <c r="L411" i="2"/>
  <c r="L314" i="2"/>
  <c r="L311" i="2"/>
  <c r="L269" i="2"/>
  <c r="L240" i="2"/>
  <c r="L224" i="2"/>
  <c r="L208" i="2"/>
  <c r="L192" i="2"/>
  <c r="L174" i="2"/>
  <c r="L153" i="2"/>
  <c r="L137" i="2"/>
  <c r="L130" i="2"/>
  <c r="L114" i="2"/>
  <c r="L98" i="2"/>
  <c r="L82" i="2"/>
  <c r="L66" i="2"/>
  <c r="L48" i="2"/>
  <c r="L24" i="2"/>
  <c r="L8" i="2"/>
  <c r="L704" i="2"/>
  <c r="L700" i="2"/>
  <c r="L696" i="2"/>
  <c r="L692" i="2"/>
  <c r="L688" i="2"/>
  <c r="L684" i="2"/>
  <c r="L677" i="2"/>
  <c r="L670" i="2"/>
  <c r="L663" i="2"/>
  <c r="L660" i="2"/>
  <c r="L653" i="2"/>
  <c r="L650" i="2"/>
  <c r="L639" i="2"/>
  <c r="L635" i="2"/>
  <c r="L727" i="2"/>
  <c r="L702" i="2"/>
  <c r="L698" i="2"/>
  <c r="L694" i="2"/>
  <c r="L690" i="2"/>
  <c r="L686" i="2"/>
  <c r="L682" i="2"/>
  <c r="L679" i="2"/>
  <c r="L675" i="2"/>
  <c r="L672" i="2"/>
  <c r="L668" i="2"/>
  <c r="L665" i="2"/>
  <c r="L658" i="2"/>
  <c r="L655" i="2"/>
  <c r="L637" i="2"/>
  <c r="L633" i="2"/>
  <c r="L629" i="2"/>
  <c r="L625" i="2"/>
  <c r="L580" i="2"/>
  <c r="L576" i="2"/>
  <c r="L572" i="2"/>
  <c r="L568" i="2"/>
  <c r="L560" i="2"/>
  <c r="L556" i="2"/>
  <c r="L552" i="2"/>
  <c r="L546" i="2"/>
  <c r="L541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08" i="2"/>
  <c r="L504" i="2"/>
  <c r="L500" i="2"/>
  <c r="L496" i="2"/>
  <c r="L492" i="2"/>
  <c r="L488" i="2"/>
  <c r="L467" i="2"/>
  <c r="L463" i="2"/>
  <c r="L459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39" i="2"/>
  <c r="L434" i="2"/>
  <c r="L430" i="2"/>
  <c r="L429" i="2"/>
  <c r="L425" i="2"/>
  <c r="L424" i="2"/>
  <c r="L419" i="2"/>
  <c r="L412" i="2"/>
  <c r="L408" i="2"/>
  <c r="L703" i="2"/>
  <c r="L699" i="2"/>
  <c r="L695" i="2"/>
  <c r="L691" i="2"/>
  <c r="L687" i="2"/>
  <c r="L683" i="2"/>
  <c r="L680" i="2"/>
  <c r="L676" i="2"/>
  <c r="L673" i="2"/>
  <c r="L669" i="2"/>
  <c r="L666" i="2"/>
  <c r="L659" i="2"/>
  <c r="L656" i="2"/>
  <c r="L638" i="2"/>
  <c r="L634" i="2"/>
  <c r="L630" i="2"/>
  <c r="L626" i="2"/>
  <c r="L581" i="2"/>
  <c r="L577" i="2"/>
  <c r="L573" i="2"/>
  <c r="L569" i="2"/>
  <c r="L565" i="2"/>
  <c r="L561" i="2"/>
  <c r="L557" i="2"/>
  <c r="L553" i="2"/>
  <c r="L547" i="2"/>
  <c r="L542" i="2"/>
  <c r="L538" i="2"/>
  <c r="L509" i="2"/>
  <c r="L505" i="2"/>
  <c r="L501" i="2"/>
  <c r="L497" i="2"/>
  <c r="L493" i="2"/>
  <c r="L489" i="2"/>
  <c r="L468" i="2"/>
  <c r="L464" i="2"/>
  <c r="L460" i="2"/>
  <c r="L456" i="2"/>
  <c r="L440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689" i="2"/>
  <c r="L678" i="2"/>
  <c r="L654" i="2"/>
  <c r="L632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75" i="2"/>
  <c r="L567" i="2"/>
  <c r="L559" i="2"/>
  <c r="L544" i="2"/>
  <c r="L701" i="2"/>
  <c r="L685" i="2"/>
  <c r="L661" i="2"/>
  <c r="L627" i="2"/>
  <c r="L578" i="2"/>
  <c r="L570" i="2"/>
  <c r="L562" i="2"/>
  <c r="L554" i="2"/>
  <c r="L545" i="2"/>
  <c r="L506" i="2"/>
  <c r="L498" i="2"/>
  <c r="L490" i="2"/>
  <c r="L465" i="2"/>
  <c r="L457" i="2"/>
  <c r="L437" i="2"/>
  <c r="L436" i="2"/>
  <c r="L433" i="2"/>
  <c r="L426" i="2"/>
  <c r="L423" i="2"/>
  <c r="L409" i="2"/>
  <c r="L406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4" i="2"/>
  <c r="L360" i="2"/>
  <c r="L337" i="2"/>
  <c r="L333" i="2"/>
  <c r="L329" i="2"/>
  <c r="L324" i="2"/>
  <c r="L320" i="2"/>
  <c r="L316" i="2"/>
  <c r="L312" i="2"/>
  <c r="L308" i="2"/>
  <c r="L304" i="2"/>
  <c r="L300" i="2"/>
  <c r="L296" i="2"/>
  <c r="L292" i="2"/>
  <c r="L288" i="2"/>
  <c r="L284" i="2"/>
  <c r="L280" i="2"/>
  <c r="L276" i="2"/>
  <c r="L272" i="2"/>
  <c r="L268" i="2"/>
  <c r="L265" i="2"/>
  <c r="L261" i="2"/>
  <c r="L257" i="2"/>
  <c r="L253" i="2"/>
  <c r="L249" i="2"/>
  <c r="L245" i="2"/>
  <c r="L693" i="2"/>
  <c r="L664" i="2"/>
  <c r="L671" i="2"/>
  <c r="L628" i="2"/>
  <c r="L574" i="2"/>
  <c r="L558" i="2"/>
  <c r="L539" i="2"/>
  <c r="L507" i="2"/>
  <c r="L502" i="2"/>
  <c r="L495" i="2"/>
  <c r="L458" i="2"/>
  <c r="L441" i="2"/>
  <c r="L427" i="2"/>
  <c r="L422" i="2"/>
  <c r="L421" i="2"/>
  <c r="L418" i="2"/>
  <c r="L417" i="2"/>
  <c r="L403" i="2"/>
  <c r="L361" i="2"/>
  <c r="L358" i="2"/>
  <c r="L332" i="2"/>
  <c r="L321" i="2"/>
  <c r="L318" i="2"/>
  <c r="L315" i="2"/>
  <c r="L305" i="2"/>
  <c r="L302" i="2"/>
  <c r="L299" i="2"/>
  <c r="L289" i="2"/>
  <c r="L286" i="2"/>
  <c r="L283" i="2"/>
  <c r="L273" i="2"/>
  <c r="L270" i="2"/>
  <c r="L267" i="2"/>
  <c r="L258" i="2"/>
  <c r="L255" i="2"/>
  <c r="L252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9" i="2"/>
  <c r="L175" i="2"/>
  <c r="L171" i="2"/>
  <c r="L167" i="2"/>
  <c r="L158" i="2"/>
  <c r="L154" i="2"/>
  <c r="L150" i="2"/>
  <c r="L146" i="2"/>
  <c r="L142" i="2"/>
  <c r="L138" i="2"/>
  <c r="L134" i="2"/>
  <c r="L128" i="2"/>
  <c r="L124" i="2"/>
  <c r="L120" i="2"/>
  <c r="L116" i="2"/>
  <c r="L112" i="2"/>
  <c r="L108" i="2"/>
  <c r="L104" i="2"/>
  <c r="L100" i="2"/>
  <c r="L96" i="2"/>
  <c r="L92" i="2"/>
  <c r="L88" i="2"/>
  <c r="L84" i="2"/>
  <c r="L80" i="2"/>
  <c r="L76" i="2"/>
  <c r="L72" i="2"/>
  <c r="L68" i="2"/>
  <c r="L64" i="2"/>
  <c r="L57" i="2"/>
  <c r="L53" i="2"/>
  <c r="L49" i="2"/>
  <c r="L46" i="2"/>
  <c r="L42" i="2"/>
  <c r="L38" i="2"/>
  <c r="L25" i="2"/>
  <c r="L21" i="2"/>
  <c r="L17" i="2"/>
  <c r="L13" i="2"/>
  <c r="L9" i="2"/>
  <c r="L5" i="2"/>
  <c r="L640" i="2"/>
  <c r="L631" i="2"/>
  <c r="L579" i="2"/>
  <c r="L563" i="2"/>
  <c r="L540" i="2"/>
  <c r="L510" i="2"/>
  <c r="L503" i="2"/>
  <c r="L466" i="2"/>
  <c r="L461" i="2"/>
  <c r="L442" i="2"/>
  <c r="L431" i="2"/>
  <c r="L428" i="2"/>
  <c r="L407" i="2"/>
  <c r="L404" i="2"/>
  <c r="L365" i="2"/>
  <c r="L362" i="2"/>
  <c r="L359" i="2"/>
  <c r="L336" i="2"/>
  <c r="L326" i="2"/>
  <c r="L325" i="2"/>
  <c r="L322" i="2"/>
  <c r="L319" i="2"/>
  <c r="L309" i="2"/>
  <c r="L306" i="2"/>
  <c r="L303" i="2"/>
  <c r="L293" i="2"/>
  <c r="L290" i="2"/>
  <c r="L287" i="2"/>
  <c r="L277" i="2"/>
  <c r="L274" i="2"/>
  <c r="L271" i="2"/>
  <c r="L262" i="2"/>
  <c r="L259" i="2"/>
  <c r="L256" i="2"/>
  <c r="L246" i="2"/>
  <c r="L243" i="2"/>
  <c r="L239" i="2"/>
  <c r="L235" i="2"/>
  <c r="L231" i="2"/>
  <c r="L227" i="2"/>
  <c r="L223" i="2"/>
  <c r="L219" i="2"/>
  <c r="L215" i="2"/>
  <c r="L211" i="2"/>
  <c r="L207" i="2"/>
  <c r="L203" i="2"/>
  <c r="L199" i="2"/>
  <c r="L195" i="2"/>
  <c r="L191" i="2"/>
  <c r="L187" i="2"/>
  <c r="L183" i="2"/>
  <c r="L176" i="2"/>
  <c r="L172" i="2"/>
  <c r="L168" i="2"/>
  <c r="L159" i="2"/>
  <c r="L155" i="2"/>
  <c r="L151" i="2"/>
  <c r="L147" i="2"/>
  <c r="L143" i="2"/>
  <c r="L139" i="2"/>
  <c r="L135" i="2"/>
  <c r="L132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8" i="2"/>
  <c r="L54" i="2"/>
  <c r="L50" i="2"/>
  <c r="L43" i="2"/>
  <c r="L39" i="2"/>
  <c r="L35" i="2"/>
  <c r="L26" i="2"/>
  <c r="L22" i="2"/>
  <c r="L18" i="2"/>
  <c r="L14" i="2"/>
  <c r="L10" i="2"/>
  <c r="L6" i="2"/>
  <c r="L2" i="2"/>
  <c r="L651" i="2"/>
  <c r="L571" i="2"/>
  <c r="L499" i="2"/>
  <c r="L367" i="2"/>
  <c r="L317" i="2"/>
  <c r="L297" i="2"/>
  <c r="L294" i="2"/>
  <c r="L285" i="2"/>
  <c r="L263" i="2"/>
  <c r="L254" i="2"/>
  <c r="L241" i="2"/>
  <c r="L233" i="2"/>
  <c r="L225" i="2"/>
  <c r="L217" i="2"/>
  <c r="L209" i="2"/>
  <c r="L201" i="2"/>
  <c r="L193" i="2"/>
  <c r="L185" i="2"/>
  <c r="L177" i="2"/>
  <c r="L169" i="2"/>
  <c r="L156" i="2"/>
  <c r="L148" i="2"/>
  <c r="L140" i="2"/>
  <c r="L123" i="2"/>
  <c r="L115" i="2"/>
  <c r="L107" i="2"/>
  <c r="L99" i="2"/>
  <c r="L91" i="2"/>
  <c r="L83" i="2"/>
  <c r="L75" i="2"/>
  <c r="L67" i="2"/>
  <c r="L59" i="2"/>
  <c r="L51" i="2"/>
  <c r="L41" i="2"/>
  <c r="L27" i="2"/>
  <c r="L19" i="2"/>
  <c r="L11" i="2"/>
  <c r="L3" i="2"/>
  <c r="L582" i="2"/>
  <c r="L548" i="2"/>
  <c r="L462" i="2"/>
  <c r="L432" i="2"/>
  <c r="L420" i="2"/>
  <c r="L405" i="2"/>
  <c r="L330" i="2"/>
  <c r="L327" i="2"/>
  <c r="L307" i="2"/>
  <c r="L298" i="2"/>
  <c r="L295" i="2"/>
  <c r="L275" i="2"/>
  <c r="L264" i="2"/>
  <c r="L244" i="2"/>
  <c r="L236" i="2"/>
  <c r="L228" i="2"/>
  <c r="L220" i="2"/>
  <c r="L212" i="2"/>
  <c r="L204" i="2"/>
  <c r="L196" i="2"/>
  <c r="L188" i="2"/>
  <c r="L178" i="2"/>
  <c r="L170" i="2"/>
  <c r="L157" i="2"/>
  <c r="L149" i="2"/>
  <c r="L141" i="2"/>
  <c r="L126" i="2"/>
  <c r="L118" i="2"/>
  <c r="L110" i="2"/>
  <c r="L102" i="2"/>
  <c r="L94" i="2"/>
  <c r="L86" i="2"/>
  <c r="L78" i="2"/>
  <c r="L70" i="2"/>
  <c r="L62" i="2"/>
  <c r="L52" i="2"/>
  <c r="L44" i="2"/>
  <c r="L36" i="2"/>
  <c r="L20" i="2"/>
  <c r="L12" i="2"/>
  <c r="L4" i="2"/>
  <c r="B13" i="3" s="1"/>
  <c r="L16" i="2"/>
  <c r="L40" i="2"/>
  <c r="L56" i="2"/>
  <c r="L74" i="2"/>
  <c r="L90" i="2"/>
  <c r="L106" i="2"/>
  <c r="L122" i="2"/>
  <c r="L145" i="2"/>
  <c r="L184" i="2"/>
  <c r="L200" i="2"/>
  <c r="L216" i="2"/>
  <c r="L232" i="2"/>
  <c r="L248" i="2"/>
  <c r="L251" i="2"/>
  <c r="L279" i="2"/>
  <c r="L282" i="2"/>
  <c r="L301" i="2"/>
  <c r="L331" i="2"/>
  <c r="L357" i="2"/>
  <c r="L366" i="2"/>
  <c r="L469" i="2"/>
  <c r="L491" i="2"/>
  <c r="L15" i="2"/>
  <c r="L37" i="2"/>
  <c r="L55" i="2"/>
  <c r="L71" i="2"/>
  <c r="L87" i="2"/>
  <c r="L103" i="2"/>
  <c r="L119" i="2"/>
  <c r="L144" i="2"/>
  <c r="L181" i="2"/>
  <c r="L197" i="2"/>
  <c r="L213" i="2"/>
  <c r="L229" i="2"/>
  <c r="L247" i="2"/>
  <c r="L250" i="2"/>
  <c r="L278" i="2"/>
  <c r="L281" i="2"/>
  <c r="L323" i="2"/>
  <c r="L328" i="2"/>
  <c r="L363" i="2"/>
  <c r="L435" i="2"/>
  <c r="L438" i="2"/>
  <c r="L566" i="2"/>
  <c r="L667" i="2"/>
  <c r="L647" i="2"/>
  <c r="L643" i="2"/>
  <c r="L652" i="2"/>
  <c r="L648" i="2"/>
  <c r="L644" i="2"/>
  <c r="L681" i="2"/>
  <c r="L657" i="2"/>
  <c r="L649" i="2"/>
  <c r="L645" i="2"/>
  <c r="L641" i="2"/>
  <c r="L674" i="2"/>
  <c r="L662" i="2"/>
  <c r="L646" i="2"/>
  <c r="L642" i="2"/>
  <c r="B1926" i="3" l="1"/>
  <c r="B1927" i="3"/>
  <c r="B1941" i="3"/>
  <c r="B1942" i="3"/>
  <c r="B1473" i="3"/>
  <c r="B1474" i="3"/>
  <c r="B1987" i="3"/>
  <c r="B1986" i="3"/>
  <c r="B2002" i="3"/>
  <c r="B2001" i="3"/>
  <c r="B639" i="3"/>
  <c r="B640" i="3"/>
  <c r="B1408" i="3"/>
  <c r="B1407" i="3"/>
  <c r="B552" i="3"/>
  <c r="B553" i="3"/>
  <c r="B109" i="3"/>
  <c r="B108" i="3"/>
  <c r="B423" i="3"/>
  <c r="B424" i="3"/>
  <c r="B732" i="3"/>
  <c r="B733" i="3"/>
  <c r="B1644" i="3"/>
  <c r="B1645" i="3"/>
  <c r="B274" i="3"/>
  <c r="B273" i="3"/>
  <c r="B603" i="3"/>
  <c r="B604" i="3"/>
  <c r="B1102" i="3"/>
  <c r="B1101" i="3"/>
  <c r="B118" i="3"/>
  <c r="B117" i="3"/>
  <c r="B267" i="3"/>
  <c r="B268" i="3"/>
  <c r="B405" i="3"/>
  <c r="B406" i="3"/>
  <c r="B574" i="3"/>
  <c r="B573" i="3"/>
  <c r="B718" i="3"/>
  <c r="B717" i="3"/>
  <c r="B910" i="3"/>
  <c r="B909" i="3"/>
  <c r="B1221" i="3"/>
  <c r="B1222" i="3"/>
  <c r="B1920" i="3"/>
  <c r="B1921" i="3"/>
  <c r="B172" i="3"/>
  <c r="B171" i="3"/>
  <c r="B325" i="3"/>
  <c r="B324" i="3"/>
  <c r="B475" i="3"/>
  <c r="B474" i="3"/>
  <c r="B631" i="3"/>
  <c r="B630" i="3"/>
  <c r="B802" i="3"/>
  <c r="B801" i="3"/>
  <c r="B996" i="3"/>
  <c r="B997" i="3"/>
  <c r="B1507" i="3"/>
  <c r="B1506" i="3"/>
  <c r="B772" i="3"/>
  <c r="B771" i="3"/>
  <c r="B913" i="3"/>
  <c r="B912" i="3"/>
  <c r="B1107" i="3"/>
  <c r="B1108" i="3"/>
  <c r="B1143" i="3"/>
  <c r="B1144" i="3"/>
  <c r="B1180" i="3"/>
  <c r="B1179" i="3"/>
  <c r="B1270" i="3"/>
  <c r="B1269" i="3"/>
  <c r="B1686" i="3"/>
  <c r="B1687" i="3"/>
  <c r="B1753" i="3"/>
  <c r="B1752" i="3"/>
  <c r="B1788" i="3"/>
  <c r="B1789" i="3"/>
  <c r="B1824" i="3"/>
  <c r="B1825" i="3"/>
  <c r="B1860" i="3"/>
  <c r="B1861" i="3"/>
  <c r="B2125" i="3"/>
  <c r="B2124" i="3"/>
  <c r="B2161" i="3"/>
  <c r="B2160" i="3"/>
  <c r="B1467" i="3"/>
  <c r="B1468" i="3"/>
  <c r="B1695" i="3"/>
  <c r="B1696" i="3"/>
  <c r="B2007" i="3"/>
  <c r="B2008" i="3"/>
  <c r="B1258" i="3"/>
  <c r="B1257" i="3"/>
  <c r="B1345" i="3"/>
  <c r="B1344" i="3"/>
  <c r="B1477" i="3"/>
  <c r="B1476" i="3"/>
  <c r="B1558" i="3"/>
  <c r="B1557" i="3"/>
  <c r="B1594" i="3"/>
  <c r="B1593" i="3"/>
  <c r="B1705" i="3"/>
  <c r="B1704" i="3"/>
  <c r="B2017" i="3"/>
  <c r="B2016" i="3"/>
  <c r="B1950" i="3"/>
  <c r="B1951" i="3"/>
  <c r="B24" i="3"/>
  <c r="B25" i="3"/>
  <c r="B624" i="3"/>
  <c r="B625" i="3"/>
  <c r="B2091" i="3"/>
  <c r="B2092" i="3"/>
  <c r="B567" i="3"/>
  <c r="B568" i="3"/>
  <c r="B1414" i="3"/>
  <c r="B1413" i="3"/>
  <c r="B1450" i="3"/>
  <c r="B1449" i="3"/>
  <c r="B2392" i="3"/>
  <c r="B2391" i="3"/>
  <c r="B2281" i="3"/>
  <c r="B2280" i="3"/>
  <c r="B2407" i="3"/>
  <c r="B2406" i="3"/>
  <c r="B2323" i="3"/>
  <c r="B2322" i="3"/>
  <c r="B2290" i="3"/>
  <c r="B2289" i="3"/>
  <c r="B2191" i="3"/>
  <c r="B2190" i="3"/>
  <c r="B2328" i="3"/>
  <c r="B2329" i="3"/>
  <c r="B2467" i="3"/>
  <c r="B2466" i="3"/>
  <c r="B1038" i="3"/>
  <c r="B1039" i="3"/>
  <c r="B1050" i="3"/>
  <c r="B1051" i="3"/>
  <c r="B2022" i="3"/>
  <c r="B2023" i="3"/>
  <c r="B592" i="3"/>
  <c r="B591" i="3"/>
  <c r="B436" i="3"/>
  <c r="B435" i="3"/>
  <c r="B448" i="3"/>
  <c r="B447" i="3"/>
  <c r="B792" i="3"/>
  <c r="B793" i="3"/>
  <c r="B1746" i="3"/>
  <c r="B1747" i="3"/>
  <c r="B298" i="3"/>
  <c r="B297" i="3"/>
  <c r="B627" i="3"/>
  <c r="B628" i="3"/>
  <c r="B1497" i="3"/>
  <c r="B1498" i="3"/>
  <c r="B130" i="3"/>
  <c r="B129" i="3"/>
  <c r="B279" i="3"/>
  <c r="B280" i="3"/>
  <c r="B418" i="3"/>
  <c r="B417" i="3"/>
  <c r="B585" i="3"/>
  <c r="B586" i="3"/>
  <c r="B729" i="3"/>
  <c r="B730" i="3"/>
  <c r="B918" i="3"/>
  <c r="B919" i="3"/>
  <c r="B1284" i="3"/>
  <c r="B1285" i="3"/>
  <c r="B15" i="3"/>
  <c r="B16" i="3"/>
  <c r="B193" i="3"/>
  <c r="B192" i="3"/>
  <c r="B336" i="3"/>
  <c r="B337" i="3"/>
  <c r="B502" i="3"/>
  <c r="B501" i="3"/>
  <c r="B643" i="3"/>
  <c r="B642" i="3"/>
  <c r="B811" i="3"/>
  <c r="B810" i="3"/>
  <c r="B1074" i="3"/>
  <c r="B1075" i="3"/>
  <c r="B1522" i="3"/>
  <c r="B1521" i="3"/>
  <c r="B784" i="3"/>
  <c r="B783" i="3"/>
  <c r="B924" i="3"/>
  <c r="B925" i="3"/>
  <c r="B1111" i="3"/>
  <c r="B1110" i="3"/>
  <c r="B1146" i="3"/>
  <c r="B1147" i="3"/>
  <c r="B1182" i="3"/>
  <c r="B1183" i="3"/>
  <c r="B1278" i="3"/>
  <c r="B1279" i="3"/>
  <c r="B1711" i="3"/>
  <c r="B1710" i="3"/>
  <c r="B1756" i="3"/>
  <c r="B1755" i="3"/>
  <c r="B1791" i="3"/>
  <c r="B1792" i="3"/>
  <c r="B1827" i="3"/>
  <c r="B1828" i="3"/>
  <c r="B1863" i="3"/>
  <c r="B1864" i="3"/>
  <c r="B2127" i="3"/>
  <c r="B2128" i="3"/>
  <c r="B2164" i="3"/>
  <c r="B2163" i="3"/>
  <c r="B1479" i="3"/>
  <c r="B1480" i="3"/>
  <c r="B1707" i="3"/>
  <c r="B1708" i="3"/>
  <c r="B2019" i="3"/>
  <c r="B2020" i="3"/>
  <c r="B1273" i="3"/>
  <c r="B1272" i="3"/>
  <c r="B1348" i="3"/>
  <c r="B1347" i="3"/>
  <c r="B1489" i="3"/>
  <c r="B1488" i="3"/>
  <c r="B1560" i="3"/>
  <c r="B1561" i="3"/>
  <c r="B1596" i="3"/>
  <c r="B1597" i="3"/>
  <c r="B1716" i="3"/>
  <c r="B1717" i="3"/>
  <c r="B2025" i="3"/>
  <c r="B2026" i="3"/>
  <c r="B1959" i="3"/>
  <c r="B1960" i="3"/>
  <c r="B72" i="3"/>
  <c r="B73" i="3"/>
  <c r="B673" i="3"/>
  <c r="B672" i="3"/>
  <c r="B21" i="3"/>
  <c r="B22" i="3"/>
  <c r="B615" i="3"/>
  <c r="B616" i="3"/>
  <c r="B1416" i="3"/>
  <c r="B1417" i="3"/>
  <c r="B1453" i="3"/>
  <c r="B1452" i="3"/>
  <c r="B2212" i="3"/>
  <c r="B2211" i="3"/>
  <c r="B2362" i="3"/>
  <c r="B2361" i="3"/>
  <c r="B2356" i="3"/>
  <c r="B2355" i="3"/>
  <c r="B2376" i="3"/>
  <c r="B2377" i="3"/>
  <c r="B2299" i="3"/>
  <c r="B2298" i="3"/>
  <c r="B2283" i="3"/>
  <c r="B2284" i="3"/>
  <c r="B2410" i="3"/>
  <c r="B2409" i="3"/>
  <c r="B2271" i="3"/>
  <c r="B2272" i="3"/>
  <c r="B1036" i="3"/>
  <c r="B1035" i="3"/>
  <c r="B306" i="3"/>
  <c r="B307" i="3"/>
  <c r="B1698" i="3"/>
  <c r="B1699" i="3"/>
  <c r="B1098" i="3"/>
  <c r="B1099" i="3"/>
  <c r="B132" i="3"/>
  <c r="B133" i="3"/>
  <c r="B1923" i="3"/>
  <c r="B1924" i="3"/>
  <c r="B1314" i="3"/>
  <c r="B1315" i="3"/>
  <c r="B543" i="3"/>
  <c r="B544" i="3"/>
  <c r="B1072" i="3"/>
  <c r="B1071" i="3"/>
  <c r="B366" i="3"/>
  <c r="B367" i="3"/>
  <c r="B157" i="3"/>
  <c r="B156" i="3"/>
  <c r="B471" i="3"/>
  <c r="B472" i="3"/>
  <c r="B826" i="3"/>
  <c r="B825" i="3"/>
  <c r="B321" i="3"/>
  <c r="B322" i="3"/>
  <c r="B652" i="3"/>
  <c r="B651" i="3"/>
  <c r="B1713" i="3"/>
  <c r="B1714" i="3"/>
  <c r="B151" i="3"/>
  <c r="B150" i="3"/>
  <c r="B292" i="3"/>
  <c r="B291" i="3"/>
  <c r="B429" i="3"/>
  <c r="B430" i="3"/>
  <c r="B598" i="3"/>
  <c r="B597" i="3"/>
  <c r="B738" i="3"/>
  <c r="B739" i="3"/>
  <c r="B927" i="3"/>
  <c r="B928" i="3"/>
  <c r="B1293" i="3"/>
  <c r="B1294" i="3"/>
  <c r="B28" i="3"/>
  <c r="B27" i="3"/>
  <c r="B204" i="3"/>
  <c r="B205" i="3"/>
  <c r="B348" i="3"/>
  <c r="B349" i="3"/>
  <c r="B514" i="3"/>
  <c r="B513" i="3"/>
  <c r="B655" i="3"/>
  <c r="B654" i="3"/>
  <c r="B820" i="3"/>
  <c r="B819" i="3"/>
  <c r="B1084" i="3"/>
  <c r="B1083" i="3"/>
  <c r="B1617" i="3"/>
  <c r="B1618" i="3"/>
  <c r="B795" i="3"/>
  <c r="B796" i="3"/>
  <c r="B937" i="3"/>
  <c r="B936" i="3"/>
  <c r="B1114" i="3"/>
  <c r="B1113" i="3"/>
  <c r="B1149" i="3"/>
  <c r="B1150" i="3"/>
  <c r="B1186" i="3"/>
  <c r="B1185" i="3"/>
  <c r="B1299" i="3"/>
  <c r="B1300" i="3"/>
  <c r="B1735" i="3"/>
  <c r="B1734" i="3"/>
  <c r="B1759" i="3"/>
  <c r="B1758" i="3"/>
  <c r="B1794" i="3"/>
  <c r="B1795" i="3"/>
  <c r="B1830" i="3"/>
  <c r="B1831" i="3"/>
  <c r="B1866" i="3"/>
  <c r="B1867" i="3"/>
  <c r="B2131" i="3"/>
  <c r="B2130" i="3"/>
  <c r="B2167" i="3"/>
  <c r="B2166" i="3"/>
  <c r="B1491" i="3"/>
  <c r="B1492" i="3"/>
  <c r="B1719" i="3"/>
  <c r="B1720" i="3"/>
  <c r="B2029" i="3"/>
  <c r="B2028" i="3"/>
  <c r="B1276" i="3"/>
  <c r="B1275" i="3"/>
  <c r="B1351" i="3"/>
  <c r="B1350" i="3"/>
  <c r="B1500" i="3"/>
  <c r="B1501" i="3"/>
  <c r="B1564" i="3"/>
  <c r="B1563" i="3"/>
  <c r="B1599" i="3"/>
  <c r="B1600" i="3"/>
  <c r="B1729" i="3"/>
  <c r="B1728" i="3"/>
  <c r="B2037" i="3"/>
  <c r="B2038" i="3"/>
  <c r="B1981" i="3"/>
  <c r="B1980" i="3"/>
  <c r="B145" i="3"/>
  <c r="B144" i="3"/>
  <c r="B720" i="3"/>
  <c r="B721" i="3"/>
  <c r="B70" i="3"/>
  <c r="B69" i="3"/>
  <c r="B663" i="3"/>
  <c r="B664" i="3"/>
  <c r="B1420" i="3"/>
  <c r="B1419" i="3"/>
  <c r="B1456" i="3"/>
  <c r="B1455" i="3"/>
  <c r="B2305" i="3"/>
  <c r="B2304" i="3"/>
  <c r="B2431" i="3"/>
  <c r="B2430" i="3"/>
  <c r="B2400" i="3"/>
  <c r="B2401" i="3"/>
  <c r="B2221" i="3"/>
  <c r="B2220" i="3"/>
  <c r="B2214" i="3"/>
  <c r="B2215" i="3"/>
  <c r="B2340" i="3"/>
  <c r="B2341" i="3"/>
  <c r="B2230" i="3"/>
  <c r="B2229" i="3"/>
  <c r="B2460" i="3"/>
  <c r="B2461" i="3"/>
  <c r="B1069" i="3"/>
  <c r="B1068" i="3"/>
  <c r="B1048" i="3"/>
  <c r="B1047" i="3"/>
  <c r="B1935" i="3"/>
  <c r="B1936" i="3"/>
  <c r="B994" i="3"/>
  <c r="B993" i="3"/>
  <c r="B318" i="3"/>
  <c r="B319" i="3"/>
  <c r="B187" i="3"/>
  <c r="B186" i="3"/>
  <c r="B511" i="3"/>
  <c r="B510" i="3"/>
  <c r="B885" i="3"/>
  <c r="B886" i="3"/>
  <c r="B34" i="3"/>
  <c r="B33" i="3"/>
  <c r="B345" i="3"/>
  <c r="B346" i="3"/>
  <c r="B675" i="3"/>
  <c r="B676" i="3"/>
  <c r="B1953" i="3"/>
  <c r="B1954" i="3"/>
  <c r="B163" i="3"/>
  <c r="B162" i="3"/>
  <c r="B303" i="3"/>
  <c r="B304" i="3"/>
  <c r="B442" i="3"/>
  <c r="B441" i="3"/>
  <c r="B610" i="3"/>
  <c r="B609" i="3"/>
  <c r="B769" i="3"/>
  <c r="B768" i="3"/>
  <c r="B958" i="3"/>
  <c r="B957" i="3"/>
  <c r="B1326" i="3"/>
  <c r="B1327" i="3"/>
  <c r="B39" i="3"/>
  <c r="B40" i="3"/>
  <c r="B216" i="3"/>
  <c r="B217" i="3"/>
  <c r="B361" i="3"/>
  <c r="B360" i="3"/>
  <c r="B525" i="3"/>
  <c r="B526" i="3"/>
  <c r="B666" i="3"/>
  <c r="B667" i="3"/>
  <c r="B850" i="3"/>
  <c r="B849" i="3"/>
  <c r="B1210" i="3"/>
  <c r="B1209" i="3"/>
  <c r="B1674" i="3"/>
  <c r="B1675" i="3"/>
  <c r="B805" i="3"/>
  <c r="B804" i="3"/>
  <c r="B948" i="3"/>
  <c r="B949" i="3"/>
  <c r="B1116" i="3"/>
  <c r="B1117" i="3"/>
  <c r="B1153" i="3"/>
  <c r="B1152" i="3"/>
  <c r="B1189" i="3"/>
  <c r="B1188" i="3"/>
  <c r="B1308" i="3"/>
  <c r="B1309" i="3"/>
  <c r="B1882" i="3"/>
  <c r="B1881" i="3"/>
  <c r="B1761" i="3"/>
  <c r="B1762" i="3"/>
  <c r="B1798" i="3"/>
  <c r="B1797" i="3"/>
  <c r="B1834" i="3"/>
  <c r="B1833" i="3"/>
  <c r="B1870" i="3"/>
  <c r="B1869" i="3"/>
  <c r="B2134" i="3"/>
  <c r="B2133" i="3"/>
  <c r="B2170" i="3"/>
  <c r="B2169" i="3"/>
  <c r="B1504" i="3"/>
  <c r="B1503" i="3"/>
  <c r="B1732" i="3"/>
  <c r="B1731" i="3"/>
  <c r="B2040" i="3"/>
  <c r="B2041" i="3"/>
  <c r="B1288" i="3"/>
  <c r="B1287" i="3"/>
  <c r="B1354" i="3"/>
  <c r="B1353" i="3"/>
  <c r="B1512" i="3"/>
  <c r="B1513" i="3"/>
  <c r="B1566" i="3"/>
  <c r="B1567" i="3"/>
  <c r="B1602" i="3"/>
  <c r="B1603" i="3"/>
  <c r="B1740" i="3"/>
  <c r="B1741" i="3"/>
  <c r="B2046" i="3"/>
  <c r="B2047" i="3"/>
  <c r="B1990" i="3"/>
  <c r="B1989" i="3"/>
  <c r="B199" i="3"/>
  <c r="B198" i="3"/>
  <c r="B807" i="3"/>
  <c r="B808" i="3"/>
  <c r="B135" i="3"/>
  <c r="B136" i="3"/>
  <c r="B712" i="3"/>
  <c r="B711" i="3"/>
  <c r="B1423" i="3"/>
  <c r="B1422" i="3"/>
  <c r="B1459" i="3"/>
  <c r="B1458" i="3"/>
  <c r="B2386" i="3"/>
  <c r="B2385" i="3"/>
  <c r="B2404" i="3"/>
  <c r="B2403" i="3"/>
  <c r="B2250" i="3"/>
  <c r="B2251" i="3"/>
  <c r="B2346" i="3"/>
  <c r="B2347" i="3"/>
  <c r="B2308" i="3"/>
  <c r="B2307" i="3"/>
  <c r="B2434" i="3"/>
  <c r="B2433" i="3"/>
  <c r="B2203" i="3"/>
  <c r="B2202" i="3"/>
  <c r="B2398" i="3"/>
  <c r="B2397" i="3"/>
  <c r="B1030" i="3"/>
  <c r="B1029" i="3"/>
  <c r="B834" i="3"/>
  <c r="B835" i="3"/>
  <c r="B1306" i="3"/>
  <c r="B1305" i="3"/>
  <c r="B433" i="3"/>
  <c r="B432" i="3"/>
  <c r="B1090" i="3"/>
  <c r="B1089" i="3"/>
  <c r="B904" i="3"/>
  <c r="B903" i="3"/>
  <c r="B270" i="3"/>
  <c r="B271" i="3"/>
  <c r="B210" i="3"/>
  <c r="B211" i="3"/>
  <c r="B895" i="3"/>
  <c r="B894" i="3"/>
  <c r="B58" i="3"/>
  <c r="B57" i="3"/>
  <c r="B370" i="3"/>
  <c r="B369" i="3"/>
  <c r="B699" i="3"/>
  <c r="B700" i="3"/>
  <c r="B175" i="3"/>
  <c r="B174" i="3"/>
  <c r="B316" i="3"/>
  <c r="B315" i="3"/>
  <c r="B454" i="3"/>
  <c r="B453" i="3"/>
  <c r="B621" i="3"/>
  <c r="B622" i="3"/>
  <c r="B777" i="3"/>
  <c r="B778" i="3"/>
  <c r="B966" i="3"/>
  <c r="B967" i="3"/>
  <c r="B1384" i="3"/>
  <c r="B1383" i="3"/>
  <c r="B51" i="3"/>
  <c r="B52" i="3"/>
  <c r="B228" i="3"/>
  <c r="B229" i="3"/>
  <c r="B373" i="3"/>
  <c r="B372" i="3"/>
  <c r="B538" i="3"/>
  <c r="B537" i="3"/>
  <c r="B678" i="3"/>
  <c r="B679" i="3"/>
  <c r="B858" i="3"/>
  <c r="B859" i="3"/>
  <c r="B1252" i="3"/>
  <c r="B1251" i="3"/>
  <c r="B1722" i="3"/>
  <c r="B1723" i="3"/>
  <c r="B816" i="3"/>
  <c r="B817" i="3"/>
  <c r="B960" i="3"/>
  <c r="B961" i="3"/>
  <c r="B1120" i="3"/>
  <c r="B1119" i="3"/>
  <c r="B1156" i="3"/>
  <c r="B1155" i="3"/>
  <c r="B1191" i="3"/>
  <c r="B1192" i="3"/>
  <c r="B1311" i="3"/>
  <c r="B1312" i="3"/>
  <c r="B1983" i="3"/>
  <c r="B1984" i="3"/>
  <c r="B1764" i="3"/>
  <c r="B1765" i="3"/>
  <c r="B1801" i="3"/>
  <c r="B1800" i="3"/>
  <c r="B1836" i="3"/>
  <c r="B1837" i="3"/>
  <c r="B1872" i="3"/>
  <c r="B1873" i="3"/>
  <c r="B2136" i="3"/>
  <c r="B2137" i="3"/>
  <c r="B2173" i="3"/>
  <c r="B2172" i="3"/>
  <c r="B1516" i="3"/>
  <c r="B1515" i="3"/>
  <c r="B1743" i="3"/>
  <c r="B1744" i="3"/>
  <c r="B2050" i="3"/>
  <c r="B2049" i="3"/>
  <c r="B1291" i="3"/>
  <c r="B1290" i="3"/>
  <c r="B1357" i="3"/>
  <c r="B1356" i="3"/>
  <c r="B1524" i="3"/>
  <c r="B1525" i="3"/>
  <c r="B1569" i="3"/>
  <c r="B1570" i="3"/>
  <c r="B1606" i="3"/>
  <c r="B1605" i="3"/>
  <c r="B1875" i="3"/>
  <c r="B1876" i="3"/>
  <c r="B2058" i="3"/>
  <c r="B2059" i="3"/>
  <c r="B2011" i="3"/>
  <c r="B2010" i="3"/>
  <c r="B246" i="3"/>
  <c r="B247" i="3"/>
  <c r="B934" i="3"/>
  <c r="B933" i="3"/>
  <c r="B190" i="3"/>
  <c r="B189" i="3"/>
  <c r="B780" i="3"/>
  <c r="B781" i="3"/>
  <c r="B1425" i="3"/>
  <c r="B1426" i="3"/>
  <c r="B1461" i="3"/>
  <c r="B1462" i="3"/>
  <c r="B2205" i="3"/>
  <c r="B2206" i="3"/>
  <c r="B2425" i="3"/>
  <c r="B2424" i="3"/>
  <c r="B2395" i="3"/>
  <c r="B2394" i="3"/>
  <c r="B2238" i="3"/>
  <c r="B2239" i="3"/>
  <c r="B2364" i="3"/>
  <c r="B2365" i="3"/>
  <c r="B2253" i="3"/>
  <c r="B2254" i="3"/>
  <c r="B2476" i="3"/>
  <c r="B2475" i="3"/>
  <c r="B2464" i="3"/>
  <c r="B2463" i="3"/>
  <c r="B1065" i="3"/>
  <c r="B1066" i="3"/>
  <c r="B1018" i="3"/>
  <c r="B1017" i="3"/>
  <c r="B1944" i="3"/>
  <c r="B1945" i="3"/>
  <c r="B1947" i="3"/>
  <c r="B1948" i="3"/>
  <c r="B357" i="3"/>
  <c r="B358" i="3"/>
  <c r="B534" i="3"/>
  <c r="B535" i="3"/>
  <c r="B1972" i="3"/>
  <c r="B1971" i="3"/>
  <c r="B984" i="3"/>
  <c r="B985" i="3"/>
  <c r="B310" i="3"/>
  <c r="B309" i="3"/>
  <c r="B846" i="3"/>
  <c r="B847" i="3"/>
  <c r="B223" i="3"/>
  <c r="B222" i="3"/>
  <c r="B235" i="3"/>
  <c r="B234" i="3"/>
  <c r="B564" i="3"/>
  <c r="B565" i="3"/>
  <c r="B921" i="3"/>
  <c r="B922" i="3"/>
  <c r="B82" i="3"/>
  <c r="B81" i="3"/>
  <c r="B420" i="3"/>
  <c r="B421" i="3"/>
  <c r="B723" i="3"/>
  <c r="B724" i="3"/>
  <c r="B19" i="3"/>
  <c r="B18" i="3"/>
  <c r="B184" i="3"/>
  <c r="B183" i="3"/>
  <c r="B328" i="3"/>
  <c r="B327" i="3"/>
  <c r="B466" i="3"/>
  <c r="B465" i="3"/>
  <c r="B634" i="3"/>
  <c r="B633" i="3"/>
  <c r="B786" i="3"/>
  <c r="B787" i="3"/>
  <c r="B976" i="3"/>
  <c r="B975" i="3"/>
  <c r="B1399" i="3"/>
  <c r="B1398" i="3"/>
  <c r="B63" i="3"/>
  <c r="B64" i="3"/>
  <c r="B240" i="3"/>
  <c r="B241" i="3"/>
  <c r="B384" i="3"/>
  <c r="B385" i="3"/>
  <c r="B546" i="3"/>
  <c r="B547" i="3"/>
  <c r="B691" i="3"/>
  <c r="B690" i="3"/>
  <c r="B867" i="3"/>
  <c r="B868" i="3"/>
  <c r="B1254" i="3"/>
  <c r="B1255" i="3"/>
  <c r="B1884" i="3"/>
  <c r="B1885" i="3"/>
  <c r="B829" i="3"/>
  <c r="B828" i="3"/>
  <c r="B972" i="3"/>
  <c r="B973" i="3"/>
  <c r="B1122" i="3"/>
  <c r="B1123" i="3"/>
  <c r="B1159" i="3"/>
  <c r="B1158" i="3"/>
  <c r="B1194" i="3"/>
  <c r="B1195" i="3"/>
  <c r="B1371" i="3"/>
  <c r="B1372" i="3"/>
  <c r="B2055" i="3"/>
  <c r="B2056" i="3"/>
  <c r="B1767" i="3"/>
  <c r="B1768" i="3"/>
  <c r="B1803" i="3"/>
  <c r="B1804" i="3"/>
  <c r="B1839" i="3"/>
  <c r="B1840" i="3"/>
  <c r="B1896" i="3"/>
  <c r="B1897" i="3"/>
  <c r="B2140" i="3"/>
  <c r="B2139" i="3"/>
  <c r="B2175" i="3"/>
  <c r="B2176" i="3"/>
  <c r="B1527" i="3"/>
  <c r="B1528" i="3"/>
  <c r="B1878" i="3"/>
  <c r="B1879" i="3"/>
  <c r="B2062" i="3"/>
  <c r="B2061" i="3"/>
  <c r="B1303" i="3"/>
  <c r="B1302" i="3"/>
  <c r="B1360" i="3"/>
  <c r="B1359" i="3"/>
  <c r="B1537" i="3"/>
  <c r="B1536" i="3"/>
  <c r="B1572" i="3"/>
  <c r="B1573" i="3"/>
  <c r="B1609" i="3"/>
  <c r="B1608" i="3"/>
  <c r="B1887" i="3"/>
  <c r="B1888" i="3"/>
  <c r="B2070" i="3"/>
  <c r="B2071" i="3"/>
  <c r="B2032" i="3"/>
  <c r="B2031" i="3"/>
  <c r="B294" i="3"/>
  <c r="B295" i="3"/>
  <c r="B942" i="3"/>
  <c r="B943" i="3"/>
  <c r="B238" i="3"/>
  <c r="B237" i="3"/>
  <c r="B873" i="3"/>
  <c r="B874" i="3"/>
  <c r="B1429" i="3"/>
  <c r="B1428" i="3"/>
  <c r="B1483" i="3"/>
  <c r="B1482" i="3"/>
  <c r="B2428" i="3"/>
  <c r="B2427" i="3"/>
  <c r="B2350" i="3"/>
  <c r="B2349" i="3"/>
  <c r="B2263" i="3"/>
  <c r="B2262" i="3"/>
  <c r="B2245" i="3"/>
  <c r="B2244" i="3"/>
  <c r="B2184" i="3"/>
  <c r="B2185" i="3"/>
  <c r="B2226" i="3"/>
  <c r="B2227" i="3"/>
  <c r="B2452" i="3"/>
  <c r="B2451" i="3"/>
  <c r="B2260" i="3"/>
  <c r="B2259" i="3"/>
  <c r="B1026" i="3"/>
  <c r="B1027" i="3"/>
  <c r="B1006" i="3"/>
  <c r="B1005" i="3"/>
  <c r="B2043" i="3"/>
  <c r="B2044" i="3"/>
  <c r="B969" i="3"/>
  <c r="B970" i="3"/>
  <c r="B261" i="3"/>
  <c r="B262" i="3"/>
  <c r="B837" i="3"/>
  <c r="B838" i="3"/>
  <c r="B168" i="3"/>
  <c r="B169" i="3"/>
  <c r="B259" i="3"/>
  <c r="B258" i="3"/>
  <c r="B588" i="3"/>
  <c r="B589" i="3"/>
  <c r="B982" i="3"/>
  <c r="B981" i="3"/>
  <c r="B123" i="3"/>
  <c r="B124" i="3"/>
  <c r="B444" i="3"/>
  <c r="B445" i="3"/>
  <c r="B762" i="3"/>
  <c r="B763" i="3"/>
  <c r="B31" i="3"/>
  <c r="B30" i="3"/>
  <c r="B195" i="3"/>
  <c r="B196" i="3"/>
  <c r="B340" i="3"/>
  <c r="B339" i="3"/>
  <c r="B477" i="3"/>
  <c r="B478" i="3"/>
  <c r="B646" i="3"/>
  <c r="B645" i="3"/>
  <c r="B813" i="3"/>
  <c r="B814" i="3"/>
  <c r="B978" i="3"/>
  <c r="B979" i="3"/>
  <c r="B1509" i="3"/>
  <c r="B1510" i="3"/>
  <c r="B75" i="3"/>
  <c r="B76" i="3"/>
  <c r="B252" i="3"/>
  <c r="B253" i="3"/>
  <c r="B403" i="3"/>
  <c r="B402" i="3"/>
  <c r="B558" i="3"/>
  <c r="B559" i="3"/>
  <c r="B702" i="3"/>
  <c r="B703" i="3"/>
  <c r="B897" i="3"/>
  <c r="B898" i="3"/>
  <c r="B1264" i="3"/>
  <c r="B1263" i="3"/>
  <c r="B2013" i="3"/>
  <c r="B2014" i="3"/>
  <c r="B840" i="3"/>
  <c r="B841" i="3"/>
  <c r="B988" i="3"/>
  <c r="B987" i="3"/>
  <c r="B1125" i="3"/>
  <c r="B1126" i="3"/>
  <c r="B1161" i="3"/>
  <c r="B1162" i="3"/>
  <c r="B1198" i="3"/>
  <c r="B1197" i="3"/>
  <c r="B1396" i="3"/>
  <c r="B1395" i="3"/>
  <c r="B2103" i="3"/>
  <c r="B2104" i="3"/>
  <c r="B1770" i="3"/>
  <c r="B1771" i="3"/>
  <c r="B1806" i="3"/>
  <c r="B1807" i="3"/>
  <c r="B1842" i="3"/>
  <c r="B1843" i="3"/>
  <c r="B1962" i="3"/>
  <c r="B1963" i="3"/>
  <c r="B2142" i="3"/>
  <c r="B2143" i="3"/>
  <c r="B2178" i="3"/>
  <c r="B2179" i="3"/>
  <c r="B1615" i="3"/>
  <c r="B1614" i="3"/>
  <c r="B1890" i="3"/>
  <c r="B1891" i="3"/>
  <c r="B2074" i="3"/>
  <c r="B2073" i="3"/>
  <c r="B1318" i="3"/>
  <c r="B1317" i="3"/>
  <c r="B1362" i="3"/>
  <c r="B1363" i="3"/>
  <c r="B1539" i="3"/>
  <c r="B1540" i="3"/>
  <c r="B1575" i="3"/>
  <c r="B1576" i="3"/>
  <c r="B1611" i="3"/>
  <c r="B1612" i="3"/>
  <c r="B1899" i="3"/>
  <c r="B1900" i="3"/>
  <c r="B2082" i="3"/>
  <c r="B2083" i="3"/>
  <c r="B2053" i="3"/>
  <c r="B2052" i="3"/>
  <c r="B342" i="3"/>
  <c r="B343" i="3"/>
  <c r="B1234" i="3"/>
  <c r="B1233" i="3"/>
  <c r="B286" i="3"/>
  <c r="B285" i="3"/>
  <c r="B930" i="3"/>
  <c r="B931" i="3"/>
  <c r="B1432" i="3"/>
  <c r="B1431" i="3"/>
  <c r="B1908" i="3"/>
  <c r="B1909" i="3"/>
  <c r="B2199" i="3"/>
  <c r="B2200" i="3"/>
  <c r="B2419" i="3"/>
  <c r="B2418" i="3"/>
  <c r="B2275" i="3"/>
  <c r="B2274" i="3"/>
  <c r="B2388" i="3"/>
  <c r="B2389" i="3"/>
  <c r="B2277" i="3"/>
  <c r="B2278" i="3"/>
  <c r="B2248" i="3"/>
  <c r="B2247" i="3"/>
  <c r="B2472" i="3"/>
  <c r="B2473" i="3"/>
  <c r="B2458" i="3"/>
  <c r="B2457" i="3"/>
  <c r="B1060" i="3"/>
  <c r="B1059" i="3"/>
  <c r="B1654" i="3"/>
  <c r="B1653" i="3"/>
  <c r="B1932" i="3"/>
  <c r="B1933" i="3"/>
  <c r="B844" i="3"/>
  <c r="B843" i="3"/>
  <c r="B214" i="3"/>
  <c r="B213" i="3"/>
  <c r="B753" i="3"/>
  <c r="B754" i="3"/>
  <c r="B120" i="3"/>
  <c r="B121" i="3"/>
  <c r="B283" i="3"/>
  <c r="B282" i="3"/>
  <c r="B612" i="3"/>
  <c r="B613" i="3"/>
  <c r="B990" i="3"/>
  <c r="B991" i="3"/>
  <c r="B154" i="3"/>
  <c r="B153" i="3"/>
  <c r="B468" i="3"/>
  <c r="B469" i="3"/>
  <c r="B789" i="3"/>
  <c r="B790" i="3"/>
  <c r="B42" i="3"/>
  <c r="B43" i="3"/>
  <c r="B207" i="3"/>
  <c r="B208" i="3"/>
  <c r="B352" i="3"/>
  <c r="B351" i="3"/>
  <c r="B504" i="3"/>
  <c r="B505" i="3"/>
  <c r="B658" i="3"/>
  <c r="B657" i="3"/>
  <c r="B822" i="3"/>
  <c r="B823" i="3"/>
  <c r="B1009" i="3"/>
  <c r="B1008" i="3"/>
  <c r="B1531" i="3"/>
  <c r="B1530" i="3"/>
  <c r="B115" i="3"/>
  <c r="B114" i="3"/>
  <c r="B264" i="3"/>
  <c r="B265" i="3"/>
  <c r="B414" i="3"/>
  <c r="B415" i="3"/>
  <c r="B571" i="3"/>
  <c r="B570" i="3"/>
  <c r="B714" i="3"/>
  <c r="B715" i="3"/>
  <c r="B906" i="3"/>
  <c r="B907" i="3"/>
  <c r="B1266" i="3"/>
  <c r="B1267" i="3"/>
  <c r="B1993" i="3"/>
  <c r="B1992" i="3"/>
  <c r="B852" i="3"/>
  <c r="B853" i="3"/>
  <c r="B1000" i="3"/>
  <c r="B999" i="3"/>
  <c r="B1128" i="3"/>
  <c r="B1129" i="3"/>
  <c r="B1165" i="3"/>
  <c r="B1164" i="3"/>
  <c r="B1201" i="3"/>
  <c r="B1200" i="3"/>
  <c r="B1471" i="3"/>
  <c r="B1470" i="3"/>
  <c r="B1633" i="3"/>
  <c r="B1632" i="3"/>
  <c r="B1774" i="3"/>
  <c r="B1773" i="3"/>
  <c r="B1810" i="3"/>
  <c r="B1809" i="3"/>
  <c r="B1846" i="3"/>
  <c r="B1845" i="3"/>
  <c r="B2034" i="3"/>
  <c r="B2035" i="3"/>
  <c r="B2146" i="3"/>
  <c r="B2145" i="3"/>
  <c r="B1321" i="3"/>
  <c r="B1320" i="3"/>
  <c r="B1626" i="3"/>
  <c r="B1627" i="3"/>
  <c r="B1902" i="3"/>
  <c r="B1903" i="3"/>
  <c r="B2085" i="3"/>
  <c r="B2086" i="3"/>
  <c r="B1330" i="3"/>
  <c r="B1329" i="3"/>
  <c r="B1366" i="3"/>
  <c r="B1365" i="3"/>
  <c r="B1543" i="3"/>
  <c r="B1542" i="3"/>
  <c r="B1578" i="3"/>
  <c r="B1579" i="3"/>
  <c r="B1623" i="3"/>
  <c r="B1624" i="3"/>
  <c r="B1911" i="3"/>
  <c r="B1912" i="3"/>
  <c r="B2094" i="3"/>
  <c r="B2095" i="3"/>
  <c r="B2065" i="3"/>
  <c r="B2064" i="3"/>
  <c r="B391" i="3"/>
  <c r="B390" i="3"/>
  <c r="B1242" i="3"/>
  <c r="B1243" i="3"/>
  <c r="B334" i="3"/>
  <c r="B333" i="3"/>
  <c r="B940" i="3"/>
  <c r="B939" i="3"/>
  <c r="B1435" i="3"/>
  <c r="B1434" i="3"/>
  <c r="B1647" i="3"/>
  <c r="B1648" i="3"/>
  <c r="B2374" i="3"/>
  <c r="B2373" i="3"/>
  <c r="B2287" i="3"/>
  <c r="B2286" i="3"/>
  <c r="B2412" i="3"/>
  <c r="B2413" i="3"/>
  <c r="B2209" i="3"/>
  <c r="B2208" i="3"/>
  <c r="B2335" i="3"/>
  <c r="B2334" i="3"/>
  <c r="B2197" i="3"/>
  <c r="B2196" i="3"/>
  <c r="B2448" i="3"/>
  <c r="B2449" i="3"/>
  <c r="B2380" i="3"/>
  <c r="B2379" i="3"/>
  <c r="B636" i="3"/>
  <c r="B637" i="3"/>
  <c r="B177" i="3"/>
  <c r="B178" i="3"/>
  <c r="B856" i="3"/>
  <c r="B855" i="3"/>
  <c r="B54" i="3"/>
  <c r="B55" i="3"/>
  <c r="B220" i="3"/>
  <c r="B219" i="3"/>
  <c r="B363" i="3"/>
  <c r="B364" i="3"/>
  <c r="B516" i="3"/>
  <c r="B517" i="3"/>
  <c r="B670" i="3"/>
  <c r="B669" i="3"/>
  <c r="B831" i="3"/>
  <c r="B832" i="3"/>
  <c r="B1077" i="3"/>
  <c r="B1078" i="3"/>
  <c r="B1620" i="3"/>
  <c r="B1621" i="3"/>
  <c r="B126" i="3"/>
  <c r="B127" i="3"/>
  <c r="B277" i="3"/>
  <c r="B276" i="3"/>
  <c r="B426" i="3"/>
  <c r="B427" i="3"/>
  <c r="B583" i="3"/>
  <c r="B582" i="3"/>
  <c r="B726" i="3"/>
  <c r="B727" i="3"/>
  <c r="B916" i="3"/>
  <c r="B915" i="3"/>
  <c r="B1281" i="3"/>
  <c r="B1282" i="3"/>
  <c r="B2079" i="3"/>
  <c r="B2080" i="3"/>
  <c r="B865" i="3"/>
  <c r="B864" i="3"/>
  <c r="B1012" i="3"/>
  <c r="B1011" i="3"/>
  <c r="B1132" i="3"/>
  <c r="B1131" i="3"/>
  <c r="B1168" i="3"/>
  <c r="B1167" i="3"/>
  <c r="B1204" i="3"/>
  <c r="B1203" i="3"/>
  <c r="B1494" i="3"/>
  <c r="B1495" i="3"/>
  <c r="B1678" i="3"/>
  <c r="B1677" i="3"/>
  <c r="B1776" i="3"/>
  <c r="B1777" i="3"/>
  <c r="B1812" i="3"/>
  <c r="B1813" i="3"/>
  <c r="B1848" i="3"/>
  <c r="B1849" i="3"/>
  <c r="B2068" i="3"/>
  <c r="B2067" i="3"/>
  <c r="B2148" i="3"/>
  <c r="B2149" i="3"/>
  <c r="B1369" i="3"/>
  <c r="B1368" i="3"/>
  <c r="B1642" i="3"/>
  <c r="B1641" i="3"/>
  <c r="B1914" i="3"/>
  <c r="B1915" i="3"/>
  <c r="B2098" i="3"/>
  <c r="B2097" i="3"/>
  <c r="B1332" i="3"/>
  <c r="B1333" i="3"/>
  <c r="B1377" i="3"/>
  <c r="B1378" i="3"/>
  <c r="B1546" i="3"/>
  <c r="B1545" i="3"/>
  <c r="B1582" i="3"/>
  <c r="B1581" i="3"/>
  <c r="B1638" i="3"/>
  <c r="B1639" i="3"/>
  <c r="B1966" i="3"/>
  <c r="B1965" i="3"/>
  <c r="B2107" i="3"/>
  <c r="B2106" i="3"/>
  <c r="B2077" i="3"/>
  <c r="B2076" i="3"/>
  <c r="B412" i="3"/>
  <c r="B411" i="3"/>
  <c r="B1245" i="3"/>
  <c r="B1246" i="3"/>
  <c r="B381" i="3"/>
  <c r="B382" i="3"/>
  <c r="B1002" i="3"/>
  <c r="B1003" i="3"/>
  <c r="B1437" i="3"/>
  <c r="B1438" i="3"/>
  <c r="B2223" i="3"/>
  <c r="B2224" i="3"/>
  <c r="B2194" i="3"/>
  <c r="B2193" i="3"/>
  <c r="B2343" i="3"/>
  <c r="B2344" i="3"/>
  <c r="B2232" i="3"/>
  <c r="B2233" i="3"/>
  <c r="B2301" i="3"/>
  <c r="B2302" i="3"/>
  <c r="B2295" i="3"/>
  <c r="B2296" i="3"/>
  <c r="B2242" i="3"/>
  <c r="B2241" i="3"/>
  <c r="B2470" i="3"/>
  <c r="B2469" i="3"/>
  <c r="B2479" i="3"/>
  <c r="B2478" i="3"/>
  <c r="B1057" i="3"/>
  <c r="B1056" i="3"/>
  <c r="B744" i="3"/>
  <c r="B745" i="3"/>
  <c r="B1216" i="3"/>
  <c r="B1215" i="3"/>
  <c r="B507" i="3"/>
  <c r="B508" i="3"/>
  <c r="B1956" i="3"/>
  <c r="B1957" i="3"/>
  <c r="B750" i="3"/>
  <c r="B751" i="3"/>
  <c r="B111" i="3"/>
  <c r="B112" i="3"/>
  <c r="B696" i="3"/>
  <c r="B697" i="3"/>
  <c r="B330" i="3"/>
  <c r="B331" i="3"/>
  <c r="B660" i="3"/>
  <c r="B661" i="3"/>
  <c r="B1261" i="3"/>
  <c r="B1260" i="3"/>
  <c r="B202" i="3"/>
  <c r="B201" i="3"/>
  <c r="B531" i="3"/>
  <c r="B532" i="3"/>
  <c r="B882" i="3"/>
  <c r="B883" i="3"/>
  <c r="B66" i="3"/>
  <c r="B67" i="3"/>
  <c r="B231" i="3"/>
  <c r="B232" i="3"/>
  <c r="B376" i="3"/>
  <c r="B375" i="3"/>
  <c r="B528" i="3"/>
  <c r="B529" i="3"/>
  <c r="B682" i="3"/>
  <c r="B681" i="3"/>
  <c r="B862" i="3"/>
  <c r="B861" i="3"/>
  <c r="B1086" i="3"/>
  <c r="B1087" i="3"/>
  <c r="B1690" i="3"/>
  <c r="B1689" i="3"/>
  <c r="B138" i="3"/>
  <c r="B139" i="3"/>
  <c r="B289" i="3"/>
  <c r="B288" i="3"/>
  <c r="B439" i="3"/>
  <c r="B438" i="3"/>
  <c r="B595" i="3"/>
  <c r="B594" i="3"/>
  <c r="B756" i="3"/>
  <c r="B757" i="3"/>
  <c r="B945" i="3"/>
  <c r="B946" i="3"/>
  <c r="B1323" i="3"/>
  <c r="B1324" i="3"/>
  <c r="B735" i="3"/>
  <c r="B736" i="3"/>
  <c r="B877" i="3"/>
  <c r="B876" i="3"/>
  <c r="B1080" i="3"/>
  <c r="B1081" i="3"/>
  <c r="B1134" i="3"/>
  <c r="B1135" i="3"/>
  <c r="B1171" i="3"/>
  <c r="B1170" i="3"/>
  <c r="B1206" i="3"/>
  <c r="B1207" i="3"/>
  <c r="B1519" i="3"/>
  <c r="B1518" i="3"/>
  <c r="B1701" i="3"/>
  <c r="B1702" i="3"/>
  <c r="B1779" i="3"/>
  <c r="B1780" i="3"/>
  <c r="B1815" i="3"/>
  <c r="B1816" i="3"/>
  <c r="B1851" i="3"/>
  <c r="B1852" i="3"/>
  <c r="B2116" i="3"/>
  <c r="B2115" i="3"/>
  <c r="B2151" i="3"/>
  <c r="B2152" i="3"/>
  <c r="B1380" i="3"/>
  <c r="B1381" i="3"/>
  <c r="B1660" i="3"/>
  <c r="B1659" i="3"/>
  <c r="B1969" i="3"/>
  <c r="B1968" i="3"/>
  <c r="B2110" i="3"/>
  <c r="B2109" i="3"/>
  <c r="B1335" i="3"/>
  <c r="B1336" i="3"/>
  <c r="B1389" i="3"/>
  <c r="B1390" i="3"/>
  <c r="B1549" i="3"/>
  <c r="B1548" i="3"/>
  <c r="B1585" i="3"/>
  <c r="B1584" i="3"/>
  <c r="B1657" i="3"/>
  <c r="B1656" i="3"/>
  <c r="B1975" i="3"/>
  <c r="B1974" i="3"/>
  <c r="B2181" i="3"/>
  <c r="B2182" i="3"/>
  <c r="B2088" i="3"/>
  <c r="B2089" i="3"/>
  <c r="B459" i="3"/>
  <c r="B460" i="3"/>
  <c r="B1248" i="3"/>
  <c r="B1249" i="3"/>
  <c r="B408" i="3"/>
  <c r="B409" i="3"/>
  <c r="B1231" i="3"/>
  <c r="B1230" i="3"/>
  <c r="B1440" i="3"/>
  <c r="B1441" i="3"/>
  <c r="B2422" i="3"/>
  <c r="B2421" i="3"/>
  <c r="B2310" i="3"/>
  <c r="B2311" i="3"/>
  <c r="B2436" i="3"/>
  <c r="B2437" i="3"/>
  <c r="B2326" i="3"/>
  <c r="B2325" i="3"/>
  <c r="B2359" i="3"/>
  <c r="B2358" i="3"/>
  <c r="B2317" i="3"/>
  <c r="B2316" i="3"/>
  <c r="B2269" i="3"/>
  <c r="B2268" i="3"/>
  <c r="B2446" i="3"/>
  <c r="B2445" i="3"/>
  <c r="B2455" i="3"/>
  <c r="B2454" i="3"/>
  <c r="B1020" i="3"/>
  <c r="B1021" i="3"/>
  <c r="B1630" i="3"/>
  <c r="B1629" i="3"/>
  <c r="B166" i="3"/>
  <c r="B165" i="3"/>
  <c r="B1930" i="3"/>
  <c r="B1929" i="3"/>
  <c r="B741" i="3"/>
  <c r="B742" i="3"/>
  <c r="B46" i="3"/>
  <c r="B45" i="3"/>
  <c r="B648" i="3"/>
  <c r="B649" i="3"/>
  <c r="B37" i="3"/>
  <c r="B36" i="3"/>
  <c r="B354" i="3"/>
  <c r="B355" i="3"/>
  <c r="B685" i="3"/>
  <c r="B684" i="3"/>
  <c r="B1296" i="3"/>
  <c r="B1297" i="3"/>
  <c r="B226" i="3"/>
  <c r="B225" i="3"/>
  <c r="B556" i="3"/>
  <c r="B555" i="3"/>
  <c r="B892" i="3"/>
  <c r="B891" i="3"/>
  <c r="B79" i="3"/>
  <c r="B78" i="3"/>
  <c r="B243" i="3"/>
  <c r="B244" i="3"/>
  <c r="B387" i="3"/>
  <c r="B388" i="3"/>
  <c r="B550" i="3"/>
  <c r="B549" i="3"/>
  <c r="B693" i="3"/>
  <c r="B694" i="3"/>
  <c r="B870" i="3"/>
  <c r="B871" i="3"/>
  <c r="B1096" i="3"/>
  <c r="B1095" i="3"/>
  <c r="B1737" i="3"/>
  <c r="B1738" i="3"/>
  <c r="B147" i="3"/>
  <c r="B148" i="3"/>
  <c r="B301" i="3"/>
  <c r="B300" i="3"/>
  <c r="B451" i="3"/>
  <c r="B450" i="3"/>
  <c r="B607" i="3"/>
  <c r="B606" i="3"/>
  <c r="B766" i="3"/>
  <c r="B765" i="3"/>
  <c r="B954" i="3"/>
  <c r="B955" i="3"/>
  <c r="B1374" i="3"/>
  <c r="B1375" i="3"/>
  <c r="B747" i="3"/>
  <c r="B748" i="3"/>
  <c r="B888" i="3"/>
  <c r="B889" i="3"/>
  <c r="B1093" i="3"/>
  <c r="B1092" i="3"/>
  <c r="B1137" i="3"/>
  <c r="B1138" i="3"/>
  <c r="B1173" i="3"/>
  <c r="B1174" i="3"/>
  <c r="B1218" i="3"/>
  <c r="B1219" i="3"/>
  <c r="B1635" i="3"/>
  <c r="B1636" i="3"/>
  <c r="B1725" i="3"/>
  <c r="B1726" i="3"/>
  <c r="B1782" i="3"/>
  <c r="B1783" i="3"/>
  <c r="B1818" i="3"/>
  <c r="B1819" i="3"/>
  <c r="B1854" i="3"/>
  <c r="B1855" i="3"/>
  <c r="B2119" i="3"/>
  <c r="B2118" i="3"/>
  <c r="B2154" i="3"/>
  <c r="B2155" i="3"/>
  <c r="B1392" i="3"/>
  <c r="B1393" i="3"/>
  <c r="B1671" i="3"/>
  <c r="B1672" i="3"/>
  <c r="B1977" i="3"/>
  <c r="B1978" i="3"/>
  <c r="B1224" i="3"/>
  <c r="B1225" i="3"/>
  <c r="B1339" i="3"/>
  <c r="B1338" i="3"/>
  <c r="B1402" i="3"/>
  <c r="B1401" i="3"/>
  <c r="B1552" i="3"/>
  <c r="B1551" i="3"/>
  <c r="B1587" i="3"/>
  <c r="B1588" i="3"/>
  <c r="B1668" i="3"/>
  <c r="B1669" i="3"/>
  <c r="B1996" i="3"/>
  <c r="B1995" i="3"/>
  <c r="B1906" i="3"/>
  <c r="B1905" i="3"/>
  <c r="B2100" i="3"/>
  <c r="B2101" i="3"/>
  <c r="B523" i="3"/>
  <c r="B522" i="3"/>
  <c r="B1533" i="3"/>
  <c r="B1534" i="3"/>
  <c r="B456" i="3"/>
  <c r="B457" i="3"/>
  <c r="B1240" i="3"/>
  <c r="B1239" i="3"/>
  <c r="B1443" i="3"/>
  <c r="B1444" i="3"/>
  <c r="B2217" i="3"/>
  <c r="B2218" i="3"/>
  <c r="B2368" i="3"/>
  <c r="B2367" i="3"/>
  <c r="B2257" i="3"/>
  <c r="B2256" i="3"/>
  <c r="B2383" i="3"/>
  <c r="B2382" i="3"/>
  <c r="B2319" i="3"/>
  <c r="B2320" i="3"/>
  <c r="B2265" i="3"/>
  <c r="B2266" i="3"/>
  <c r="B2416" i="3"/>
  <c r="B2415" i="3"/>
  <c r="B2443" i="3"/>
  <c r="B2442" i="3"/>
  <c r="B2371" i="3"/>
  <c r="B2370" i="3"/>
  <c r="B1054" i="3"/>
  <c r="B1053" i="3"/>
  <c r="B141" i="3"/>
  <c r="B142" i="3"/>
  <c r="B49" i="3"/>
  <c r="B48" i="3"/>
  <c r="B1938" i="3"/>
  <c r="B1939" i="3"/>
  <c r="B687" i="3"/>
  <c r="B688" i="3"/>
  <c r="B600" i="3"/>
  <c r="B601" i="3"/>
  <c r="B60" i="3"/>
  <c r="B61" i="3"/>
  <c r="B378" i="3"/>
  <c r="B379" i="3"/>
  <c r="B709" i="3"/>
  <c r="B708" i="3"/>
  <c r="B1386" i="3"/>
  <c r="B1387" i="3"/>
  <c r="B250" i="3"/>
  <c r="B249" i="3"/>
  <c r="B580" i="3"/>
  <c r="B579" i="3"/>
  <c r="B951" i="3"/>
  <c r="B952" i="3"/>
  <c r="B106" i="3"/>
  <c r="B105" i="3"/>
  <c r="B255" i="3"/>
  <c r="B256" i="3"/>
  <c r="B397" i="3"/>
  <c r="B396" i="3"/>
  <c r="B562" i="3"/>
  <c r="B561" i="3"/>
  <c r="B705" i="3"/>
  <c r="B706" i="3"/>
  <c r="B880" i="3"/>
  <c r="B879" i="3"/>
  <c r="B1213" i="3"/>
  <c r="B1212" i="3"/>
  <c r="B1894" i="3"/>
  <c r="B1893" i="3"/>
  <c r="B160" i="3"/>
  <c r="B159" i="3"/>
  <c r="B313" i="3"/>
  <c r="B312" i="3"/>
  <c r="B463" i="3"/>
  <c r="B462" i="3"/>
  <c r="B619" i="3"/>
  <c r="B618" i="3"/>
  <c r="B775" i="3"/>
  <c r="B774" i="3"/>
  <c r="B964" i="3"/>
  <c r="B963" i="3"/>
  <c r="B1486" i="3"/>
  <c r="B1485" i="3"/>
  <c r="B760" i="3"/>
  <c r="B759" i="3"/>
  <c r="B900" i="3"/>
  <c r="B901" i="3"/>
  <c r="B1105" i="3"/>
  <c r="B1104" i="3"/>
  <c r="B1140" i="3"/>
  <c r="B1141" i="3"/>
  <c r="B1176" i="3"/>
  <c r="B1177" i="3"/>
  <c r="B1228" i="3"/>
  <c r="B1227" i="3"/>
  <c r="B1662" i="3"/>
  <c r="B1663" i="3"/>
  <c r="B1750" i="3"/>
  <c r="B1749" i="3"/>
  <c r="B1785" i="3"/>
  <c r="B1786" i="3"/>
  <c r="B1822" i="3"/>
  <c r="B1821" i="3"/>
  <c r="B1858" i="3"/>
  <c r="B1857" i="3"/>
  <c r="B2121" i="3"/>
  <c r="B2122" i="3"/>
  <c r="B2158" i="3"/>
  <c r="B2157" i="3"/>
  <c r="B1405" i="3"/>
  <c r="B1404" i="3"/>
  <c r="B1684" i="3"/>
  <c r="B1683" i="3"/>
  <c r="B1998" i="3"/>
  <c r="B1999" i="3"/>
  <c r="B1237" i="3"/>
  <c r="B1236" i="3"/>
  <c r="B1342" i="3"/>
  <c r="B1341" i="3"/>
  <c r="B1464" i="3"/>
  <c r="B1465" i="3"/>
  <c r="B1555" i="3"/>
  <c r="B1554" i="3"/>
  <c r="B1590" i="3"/>
  <c r="B1591" i="3"/>
  <c r="B1681" i="3"/>
  <c r="B1680" i="3"/>
  <c r="B2005" i="3"/>
  <c r="B2004" i="3"/>
  <c r="B1918" i="3"/>
  <c r="B1917" i="3"/>
  <c r="B2113" i="3"/>
  <c r="B2112" i="3"/>
  <c r="B576" i="3"/>
  <c r="B577" i="3"/>
  <c r="B1666" i="3"/>
  <c r="B1665" i="3"/>
  <c r="B520" i="3"/>
  <c r="B519" i="3"/>
  <c r="B1410" i="3"/>
  <c r="B1411" i="3"/>
  <c r="B1446" i="3"/>
  <c r="B1447" i="3"/>
  <c r="B2313" i="3"/>
  <c r="B2314" i="3"/>
  <c r="B2188" i="3"/>
  <c r="B2187" i="3"/>
  <c r="B2338" i="3"/>
  <c r="B2337" i="3"/>
  <c r="B2331" i="3"/>
  <c r="B2332" i="3"/>
  <c r="B2352" i="3"/>
  <c r="B2353" i="3"/>
  <c r="B2293" i="3"/>
  <c r="B2292" i="3"/>
  <c r="B2235" i="3"/>
  <c r="B2236" i="3"/>
  <c r="B2440" i="3"/>
  <c r="B2439" i="3"/>
  <c r="B499" i="3"/>
  <c r="B498" i="3"/>
  <c r="U1233" i="3"/>
  <c r="V1233" i="3"/>
  <c r="U1234" i="3"/>
  <c r="V1234" i="3"/>
  <c r="U1235" i="3"/>
  <c r="V1235" i="3"/>
  <c r="U1236" i="3"/>
  <c r="V1236" i="3"/>
  <c r="U1237" i="3"/>
  <c r="V1237" i="3"/>
  <c r="U1238" i="3"/>
  <c r="V1238" i="3"/>
  <c r="U1239" i="3"/>
  <c r="V1239" i="3"/>
  <c r="U1240" i="3"/>
  <c r="V1240" i="3"/>
  <c r="U1241" i="3"/>
  <c r="V1241" i="3"/>
  <c r="U1242" i="3"/>
  <c r="V1242" i="3"/>
  <c r="U1243" i="3"/>
  <c r="V1243" i="3"/>
  <c r="U1244" i="3"/>
  <c r="V1244" i="3"/>
  <c r="U1245" i="3"/>
  <c r="V1245" i="3"/>
  <c r="U1246" i="3"/>
  <c r="V1246" i="3"/>
  <c r="U1247" i="3"/>
  <c r="V1247" i="3"/>
  <c r="U1248" i="3"/>
  <c r="V1248" i="3"/>
  <c r="U1249" i="3"/>
  <c r="V1249" i="3"/>
  <c r="U1250" i="3"/>
  <c r="V1250" i="3"/>
  <c r="U1251" i="3"/>
  <c r="V1251" i="3"/>
  <c r="U1252" i="3"/>
  <c r="V1252" i="3"/>
  <c r="U1253" i="3"/>
  <c r="V1253" i="3"/>
  <c r="U1254" i="3"/>
  <c r="V1254" i="3"/>
  <c r="U1255" i="3"/>
  <c r="V1255" i="3"/>
  <c r="U1256" i="3"/>
  <c r="V1256" i="3"/>
  <c r="U1257" i="3"/>
  <c r="V1257" i="3"/>
  <c r="U1258" i="3"/>
  <c r="V1258" i="3"/>
  <c r="U1259" i="3"/>
  <c r="V1259" i="3"/>
  <c r="U1260" i="3"/>
  <c r="V1260" i="3"/>
  <c r="U1261" i="3"/>
  <c r="V1261" i="3"/>
  <c r="U1262" i="3"/>
  <c r="V1262" i="3"/>
  <c r="U1263" i="3"/>
  <c r="V1263" i="3"/>
  <c r="U1264" i="3"/>
  <c r="V1264" i="3"/>
  <c r="U1265" i="3"/>
  <c r="V1265" i="3"/>
  <c r="U1266" i="3"/>
  <c r="V1266" i="3"/>
  <c r="U1267" i="3"/>
  <c r="V1267" i="3"/>
  <c r="U1268" i="3"/>
  <c r="V1268" i="3"/>
  <c r="U1269" i="3"/>
  <c r="V1269" i="3"/>
  <c r="U1270" i="3"/>
  <c r="V1270" i="3"/>
  <c r="U1271" i="3"/>
  <c r="V1271" i="3"/>
  <c r="U1272" i="3"/>
  <c r="V1272" i="3"/>
  <c r="U1273" i="3"/>
  <c r="V1273" i="3"/>
  <c r="U1274" i="3"/>
  <c r="V1274" i="3"/>
  <c r="U1275" i="3"/>
  <c r="V1275" i="3"/>
  <c r="U1276" i="3"/>
  <c r="V1276" i="3"/>
  <c r="U1277" i="3"/>
  <c r="V1277" i="3"/>
  <c r="U1278" i="3"/>
  <c r="V1278" i="3"/>
  <c r="U1279" i="3"/>
  <c r="V1279" i="3"/>
  <c r="U1280" i="3"/>
  <c r="V1280" i="3"/>
  <c r="U1281" i="3"/>
  <c r="V1281" i="3"/>
  <c r="U1282" i="3"/>
  <c r="V1282" i="3"/>
  <c r="U1283" i="3"/>
  <c r="V1283" i="3"/>
  <c r="U1284" i="3"/>
  <c r="V1284" i="3"/>
  <c r="U1285" i="3"/>
  <c r="V1285" i="3"/>
  <c r="U1286" i="3"/>
  <c r="V1286" i="3"/>
  <c r="U1287" i="3"/>
  <c r="V1287" i="3"/>
  <c r="U1288" i="3"/>
  <c r="V1288" i="3"/>
  <c r="U1289" i="3"/>
  <c r="V1289" i="3"/>
  <c r="U1290" i="3"/>
  <c r="V1290" i="3"/>
  <c r="U1291" i="3"/>
  <c r="V1291" i="3"/>
  <c r="U1292" i="3"/>
  <c r="V1292" i="3"/>
  <c r="U1293" i="3"/>
  <c r="V1293" i="3"/>
  <c r="U1294" i="3"/>
  <c r="V1294" i="3"/>
  <c r="U1295" i="3"/>
  <c r="V1295" i="3"/>
  <c r="U1296" i="3"/>
  <c r="V1296" i="3"/>
  <c r="U1297" i="3"/>
  <c r="V1297" i="3"/>
  <c r="U1298" i="3"/>
  <c r="V1298" i="3"/>
  <c r="U1299" i="3"/>
  <c r="V1299" i="3"/>
  <c r="U1300" i="3"/>
  <c r="V1300" i="3"/>
  <c r="U1301" i="3"/>
  <c r="V1301" i="3"/>
  <c r="U1302" i="3"/>
  <c r="V1302" i="3"/>
  <c r="U1303" i="3"/>
  <c r="V1303" i="3"/>
  <c r="U1304" i="3"/>
  <c r="V1304" i="3"/>
  <c r="U1305" i="3"/>
  <c r="V1305" i="3"/>
  <c r="U1306" i="3"/>
  <c r="V1306" i="3"/>
  <c r="U1307" i="3"/>
  <c r="V1307" i="3"/>
  <c r="U1308" i="3"/>
  <c r="V1308" i="3"/>
  <c r="U1309" i="3"/>
  <c r="V1309" i="3"/>
  <c r="U1310" i="3"/>
  <c r="V1310" i="3"/>
  <c r="U1311" i="3"/>
  <c r="V1311" i="3"/>
  <c r="U1312" i="3"/>
  <c r="V1312" i="3"/>
  <c r="U1313" i="3"/>
  <c r="V1313" i="3"/>
  <c r="U1314" i="3"/>
  <c r="V1314" i="3"/>
  <c r="U1315" i="3"/>
  <c r="V1315" i="3"/>
  <c r="U1316" i="3"/>
  <c r="V1316" i="3"/>
  <c r="U1317" i="3"/>
  <c r="V1317" i="3"/>
  <c r="U1318" i="3"/>
  <c r="V1318" i="3"/>
  <c r="U1319" i="3"/>
  <c r="V1319" i="3"/>
  <c r="U1320" i="3"/>
  <c r="V1320" i="3"/>
  <c r="V1232" i="3"/>
  <c r="U1232" i="3"/>
  <c r="V1231" i="3"/>
  <c r="U1231" i="3"/>
  <c r="V1230" i="3"/>
  <c r="U1230" i="3"/>
  <c r="V1862" i="3" l="1"/>
  <c r="U1862" i="3"/>
  <c r="V1861" i="3"/>
  <c r="U1861" i="3"/>
  <c r="V1860" i="3"/>
  <c r="U1860" i="3"/>
  <c r="V1859" i="3"/>
  <c r="U1859" i="3"/>
  <c r="V1858" i="3"/>
  <c r="U1858" i="3"/>
  <c r="V1857" i="3"/>
  <c r="U1857" i="3"/>
  <c r="V1856" i="3"/>
  <c r="U1856" i="3"/>
  <c r="V1855" i="3"/>
  <c r="U1855" i="3"/>
  <c r="V1854" i="3"/>
  <c r="U1854" i="3"/>
  <c r="V1853" i="3"/>
  <c r="U1853" i="3"/>
  <c r="V1852" i="3"/>
  <c r="U1852" i="3"/>
  <c r="V1851" i="3"/>
  <c r="U1851" i="3"/>
  <c r="V1850" i="3"/>
  <c r="U1850" i="3"/>
  <c r="V1849" i="3"/>
  <c r="U1849" i="3"/>
  <c r="V1848" i="3"/>
  <c r="U1848" i="3"/>
  <c r="V1847" i="3"/>
  <c r="U1847" i="3"/>
  <c r="V1846" i="3"/>
  <c r="U1846" i="3"/>
  <c r="V1845" i="3"/>
  <c r="U1845" i="3"/>
  <c r="V1844" i="3"/>
  <c r="U1844" i="3"/>
  <c r="V1843" i="3"/>
  <c r="U1843" i="3"/>
  <c r="V1842" i="3"/>
  <c r="U1842" i="3"/>
  <c r="V1841" i="3"/>
  <c r="U1841" i="3"/>
  <c r="V1840" i="3"/>
  <c r="U1840" i="3"/>
  <c r="V1839" i="3"/>
  <c r="U1839" i="3"/>
  <c r="V1838" i="3"/>
  <c r="U1838" i="3"/>
  <c r="V1837" i="3"/>
  <c r="U1837" i="3"/>
  <c r="V1836" i="3"/>
  <c r="U1836" i="3"/>
  <c r="V1835" i="3"/>
  <c r="U1835" i="3"/>
  <c r="V1834" i="3"/>
  <c r="U1834" i="3"/>
  <c r="V1833" i="3"/>
  <c r="U1833" i="3"/>
  <c r="V1832" i="3"/>
  <c r="U1832" i="3"/>
  <c r="V1831" i="3"/>
  <c r="U1831" i="3"/>
  <c r="V1830" i="3"/>
  <c r="U1830" i="3"/>
  <c r="V1829" i="3"/>
  <c r="U1829" i="3"/>
  <c r="V1828" i="3"/>
  <c r="U1828" i="3"/>
  <c r="V1827" i="3"/>
  <c r="U1827" i="3"/>
  <c r="V1826" i="3"/>
  <c r="U1826" i="3"/>
  <c r="V1825" i="3"/>
  <c r="U1825" i="3"/>
  <c r="V1824" i="3"/>
  <c r="U1824" i="3"/>
  <c r="V1823" i="3"/>
  <c r="U1823" i="3"/>
  <c r="V1822" i="3"/>
  <c r="U1822" i="3"/>
  <c r="V1821" i="3"/>
  <c r="U1821" i="3"/>
  <c r="V1820" i="3"/>
  <c r="U1820" i="3"/>
  <c r="V1819" i="3"/>
  <c r="U1819" i="3"/>
  <c r="V1818" i="3"/>
  <c r="U1818" i="3"/>
  <c r="V1817" i="3"/>
  <c r="U1817" i="3"/>
  <c r="V1816" i="3"/>
  <c r="U1816" i="3"/>
  <c r="V1815" i="3"/>
  <c r="U1815" i="3"/>
  <c r="V1814" i="3"/>
  <c r="U1814" i="3"/>
  <c r="V1813" i="3"/>
  <c r="U1813" i="3"/>
  <c r="V1812" i="3"/>
  <c r="U1812" i="3"/>
  <c r="V1811" i="3"/>
  <c r="U1811" i="3"/>
  <c r="V1810" i="3"/>
  <c r="U1810" i="3"/>
  <c r="V1809" i="3"/>
  <c r="U1809" i="3"/>
  <c r="V1808" i="3"/>
  <c r="U1808" i="3"/>
  <c r="V1807" i="3"/>
  <c r="U1807" i="3"/>
  <c r="V1806" i="3"/>
  <c r="U1806" i="3"/>
  <c r="V1805" i="3"/>
  <c r="U1805" i="3"/>
  <c r="V1804" i="3"/>
  <c r="U1804" i="3"/>
  <c r="V1803" i="3"/>
  <c r="U1803" i="3"/>
  <c r="V1802" i="3"/>
  <c r="U1802" i="3"/>
  <c r="V1801" i="3"/>
  <c r="U1801" i="3"/>
  <c r="V1800" i="3"/>
  <c r="U1800" i="3"/>
  <c r="V1799" i="3"/>
  <c r="U1799" i="3"/>
  <c r="V1798" i="3"/>
  <c r="U1798" i="3"/>
  <c r="V1797" i="3"/>
  <c r="U1797" i="3"/>
  <c r="V1796" i="3"/>
  <c r="U1796" i="3"/>
  <c r="V1795" i="3"/>
  <c r="U1795" i="3"/>
  <c r="V1794" i="3"/>
  <c r="U1794" i="3"/>
  <c r="V1793" i="3"/>
  <c r="U1793" i="3"/>
  <c r="V1792" i="3"/>
  <c r="U1792" i="3"/>
  <c r="V1791" i="3"/>
  <c r="U1791" i="3"/>
  <c r="V1790" i="3"/>
  <c r="U1790" i="3"/>
  <c r="V1789" i="3"/>
  <c r="U1789" i="3"/>
  <c r="V1788" i="3"/>
  <c r="U1788" i="3"/>
  <c r="V1787" i="3"/>
  <c r="U1787" i="3"/>
  <c r="V1786" i="3"/>
  <c r="U1786" i="3"/>
  <c r="V1785" i="3"/>
  <c r="U1785" i="3"/>
  <c r="V1784" i="3"/>
  <c r="U1784" i="3"/>
  <c r="V1783" i="3"/>
  <c r="U1783" i="3"/>
  <c r="V1782" i="3"/>
  <c r="U1782" i="3"/>
  <c r="V1781" i="3"/>
  <c r="U1781" i="3"/>
  <c r="V1780" i="3"/>
  <c r="U1780" i="3"/>
  <c r="V1779" i="3"/>
  <c r="U1779" i="3"/>
  <c r="V1778" i="3"/>
  <c r="U1778" i="3"/>
  <c r="V1777" i="3"/>
  <c r="U1777" i="3"/>
  <c r="V1776" i="3"/>
  <c r="U1776" i="3"/>
  <c r="V1775" i="3"/>
  <c r="U1775" i="3"/>
  <c r="V1774" i="3"/>
  <c r="U1774" i="3"/>
  <c r="V1773" i="3"/>
  <c r="U1773" i="3"/>
  <c r="V1772" i="3"/>
  <c r="U1772" i="3"/>
  <c r="V1771" i="3"/>
  <c r="U1771" i="3"/>
  <c r="V1770" i="3"/>
  <c r="U1770" i="3"/>
  <c r="V1769" i="3"/>
  <c r="U1769" i="3"/>
  <c r="V1768" i="3"/>
  <c r="U1768" i="3"/>
  <c r="V1767" i="3"/>
  <c r="U1767" i="3"/>
  <c r="V1766" i="3"/>
  <c r="U1766" i="3"/>
  <c r="V1765" i="3"/>
  <c r="U1765" i="3"/>
  <c r="V1764" i="3"/>
  <c r="U1764" i="3"/>
  <c r="V1763" i="3"/>
  <c r="U1763" i="3"/>
  <c r="V1762" i="3"/>
  <c r="U1762" i="3"/>
  <c r="V1761" i="3"/>
  <c r="U1761" i="3"/>
  <c r="V1760" i="3"/>
  <c r="U1760" i="3"/>
  <c r="V1759" i="3"/>
  <c r="U1759" i="3"/>
  <c r="V1758" i="3"/>
  <c r="U1758" i="3"/>
  <c r="V1757" i="3"/>
  <c r="U1757" i="3"/>
  <c r="V1756" i="3"/>
  <c r="U1756" i="3"/>
  <c r="V1755" i="3"/>
  <c r="U1755" i="3"/>
  <c r="V1754" i="3"/>
  <c r="U1754" i="3"/>
  <c r="V1753" i="3"/>
  <c r="U1753" i="3"/>
  <c r="V1752" i="3"/>
  <c r="U1752" i="3"/>
  <c r="V1751" i="3"/>
  <c r="U1751" i="3"/>
  <c r="V1750" i="3"/>
  <c r="U1750" i="3"/>
  <c r="V1749" i="3"/>
  <c r="U1749" i="3"/>
  <c r="V1748" i="3"/>
  <c r="U1748" i="3"/>
  <c r="V1747" i="3"/>
  <c r="U1747" i="3"/>
  <c r="V1746" i="3"/>
  <c r="U1746" i="3"/>
  <c r="V1745" i="3"/>
  <c r="U1745" i="3"/>
  <c r="V1744" i="3"/>
  <c r="U1744" i="3"/>
  <c r="V1743" i="3"/>
  <c r="U1743" i="3"/>
  <c r="V1649" i="3"/>
  <c r="U1649" i="3"/>
  <c r="V1648" i="3"/>
  <c r="U1648" i="3"/>
  <c r="V1647" i="3"/>
  <c r="U1647" i="3"/>
  <c r="U1539" i="3"/>
  <c r="V1539" i="3"/>
  <c r="U1540" i="3"/>
  <c r="V1540" i="3"/>
  <c r="U1541" i="3"/>
  <c r="V1541" i="3"/>
  <c r="U1542" i="3"/>
  <c r="V1542" i="3"/>
  <c r="U1543" i="3"/>
  <c r="V1543" i="3"/>
  <c r="U1544" i="3"/>
  <c r="V1544" i="3"/>
  <c r="U1545" i="3"/>
  <c r="V1545" i="3"/>
  <c r="U1546" i="3"/>
  <c r="V1546" i="3"/>
  <c r="U1547" i="3"/>
  <c r="V1547" i="3"/>
  <c r="U1548" i="3"/>
  <c r="V1548" i="3"/>
  <c r="U1549" i="3"/>
  <c r="V1549" i="3"/>
  <c r="U1550" i="3"/>
  <c r="V1550" i="3"/>
  <c r="U1551" i="3"/>
  <c r="V1551" i="3"/>
  <c r="U1552" i="3"/>
  <c r="V1552" i="3"/>
  <c r="U1553" i="3"/>
  <c r="V1553" i="3"/>
  <c r="U1554" i="3"/>
  <c r="V1554" i="3"/>
  <c r="U1555" i="3"/>
  <c r="V1555" i="3"/>
  <c r="U1556" i="3"/>
  <c r="V1556" i="3"/>
  <c r="U1557" i="3"/>
  <c r="V1557" i="3"/>
  <c r="U1558" i="3"/>
  <c r="V1558" i="3"/>
  <c r="U1559" i="3"/>
  <c r="V1559" i="3"/>
  <c r="U1560" i="3"/>
  <c r="V1560" i="3"/>
  <c r="U1561" i="3"/>
  <c r="V1561" i="3"/>
  <c r="U1562" i="3"/>
  <c r="V1562" i="3"/>
  <c r="U1563" i="3"/>
  <c r="V1563" i="3"/>
  <c r="U1564" i="3"/>
  <c r="V1564" i="3"/>
  <c r="U1565" i="3"/>
  <c r="V1565" i="3"/>
  <c r="U1566" i="3"/>
  <c r="V1566" i="3"/>
  <c r="U1567" i="3"/>
  <c r="V1567" i="3"/>
  <c r="U1568" i="3"/>
  <c r="V1568" i="3"/>
  <c r="U1569" i="3"/>
  <c r="V1569" i="3"/>
  <c r="U1570" i="3"/>
  <c r="V1570" i="3"/>
  <c r="U1571" i="3"/>
  <c r="V1571" i="3"/>
  <c r="U1572" i="3"/>
  <c r="V1572" i="3"/>
  <c r="U1573" i="3"/>
  <c r="V1573" i="3"/>
  <c r="U1574" i="3"/>
  <c r="V1574" i="3"/>
  <c r="U1575" i="3"/>
  <c r="V1575" i="3"/>
  <c r="U1576" i="3"/>
  <c r="V1576" i="3"/>
  <c r="U1577" i="3"/>
  <c r="V1577" i="3"/>
  <c r="U1578" i="3"/>
  <c r="V1578" i="3"/>
  <c r="U1579" i="3"/>
  <c r="V1579" i="3"/>
  <c r="U1580" i="3"/>
  <c r="V1580" i="3"/>
  <c r="U1581" i="3"/>
  <c r="V1581" i="3"/>
  <c r="U1582" i="3"/>
  <c r="V1582" i="3"/>
  <c r="U1583" i="3"/>
  <c r="V1583" i="3"/>
  <c r="U1584" i="3"/>
  <c r="V1584" i="3"/>
  <c r="U1585" i="3"/>
  <c r="V1585" i="3"/>
  <c r="U1586" i="3"/>
  <c r="V1586" i="3"/>
  <c r="U1587" i="3"/>
  <c r="V1587" i="3"/>
  <c r="U1588" i="3"/>
  <c r="V1588" i="3"/>
  <c r="U1589" i="3"/>
  <c r="V1589" i="3"/>
  <c r="U1590" i="3"/>
  <c r="V1590" i="3"/>
  <c r="U1591" i="3"/>
  <c r="V1591" i="3"/>
  <c r="U1592" i="3"/>
  <c r="V1592" i="3"/>
  <c r="U1593" i="3"/>
  <c r="V1593" i="3"/>
  <c r="U1594" i="3"/>
  <c r="V1594" i="3"/>
  <c r="U1595" i="3"/>
  <c r="V1595" i="3"/>
  <c r="U1596" i="3"/>
  <c r="V1596" i="3"/>
  <c r="U1597" i="3"/>
  <c r="V1597" i="3"/>
  <c r="U1598" i="3"/>
  <c r="V1598" i="3"/>
  <c r="U1599" i="3"/>
  <c r="V1599" i="3"/>
  <c r="U1600" i="3"/>
  <c r="V1600" i="3"/>
  <c r="U1601" i="3"/>
  <c r="V1601" i="3"/>
  <c r="U1602" i="3"/>
  <c r="V1602" i="3"/>
  <c r="U1603" i="3"/>
  <c r="V1603" i="3"/>
  <c r="U1604" i="3"/>
  <c r="V1604" i="3"/>
  <c r="U1605" i="3"/>
  <c r="V1605" i="3"/>
  <c r="U1606" i="3"/>
  <c r="V1606" i="3"/>
  <c r="U1607" i="3"/>
  <c r="V1607" i="3"/>
  <c r="U1608" i="3"/>
  <c r="V1608" i="3"/>
  <c r="U1609" i="3"/>
  <c r="V1609" i="3"/>
  <c r="U1610" i="3"/>
  <c r="V1610" i="3"/>
  <c r="V1538" i="3"/>
  <c r="U1538" i="3"/>
  <c r="V1537" i="3"/>
  <c r="U1537" i="3"/>
  <c r="V1536" i="3"/>
  <c r="U1536" i="3"/>
  <c r="U1365" i="3"/>
  <c r="V1365" i="3"/>
  <c r="U1366" i="3"/>
  <c r="V1366" i="3"/>
  <c r="U1367" i="3"/>
  <c r="V1367" i="3"/>
  <c r="U1368" i="3"/>
  <c r="V1368" i="3"/>
  <c r="U1369" i="3"/>
  <c r="V1369" i="3"/>
  <c r="U1370" i="3"/>
  <c r="V1370" i="3"/>
  <c r="U1371" i="3"/>
  <c r="V1371" i="3"/>
  <c r="U1372" i="3"/>
  <c r="V1372" i="3"/>
  <c r="U1373" i="3"/>
  <c r="V1373" i="3"/>
  <c r="U1374" i="3"/>
  <c r="V1374" i="3"/>
  <c r="U1375" i="3"/>
  <c r="V1375" i="3"/>
  <c r="U1376" i="3"/>
  <c r="V1376" i="3"/>
  <c r="U1377" i="3"/>
  <c r="V1377" i="3"/>
  <c r="U1378" i="3"/>
  <c r="V1378" i="3"/>
  <c r="U1379" i="3"/>
  <c r="V1379" i="3"/>
  <c r="U1380" i="3"/>
  <c r="V1380" i="3"/>
  <c r="U1381" i="3"/>
  <c r="V1381" i="3"/>
  <c r="U1382" i="3"/>
  <c r="V1382" i="3"/>
  <c r="U1383" i="3"/>
  <c r="V1383" i="3"/>
  <c r="U1384" i="3"/>
  <c r="V1384" i="3"/>
  <c r="U1385" i="3"/>
  <c r="V1385" i="3"/>
  <c r="U1386" i="3"/>
  <c r="V1386" i="3"/>
  <c r="U1387" i="3"/>
  <c r="V1387" i="3"/>
  <c r="U1388" i="3"/>
  <c r="V1388" i="3"/>
  <c r="U1389" i="3"/>
  <c r="V1389" i="3"/>
  <c r="U1390" i="3"/>
  <c r="V1390" i="3"/>
  <c r="U1391" i="3"/>
  <c r="V1391" i="3"/>
  <c r="U1392" i="3"/>
  <c r="V1392" i="3"/>
  <c r="U1393" i="3"/>
  <c r="V1393" i="3"/>
  <c r="U1394" i="3"/>
  <c r="V1394" i="3"/>
  <c r="U1395" i="3"/>
  <c r="V1395" i="3"/>
  <c r="U1396" i="3"/>
  <c r="V1396" i="3"/>
  <c r="U1397" i="3"/>
  <c r="V1397" i="3"/>
  <c r="U1398" i="3"/>
  <c r="V1398" i="3"/>
  <c r="U1399" i="3"/>
  <c r="V1399" i="3"/>
  <c r="U1400" i="3"/>
  <c r="V1400" i="3"/>
  <c r="U1401" i="3"/>
  <c r="V1401" i="3"/>
  <c r="U1402" i="3"/>
  <c r="V1402" i="3"/>
  <c r="U1403" i="3"/>
  <c r="V1403" i="3"/>
  <c r="U1404" i="3"/>
  <c r="V1404" i="3"/>
  <c r="U1405" i="3"/>
  <c r="V1405" i="3"/>
  <c r="U1406" i="3"/>
  <c r="V1406" i="3"/>
  <c r="U1407" i="3"/>
  <c r="V1407" i="3"/>
  <c r="U1408" i="3"/>
  <c r="V1408" i="3"/>
  <c r="U1409" i="3"/>
  <c r="V1409" i="3"/>
  <c r="U1410" i="3"/>
  <c r="V1410" i="3"/>
  <c r="U1411" i="3"/>
  <c r="V1411" i="3"/>
  <c r="U1412" i="3"/>
  <c r="V1412" i="3"/>
  <c r="U1413" i="3"/>
  <c r="V1413" i="3"/>
  <c r="U1414" i="3"/>
  <c r="V1414" i="3"/>
  <c r="U1415" i="3"/>
  <c r="V1415" i="3"/>
  <c r="U1416" i="3"/>
  <c r="V1416" i="3"/>
  <c r="V1364" i="3"/>
  <c r="U1364" i="3"/>
  <c r="V1363" i="3"/>
  <c r="U1363" i="3"/>
  <c r="V1362" i="3"/>
  <c r="U1362" i="3"/>
  <c r="V1361" i="3"/>
  <c r="U1361" i="3"/>
  <c r="V1360" i="3"/>
  <c r="U1360" i="3"/>
  <c r="V1359" i="3"/>
  <c r="U1359" i="3"/>
  <c r="V1358" i="3"/>
  <c r="U1358" i="3"/>
  <c r="V1357" i="3"/>
  <c r="U1357" i="3"/>
  <c r="V1356" i="3"/>
  <c r="U1356" i="3"/>
  <c r="V1355" i="3"/>
  <c r="U1355" i="3"/>
  <c r="V1354" i="3"/>
  <c r="U1354" i="3"/>
  <c r="V1353" i="3"/>
  <c r="U1353" i="3"/>
  <c r="V1352" i="3"/>
  <c r="U1352" i="3"/>
  <c r="V1351" i="3"/>
  <c r="U1351" i="3"/>
  <c r="V1350" i="3"/>
  <c r="U1350" i="3"/>
  <c r="V1349" i="3"/>
  <c r="U1349" i="3"/>
  <c r="V1348" i="3"/>
  <c r="U1348" i="3"/>
  <c r="V1347" i="3"/>
  <c r="U1347" i="3"/>
  <c r="V1346" i="3"/>
  <c r="U1346" i="3"/>
  <c r="V1345" i="3"/>
  <c r="U1345" i="3"/>
  <c r="V1344" i="3"/>
  <c r="U1344" i="3"/>
  <c r="V1343" i="3"/>
  <c r="U1343" i="3"/>
  <c r="V1342" i="3"/>
  <c r="U1342" i="3"/>
  <c r="V1341" i="3"/>
  <c r="U1341" i="3"/>
  <c r="V1340" i="3"/>
  <c r="U1340" i="3"/>
  <c r="V1339" i="3"/>
  <c r="U1339" i="3"/>
  <c r="V1338" i="3"/>
  <c r="U1338" i="3"/>
  <c r="V1337" i="3"/>
  <c r="U1337" i="3"/>
  <c r="V1336" i="3"/>
  <c r="U1336" i="3"/>
  <c r="V1335" i="3"/>
  <c r="U1335" i="3"/>
  <c r="V1334" i="3"/>
  <c r="U1334" i="3"/>
  <c r="V1333" i="3"/>
  <c r="U1333" i="3"/>
  <c r="V1332" i="3"/>
  <c r="U1332" i="3"/>
  <c r="V1331" i="3"/>
  <c r="U1331" i="3"/>
  <c r="V1330" i="3"/>
  <c r="U1330" i="3"/>
  <c r="V1329" i="3"/>
  <c r="U1329" i="3"/>
  <c r="V1205" i="3" l="1"/>
  <c r="U1205" i="3"/>
  <c r="V1204" i="3"/>
  <c r="U1204" i="3"/>
  <c r="V1203" i="3"/>
  <c r="U1203" i="3"/>
  <c r="V1202" i="3"/>
  <c r="U1202" i="3"/>
  <c r="V1201" i="3"/>
  <c r="U1201" i="3"/>
  <c r="V1200" i="3"/>
  <c r="U1200" i="3"/>
  <c r="V1199" i="3"/>
  <c r="U1199" i="3"/>
  <c r="V1198" i="3"/>
  <c r="U1198" i="3"/>
  <c r="V1197" i="3"/>
  <c r="U1197" i="3"/>
  <c r="V1196" i="3"/>
  <c r="U1196" i="3"/>
  <c r="V1195" i="3"/>
  <c r="U1195" i="3"/>
  <c r="V1194" i="3"/>
  <c r="U1194" i="3"/>
  <c r="V1193" i="3"/>
  <c r="U1193" i="3"/>
  <c r="V1192" i="3"/>
  <c r="U1192" i="3"/>
  <c r="V1191" i="3"/>
  <c r="U1191" i="3"/>
  <c r="V1190" i="3"/>
  <c r="U1190" i="3"/>
  <c r="V1189" i="3"/>
  <c r="U1189" i="3"/>
  <c r="V1188" i="3"/>
  <c r="U1188" i="3"/>
  <c r="V1187" i="3"/>
  <c r="U1187" i="3"/>
  <c r="V1186" i="3"/>
  <c r="U1186" i="3"/>
  <c r="V1185" i="3"/>
  <c r="U1185" i="3"/>
  <c r="V1184" i="3"/>
  <c r="U1184" i="3"/>
  <c r="V1183" i="3"/>
  <c r="U1183" i="3"/>
  <c r="V1182" i="3"/>
  <c r="U1182" i="3"/>
  <c r="V1181" i="3"/>
  <c r="U1181" i="3"/>
  <c r="V1180" i="3"/>
  <c r="U1180" i="3"/>
  <c r="V1179" i="3"/>
  <c r="U1179" i="3"/>
  <c r="V1178" i="3"/>
  <c r="U1178" i="3"/>
  <c r="V1177" i="3"/>
  <c r="U1177" i="3"/>
  <c r="V1176" i="3"/>
  <c r="U1176" i="3"/>
  <c r="V1175" i="3"/>
  <c r="U1175" i="3"/>
  <c r="V1174" i="3"/>
  <c r="U1174" i="3"/>
  <c r="V1173" i="3"/>
  <c r="U1173" i="3"/>
  <c r="V1172" i="3"/>
  <c r="U1172" i="3"/>
  <c r="V1171" i="3"/>
  <c r="U1171" i="3"/>
  <c r="V1170" i="3"/>
  <c r="U1170" i="3"/>
  <c r="V1169" i="3"/>
  <c r="U1169" i="3"/>
  <c r="V1168" i="3"/>
  <c r="U1168" i="3"/>
  <c r="V1167" i="3"/>
  <c r="U1167" i="3"/>
  <c r="V1166" i="3"/>
  <c r="U1166" i="3"/>
  <c r="V1165" i="3"/>
  <c r="U1165" i="3"/>
  <c r="V1164" i="3"/>
  <c r="U1164" i="3"/>
  <c r="V1163" i="3"/>
  <c r="U1163" i="3"/>
  <c r="V1162" i="3"/>
  <c r="U1162" i="3"/>
  <c r="V1161" i="3"/>
  <c r="U1161" i="3"/>
  <c r="V1160" i="3"/>
  <c r="U1160" i="3"/>
  <c r="V1159" i="3"/>
  <c r="U1159" i="3"/>
  <c r="V1158" i="3"/>
  <c r="U1158" i="3"/>
  <c r="V1157" i="3"/>
  <c r="U1157" i="3"/>
  <c r="V1156" i="3"/>
  <c r="U1156" i="3"/>
  <c r="V1155" i="3"/>
  <c r="U1155" i="3"/>
  <c r="V1154" i="3"/>
  <c r="U1154" i="3"/>
  <c r="V1153" i="3"/>
  <c r="U1153" i="3"/>
  <c r="V1152" i="3"/>
  <c r="U1152" i="3"/>
  <c r="V1151" i="3"/>
  <c r="U1151" i="3"/>
  <c r="V1150" i="3"/>
  <c r="U1150" i="3"/>
  <c r="V1149" i="3"/>
  <c r="U1149" i="3"/>
  <c r="V1148" i="3"/>
  <c r="U1148" i="3"/>
  <c r="V1147" i="3"/>
  <c r="U1147" i="3"/>
  <c r="V1146" i="3"/>
  <c r="U1146" i="3"/>
  <c r="V1145" i="3"/>
  <c r="U1145" i="3"/>
  <c r="V1144" i="3"/>
  <c r="U1144" i="3"/>
  <c r="V1143" i="3"/>
  <c r="U1143" i="3"/>
  <c r="V1142" i="3"/>
  <c r="U1142" i="3"/>
  <c r="V1141" i="3"/>
  <c r="U1141" i="3"/>
  <c r="V1140" i="3"/>
  <c r="U1140" i="3"/>
  <c r="V1139" i="3"/>
  <c r="U1139" i="3"/>
  <c r="V1138" i="3"/>
  <c r="U1138" i="3"/>
  <c r="V1137" i="3"/>
  <c r="U1137" i="3"/>
  <c r="V1136" i="3"/>
  <c r="U1136" i="3"/>
  <c r="V1135" i="3"/>
  <c r="U1135" i="3"/>
  <c r="V1134" i="3"/>
  <c r="U1134" i="3"/>
  <c r="V1133" i="3"/>
  <c r="U1133" i="3"/>
  <c r="V1132" i="3"/>
  <c r="U1132" i="3"/>
  <c r="V1131" i="3"/>
  <c r="U1131" i="3"/>
  <c r="V1130" i="3"/>
  <c r="U1130" i="3"/>
  <c r="V1129" i="3"/>
  <c r="U1129" i="3"/>
  <c r="V1128" i="3"/>
  <c r="U1128" i="3"/>
  <c r="V1127" i="3"/>
  <c r="U1127" i="3"/>
  <c r="V1126" i="3"/>
  <c r="U1126" i="3"/>
  <c r="V1125" i="3"/>
  <c r="U1125" i="3"/>
  <c r="V1124" i="3"/>
  <c r="U1124" i="3"/>
  <c r="V1123" i="3"/>
  <c r="U1123" i="3"/>
  <c r="V1122" i="3"/>
  <c r="U1122" i="3"/>
  <c r="V1121" i="3"/>
  <c r="U1121" i="3"/>
  <c r="V1120" i="3"/>
  <c r="U1120" i="3"/>
  <c r="V1119" i="3"/>
  <c r="U1119" i="3"/>
  <c r="V1118" i="3"/>
  <c r="U1118" i="3"/>
  <c r="V1117" i="3"/>
  <c r="U1117" i="3"/>
  <c r="V1116" i="3"/>
  <c r="U1116" i="3"/>
  <c r="V1115" i="3"/>
  <c r="U1115" i="3"/>
  <c r="V1114" i="3"/>
  <c r="U1114" i="3"/>
  <c r="V1113" i="3"/>
  <c r="U1113" i="3"/>
  <c r="V1112" i="3"/>
  <c r="U1112" i="3"/>
  <c r="V1111" i="3"/>
  <c r="U1111" i="3"/>
  <c r="V1110" i="3"/>
  <c r="U1110" i="3"/>
  <c r="V1109" i="3"/>
  <c r="U1109" i="3"/>
  <c r="V1108" i="3"/>
  <c r="U1108" i="3"/>
  <c r="V1107" i="3"/>
  <c r="U1107" i="3"/>
  <c r="V1106" i="3"/>
  <c r="U1106" i="3"/>
  <c r="V1105" i="3"/>
  <c r="U1105" i="3"/>
  <c r="V1104" i="3"/>
  <c r="U1104" i="3"/>
  <c r="V977" i="3"/>
  <c r="U977" i="3"/>
  <c r="V976" i="3"/>
  <c r="U976" i="3"/>
  <c r="U919" i="3" l="1"/>
  <c r="V919" i="3"/>
  <c r="U920" i="3"/>
  <c r="V920" i="3"/>
  <c r="U921" i="3"/>
  <c r="V921" i="3"/>
  <c r="U922" i="3"/>
  <c r="V922" i="3"/>
  <c r="U923" i="3"/>
  <c r="V923" i="3"/>
  <c r="U924" i="3"/>
  <c r="V924" i="3"/>
  <c r="U925" i="3"/>
  <c r="V925" i="3"/>
  <c r="U926" i="3"/>
  <c r="V926" i="3"/>
  <c r="U927" i="3"/>
  <c r="V927" i="3"/>
  <c r="U928" i="3"/>
  <c r="V928" i="3"/>
  <c r="U929" i="3"/>
  <c r="V929" i="3"/>
  <c r="U930" i="3"/>
  <c r="V930" i="3"/>
  <c r="U931" i="3"/>
  <c r="V931" i="3"/>
  <c r="U932" i="3"/>
  <c r="V932" i="3"/>
  <c r="U933" i="3"/>
  <c r="V933" i="3"/>
  <c r="U934" i="3"/>
  <c r="V934" i="3"/>
  <c r="U935" i="3"/>
  <c r="V935" i="3"/>
  <c r="U936" i="3"/>
  <c r="V936" i="3"/>
  <c r="U937" i="3"/>
  <c r="V937" i="3"/>
  <c r="U938" i="3"/>
  <c r="V938" i="3"/>
  <c r="U939" i="3"/>
  <c r="V939" i="3"/>
  <c r="U940" i="3"/>
  <c r="V940" i="3"/>
  <c r="U941" i="3"/>
  <c r="V941" i="3"/>
  <c r="U942" i="3"/>
  <c r="V942" i="3"/>
  <c r="U943" i="3"/>
  <c r="V943" i="3"/>
  <c r="U944" i="3"/>
  <c r="V944" i="3"/>
  <c r="U945" i="3"/>
  <c r="V945" i="3"/>
  <c r="U946" i="3"/>
  <c r="V946" i="3"/>
  <c r="U947" i="3"/>
  <c r="V947" i="3"/>
  <c r="U948" i="3"/>
  <c r="V948" i="3"/>
  <c r="U949" i="3"/>
  <c r="V949" i="3"/>
  <c r="U950" i="3"/>
  <c r="V950" i="3"/>
  <c r="U951" i="3"/>
  <c r="V951" i="3"/>
  <c r="U952" i="3"/>
  <c r="V952" i="3"/>
  <c r="U953" i="3"/>
  <c r="V953" i="3"/>
  <c r="U954" i="3"/>
  <c r="V954" i="3"/>
  <c r="U955" i="3"/>
  <c r="V955" i="3"/>
  <c r="U956" i="3"/>
  <c r="V956" i="3"/>
  <c r="U957" i="3"/>
  <c r="V957" i="3"/>
  <c r="U958" i="3"/>
  <c r="V958" i="3"/>
  <c r="U959" i="3"/>
  <c r="V959" i="3"/>
  <c r="U960" i="3"/>
  <c r="V960" i="3"/>
  <c r="U961" i="3"/>
  <c r="V961" i="3"/>
  <c r="U962" i="3"/>
  <c r="V962" i="3"/>
  <c r="U963" i="3"/>
  <c r="V963" i="3"/>
  <c r="U964" i="3"/>
  <c r="V964" i="3"/>
  <c r="U965" i="3"/>
  <c r="V965" i="3"/>
  <c r="U966" i="3"/>
  <c r="V966" i="3"/>
  <c r="U967" i="3"/>
  <c r="V967" i="3"/>
  <c r="U968" i="3"/>
  <c r="V968" i="3"/>
  <c r="U969" i="3"/>
  <c r="V969" i="3"/>
  <c r="U970" i="3"/>
  <c r="V970" i="3"/>
  <c r="U971" i="3"/>
  <c r="V971" i="3"/>
  <c r="U972" i="3"/>
  <c r="V972" i="3"/>
  <c r="U973" i="3"/>
  <c r="V973" i="3"/>
  <c r="U974" i="3"/>
  <c r="V974" i="3"/>
  <c r="U975" i="3"/>
  <c r="V975" i="3"/>
  <c r="V918" i="3"/>
  <c r="U918" i="3"/>
  <c r="N707" i="2" l="1"/>
  <c r="N720" i="2"/>
  <c r="N712" i="2"/>
  <c r="N615" i="2"/>
  <c r="N607" i="2"/>
  <c r="N599" i="2"/>
  <c r="N591" i="2"/>
  <c r="N583" i="2"/>
  <c r="N535" i="2"/>
  <c r="N527" i="2"/>
  <c r="N519" i="2"/>
  <c r="N484" i="2"/>
  <c r="N476" i="2"/>
  <c r="N447" i="2"/>
  <c r="N401" i="2"/>
  <c r="N393" i="2"/>
  <c r="N385" i="2"/>
  <c r="N377" i="2"/>
  <c r="N369" i="2"/>
  <c r="N725" i="2"/>
  <c r="N717" i="2"/>
  <c r="N709" i="2"/>
  <c r="N706" i="2"/>
  <c r="N620" i="2"/>
  <c r="N612" i="2"/>
  <c r="N604" i="2"/>
  <c r="N596" i="2"/>
  <c r="N588" i="2"/>
  <c r="N551" i="2"/>
  <c r="N532" i="2"/>
  <c r="N524" i="2"/>
  <c r="N516" i="2"/>
  <c r="N481" i="2"/>
  <c r="N473" i="2"/>
  <c r="N452" i="2"/>
  <c r="N444" i="2"/>
  <c r="N398" i="2"/>
  <c r="N390" i="2"/>
  <c r="N382" i="2"/>
  <c r="N374" i="2"/>
  <c r="N722" i="2"/>
  <c r="N714" i="2"/>
  <c r="N617" i="2"/>
  <c r="N609" i="2"/>
  <c r="N601" i="2"/>
  <c r="N593" i="2"/>
  <c r="N585" i="2"/>
  <c r="N529" i="2"/>
  <c r="N521" i="2"/>
  <c r="N513" i="2"/>
  <c r="N486" i="2"/>
  <c r="N478" i="2"/>
  <c r="N470" i="2"/>
  <c r="N449" i="2"/>
  <c r="N429" i="2"/>
  <c r="N415" i="2"/>
  <c r="N395" i="2"/>
  <c r="N387" i="2"/>
  <c r="N379" i="2"/>
  <c r="N371" i="2"/>
  <c r="N727" i="2"/>
  <c r="N719" i="2"/>
  <c r="N711" i="2"/>
  <c r="N622" i="2"/>
  <c r="N614" i="2"/>
  <c r="N606" i="2"/>
  <c r="N598" i="2"/>
  <c r="N590" i="2"/>
  <c r="N534" i="2"/>
  <c r="N526" i="2"/>
  <c r="N518" i="2"/>
  <c r="N483" i="2"/>
  <c r="N475" i="2"/>
  <c r="N454" i="2"/>
  <c r="N446" i="2"/>
  <c r="N436" i="2"/>
  <c r="N400" i="2"/>
  <c r="N392" i="2"/>
  <c r="N384" i="2"/>
  <c r="N376" i="2"/>
  <c r="N368" i="2"/>
  <c r="N726" i="2"/>
  <c r="N718" i="2"/>
  <c r="N710" i="2"/>
  <c r="N621" i="2"/>
  <c r="N613" i="2"/>
  <c r="N605" i="2"/>
  <c r="N597" i="2"/>
  <c r="N589" i="2"/>
  <c r="N533" i="2"/>
  <c r="N525" i="2"/>
  <c r="N517" i="2"/>
  <c r="N482" i="2"/>
  <c r="N474" i="2"/>
  <c r="N453" i="2"/>
  <c r="N445" i="2"/>
  <c r="N399" i="2"/>
  <c r="N391" i="2"/>
  <c r="N383" i="2"/>
  <c r="N375" i="2"/>
  <c r="N724" i="2"/>
  <c r="N721" i="2"/>
  <c r="N610" i="2"/>
  <c r="N603" i="2"/>
  <c r="N600" i="2"/>
  <c r="N514" i="2"/>
  <c r="N424" i="2"/>
  <c r="N417" i="2"/>
  <c r="N388" i="2"/>
  <c r="N381" i="2"/>
  <c r="N378" i="2"/>
  <c r="N586" i="2"/>
  <c r="N450" i="2"/>
  <c r="N443" i="2"/>
  <c r="N619" i="2"/>
  <c r="N616" i="2"/>
  <c r="N530" i="2"/>
  <c r="N523" i="2"/>
  <c r="N520" i="2"/>
  <c r="N479" i="2"/>
  <c r="N472" i="2"/>
  <c r="N397" i="2"/>
  <c r="N394" i="2"/>
  <c r="N536" i="2"/>
  <c r="N485" i="2"/>
  <c r="N608" i="2"/>
  <c r="N512" i="2"/>
  <c r="N477" i="2"/>
  <c r="N396" i="2"/>
  <c r="N716" i="2"/>
  <c r="N713" i="2"/>
  <c r="N611" i="2"/>
  <c r="N515" i="2"/>
  <c r="N480" i="2"/>
  <c r="N723" i="2"/>
  <c r="N618" i="2"/>
  <c r="N522" i="2"/>
  <c r="N373" i="2"/>
  <c r="N370" i="2"/>
  <c r="N325" i="2"/>
  <c r="N715" i="2"/>
  <c r="N708" i="2"/>
  <c r="N595" i="2"/>
  <c r="N592" i="2"/>
  <c r="N421" i="2"/>
  <c r="N380" i="2"/>
  <c r="N528" i="2"/>
  <c r="N414" i="2"/>
  <c r="N584" i="2"/>
  <c r="N531" i="2"/>
  <c r="N386" i="2"/>
  <c r="N389" i="2"/>
  <c r="N471" i="2"/>
  <c r="N448" i="2"/>
  <c r="N451" i="2"/>
  <c r="N602" i="2"/>
  <c r="N587" i="2"/>
  <c r="N594" i="2"/>
  <c r="N705" i="2"/>
  <c r="N372" i="2"/>
  <c r="B8" i="3" l="1"/>
  <c r="B14" i="3"/>
  <c r="B11" i="3"/>
  <c r="O1" i="2" l="1"/>
  <c r="B12" i="3" l="1"/>
  <c r="B9" i="3"/>
  <c r="B10" i="3"/>
  <c r="B6" i="3"/>
  <c r="B7" i="3"/>
  <c r="A8" i="3" l="1"/>
  <c r="A6" i="3"/>
  <c r="A10" i="3" l="1"/>
  <c r="A7" i="3"/>
  <c r="A12" i="3" l="1"/>
  <c r="A9" i="3"/>
  <c r="A14" i="3" l="1"/>
  <c r="A11" i="3"/>
  <c r="A15" i="3" l="1"/>
  <c r="A13" i="3"/>
  <c r="A17" i="3" s="1"/>
  <c r="A18" i="3" l="1"/>
  <c r="A16" i="3"/>
  <c r="W820" i="2"/>
  <c r="W737" i="2"/>
  <c r="W774" i="2"/>
  <c r="A19" i="3" l="1"/>
  <c r="A23" i="3" s="1"/>
  <c r="A20" i="3"/>
  <c r="A21" i="3"/>
  <c r="W499" i="2"/>
  <c r="W816" i="2"/>
  <c r="W812" i="2"/>
  <c r="W808" i="2"/>
  <c r="W776" i="2"/>
  <c r="W819" i="2"/>
  <c r="W733" i="2"/>
  <c r="W769" i="2"/>
  <c r="W821" i="2"/>
  <c r="W799" i="2"/>
  <c r="W749" i="2"/>
  <c r="W814" i="2"/>
  <c r="W731" i="2"/>
  <c r="W815" i="2"/>
  <c r="W758" i="2"/>
  <c r="W756" i="2"/>
  <c r="W766" i="2"/>
  <c r="W734" i="2"/>
  <c r="W786" i="2"/>
  <c r="W752" i="2"/>
  <c r="W740" i="2"/>
  <c r="W800" i="2"/>
  <c r="W824" i="2"/>
  <c r="W760" i="2"/>
  <c r="W781" i="2"/>
  <c r="W762" i="2"/>
  <c r="W795" i="2"/>
  <c r="W741" i="2"/>
  <c r="W826" i="2"/>
  <c r="W784" i="2"/>
  <c r="W822" i="2"/>
  <c r="W797" i="2"/>
  <c r="W751" i="2"/>
  <c r="W773" i="2"/>
  <c r="W755" i="2"/>
  <c r="W823" i="2"/>
  <c r="W767" i="2"/>
  <c r="W788" i="2"/>
  <c r="W728" i="2"/>
  <c r="W818" i="2"/>
  <c r="W761" i="2"/>
  <c r="W747" i="2"/>
  <c r="W768" i="2"/>
  <c r="W789" i="2"/>
  <c r="W754" i="2"/>
  <c r="W745" i="2"/>
  <c r="W790" i="2"/>
  <c r="W785" i="2"/>
  <c r="W744" i="2"/>
  <c r="W753" i="2"/>
  <c r="W804" i="2"/>
  <c r="W811" i="2"/>
  <c r="W777" i="2"/>
  <c r="W798" i="2"/>
  <c r="W813" i="2"/>
  <c r="W782" i="2"/>
  <c r="W778" i="2"/>
  <c r="W757" i="2"/>
  <c r="W803" i="2"/>
  <c r="W738" i="2"/>
  <c r="W796" i="2"/>
  <c r="W763" i="2"/>
  <c r="W783" i="2"/>
  <c r="W739" i="2"/>
  <c r="W787" i="2"/>
  <c r="W780" i="2"/>
  <c r="W810" i="2"/>
  <c r="W825" i="2"/>
  <c r="W779" i="2"/>
  <c r="W791" i="2"/>
  <c r="W772" i="2"/>
  <c r="W770" i="2"/>
  <c r="W806" i="2"/>
  <c r="W742" i="2"/>
  <c r="W807" i="2"/>
  <c r="W817" i="2"/>
  <c r="W794" i="2"/>
  <c r="W729" i="2"/>
  <c r="W748" i="2"/>
  <c r="W764" i="2"/>
  <c r="W802" i="2"/>
  <c r="W792" i="2"/>
  <c r="W735" i="2"/>
  <c r="W743" i="2"/>
  <c r="W765" i="2"/>
  <c r="W736" i="2"/>
  <c r="W801" i="2"/>
  <c r="W750" i="2"/>
  <c r="W809" i="2"/>
  <c r="W793" i="2"/>
  <c r="W759" i="2"/>
  <c r="W771" i="2"/>
  <c r="W730" i="2"/>
  <c r="W732" i="2"/>
  <c r="W805" i="2"/>
  <c r="W746" i="2"/>
  <c r="W775" i="2"/>
  <c r="W159" i="2"/>
  <c r="W168" i="2"/>
  <c r="W167" i="2"/>
  <c r="A24" i="3" l="1"/>
  <c r="A22" i="3"/>
  <c r="A26" i="3" s="1"/>
  <c r="W686" i="2"/>
  <c r="W659" i="2"/>
  <c r="W721" i="2"/>
  <c r="W658" i="2"/>
  <c r="W559" i="2"/>
  <c r="W514" i="2"/>
  <c r="W672" i="2"/>
  <c r="W668" i="2"/>
  <c r="W529" i="2"/>
  <c r="W660" i="2"/>
  <c r="W545" i="2"/>
  <c r="W607" i="2"/>
  <c r="W556" i="2"/>
  <c r="W554" i="2"/>
  <c r="W649" i="2"/>
  <c r="W674" i="2"/>
  <c r="W639" i="2"/>
  <c r="W530" i="2"/>
  <c r="W724" i="2"/>
  <c r="W501" i="2"/>
  <c r="W507" i="2"/>
  <c r="W585" i="2"/>
  <c r="W646" i="2"/>
  <c r="W623" i="2"/>
  <c r="W586" i="2"/>
  <c r="W648" i="2"/>
  <c r="W524" i="2"/>
  <c r="W517" i="2"/>
  <c r="W495" i="2"/>
  <c r="W497" i="2"/>
  <c r="W496" i="2"/>
  <c r="W695" i="2"/>
  <c r="W692" i="2"/>
  <c r="W538" i="2"/>
  <c r="W653" i="2"/>
  <c r="W508" i="2"/>
  <c r="W546" i="2"/>
  <c r="W573" i="2"/>
  <c r="W621" i="2"/>
  <c r="W663" i="2"/>
  <c r="W684" i="2"/>
  <c r="W615" i="2"/>
  <c r="W706" i="2"/>
  <c r="W557" i="2"/>
  <c r="W718" i="2"/>
  <c r="W644" i="2"/>
  <c r="W680" i="2"/>
  <c r="W590" i="2"/>
  <c r="W608" i="2"/>
  <c r="W519" i="2"/>
  <c r="W712" i="2"/>
  <c r="W491" i="2"/>
  <c r="W640" i="2"/>
  <c r="W520" i="2"/>
  <c r="W609" i="2"/>
  <c r="W723" i="2"/>
  <c r="W600" i="2"/>
  <c r="W577" i="2"/>
  <c r="W522" i="2"/>
  <c r="W553" i="2"/>
  <c r="W611" i="2"/>
  <c r="W624" i="2"/>
  <c r="W683" i="2"/>
  <c r="W645" i="2"/>
  <c r="W570" i="2"/>
  <c r="W719" i="2"/>
  <c r="W500" i="2"/>
  <c r="W521" i="2"/>
  <c r="W647" i="2"/>
  <c r="W651" i="2"/>
  <c r="W601" i="2"/>
  <c r="W689" i="2"/>
  <c r="W512" i="2"/>
  <c r="W694" i="2"/>
  <c r="W498" i="2"/>
  <c r="W610" i="2"/>
  <c r="W690" i="2"/>
  <c r="W578" i="2"/>
  <c r="W525" i="2"/>
  <c r="W635" i="2"/>
  <c r="W637" i="2"/>
  <c r="W691" i="2"/>
  <c r="W631" i="2"/>
  <c r="W588" i="2"/>
  <c r="W535" i="2"/>
  <c r="W541" i="2"/>
  <c r="W564" i="2"/>
  <c r="W542" i="2"/>
  <c r="W503" i="2"/>
  <c r="W634" i="2"/>
  <c r="W665" i="2"/>
  <c r="W576" i="2"/>
  <c r="W574" i="2"/>
  <c r="W515" i="2"/>
  <c r="W685" i="2"/>
  <c r="W613" i="2"/>
  <c r="W676" i="2"/>
  <c r="W697" i="2"/>
  <c r="W612" i="2"/>
  <c r="W720" i="2"/>
  <c r="W643" i="2"/>
  <c r="W527" i="2"/>
  <c r="W670" i="2"/>
  <c r="W687" i="2"/>
  <c r="W604" i="2"/>
  <c r="W693" i="2"/>
  <c r="W619" i="2"/>
  <c r="W567" i="2"/>
  <c r="W616" i="2"/>
  <c r="W679" i="2"/>
  <c r="W589" i="2"/>
  <c r="W673" i="2"/>
  <c r="W678" i="2"/>
  <c r="W505" i="2"/>
  <c r="W655" i="2"/>
  <c r="W539" i="2"/>
  <c r="W713" i="2"/>
  <c r="W633" i="2"/>
  <c r="W580" i="2"/>
  <c r="W617" i="2"/>
  <c r="W667" i="2"/>
  <c r="W662" i="2"/>
  <c r="W581" i="2"/>
  <c r="W490" i="2"/>
  <c r="W531" i="2"/>
  <c r="W537" i="2"/>
  <c r="W528" i="2"/>
  <c r="W682" i="2"/>
  <c r="W591" i="2"/>
  <c r="W630" i="2"/>
  <c r="W602" i="2"/>
  <c r="W579" i="2"/>
  <c r="W595" i="2"/>
  <c r="W513" i="2"/>
  <c r="W641" i="2"/>
  <c r="W493" i="2"/>
  <c r="W603" i="2"/>
  <c r="W494" i="2"/>
  <c r="W565" i="2"/>
  <c r="W583" i="2"/>
  <c r="W596" i="2"/>
  <c r="W558" i="2"/>
  <c r="W534" i="2"/>
  <c r="W509" i="2"/>
  <c r="W523" i="2"/>
  <c r="W568" i="2"/>
  <c r="W703" i="2"/>
  <c r="W510" i="2"/>
  <c r="W560" i="2"/>
  <c r="W622" i="2"/>
  <c r="W714" i="2"/>
  <c r="W620" i="2"/>
  <c r="W725" i="2"/>
  <c r="W492" i="2"/>
  <c r="W592" i="2"/>
  <c r="W717" i="2"/>
  <c r="W532" i="2"/>
  <c r="W594" i="2"/>
  <c r="W626" i="2"/>
  <c r="W628" i="2"/>
  <c r="W675" i="2"/>
  <c r="W699" i="2"/>
  <c r="W666" i="2"/>
  <c r="W711" i="2"/>
  <c r="W563" i="2"/>
  <c r="W705" i="2"/>
  <c r="W708" i="2"/>
  <c r="W502" i="2"/>
  <c r="W569" i="2"/>
  <c r="W511" i="2"/>
  <c r="W572" i="2"/>
  <c r="W587" i="2"/>
  <c r="W605" i="2"/>
  <c r="W664" i="2"/>
  <c r="W516" i="2"/>
  <c r="W504" i="2"/>
  <c r="W629" i="2"/>
  <c r="W593" i="2"/>
  <c r="W650" i="2"/>
  <c r="W597" i="2"/>
  <c r="W625" i="2"/>
  <c r="W618" i="2"/>
  <c r="W716" i="2"/>
  <c r="W709" i="2"/>
  <c r="W627" i="2"/>
  <c r="W547" i="2"/>
  <c r="W700" i="2"/>
  <c r="W701" i="2"/>
  <c r="W722" i="2"/>
  <c r="W584" i="2"/>
  <c r="W652" i="2"/>
  <c r="W632" i="2"/>
  <c r="W726" i="2"/>
  <c r="W657" i="2"/>
  <c r="W552" i="2"/>
  <c r="W704" i="2"/>
  <c r="W549" i="2"/>
  <c r="W727" i="2"/>
  <c r="W698" i="2"/>
  <c r="W598" i="2"/>
  <c r="W599" i="2"/>
  <c r="W548" i="2"/>
  <c r="W540" i="2"/>
  <c r="W715" i="2"/>
  <c r="W606" i="2"/>
  <c r="W656" i="2"/>
  <c r="W526" i="2"/>
  <c r="W638" i="2"/>
  <c r="W681" i="2"/>
  <c r="W518" i="2"/>
  <c r="W669" i="2"/>
  <c r="W702" i="2"/>
  <c r="W536" i="2"/>
  <c r="W677" i="2"/>
  <c r="W710" i="2"/>
  <c r="W544" i="2"/>
  <c r="W661" i="2"/>
  <c r="W562" i="2"/>
  <c r="W575" i="2"/>
  <c r="W642" i="2"/>
  <c r="W561" i="2"/>
  <c r="W688" i="2"/>
  <c r="W671" i="2"/>
  <c r="W654" i="2"/>
  <c r="W555" i="2"/>
  <c r="W571" i="2"/>
  <c r="W707" i="2"/>
  <c r="W582" i="2"/>
  <c r="W614" i="2"/>
  <c r="W636" i="2"/>
  <c r="W696" i="2"/>
  <c r="W533" i="2"/>
  <c r="W566" i="2"/>
  <c r="W506" i="2"/>
  <c r="W489" i="2"/>
  <c r="W356" i="2"/>
  <c r="W332" i="2"/>
  <c r="W344" i="2"/>
  <c r="W396" i="2"/>
  <c r="W354" i="2"/>
  <c r="W363" i="2"/>
  <c r="W336" i="2"/>
  <c r="W398" i="2"/>
  <c r="W474" i="2"/>
  <c r="W435" i="2"/>
  <c r="W423" i="2"/>
  <c r="W470" i="2"/>
  <c r="W367" i="2"/>
  <c r="W414" i="2"/>
  <c r="W338" i="2"/>
  <c r="W419" i="2"/>
  <c r="W459" i="2"/>
  <c r="W451" i="2"/>
  <c r="W348" i="2"/>
  <c r="W461" i="2"/>
  <c r="W477" i="2"/>
  <c r="W346" i="2"/>
  <c r="W433" i="2"/>
  <c r="W472" i="2"/>
  <c r="W420" i="2"/>
  <c r="W406" i="2"/>
  <c r="W389" i="2"/>
  <c r="W341" i="2"/>
  <c r="W380" i="2"/>
  <c r="W335" i="2"/>
  <c r="W440" i="2"/>
  <c r="W476" i="2"/>
  <c r="W349" i="2"/>
  <c r="W382" i="2"/>
  <c r="W457" i="2"/>
  <c r="W395" i="2"/>
  <c r="W482" i="2"/>
  <c r="W386" i="2"/>
  <c r="W362" i="2"/>
  <c r="W475" i="2"/>
  <c r="W429" i="2"/>
  <c r="W447" i="2"/>
  <c r="W458" i="2"/>
  <c r="W418" i="2"/>
  <c r="W407" i="2"/>
  <c r="W448" i="2"/>
  <c r="W417" i="2"/>
  <c r="W424" i="2"/>
  <c r="W473" i="2"/>
  <c r="W403" i="2"/>
  <c r="W460" i="2"/>
  <c r="W357" i="2"/>
  <c r="W385" i="2"/>
  <c r="W337" i="2"/>
  <c r="W394" i="2"/>
  <c r="W379" i="2"/>
  <c r="W485" i="2"/>
  <c r="W345" i="2"/>
  <c r="W405" i="2"/>
  <c r="W445" i="2"/>
  <c r="W444" i="2"/>
  <c r="W486" i="2"/>
  <c r="W400" i="2"/>
  <c r="W383" i="2"/>
  <c r="W462" i="2"/>
  <c r="W330" i="2"/>
  <c r="W412" i="2"/>
  <c r="W352" i="2"/>
  <c r="W426" i="2"/>
  <c r="W360" i="2"/>
  <c r="W366" i="2"/>
  <c r="W359" i="2"/>
  <c r="W413" i="2"/>
  <c r="W471" i="2"/>
  <c r="W375" i="2"/>
  <c r="W480" i="2"/>
  <c r="W370" i="2"/>
  <c r="W334" i="2"/>
  <c r="W329" i="2"/>
  <c r="W464" i="2"/>
  <c r="W411" i="2"/>
  <c r="W377" i="2"/>
  <c r="W378" i="2"/>
  <c r="W387" i="2"/>
  <c r="W416" i="2"/>
  <c r="W373" i="2"/>
  <c r="W347" i="2"/>
  <c r="W436" i="2"/>
  <c r="W351" i="2"/>
  <c r="W479" i="2"/>
  <c r="W410" i="2"/>
  <c r="W333" i="2"/>
  <c r="W425" i="2"/>
  <c r="W408" i="2"/>
  <c r="W353" i="2"/>
  <c r="W365" i="2"/>
  <c r="W438" i="2"/>
  <c r="W376" i="2"/>
  <c r="W327" i="2"/>
  <c r="W453" i="2"/>
  <c r="W326" i="2"/>
  <c r="W397" i="2"/>
  <c r="W442" i="2"/>
  <c r="W409" i="2"/>
  <c r="W415" i="2"/>
  <c r="W339" i="2"/>
  <c r="W371" i="2"/>
  <c r="W404" i="2"/>
  <c r="W449" i="2"/>
  <c r="W340" i="2"/>
  <c r="W434" i="2"/>
  <c r="W331" i="2"/>
  <c r="W328" i="2"/>
  <c r="W446" i="2"/>
  <c r="W437" i="2"/>
  <c r="W488" i="2"/>
  <c r="W388" i="2"/>
  <c r="W422" i="2"/>
  <c r="W469" i="2"/>
  <c r="W350" i="2"/>
  <c r="W369" i="2"/>
  <c r="W355" i="2"/>
  <c r="W465" i="2"/>
  <c r="W463" i="2"/>
  <c r="W391" i="2"/>
  <c r="W481" i="2"/>
  <c r="W443" i="2"/>
  <c r="W454" i="2"/>
  <c r="W428" i="2"/>
  <c r="W468" i="2"/>
  <c r="W455" i="2"/>
  <c r="W358" i="2"/>
  <c r="W439" i="2"/>
  <c r="W478" i="2"/>
  <c r="W390" i="2"/>
  <c r="W343" i="2"/>
  <c r="W342" i="2"/>
  <c r="W484" i="2"/>
  <c r="W392" i="2"/>
  <c r="W401" i="2"/>
  <c r="W466" i="2"/>
  <c r="W399" i="2"/>
  <c r="W483" i="2"/>
  <c r="W441" i="2"/>
  <c r="W452" i="2"/>
  <c r="W393" i="2"/>
  <c r="W430" i="2"/>
  <c r="W421" i="2"/>
  <c r="W467" i="2"/>
  <c r="W456" i="2"/>
  <c r="W361" i="2"/>
  <c r="W364" i="2"/>
  <c r="W432" i="2"/>
  <c r="W374" i="2"/>
  <c r="W487" i="2"/>
  <c r="W372" i="2"/>
  <c r="W402" i="2"/>
  <c r="W427" i="2"/>
  <c r="W381" i="2"/>
  <c r="W450" i="2"/>
  <c r="W384" i="2"/>
  <c r="W431" i="2"/>
  <c r="W368" i="2"/>
  <c r="W316" i="2"/>
  <c r="W302" i="2"/>
  <c r="W291" i="2"/>
  <c r="W301" i="2"/>
  <c r="W322" i="2"/>
  <c r="W292" i="2"/>
  <c r="W293" i="2"/>
  <c r="W294" i="2"/>
  <c r="W313" i="2"/>
  <c r="W317" i="2"/>
  <c r="W314" i="2"/>
  <c r="W323" i="2"/>
  <c r="W303" i="2"/>
  <c r="W319" i="2"/>
  <c r="W308" i="2"/>
  <c r="W325" i="2"/>
  <c r="W285" i="2"/>
  <c r="W305" i="2"/>
  <c r="W296" i="2"/>
  <c r="W315" i="2"/>
  <c r="W321" i="2"/>
  <c r="W289" i="2"/>
  <c r="W312" i="2"/>
  <c r="W286" i="2"/>
  <c r="W309" i="2"/>
  <c r="W290" i="2"/>
  <c r="W320" i="2"/>
  <c r="W300" i="2"/>
  <c r="W311" i="2"/>
  <c r="W306" i="2"/>
  <c r="W318" i="2"/>
  <c r="W284" i="2"/>
  <c r="W298" i="2"/>
  <c r="W287" i="2"/>
  <c r="W304" i="2"/>
  <c r="W307" i="2"/>
  <c r="W310" i="2"/>
  <c r="W297" i="2"/>
  <c r="W324" i="2"/>
  <c r="W295" i="2"/>
  <c r="W288" i="2"/>
  <c r="W299" i="2"/>
  <c r="W173" i="2"/>
  <c r="W142" i="2"/>
  <c r="W279" i="2"/>
  <c r="W263" i="2"/>
  <c r="W144" i="2"/>
  <c r="W190" i="2"/>
  <c r="W158" i="2"/>
  <c r="W217" i="2"/>
  <c r="W280" i="2"/>
  <c r="W230" i="2"/>
  <c r="W123" i="2"/>
  <c r="W155" i="2"/>
  <c r="W240" i="2"/>
  <c r="W183" i="2"/>
  <c r="W261" i="2"/>
  <c r="W122" i="2"/>
  <c r="W125" i="2"/>
  <c r="W211" i="2"/>
  <c r="W134" i="2"/>
  <c r="W162" i="2"/>
  <c r="W124" i="2"/>
  <c r="W258" i="2"/>
  <c r="W205" i="2"/>
  <c r="W207" i="2"/>
  <c r="W233" i="2"/>
  <c r="W214" i="2"/>
  <c r="W149" i="2"/>
  <c r="W224" i="2"/>
  <c r="W262" i="2"/>
  <c r="W151" i="2"/>
  <c r="W250" i="2"/>
  <c r="W157" i="2"/>
  <c r="W196" i="2"/>
  <c r="W206" i="2"/>
  <c r="W171" i="2"/>
  <c r="W184" i="2"/>
  <c r="W164" i="2"/>
  <c r="W112" i="2"/>
  <c r="W210" i="2"/>
  <c r="W215" i="2"/>
  <c r="W174" i="2"/>
  <c r="W244" i="2"/>
  <c r="W176" i="2"/>
  <c r="W200" i="2"/>
  <c r="W193" i="2"/>
  <c r="W153" i="2"/>
  <c r="W273" i="2"/>
  <c r="W101" i="2"/>
  <c r="W120" i="2"/>
  <c r="W180" i="2"/>
  <c r="W282" i="2"/>
  <c r="W201" i="2"/>
  <c r="W271" i="2"/>
  <c r="W106" i="2"/>
  <c r="W247" i="2"/>
  <c r="W191" i="2"/>
  <c r="W185" i="2"/>
  <c r="W109" i="2"/>
  <c r="W223" i="2"/>
  <c r="W147" i="2"/>
  <c r="W269" i="2"/>
  <c r="W209" i="2"/>
  <c r="W129" i="2"/>
  <c r="W161" i="2"/>
  <c r="W160" i="2"/>
  <c r="W225" i="2"/>
  <c r="W241" i="2"/>
  <c r="W245" i="2"/>
  <c r="W102" i="2"/>
  <c r="W203" i="2"/>
  <c r="W141" i="2"/>
  <c r="W238" i="2"/>
  <c r="W186" i="2"/>
  <c r="W108" i="2"/>
  <c r="W128" i="2"/>
  <c r="W229" i="2"/>
  <c r="W246" i="2"/>
  <c r="W274" i="2"/>
  <c r="W98" i="2"/>
  <c r="W192" i="2"/>
  <c r="W228" i="2"/>
  <c r="W221" i="2"/>
  <c r="W150" i="2"/>
  <c r="W189" i="2"/>
  <c r="W148" i="2"/>
  <c r="W270" i="2"/>
  <c r="W103" i="2"/>
  <c r="W265" i="2"/>
  <c r="W114" i="2"/>
  <c r="W130" i="2"/>
  <c r="W165" i="2"/>
  <c r="W166" i="2"/>
  <c r="W242" i="2"/>
  <c r="W111" i="2"/>
  <c r="W264" i="2"/>
  <c r="W259" i="2"/>
  <c r="W143" i="2"/>
  <c r="W126" i="2"/>
  <c r="W116" i="2"/>
  <c r="W110" i="2"/>
  <c r="W216" i="2"/>
  <c r="W188" i="2"/>
  <c r="W266" i="2"/>
  <c r="W255" i="2"/>
  <c r="W253" i="2"/>
  <c r="W276" i="2"/>
  <c r="W231" i="2"/>
  <c r="W199" i="2"/>
  <c r="W139" i="2"/>
  <c r="W251" i="2"/>
  <c r="W104" i="2"/>
  <c r="W121" i="2"/>
  <c r="W131" i="2"/>
  <c r="W163" i="2"/>
  <c r="W133" i="2"/>
  <c r="W278" i="2"/>
  <c r="W213" i="2"/>
  <c r="W219" i="2"/>
  <c r="W218" i="2"/>
  <c r="W187" i="2"/>
  <c r="W169" i="2"/>
  <c r="W182" i="2"/>
  <c r="W154" i="2"/>
  <c r="W267" i="2"/>
  <c r="W194" i="2"/>
  <c r="W119" i="2"/>
  <c r="W99" i="2"/>
  <c r="W226" i="2"/>
  <c r="W272" i="2"/>
  <c r="W275" i="2"/>
  <c r="W268" i="2"/>
  <c r="W145" i="2"/>
  <c r="W234" i="2"/>
  <c r="W283" i="2"/>
  <c r="W227" i="2"/>
  <c r="W137" i="2"/>
  <c r="W136" i="2"/>
  <c r="W132" i="2"/>
  <c r="W118" i="2"/>
  <c r="W252" i="2"/>
  <c r="W117" i="2"/>
  <c r="W202" i="2"/>
  <c r="W170" i="2"/>
  <c r="W220" i="2"/>
  <c r="W257" i="2"/>
  <c r="W277" i="2"/>
  <c r="W197" i="2"/>
  <c r="W237" i="2"/>
  <c r="W156" i="2"/>
  <c r="W105" i="2"/>
  <c r="W172" i="2"/>
  <c r="W181" i="2"/>
  <c r="W204" i="2"/>
  <c r="W281" i="2"/>
  <c r="W208" i="2"/>
  <c r="W256" i="2"/>
  <c r="W113" i="2"/>
  <c r="W152" i="2"/>
  <c r="W107" i="2"/>
  <c r="W249" i="2"/>
  <c r="W127" i="2"/>
  <c r="W115" i="2"/>
  <c r="W195" i="2"/>
  <c r="W236" i="2"/>
  <c r="W243" i="2"/>
  <c r="W175" i="2"/>
  <c r="W140" i="2"/>
  <c r="W222" i="2"/>
  <c r="W138" i="2"/>
  <c r="W239" i="2"/>
  <c r="W179" i="2"/>
  <c r="W212" i="2"/>
  <c r="W178" i="2"/>
  <c r="W248" i="2"/>
  <c r="W177" i="2"/>
  <c r="W254" i="2"/>
  <c r="W146" i="2"/>
  <c r="W198" i="2"/>
  <c r="W235" i="2"/>
  <c r="W232" i="2"/>
  <c r="W100" i="2"/>
  <c r="W260" i="2"/>
  <c r="W135" i="2"/>
  <c r="W84" i="2"/>
  <c r="W89" i="2"/>
  <c r="W21" i="2"/>
  <c r="W23" i="2"/>
  <c r="W51" i="2"/>
  <c r="W43" i="2"/>
  <c r="W50" i="2"/>
  <c r="W19" i="2"/>
  <c r="W10" i="2"/>
  <c r="W95" i="2"/>
  <c r="W96" i="2"/>
  <c r="W94" i="2"/>
  <c r="W24" i="2"/>
  <c r="W30" i="2"/>
  <c r="W60" i="2"/>
  <c r="W6" i="2"/>
  <c r="W49" i="2"/>
  <c r="W57" i="2"/>
  <c r="W47" i="2"/>
  <c r="W48" i="2"/>
  <c r="W55" i="2"/>
  <c r="W28" i="2"/>
  <c r="W32" i="2"/>
  <c r="W73" i="2"/>
  <c r="W82" i="2"/>
  <c r="W88" i="2"/>
  <c r="W80" i="2"/>
  <c r="W70" i="2"/>
  <c r="W79" i="2"/>
  <c r="W15" i="2"/>
  <c r="W27" i="2"/>
  <c r="W75" i="2"/>
  <c r="W77" i="2"/>
  <c r="W83" i="2"/>
  <c r="W34" i="2"/>
  <c r="W93" i="2"/>
  <c r="W76" i="2"/>
  <c r="W59" i="2"/>
  <c r="W39" i="2"/>
  <c r="W63" i="2"/>
  <c r="W90" i="2"/>
  <c r="W52" i="2"/>
  <c r="W91" i="2"/>
  <c r="W86" i="2"/>
  <c r="W41" i="2"/>
  <c r="W92" i="2"/>
  <c r="W12" i="2"/>
  <c r="W33" i="2"/>
  <c r="W44" i="2"/>
  <c r="W42" i="2"/>
  <c r="W64" i="2"/>
  <c r="W9" i="2"/>
  <c r="W53" i="2"/>
  <c r="W16" i="2"/>
  <c r="W22" i="2"/>
  <c r="W11" i="2"/>
  <c r="W35" i="2"/>
  <c r="W31" i="2"/>
  <c r="W5" i="2"/>
  <c r="W81" i="2"/>
  <c r="W38" i="2"/>
  <c r="W3" i="2"/>
  <c r="W40" i="2"/>
  <c r="W8" i="2"/>
  <c r="W78" i="2"/>
  <c r="W4" i="2"/>
  <c r="W85" i="2"/>
  <c r="W25" i="2"/>
  <c r="W36" i="2"/>
  <c r="W87" i="2"/>
  <c r="W67" i="2"/>
  <c r="W61" i="2"/>
  <c r="W20" i="2"/>
  <c r="W14" i="2"/>
  <c r="W26" i="2"/>
  <c r="W29" i="2"/>
  <c r="W69" i="2"/>
  <c r="W13" i="2"/>
  <c r="W17" i="2"/>
  <c r="W68" i="2"/>
  <c r="W46" i="2"/>
  <c r="W7" i="2"/>
  <c r="W74" i="2"/>
  <c r="W37" i="2"/>
  <c r="W71" i="2"/>
  <c r="W97" i="2"/>
  <c r="W66" i="2"/>
  <c r="W72" i="2"/>
  <c r="W58" i="2"/>
  <c r="W18" i="2"/>
  <c r="W45" i="2"/>
  <c r="W62" i="2"/>
  <c r="W65" i="2"/>
  <c r="W54" i="2"/>
  <c r="W56" i="2"/>
  <c r="W2" i="2"/>
  <c r="W551" i="2"/>
  <c r="W550" i="2"/>
  <c r="A27" i="3" l="1"/>
  <c r="A25" i="3"/>
  <c r="A29" i="3" s="1"/>
  <c r="A30" i="3" l="1"/>
  <c r="A28" i="3"/>
  <c r="A32" i="3" s="1"/>
  <c r="A33" i="3" l="1"/>
  <c r="A31" i="3"/>
  <c r="A35" i="3" s="1"/>
  <c r="A36" i="3" l="1"/>
  <c r="A34" i="3"/>
  <c r="A38" i="3" l="1"/>
  <c r="A37" i="3"/>
  <c r="A41" i="3" s="1"/>
  <c r="A39" i="3"/>
  <c r="A42" i="3" l="1"/>
  <c r="A40" i="3"/>
  <c r="A43" i="3" s="1"/>
  <c r="A47" i="3" s="1"/>
  <c r="A45" i="3" l="1"/>
  <c r="A44" i="3"/>
  <c r="A48" i="3" s="1"/>
  <c r="A46" i="3" l="1"/>
  <c r="A50" i="3" s="1"/>
  <c r="A51" i="3" l="1"/>
  <c r="A49" i="3"/>
  <c r="A54" i="3" s="1"/>
  <c r="A52" i="3" l="1"/>
  <c r="A56" i="3" s="1"/>
  <c r="A53" i="3"/>
  <c r="A55" i="3" l="1"/>
  <c r="A59" i="3" s="1"/>
  <c r="A57" i="3"/>
  <c r="A58" i="3" l="1"/>
  <c r="A63" i="3" s="1"/>
  <c r="A60" i="3"/>
  <c r="A61" i="3" s="1"/>
  <c r="A62" i="3" l="1"/>
  <c r="A66" i="3" s="1"/>
  <c r="A65" i="3"/>
  <c r="A64" i="3"/>
  <c r="A68" i="3" l="1"/>
  <c r="A67" i="3"/>
  <c r="A69" i="3"/>
  <c r="A71" i="3" l="1"/>
  <c r="A72" i="3"/>
  <c r="A70" i="3"/>
  <c r="A73" i="3" l="1"/>
  <c r="A77" i="3" s="1"/>
  <c r="A74" i="3"/>
  <c r="A75" i="3"/>
  <c r="A76" i="3" s="1"/>
  <c r="A80" i="3" s="1"/>
  <c r="A78" i="3" l="1"/>
  <c r="A79" i="3" s="1"/>
  <c r="A83" i="3" s="1"/>
  <c r="A81" i="3"/>
  <c r="A84" i="3" l="1"/>
  <c r="A82" i="3"/>
  <c r="A85" i="3" l="1"/>
  <c r="A87" i="3"/>
  <c r="A86" i="3"/>
  <c r="A90" i="3" s="1"/>
  <c r="A89" i="3"/>
  <c r="A88" i="3" l="1"/>
  <c r="A92" i="3" s="1"/>
  <c r="A91" i="3" l="1"/>
  <c r="A95" i="3" s="1"/>
  <c r="A93" i="3"/>
  <c r="A94" i="3" l="1"/>
  <c r="A98" i="3" s="1"/>
  <c r="A96" i="3"/>
  <c r="A97" i="3" l="1"/>
  <c r="A99" i="3"/>
  <c r="A102" i="3"/>
  <c r="A101" i="3"/>
  <c r="A100" i="3"/>
  <c r="A104" i="3" s="1"/>
  <c r="A105" i="3" l="1"/>
  <c r="A103" i="3"/>
  <c r="A107" i="3" l="1"/>
  <c r="A106" i="3"/>
  <c r="A108" i="3"/>
  <c r="A109" i="3" s="1"/>
  <c r="A113" i="3" s="1"/>
  <c r="A110" i="3" l="1"/>
  <c r="A114" i="3" s="1"/>
  <c r="A111" i="3"/>
  <c r="A112" i="3" l="1"/>
  <c r="A116" i="3" s="1"/>
  <c r="A115" i="3" l="1"/>
  <c r="A119" i="3" s="1"/>
  <c r="A117" i="3"/>
  <c r="A118" i="3" s="1"/>
  <c r="A120" i="3" l="1"/>
  <c r="A122" i="3"/>
  <c r="A121" i="3"/>
  <c r="A123" i="3"/>
  <c r="A125" i="3" l="1"/>
  <c r="A126" i="3"/>
  <c r="A124" i="3"/>
  <c r="A127" i="3" l="1"/>
  <c r="A131" i="3" s="1"/>
  <c r="A129" i="3"/>
  <c r="A128" i="3"/>
  <c r="A132" i="3" s="1"/>
  <c r="A130" i="3" l="1"/>
  <c r="A134" i="3" s="1"/>
  <c r="A135" i="3" l="1"/>
  <c r="A136" i="3" s="1"/>
  <c r="A140" i="3" s="1"/>
  <c r="A133" i="3"/>
  <c r="A137" i="3" s="1"/>
  <c r="A141" i="3" l="1"/>
  <c r="A138" i="3"/>
  <c r="A139" i="3" s="1"/>
  <c r="A143" i="3" l="1"/>
  <c r="A144" i="3"/>
  <c r="A142" i="3"/>
  <c r="A146" i="3" s="1"/>
  <c r="A145" i="3" l="1"/>
  <c r="A149" i="3" s="1"/>
  <c r="A147" i="3"/>
  <c r="A148" i="3" s="1"/>
  <c r="A152" i="3" s="1"/>
  <c r="A150" i="3" l="1"/>
  <c r="A151" i="3" s="1"/>
  <c r="A155" i="3" s="1"/>
  <c r="A153" i="3"/>
  <c r="A154" i="3" l="1"/>
  <c r="A158" i="3" s="1"/>
  <c r="A156" i="3"/>
  <c r="A157" i="3" s="1"/>
  <c r="A162" i="3" l="1"/>
  <c r="A159" i="3"/>
  <c r="A160" i="3" s="1"/>
  <c r="A164" i="3" s="1"/>
  <c r="A161" i="3"/>
  <c r="A163" i="3" l="1"/>
  <c r="A167" i="3" s="1"/>
  <c r="A165" i="3"/>
  <c r="A166" i="3" s="1"/>
  <c r="A170" i="3" s="1"/>
  <c r="A168" i="3" l="1"/>
  <c r="A169" i="3" s="1"/>
  <c r="A171" i="3"/>
  <c r="A173" i="3" l="1"/>
  <c r="A172" i="3"/>
  <c r="A176" i="3" s="1"/>
  <c r="A174" i="3"/>
  <c r="A175" i="3" s="1"/>
  <c r="A179" i="3" s="1"/>
  <c r="A177" i="3" l="1"/>
  <c r="A178" i="3" s="1"/>
  <c r="A182" i="3" s="1"/>
  <c r="A180" i="3"/>
  <c r="A181" i="3" l="1"/>
  <c r="A185" i="3" s="1"/>
  <c r="A183" i="3"/>
  <c r="A184" i="3" s="1"/>
  <c r="A188" i="3" s="1"/>
  <c r="A186" i="3" l="1"/>
  <c r="A187" i="3" s="1"/>
  <c r="A192" i="3" s="1"/>
  <c r="A189" i="3"/>
  <c r="A191" i="3" l="1"/>
  <c r="A190" i="3"/>
  <c r="A194" i="3"/>
  <c r="A195" i="3"/>
  <c r="A196" i="3" s="1"/>
  <c r="A193" i="3"/>
  <c r="A197" i="3" s="1"/>
  <c r="A198" i="3" l="1"/>
  <c r="A199" i="3" s="1"/>
  <c r="A203" i="3" s="1"/>
  <c r="A201" i="3"/>
  <c r="A200" i="3"/>
  <c r="A202" i="3" l="1"/>
  <c r="A206" i="3" s="1"/>
  <c r="A204" i="3"/>
  <c r="A205" i="3" s="1"/>
  <c r="A210" i="3" s="1"/>
  <c r="A207" i="3" l="1"/>
  <c r="A208" i="3" s="1"/>
  <c r="A209" i="3"/>
  <c r="A213" i="3" l="1"/>
  <c r="A212" i="3"/>
  <c r="A216" i="3" s="1"/>
  <c r="A211" i="3"/>
  <c r="A215" i="3" l="1"/>
  <c r="A214" i="3"/>
  <c r="A219" i="3" s="1"/>
  <c r="A217" i="3" l="1"/>
  <c r="A222" i="3" s="1"/>
  <c r="A218" i="3"/>
  <c r="A221" i="3" l="1"/>
  <c r="A220" i="3"/>
  <c r="A224" i="3" l="1"/>
  <c r="A225" i="3"/>
  <c r="A223" i="3"/>
  <c r="A227" i="3" s="1"/>
  <c r="A228" i="3" l="1"/>
  <c r="A229" i="3" s="1"/>
  <c r="A233" i="3" s="1"/>
  <c r="A226" i="3"/>
  <c r="A230" i="3" s="1"/>
  <c r="A234" i="3" l="1"/>
  <c r="A231" i="3"/>
  <c r="A232" i="3" l="1"/>
  <c r="A236" i="3" s="1"/>
  <c r="A237" i="3" l="1"/>
  <c r="A235" i="3"/>
  <c r="A239" i="3" l="1"/>
  <c r="A238" i="3"/>
  <c r="A240" i="3"/>
  <c r="A241" i="3" s="1"/>
  <c r="A245" i="3" l="1"/>
  <c r="A242" i="3"/>
  <c r="A246" i="3" s="1"/>
  <c r="A243" i="3"/>
  <c r="A244" i="3" s="1"/>
  <c r="A248" i="3" s="1"/>
  <c r="A247" i="3" l="1"/>
  <c r="A252" i="3" s="1"/>
  <c r="A249" i="3"/>
  <c r="A251" i="3" l="1"/>
  <c r="A250" i="3"/>
  <c r="A253" i="3" s="1"/>
  <c r="A254" i="3" l="1"/>
  <c r="A258" i="3" s="1"/>
  <c r="A257" i="3"/>
  <c r="A255" i="3"/>
  <c r="A256" i="3" s="1"/>
  <c r="A260" i="3" l="1"/>
  <c r="A261" i="3"/>
  <c r="A259" i="3"/>
  <c r="A263" i="3" s="1"/>
  <c r="A262" i="3" l="1"/>
  <c r="A266" i="3" s="1"/>
  <c r="A264" i="3"/>
  <c r="A265" i="3" s="1"/>
  <c r="A269" i="3" s="1"/>
  <c r="A267" i="3" l="1"/>
  <c r="A268" i="3" s="1"/>
  <c r="A272" i="3" s="1"/>
  <c r="A270" i="3"/>
  <c r="A271" i="3" l="1"/>
  <c r="A275" i="3" s="1"/>
  <c r="A273" i="3"/>
  <c r="A274" i="3" s="1"/>
  <c r="A276" i="3" l="1"/>
  <c r="A277" i="3" s="1"/>
  <c r="A281" i="3" s="1"/>
  <c r="A278" i="3"/>
  <c r="A279" i="3"/>
  <c r="A280" i="3" l="1"/>
  <c r="A284" i="3" s="1"/>
  <c r="A282" i="3"/>
  <c r="A283" i="3" s="1"/>
  <c r="A285" i="3" l="1"/>
  <c r="A286" i="3" s="1"/>
  <c r="A290" i="3" s="1"/>
  <c r="A288" i="3"/>
  <c r="A287" i="3"/>
  <c r="A291" i="3" l="1"/>
  <c r="A289" i="3"/>
  <c r="A293" i="3" s="1"/>
  <c r="A292" i="3" l="1"/>
  <c r="A297" i="3" s="1"/>
  <c r="A294" i="3"/>
  <c r="A295" i="3" s="1"/>
  <c r="A299" i="3" s="1"/>
  <c r="A296" i="3" l="1"/>
  <c r="A298" i="3" s="1"/>
  <c r="A300" i="3" l="1"/>
  <c r="A301" i="3" s="1"/>
  <c r="A302" i="3"/>
  <c r="A303" i="3"/>
  <c r="A304" i="3" l="1"/>
  <c r="A308" i="3" s="1"/>
  <c r="A306" i="3"/>
  <c r="A305" i="3"/>
  <c r="A309" i="3" s="1"/>
  <c r="A307" i="3" l="1"/>
  <c r="A310" i="3" s="1"/>
  <c r="A314" i="3" s="1"/>
  <c r="A311" i="3" l="1"/>
  <c r="A312" i="3"/>
  <c r="A313" i="3" s="1"/>
  <c r="A317" i="3" s="1"/>
  <c r="A315" i="3" l="1"/>
  <c r="A316" i="3" s="1"/>
  <c r="A320" i="3" s="1"/>
  <c r="A318" i="3"/>
  <c r="A319" i="3" l="1"/>
  <c r="A323" i="3" s="1"/>
  <c r="A321" i="3"/>
  <c r="A322" i="3" s="1"/>
  <c r="A326" i="3" s="1"/>
  <c r="A324" i="3" l="1"/>
  <c r="A325" i="3" s="1"/>
  <c r="A327" i="3"/>
  <c r="A328" i="3" l="1"/>
  <c r="A332" i="3" s="1"/>
  <c r="A330" i="3"/>
  <c r="A331" i="3" s="1"/>
  <c r="A335" i="3" s="1"/>
  <c r="A329" i="3"/>
  <c r="A333" i="3" s="1"/>
  <c r="A334" i="3" l="1"/>
  <c r="A339" i="3" s="1"/>
  <c r="A336" i="3"/>
  <c r="A337" i="3" s="1"/>
  <c r="A341" i="3" l="1"/>
  <c r="A338" i="3"/>
  <c r="A342" i="3" s="1"/>
  <c r="A340" i="3" l="1"/>
  <c r="A345" i="3" s="1"/>
  <c r="A344" i="3" l="1"/>
  <c r="A343" i="3"/>
  <c r="A347" i="3" l="1"/>
  <c r="A351" i="3" s="1"/>
  <c r="A348" i="3"/>
  <c r="A346" i="3"/>
  <c r="A349" i="3" l="1"/>
  <c r="A353" i="3" s="1"/>
  <c r="A350" i="3"/>
  <c r="A354" i="3" s="1"/>
  <c r="A352" i="3" l="1"/>
  <c r="A357" i="3" s="1"/>
  <c r="A356" i="3" l="1"/>
  <c r="A355" i="3"/>
  <c r="A359" i="3" l="1"/>
  <c r="A363" i="3" s="1"/>
  <c r="A360" i="3"/>
  <c r="A361" i="3" s="1"/>
  <c r="A365" i="3" s="1"/>
  <c r="A358" i="3"/>
  <c r="A362" i="3" l="1"/>
  <c r="A366" i="3" s="1"/>
  <c r="A364" i="3" l="1"/>
  <c r="A368" i="3" s="1"/>
  <c r="A369" i="3" l="1"/>
  <c r="A367" i="3"/>
  <c r="A371" i="3" s="1"/>
  <c r="A372" i="3" l="1"/>
  <c r="A370" i="3"/>
  <c r="A374" i="3" s="1"/>
  <c r="A373" i="3" l="1"/>
  <c r="A377" i="3" s="1"/>
  <c r="A375" i="3"/>
  <c r="A376" i="3" s="1"/>
  <c r="A378" i="3" l="1"/>
  <c r="A379" i="3" s="1"/>
  <c r="A383" i="3" s="1"/>
  <c r="A380" i="3"/>
  <c r="A381" i="3"/>
  <c r="A382" i="3" l="1"/>
  <c r="A386" i="3" s="1"/>
  <c r="A384" i="3"/>
  <c r="A385" i="3" s="1"/>
  <c r="A387" i="3" l="1"/>
  <c r="A388" i="3" s="1"/>
  <c r="A392" i="3" s="1"/>
  <c r="A389" i="3"/>
  <c r="A390" i="3"/>
  <c r="A391" i="3" l="1"/>
  <c r="A395" i="3" s="1"/>
  <c r="A399" i="3" s="1"/>
  <c r="A393" i="3"/>
  <c r="A394" i="3" s="1"/>
  <c r="A398" i="3" s="1"/>
  <c r="A396" i="3" l="1"/>
  <c r="A397" i="3" s="1"/>
  <c r="A401" i="3" s="1"/>
  <c r="A402" i="3" l="1"/>
  <c r="A400" i="3"/>
  <c r="A404" i="3" s="1"/>
  <c r="A403" i="3" l="1"/>
  <c r="A407" i="3" s="1"/>
  <c r="A405" i="3"/>
  <c r="A406" i="3" s="1"/>
  <c r="A410" i="3" s="1"/>
  <c r="A408" i="3" l="1"/>
  <c r="A409" i="3" s="1"/>
  <c r="A413" i="3" s="1"/>
  <c r="A411" i="3"/>
  <c r="A412" i="3" l="1"/>
  <c r="A416" i="3" s="1"/>
  <c r="A414" i="3"/>
  <c r="A415" i="3" s="1"/>
  <c r="A419" i="3" s="1"/>
  <c r="A417" i="3" l="1"/>
  <c r="A418" i="3" s="1"/>
  <c r="A422" i="3" s="1"/>
  <c r="A420" i="3"/>
  <c r="A421" i="3" l="1"/>
  <c r="A425" i="3" s="1"/>
  <c r="A423" i="3"/>
  <c r="A424" i="3" s="1"/>
  <c r="A428" i="3" s="1"/>
  <c r="A426" i="3" l="1"/>
  <c r="A427" i="3" s="1"/>
  <c r="A431" i="3" s="1"/>
  <c r="A429" i="3"/>
  <c r="A430" i="3" l="1"/>
  <c r="A434" i="3" s="1"/>
  <c r="A432" i="3"/>
  <c r="A433" i="3" s="1"/>
  <c r="A437" i="3" s="1"/>
  <c r="A435" i="3" l="1"/>
  <c r="A436" i="3" s="1"/>
  <c r="A440" i="3" s="1"/>
  <c r="A438" i="3"/>
  <c r="A439" i="3" l="1"/>
  <c r="A443" i="3" s="1"/>
  <c r="A441" i="3"/>
  <c r="A442" i="3" s="1"/>
  <c r="A446" i="3" s="1"/>
  <c r="A444" i="3" l="1"/>
  <c r="A445" i="3" s="1"/>
  <c r="A449" i="3" s="1"/>
  <c r="A447" i="3"/>
  <c r="A448" i="3" l="1"/>
  <c r="A453" i="3" s="1"/>
  <c r="A450" i="3"/>
  <c r="A451" i="3" s="1"/>
  <c r="A455" i="3" s="1"/>
  <c r="A452" i="3" l="1"/>
  <c r="A454" i="3" s="1"/>
  <c r="A458" i="3" s="1"/>
  <c r="A456" i="3" l="1"/>
  <c r="A457" i="3" s="1"/>
  <c r="A461" i="3" s="1"/>
  <c r="A459" i="3"/>
  <c r="A460" i="3" l="1"/>
  <c r="A464" i="3" s="1"/>
  <c r="A462" i="3"/>
  <c r="A465" i="3" l="1"/>
  <c r="A463" i="3"/>
  <c r="A467" i="3" s="1"/>
  <c r="A468" i="3" l="1"/>
  <c r="A466" i="3"/>
  <c r="A470" i="3" s="1"/>
  <c r="A471" i="3" l="1"/>
  <c r="A469" i="3"/>
  <c r="A473" i="3" l="1"/>
  <c r="A474" i="3"/>
  <c r="A475" i="3" s="1"/>
  <c r="A479" i="3" s="1"/>
  <c r="A472" i="3"/>
  <c r="A476" i="3" l="1"/>
  <c r="A477" i="3"/>
  <c r="A478" i="3" s="1"/>
  <c r="A482" i="3" s="1"/>
  <c r="A483" i="3" l="1"/>
  <c r="A480" i="3"/>
  <c r="A481" i="3" s="1"/>
  <c r="A486" i="3" s="1"/>
  <c r="A485" i="3" l="1"/>
  <c r="A489" i="3" s="1"/>
  <c r="A484" i="3"/>
  <c r="A487" i="3" l="1"/>
  <c r="A488" i="3"/>
  <c r="A492" i="3" s="1"/>
  <c r="A491" i="3" l="1"/>
  <c r="A490" i="3"/>
  <c r="A495" i="3" s="1"/>
  <c r="A493" i="3" l="1"/>
  <c r="A496" i="3" s="1"/>
  <c r="A500" i="3" s="1"/>
  <c r="A494" i="3"/>
  <c r="A498" i="3" s="1"/>
  <c r="A497" i="3" l="1"/>
  <c r="A501" i="3" s="1"/>
  <c r="A499" i="3" l="1"/>
  <c r="A503" i="3" s="1"/>
  <c r="A504" i="3" l="1"/>
  <c r="A502" i="3"/>
  <c r="A505" i="3" s="1"/>
  <c r="A509" i="3" s="1"/>
  <c r="A506" i="3" l="1"/>
  <c r="A508" i="3" s="1"/>
  <c r="A512" i="3" s="1"/>
  <c r="A507" i="3"/>
  <c r="A510" i="3" l="1"/>
  <c r="A511" i="3" s="1"/>
  <c r="A515" i="3" s="1"/>
  <c r="A513" i="3"/>
  <c r="A514" i="3" l="1"/>
  <c r="A519" i="3" s="1"/>
  <c r="A516" i="3"/>
  <c r="A517" i="3" s="1"/>
  <c r="A518" i="3" l="1"/>
  <c r="A522" i="3" s="1"/>
  <c r="A523" i="3" s="1"/>
  <c r="A528" i="3" s="1"/>
  <c r="A521" i="3"/>
  <c r="A520" i="3"/>
  <c r="A525" i="3" s="1"/>
  <c r="A524" i="3"/>
  <c r="A526" i="3" l="1"/>
  <c r="A529" i="3" s="1"/>
  <c r="A527" i="3"/>
  <c r="A530" i="3" l="1"/>
  <c r="A532" i="3" s="1"/>
  <c r="A531" i="3"/>
  <c r="A533" i="3"/>
  <c r="A534" i="3" l="1"/>
  <c r="A535" i="3" s="1"/>
  <c r="A539" i="3" s="1"/>
  <c r="A537" i="3"/>
  <c r="A536" i="3"/>
  <c r="A540" i="3" l="1"/>
  <c r="A538" i="3"/>
  <c r="A542" i="3" s="1"/>
  <c r="A541" i="3" l="1"/>
  <c r="A545" i="3" s="1"/>
  <c r="A543" i="3"/>
  <c r="A544" i="3" s="1"/>
  <c r="A548" i="3" s="1"/>
  <c r="A546" i="3" l="1"/>
  <c r="A547" i="3" s="1"/>
  <c r="A549" i="3"/>
  <c r="A551" i="3" l="1"/>
  <c r="A552" i="3"/>
  <c r="A550" i="3"/>
  <c r="A554" i="3" s="1"/>
  <c r="A555" i="3" l="1"/>
  <c r="A553" i="3"/>
  <c r="A557" i="3" s="1"/>
  <c r="A558" i="3" l="1"/>
  <c r="A556" i="3"/>
  <c r="A560" i="3" s="1"/>
  <c r="A561" i="3" l="1"/>
  <c r="A559" i="3"/>
  <c r="A564" i="3" s="1"/>
  <c r="A562" i="3" l="1"/>
  <c r="A566" i="3" s="1"/>
  <c r="A563" i="3"/>
  <c r="A565" i="3"/>
  <c r="A569" i="3" s="1"/>
  <c r="A567" i="3"/>
  <c r="A570" i="3" l="1"/>
  <c r="A568" i="3"/>
  <c r="A572" i="3" s="1"/>
  <c r="A571" i="3" l="1"/>
  <c r="A575" i="3" s="1"/>
  <c r="A573" i="3"/>
  <c r="A574" i="3" s="1"/>
  <c r="A576" i="3"/>
  <c r="A578" i="3" l="1"/>
  <c r="A579" i="3"/>
  <c r="A577" i="3"/>
  <c r="A581" i="3" s="1"/>
  <c r="A582" i="3" l="1"/>
  <c r="A580" i="3"/>
  <c r="A583" i="3" l="1"/>
  <c r="A587" i="3" s="1"/>
  <c r="A585" i="3"/>
  <c r="A584" i="3"/>
  <c r="A588" i="3" l="1"/>
  <c r="A586" i="3"/>
  <c r="A589" i="3" s="1"/>
  <c r="A593" i="3" s="1"/>
  <c r="A591" i="3" l="1"/>
  <c r="A590" i="3"/>
  <c r="A592" i="3" l="1"/>
  <c r="A596" i="3" s="1"/>
  <c r="A594" i="3"/>
  <c r="A595" i="3" s="1"/>
  <c r="A599" i="3" s="1"/>
  <c r="A597" i="3"/>
  <c r="A600" i="3" l="1"/>
  <c r="A598" i="3"/>
  <c r="A601" i="3" l="1"/>
  <c r="A605" i="3" s="1"/>
  <c r="A603" i="3"/>
  <c r="A602" i="3"/>
  <c r="A606" i="3" s="1"/>
  <c r="A604" i="3" l="1"/>
  <c r="A609" i="3" s="1"/>
  <c r="A608" i="3" l="1"/>
  <c r="A607" i="3"/>
  <c r="A611" i="3" l="1"/>
  <c r="A612" i="3"/>
  <c r="A610" i="3"/>
  <c r="A614" i="3" l="1"/>
  <c r="A613" i="3"/>
  <c r="A615" i="3"/>
  <c r="A617" i="3" l="1"/>
  <c r="A618" i="3"/>
  <c r="A616" i="3"/>
  <c r="A621" i="3" l="1"/>
  <c r="A620" i="3"/>
  <c r="A619" i="3"/>
  <c r="A623" i="3" l="1"/>
  <c r="A622" i="3"/>
  <c r="A626" i="3" s="1"/>
  <c r="A624" i="3"/>
  <c r="A627" i="3" l="1"/>
  <c r="A625" i="3"/>
  <c r="A630" i="3" s="1"/>
  <c r="A629" i="3" l="1"/>
  <c r="A628" i="3"/>
  <c r="A632" i="3" s="1"/>
  <c r="A633" i="3" l="1"/>
  <c r="A631" i="3"/>
  <c r="A636" i="3" l="1"/>
  <c r="A634" i="3"/>
  <c r="A638" i="3" s="1"/>
  <c r="A635" i="3"/>
  <c r="A639" i="3" l="1"/>
  <c r="A637" i="3"/>
  <c r="A641" i="3" l="1"/>
  <c r="A642" i="3"/>
  <c r="A640" i="3"/>
  <c r="A643" i="3" s="1"/>
  <c r="A647" i="3" s="1"/>
  <c r="A645" i="3"/>
  <c r="A644" i="3" l="1"/>
  <c r="A646" i="3" s="1"/>
  <c r="A651" i="3" s="1"/>
  <c r="A650" i="3" l="1"/>
  <c r="A648" i="3"/>
  <c r="A649" i="3" l="1"/>
  <c r="A654" i="3" s="1"/>
  <c r="A652" i="3" l="1"/>
  <c r="A653" i="3"/>
  <c r="A655" i="3" s="1"/>
  <c r="A659" i="3" s="1"/>
  <c r="A656" i="3"/>
  <c r="A660" i="3" l="1"/>
  <c r="A657" i="3"/>
  <c r="A658" i="3" l="1"/>
  <c r="A662" i="3" s="1"/>
  <c r="A663" i="3" l="1"/>
  <c r="A661" i="3"/>
  <c r="A665" i="3" l="1"/>
  <c r="A666" i="3"/>
  <c r="A664" i="3"/>
  <c r="A668" i="3" l="1"/>
  <c r="A669" i="3"/>
  <c r="A667" i="3"/>
  <c r="A672" i="3" l="1"/>
  <c r="A670" i="3"/>
  <c r="A671" i="3"/>
  <c r="A673" i="3"/>
  <c r="A677" i="3" s="1"/>
  <c r="A675" i="3" l="1"/>
  <c r="A674" i="3"/>
  <c r="A676" i="3" l="1"/>
  <c r="A678" i="3"/>
  <c r="A681" i="3" l="1"/>
  <c r="A679" i="3"/>
  <c r="A680" i="3"/>
  <c r="A682" i="3" l="1"/>
  <c r="A684" i="3"/>
  <c r="A683" i="3"/>
  <c r="A686" i="3" l="1"/>
  <c r="A685" i="3"/>
  <c r="A687" i="3"/>
  <c r="A690" i="3" l="1"/>
  <c r="A688" i="3"/>
  <c r="A689" i="3"/>
  <c r="A693" i="3"/>
  <c r="A692" i="3" l="1"/>
  <c r="A691" i="3"/>
  <c r="A696" i="3" l="1"/>
  <c r="A694" i="3"/>
  <c r="A695" i="3"/>
  <c r="A697" i="3" l="1"/>
  <c r="A701" i="3" s="1"/>
  <c r="A699" i="3"/>
  <c r="A698" i="3"/>
  <c r="A702" i="3" l="1"/>
  <c r="A700" i="3"/>
  <c r="A704" i="3" l="1"/>
  <c r="A705" i="3"/>
  <c r="A703" i="3"/>
  <c r="A708" i="3" l="1"/>
  <c r="A707" i="3"/>
  <c r="A706" i="3"/>
  <c r="A709" i="3" l="1"/>
  <c r="A711" i="3"/>
  <c r="A710" i="3"/>
  <c r="A714" i="3" l="1"/>
  <c r="A713" i="3"/>
  <c r="A712" i="3"/>
  <c r="A715" i="3" s="1"/>
  <c r="A717" i="3" l="1"/>
  <c r="A716" i="3"/>
  <c r="A718" i="3" s="1"/>
  <c r="A719" i="3"/>
  <c r="A720" i="3" l="1"/>
  <c r="A721" i="3" s="1"/>
  <c r="A724" i="3" s="1"/>
  <c r="A728" i="3" s="1"/>
  <c r="A723" i="3"/>
  <c r="A722" i="3"/>
  <c r="A726" i="3" l="1"/>
  <c r="A725" i="3"/>
  <c r="A729" i="3" s="1"/>
  <c r="A727" i="3" l="1"/>
  <c r="A731" i="3" l="1"/>
  <c r="A730" i="3"/>
  <c r="A732" i="3"/>
  <c r="A734" i="3" l="1"/>
  <c r="A735" i="3"/>
  <c r="A733" i="3"/>
  <c r="A738" i="3" s="1"/>
  <c r="A736" i="3" l="1"/>
  <c r="A737" i="3"/>
  <c r="A741" i="3" l="1"/>
  <c r="A740" i="3"/>
  <c r="A739" i="3"/>
  <c r="A743" i="3" s="1"/>
  <c r="A744" i="3" l="1"/>
  <c r="A745" i="3" s="1"/>
  <c r="A749" i="3" s="1"/>
  <c r="A742" i="3"/>
  <c r="A747" i="3" l="1"/>
  <c r="A746" i="3"/>
  <c r="A750" i="3" s="1"/>
  <c r="A748" i="3" l="1"/>
  <c r="A752" i="3" l="1"/>
  <c r="A751" i="3"/>
  <c r="A755" i="3" s="1"/>
  <c r="A753" i="3"/>
  <c r="A756" i="3" l="1"/>
  <c r="A754" i="3"/>
  <c r="A759" i="3" s="1"/>
  <c r="A757" i="3" l="1"/>
  <c r="A761" i="3" s="1"/>
  <c r="A758" i="3"/>
  <c r="A760" i="3" l="1"/>
  <c r="A765" i="3" s="1"/>
  <c r="A762" i="3"/>
  <c r="A763" i="3" l="1"/>
  <c r="A767" i="3" s="1"/>
  <c r="A764" i="3"/>
  <c r="A766" i="3" l="1"/>
  <c r="A770" i="3" s="1"/>
  <c r="A768" i="3"/>
  <c r="A771" i="3"/>
  <c r="A769" i="3"/>
  <c r="A772" i="3" s="1"/>
  <c r="A776" i="3" s="1"/>
  <c r="A774" i="3" l="1"/>
  <c r="A773" i="3"/>
  <c r="A775" i="3" l="1"/>
  <c r="A780" i="3" s="1"/>
  <c r="A777" i="3"/>
  <c r="A779" i="3" l="1"/>
  <c r="A778" i="3"/>
  <c r="A783" i="3" s="1"/>
  <c r="A782" i="3" l="1"/>
  <c r="A781" i="3"/>
  <c r="A785" i="3" l="1"/>
  <c r="A786" i="3"/>
  <c r="A784" i="3"/>
  <c r="A788" i="3" s="1"/>
  <c r="A789" i="3" l="1"/>
  <c r="A790" i="3" s="1"/>
  <c r="A787" i="3"/>
  <c r="A791" i="3" l="1"/>
  <c r="A794" i="3"/>
  <c r="A792" i="3"/>
  <c r="A793" i="3" s="1"/>
  <c r="A797" i="3" s="1"/>
  <c r="A795" i="3"/>
  <c r="A798" i="3" l="1"/>
  <c r="A796" i="3"/>
  <c r="A800" i="3" s="1"/>
  <c r="A801" i="3" l="1"/>
  <c r="A799" i="3"/>
  <c r="A803" i="3" s="1"/>
  <c r="A804" i="3" l="1"/>
  <c r="A805" i="3" s="1"/>
  <c r="A802" i="3"/>
  <c r="A806" i="3" s="1"/>
  <c r="A807" i="3" l="1"/>
  <c r="A808" i="3" s="1"/>
  <c r="A813" i="3" s="1"/>
  <c r="A809" i="3"/>
  <c r="A810" i="3"/>
  <c r="A812" i="3" l="1"/>
  <c r="A811" i="3"/>
  <c r="A816" i="3" l="1"/>
  <c r="A815" i="3"/>
  <c r="A814" i="3"/>
  <c r="A818" i="3" s="1"/>
  <c r="A817" i="3" l="1"/>
  <c r="A819" i="3"/>
  <c r="A820" i="3" l="1"/>
  <c r="A821" i="3"/>
  <c r="A822" i="3"/>
  <c r="A825" i="3"/>
  <c r="A824" i="3"/>
  <c r="A823" i="3"/>
  <c r="A828" i="3" l="1"/>
  <c r="A826" i="3"/>
  <c r="A827" i="3"/>
  <c r="A830" i="3" l="1"/>
  <c r="A831" i="3"/>
  <c r="A829" i="3"/>
  <c r="A833" i="3" s="1"/>
  <c r="A832" i="3" l="1"/>
  <c r="A837" i="3" s="1"/>
  <c r="A834" i="3"/>
  <c r="A835" i="3" l="1"/>
  <c r="A839" i="3" s="1"/>
  <c r="A836" i="3"/>
  <c r="A838" i="3" l="1"/>
  <c r="A840" i="3"/>
  <c r="A841" i="3" l="1"/>
  <c r="A845" i="3" s="1"/>
  <c r="A843" i="3"/>
  <c r="A842" i="3"/>
  <c r="A844" i="3" l="1"/>
  <c r="A849" i="3" s="1"/>
  <c r="A846" i="3"/>
  <c r="A848" i="3" l="1"/>
  <c r="A847" i="3"/>
  <c r="A851" i="3" s="1"/>
  <c r="A852" i="3" l="1"/>
  <c r="A850" i="3"/>
  <c r="A853" i="3" l="1"/>
  <c r="A857" i="3" s="1"/>
  <c r="A854" i="3"/>
  <c r="A855" i="3"/>
  <c r="A858" i="3" l="1"/>
  <c r="A856" i="3"/>
  <c r="A859" i="3" s="1"/>
  <c r="A863" i="3" l="1"/>
  <c r="A860" i="3"/>
  <c r="A864" i="3" s="1"/>
  <c r="A861" i="3"/>
  <c r="A862" i="3" l="1"/>
  <c r="A867" i="3" s="1"/>
  <c r="A866" i="3" l="1"/>
  <c r="A865" i="3"/>
  <c r="A869" i="3" s="1"/>
  <c r="A870" i="3" l="1"/>
  <c r="A868" i="3"/>
  <c r="A872" i="3" l="1"/>
  <c r="A871" i="3"/>
  <c r="A873" i="3"/>
  <c r="A874" i="3" l="1"/>
  <c r="A875" i="3"/>
  <c r="A876" i="3"/>
  <c r="A877" i="3" l="1"/>
  <c r="A881" i="3" s="1"/>
  <c r="A879" i="3"/>
  <c r="A878" i="3"/>
  <c r="A882" i="3" s="1"/>
  <c r="A880" i="3" l="1"/>
  <c r="A883" i="3" s="1"/>
  <c r="A885" i="3" l="1"/>
  <c r="A887" i="3"/>
  <c r="A884" i="3"/>
  <c r="A888" i="3" l="1"/>
  <c r="A886" i="3"/>
  <c r="B811" i="2"/>
  <c r="C811" i="2" s="1"/>
  <c r="E811" i="2" s="1"/>
  <c r="B812" i="2"/>
  <c r="A890" i="3" l="1"/>
  <c r="A889" i="3"/>
  <c r="A893" i="3" s="1"/>
  <c r="A891" i="3"/>
  <c r="C812" i="2"/>
  <c r="E812" i="2" s="1"/>
  <c r="A892" i="3" l="1"/>
  <c r="A896" i="3" s="1"/>
  <c r="A894" i="3"/>
  <c r="A897" i="3" l="1"/>
  <c r="A895" i="3"/>
  <c r="A898" i="3" l="1"/>
  <c r="A899" i="3"/>
  <c r="A900" i="3"/>
  <c r="A902" i="3"/>
  <c r="A903" i="3" l="1"/>
  <c r="A901" i="3"/>
  <c r="A905" i="3" s="1"/>
  <c r="A904" i="3" l="1"/>
  <c r="A908" i="3" s="1"/>
  <c r="A906" i="3"/>
  <c r="A907" i="3" l="1"/>
  <c r="A911" i="3" s="1"/>
  <c r="A909" i="3"/>
  <c r="A910" i="3" s="1"/>
  <c r="L841" i="2"/>
  <c r="L837" i="2"/>
  <c r="B2512" i="3" s="1"/>
  <c r="L836" i="2"/>
  <c r="B2509" i="3" s="1"/>
  <c r="L834" i="2"/>
  <c r="L829" i="2"/>
  <c r="B2487" i="3" s="1"/>
  <c r="L827" i="2"/>
  <c r="L347" i="2"/>
  <c r="B1042" i="3" s="1"/>
  <c r="L550" i="2"/>
  <c r="L341" i="2"/>
  <c r="L338" i="2"/>
  <c r="B806" i="2"/>
  <c r="C806" i="2" s="1"/>
  <c r="E806" i="2" s="1"/>
  <c r="L869" i="2" s="1"/>
  <c r="B807" i="2"/>
  <c r="C807" i="2" s="1"/>
  <c r="E807" i="2" s="1"/>
  <c r="L828" i="2" s="1"/>
  <c r="B2484" i="3" s="1"/>
  <c r="B808" i="2"/>
  <c r="C808" i="2" s="1"/>
  <c r="E808" i="2" s="1"/>
  <c r="B809" i="2"/>
  <c r="C809" i="2" s="1"/>
  <c r="E809" i="2" s="1"/>
  <c r="B810" i="2"/>
  <c r="C810" i="2" s="1"/>
  <c r="E810" i="2" s="1"/>
  <c r="L348" i="2" l="1"/>
  <c r="L354" i="2"/>
  <c r="L344" i="2"/>
  <c r="A912" i="3"/>
  <c r="A913" i="3" s="1"/>
  <c r="L833" i="2"/>
  <c r="L847" i="2"/>
  <c r="L859" i="2"/>
  <c r="B2577" i="3" s="1"/>
  <c r="L871" i="2"/>
  <c r="L846" i="2"/>
  <c r="B2539" i="3" s="1"/>
  <c r="L858" i="2"/>
  <c r="B2574" i="3" s="1"/>
  <c r="L870" i="2"/>
  <c r="B2610" i="3" s="1"/>
  <c r="L835" i="2"/>
  <c r="B2505" i="3" s="1"/>
  <c r="L848" i="2"/>
  <c r="B2544" i="3" s="1"/>
  <c r="L860" i="2"/>
  <c r="L872" i="2"/>
  <c r="L838" i="2"/>
  <c r="B2514" i="3" s="1"/>
  <c r="L850" i="2"/>
  <c r="L862" i="2"/>
  <c r="L874" i="2"/>
  <c r="L849" i="2"/>
  <c r="B2547" i="3" s="1"/>
  <c r="L861" i="2"/>
  <c r="B2583" i="3" s="1"/>
  <c r="L873" i="2"/>
  <c r="L839" i="2"/>
  <c r="L851" i="2"/>
  <c r="B2553" i="3" s="1"/>
  <c r="L863" i="2"/>
  <c r="L875" i="2"/>
  <c r="L853" i="2"/>
  <c r="L865" i="2"/>
  <c r="B2596" i="3" s="1"/>
  <c r="L876" i="2"/>
  <c r="B2629" i="3" s="1"/>
  <c r="L840" i="2"/>
  <c r="B2520" i="3" s="1"/>
  <c r="L852" i="2"/>
  <c r="B2557" i="3" s="1"/>
  <c r="L864" i="2"/>
  <c r="B2593" i="3" s="1"/>
  <c r="L830" i="2"/>
  <c r="B2490" i="3" s="1"/>
  <c r="L842" i="2"/>
  <c r="B2526" i="3" s="1"/>
  <c r="L854" i="2"/>
  <c r="B2563" i="3" s="1"/>
  <c r="L866" i="2"/>
  <c r="B2598" i="3" s="1"/>
  <c r="L831" i="2"/>
  <c r="B2494" i="3" s="1"/>
  <c r="L844" i="2"/>
  <c r="B2532" i="3" s="1"/>
  <c r="L856" i="2"/>
  <c r="B2569" i="3" s="1"/>
  <c r="L868" i="2"/>
  <c r="B2604" i="3" s="1"/>
  <c r="L832" i="2"/>
  <c r="B2497" i="3" s="1"/>
  <c r="L843" i="2"/>
  <c r="B2529" i="3" s="1"/>
  <c r="L855" i="2"/>
  <c r="B2565" i="3" s="1"/>
  <c r="L867" i="2"/>
  <c r="B2601" i="3" s="1"/>
  <c r="L845" i="2"/>
  <c r="B2535" i="3" s="1"/>
  <c r="L857" i="2"/>
  <c r="B2571" i="3" s="1"/>
  <c r="A914" i="3"/>
  <c r="A915" i="3"/>
  <c r="B2548" i="3"/>
  <c r="B2538" i="3"/>
  <c r="B2515" i="3"/>
  <c r="B2482" i="3"/>
  <c r="B2481" i="3"/>
  <c r="B1063" i="3"/>
  <c r="B1062" i="3"/>
  <c r="B2511" i="3"/>
  <c r="B2508" i="3"/>
  <c r="B2488" i="3"/>
  <c r="B1032" i="3"/>
  <c r="B1033" i="3"/>
  <c r="B1015" i="3"/>
  <c r="B1014" i="3"/>
  <c r="B1024" i="3"/>
  <c r="B1023" i="3"/>
  <c r="B1650" i="3"/>
  <c r="B1651" i="3"/>
  <c r="B1044" i="3"/>
  <c r="B1045" i="3"/>
  <c r="B2503" i="3"/>
  <c r="B2502" i="3"/>
  <c r="B1041" i="3"/>
  <c r="B2485" i="3"/>
  <c r="B2580" i="3"/>
  <c r="B2581" i="3"/>
  <c r="B2500" i="3"/>
  <c r="B2499" i="3"/>
  <c r="B2559" i="3"/>
  <c r="B2560" i="3"/>
  <c r="B2586" i="3"/>
  <c r="B2587" i="3"/>
  <c r="B2541" i="3"/>
  <c r="B2542" i="3"/>
  <c r="B2589" i="3"/>
  <c r="B2590" i="3"/>
  <c r="B2623" i="3"/>
  <c r="B2622" i="3"/>
  <c r="B2517" i="3"/>
  <c r="B2518" i="3"/>
  <c r="B2523" i="3"/>
  <c r="B2524" i="3"/>
  <c r="B2550" i="3"/>
  <c r="B2551" i="3"/>
  <c r="B2575" i="3"/>
  <c r="B2611" i="3"/>
  <c r="B2584" i="3"/>
  <c r="B2616" i="3"/>
  <c r="B2617" i="3"/>
  <c r="B2607" i="3"/>
  <c r="B2608" i="3"/>
  <c r="B2578" i="3"/>
  <c r="B2619" i="3"/>
  <c r="B2620" i="3"/>
  <c r="B2626" i="3"/>
  <c r="B2625" i="3"/>
  <c r="B2545" i="3"/>
  <c r="B2613" i="3"/>
  <c r="B2614" i="3"/>
  <c r="B2595" i="3" l="1"/>
  <c r="B2599" i="3"/>
  <c r="B2605" i="3"/>
  <c r="B2554" i="3"/>
  <c r="B2506" i="3"/>
  <c r="B2533" i="3"/>
  <c r="B2521" i="3"/>
  <c r="B2568" i="3"/>
  <c r="B2602" i="3"/>
  <c r="B2496" i="3"/>
  <c r="B2562" i="3"/>
  <c r="B2493" i="3"/>
  <c r="B2491" i="3"/>
  <c r="B2527" i="3"/>
  <c r="B2530" i="3"/>
  <c r="B2536" i="3"/>
  <c r="B2572" i="3"/>
  <c r="B2592" i="3"/>
  <c r="B2566" i="3"/>
  <c r="A918" i="3"/>
  <c r="B2628" i="3"/>
  <c r="B2556" i="3"/>
  <c r="A917" i="3"/>
  <c r="A916" i="3"/>
  <c r="A920" i="3" s="1"/>
  <c r="A919" i="3" l="1"/>
  <c r="A923" i="3" s="1"/>
  <c r="A921" i="3"/>
  <c r="A924" i="3" l="1"/>
  <c r="A922" i="3"/>
  <c r="A927" i="3" l="1"/>
  <c r="A925" i="3"/>
  <c r="A929" i="3" s="1"/>
  <c r="A926" i="3"/>
  <c r="A930" i="3" l="1"/>
  <c r="A928" i="3"/>
  <c r="A932" i="3" s="1"/>
  <c r="A933" i="3" l="1"/>
  <c r="A931" i="3"/>
  <c r="A936" i="3" s="1"/>
  <c r="A935" i="3" l="1"/>
  <c r="A934" i="3"/>
  <c r="A937" i="3" l="1"/>
  <c r="A942" i="3" s="1"/>
  <c r="A938" i="3"/>
  <c r="A939" i="3"/>
  <c r="A941" i="3"/>
  <c r="A940" i="3" l="1"/>
  <c r="A944" i="3" l="1"/>
  <c r="A943" i="3"/>
  <c r="A945" i="3"/>
  <c r="A947" i="3" l="1"/>
  <c r="A948" i="3"/>
  <c r="A946" i="3"/>
  <c r="A951" i="3" s="1"/>
  <c r="A949" i="3" l="1"/>
  <c r="A953" i="3" s="1"/>
  <c r="A950" i="3"/>
  <c r="A954" i="3" l="1"/>
  <c r="A952" i="3"/>
  <c r="A957" i="3" s="1"/>
  <c r="A955" i="3" l="1"/>
  <c r="A959" i="3" s="1"/>
  <c r="A956" i="3"/>
  <c r="A958" i="3" l="1"/>
  <c r="A961" i="3" s="1"/>
  <c r="A965" i="3" s="1"/>
  <c r="A960" i="3"/>
  <c r="A962" i="3"/>
  <c r="A963" i="3" l="1"/>
  <c r="A964" i="3" s="1"/>
  <c r="A966" i="3"/>
  <c r="A968" i="3" l="1"/>
  <c r="A967" i="3"/>
  <c r="A972" i="3" s="1"/>
  <c r="A969" i="3"/>
  <c r="A971" i="3" l="1"/>
  <c r="A970" i="3"/>
  <c r="A974" i="3" s="1"/>
  <c r="A975" i="3" l="1"/>
  <c r="A976" i="3" s="1"/>
  <c r="A973" i="3"/>
  <c r="A980" i="3" l="1"/>
  <c r="A977" i="3"/>
  <c r="A978" i="3"/>
  <c r="A981" i="3" l="1"/>
  <c r="A979" i="3"/>
  <c r="A982" i="3" s="1"/>
  <c r="A986" i="3" s="1"/>
  <c r="A984" i="3" l="1"/>
  <c r="A983" i="3"/>
  <c r="A985" i="3" l="1"/>
  <c r="A989" i="3" s="1"/>
  <c r="A987" i="3"/>
  <c r="A990" i="3" l="1"/>
  <c r="A988" i="3"/>
  <c r="A992" i="3" l="1"/>
  <c r="A993" i="3"/>
  <c r="A991" i="3"/>
  <c r="A994" i="3" l="1"/>
  <c r="A996" i="3"/>
  <c r="A995" i="3"/>
  <c r="A997" i="3" l="1"/>
  <c r="A1001" i="3" s="1"/>
  <c r="A999" i="3"/>
  <c r="A998" i="3"/>
  <c r="A1002" i="3" l="1"/>
  <c r="A1003" i="3" s="1"/>
  <c r="A1007" i="3" s="1"/>
  <c r="A1000" i="3"/>
  <c r="A1004" i="3" l="1"/>
  <c r="A1005" i="3"/>
  <c r="A1008" i="3" l="1"/>
  <c r="A1006" i="3"/>
  <c r="A1011" i="3" l="1"/>
  <c r="A1009" i="3"/>
  <c r="A1010" i="3"/>
  <c r="A1012" i="3" l="1"/>
  <c r="A1016" i="3" s="1"/>
  <c r="A1013" i="3"/>
  <c r="A1014" i="3"/>
  <c r="A1017" i="3" l="1"/>
  <c r="A1015" i="3"/>
  <c r="A1020" i="3" s="1"/>
  <c r="A1018" i="3" l="1"/>
  <c r="A1019" i="3"/>
  <c r="A1023" i="3" l="1"/>
  <c r="A1022" i="3"/>
  <c r="A1021" i="3"/>
  <c r="A1025" i="3" s="1"/>
  <c r="A1024" i="3" l="1"/>
  <c r="A1028" i="3" s="1"/>
  <c r="A1026" i="3"/>
  <c r="A1027" i="3" l="1"/>
  <c r="A1031" i="3" s="1"/>
  <c r="A1029" i="3"/>
  <c r="A1030" i="3" l="1"/>
  <c r="A1034" i="3" s="1"/>
  <c r="A1032" i="3"/>
  <c r="A1035" i="3" l="1"/>
  <c r="A1033" i="3"/>
  <c r="A1038" i="3" s="1"/>
  <c r="A1037" i="3"/>
  <c r="A1036" i="3"/>
  <c r="A1039" i="3" l="1"/>
  <c r="A1043" i="3" s="1"/>
  <c r="A1041" i="3"/>
  <c r="A1040" i="3"/>
  <c r="A1042" i="3" l="1"/>
  <c r="A1044" i="3"/>
  <c r="A1045" i="3" l="1"/>
  <c r="A1049" i="3" s="1"/>
  <c r="A1046" i="3"/>
  <c r="A1047" i="3"/>
  <c r="A1050" i="3" l="1"/>
  <c r="A1048" i="3"/>
  <c r="A1052" i="3" l="1"/>
  <c r="A1051" i="3"/>
  <c r="A1056" i="3" s="1"/>
  <c r="A1053" i="3"/>
  <c r="A1055" i="3" l="1"/>
  <c r="A1057" i="3" s="1"/>
  <c r="A1054" i="3"/>
  <c r="A1058" i="3" s="1"/>
  <c r="A1061" i="3" l="1"/>
  <c r="A1062" i="3"/>
  <c r="A1059" i="3"/>
  <c r="A1060" i="3" s="1"/>
  <c r="A1064" i="3" s="1"/>
  <c r="A1063" i="3" l="1"/>
  <c r="A1068" i="3" s="1"/>
  <c r="A1065" i="3"/>
  <c r="A1067" i="3" l="1"/>
  <c r="A1066" i="3"/>
  <c r="A1070" i="3" l="1"/>
  <c r="A1069" i="3"/>
  <c r="A1071" i="3"/>
  <c r="A1072" i="3" s="1"/>
  <c r="A1076" i="3" l="1"/>
  <c r="A1073" i="3"/>
  <c r="A1074" i="3"/>
  <c r="A1075" i="3" l="1"/>
  <c r="A1079" i="3" s="1"/>
  <c r="A1077" i="3"/>
  <c r="A1080" i="3" l="1"/>
  <c r="A1078" i="3"/>
  <c r="A1083" i="3" s="1"/>
  <c r="A1082" i="3" l="1"/>
  <c r="A1081" i="3"/>
  <c r="A1084" i="3" l="1"/>
  <c r="A1086" i="3"/>
  <c r="A1085" i="3"/>
  <c r="A1089" i="3" l="1"/>
  <c r="A1087" i="3"/>
  <c r="A1091" i="3" s="1"/>
  <c r="A1088" i="3"/>
  <c r="A1092" i="3" l="1"/>
  <c r="A1090" i="3"/>
  <c r="A1093" i="3" l="1"/>
  <c r="A1094" i="3"/>
  <c r="A1095" i="3"/>
  <c r="A1096" i="3" l="1"/>
  <c r="A1097" i="3"/>
  <c r="A1098" i="3"/>
  <c r="A1101" i="3" l="1"/>
  <c r="A1099" i="3"/>
  <c r="A1103" i="3" s="1"/>
  <c r="A1100" i="3"/>
  <c r="A1104" i="3" s="1"/>
  <c r="A1102" i="3" l="1"/>
  <c r="A1105" i="3" s="1"/>
  <c r="A1107" i="3" l="1"/>
  <c r="A1109" i="3"/>
  <c r="A1106" i="3"/>
  <c r="A1110" i="3" s="1"/>
  <c r="A1108" i="3" l="1"/>
  <c r="A1111" i="3" s="1"/>
  <c r="A1115" i="3" l="1"/>
  <c r="A1112" i="3"/>
  <c r="A1113" i="3"/>
  <c r="A1114" i="3" l="1"/>
  <c r="A1118" i="3" s="1"/>
  <c r="A1116" i="3"/>
  <c r="A1119" i="3" l="1"/>
  <c r="A1117" i="3"/>
  <c r="A1121" i="3" l="1"/>
  <c r="A1122" i="3"/>
  <c r="A1120" i="3"/>
  <c r="A1124" i="3" s="1"/>
  <c r="A1123" i="3" l="1"/>
  <c r="A1128" i="3" s="1"/>
  <c r="A1125" i="3"/>
  <c r="A1127" i="3" l="1"/>
  <c r="A1126" i="3"/>
  <c r="A1130" i="3" l="1"/>
  <c r="A1131" i="3"/>
  <c r="A1129" i="3"/>
  <c r="A1132" i="3" l="1"/>
  <c r="A1136" i="3" s="1"/>
  <c r="A1134" i="3"/>
  <c r="A1133" i="3"/>
  <c r="A1137" i="3" l="1"/>
  <c r="A1135" i="3"/>
  <c r="A1139" i="3" l="1"/>
  <c r="A1140" i="3"/>
  <c r="A1138" i="3"/>
  <c r="A1142" i="3" l="1"/>
  <c r="A1141" i="3"/>
  <c r="A1143" i="3"/>
  <c r="A1144" i="3" l="1"/>
  <c r="A1145" i="3"/>
  <c r="A1146" i="3"/>
  <c r="A1149" i="3" l="1"/>
  <c r="A1148" i="3"/>
  <c r="A1147" i="3"/>
  <c r="A1152" i="3" l="1"/>
  <c r="A1151" i="3"/>
  <c r="A1150" i="3"/>
  <c r="A1155" i="3" l="1"/>
  <c r="A1154" i="3"/>
  <c r="A1153" i="3"/>
  <c r="A1158" i="3" l="1"/>
  <c r="A1156" i="3"/>
  <c r="A1160" i="3" s="1"/>
  <c r="A1157" i="3"/>
  <c r="A1161" i="3" l="1"/>
  <c r="A1159" i="3"/>
  <c r="A1162" i="3" l="1"/>
  <c r="A1163" i="3"/>
  <c r="A1164" i="3"/>
  <c r="A1165" i="3" s="1"/>
  <c r="A1167" i="3" l="1"/>
  <c r="A1169" i="3"/>
  <c r="A1166" i="3"/>
  <c r="A1170" i="3" s="1"/>
  <c r="A1168" i="3" l="1"/>
  <c r="A1172" i="3" l="1"/>
  <c r="A1173" i="3"/>
  <c r="A1171" i="3"/>
  <c r="A1176" i="3" l="1"/>
  <c r="A1174" i="3"/>
  <c r="A1178" i="3" s="1"/>
  <c r="A1175" i="3"/>
  <c r="A1179" i="3" l="1"/>
  <c r="A1177" i="3"/>
  <c r="A1180" i="3" l="1"/>
  <c r="A1184" i="3" s="1"/>
  <c r="A1181" i="3"/>
  <c r="A1182" i="3"/>
  <c r="A1183" i="3" s="1"/>
  <c r="A1187" i="3" s="1"/>
  <c r="A1188" i="3" l="1"/>
  <c r="A1185" i="3"/>
  <c r="A1186" i="3" s="1"/>
  <c r="A1189" i="3" l="1"/>
  <c r="A1190" i="3"/>
  <c r="A1191" i="3"/>
  <c r="A1194" i="3" l="1"/>
  <c r="A1193" i="3"/>
  <c r="A1192" i="3"/>
  <c r="A1197" i="3" l="1"/>
  <c r="A1195" i="3"/>
  <c r="A1196" i="3"/>
  <c r="A1200" i="3" l="1"/>
  <c r="A1199" i="3"/>
  <c r="A1198" i="3"/>
  <c r="A1201" i="3" l="1"/>
  <c r="A1205" i="3" s="1"/>
  <c r="A1202" i="3"/>
  <c r="A1203" i="3"/>
  <c r="A1204" i="3" s="1"/>
  <c r="A1209" i="3" l="1"/>
  <c r="A1208" i="3"/>
  <c r="A1206" i="3"/>
  <c r="A1207" i="3" s="1"/>
  <c r="A1211" i="3" s="1"/>
  <c r="A1212" i="3" l="1"/>
  <c r="A1210" i="3"/>
  <c r="A1215" i="3" l="1"/>
  <c r="A1214" i="3"/>
  <c r="A1213" i="3"/>
  <c r="A1217" i="3" l="1"/>
  <c r="A1221" i="3" s="1"/>
  <c r="A1218" i="3"/>
  <c r="A1216" i="3"/>
  <c r="A1219" i="3" l="1"/>
  <c r="A1223" i="3" s="1"/>
  <c r="A1220" i="3"/>
  <c r="A1224" i="3" l="1"/>
  <c r="A1222" i="3"/>
  <c r="A1225" i="3" l="1"/>
  <c r="A1226" i="3"/>
  <c r="A1227" i="3"/>
  <c r="A1230" i="3" l="1"/>
  <c r="A1229" i="3"/>
  <c r="A1228" i="3"/>
  <c r="A1231" i="3" l="1"/>
  <c r="A1232" i="3"/>
  <c r="A1233" i="3"/>
  <c r="A1236" i="3" l="1"/>
  <c r="A1235" i="3"/>
  <c r="A1234" i="3"/>
  <c r="A1239" i="3" l="1"/>
  <c r="A1238" i="3"/>
  <c r="A1237" i="3"/>
  <c r="A1241" i="3" l="1"/>
  <c r="A1242" i="3"/>
  <c r="A1240" i="3"/>
  <c r="A1243" i="3" l="1"/>
  <c r="A1247" i="3" s="1"/>
  <c r="A1244" i="3"/>
  <c r="A1245" i="3"/>
  <c r="A1248" i="3" l="1"/>
  <c r="A1246" i="3"/>
  <c r="A1251" i="3" l="1"/>
  <c r="A1250" i="3"/>
  <c r="A1249" i="3"/>
  <c r="A1254" i="3" l="1"/>
  <c r="A1252" i="3"/>
  <c r="A1256" i="3" s="1"/>
  <c r="A1253" i="3"/>
  <c r="A1255" i="3" l="1"/>
  <c r="A1257" i="3"/>
  <c r="A1258" i="3" l="1"/>
  <c r="A1262" i="3" s="1"/>
  <c r="A1260" i="3"/>
  <c r="A1259" i="3"/>
  <c r="A1263" i="3" l="1"/>
  <c r="A1261" i="3"/>
  <c r="A1266" i="3" l="1"/>
  <c r="A1265" i="3"/>
  <c r="A1264" i="3"/>
  <c r="A1269" i="3" l="1"/>
  <c r="A1268" i="3"/>
  <c r="A1267" i="3"/>
  <c r="A1271" i="3" l="1"/>
  <c r="A1275" i="3" s="1"/>
  <c r="A1270" i="3"/>
  <c r="A1274" i="3" s="1"/>
  <c r="A1272" i="3"/>
  <c r="A1273" i="3" l="1"/>
  <c r="A1277" i="3" s="1"/>
  <c r="A1278" i="3" l="1"/>
  <c r="A1276" i="3"/>
  <c r="A1279" i="3" s="1"/>
  <c r="A1283" i="3" s="1"/>
  <c r="A1281" i="3" l="1"/>
  <c r="A1280" i="3"/>
  <c r="A1282" i="3" l="1"/>
  <c r="A1287" i="3" s="1"/>
  <c r="A1284" i="3"/>
  <c r="A1286" i="3" l="1"/>
  <c r="A1285" i="3"/>
  <c r="A1290" i="3" s="1"/>
  <c r="A1289" i="3" l="1"/>
  <c r="A1288" i="3"/>
  <c r="A1293" i="3"/>
  <c r="A1292" i="3"/>
  <c r="A1291" i="3"/>
  <c r="A1294" i="3" l="1"/>
  <c r="A1298" i="3" s="1"/>
  <c r="A1295" i="3"/>
  <c r="A1296" i="3"/>
  <c r="A1297" i="3" l="1"/>
  <c r="A1301" i="3" s="1"/>
  <c r="A1299" i="3"/>
  <c r="A1300" i="3" s="1"/>
  <c r="A1302" i="3" l="1"/>
  <c r="A1303" i="3" s="1"/>
  <c r="A1307" i="3" s="1"/>
  <c r="A1305" i="3"/>
  <c r="A1304" i="3"/>
  <c r="A1308" i="3" l="1"/>
  <c r="A1306" i="3"/>
  <c r="A1311" i="3" s="1"/>
  <c r="A1310" i="3" l="1"/>
  <c r="A1309" i="3"/>
  <c r="A1314" i="3" l="1"/>
  <c r="A1313" i="3"/>
  <c r="A1312" i="3"/>
  <c r="A1316" i="3" s="1"/>
  <c r="A1317" i="3" l="1"/>
  <c r="A1318" i="3" s="1"/>
  <c r="A1322" i="3" s="1"/>
  <c r="A1315" i="3"/>
  <c r="A1319" i="3" s="1"/>
  <c r="A1323" i="3" l="1"/>
  <c r="A1320" i="3"/>
  <c r="A1321" i="3" s="1"/>
  <c r="A1325" i="3" s="1"/>
  <c r="A1326" i="3" l="1"/>
  <c r="A1327" i="3" s="1"/>
  <c r="A1331" i="3" s="1"/>
  <c r="A1324" i="3"/>
  <c r="A1328" i="3" s="1"/>
  <c r="A1332" i="3" l="1"/>
  <c r="A1329" i="3"/>
  <c r="A1330" i="3" s="1"/>
  <c r="A1334" i="3" s="1"/>
  <c r="A1333" i="3" l="1"/>
  <c r="A1335" i="3"/>
  <c r="A1336" i="3" l="1"/>
  <c r="A1340" i="3" s="1"/>
  <c r="A1337" i="3"/>
  <c r="A1338" i="3"/>
  <c r="A1339" i="3" s="1"/>
  <c r="A1343" i="3" s="1"/>
  <c r="A1344" i="3" l="1"/>
  <c r="A1341" i="3"/>
  <c r="A1342" i="3" s="1"/>
  <c r="A1346" i="3" s="1"/>
  <c r="A1345" i="3" l="1"/>
  <c r="A1349" i="3" s="1"/>
  <c r="A1347" i="3"/>
  <c r="A1350" i="3" l="1"/>
  <c r="A1348" i="3"/>
  <c r="A1352" i="3" s="1"/>
  <c r="A1351" i="3" l="1"/>
  <c r="A1353" i="3"/>
  <c r="A1355" i="3" l="1"/>
  <c r="A1354" i="3"/>
  <c r="A1358" i="3" s="1"/>
  <c r="A1356" i="3"/>
  <c r="A1359" i="3" l="1"/>
  <c r="A1357" i="3"/>
  <c r="A1361" i="3" s="1"/>
  <c r="A1360" i="3" l="1"/>
  <c r="A1364" i="3" s="1"/>
  <c r="A1362" i="3"/>
  <c r="A1363" i="3" l="1"/>
  <c r="A1367" i="3" s="1"/>
  <c r="A1365" i="3"/>
  <c r="A1368" i="3" l="1"/>
  <c r="A1366" i="3"/>
  <c r="A1370" i="3" s="1"/>
  <c r="A1369" i="3" l="1"/>
  <c r="A1373" i="3" s="1"/>
  <c r="A1371" i="3"/>
  <c r="A1374" i="3"/>
  <c r="A1372" i="3" l="1"/>
  <c r="A1376" i="3" s="1"/>
  <c r="A1377" i="3"/>
  <c r="A1375" i="3" l="1"/>
  <c r="A1379" i="3" s="1"/>
  <c r="A1380" i="3"/>
  <c r="A1378" i="3" l="1"/>
  <c r="A1382" i="3" l="1"/>
  <c r="A1383" i="3"/>
  <c r="A1381" i="3"/>
  <c r="A1385" i="3" l="1"/>
  <c r="A1384" i="3"/>
  <c r="A1386" i="3"/>
  <c r="A1389" i="3" l="1"/>
  <c r="A1388" i="3"/>
  <c r="A1387" i="3"/>
  <c r="A1391" i="3" l="1"/>
  <c r="A1390" i="3"/>
  <c r="A1395" i="3" s="1"/>
  <c r="A1392" i="3"/>
  <c r="A1394" i="3" l="1"/>
  <c r="A1393" i="3"/>
  <c r="A1397" i="3" l="1"/>
  <c r="A1398" i="3"/>
  <c r="A1396" i="3"/>
  <c r="A1399" i="3" s="1"/>
  <c r="A1403" i="3" l="1"/>
  <c r="A1401" i="3"/>
  <c r="A1400" i="3"/>
  <c r="A1402" i="3" s="1"/>
  <c r="A1406" i="3" l="1"/>
  <c r="A1407" i="3"/>
  <c r="A1404" i="3"/>
  <c r="A1405" i="3" s="1"/>
  <c r="A1409" i="3" l="1"/>
  <c r="A1408" i="3"/>
  <c r="A1410" i="3"/>
  <c r="A1412" i="3"/>
  <c r="A1411" i="3"/>
  <c r="A1413" i="3"/>
  <c r="A1415" i="3" l="1"/>
  <c r="A1414" i="3"/>
  <c r="A1416" i="3"/>
  <c r="A1419" i="3" l="1"/>
  <c r="A1418" i="3"/>
  <c r="A1417" i="3"/>
  <c r="A1421" i="3" l="1"/>
  <c r="A1420" i="3"/>
  <c r="A1422" i="3"/>
  <c r="A1424" i="3" l="1"/>
  <c r="A1423" i="3"/>
  <c r="A1425" i="3"/>
  <c r="A1428" i="3" l="1"/>
  <c r="A1426" i="3"/>
  <c r="A1430" i="3" s="1"/>
  <c r="A1427" i="3"/>
  <c r="A1431" i="3" l="1"/>
  <c r="A1429" i="3"/>
  <c r="A1432" i="3" l="1"/>
  <c r="A1433" i="3"/>
  <c r="A1437" i="3" s="1"/>
  <c r="A1434" i="3"/>
  <c r="A1435" i="3" l="1"/>
  <c r="A1439" i="3" s="1"/>
  <c r="A1436" i="3"/>
  <c r="A1440" i="3" l="1"/>
  <c r="A1438" i="3"/>
  <c r="A1443" i="3" l="1"/>
  <c r="A1442" i="3"/>
  <c r="A1441" i="3"/>
  <c r="A1444" i="3" l="1"/>
  <c r="A1446" i="3"/>
  <c r="A1445" i="3"/>
  <c r="A1448" i="3" l="1"/>
  <c r="A1449" i="3"/>
  <c r="A1447" i="3"/>
  <c r="A1451" i="3" l="1"/>
  <c r="A1452" i="3"/>
  <c r="A1450" i="3"/>
  <c r="A1455" i="3" l="1"/>
  <c r="A1453" i="3"/>
  <c r="A1454" i="3"/>
  <c r="A1456" i="3" l="1"/>
  <c r="A1460" i="3" s="1"/>
  <c r="A1457" i="3"/>
  <c r="A1458" i="3"/>
  <c r="A1459" i="3" s="1"/>
  <c r="A1461" i="3"/>
  <c r="A1462" i="3" l="1"/>
  <c r="A1466" i="3" s="1"/>
  <c r="A1463" i="3"/>
  <c r="A1464" i="3"/>
  <c r="A1465" i="3" l="1"/>
  <c r="A1469" i="3" s="1"/>
  <c r="A1467" i="3"/>
  <c r="A1468" i="3" l="1"/>
  <c r="A1470" i="3"/>
  <c r="A1473" i="3" l="1"/>
  <c r="A1471" i="3"/>
  <c r="A1475" i="3" s="1"/>
  <c r="A1472" i="3"/>
  <c r="A1474" i="3" l="1"/>
  <c r="A1478" i="3" s="1"/>
  <c r="A1476" i="3"/>
  <c r="A1477" i="3" l="1"/>
  <c r="A1480" i="3" s="1"/>
  <c r="A1479" i="3"/>
  <c r="A1484" i="3" l="1"/>
  <c r="A1481" i="3"/>
  <c r="A1482" i="3"/>
  <c r="A1485" i="3" l="1"/>
  <c r="A1483" i="3"/>
  <c r="A1487" i="3" l="1"/>
  <c r="A1486" i="3"/>
  <c r="A1488" i="3"/>
  <c r="A1490" i="3" l="1"/>
  <c r="A1491" i="3"/>
  <c r="A1489" i="3"/>
  <c r="A1493" i="3" l="1"/>
  <c r="A1494" i="3"/>
  <c r="A1492" i="3"/>
  <c r="A1497" i="3" l="1"/>
  <c r="A1496" i="3"/>
  <c r="A1495" i="3"/>
  <c r="A1500" i="3" l="1"/>
  <c r="A1499" i="3"/>
  <c r="A1498" i="3"/>
  <c r="A1501" i="3" l="1"/>
  <c r="A1505" i="3" s="1"/>
  <c r="A1503" i="3"/>
  <c r="A1502" i="3"/>
  <c r="A1506" i="3" s="1"/>
  <c r="A1504" i="3" l="1"/>
  <c r="A1509" i="3" l="1"/>
  <c r="A1507" i="3"/>
  <c r="A1508" i="3"/>
  <c r="A1511" i="3" l="1"/>
  <c r="A1512" i="3"/>
  <c r="A1510" i="3"/>
  <c r="A1514" i="3" l="1"/>
  <c r="A1513" i="3"/>
  <c r="A1515" i="3"/>
  <c r="A1517" i="3" l="1"/>
  <c r="A1518" i="3"/>
  <c r="A1516" i="3"/>
  <c r="A1520" i="3" l="1"/>
  <c r="A1519" i="3"/>
  <c r="A1523" i="3" s="1"/>
  <c r="A1521" i="3"/>
  <c r="A1522" i="3" s="1"/>
  <c r="A1527" i="3" l="1"/>
  <c r="A1526" i="3"/>
  <c r="A1524" i="3"/>
  <c r="A1525" i="3" s="1"/>
  <c r="A1530" i="3" l="1"/>
  <c r="A1528" i="3"/>
  <c r="A1532" i="3" s="1"/>
  <c r="A1529" i="3"/>
  <c r="A1531" i="3"/>
  <c r="A1533" i="3" l="1"/>
  <c r="A1534" i="3" s="1"/>
  <c r="A1538" i="3" s="1"/>
  <c r="A1535" i="3"/>
  <c r="A1536" i="3"/>
  <c r="A1537" i="3" l="1"/>
  <c r="A1541" i="3" s="1"/>
  <c r="A1539" i="3"/>
  <c r="A1540" i="3" s="1"/>
  <c r="A1544" i="3" s="1"/>
  <c r="A1542" i="3" l="1"/>
  <c r="A1543" i="3" s="1"/>
  <c r="A1547" i="3" s="1"/>
  <c r="A1545" i="3"/>
  <c r="A1546" i="3" l="1"/>
  <c r="A1550" i="3" s="1"/>
  <c r="A1548" i="3"/>
  <c r="A1549" i="3" s="1"/>
  <c r="A1553" i="3" s="1"/>
  <c r="A1551" i="3" l="1"/>
  <c r="A1552" i="3" s="1"/>
  <c r="A1556" i="3" s="1"/>
  <c r="A1554" i="3"/>
  <c r="A1555" i="3" l="1"/>
  <c r="A1559" i="3" s="1"/>
  <c r="A1557" i="3"/>
  <c r="A1558" i="3" l="1"/>
  <c r="A1562" i="3" s="1"/>
  <c r="A1560" i="3"/>
  <c r="A1561" i="3" s="1"/>
  <c r="A1565" i="3" s="1"/>
  <c r="A1563" i="3" l="1"/>
  <c r="A1564" i="3" s="1"/>
  <c r="A1566" i="3"/>
  <c r="A1569" i="3" l="1"/>
  <c r="A1568" i="3"/>
  <c r="A1567" i="3"/>
  <c r="A1572" i="3" s="1"/>
  <c r="A1570" i="3" l="1"/>
  <c r="A1574" i="3" s="1"/>
  <c r="A1571" i="3"/>
  <c r="A1573" i="3" l="1"/>
  <c r="A1577" i="3" s="1"/>
  <c r="A1575" i="3"/>
  <c r="A1576" i="3" l="1"/>
  <c r="A1578" i="3"/>
  <c r="A1579" i="3" s="1"/>
  <c r="A1583" i="3" s="1"/>
  <c r="A1580" i="3"/>
  <c r="A1581" i="3"/>
  <c r="A1582" i="3" l="1"/>
  <c r="A1586" i="3" s="1"/>
  <c r="A1584" i="3"/>
  <c r="A1585" i="3" l="1"/>
  <c r="A1589" i="3" s="1"/>
  <c r="A1587" i="3"/>
  <c r="A1588" i="3" l="1"/>
  <c r="A1592" i="3" s="1"/>
  <c r="A1590" i="3"/>
  <c r="A1591" i="3" s="1"/>
  <c r="A1595" i="3" s="1"/>
  <c r="A1593" i="3"/>
  <c r="A1594" i="3" l="1"/>
  <c r="A1598" i="3" s="1"/>
  <c r="A1596" i="3"/>
  <c r="A1597" i="3" l="1"/>
  <c r="A1602" i="3" s="1"/>
  <c r="A1599" i="3"/>
  <c r="A1600" i="3" l="1"/>
  <c r="A1604" i="3" s="1"/>
  <c r="A1601" i="3"/>
  <c r="A1605" i="3" s="1"/>
  <c r="A1603" i="3"/>
  <c r="A1607" i="3" s="1"/>
  <c r="A1608" i="3" l="1"/>
  <c r="A1606" i="3"/>
  <c r="A1610" i="3" s="1"/>
  <c r="A1611" i="3" l="1"/>
  <c r="A1609" i="3"/>
  <c r="A1614" i="3" l="1"/>
  <c r="A1613" i="3"/>
  <c r="A1612" i="3"/>
  <c r="A1617" i="3" l="1"/>
  <c r="A1616" i="3"/>
  <c r="A1615" i="3"/>
  <c r="A1619" i="3" l="1"/>
  <c r="A1618" i="3"/>
  <c r="A1620" i="3"/>
  <c r="A1622" i="3" l="1"/>
  <c r="A1621" i="3"/>
  <c r="A1623" i="3"/>
  <c r="A1626" i="3" l="1"/>
  <c r="A1625" i="3"/>
  <c r="A1624" i="3"/>
  <c r="A1628" i="3" l="1"/>
  <c r="A1629" i="3"/>
  <c r="A1627" i="3"/>
  <c r="A1630" i="3" l="1"/>
  <c r="A1634" i="3" s="1"/>
  <c r="A1632" i="3"/>
  <c r="A1631" i="3"/>
  <c r="A1635" i="3" l="1"/>
  <c r="A1633" i="3"/>
  <c r="A1637" i="3" l="1"/>
  <c r="A1638" i="3"/>
  <c r="A1636" i="3"/>
  <c r="A1640" i="3" l="1"/>
  <c r="A1639" i="3"/>
  <c r="A1641" i="3"/>
  <c r="A1644" i="3" l="1"/>
  <c r="A1642" i="3"/>
  <c r="A1643" i="3"/>
  <c r="A1647" i="3" l="1"/>
  <c r="A1646" i="3"/>
  <c r="A1645" i="3"/>
  <c r="A1649" i="3" l="1"/>
  <c r="A1648" i="3"/>
  <c r="A1650" i="3"/>
  <c r="A1652" i="3" l="1"/>
  <c r="A1653" i="3"/>
  <c r="A1651" i="3"/>
  <c r="A1654" i="3" l="1"/>
  <c r="A1656" i="3"/>
  <c r="A1655" i="3"/>
  <c r="A1659" i="3" l="1"/>
  <c r="A1658" i="3"/>
  <c r="A1657" i="3"/>
  <c r="A1661" i="3" l="1"/>
  <c r="A1660" i="3"/>
  <c r="A1662" i="3"/>
  <c r="A1665" i="3" l="1"/>
  <c r="A1663" i="3"/>
  <c r="A1664" i="3"/>
  <c r="A1667" i="3" l="1"/>
  <c r="A1666" i="3"/>
  <c r="A1668" i="3"/>
  <c r="A1671" i="3" l="1"/>
  <c r="A1670" i="3"/>
  <c r="A1669" i="3"/>
  <c r="A1673" i="3" l="1"/>
  <c r="A1674" i="3"/>
  <c r="A1672" i="3"/>
  <c r="A1677" i="3" l="1"/>
  <c r="A1675" i="3"/>
  <c r="A1676" i="3"/>
  <c r="A1680" i="3" l="1"/>
  <c r="A1679" i="3"/>
  <c r="A1678" i="3"/>
  <c r="A1682" i="3" s="1"/>
  <c r="A1683" i="3" l="1"/>
  <c r="A1681" i="3"/>
  <c r="A1685" i="3" l="1"/>
  <c r="A1686" i="3"/>
  <c r="A1684" i="3"/>
  <c r="A1688" i="3" s="1"/>
  <c r="A1687" i="3" l="1"/>
  <c r="A1691" i="3" s="1"/>
  <c r="A1689" i="3"/>
  <c r="A1692" i="3" l="1"/>
  <c r="A1690" i="3"/>
  <c r="A1695" i="3" s="1"/>
  <c r="A1694" i="3" l="1"/>
  <c r="A1693" i="3"/>
  <c r="A1696" i="3" l="1"/>
  <c r="A1698" i="3"/>
  <c r="A1697" i="3"/>
  <c r="A1700" i="3" l="1"/>
  <c r="A1699" i="3"/>
  <c r="A1701" i="3"/>
  <c r="A1702" i="3" l="1"/>
  <c r="A1706" i="3" s="1"/>
  <c r="A1703" i="3"/>
  <c r="A1704" i="3"/>
  <c r="A1705" i="3" l="1"/>
  <c r="A1709" i="3" s="1"/>
  <c r="A1707" i="3"/>
  <c r="A1710" i="3" l="1"/>
  <c r="A1708" i="3"/>
  <c r="A1711" i="3" s="1"/>
  <c r="A1713" i="3" l="1"/>
  <c r="A1712" i="3"/>
  <c r="A1716" i="3" s="1"/>
  <c r="A1715" i="3"/>
  <c r="A1714" i="3" l="1"/>
  <c r="A1717" i="3" s="1"/>
  <c r="A1719" i="3" l="1"/>
  <c r="A1718" i="3"/>
  <c r="A1721" i="3"/>
  <c r="A1722" i="3" l="1"/>
  <c r="A1720" i="3"/>
  <c r="A1724" i="3" l="1"/>
  <c r="A1723" i="3"/>
  <c r="A1725" i="3"/>
  <c r="A1728" i="3" l="1"/>
  <c r="A1727" i="3"/>
  <c r="A1726" i="3"/>
  <c r="A1729" i="3" l="1"/>
  <c r="A1731" i="3"/>
  <c r="A1730" i="3"/>
  <c r="A1733" i="3"/>
  <c r="A1734" i="3"/>
  <c r="A1732" i="3" l="1"/>
  <c r="A1735" i="3" l="1"/>
  <c r="A1737" i="3"/>
  <c r="A1736" i="3"/>
  <c r="A1740" i="3" l="1"/>
  <c r="A1738" i="3"/>
  <c r="A1742" i="3" s="1"/>
  <c r="A1739" i="3"/>
  <c r="A1741" i="3" l="1"/>
  <c r="A1746" i="3" s="1"/>
  <c r="A1743" i="3"/>
  <c r="A1744" i="3" l="1"/>
  <c r="A1749" i="3" s="1"/>
  <c r="A1745" i="3"/>
  <c r="A1747" i="3" l="1"/>
  <c r="A1751" i="3" s="1"/>
  <c r="A1748" i="3"/>
  <c r="A1750" i="3" s="1"/>
  <c r="A1752" i="3" l="1"/>
  <c r="A1755" i="3"/>
  <c r="A1754" i="3"/>
  <c r="A1753" i="3"/>
  <c r="A1758" i="3" s="1"/>
  <c r="A1757" i="3" l="1"/>
  <c r="A1756" i="3"/>
  <c r="A1760" i="3" l="1"/>
  <c r="A1761" i="3"/>
  <c r="A1759" i="3"/>
  <c r="A1762" i="3" l="1"/>
  <c r="A1766" i="3" s="1"/>
  <c r="A1763" i="3"/>
  <c r="A1764" i="3"/>
  <c r="A1765" i="3" l="1"/>
  <c r="A1770" i="3" s="1"/>
  <c r="A1767" i="3"/>
  <c r="A1768" i="3" l="1"/>
  <c r="A1771" i="3" s="1"/>
  <c r="A1775" i="3" s="1"/>
  <c r="A1769" i="3"/>
  <c r="A1772" i="3" l="1"/>
  <c r="A1773" i="3"/>
  <c r="A1776" i="3"/>
  <c r="A1774" i="3"/>
  <c r="A1777" i="3" l="1"/>
  <c r="A1778" i="3"/>
  <c r="A1779" i="3"/>
  <c r="A1780" i="3" l="1"/>
  <c r="A1782" i="3"/>
  <c r="A1781" i="3"/>
  <c r="A1783" i="3" l="1"/>
  <c r="A1785" i="3"/>
  <c r="A1784" i="3"/>
  <c r="A1786" i="3" s="1"/>
  <c r="A1790" i="3" l="1"/>
  <c r="A1788" i="3"/>
  <c r="A1787" i="3"/>
  <c r="A1789" i="3" l="1"/>
  <c r="A1793" i="3" s="1"/>
  <c r="A1791" i="3"/>
  <c r="A1794" i="3" l="1"/>
  <c r="A1792" i="3"/>
  <c r="A1797" i="3" s="1"/>
  <c r="A1795" i="3" l="1"/>
  <c r="A1799" i="3" s="1"/>
  <c r="A1796" i="3"/>
  <c r="A1800" i="3" l="1"/>
  <c r="A1798" i="3"/>
  <c r="A1802" i="3" l="1"/>
  <c r="A1803" i="3"/>
  <c r="A1801" i="3"/>
  <c r="A1805" i="3" l="1"/>
  <c r="A1804" i="3"/>
  <c r="A1806" i="3"/>
  <c r="A1807" i="3" l="1"/>
  <c r="A1811" i="3" s="1"/>
  <c r="A1809" i="3"/>
  <c r="A1808" i="3"/>
  <c r="A1810" i="3" l="1"/>
  <c r="A1812" i="3"/>
  <c r="A1813" i="3" s="1"/>
  <c r="A1817" i="3" s="1"/>
  <c r="A1814" i="3" l="1"/>
  <c r="A1818" i="3" s="1"/>
  <c r="A1815" i="3"/>
  <c r="A1816" i="3" l="1"/>
  <c r="A1820" i="3" l="1"/>
  <c r="A1821" i="3"/>
  <c r="A1819" i="3"/>
  <c r="A1823" i="3" l="1"/>
  <c r="A1822" i="3"/>
  <c r="A1824" i="3"/>
  <c r="A1827" i="3"/>
  <c r="A1825" i="3" l="1"/>
  <c r="A1829" i="3" s="1"/>
  <c r="A1826" i="3"/>
  <c r="A1828" i="3" l="1"/>
  <c r="A1832" i="3" s="1"/>
  <c r="A1830" i="3"/>
  <c r="A1833" i="3" l="1"/>
  <c r="A1831" i="3"/>
  <c r="A1834" i="3" l="1"/>
  <c r="A1836" i="3"/>
  <c r="A1835" i="3"/>
  <c r="A1837" i="3" l="1"/>
  <c r="A1841" i="3" s="1"/>
  <c r="A1838" i="3"/>
  <c r="A1839" i="3"/>
  <c r="A1840" i="3" l="1"/>
  <c r="A1845" i="3" s="1"/>
  <c r="A1842" i="3"/>
  <c r="A1843" i="3" l="1"/>
  <c r="A1847" i="3" s="1"/>
  <c r="A1844" i="3"/>
  <c r="A1846" i="3"/>
  <c r="A1850" i="3" s="1"/>
  <c r="A1848" i="3" l="1"/>
  <c r="A1851" i="3"/>
  <c r="A1849" i="3"/>
  <c r="A1853" i="3" s="1"/>
  <c r="A1854" i="3" l="1"/>
  <c r="A1852" i="3"/>
  <c r="A1855" i="3" l="1"/>
  <c r="A1860" i="3" s="1"/>
  <c r="A1856" i="3"/>
  <c r="A1857" i="3"/>
  <c r="A1858" i="3" l="1"/>
  <c r="A1862" i="3" s="1"/>
  <c r="A1859" i="3"/>
  <c r="A1861" i="3" l="1"/>
  <c r="A1865" i="3" s="1"/>
  <c r="A1863" i="3"/>
  <c r="A1866" i="3" l="1"/>
  <c r="A1864" i="3"/>
  <c r="A1868" i="3" s="1"/>
  <c r="A1869" i="3" l="1"/>
  <c r="A1867" i="3"/>
  <c r="A1872" i="3" s="1"/>
  <c r="A1870" i="3" l="1"/>
  <c r="A1874" i="3" s="1"/>
  <c r="A1871" i="3"/>
  <c r="A1875" i="3" l="1"/>
  <c r="A1873" i="3"/>
  <c r="A1877" i="3" s="1"/>
  <c r="A1878" i="3" l="1"/>
  <c r="A1876" i="3"/>
  <c r="A1880" i="3" s="1"/>
  <c r="A1881" i="3" l="1"/>
  <c r="A1879" i="3"/>
  <c r="A1883" i="3" s="1"/>
  <c r="A1884" i="3" l="1"/>
  <c r="A1882" i="3"/>
  <c r="A1886" i="3" s="1"/>
  <c r="A1885" i="3"/>
  <c r="A1889" i="3" s="1"/>
  <c r="A1887" i="3"/>
  <c r="A1888" i="3" l="1"/>
  <c r="A1893" i="3" s="1"/>
  <c r="A1890" i="3"/>
  <c r="A1892" i="3" l="1"/>
  <c r="A1891" i="3"/>
  <c r="A1895" i="3" s="1"/>
  <c r="A1896" i="3"/>
  <c r="A1894" i="3"/>
  <c r="A1897" i="3" l="1"/>
  <c r="A1901" i="3" s="1"/>
  <c r="A1899" i="3"/>
  <c r="A1898" i="3"/>
  <c r="A1902" i="3" l="1"/>
  <c r="A1900" i="3"/>
  <c r="A1905" i="3" l="1"/>
  <c r="A1904" i="3"/>
  <c r="A1903" i="3"/>
  <c r="A1908" i="3" l="1"/>
  <c r="A1907" i="3"/>
  <c r="A1906" i="3"/>
  <c r="A1910" i="3" l="1"/>
  <c r="A1911" i="3"/>
  <c r="A1909" i="3"/>
  <c r="A1914" i="3" l="1"/>
  <c r="A1912" i="3"/>
  <c r="A1916" i="3" s="1"/>
  <c r="A1913" i="3"/>
  <c r="A1917" i="3" l="1"/>
  <c r="A1915" i="3"/>
  <c r="A1919" i="3" l="1"/>
  <c r="A1918" i="3"/>
  <c r="A1922" i="3" s="1"/>
  <c r="A1920" i="3"/>
  <c r="A1921" i="3" l="1"/>
  <c r="A1923" i="3"/>
  <c r="A1925" i="3" l="1"/>
  <c r="A1926" i="3"/>
  <c r="A1924" i="3"/>
  <c r="A1927" i="3" l="1"/>
  <c r="A1931" i="3" s="1"/>
  <c r="A1929" i="3"/>
  <c r="A1928" i="3"/>
  <c r="A1932" i="3" l="1"/>
  <c r="A1930" i="3"/>
  <c r="A1933" i="3" l="1"/>
  <c r="A1935" i="3"/>
  <c r="A1934" i="3"/>
  <c r="A1938" i="3" l="1"/>
  <c r="A1936" i="3"/>
  <c r="A1940" i="3" s="1"/>
  <c r="A1937" i="3"/>
  <c r="A1941" i="3" l="1"/>
  <c r="A1939" i="3"/>
  <c r="A1942" i="3" l="1"/>
  <c r="A1946" i="3" s="1"/>
  <c r="A1943" i="3"/>
  <c r="A1944" i="3"/>
  <c r="A1947" i="3" l="1"/>
  <c r="A1945" i="3"/>
  <c r="A1948" i="3" l="1"/>
  <c r="A1952" i="3" s="1"/>
  <c r="A1949" i="3"/>
  <c r="A1950" i="3"/>
  <c r="A1951" i="3" s="1"/>
  <c r="A1955" i="3" s="1"/>
  <c r="A1953" i="3" l="1"/>
  <c r="A1956" i="3"/>
  <c r="A1954" i="3" l="1"/>
  <c r="A1958" i="3" l="1"/>
  <c r="A1959" i="3"/>
  <c r="A1957" i="3"/>
  <c r="A1961" i="3" l="1"/>
  <c r="A1960" i="3"/>
  <c r="A1962" i="3"/>
  <c r="A1963" i="3" l="1"/>
  <c r="A1967" i="3" s="1"/>
  <c r="A1964" i="3"/>
  <c r="A1965" i="3"/>
  <c r="A1966" i="3" s="1"/>
  <c r="A1970" i="3" s="1"/>
  <c r="A1968" i="3" l="1"/>
  <c r="A1969" i="3" s="1"/>
  <c r="A1974" i="3" s="1"/>
  <c r="A1971" i="3"/>
  <c r="A1972" i="3" l="1"/>
  <c r="A1973" i="3"/>
  <c r="A1976" i="3" l="1"/>
  <c r="A1977" i="3"/>
  <c r="A1975" i="3"/>
  <c r="A1978" i="3" l="1"/>
  <c r="A1982" i="3" s="1"/>
  <c r="A1979" i="3"/>
  <c r="A1980" i="3"/>
  <c r="A1981" i="3" s="1"/>
  <c r="A1983" i="3"/>
  <c r="A1984" i="3" l="1"/>
  <c r="A1988" i="3" s="1"/>
  <c r="A1986" i="3"/>
  <c r="A1985" i="3"/>
  <c r="A1987" i="3" l="1"/>
  <c r="A1992" i="3" s="1"/>
  <c r="A1989" i="3"/>
  <c r="A1990" i="3" s="1"/>
  <c r="A1991" i="3" l="1"/>
  <c r="A1995" i="3" s="1"/>
  <c r="A1994" i="3"/>
  <c r="A1993" i="3" l="1"/>
  <c r="A1998" i="3" s="1"/>
  <c r="A1996" i="3"/>
  <c r="A2000" i="3" s="1"/>
  <c r="A1997" i="3"/>
  <c r="A1999" i="3" l="1"/>
  <c r="A2003" i="3" s="1"/>
  <c r="A2001" i="3"/>
  <c r="A2004" i="3" l="1"/>
  <c r="A2002" i="3"/>
  <c r="A2006" i="3" s="1"/>
  <c r="A2005" i="3" l="1"/>
  <c r="A2009" i="3" s="1"/>
  <c r="A2007" i="3"/>
  <c r="A2008" i="3" l="1"/>
  <c r="A2012" i="3" s="1"/>
  <c r="A2010" i="3"/>
  <c r="A2011" i="3" s="1"/>
  <c r="A2015" i="3" s="1"/>
  <c r="A2013" i="3"/>
  <c r="A2016" i="3" l="1"/>
  <c r="A2014" i="3"/>
  <c r="A2017" i="3" l="1"/>
  <c r="A2021" i="3" s="1"/>
  <c r="A2019" i="3"/>
  <c r="A2018" i="3"/>
  <c r="A2020" i="3" l="1"/>
  <c r="A2022" i="3"/>
  <c r="A2023" i="3" s="1"/>
  <c r="A2027" i="3" s="1"/>
  <c r="A2025" i="3" l="1"/>
  <c r="A2024" i="3"/>
  <c r="A2028" i="3" s="1"/>
  <c r="A2026" i="3" l="1"/>
  <c r="A2030" i="3" l="1"/>
  <c r="A2031" i="3"/>
  <c r="A2029" i="3"/>
  <c r="A2033" i="3" l="1"/>
  <c r="A2037" i="3" s="1"/>
  <c r="A2032" i="3"/>
  <c r="A2034" i="3"/>
  <c r="A2035" i="3" l="1"/>
  <c r="A2036" i="3"/>
  <c r="A2040" i="3" s="1"/>
  <c r="A2039" i="3" l="1"/>
  <c r="A2038" i="3"/>
  <c r="A2042" i="3" l="1"/>
  <c r="A2043" i="3"/>
  <c r="A2041" i="3"/>
  <c r="A2045" i="3" s="1"/>
  <c r="A2044" i="3" l="1"/>
  <c r="A2048" i="3" s="1"/>
  <c r="A2046" i="3"/>
  <c r="A2049" i="3" l="1"/>
  <c r="A2047" i="3"/>
  <c r="A2051" i="3" l="1"/>
  <c r="A2052" i="3"/>
  <c r="A2050" i="3"/>
  <c r="A2054" i="3" l="1"/>
  <c r="A2053" i="3"/>
  <c r="A2057" i="3" s="1"/>
  <c r="A2055" i="3"/>
  <c r="A2058" i="3" l="1"/>
  <c r="A2059" i="3" s="1"/>
  <c r="A2063" i="3" s="1"/>
  <c r="A2056" i="3"/>
  <c r="A2060" i="3" l="1"/>
  <c r="A2061" i="3"/>
  <c r="A2064" i="3" l="1"/>
  <c r="A2062" i="3"/>
  <c r="A2066" i="3" l="1"/>
  <c r="A2067" i="3"/>
  <c r="A2065" i="3"/>
  <c r="A2068" i="3" l="1"/>
  <c r="A2072" i="3" s="1"/>
  <c r="A2070" i="3"/>
  <c r="A2069" i="3"/>
  <c r="A2073" i="3" l="1"/>
  <c r="A2071" i="3"/>
  <c r="A2075" i="3" l="1"/>
  <c r="A2076" i="3"/>
  <c r="A2074" i="3"/>
  <c r="A2078" i="3" l="1"/>
  <c r="A2077" i="3"/>
  <c r="A2081" i="3" s="1"/>
  <c r="A2079" i="3"/>
  <c r="A2080" i="3" l="1"/>
  <c r="A2085" i="3" s="1"/>
  <c r="A2082" i="3"/>
  <c r="A2083" i="3" l="1"/>
  <c r="A2087" i="3" s="1"/>
  <c r="A2084" i="3"/>
  <c r="A2088" i="3" l="1"/>
  <c r="A2086" i="3"/>
  <c r="A2089" i="3" l="1"/>
  <c r="A2093" i="3" s="1"/>
  <c r="A2090" i="3"/>
  <c r="A2091" i="3"/>
  <c r="A2094" i="3" l="1"/>
  <c r="A2092" i="3"/>
  <c r="A2096" i="3" l="1"/>
  <c r="A2097" i="3"/>
  <c r="A2095" i="3"/>
  <c r="A2099" i="3" l="1"/>
  <c r="A2098" i="3"/>
  <c r="A2100" i="3"/>
  <c r="A2101" i="3" l="1"/>
  <c r="A2105" i="3" s="1"/>
  <c r="A2103" i="3"/>
  <c r="A2102" i="3"/>
  <c r="A2104" i="3" l="1"/>
  <c r="A2109" i="3" s="1"/>
  <c r="A2106" i="3"/>
  <c r="A2107" i="3" l="1"/>
  <c r="A2111" i="3" s="1"/>
  <c r="A2108" i="3"/>
  <c r="A2112" i="3" l="1"/>
  <c r="A2110" i="3"/>
  <c r="A2113" i="3" s="1"/>
  <c r="A2117" i="3" s="1"/>
  <c r="A2114" i="3" l="1"/>
  <c r="A2118" i="3" s="1"/>
  <c r="A2115" i="3"/>
  <c r="A2116" i="3"/>
  <c r="A2120" i="3" s="1"/>
  <c r="A2119" i="3" l="1"/>
  <c r="A2124" i="3" s="1"/>
  <c r="A2121" i="3"/>
  <c r="A2122" i="3" l="1"/>
  <c r="A2126" i="3" s="1"/>
  <c r="A2123" i="3"/>
  <c r="A2127" i="3" l="1"/>
  <c r="A2125" i="3"/>
  <c r="A2128" i="3" s="1"/>
  <c r="A2132" i="3" s="1"/>
  <c r="A2130" i="3" l="1"/>
  <c r="A2129" i="3"/>
  <c r="A2133" i="3" s="1"/>
  <c r="A2131" i="3" l="1"/>
  <c r="A2136" i="3" s="1"/>
  <c r="A2134" i="3" l="1"/>
  <c r="A2139" i="3" s="1"/>
  <c r="A2135" i="3"/>
  <c r="A2138" i="3"/>
  <c r="A2137" i="3"/>
  <c r="A2140" i="3" l="1"/>
  <c r="A2144" i="3" s="1"/>
  <c r="A2142" i="3"/>
  <c r="A2141" i="3"/>
  <c r="A2145" i="3" l="1"/>
  <c r="A2143" i="3"/>
  <c r="A2148" i="3" s="1"/>
  <c r="A2147" i="3" l="1"/>
  <c r="A2146" i="3"/>
  <c r="A2150" i="3" l="1"/>
  <c r="A2149" i="3"/>
  <c r="A2151" i="3"/>
  <c r="A2152" i="3" s="1"/>
  <c r="A2156" i="3" l="1"/>
  <c r="A2153" i="3"/>
  <c r="A2157" i="3" s="1"/>
  <c r="A2154" i="3"/>
  <c r="A2155" i="3" l="1"/>
  <c r="A2159" i="3" s="1"/>
  <c r="A2160" i="3" l="1"/>
  <c r="A2158" i="3"/>
  <c r="A2162" i="3" l="1"/>
  <c r="A2161" i="3"/>
  <c r="A2163" i="3"/>
  <c r="A2164" i="3" l="1"/>
  <c r="A2168" i="3" s="1"/>
  <c r="A2165" i="3"/>
  <c r="A2166" i="3"/>
  <c r="A2167" i="3" l="1"/>
  <c r="A2171" i="3" s="1"/>
  <c r="A2169" i="3"/>
  <c r="A2172" i="3" l="1"/>
  <c r="A2170" i="3"/>
  <c r="A2173" i="3" s="1"/>
  <c r="A2177" i="3" s="1"/>
  <c r="A2175" i="3" l="1"/>
  <c r="A2174" i="3"/>
  <c r="A2178" i="3" s="1"/>
  <c r="A2176" i="3" l="1"/>
  <c r="A2180" i="3" s="1"/>
  <c r="A2181" i="3" l="1"/>
  <c r="A2179" i="3"/>
  <c r="A2183" i="3" s="1"/>
  <c r="A2182" i="3" l="1"/>
  <c r="A2187" i="3" s="1"/>
  <c r="A2184" i="3"/>
  <c r="A2185" i="3" l="1"/>
  <c r="A2190" i="3" s="1"/>
  <c r="A2186" i="3"/>
  <c r="A2189" i="3" l="1"/>
  <c r="A2188" i="3"/>
  <c r="A2193" i="3" s="1"/>
  <c r="A2192" i="3" l="1"/>
  <c r="A2191" i="3"/>
  <c r="A2195" i="3" s="1"/>
  <c r="A2196" i="3" l="1"/>
  <c r="A2194" i="3"/>
  <c r="A2198" i="3" s="1"/>
  <c r="A2197" i="3" l="1"/>
  <c r="A2201" i="3" s="1"/>
  <c r="A2199" i="3"/>
  <c r="A2202" i="3" l="1"/>
  <c r="A2200" i="3"/>
  <c r="A2204" i="3" s="1"/>
  <c r="A2205" i="3" l="1"/>
  <c r="A2203" i="3"/>
  <c r="A2206" i="3" l="1"/>
  <c r="A2210" i="3" s="1"/>
  <c r="A2208" i="3"/>
  <c r="A2207" i="3"/>
  <c r="A2211" i="3" s="1"/>
  <c r="A2209" i="3" l="1"/>
  <c r="A2213" i="3" s="1"/>
  <c r="A2212" i="3" l="1"/>
  <c r="A2217" i="3" s="1"/>
  <c r="A2214" i="3"/>
  <c r="A2215" i="3" s="1"/>
  <c r="A2219" i="3" s="1"/>
  <c r="A2216" i="3" l="1"/>
  <c r="A2220" i="3" s="1"/>
  <c r="A2218" i="3" l="1"/>
  <c r="A2222" i="3" s="1"/>
  <c r="A2223" i="3" l="1"/>
  <c r="A2221" i="3"/>
  <c r="A2225" i="3" s="1"/>
  <c r="A2226" i="3" l="1"/>
  <c r="A2227" i="3" s="1"/>
  <c r="A2231" i="3" s="1"/>
  <c r="A2224" i="3"/>
  <c r="A2228" i="3" l="1"/>
  <c r="A2229" i="3"/>
  <c r="A2232" i="3" l="1"/>
  <c r="A2233" i="3" s="1"/>
  <c r="A2230" i="3"/>
  <c r="A2234" i="3" l="1"/>
  <c r="A2238" i="3" s="1"/>
  <c r="A2237" i="3"/>
  <c r="A2235" i="3"/>
  <c r="A2236" i="3" s="1"/>
  <c r="A2241" i="3" l="1"/>
  <c r="A2239" i="3"/>
  <c r="A2243" i="3" s="1"/>
  <c r="A2240" i="3"/>
  <c r="A2242" i="3" l="1"/>
  <c r="A2246" i="3" s="1"/>
  <c r="A2244" i="3"/>
  <c r="A2247" i="3" l="1"/>
  <c r="A2245" i="3"/>
  <c r="A2248" i="3" l="1"/>
  <c r="A2252" i="3" s="1"/>
  <c r="A2249" i="3"/>
  <c r="A2250" i="3"/>
  <c r="A2251" i="3" s="1"/>
  <c r="A2255" i="3" s="1"/>
  <c r="A2256" i="3" l="1"/>
  <c r="A2253" i="3"/>
  <c r="A2254" i="3" s="1"/>
  <c r="A2257" i="3" s="1"/>
  <c r="A2261" i="3" s="1"/>
  <c r="A2259" i="3" l="1"/>
  <c r="A2258" i="3"/>
  <c r="A2262" i="3" s="1"/>
  <c r="A2260" i="3" l="1"/>
  <c r="A2265" i="3" s="1"/>
  <c r="A2263" i="3" l="1"/>
  <c r="A2264" i="3"/>
  <c r="A2268" i="3" l="1"/>
  <c r="A2267" i="3"/>
  <c r="A2266" i="3"/>
  <c r="A2271" i="3" l="1"/>
  <c r="A2270" i="3"/>
  <c r="A2269" i="3"/>
  <c r="A2273" i="3" l="1"/>
  <c r="A2274" i="3"/>
  <c r="A2272" i="3"/>
  <c r="A2276" i="3" l="1"/>
  <c r="A2275" i="3"/>
  <c r="A2279" i="3" s="1"/>
  <c r="A2277" i="3"/>
  <c r="A2278" i="3" s="1"/>
  <c r="A2282" i="3" s="1"/>
  <c r="A2280" i="3" l="1"/>
  <c r="A2281" i="3" s="1"/>
  <c r="A2285" i="3" s="1"/>
  <c r="A2283" i="3"/>
  <c r="A2284" i="3" l="1"/>
  <c r="A2288" i="3" s="1"/>
  <c r="A2286" i="3"/>
  <c r="A2287" i="3" l="1"/>
  <c r="A2291" i="3" s="1"/>
  <c r="A2289" i="3"/>
  <c r="A2292" i="3" l="1"/>
  <c r="A2290" i="3"/>
  <c r="A2294" i="3"/>
  <c r="A2295" i="3"/>
  <c r="A2293" i="3"/>
  <c r="A2297" i="3" l="1"/>
  <c r="A2298" i="3"/>
  <c r="A2296" i="3"/>
  <c r="A2300" i="3" l="1"/>
  <c r="A2301" i="3"/>
  <c r="A2299" i="3"/>
  <c r="A2303" i="3" l="1"/>
  <c r="A2302" i="3"/>
  <c r="A2304" i="3"/>
  <c r="A2306" i="3" l="1"/>
  <c r="A2305" i="3"/>
  <c r="A2307" i="3"/>
  <c r="A2309" i="3" l="1"/>
  <c r="A2308" i="3"/>
  <c r="A2312" i="3" s="1"/>
  <c r="A2310" i="3"/>
  <c r="A2311" i="3"/>
  <c r="A2316" i="3" s="1"/>
  <c r="A2315" i="3" l="1"/>
  <c r="A2313" i="3"/>
  <c r="A2314" i="3" l="1"/>
  <c r="A2318" i="3" l="1"/>
  <c r="A2317" i="3"/>
  <c r="A2321" i="3" s="1"/>
  <c r="A2319" i="3"/>
  <c r="A2320" i="3" s="1"/>
  <c r="A2325" i="3" l="1"/>
  <c r="A2324" i="3"/>
  <c r="A2322" i="3"/>
  <c r="A2323" i="3" l="1"/>
  <c r="A2327" i="3" l="1"/>
  <c r="A2326" i="3"/>
  <c r="A2328" i="3"/>
  <c r="A2330" i="3" l="1"/>
  <c r="A2331" i="3"/>
  <c r="A2329" i="3"/>
  <c r="A2334" i="3" s="1"/>
  <c r="A2332" i="3" l="1"/>
  <c r="A2336" i="3" s="1"/>
  <c r="A2333" i="3"/>
  <c r="A2335" i="3" l="1"/>
  <c r="A2339" i="3" s="1"/>
  <c r="A2337" i="3"/>
  <c r="A2340" i="3" l="1"/>
  <c r="A2338" i="3"/>
  <c r="A2341" i="3" l="1"/>
  <c r="A2342" i="3"/>
  <c r="A2343" i="3"/>
  <c r="A2344" i="3" s="1"/>
  <c r="A2348" i="3" l="1"/>
  <c r="A2345" i="3"/>
  <c r="A2349" i="3" s="1"/>
  <c r="A2346" i="3"/>
  <c r="A2347" i="3" l="1"/>
  <c r="A2351" i="3" s="1"/>
  <c r="A2352" i="3" l="1"/>
  <c r="A2350" i="3"/>
  <c r="A2354" i="3" s="1"/>
  <c r="A2353" i="3"/>
  <c r="A2357" i="3" s="1"/>
  <c r="A2355" i="3"/>
  <c r="A2358" i="3" l="1"/>
  <c r="A2356" i="3"/>
  <c r="A2361" i="3" l="1"/>
  <c r="A2360" i="3"/>
  <c r="A2359" i="3"/>
  <c r="A2362" i="3" s="1"/>
  <c r="A2363" i="3" l="1"/>
  <c r="A2364" i="3"/>
  <c r="A2366" i="3"/>
  <c r="A2365" i="3" l="1"/>
  <c r="A2370" i="3" s="1"/>
  <c r="A2367" i="3"/>
  <c r="A2369" i="3" l="1"/>
  <c r="A2368" i="3"/>
  <c r="A2373" i="3" l="1"/>
  <c r="A2372" i="3"/>
  <c r="A2371" i="3"/>
  <c r="A2375" i="3" s="1"/>
  <c r="A2374" i="3" l="1"/>
  <c r="A2378" i="3" s="1"/>
  <c r="A2382" i="3" s="1"/>
  <c r="A2376" i="3"/>
  <c r="A2377" i="3" s="1"/>
  <c r="A2381" i="3" s="1"/>
  <c r="A2379" i="3" l="1"/>
  <c r="A2380" i="3" s="1"/>
  <c r="A2383" i="3" l="1"/>
  <c r="A2384" i="3"/>
  <c r="A2388" i="3" s="1"/>
  <c r="A2385" i="3"/>
  <c r="A2386" i="3"/>
  <c r="A2390" i="3" s="1"/>
  <c r="A2387" i="3"/>
  <c r="A2391" i="3" l="1"/>
  <c r="A2389" i="3"/>
  <c r="A2394" i="3" s="1"/>
  <c r="A2393" i="3" l="1"/>
  <c r="A2392" i="3"/>
  <c r="A2396" i="3" l="1"/>
  <c r="A2400" i="3" s="1"/>
  <c r="A2395" i="3"/>
  <c r="A2397" i="3"/>
  <c r="A2399" i="3" l="1"/>
  <c r="A2398" i="3"/>
  <c r="A2403" i="3" l="1"/>
  <c r="A2402" i="3"/>
  <c r="A2401" i="3"/>
  <c r="A2406" i="3" s="1"/>
  <c r="A2404" i="3" l="1"/>
  <c r="A2408" i="3" s="1"/>
  <c r="A2405" i="3"/>
  <c r="A2407" i="3" l="1"/>
  <c r="A2412" i="3" s="1"/>
  <c r="A2409" i="3"/>
  <c r="A2411" i="3" l="1"/>
  <c r="A2410" i="3"/>
  <c r="A2415" i="3" l="1"/>
  <c r="A2413" i="3"/>
  <c r="A2414" i="3"/>
  <c r="A2416" i="3" l="1"/>
  <c r="A2421" i="3" s="1"/>
  <c r="A2417" i="3"/>
  <c r="A2418" i="3"/>
  <c r="A2420" i="3" l="1"/>
  <c r="A2419" i="3"/>
  <c r="A2424" i="3" s="1"/>
  <c r="A2423" i="3" l="1"/>
  <c r="A2422" i="3"/>
  <c r="A2426" i="3" s="1"/>
  <c r="A2427" i="3" l="1"/>
  <c r="A2425" i="3"/>
  <c r="A2429" i="3" s="1"/>
  <c r="A2428" i="3" l="1"/>
  <c r="A2430" i="3"/>
  <c r="A2433" i="3" l="1"/>
  <c r="A2432" i="3"/>
  <c r="A2431" i="3"/>
  <c r="A2435" i="3" s="1"/>
  <c r="A2434" i="3" l="1"/>
  <c r="A2439" i="3" s="1"/>
  <c r="A2436" i="3"/>
  <c r="A2437" i="3" s="1"/>
  <c r="A2441" i="3" s="1"/>
  <c r="A2438" i="3" l="1"/>
  <c r="A2442" i="3" s="1"/>
  <c r="A2440" i="3" l="1"/>
  <c r="A2443" i="3" s="1"/>
  <c r="A2447" i="3" s="1"/>
  <c r="A2444" i="3"/>
  <c r="A2445" i="3" l="1"/>
  <c r="A2446" i="3" s="1"/>
  <c r="A2448" i="3"/>
  <c r="A2450" i="3" l="1"/>
  <c r="A2449" i="3"/>
  <c r="A2451" i="3"/>
  <c r="A2452" i="3" l="1"/>
  <c r="A2456" i="3" s="1"/>
  <c r="A2454" i="3"/>
  <c r="A2453" i="3"/>
  <c r="A2455" i="3" s="1"/>
  <c r="A2459" i="3" l="1"/>
  <c r="A2460" i="3"/>
  <c r="A2457" i="3"/>
  <c r="A2458" i="3" s="1"/>
  <c r="A2463" i="3" s="1"/>
  <c r="A2462" i="3" l="1"/>
  <c r="A2461" i="3"/>
  <c r="A2466" i="3" l="1"/>
  <c r="A2465" i="3"/>
  <c r="A2464" i="3"/>
  <c r="A2468" i="3" l="1"/>
  <c r="A2469" i="3"/>
  <c r="A2467" i="3"/>
  <c r="A2471" i="3" l="1"/>
  <c r="A2470" i="3"/>
  <c r="A2472" i="3"/>
  <c r="A2474" i="3" l="1"/>
  <c r="A2473" i="3"/>
  <c r="A2475" i="3"/>
  <c r="A2477" i="3" l="1"/>
  <c r="A2476" i="3"/>
  <c r="A2480" i="3" s="1"/>
  <c r="A2478" i="3"/>
  <c r="A2481" i="3" l="1"/>
  <c r="A2479" i="3"/>
  <c r="A2483" i="3" l="1"/>
  <c r="A2482" i="3"/>
  <c r="A2484" i="3"/>
  <c r="A2487" i="3" l="1"/>
  <c r="A2485" i="3"/>
  <c r="A2486" i="3"/>
  <c r="A2490" i="3" l="1"/>
  <c r="A2489" i="3"/>
  <c r="A2488" i="3"/>
  <c r="A2491" i="3" l="1"/>
  <c r="A2495" i="3" s="1"/>
  <c r="A2493" i="3"/>
  <c r="A2494" i="3" s="1"/>
  <c r="A2492" i="3"/>
  <c r="A2498" i="3" l="1"/>
  <c r="A2496" i="3"/>
  <c r="A2497" i="3" s="1"/>
  <c r="A2499" i="3"/>
  <c r="A2501" i="3" l="1"/>
  <c r="A2502" i="3"/>
  <c r="A2500" i="3"/>
  <c r="A2503" i="3" l="1"/>
  <c r="A2507" i="3" s="1"/>
  <c r="A2504" i="3"/>
  <c r="A2508" i="3" s="1"/>
  <c r="A2505" i="3"/>
  <c r="A2506" i="3" l="1"/>
  <c r="A2511" i="3" l="1"/>
  <c r="A2510" i="3"/>
  <c r="A2509" i="3"/>
  <c r="A2514" i="3" l="1"/>
  <c r="A2513" i="3"/>
  <c r="A2517" i="3" s="1"/>
  <c r="A2512" i="3"/>
  <c r="A2516" i="3" s="1"/>
  <c r="A2515" i="3" l="1"/>
  <c r="A2519" i="3" s="1"/>
  <c r="A2520" i="3" l="1"/>
  <c r="A2521" i="3" s="1"/>
  <c r="A2518" i="3"/>
  <c r="A2523" i="3" s="1"/>
  <c r="A2525" i="3" l="1"/>
  <c r="A2522" i="3"/>
  <c r="A2526" i="3" s="1"/>
  <c r="A2524" i="3" l="1"/>
  <c r="A2527" i="3" l="1"/>
  <c r="A2528" i="3"/>
  <c r="A2529" i="3"/>
  <c r="A2532" i="3" l="1"/>
  <c r="A2531" i="3"/>
  <c r="A2530" i="3"/>
  <c r="A2535" i="3" s="1"/>
  <c r="A2534" i="3" l="1"/>
  <c r="A2533" i="3"/>
  <c r="A2537" i="3" s="1"/>
  <c r="A2536" i="3" l="1"/>
  <c r="A2540" i="3" s="1"/>
  <c r="A2538" i="3"/>
  <c r="A2541" i="3" l="1"/>
  <c r="A2539" i="3"/>
  <c r="A2542" i="3" s="1"/>
  <c r="A2546" i="3" s="1"/>
  <c r="A2544" i="3" l="1"/>
  <c r="A2545" i="3" s="1"/>
  <c r="A2549" i="3" s="1"/>
  <c r="A2543" i="3"/>
  <c r="A2547" i="3"/>
  <c r="A2550" i="3" l="1"/>
  <c r="A2548" i="3"/>
  <c r="A2553" i="3" l="1"/>
  <c r="A2552" i="3"/>
  <c r="A2551" i="3"/>
  <c r="A2555" i="3" s="1"/>
  <c r="A2554" i="3" l="1"/>
  <c r="A2559" i="3" s="1"/>
  <c r="A2556" i="3"/>
  <c r="A2558" i="3" l="1"/>
  <c r="A2557" i="3"/>
  <c r="A2561" i="3" s="1"/>
  <c r="A2560" i="3" l="1"/>
  <c r="A2563" i="3" s="1"/>
  <c r="A2567" i="3" s="1"/>
  <c r="A2562" i="3"/>
  <c r="A2564" i="3" l="1"/>
  <c r="A2568" i="3" s="1"/>
  <c r="A2565" i="3"/>
  <c r="A2566" i="3" l="1"/>
  <c r="A2571" i="3" s="1"/>
  <c r="A2570" i="3" l="1"/>
  <c r="A2569" i="3"/>
  <c r="A2574" i="3" l="1"/>
  <c r="A2573" i="3"/>
  <c r="A2572" i="3"/>
  <c r="A2576" i="3" s="1"/>
  <c r="A2575" i="3" l="1"/>
  <c r="A2579" i="3" s="1"/>
  <c r="A2577" i="3"/>
  <c r="A2578" i="3" l="1"/>
  <c r="A2582" i="3" s="1"/>
  <c r="A2580" i="3"/>
  <c r="A2581" i="3" s="1"/>
  <c r="A2585" i="3" s="1"/>
  <c r="A2583" i="3" l="1"/>
  <c r="A2586" i="3"/>
  <c r="A2584" i="3"/>
  <c r="A2589" i="3" s="1"/>
  <c r="A2588" i="3" l="1"/>
  <c r="A2587" i="3"/>
  <c r="A2592" i="3" l="1"/>
  <c r="A2590" i="3"/>
  <c r="A2591" i="3"/>
  <c r="A2595" i="3"/>
  <c r="A2593" i="3"/>
  <c r="A2597" i="3" l="1"/>
  <c r="A2594" i="3"/>
  <c r="A2596" i="3" l="1"/>
  <c r="A2601" i="3" s="1"/>
  <c r="A2598" i="3"/>
  <c r="A2599" i="3" l="1"/>
  <c r="A2600" i="3"/>
  <c r="A2604" i="3" l="1"/>
  <c r="A2603" i="3"/>
  <c r="A2602" i="3"/>
  <c r="A2607" i="3" l="1"/>
  <c r="A2608" i="3" s="1"/>
  <c r="A2605" i="3"/>
  <c r="A2606" i="3"/>
  <c r="A2612" i="3" l="1"/>
  <c r="A2609" i="3"/>
  <c r="A2610" i="3"/>
  <c r="A2611" i="3" s="1"/>
  <c r="A2615" i="3" l="1"/>
  <c r="A2616" i="3"/>
  <c r="A2613" i="3"/>
  <c r="A2614" i="3" s="1"/>
  <c r="A2618" i="3" s="1"/>
  <c r="A2619" i="3" l="1"/>
  <c r="A2620" i="3" s="1"/>
  <c r="A2624" i="3" s="1"/>
  <c r="A2617" i="3"/>
  <c r="A2622" i="3" l="1"/>
  <c r="A2623" i="3" s="1"/>
  <c r="A2627" i="3" s="1"/>
  <c r="A2621" i="3"/>
  <c r="A2625" i="3" s="1"/>
  <c r="A2626" i="3" l="1"/>
  <c r="A2630" i="3" s="1"/>
  <c r="A2631" i="3"/>
  <c r="A2628" i="3"/>
  <c r="A2629" i="3" s="1"/>
  <c r="A2633" i="3" s="1"/>
  <c r="A2634" i="3" l="1"/>
  <c r="A2632" i="3"/>
  <c r="A2635" i="3" s="1"/>
  <c r="A2636" i="3" s="1"/>
  <c r="A2637" i="3" s="1"/>
  <c r="A2638" i="3" s="1"/>
  <c r="A2639" i="3" s="1"/>
  <c r="A2640" i="3" s="1"/>
  <c r="A2641" i="3" s="1"/>
  <c r="A2642" i="3" s="1"/>
  <c r="A2643" i="3" s="1"/>
  <c r="A2644" i="3" s="1"/>
  <c r="A2645" i="3" s="1"/>
  <c r="A2646" i="3" s="1"/>
  <c r="A2647" i="3" s="1"/>
  <c r="A2648" i="3" s="1"/>
  <c r="A2649" i="3" s="1"/>
  <c r="A2650" i="3" s="1"/>
  <c r="A2651" i="3" s="1"/>
  <c r="A2652" i="3" s="1"/>
  <c r="A2653" i="3" s="1"/>
  <c r="A2654" i="3" s="1"/>
  <c r="A2655" i="3" s="1"/>
  <c r="A2656" i="3" s="1"/>
  <c r="A2657" i="3" s="1"/>
  <c r="A2658" i="3" s="1"/>
  <c r="A2659" i="3" s="1"/>
  <c r="A2660" i="3" s="1"/>
  <c r="A2661" i="3" s="1"/>
  <c r="A2662" i="3" s="1"/>
  <c r="A2663" i="3" s="1"/>
  <c r="A2664" i="3" s="1"/>
  <c r="A2665" i="3" s="1"/>
  <c r="A2666" i="3" s="1"/>
  <c r="A2667" i="3" s="1"/>
  <c r="A2668" i="3" s="1"/>
  <c r="A2669" i="3" s="1"/>
  <c r="A2670" i="3" s="1"/>
  <c r="A2671" i="3" s="1"/>
  <c r="A2672" i="3" s="1"/>
  <c r="A2673" i="3" s="1"/>
  <c r="A2674" i="3" s="1"/>
  <c r="A2675" i="3" s="1"/>
  <c r="A2676" i="3" s="1"/>
  <c r="A2677" i="3" s="1"/>
  <c r="A2678" i="3" s="1"/>
  <c r="A2679" i="3" s="1"/>
  <c r="A2680" i="3" s="1"/>
  <c r="A2681" i="3" s="1"/>
  <c r="A2682" i="3" s="1"/>
  <c r="A2683" i="3" s="1"/>
  <c r="A2684" i="3" s="1"/>
  <c r="A2685" i="3" s="1"/>
  <c r="A2686" i="3" s="1"/>
  <c r="A2687" i="3" s="1"/>
  <c r="A2688" i="3" s="1"/>
  <c r="A2689" i="3" s="1"/>
  <c r="A2690" i="3" s="1"/>
  <c r="A2691" i="3" s="1"/>
  <c r="A2692" i="3" s="1"/>
  <c r="A2693" i="3" s="1"/>
  <c r="A2694" i="3" s="1"/>
  <c r="A2695" i="3" s="1"/>
  <c r="A2696" i="3" s="1"/>
  <c r="A2697" i="3" s="1"/>
  <c r="A2698" i="3" s="1"/>
  <c r="A2699" i="3" s="1"/>
  <c r="A2700" i="3" s="1"/>
  <c r="A2701" i="3" s="1"/>
  <c r="A2702" i="3" s="1"/>
  <c r="A2703" i="3" s="1"/>
  <c r="A2704" i="3" s="1"/>
  <c r="A2705" i="3" s="1"/>
  <c r="A2706" i="3" s="1"/>
  <c r="A2707" i="3" s="1"/>
  <c r="A2708" i="3" s="1"/>
  <c r="A2709" i="3" s="1"/>
  <c r="A2710" i="3" s="1"/>
  <c r="A2711" i="3" s="1"/>
  <c r="A2712" i="3" s="1"/>
  <c r="A2713" i="3" s="1"/>
  <c r="A2714" i="3" s="1"/>
  <c r="A2715" i="3" s="1"/>
  <c r="A2716" i="3" s="1"/>
  <c r="A2717" i="3" s="1"/>
  <c r="A2718" i="3" s="1"/>
  <c r="A2719" i="3" s="1"/>
  <c r="A2720" i="3" s="1"/>
  <c r="A2721" i="3" s="1"/>
  <c r="A2722" i="3" s="1"/>
  <c r="A2723" i="3" s="1"/>
  <c r="A2724" i="3" s="1"/>
  <c r="A2725" i="3" s="1"/>
  <c r="A2726" i="3" s="1"/>
  <c r="A2727" i="3" s="1"/>
  <c r="A2728" i="3" s="1"/>
  <c r="A2729" i="3" s="1"/>
  <c r="A2730" i="3" s="1"/>
  <c r="A2731" i="3" s="1"/>
  <c r="A2732" i="3" s="1"/>
  <c r="A2733" i="3" s="1"/>
  <c r="A2734" i="3" s="1"/>
  <c r="A2735" i="3" s="1"/>
  <c r="A2736" i="3" s="1"/>
  <c r="A2737" i="3" s="1"/>
  <c r="A2738" i="3" s="1"/>
  <c r="A2739" i="3" s="1"/>
  <c r="A2740" i="3" s="1"/>
  <c r="A2741" i="3" s="1"/>
  <c r="A2742" i="3" s="1"/>
  <c r="A2743" i="3" s="1"/>
  <c r="A2744" i="3" s="1"/>
  <c r="A2745" i="3" s="1"/>
  <c r="A2746" i="3" s="1"/>
  <c r="A2747" i="3" s="1"/>
  <c r="A2748" i="3" s="1"/>
  <c r="A2749" i="3" s="1"/>
  <c r="A2750" i="3" s="1"/>
  <c r="A2751" i="3" s="1"/>
  <c r="A2752" i="3" s="1"/>
  <c r="A2753" i="3" s="1"/>
  <c r="A2754" i="3" s="1"/>
  <c r="A2755" i="3" s="1"/>
  <c r="A2756" i="3" s="1"/>
  <c r="A2757" i="3" s="1"/>
  <c r="A2758" i="3" s="1"/>
  <c r="A2759" i="3" s="1"/>
  <c r="A2760" i="3" s="1"/>
  <c r="A2761" i="3" s="1"/>
  <c r="A2762" i="3" s="1"/>
  <c r="A2763" i="3" s="1"/>
  <c r="A2764" i="3" s="1"/>
  <c r="A2765" i="3" s="1"/>
  <c r="A2766" i="3" s="1"/>
  <c r="A2767" i="3" s="1"/>
  <c r="A2768" i="3" s="1"/>
  <c r="A2769" i="3" s="1"/>
  <c r="A2770" i="3" s="1"/>
  <c r="A2771" i="3" s="1"/>
  <c r="A2772" i="3" s="1"/>
  <c r="A2773" i="3" s="1"/>
  <c r="A2774" i="3" s="1"/>
  <c r="A2775" i="3" s="1"/>
</calcChain>
</file>

<file path=xl/sharedStrings.xml><?xml version="1.0" encoding="utf-8"?>
<sst xmlns="http://schemas.openxmlformats.org/spreadsheetml/2006/main" count="7574" uniqueCount="4867">
  <si>
    <t>import { DigitalCard } from "./digital-cards-type"</t>
  </si>
  <si>
    <t>export const Cards_list:DigitalCard[]= [</t>
  </si>
  <si>
    <t>];</t>
  </si>
  <si>
    <t>Liste des images</t>
  </si>
  <si>
    <t xml:space="preserve">Extrait de </t>
  </si>
  <si>
    <t>http://wiki.dominionstrategy.com/index.php/Gallery_of_illustrations</t>
  </si>
  <si>
    <t>Set</t>
  </si>
  <si>
    <t>id</t>
  </si>
  <si>
    <t>adventurer</t>
  </si>
  <si>
    <t>Baseset</t>
  </si>
  <si>
    <t>Aventurier</t>
  </si>
  <si>
    <t>bureaucrat</t>
  </si>
  <si>
    <t>cellar</t>
  </si>
  <si>
    <t>chancellor</t>
  </si>
  <si>
    <t>chapel</t>
  </si>
  <si>
    <t>councilroom</t>
  </si>
  <si>
    <t>feast</t>
  </si>
  <si>
    <t>festival</t>
  </si>
  <si>
    <t>gardens</t>
  </si>
  <si>
    <t>laboratory</t>
  </si>
  <si>
    <t>library</t>
  </si>
  <si>
    <t>market</t>
  </si>
  <si>
    <t>militia</t>
  </si>
  <si>
    <t>mine</t>
  </si>
  <si>
    <t>moat</t>
  </si>
  <si>
    <t>moneylender</t>
  </si>
  <si>
    <t>remodel</t>
  </si>
  <si>
    <t>smithy</t>
  </si>
  <si>
    <t>spy</t>
  </si>
  <si>
    <t>thief</t>
  </si>
  <si>
    <t>throneroom</t>
  </si>
  <si>
    <t>village</t>
  </si>
  <si>
    <t>witch</t>
  </si>
  <si>
    <t>woodcutter</t>
  </si>
  <si>
    <t>workshop</t>
  </si>
  <si>
    <t>artisan</t>
  </si>
  <si>
    <t>merchant</t>
  </si>
  <si>
    <t>vassal</t>
  </si>
  <si>
    <t>bandit</t>
  </si>
  <si>
    <t>poacher</t>
  </si>
  <si>
    <t>harbinger</t>
  </si>
  <si>
    <t>sentry</t>
  </si>
  <si>
    <t>alchemist</t>
  </si>
  <si>
    <t>apothecary</t>
  </si>
  <si>
    <t>apprentice</t>
  </si>
  <si>
    <t>familiar</t>
  </si>
  <si>
    <t>golem</t>
  </si>
  <si>
    <t>herbalist</t>
  </si>
  <si>
    <t>philosophersstone</t>
  </si>
  <si>
    <t>possession</t>
  </si>
  <si>
    <t>scryingpool</t>
  </si>
  <si>
    <t>transmute</t>
  </si>
  <si>
    <t>university</t>
  </si>
  <si>
    <t>vineyard</t>
  </si>
  <si>
    <t>ghostship</t>
  </si>
  <si>
    <t>smugglers</t>
  </si>
  <si>
    <t>salvager</t>
  </si>
  <si>
    <t>haven</t>
  </si>
  <si>
    <t>ambassador</t>
  </si>
  <si>
    <t>seahag</t>
  </si>
  <si>
    <t>nativevillage</t>
  </si>
  <si>
    <t>navigator</t>
  </si>
  <si>
    <t>pirateship</t>
  </si>
  <si>
    <t>merchantship</t>
  </si>
  <si>
    <t>tactician</t>
  </si>
  <si>
    <t>fishingvillage</t>
  </si>
  <si>
    <t>island</t>
  </si>
  <si>
    <t>wharf</t>
  </si>
  <si>
    <t>bazaar</t>
  </si>
  <si>
    <t>treasuremap</t>
  </si>
  <si>
    <t>explorer</t>
  </si>
  <si>
    <t>lookout</t>
  </si>
  <si>
    <t>treasury</t>
  </si>
  <si>
    <t>cutpurse</t>
  </si>
  <si>
    <t>caravan</t>
  </si>
  <si>
    <t>warehouse</t>
  </si>
  <si>
    <t>lighthouse</t>
  </si>
  <si>
    <t>pearldiver</t>
  </si>
  <si>
    <t>embargo</t>
  </si>
  <si>
    <t>outpost</t>
  </si>
  <si>
    <t>harvest</t>
  </si>
  <si>
    <t>youngwitch</t>
  </si>
  <si>
    <t>horsetraders</t>
  </si>
  <si>
    <t>tournament</t>
  </si>
  <si>
    <t>hamlet</t>
  </si>
  <si>
    <t>jester</t>
  </si>
  <si>
    <t>fortuneteller</t>
  </si>
  <si>
    <t>fairgrounds</t>
  </si>
  <si>
    <t>hornofplenty</t>
  </si>
  <si>
    <t>huntingparty</t>
  </si>
  <si>
    <t>menagerie</t>
  </si>
  <si>
    <t>farmingvillage</t>
  </si>
  <si>
    <t>remake</t>
  </si>
  <si>
    <t>contraband</t>
  </si>
  <si>
    <t>peddler</t>
  </si>
  <si>
    <t>bank</t>
  </si>
  <si>
    <t>city</t>
  </si>
  <si>
    <t>countinghouse</t>
  </si>
  <si>
    <t>bishop</t>
  </si>
  <si>
    <t>grandmarket</t>
  </si>
  <si>
    <t>goons</t>
  </si>
  <si>
    <t>watchtower</t>
  </si>
  <si>
    <t>expand</t>
  </si>
  <si>
    <t>kingscourt</t>
  </si>
  <si>
    <t>hoard</t>
  </si>
  <si>
    <t>monument</t>
  </si>
  <si>
    <t>forge</t>
  </si>
  <si>
    <t>rabble</t>
  </si>
  <si>
    <t>talisman</t>
  </si>
  <si>
    <t>mint</t>
  </si>
  <si>
    <t>loan</t>
  </si>
  <si>
    <t>traderoute</t>
  </si>
  <si>
    <t>quarry</t>
  </si>
  <si>
    <t>royalseal</t>
  </si>
  <si>
    <t>mountebank</t>
  </si>
  <si>
    <t>workersvillage</t>
  </si>
  <si>
    <t>vault</t>
  </si>
  <si>
    <t>venture</t>
  </si>
  <si>
    <t>nobles</t>
  </si>
  <si>
    <t>conspirator</t>
  </si>
  <si>
    <t>miningvillage</t>
  </si>
  <si>
    <t>secretchamber</t>
  </si>
  <si>
    <t>coppersmith</t>
  </si>
  <si>
    <t>pawn</t>
  </si>
  <si>
    <t>courtyard</t>
  </si>
  <si>
    <t>tradingpost</t>
  </si>
  <si>
    <t>scout</t>
  </si>
  <si>
    <t>duke</t>
  </si>
  <si>
    <t>baron</t>
  </si>
  <si>
    <t>swindler</t>
  </si>
  <si>
    <t>bridge</t>
  </si>
  <si>
    <t>torturer</t>
  </si>
  <si>
    <t>wishingwell</t>
  </si>
  <si>
    <t>masquerade</t>
  </si>
  <si>
    <t>ironworks</t>
  </si>
  <si>
    <t>steward</t>
  </si>
  <si>
    <t>harem</t>
  </si>
  <si>
    <t>minion</t>
  </si>
  <si>
    <t>saboteur</t>
  </si>
  <si>
    <t>upgrade</t>
  </si>
  <si>
    <t>tribute</t>
  </si>
  <si>
    <t>greathall</t>
  </si>
  <si>
    <t>shantytown</t>
  </si>
  <si>
    <t>lurker</t>
  </si>
  <si>
    <t>secretpassage</t>
  </si>
  <si>
    <t>diplomat</t>
  </si>
  <si>
    <t>mill</t>
  </si>
  <si>
    <t>courtier</t>
  </si>
  <si>
    <t>patrol</t>
  </si>
  <si>
    <t>replace</t>
  </si>
  <si>
    <t>advisor</t>
  </si>
  <si>
    <t>baker</t>
  </si>
  <si>
    <t>butcher</t>
  </si>
  <si>
    <t>candlestickmaker</t>
  </si>
  <si>
    <t>doctor</t>
  </si>
  <si>
    <t>herald</t>
  </si>
  <si>
    <t>journeyman</t>
  </si>
  <si>
    <t>masterpiece</t>
  </si>
  <si>
    <t>merchantguild</t>
  </si>
  <si>
    <t>plaza</t>
  </si>
  <si>
    <t>soothsayer</t>
  </si>
  <si>
    <t>stonemason</t>
  </si>
  <si>
    <t>taxman</t>
  </si>
  <si>
    <t>bordervillage</t>
  </si>
  <si>
    <t>foolsgold</t>
  </si>
  <si>
    <t>trader</t>
  </si>
  <si>
    <t>highway</t>
  </si>
  <si>
    <t>silkroad</t>
  </si>
  <si>
    <t>illgottengains</t>
  </si>
  <si>
    <t>embassy</t>
  </si>
  <si>
    <t>nomadcamp</t>
  </si>
  <si>
    <t>spicemerchant</t>
  </si>
  <si>
    <t>oracle</t>
  </si>
  <si>
    <t>cartographer</t>
  </si>
  <si>
    <t>farmland</t>
  </si>
  <si>
    <t>noblebrigand</t>
  </si>
  <si>
    <t>margrave</t>
  </si>
  <si>
    <t>haggler</t>
  </si>
  <si>
    <t>scheme</t>
  </si>
  <si>
    <t>inn</t>
  </si>
  <si>
    <t>tunnel</t>
  </si>
  <si>
    <t>crossroads</t>
  </si>
  <si>
    <t>develop</t>
  </si>
  <si>
    <t>oasis</t>
  </si>
  <si>
    <t>mandarin</t>
  </si>
  <si>
    <t>cache</t>
  </si>
  <si>
    <t>duchess</t>
  </si>
  <si>
    <t>stables</t>
  </si>
  <si>
    <t>jackofalltrades</t>
  </si>
  <si>
    <t>&lt;div class="card-text" style="top:20px;"&gt;&lt;div style="position:relative; top:15px;"&gt;&lt;div style="line-height:18px;"&gt;&lt;div style="display:inline;"&gt;&lt;div style="display:inline; font-size:18px;"&gt;Dévoilez des cartes de votre deck&lt;/div&gt;&lt;/div&gt;&lt;br&gt;&lt;div style="display:inline;"&gt;&lt;div style="display:inline; font-size:18px;"&gt;jusqu'à ce que 2 cartes &lt;b&gt;&lt;i&gt;Trésor&lt;/i&gt;&lt;/b&gt; soient&lt;/div&gt;&lt;/div&gt;&lt;br&gt;&lt;div style="display:inline;"&gt;&lt;div style="display:inline; font-size:18px;"&gt;dévoilées. Ajoutez ces cartes &lt;b&gt;&lt;i&gt;Trésor&lt;/i&gt;&lt;/b&gt; à&lt;/div&gt;&lt;/div&gt;&lt;br&gt;&lt;div style="display:inline;"&gt;&lt;div style="display:inline; font-size:18px;"&gt;votre main et défausser les autres&lt;/div&gt;&lt;/div&gt;&lt;br&gt;&lt;div style="display:inline;"&gt;&lt;div style="display:inline; font-size:18px;"&gt;cartes dévoilées.&lt;/div&gt;&lt;/div&gt;&lt;br&gt;&lt;/div&gt;&lt;/div&gt;&lt;/div&gt;</t>
  </si>
  <si>
    <t>Bureaucrate</t>
  </si>
  <si>
    <t>&lt;div class="card-text" style="top:20px;"&gt;&lt;div style="position:relative; top:10px;"&gt;&lt;div style="line-height:18px;"&gt;&lt;div style="display:inline;"&gt;&lt;div style="display:inline; font-size:18px;"&gt;Recevez un Argent sur votre pioche.&lt;/div&gt;&lt;/div&gt;&lt;br&gt;&lt;div style="display:inline;"&gt;&lt;div style="display:inline; font-size:18px;"&gt;Tous vos adversaires dévoilent une&lt;/div&gt;&lt;/div&gt;&lt;br&gt;&lt;div style="display:inline;"&gt;&lt;div style="display:inline; font-size:18px;"&gt;carte Victoire de leur main et la&lt;/div&gt;&lt;/div&gt;&lt;br&gt;&lt;div style="display:inline;"&gt;&lt;div style="display:inline; font-size:18px;"&gt;placent sur leur pioche (ou dévoilent&lt;/div&gt;&lt;/div&gt;&lt;br&gt;&lt;div style="display:inline;"&gt;&lt;div style="display:inline; font-size:18px;"&gt;une main sans carte Victoire).&lt;/div&gt;&lt;/div&gt;&lt;br&gt;&lt;/div&gt;&lt;/div&gt;&lt;/div&gt;</t>
  </si>
  <si>
    <t>Cave</t>
  </si>
  <si>
    <t>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style="line-height:20px;"&gt;&lt;div style="display:inline;"&gt;&lt;div style="display:inline; font-size:20px;"&gt;Défaussez autant de cartes&lt;/div&gt;&lt;/div&gt;&lt;br&gt;&lt;div style="display:inline;"&gt;&lt;div style="display:inline; font-size:20px;"&gt;que vous voulez, puis piochez-en&lt;/div&gt;&lt;/div&gt;&lt;br&gt;&lt;div style="display:inline;"&gt;&lt;div style="display:inline; font-size:20px;"&gt; le même nombre.&lt;/div&gt;&lt;/div&gt;&lt;br&gt;&lt;/div&gt;&lt;/div&gt;</t>
  </si>
  <si>
    <t>Chancelier</t>
  </si>
  <si>
    <t>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font-size:20px;"&gt;Vous pouvez immédiatement&lt;/div&gt;&lt;/div&gt;&lt;br&gt;&lt;div style="display:inline;"&gt;&lt;div style="display:inline; font-size:20px;"&gt;défausser votre deck.&lt;/div&gt;&lt;/div&gt;&lt;br&gt;&lt;/div&gt;&lt;div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</t>
  </si>
  <si>
    <t>Chapelle</t>
  </si>
  <si>
    <t>&lt;div class="card-text" style="top:55px;"&gt;&lt;div style="position:relative; top:5px;"&gt;&lt;div style="line-height:24px;"&gt;&lt;div style="display:inline;"&gt;&lt;div style="display:inline; font-size:24px;"&gt;Écartez jusqu'à 4 cartes&lt;/div&gt;&lt;/div&gt;&lt;br&gt;&lt;div style="display:inline;"&gt;&lt;div style="display:inline; font-size:24px;"&gt;de votre main.&lt;/div&gt;&lt;/div&gt;&lt;br&gt;&lt;/div&gt;&lt;/div&gt;&lt;/div&gt;</t>
  </si>
  <si>
    <t>Chambre du conseil</t>
  </si>
  <si>
    <t>&lt;div class="card-text" style="top:29px;"&gt;&lt;div style="position:relative; top:-5px;"&gt;&lt;div style="font-weight: bold;"&gt;&lt;div style="line-height:28px;"&gt;&lt;div style="display:inline;"&gt;&lt;div style="display:inline; font-size:28px;"&gt;+4 Cartes&lt;/div&gt;&lt;/div&gt;&lt;br&gt;&lt;div style="display:inline;"&gt;&lt;div style="display:inline; font-size:28px;"&gt;+1 Achat&lt;/div&gt;&lt;/div&gt;&lt;br&gt;&lt;/div&gt;&lt;/div&gt;&lt;/div&gt;&lt;div style="position:relative; top:10px;"&gt;&lt;div style="line-height:20px;"&gt;&lt;div style="display:inline;"&gt;&lt;div style="display:inline; font-size:20px;"&gt;Tous vos adversaires&lt;/div&gt;&lt;/div&gt;&lt;br&gt;&lt;div style="display:inline;"&gt;&lt;div style="display:inline; font-size:20px;"&gt;piochent une carte.&lt;/div&gt;&lt;/div&gt;&lt;br&gt;&lt;/div&gt;&lt;/div&gt;&lt;/div&gt;</t>
  </si>
  <si>
    <t>festin</t>
  </si>
  <si>
    <t>Festival</t>
  </si>
  <si>
    <t>Jardins</t>
  </si>
  <si>
    <t>Laboratoire</t>
  </si>
  <si>
    <t>&lt;div class="card-text" style="top:55px;"&gt;&lt;div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</t>
  </si>
  <si>
    <t>Bibliothèque</t>
  </si>
  <si>
    <t>&lt;div class="card-text" style="top:20px;"&gt;&lt;div style="position:relative; top:15px;"&gt;&lt;div style="line-height:18px;"&gt;&lt;div style="display:inline;"&gt;&lt;div style="display:inline; font-size:18px;"&gt;Piochez jusqu'à ce que vous ayez&lt;/div&gt;&lt;/div&gt;&lt;br&gt;&lt;div style="display:inline;"&gt;&lt;div style="display:inline; font-size:18px;"&gt;7 cartes en main. Chaque carte Action&lt;/div&gt;&lt;/div&gt;&lt;br&gt;&lt;div style="display:inline;"&gt;&lt;div style="display:inline; font-size:18px;"&gt;piochée peut être mise de côté.&lt;/div&gt;&lt;/div&gt;&lt;br&gt;&lt;div style="display:inline;"&gt;&lt;div style="display:inline; font-size:18px;"&gt;Défaussez les cartes mises de côté&lt;/div&gt;&lt;/div&gt;&lt;br&gt;&lt;div style="display:inline;"&gt;&lt;div style="display:inline; font-size:18px;"&gt;lorsque vous avez terminé de piocher&lt;/div&gt;&lt;/div&gt;&lt;br&gt;&lt;/div&gt;&lt;/div&gt;&lt;/div&gt;</t>
  </si>
  <si>
    <t>Marché</t>
  </si>
  <si>
    <t>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style="transform:scale(0.22); top:87px; display: inline;left:140px;"&gt;&lt;div class="card-text-coin-text-container" style="display:inline;"&gt;&lt;div class="card-text-coin-text" style="color: black; display:inline; top:8px;"&gt;1&lt;/div&gt;&lt;/div&gt;&lt;/div&gt;&lt;/div&gt;</t>
  </si>
  <si>
    <t>Milice</t>
  </si>
  <si>
    <t>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</t>
  </si>
  <si>
    <t>Mine</t>
  </si>
  <si>
    <t>Douve</t>
  </si>
  <si>
    <t>&lt;div class="card-text" style="top:20px;"&gt;&lt;div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style="line-height:18px;"&gt;&lt;div style="display:inline;"&gt;&lt;div style="display:inline; font-size:18px;"&gt;Lorsqu'un adversaire joue une&lt;/div&gt;&lt;/div&gt;&lt;br&gt;&lt;div style="display:inline;"&gt;&lt;div style="display:inline; font-size:18px;"&gt;carte Attaque, vous pouvez dévoiler&lt;/div&gt;&lt;/div&gt;&lt;br&gt;&lt;div style="display:inline;"&gt;&lt;div style="display:inline; font-size:18px;"&gt;cette carte de votre main. Dans ce&lt;/div&gt;&lt;/div&gt;&lt;br&gt;&lt;div style="display:inline;"&gt;&lt;div style="display:inline; font-size:18px;"&gt;cas, l'attaque n'a pas d'effet sur vous.&lt;/div&gt;&lt;/div&gt;&lt;br&gt;&lt;/div&gt;&lt;/div&gt;&lt;/div&gt;</t>
  </si>
  <si>
    <t>Prêteur sur gages</t>
  </si>
  <si>
    <t>&lt;div class="card-text" style="top:55px;"&gt;&lt;div style="position:relative; top:8px;"&gt;&lt;div style="line-height:20px;"&gt;&lt;div style="display:inline;"&gt;&lt;div style="display:inline; font-size:20px;"&gt;Vous pouvez écarter un Cuivre&lt;/div&gt;&lt;/div&gt;&lt;br&gt;&lt;div style="display:inline;"&gt;&lt;div style="display:inline; font-size:20px;"&gt;de votre main pour +      .&lt;/div&gt;&lt;/div&gt;&lt;br&gt;&lt;/div&gt;&lt;/div&gt;&lt;div class="card-text-coin-icon" style="transform:scale(0.2); top:33px; display: inline;left:210px;"&gt;&lt;div class="card-text-coin-text-container" style="display:inline;"&gt;&lt;div class="card-text-coin-text" style="color: black; display:inline; top:8px;"&gt;3&lt;/div&gt;&lt;/div&gt;&lt;/div&gt;&lt;/div&gt;</t>
  </si>
  <si>
    <t>Rénovation</t>
  </si>
  <si>
    <t>&lt;div class="card-text" style="top:47px;"&gt;&lt;div style="position:relative; top:10px;"&gt;&lt;div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font-size:18px;"&gt;Recevez une carte coûtant jusqu'à&lt;/div&gt;&lt;/div&gt;&lt;br&gt;&lt;div style="display:inline;"&gt;&lt;div style="display:inline; font-size:18px;"&gt;      de plus que la carte écartée.&lt;/div&gt;&lt;/div&gt;&lt;br&gt;&lt;/div&gt;&lt;div class="card-text-coin-icon" style="transform:scale(0.19); top:44px; display: inline;left:28px;"&gt;&lt;div class="card-text-coin-text-container" style="display:inline;"&gt;&lt;div class="card-text-coin-text" style="color: black; display:inline; top:8px;"&gt;2&lt;/div&gt;&lt;/div&gt;&lt;/div&gt;&lt;/div&gt;&lt;/div&gt;</t>
  </si>
  <si>
    <t>Forgeron</t>
  </si>
  <si>
    <t>&lt;div class="card-text" style="top:73px;"&gt;&lt;div style="font-weight: bold;"&gt;&lt;div style="display:inline;"&gt;&lt;div style="display:inline; font-size:28px;"&gt;+3 Cartes&lt;/div&gt;&lt;/div&gt;&lt;br&gt;&lt;/div&gt;&lt;/div&gt;</t>
  </si>
  <si>
    <t>Espion</t>
  </si>
  <si>
    <t>&lt;div class="card-text" style="top:5px;"&gt;&lt;div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top:0px;"&gt;&lt;div style="line-height:18px;"&gt;&lt;div style="display:inline;"&gt;&lt;div style="display:inline; font-size:18px;"&gt;Tous les joueurs (vous aussi)&lt;/div&gt;&lt;/div&gt;&lt;br&gt;&lt;div style="display:inline;"&gt;&lt;div style="display:inline; font-size:18px;"&gt;dévoilent la première carte de leur&lt;/div&gt;&lt;/div&gt;&lt;br&gt;&lt;div style="display:inline;"&gt;&lt;div style="display:inline; font-size:18px;"&gt;deck. Vous décidez ensuite si chaque&lt;/div&gt;&lt;/div&gt;&lt;br&gt;&lt;div style="display:inline;"&gt;&lt;div style="display:inline; font-size:18px;"&gt;carte dévoilée est défaussée ou&lt;/div&gt;&lt;/div&gt;&lt;br&gt;&lt;div style="display:inline;"&gt;&lt;div style="display:inline; font-size:18px;"&gt;replacée sur son deck.&lt;/div&gt;&lt;/div&gt;&lt;br&gt;&lt;/div&gt;&lt;/div&gt;&lt;/div&gt;</t>
  </si>
  <si>
    <t>Voleur</t>
  </si>
  <si>
    <t>&lt;div class="card-text" style="top:10px;"&gt;&lt;div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font-size:18px;"&gt;les 2 premières cartes de leur deck.&lt;/div&gt;&lt;/div&gt;&lt;br&gt;&lt;div style="display:inline;"&gt;&lt;div style="display:inline; font-size:18px;"&gt;S'ils dévoilent des cartes &lt;b&gt;&lt;i&gt;Trésor&lt;/i&gt;&lt;/b&gt;, ils&lt;/div&gt;&lt;/div&gt;&lt;br&gt;&lt;div style="display:inline;"&gt;&lt;div style="display:inline; font-size:18px;"&gt;en écartent 1 de votre choix. Parmi&lt;/div&gt;&lt;/div&gt;&lt;br&gt;&lt;div style="display:inline;"&gt;&lt;div style="display:inline; font-size:18px;"&gt;ces cartes &lt;b&gt;&lt;i&gt;Trésor&lt;/i&gt;&lt;/b&gt; écartées, recevez&lt;/div&gt;&lt;/div&gt;&lt;br&gt;&lt;div style="display:inline;"&gt;&lt;div style="display:inline; font-size:18px;"&gt;celles de votre choix. les autres cartes&lt;/div&gt;&lt;/div&gt;&lt;br&gt;&lt;div style="display:inline;"&gt;&lt;div style="display:inline; font-size:18px;"&gt;dévoilées sont défausées.&lt;/div&gt;&lt;/div&gt;&lt;br&gt;&lt;/div&gt;&lt;/div&gt;&lt;/div&gt;</t>
  </si>
  <si>
    <t>Salle du trône</t>
  </si>
  <si>
    <t>&lt;div class="card-text" style="top:55px;"&gt;&lt;div style="position:relative; top:7px;"&gt;&lt;div style="line-height:21px;"&gt;&lt;div style="display:inline;"&gt;&lt;div style="display:inline; font-size:21px;"&gt;Vous pouvez jouer une carte&lt;/div&gt;&lt;/div&gt;&lt;br&gt;&lt;div style="display:inline;"&gt;&lt;div style="display:inline; font-size:21px;"&gt;Action de votre main deux fois.&lt;/div&gt;&lt;/div&gt;&lt;br&gt;&lt;/div&gt;&lt;/div&gt;&lt;/div&gt;</t>
  </si>
  <si>
    <t>Village</t>
  </si>
  <si>
    <t>&lt;div class="card-text" style="top:55px;"&gt;&lt;div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</t>
  </si>
  <si>
    <t>Sorcière</t>
  </si>
  <si>
    <t>&lt;div class="card-text" style="top:47px;"&gt;&lt;div style="position:relative; top:-15px;"&gt;&lt;div style="font-weight: bold;"&gt;&lt;div style="display:inline;"&gt;&lt;div style="display:inline; font-size:28px;"&gt;+2 Cartes&lt;/div&gt;&lt;/div&gt;&lt;br&gt;&lt;/div&gt;&lt;/div&gt;&lt;div style="position:relative; top:0px;"&gt;&lt;div style="line-height:20px;"&gt;&lt;div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</t>
  </si>
  <si>
    <t>Bûcheron</t>
  </si>
  <si>
    <t>&lt;div class="card-text" style="top:55px;"&gt;&lt;div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top:30px; display: inline;left:140px;"&gt;&lt;div class="card-text-coin-text-container" style="display:inline;"&gt;&lt;div class="card-text-coin-text" style="color: black; display:inline; top:8px;"&gt;2&lt;/div&gt;&lt;/div&gt;&lt;/div&gt;&lt;/div&gt;</t>
  </si>
  <si>
    <t>Atelier</t>
  </si>
  <si>
    <t>&lt;div class="card-text" style="top:55px;"&gt;&lt;div style="position:relative; top:0px;"&gt;&lt;div style="line-height:20px;"&gt;&lt;div style="display:inline;"&gt;&lt;div style="display:inline; font-size:20px;"&gt;Recevez une carte&lt;/div&gt;&lt;/div&gt;&lt;br&gt;&lt;div style="display:inline;"&gt;&lt;div style="display:inline; font-size:20px;"&gt;coûtant jusqu'à       .&lt;/div&gt;&lt;/div&gt;&lt;br&gt;&lt;/div&gt;&lt;/div&gt;&lt;div class="card-text-coin-icon" style="transform:scale(0.2); top:26px; display: inline;left:187px;"&gt;&lt;div class="card-text-coin-text-container" style="display:inline;"&gt;&lt;div class="card-text-coin-text" style="color: black; display:inline; top:8px;"&gt;4&lt;/div&gt;&lt;/div&gt;&lt;/div&gt;&lt;/div&gt;</t>
  </si>
  <si>
    <t>Artisan</t>
  </si>
  <si>
    <t>Marchand</t>
  </si>
  <si>
    <t>Vassal</t>
  </si>
  <si>
    <t>&lt;div class="card-text" style="top:29px;"&gt;&lt;div style="position: relative; left:-15px;"&gt;&lt;div style="font-weight: bold;"&gt;&lt;div style="display:inline;"&gt;+&lt;/div&gt;&lt;br&gt;&lt;/div&gt;&lt;/div&gt;&lt;div style="position:relative; top:10px;"&gt;&lt;div style="line-height:19px;"&gt;&lt;div style="display:inline;"&gt;&lt;div style="display:inline; font-size:19px;"&gt;Défaussez la carte du haut de votre&lt;/div&gt;&lt;/div&gt;&lt;br&gt;&lt;div style="display:inline;"&gt;&lt;div style="display:inline; font-size:19px;"&gt;pioche. Si c'est une carte Action,&lt;/div&gt;&lt;/div&gt;&lt;br&gt;&lt;div style="display:inline;"&gt;&lt;div style="display:inline; font-size:19px;"&gt;vous pouvez la jouer.&lt;/div&gt;&lt;/div&gt;&lt;br&gt;&lt;/div&gt;&lt;/div&gt;&lt;div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t>
  </si>
  <si>
    <t>Bandit</t>
  </si>
  <si>
    <t>&lt;div class="card-text" style="top:10px;"&gt;&lt;div style="position:relative; top:10px;"&gt;&lt;div style="line-height:19px;"&gt;&lt;div style="display:inline;"&gt;&lt;div style="display:inline; font-size:19px;"&gt;Recevez un Or.&lt;/div&gt;&lt;/div&gt;&lt;br&gt;&lt;div style="display:inline;"&gt;&lt;div style="display:inline; font-size:19px;"&gt;Tous vos adversaires dévoilent&lt;/div&gt;&lt;/div&gt;&lt;br&gt;&lt;div style="display:inline;"&gt;&lt;div style="display:inline; font-size:19px;"&gt;les 2 premières cartes de leur&lt;/div&gt;&lt;/div&gt;&lt;br&gt;&lt;div style="display:inline;"&gt;&lt;div style="display:inline; font-size:19px;"&gt;pioche, écartent une carte Trésor&lt;/div&gt;&lt;/div&gt;&lt;br&gt;&lt;div style="display:inline;"&gt;&lt;div style="display:inline; font-size:19px;"&gt;dévoilée autre qu'un Cuivre, et&lt;/div&gt;&lt;/div&gt;&lt;br&gt;&lt;div style="display:inline;"&gt;&lt;div style="display:inline; font-size:19px;"&gt;défaussent le reste.&lt;/div&gt;&lt;/div&gt;&lt;br&gt;&lt;/div&gt;&lt;/div&gt;&lt;/div&gt;</t>
  </si>
  <si>
    <t>Braconnier</t>
  </si>
  <si>
    <t>Présage</t>
  </si>
  <si>
    <t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placer une carte de&lt;/div&gt;&lt;/div&gt;&lt;br&gt;&lt;div style="display:inline;"&gt;&lt;div style="display:inline; font-size:20px;"&gt;votre défausse sur votre pioche.&lt;/div&gt;&lt;/div&gt;&lt;br&gt;&lt;/div&gt;&lt;/div&gt;&lt;/div&gt;</t>
  </si>
  <si>
    <t>Sentinelle</t>
  </si>
  <si>
    <t>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top:0px;"&gt;&lt;div style="line-height:18px;"&gt;&lt;div style="display:inline;"&gt;&lt;div style="display:inline; font-size:18px;"&gt;Consultez les 2 premières cartes&lt;/div&gt;&lt;/div&gt;&lt;br&gt;&lt;div style="display:inline;"&gt;&lt;div style="display:inline; font-size:18px;"&gt;de votre pioche. Écartez-en et/ou&lt;/div&gt;&lt;/div&gt;&lt;br&gt;&lt;div style="display:inline;"&gt;&lt;div style="display:inline; font-size:18px;"&gt;défaussez-en autant que vous le&lt;/div&gt;&lt;/div&gt;&lt;br&gt;&lt;div style="display:inline;"&gt;&lt;div style="display:inline; font-size:18px;"&gt;voulez. Replacez le reste sur votre&lt;/div&gt;&lt;/div&gt;&lt;br&gt;&lt;div style="display:inline;"&gt;&lt;div style="display:inline; font-size:18px;"&gt;pioche dans l'ordre de votre choix.&lt;/div&gt;&lt;/div&gt;&lt;br&gt;&lt;/div&gt;&lt;/div&gt;&lt;/div&gt;</t>
  </si>
  <si>
    <t>Alchimiste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</si>
  <si>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font-size:19px;"&gt;Quand vous défaussez cette carte&lt;/div&gt;&lt;/div&gt;&lt;br&gt;&lt;div style="display:inline;"&gt;&lt;div style="display:inline; font-size:19px;"&gt;de votre zone de jeu, si vous avez&lt;/div&gt;&lt;/div&gt;&lt;br&gt;&lt;div style="display:inline;"&gt;&lt;div style="display:inline; font-size:19px;"&gt;une Potion en jeu, vous pouvez&lt;/div&gt;&lt;/div&gt;&lt;br&gt;&lt;div style="display:inline;"&gt;&lt;div style="display:inline; font-size:19px;"&gt;placer cette carte sur votre pioche.&lt;/div&gt;&lt;/div&gt;&lt;br&gt;&lt;/div&gt;&lt;/div&gt;&lt;div class="horizontal-line" style="width:200px; height:3px;margin-top:-92px;"&gt;&lt;/div&gt;&lt;/div&gt;</t>
  </si>
  <si>
    <t>Apothicaire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</si>
  <si>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font-size:20px;"&gt;Cuivres et les Potions. Replacez le&lt;/div&gt;&lt;/div&gt;&lt;br&gt;&lt;div style="display:inline;"&gt;&lt;div style="display:inline; font-size:20px;"&gt;reste dans l'ordre de votre choix.&lt;/div&gt;&lt;/div&gt;&lt;br&gt;&lt;/div&gt;&lt;/div&gt;&lt;/div&gt;</t>
  </si>
  <si>
    <t>Apprenti</t>
  </si>
  <si>
    <t>&lt;div class="card-text" style="top:29px;"&gt;&lt;div style="position:relative; top:0px;"&gt;&lt;div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Carte&lt;/div&gt; par      de son coût.&lt;/div&gt;&lt;/div&gt;&lt;br&gt;&lt;div style="display:inline;"&gt;&lt;div style="display:inline; font-size:20px;"&gt;&lt;div style="display: inline; font-weight: bold;"&gt;+2 Cartes&lt;/div&gt; si      dans son coût.&lt;/div&gt;&lt;/div&gt;&lt;br&gt;&lt;/div&gt;&lt;/div&gt;&lt;div class="card-text-coin-icon" style="transform:scale(0.19); top:64px; display: inline;left:135px;"&gt;&lt;div class="card-text-coin-text-container" style="display:inline;"&gt;&lt;div class="card-text-coin-text" style="color: black; display:inline; top:8px;"&gt;&lt;/div&gt;&lt;/div&gt;&lt;/div&gt;&lt;div class="card-text-potion-icon" style="transform:scale(0.22); top:84px; display: inline;left:130px;"&gt;&lt;/div&gt;&lt;/div&gt;</t>
  </si>
  <si>
    <t>Familier</t>
  </si>
  <si>
    <t>&lt;div class="card-text" style="top:29px;"&gt;&lt;div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font-size:21px;"&gt;Tous vos adversaires reçoivent&lt;/div&gt;&lt;/div&gt;&lt;br&gt;&lt;div style="display:inline;"&gt;&lt;div style="display:inline; font-size:21px;"&gt;une Malédiction.&lt;/div&gt;&lt;/div&gt;&lt;br&gt;&lt;/div&gt;&lt;/div&gt;&lt;/div&gt;</t>
  </si>
  <si>
    <t xml:space="preserve">Golem </t>
  </si>
  <si>
    <t>&lt;div class="card-text" style="top:10px;"&gt;&lt;div style="position:relative; top:10px;"&gt;&lt;div style="line-height:20px;"&gt;&lt;div style="display:inline;"&gt;&lt;div style="display:inline; font-size:20px;"&gt;Dévoilez des cartes de votre&lt;/div&gt;&lt;/div&gt;&lt;br&gt;&lt;div style="display:inline;"&gt;&lt;div style="display:inline; font-size:20px;"&gt;pioche jusqu'à dévoiler 2 cartes&lt;/div&gt;&lt;/div&gt;&lt;br&gt;&lt;div style="display:inline;"&gt;&lt;div style="display:inline; font-size:20px;"&gt;Action autre que des Golems.&lt;/div&gt;&lt;/div&gt;&lt;br&gt;&lt;div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les cartes Action dans&lt;/div&gt;&lt;/div&gt;&lt;br&gt;&lt;div style="display:inline;"&gt;&lt;div style="display:inline; font-size:20px;"&gt; l'ordre de votre choix.&lt;/div&gt;&lt;/div&gt;&lt;br&gt;&lt;/div&gt;&lt;/div&gt;&lt;/div&gt;</t>
  </si>
  <si>
    <t>Herboriste</t>
  </si>
  <si>
    <t>&lt;div class="card-text" style="top:10px;"&gt;&lt;div style="position:relative; top:0px;"&gt;&lt;div style="font-weight: bold;"&gt;&lt;div style="line-height:29px;"&gt;&lt;div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&lt;/div&gt;&lt;/div&gt;&lt;br&gt;&lt;/div&gt;&lt;/div&gt;&lt;/div&gt;&lt;div style="position:relative; top:10px;"&gt;&lt;div style="line-height:20px;"&gt;&lt;div style="display:inline;"&gt;&lt;div style="display:inline; font-size:20px;"&gt;Quand vous défaussez cette carte&lt;/div&gt;&lt;/div&gt;&lt;br&gt;&lt;div style="display:inline;"&gt;&lt;div style="display:inline; font-size:20px;"&gt;de votre zone de jeu, vous pouvez&lt;/div&gt;&lt;/div&gt;&lt;br&gt;&lt;div style="display:inline;"&gt;&lt;div style="display:inline; font-size:20px;"&gt;placez une de vos cartes Trésor&lt;/div&gt;&lt;/div&gt;&lt;br&gt;&lt;div style="display:inline;"&gt;&lt;div style="display:inline; font-size:20px;"&gt;en jeu sur votre pioche.&lt;/div&gt;&lt;/div&gt;&lt;br&gt;&lt;/div&gt;&lt;/div&gt;&lt;div class="card-text-coin-icon" style="transform:scale(0.22); top:31px; display: inline;left:140px;"&gt;&lt;div class="card-text-coin-text-container" style="display:inline;"&gt;&lt;div class="card-text-coin-text" style="color: black; display:inline; top:8px;"&gt;1&lt;/div&gt;&lt;/div&gt;&lt;/div&gt;&lt;div class="horizontal-line" style="width:200px; height:3px;margin-top:-89px;"&gt;&lt;/div&gt;&lt;/div&gt;</t>
  </si>
  <si>
    <t>Pierre philosophale</t>
  </si>
  <si>
    <t>&lt;div class="card-text" style="top:20px;"&gt;&lt;div style="position:relative; top:10px;"&gt;&lt;div style="line-height:20px;"&gt;&lt;div style="display:inline;"&gt;&lt;div style="display:inline; font-size:20px;"&gt;Lorsque vous jouez cette carte,&lt;/div&gt;&lt;/div&gt;&lt;br&gt;&lt;div style="display:inline;"&gt;&lt;div style="display:inline; font-size:20px;"&gt;comptez le nombre de cartes de&lt;/div&gt;&lt;/div&gt;&lt;br&gt;&lt;div style="display:inline;"&gt;&lt;div style="display:inline; font-size:20px;"&gt;votre pioche et de votre défausse.&lt;/div&gt;&lt;/div&gt;&lt;br&gt;&lt;div style="display:inline;"&gt;&lt;div style="display:inline; font-size:20px;"&gt;Vaut      par tranche de 5 cartes&lt;/div&gt;&lt;/div&gt;&lt;br&gt;&lt;div style="display:inline;"&gt;&lt;div style="display:inline; font-size:20px;"&gt;au total (arrondi inférieurement).&lt;/div&gt;&lt;/div&gt;&lt;br&gt;&lt;/div&gt;&lt;/div&gt;&lt;div class="card-text-coin-icon" style="transform:scale(0.18); top:82px; display: inline;left:57px;"&gt;&lt;div class="card-text-coin-text-container" style="display:inline;"&gt;&lt;div class="card-text-coin-text" style="color: black; display:inline; top:8px;"&gt;1&lt;/div&gt;&lt;/div&gt;&lt;/div&gt;&lt;/div&gt;</t>
  </si>
  <si>
    <t>Possession</t>
  </si>
  <si>
    <t>&lt;div class="card-text" style="top:2px;"&gt;&lt;div style="position:relative; top:3px;"&gt;&lt;div style="line-height:17px;"&gt;&lt;div style="display:inline;"&gt;&lt;div style="display:inline; font-size:17px;"&gt;Le joueur à votre gauche joue un tour&lt;/div&gt;&lt;/div&gt;&lt;br&gt;&lt;div style="display:inline;"&gt;&lt;div style="display:inline; font-size:17px;"&gt;supplémentaire après celui-ci, pendant&lt;/div&gt;&lt;/div&gt;&lt;br&gt;&lt;div style="display:inline;"&gt;&lt;div style="display:inline; font-size:17px;"&gt;lequel vous voyez ses cartes et prenez&lt;/div&gt;&lt;/div&gt;&lt;br&gt;&lt;div style="display:inline;"&gt;&lt;div style="display:inline; font-size:17px;"&gt;les décisions pour lui. Vous recevez à&lt;/div&gt;&lt;/div&gt;&lt;br&gt;&lt;div style="display:inline;"&gt;&lt;div style="display:inline; font-size:17px;"&gt;sa place les cartes et jetons qu'il aurait&lt;/div&gt;&lt;/div&gt;&lt;br&gt;&lt;div style="display:inline;"&gt;&lt;div style="display:inline; font-size:17px;"&gt;reçus ; ses cartes écartées sont mises de&lt;/div&gt;&lt;/div&gt;&lt;br&gt;&lt;div style="display:inline;"&gt;&lt;div style="display:inline; font-size:17px;"&gt;côté et placées dans sa défausse à la fin&lt;/div&gt;&lt;/div&gt;&lt;br&gt;&lt;div style="display:inline;"&gt;&lt;div style="display:inline; font-size:17px;"&gt;de son tour.&lt;/div&gt;&lt;/div&gt;&lt;br&gt;&lt;/div&gt;&lt;/div&gt;&lt;/div&gt;</t>
  </si>
  <si>
    <t>Bassin divinatoire</t>
  </si>
  <si>
    <t>&lt;div class="card-text" style="top:2px;"&gt;&lt;div style="position:relative; top:4px;"&gt;&lt;div style="font-weight: bold;"&gt;&lt;div style="line-height:23px;"&gt;&lt;div style="display:inline;"&gt;&lt;div style="display:inline; font-size:28px;"&gt;+1 Action&lt;/div&gt;&lt;/div&gt;&lt;br&gt;&lt;/div&gt;&lt;/div&gt;&lt;/div&gt;&lt;div style="position:relative; top:6px;"&gt;&lt;div style="line-height:16px;"&gt;&lt;div style="display:inline;"&gt;&lt;div style="display:inline; font-size:16px;"&gt;Tous les joueurs (y compris vous)&lt;/div&gt;&lt;/div&gt;&lt;br&gt;&lt;div style="display:inline;"&gt;&lt;div style="display:inline; font-size:16px;"&gt;dévoilent la carte du haut de leur pioche&lt;/div&gt;&lt;/div&gt;&lt;br&gt;&lt;div style="display:inline;"&gt;&lt;div style="display:inline; font-size:16px;"&gt;et la défaussent ou la replacent (votre&lt;/div&gt;&lt;/div&gt;&lt;br&gt;&lt;div style="display:inline;"&gt;&lt;div style="display:inline; font-size:16px;"&gt;choix). Ensuite, dévoilez des cartes de&lt;/div&gt;&lt;/div&gt;&lt;br&gt;&lt;div style="display:inline;"&gt;&lt;div style="display:inline; font-size:16px;"&gt;votre pioche jusqu'à dévoiler une carte&lt;/div&gt;&lt;/div&gt;&lt;br&gt;&lt;div style="display:inline;"&gt;&lt;div style="display:inline; font-size:16px;"&gt;qui n'est pas une Action. Prenez en main&lt;/div&gt;&lt;/div&gt;&lt;br&gt;&lt;div style="display:inline;"&gt;&lt;div style="display:inline; font-size:16px;"&gt;les cartes dévoilées.&lt;/div&gt;&lt;/div&gt;&lt;br&gt;&lt;/div&gt;&lt;/div&gt;&lt;/div&gt;</t>
  </si>
  <si>
    <t>Transmutation</t>
  </si>
  <si>
    <t>&lt;div class="card-text" style="top:20px;"&gt;&lt;div style="position:relative; top:7px;"&gt;&lt;div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font-size:20px;"&gt;Si c'est une carte...&lt;/div&gt;&lt;/div&gt;&lt;br&gt;&lt;div style="display:inline;"&gt;&lt;div style="display:inline; font-size:20px;"&gt;Action, recevez un Duché&lt;/div&gt;&lt;/div&gt;&lt;br&gt;&lt;div style="display:inline;"&gt;&lt;div style="display:inline; font-size:20px;"&gt;Trésor, recevez une Transmutation&lt;/div&gt;&lt;/div&gt;&lt;br&gt;&lt;div style="display:inline;"&gt;&lt;div style="display:inline; font-size:20px;"&gt;Victoire, recevez un Or&lt;/div&gt;&lt;/div&gt;&lt;br&gt;&lt;/div&gt;&lt;/div&gt;&lt;/div&gt;</t>
  </si>
  <si>
    <t>Université</t>
  </si>
  <si>
    <t>&lt;div class="card-text" style="top:47px;"&gt;&lt;div style="position:relative; top:-5px;"&gt;&lt;div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recevoir une carte&lt;/div&gt;&lt;/div&gt;&lt;br&gt;&lt;div style="display:inline;"&gt;&lt;div style="display:inline; font-size:22px;"&gt;Action coûtant jusqu'à     .&lt;/div&gt;&lt;/div&gt;&lt;br&gt;&lt;/div&gt;&lt;/div&gt;&lt;div class="card-text-coin-icon" style="transform:scale(0.19); top:66px; display: inline;left:228px;"&gt;&lt;div class="card-text-coin-text-container" style="display:inline;"&gt;&lt;div class="card-text-coin-text" style="color: black; display:inline; top:8px;"&gt;5&lt;/div&gt;&lt;/div&gt;&lt;/div&gt;&lt;/div&gt;</t>
  </si>
  <si>
    <t>Vignoble</t>
  </si>
  <si>
    <t>&lt;div class="card-text" style="top:47px;"&gt;&lt;div style="position:relative; top:10px;"&gt;&lt;div style="line-height:23px;"&gt;&lt;div style="display:inline;"&gt;&lt;div style="display:inline; font-size:23px;"&gt;Vaut        pour chaque lot de&lt;/div&gt;&lt;/div&gt;&lt;br&gt;&lt;div style="display:inline;"&gt;&lt;div style="display:inline; font-size:23px;"&gt;3 cartes Action que vous avez&lt;/div&gt;&lt;/div&gt;&lt;br&gt;&lt;div style="display:inline;"&gt;&lt;div style="display:inline; font-size:23px;"&gt;(arrondi inférieurement).&lt;/div&gt;&lt;/div&gt;&lt;br&gt;&lt;/div&gt;&lt;/div&gt;&lt;div class="card-text-vp-icon-container" style="display:inline; transform:scale(0.21); top:11px;left:73px;"&gt;&lt;div class="card-text-vp-text-container"&gt;&lt;div class="card-text-vp-text" style="top:8px;"&gt;1&lt;/div&gt;&lt;/div&gt;&lt;div class="card-text-vp-icon"&gt;&lt;/div&gt;&lt;/div&gt;&lt;/div&gt;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</si>
  <si>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top:10px;"&gt;&lt;div style="line-height:21px;"&gt;&lt;div style="display:inline;"&gt;&lt;div style="display:inline; font-size:21px;"&gt;Tous vos adversaires ayant au&lt;/div&gt;&lt;/div&gt;&lt;br&gt;&lt;div style="display:inline;"&gt;&lt;div style="display:inline; font-size:21px;"&gt;moins 4 cartes en main placent&lt;/div&gt;&lt;/div&gt;&lt;br&gt;&lt;div style="display:inline;"&gt;&lt;div style="display:inline; font-size:21px;"&gt;des cartes de leur main sur leur&lt;/div&gt;&lt;/div&gt;&lt;br&gt;&lt;div style="display:inline;"&gt;&lt;div style="display:inline; font-size:21px;"&gt;pioche jusqu'à avoir 3 cartes&lt;/div&gt;&lt;/div&gt;&lt;br&gt;&lt;div style="display:inline;"&gt;&lt;div style="display:inline; font-size:21px;"&gt;en main.&lt;/div&gt;&lt;/div&gt;&lt;br&gt;&lt;/div&gt;&lt;/div&gt;&lt;/div&gt;</t>
  </si>
  <si>
    <t>Contrebandiers</t>
  </si>
  <si>
    <t>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t>
  </si>
  <si>
    <t>Sauveteur</t>
  </si>
  <si>
    <t>&lt;div class="card-text" style="top:47px;"&gt;&lt;div style="position:relative; top:-15px;"&gt;&lt;div style="font-weight: bold;"&gt;&lt;div style="line-height:28px;"&gt;&lt;div style="display:inline;"&gt;&lt;div style="display:inline; font-size:29px;"&gt;+1 Achat&lt;/div&gt;&lt;/div&gt;&lt;br&gt;&lt;/div&gt;&lt;/div&gt;&lt;/div&gt;&lt;div style="position:relative; top:0px;"&gt;&lt;div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font-size:21px;"&gt;&lt;div style="display: inline; font-weight: bold;"&gt;+&lt;/div&gt;       par       de son coût.&lt;/div&gt;&lt;/div&gt;&lt;br&gt;&lt;/div&gt;&lt;/div&gt;&lt;div class="card-text-coin-icon" style="transform:scale(0.2); top:54px; display: inline;left:50px;"&gt;&lt;div class="card-text-coin-text-container" style="display:inline;"&gt;&lt;div class="card-text-coin-text" style="color: black; display:inline; top:8px;"&gt;1&lt;/div&gt;&lt;/div&gt;&lt;/div&gt;&lt;div class="card-text-coin-icon" style="transform:scale(0.2); top:54px; display: inline;left:115px;"&gt;&lt;div class="card-text-coin-text-container" style="display:inline;"&gt;&lt;div class="card-text-coin-text" style="color: black; display:inline; top:8px;"&gt;1&lt;/div&gt;&lt;/div&gt;&lt;/div&gt;&lt;/div&gt;</t>
  </si>
  <si>
    <t>Havre</t>
  </si>
  <si>
    <t>&lt;div class="card-text" style="top:10px;"&gt;&lt;div style="position:relative; top:3px;"&gt;&lt;div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font-size:19px;"&gt;Mettez de côté une carte de votre&lt;/div&gt;&lt;/div&gt;&lt;br&gt;&lt;div style="display:inline;"&gt;&lt;div style="display:inline; font-size:19px;"&gt;main face cachée (sous cette carte).&lt;/div&gt;&lt;/div&gt;&lt;br&gt;&lt;div style="display:inline;"&gt;&lt;div style="display:inline; font-size:19px;"&gt;Au début de votre prochain tour,&lt;/div&gt;&lt;/div&gt;&lt;br&gt;&lt;div style="display:inline;"&gt;&lt;div style="display:inline; font-size:19px;"&gt;prenez-la en main.&lt;/div&gt;&lt;/div&gt;&lt;br&gt;&lt;/div&gt;&lt;/div&gt;&lt;/div&gt;</t>
  </si>
  <si>
    <t>Ambassadeur</t>
  </si>
  <si>
    <t>&lt;div class="card-text" style="top:10px;"&gt;&lt;div style="position:relative; top:10px;"&gt;&lt;div style="line-height:19px;"&gt;&lt;div style="display:inline;"&gt;&lt;div style="display:inline; font-size:19px;"&gt;Dévoilez une carte de votre main.&lt;/div&gt;&lt;/div&gt;&lt;br&gt;&lt;div style="display:inline;"&gt;&lt;div style="display:inline; font-size:19px;"&gt;Replacez, de votre main à la&lt;/div&gt;&lt;/div&gt;&lt;br&gt;&lt;div style="display:inline;"&gt;&lt;div style="display:inline; font-size:19px;"&gt;réserve, jusqu'à 2 exemplaires&lt;/div&gt;&lt;/div&gt;&lt;br&gt;&lt;div style="display:inline;"&gt;&lt;div style="display:inline; font-size:19px;"&gt;de cette carte. Ensuite, tous vos&lt;/div&gt;&lt;/div&gt;&lt;br&gt;&lt;div style="display:inline;"&gt;&lt;div style="display:inline; font-size:19px;"&gt;adversaires reçoivent un&lt;/div&gt;&lt;/div&gt;&lt;br&gt;&lt;div style="display:inline;"&gt;&lt;div style="display:inline; font-size:19px;"&gt;exemplaire de cette carte.&lt;/div&gt;&lt;/div&gt;&lt;br&gt;&lt;/div&gt;&lt;/div&gt;&lt;/div&gt;</t>
  </si>
  <si>
    <t>Sorcière de mer</t>
  </si>
  <si>
    <t>&lt;div class="card-text" style="top:29px;"&gt;&lt;div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font-size:21px;"&gt;la carte du haut de leur pioche,&lt;/div&gt;&lt;/div&gt;&lt;br&gt;&lt;div style="display:inline;"&gt;&lt;div style="display:inline; font-size:21px;"&gt;puis reçoivent une Malédiction&lt;/div&gt;&lt;/div&gt;&lt;br&gt;&lt;div style="display:inline;"&gt;&lt;div style="display:inline; font-size:21px;"&gt;sur leur pioche.&lt;/div&gt;&lt;/div&gt;&lt;br&gt;&lt;/div&gt;&lt;/div&gt;&lt;/div&gt;</t>
  </si>
  <si>
    <t>Village indigène</t>
  </si>
  <si>
    <t>&lt;div class="card-text" style="top:5px;"&gt;&lt;div style="position:relative; top:2px;"&gt;&lt;div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top:2px;"&gt;&lt;div style="line-height:19px;"&gt;&lt;div style="display:inline;"&gt;&lt;div style="display:inline; font-size:19px;"&gt;Choisissez : placez la carte du haut&lt;/div&gt;&lt;/div&gt;&lt;br&gt;&lt;div style="display:inline;"&gt;&lt;div style="display:inline; font-size:19px;"&gt;de votre pioche, face cachée, sur&lt;/div&gt;&lt;/div&gt;&lt;br&gt;&lt;div style="display:inline;"&gt;&lt;div style="display:inline; font-size:19px;"&gt;votre plateau Village indigène&lt;/div&gt;&lt;/div&gt;&lt;br&gt;&lt;div style="display:inline;"&gt;&lt;div style="display:inline; font-size:19px;"&gt;vous pouvez consulter ces cartes&lt;/div&gt;&lt;/div&gt;&lt;br&gt;&lt;div style="display:inline;"&gt;&lt;div style="display:inline; font-size:19px;"&gt;à tout moment) ; ou prenez en&lt;/div&gt;&lt;/div&gt;&lt;br&gt;&lt;div style="display:inline;"&gt;&lt;div style="display:inline; font-size:19px;"&gt;main toutes les cartes du plateau.&lt;/div&gt;&lt;/div&gt;&lt;br&gt;&lt;/div&gt;&lt;/div&gt;&lt;/div&gt;</t>
  </si>
  <si>
    <t>Navigateur</t>
  </si>
  <si>
    <t>&lt;div class="card-text" style="top:20px;"&gt;&lt;div style="position:relative; top:-6px;"&gt;&lt;div style="display:inline;"&gt;&lt;div style="display:inline; font-size:26px;"&gt;+     &lt;/div&gt;&lt;/div&gt;&lt;br&gt;&lt;/div&gt;&lt;div style="position:relative; top:10px;"&gt;&lt;div style="line-height:20px;"&gt;&lt;div style="display:inline;"&gt;&lt;div style="display:inline; font-size:20px;"&gt;Consultez les 5 premières cartes&lt;/div&gt;&lt;/div&gt;&lt;br&gt;&lt;div style="display:inline;"&gt;&lt;div style="display:inline; font-size:20px;"&gt;de votre pioche. Défaussez-les&lt;/div&gt;&lt;/div&gt;&lt;br&gt;&lt;div style="display:inline;"&gt;&lt;div style="display:inline; font-size:20px;"&gt;toutes ou replacez-les sur votre&lt;/div&gt;&lt;/div&gt;&lt;br&gt;&lt;div style="display:inline;"&gt;&lt;div style="display:inline; font-size:20px;"&gt;pioche dans l'ordre de votre choix.&lt;/div&gt;&lt;/div&gt;&lt;br&gt;&lt;/div&gt;&lt;/div&gt;&lt;div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t>
  </si>
  <si>
    <t>Bateau pirate</t>
  </si>
  <si>
    <t>&lt;div class="card-text" style="top:2px;"&gt;&lt;div style="position:relative; top:0px;"&gt;&lt;div style="line-height:17px;"&gt;&lt;div style="display:inline;"&gt;&lt;div style="display:inline; font-size:17px;"&gt;Choisissez : +      par jeton Pièce&lt;/div&gt;&lt;/div&gt;&lt;br&gt;&lt;div style="display:inline;"&gt;&lt;div style="display:inline; font-size:17px;"&gt;sur votre plateau Bateau pirate ; ou&lt;/div&gt;&lt;/div&gt;&lt;br&gt;&lt;div style="display:inline;"&gt;&lt;div style="display:inline; font-size:17px;"&gt;tous vos adversaires dévoilent les 2&lt;/div&gt;&lt;/div&gt;&lt;br&gt;&lt;div style="display:inline;"&gt;&lt;div style="display:inline; font-size:17px;"&gt;premières cartes de leur pioche, écar-&lt;/div&gt;&lt;/div&gt;&lt;br&gt;&lt;div style="display:inline;"&gt;&lt;div style="display:inline; font-size:17px;"&gt;tent un Trésor dévoilé de votre choix&lt;/div&gt;&lt;/div&gt;&lt;br&gt;&lt;div style="display:inline;"&gt;&lt;div style="display:inline; font-size:17px;"&gt;et défaussent le reste, et si au moins un&lt;/div&gt;&lt;/div&gt;&lt;br&gt;&lt;div style="display:inline;"&gt;&lt;div style="display:inline; font-size:17px;"&gt;Trésor a été écarté, placez un jeton&lt;/div&gt;&lt;/div&gt;&lt;br&gt;&lt;div style="display:inline;"&gt;&lt;div style="display:inline; font-size:17px;"&gt;Pièce sur votre plateau Bateau pirate.&lt;/div&gt;&lt;/div&gt;&lt;br&gt;&lt;/div&gt;&lt;/div&gt;&lt;div class="card-text-coin-icon" style="transform:scale(0.18); top:2px; display: inline;left:127px;"&gt;&lt;div class="card-text-coin-text-container" style="display:inline;"&gt;&lt;div class="card-text-coin-text" style="color: black; display:inline; top:8px;"&gt;1&lt;/div&gt;&lt;/div&gt;&lt;/div&gt;&lt;/div&gt;</t>
  </si>
  <si>
    <t>Navire Marchand</t>
  </si>
  <si>
    <t>&lt;div class="card-text" style="top:55px;"&gt;&lt;div style="position:relative; top:0px;"&gt;&lt;div style="line-height:23px;"&gt;&lt;div style="display:inline;"&gt;&lt;div style="display:inline; font-size:23px;"&gt;Maintenant et au début de&lt;/div&gt;&lt;/div&gt;&lt;br&gt;&lt;div style="display:inline;"&gt;&lt;div style="display:inline; font-size:23px;"&gt;votre prochain tour, &lt;div style="display: inline; font-weight: bold;"&gt;+&lt;/div&gt;     .&lt;/div&gt;&lt;/div&gt;&lt;br&gt;&lt;/div&gt;&lt;/div&gt;&lt;div class="card-text-coin-icon" style="transform:scale(0.2); top:27px; display: inline;left:227px;"&gt;&lt;div class="card-text-coin-text-container" style="display:inline;"&gt;&lt;div class="card-text-coin-text" style="color: black; display:inline; top:8px;"&gt;2&lt;/div&gt;&lt;/div&gt;&lt;/div&gt;&lt;/div&gt;</t>
  </si>
  <si>
    <t>Tacticien</t>
  </si>
  <si>
    <t>&lt;div class="card-text" style="top:20px;"&gt;&lt;div style="position:relative; top:7px;"&gt;&lt;div style="line-height:23px;"&gt;&lt;div style="display:inline;"&gt;&lt;div style="display:inline; font-size:22px;"&gt;Si vous avez au moins une&lt;/div&gt;&lt;/div&gt;&lt;br&gt;&lt;div style="display:inline;"&gt;&lt;div style="display:inline; font-size:22px;"&gt;carte en main, défaussez votre&lt;/div&gt;&lt;/div&gt;&lt;br&gt;&lt;div style="display:inline;"&gt;&lt;div style="display:inline; font-size:22px;"&gt;main, et au début de votre&lt;/div&gt;&lt;/div&gt;&lt;br&gt;&lt;div style="display:inline;"&gt;&lt;div style="display:inline; font-size:22px;"&gt;prochain tour, &lt;div style="display: inline; font-weight: bold;"&gt;+5 Cartes&lt;/div&gt;,&lt;/div&gt;&lt;/div&gt;&lt;br&gt;&lt;div style="display:inline;"&gt;&lt;div style="display:inline; font-size:22px;"&gt;&lt;div style="display: inline; font-weight: bold;"&gt;+1 Action&lt;/div&gt;, et &lt;div style="display: inline; font-weight: bold;"&gt;+1 Achat&lt;/div&gt;.&lt;/div&gt;&lt;/div&gt;&lt;br&gt;&lt;/div&gt;&lt;/div&gt;&lt;/div&gt;</t>
  </si>
  <si>
    <t>Village de pêcheurs</t>
  </si>
  <si>
    <t>&lt;div class="card-text" style="top:29px;"&gt;&lt;div style="position:relative; top:0px;"&gt;&lt;div style="font-weight: bold;"&gt;&lt;div style="line-height:29px;"&gt;&lt;div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style="position:relative; top:10px;"&gt;&lt;div style="line-height:21px;"&gt;&lt;div style="display:inline;"&gt;&lt;div style="display:inline; font-size:21px;"&gt;Au début de votre prochain tour :&lt;/div&gt;&lt;/div&gt;&lt;br&gt;&lt;div style="display:inline;"&gt;&lt;div style="display:inline; font-size:21px;"&gt;&lt;div style="display: inline; font-weight: bold;"&gt;+1 Action&lt;/div&gt; et &lt;div style="display: inline; font-weight: bold;"&gt;+     &lt;/div&gt;.&lt;/div&gt;&lt;/div&gt;&lt;br&gt;&lt;/div&gt;&lt;/div&gt;&lt;div class="card-text-coin-icon" style="transform:scale(0.22); top:32px;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top:94px; display: inline;left:189px;"&gt;&lt;div class="card-text-coin-text-container" style="display:inline;"&gt;&lt;div class="card-text-coin-text" style="color: black; display:inline; top:8px;"&gt;1&lt;/div&gt;&lt;/div&gt;&lt;/div&gt;&lt;/div&gt;</t>
  </si>
  <si>
    <t>Île</t>
  </si>
  <si>
    <t>&lt;div class="card-text" style="top:47px;"&gt;&lt;div style="position:relative; top:-20px;"&gt;&lt;div style="line-height:20px;"&gt;&lt;div style="display:inline;"&gt;&lt;div style="display:inline; font-size:20px;"&gt;Placez cette carte et une carte de&lt;/div&gt;&lt;/div&gt;&lt;br&gt;&lt;div style="display:inline;"&gt;&lt;div style="display:inline; font-size:20px;"&gt;votre main sur votre plateau Île.&lt;/div&gt;&lt;/div&gt;&lt;br&gt;&lt;/div&gt;&lt;/div&gt;&lt;div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top:5px;left:130px;"&gt;&lt;div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height:3px;margin-top:-37px;"&gt;&lt;/div&gt;&lt;/div&gt;</t>
  </si>
  <si>
    <t>Quai</t>
  </si>
  <si>
    <t>&lt;div class="card-text" style="top:47px;"&gt;&lt;div style="position:relative; top:7px;"&gt;&lt;div style="line-height:23px;"&gt;&lt;div style="display:inline;"&gt;&lt;div style="display:inline; font-size:22px;"&gt;Maintenant et au début&lt;/div&gt;&lt;/div&gt;&lt;br&gt;&lt;div style="display:inline;"&gt;&lt;div style="display:inline; font-size:22px;"&gt;de votre prochain tour :&lt;/div&gt;&lt;/div&gt;&lt;br&gt;&lt;div style="display:inline;"&gt;&lt;div style="display:inline; font-size:22px;"&gt;&lt;div style="display: inline; font-weight: bold;"&gt;+2 Cartes &lt;/div&gt;et &lt;div style="display: inline; font-weight: bold;"&gt;+1 Achat&lt;/div&gt;.&lt;/div&gt;&lt;/div&gt;&lt;br&gt;&lt;/div&gt;&lt;/div&gt;&lt;/div&gt;</t>
  </si>
  <si>
    <t>Bazar</t>
  </si>
  <si>
    <t>&lt;div class="card-text" style="top:47px;"&gt;&lt;div style="position:relative; top:0px;"&gt;&lt;div style="font-weight: bold;"&gt;&lt;div style="line-height:29px;"&gt;&lt;div style="display:inline;"&gt;&lt;div style="display:inline; font-size:28px;"&gt;+1 Carte&lt;/div&gt;&lt;/div&gt;&lt;br&gt;&lt;div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class="card-text-coin-icon" style="transform:scale(0.22); top:61px; display: inline;left:140px;"&gt;&lt;div class="card-text-coin-text-container" style="display:inline;"&gt;&lt;div class="card-text-coin-text" style="color: black; display:inline; top:8px;"&gt;1&lt;/div&gt;&lt;/div&gt;&lt;/div&gt;&lt;/div&gt;</t>
  </si>
  <si>
    <t>Carte aux trésors</t>
  </si>
  <si>
    <t>&lt;div class="card-text" style="top:20px;"&gt;&lt;div style="position:relative; top:10px;"&gt;&lt;div style="line-height:23px;"&gt;&lt;div style="display:inline;"&gt;&lt;div style="display:inline; font-size:22.5px;"&gt;Écartez ceci et une Carte aux&lt;/div&gt;&lt;/div&gt;&lt;br&gt;&lt;div style="display:inline;"&gt;&lt;div style="display:inline; font-size:22.5px;"&gt;trésors de votre main. Si vous&lt;/div&gt;&lt;/div&gt;&lt;br&gt;&lt;div style="display:inline;"&gt;&lt;div style="display:inline; font-size:22.5px;"&gt;avez écarté deux Cartes aux&lt;/div&gt;&lt;/div&gt;&lt;br&gt;&lt;div style="display:inline;"&gt;&lt;div style="display:inline; font-size:22.5px;"&gt;trésors, recevez 4 Ors sur&lt;/div&gt;&lt;/div&gt;&lt;br&gt;&lt;div style="display:inline;"&gt;&lt;div style="display:inline; font-size:22.5px;"&gt;votre pioche.&lt;/div&gt;&lt;/div&gt;&lt;br&gt;&lt;/div&gt;&lt;/div&gt;&lt;/div&gt;</t>
  </si>
  <si>
    <t>Explorateur</t>
  </si>
  <si>
    <t>&lt;div class="card-text" style="top:20px;"&gt;&lt;div style="position:relative; top:10px;"&gt;&lt;div style="line-height:20px;"&gt;&lt;div style="display:inline;"&gt;&lt;div style="display:inline; font-size:20px;"&gt;Vous pouvez dévoiler une&lt;/div&gt;&lt;/div&gt;&lt;br&gt;&lt;div style="display:inline;"&gt;&lt;div style="display:inline; font-size:20px;"&gt;Province de votre main.&lt;/div&gt;&lt;/div&gt;&lt;br&gt;&lt;div style="display:inline;"&gt;&lt;div style="display:inline; font-size:20px;"&gt;Si vous le faites, recevez un Or&lt;/div&gt;&lt;/div&gt;&lt;br&gt;&lt;div style="display:inline;"&gt;&lt;div style="display:inline; font-size:20px;"&gt;en main. Sinon, recevez un&lt;/div&gt;&lt;/div&gt;&lt;br&gt;&lt;div style="display:inline;"&gt;&lt;div style="display:inline; font-size:20px;"&gt;Argent en main.&lt;/div&gt;&lt;/div&gt;&lt;br&gt;&lt;/div&gt;&lt;/div&gt;&lt;/div&gt;</t>
  </si>
  <si>
    <t>Vigie</t>
  </si>
  <si>
    <t>&lt;div class="card-text" style="top:20px;"&gt;&lt;div style="position:relative; top:5px;"&gt;&lt;div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font-size:19px;"&gt;Consultez les 3 premières cartes&lt;/div&gt;&lt;/div&gt;&lt;br&gt;&lt;div style="display:inline;"&gt;&lt;div style="display:inline; font-size:19px;"&gt;de votre pioche. Écartez-en une.&lt;/div&gt;&lt;/div&gt;&lt;br&gt;&lt;div style="display:inline;"&gt;&lt;div style="display:inline; font-size:19px;"&gt;Défaussez-en une. Placez la carte&lt;/div&gt;&lt;/div&gt;&lt;br&gt;&lt;div style="display:inline;"&gt;&lt;div style="display:inline; font-size:19px;"&gt;restante sur le haut de votre pioche.&lt;/div&gt;&lt;/div&gt;&lt;br&gt;&lt;/div&gt;&lt;/div&gt;&lt;/div&gt;</t>
  </si>
  <si>
    <t>Trésorerie</t>
  </si>
  <si>
    <t>Coupeur de bourse</t>
  </si>
  <si>
    <t>Caravane</t>
  </si>
  <si>
    <t>&lt;div class="card-text" style="top:29px;"&gt;&lt;div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top:10px;"&gt;&lt;div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bold;"&gt;+1 Carte&lt;/div&gt;.&lt;/div&gt;&lt;/div&gt;&lt;br&gt;&lt;/div&gt;&lt;/div&gt;&lt;/div&gt;</t>
  </si>
  <si>
    <t>Entrepôt</t>
  </si>
  <si>
    <t>&lt;div class="card-text" style="top:47px;"&gt;&lt;div style="position:relative; top:-15px;"&gt;&lt;div style="font-weight: bold;"&gt;&lt;div style="line-height:29px;"&gt;&lt;div style="display:inline;"&gt;&lt;div style="display:inline; font-size:29px;"&gt;+ 3 Cartes&lt;/div&gt;&lt;/div&gt;&lt;br&gt;&lt;div style="display:inline;"&gt;&lt;div style="display:inline; font-size:29px;"&gt;+1 Action&lt;/div&gt;&lt;/div&gt;&lt;br&gt;&lt;/div&gt;&lt;/div&gt;&lt;/div&gt;&lt;div style="position:relative; top:0px;"&gt;&lt;div style="line-height:24px;"&gt;&lt;div style="display:inline;"&gt;&lt;div style="display:inline; font-size:24px;"&gt;Défaussez 3 cartes.&lt;/div&gt;&lt;/div&gt;&lt;br&gt;&lt;/div&gt;&lt;/div&gt;&lt;/div&gt;</t>
  </si>
  <si>
    <t>Phare</t>
  </si>
  <si>
    <t>&lt;div class="card-text" style="top:10px;"&gt;&lt;div style="position:relative; top:0px;"&gt;&lt;div style="font-weight: bold;"&gt;&lt;div style="line-height:29px;"&gt;&lt;div style="display:inline;"&gt;&lt;div style="display:inline; font-size:28px;"&gt;+1 Action&lt;/div&gt;&lt;/div&gt;&lt;br&gt;&lt;/div&gt;&lt;/div&gt;&lt;/div&gt;&lt;div style="position:relative; top:0px;"&gt;&lt;div style="line-height:22px;"&gt;&lt;div style="display:inline;"&gt;&lt;div style="display:inline; font-size:22px;"&gt;Maintenant et au début de&lt;/div&gt;&lt;/div&gt;&lt;br&gt;&lt;div style="display:inline;"&gt;&lt;div style="display:inline; font-size:22px;"&gt;votre prochain tour, &lt;div style="display: inline; font-weight: bold;"&gt;+&lt;/div&gt;     .&lt;/div&gt;&lt;/div&gt;&lt;br&gt;&lt;/div&gt;&lt;/div&gt;&lt;div class="card-text-coin-icon" style="transform:scale(0.2); top:55px; display: inline;left:223px;"&gt;&lt;div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font-size:20px;"&gt;Lorsque cette carte est en jeu,&lt;/div&gt;&lt;/div&gt;&lt;br&gt;&lt;div style="display:inline;"&gt;&lt;div style="display:inline; font-size:20px;"&gt;les cartes Attaque jouées par vos&lt;/div&gt;&lt;/div&gt;&lt;br&gt;&lt;div style="display:inline;"&gt;&lt;div style="display:inline; font-size:20px;"&gt;adversaires ne vous affectent pas.&lt;/div&gt;&lt;/div&gt;&lt;br&gt;&lt;/div&gt;&lt;/div&gt;&lt;div class="horizontal-line" style="width:200px; height:2px;margin-top:-61px;"&gt;&lt;/div&gt;&lt;/div&gt;</t>
  </si>
  <si>
    <t>Plongeur de perles</t>
  </si>
  <si>
    <t>&lt;div class="card-text" style="top:20px;"&gt;&lt;div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top:9px;"&gt;&lt;div style="line-height:23px;"&gt;&lt;div style="display:inline;"&gt;&lt;div style="display:inline; font-size:23px;"&gt;Consultez la carte du bas de&lt;/div&gt;&lt;/div&gt;&lt;br&gt;&lt;div style="display:inline;"&gt;&lt;div style="display:inline; font-size:23px;"&gt;votre pioche. Vous pouvez la&lt;/div&gt;&lt;/div&gt;&lt;br&gt;&lt;div style="display:inline;"&gt;&lt;div style="display:inline; font-size:23px;"&gt;placer sur le haut.&lt;/div&gt;&lt;/div&gt;&lt;br&gt;&lt;/div&gt;&lt;/div&gt;&lt;/div&gt;</t>
  </si>
  <si>
    <t>Embargo</t>
  </si>
  <si>
    <t>&lt;div class="card-text" style="top:10px;"&gt;&lt;div style="position:relative; top:0px;"&gt;&lt;div style="display:inline;"&gt;&lt;div style="display:inline; font-size:26px;"&gt;+     &lt;/div&gt;&lt;/div&gt;&lt;br&gt;&lt;/div&gt;&lt;div style="position:relative; top:5px;"&gt;&lt;div style="line-height:18px;"&gt;&lt;div style="display:inline;"&gt;&lt;div style="display:inline; font-size:17px;"&gt;Écartez ceci. Dans ce cas, placez un je-&lt;/div&gt;&lt;/div&gt;&lt;br&gt;&lt;div style="display:inline;"&gt;&lt;div style="display:inline; font-size:17px;"&gt;ton Embargo sur une pile de la réserve.&lt;/div&gt;&lt;/div&gt;&lt;br&gt;&lt;div style="display:inline;"&gt;&lt;div style="display:inline; font-size:17px;"&gt;(Pour la suite de la partie, quand&lt;/div&gt;&lt;/div&gt;&lt;br&gt;&lt;div style="display:inline;"&gt;&lt;div style="display:inline; font-size:17px;"&gt;un joueur achète une carte de cette&lt;/div&gt;&lt;/div&gt;&lt;br&gt;&lt;div style="display:inline;"&gt;&lt;div style="display:inline; font-size:17px;"&gt;pile, il reçoit une Malédiction.)&lt;/div&gt;&lt;/div&gt;&lt;br&gt;&lt;/div&gt;&lt;/div&gt;&lt;div class="card-text-coin-icon" style="transform:scale(0.26); top:0px; display: inline;left:135px;"&gt;&lt;div class="card-text-coin-text-container" style="display:inline;"&gt;&lt;div class="card-text-coin-text" style="color: black; display:inline; top:8px;"&gt;2&lt;/div&gt;&lt;/div&gt;&lt;/div&gt;&lt;/div&gt;</t>
  </si>
  <si>
    <t>Avant-poste</t>
  </si>
  <si>
    <t>&lt;div class="card-text" style="top:10px;"&gt;&lt;div style="position:relative; top:10px;"&gt;&lt;div style="line-height:19px;"&gt;&lt;div style="display:inline;"&gt;&lt;div style="display:inline; font-size:19px;"&gt;Si c'est la première fois que vous&lt;/div&gt;&lt;/div&gt;&lt;br&gt;&lt;div style="display:inline;"&gt;&lt;div style="display:inline; font-size:19px;"&gt;jouez un Avant-poste ce tour-ci, et&lt;/div&gt;&lt;/div&gt;&lt;br&gt;&lt;div style="display:inline;"&gt;&lt;div style="display:inline; font-size:19px;"&gt;si le tour précédent n'était pas le&lt;/div&gt;&lt;/div&gt;&lt;br&gt;&lt;div style="display:inline;"&gt;&lt;div style="display:inline; font-size:19px;"&gt;vôtre, jouez un tour supplémentaire&lt;/div&gt;&lt;/div&gt;&lt;br&gt;&lt;div style="display:inline;"&gt;&lt;div style="display:inline; font-size:19px;"&gt;après celui-ci, et ne piochez que&lt;/div&gt;&lt;/div&gt;&lt;br&gt;&lt;div style="display:inline;"&gt;&lt;div style="display:inline; font-size:19px;"&gt;3 cartes pour votre prochaine main.&lt;/div&gt;&lt;/div&gt;&lt;br&gt;&lt;/div&gt;&lt;/div&gt;&lt;/div&gt;</t>
  </si>
  <si>
    <t>Récolte</t>
  </si>
  <si>
    <t>&lt;div class="card-text" style="top:29px;"&gt;&lt;div style="position:relative; top:5px;"&gt;&lt;div style="line-height:19px;"&gt;&lt;div style="display:inline;"&gt;&lt;div style="display:inline; font-size:19px;"&gt;Dévoilez les 4 premières cartes&lt;/div&gt;&lt;/div&gt;&lt;br&gt;&lt;div style="display:inline;"&gt;&lt;div style="display:inline; font-size:19px;"&gt;de votre pioche, puis défaussez-les.&lt;/div&gt;&lt;/div&gt;&lt;br&gt;&lt;div style="display:inline;"&gt;&lt;div style="display:inline; font-size:19px;"&gt;+      par carte dévoilée de&lt;/div&gt;&lt;/div&gt;&lt;br&gt;&lt;div style="display:inline;"&gt;&lt;div style="display:inline; font-size:19px;"&gt;nom différent.&lt;/div&gt;&lt;/div&gt;&lt;br&gt;&lt;/div&gt;&lt;/div&gt;&lt;div class="card-text-coin-icon" style="transform:scale(0.19); top:52px; display: inline;left:55px;"&gt;&lt;div class="card-text-coin-text-container" style="display:inline;"&gt;&lt;div class="card-text-coin-text" style="color: black; display:inline; top:8px;"&gt;1&lt;/div&gt;&lt;/div&gt;&lt;/div&gt;&lt;/div&gt;</t>
  </si>
  <si>
    <t>Jeune sorcière</t>
  </si>
  <si>
    <t>Maquignons</t>
  </si>
  <si>
    <t>Tournoi</t>
  </si>
  <si>
    <t>&lt;div class="card-text" style="top:5px;"&gt;&lt;div style="position:relative; top:0px;"&gt;&lt;div style="font-weight: bold;"&gt;&lt;div style="display:inline;"&gt;&lt;div style="display:inline; font-size:25px;"&gt;+1 Action&lt;/div&gt;&lt;/div&gt;&lt;br&gt;&lt;/div&gt;&lt;/div&gt;&lt;div style="position:relative; top:-3px;"&gt;&lt;div style="line-height:18px;"&gt;&lt;div style="display:inline;"&gt;&lt;div style="display:inline; font-size:17.5px;"&gt;Tous les joueurs peuvent dévoiler&lt;/div&gt;&lt;/div&gt;&lt;br&gt;&lt;div style="display:inline;"&gt;&lt;div style="display:inline; font-size:17.5px;"&gt;une Province de leur main.&lt;/div&gt;&lt;/div&gt;&lt;br&gt;&lt;div style="display:inline;"&gt;&lt;div style="display:inline; font-size:17.5px;"&gt;Si vous le faites, défaussez-la et&lt;/div&gt;&lt;/div&gt;&lt;br&gt;&lt;div style="display:inline;"&gt;&lt;div style="display:inline; font-size:17.5px;"&gt;recevez sur votre pioche un Prix (de la&lt;/div&gt;&lt;/div&gt;&lt;br&gt;&lt;div style="display:inline;"&gt;&lt;div style="display:inline; font-size:17.5px;"&gt;pile des Prix) ou un Duché. Si personne&lt;/div&gt;&lt;/div&gt;&lt;br&gt;&lt;div style="display:inline;"&gt;&lt;div style="display:inline; font-size:17.5px;"&gt;d'autre ne le fait, &lt;div style="display: inline; font-weight: bold;"&gt;+1 Carte&lt;/div&gt; et +     .&lt;/div&gt;&lt;/div&gt;&lt;br&gt;&lt;/div&gt;&lt;/div&gt;&lt;div class="card-text-coin-icon" style="transform:scale(0.16); top:140px; display: inline;left:241px;"&gt;&lt;div class="card-text-coin-text-container" style="display:inline;"&gt;&lt;div class="card-text-coin-text" style="color: black; display:inline; top:8px;"&gt;1&lt;/div&gt;&lt;/div&gt;&lt;/div&gt;&lt;/div&gt;</t>
  </si>
  <si>
    <t>Hameau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</si>
  <si>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Action&lt;/div&gt;.&lt;/div&gt;&lt;/div&gt;&lt;br&gt;&lt;div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Achat&lt;/div&gt;.&lt;/div&gt;&lt;/div&gt;&lt;br&gt;&lt;/div&gt;&lt;/div&gt;&lt;/div&gt;</t>
  </si>
  <si>
    <t>Bouffon</t>
  </si>
  <si>
    <t>&lt;div class="card-text" style="top:5px;"&gt;&lt;div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font-size:19px;"&gt;Tous vos adversaires défaussent la&lt;/div&gt;&lt;/div&gt;&lt;br&gt;&lt;div style="display:inline;"&gt;&lt;div style="display:inline; font-size:19px;"&gt;carte du haut de leur pioche. Si&lt;/div&gt;&lt;/div&gt;&lt;br&gt;&lt;div style="display:inline;"&gt;&lt;div style="display:inline; font-size:19px;"&gt;c'est une carte Victoire, ils&lt;/div&gt;&lt;/div&gt;&lt;br&gt;&lt;div style="display:inline;"&gt;&lt;div style="display:inline; font-size:19px;"&gt;reçoivent une Malédiction; sinon&lt;/div&gt;&lt;/div&gt;&lt;br&gt;&lt;div style="display:inline;"&gt;&lt;div style="display:inline; font-size:19px;"&gt;décidez qui en reçoit un exemplaire :&lt;/div&gt;&lt;/div&gt;&lt;br&gt;&lt;div style="display:inline;"&gt;&lt;div style="display:inline; font-size:19px;"&gt;vous ou l'adversaire.&lt;/div&gt;&lt;/div&gt;&lt;br&gt;&lt;/div&gt;&lt;/div&gt;&lt;div class="card-text-coin-icon" style="transform:scale(0.24); top:6px; display: inline;left:140px;"&gt;&lt;div class="card-text-coin-text-container" style="display:inline;"&gt;&lt;div class="card-text-coin-text" style="color: black; display:inline; top:8px;"&gt;2&lt;/div&gt;&lt;/div&gt;&lt;/div&gt;&lt;/div&gt;</t>
  </si>
  <si>
    <t>Diseuse de bonne aventure</t>
  </si>
  <si>
    <t>&lt;div class="card-text" style="top:5px;"&gt;&lt;div style="position:relative; top:9px;"&gt;&lt;div style="display:inline;"&gt;&lt;div style="display:inline; font-size:26px;"&gt;+   &lt;/div&gt;&lt;/div&gt;&lt;br&gt;&lt;/div&gt;&lt;div style="position:relative; top:-4px;"&gt;&lt;div style="line-height:18.5px;"&gt;&lt;div style="display:inline;"&gt;&lt;div style="display:inline; font-size:18.5px;"&gt;&lt;/div&gt;&lt;/div&gt;&lt;br&gt;&lt;div style="display:inline;"&gt;&lt;div style="display:inline; font-size:18.5px;"&gt;Tous vos adversaires dévoilent des&lt;/div&gt;&lt;/div&gt;&lt;br&gt;&lt;div style="display:inline;"&gt;&lt;div style="display:inline; font-size:18.5px;"&gt;cartes de leur pioche jusqu'à dévoiler&lt;/div&gt;&lt;/div&gt;&lt;br&gt;&lt;div style="display:inline;"&gt;&lt;div style="display:inline; font-size:18.5px;"&gt;une carte Victoire ou une&lt;/div&gt;&lt;/div&gt;&lt;br&gt;&lt;div style="display:inline;"&gt;&lt;div style="display:inline; font-size:18.5px;"&gt;Malédiction. Ils la replacent et&lt;/div&gt;&lt;/div&gt;&lt;br&gt;&lt;div style="display:inline;"&gt;&lt;div style="display:inline; font-size:18.5px;"&gt;défaussent les autres cartes.&lt;/div&gt;&lt;/div&gt;&lt;br&gt;&lt;/div&gt;&lt;/div&gt;&lt;div class="card-text-coin-icon" style="transform:scale(0.24); top:10px; display: inline;left:142px;"&gt;&lt;div class="card-text-coin-text-container" style="display:inline;"&gt;&lt;div class="card-text-coin-text" style="color: black; display:inline; top:8px;"&gt;2&lt;/div&gt;&lt;/div&gt;&lt;/div&gt;&lt;/div&gt;</t>
  </si>
  <si>
    <t>Champ de foire</t>
  </si>
  <si>
    <t>&lt;div class="card-text" style="top:47px;"&gt;&lt;div style="position:relative; top:10px;"&gt;&lt;div style="line-height:19px;"&gt;&lt;div style="display:inline;"&gt;&lt;div style="display:inline; font-size:19px;"&gt;Vaut         pour chaque 5 cartes de&lt;/div&gt;&lt;/div&gt;&lt;br&gt;&lt;div style="display:inline;"&gt;&lt;div style="display:inline; font-size:19px;"&gt;noms différents que vous avez&lt;/div&gt;&lt;/div&gt;&lt;br&gt;&lt;div style="display:inline;"&gt;&lt;div style="display:inline; font-size:19px;"&gt;(arrondi inférieurement).&lt;/div&gt;&lt;/div&gt;&lt;br&gt;&lt;/div&gt;&lt;/div&gt;&lt;div class="card-text-vp-icon-container" style="display:inline; transform:scale(0.21); top:10px;left:66px;"&gt;&lt;div class="card-text-vp-text-container"&gt;&lt;div class="card-text-vp-text" style="top:8px;"&gt;2&lt;/div&gt;&lt;/div&gt;&lt;div class="card-text-vp-icon"&gt;&lt;/div&gt;&lt;/div&gt;&lt;/div&gt;</t>
  </si>
  <si>
    <t>Corne d'abondance</t>
  </si>
  <si>
    <t>&lt;div class="card-text" style="top:20px;"&gt;&lt;div style="position: relative; left:-29px;"&gt;&lt;div class="card-text-coin-icon" style="transform:scale(0.35); top:0px; display: inline;"&gt;&lt;div class="card-text-coin-text-container" style="display:inline;"&gt;&lt;div class="card-text-coin-text" style="color: black; display:inline; top:8px;"&gt;0&lt;/div&gt;&lt;/div&gt;&lt;/div&gt;&lt;/div&gt;&lt;div style="position:relative; top:40px;"&gt;&lt;div style="line-height:18px;"&gt;&lt;div style="display:inline;"&gt;&lt;div style="display:inline; font-size:18px;"&gt;Quand vous jouez cette carte, recevez&lt;/div&gt;&lt;/div&gt;&lt;br&gt;&lt;div style="display:inline;"&gt;&lt;div style="display:inline; font-size:18px;"&gt;une carte coûtant jusqu'à       par carte&lt;/div&gt;&lt;/div&gt;&lt;br&gt;&lt;div style="display:inline;"&gt;&lt;div style="display:inline; font-size:18px;"&gt;en jeu de nom différent (y compris&lt;/div&gt;&lt;/div&gt;&lt;br&gt;&lt;div style="display:inline;"&gt;&lt;div style="display:inline; font-size:18px;"&gt;cette carte). Si la carte reçue est une&lt;/div&gt;&lt;/div&gt;&lt;br&gt;&lt;div style="display:inline;"&gt;&lt;div style="display:inline; font-size:18px;"&gt;carte Victoire, écartez cette carte.&lt;/div&gt;&lt;/div&gt;&lt;br&gt;&lt;/div&gt;&lt;/div&gt;&lt;div class="card-text-coin-icon" style="transform:scale(0.2); top:63px; display: inline;left:186px;"&gt;&lt;div class="card-text-coin-text-container" style="display:inline;"&gt;&lt;div class="card-text-coin-text" style="color: black; display:inline; top:8px;"&gt;1&lt;/div&gt;&lt;/div&gt;&lt;/div&gt;&lt;/div&gt;</t>
  </si>
  <si>
    <t>Chasseurs</t>
  </si>
  <si>
    <t>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top:2px;"&gt;&lt;div style="line-height:18px;"&gt;&lt;div style="display:inline;"&gt;&lt;div style="display:inline; font-size:18px;"&gt;Dévoilez votre main. Dévoilez des&lt;/div&gt;&lt;/div&gt;&lt;br&gt;&lt;div style="display:inline;"&gt;&lt;div style="display:inline; font-size:18px;"&gt;cartes de votre pioche jusqu'à dévoiler&lt;/div&gt;&lt;/div&gt;&lt;br&gt;&lt;div style="display:inline;"&gt;&lt;div style="display:inline; font-size:18px;"&gt;une carte dont vous n'ayez pas un&lt;/div&gt;&lt;/div&gt;&lt;br&gt;&lt;div style="display:inline;"&gt;&lt;div style="display:inline; font-size:18px;"&gt;exemplaire en main. Prenez-la&lt;/div&gt;&lt;/div&gt;&lt;br&gt;&lt;div style="display:inline;"&gt;&lt;div style="display:inline; font-size:18px;"&gt;en main et défaussez le reste.&lt;/div&gt;&lt;/div&gt;&lt;br&gt;&lt;/div&gt;&lt;/div&gt;&lt;/div&gt;</t>
  </si>
  <si>
    <t>Ménagerie</t>
  </si>
  <si>
    <t>&lt;div class="card-text" style="top:20px;"&gt;&lt;div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font-size:19px;"&gt;Dévoilez votre main.&lt;/div&gt;&lt;/div&gt;&lt;br&gt;&lt;div style="display:inline;"&gt;&lt;div style="display:inline; font-size:19px;"&gt;Si les cartes dévoilées ont toutes&lt;/div&gt;&lt;/div&gt;&lt;br&gt;&lt;div style="display:inline;"&gt;&lt;div style="display:inline; font-size:19px;"&gt; des noms différents, &lt;div style="display: inline; font-weight: bold;"&gt;+3 Cartes&lt;/div&gt;.&lt;/div&gt;&lt;/div&gt;&lt;br&gt;&lt;div style="display:inline;"&gt;&lt;div style="display:inline; font-size:19px;"&gt;Sinon, &lt;div style="display: inline; font-weight: bold;"&gt;+1 Carte.&lt;/div&gt;&lt;/div&gt;&lt;/div&gt;&lt;br&gt;&lt;/div&gt;&lt;/div&gt;&lt;/div&gt;</t>
  </si>
  <si>
    <t>Village agricole</t>
  </si>
  <si>
    <t>&lt;div class="card-text" style="top:20px;"&gt;&lt;div style="position:relative; top:-2px;"&gt;&lt;div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font-size:19px;"&gt;jusqu'à dévoiler une carte Trésor&lt;/div&gt;&lt;/div&gt;&lt;br&gt;&lt;div style="display:inline;"&gt;&lt;div style="display:inline; font-size:19px;"&gt;ou Action. Prenez en main cette&lt;/div&gt;&lt;/div&gt;&lt;br&gt;&lt;div style="display:inline;"&gt;&lt;div style="display:inline; font-size:19px;"&gt;carte et défaussez les autres.&lt;/div&gt;&lt;/div&gt;&lt;br&gt;&lt;/div&gt;&lt;/div&gt;&lt;/div&gt;</t>
  </si>
  <si>
    <t>Renouvellement</t>
  </si>
  <si>
    <t>&lt;div class="card-text" style="top:29px;"&gt;&lt;div style="position:relative; top:20px;"&gt;&lt;div style="line-height:19px;"&gt;&lt;div style="display:inline;"&gt;&lt;div style="display:inline; font-size:19px;"&gt;Faites ceci deux fois : écartez une&lt;/div&gt;&lt;/div&gt;&lt;br&gt;&lt;div style="display:inline;"&gt;&lt;div style="display:inline; font-size:19px;"&gt;carte de votre main, puis recevez&lt;/div&gt;&lt;/div&gt;&lt;br&gt;&lt;div style="display:inline;"&gt;&lt;div style="display:inline; font-size:19px;"&gt;une carte coûtant exactement       &lt;/div&gt;&lt;/div&gt;&lt;br&gt;&lt;div style="display:inline;"&gt;&lt;div style="display:inline; font-size:19px;"&gt;de plus.&lt;/div&gt;&lt;/div&gt;&lt;br&gt;&lt;/div&gt;&lt;/div&gt;&lt;div class="card-text-coin-icon" style="transform:scale(0.19); top:68px; display: inline;left:243px;"&gt;&lt;div class="card-text-coin-text-container" style="display:inline;"&gt;&lt;div class="card-text-coin-text" style="color: black; display:inline; top:8px;"&gt;1&lt;/div&gt;&lt;/div&gt;&lt;/div&gt;&lt;/div&gt;</t>
  </si>
  <si>
    <t>Contrebande</t>
  </si>
  <si>
    <t>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style="line-height:16px;"&gt;&lt;div style="display:inline;"&gt;&lt;div style="display:inline; font-size:16px;"&gt;Quand vous jouez cette carte, le joueur&lt;/div&gt;&lt;/div&gt;&lt;br&gt;&lt;div style="display:inline;"&gt;&lt;div style="display:inline; font-size:16px;"&gt;à votre gauche nomme une carte. Vous&lt;/div&gt;&lt;/div&gt;&lt;br&gt;&lt;div style="display:inline;"&gt;&lt;div style="display:inline; font-size:16px;"&gt;ne pouvez pas acheter cette carte à ce tour.&lt;/div&gt;&lt;/div&gt;&lt;br&gt;&lt;/div&gt;&lt;/div&gt;&lt;/div&gt;</t>
  </si>
  <si>
    <t>Colporteur</t>
  </si>
  <si>
    <t>Banque</t>
  </si>
  <si>
    <t>&lt;div class="card-text" style="top:47px;"&gt;&lt;div style="position:relative; top:10px;"&gt;&lt;div style="line-height:22px;"&gt;&lt;div style="display:inline;"&gt;&lt;div style="display:inline; font-size:22px;"&gt;Lorsque vous jouez cette carte,&lt;/div&gt;&lt;/div&gt;&lt;br&gt;&lt;div style="display:inline;"&gt;&lt;div style="display:inline; font-size:22px;"&gt;elle vaut       par Trésor en jeu&lt;/div&gt;&lt;/div&gt;&lt;br&gt;&lt;div style="display:inline;"&gt;&lt;div style="display:inline; font-size:22px;"&gt;(y compris cette carte).&lt;/div&gt;&lt;/div&gt;&lt;br&gt;&lt;/div&gt;&lt;/div&gt;&lt;div class="card-text-coin-icon" style="transform:scale(0.2); top:37px; display: inline;left:90px;"&gt;&lt;div class="card-text-coin-text-container" style="display:inline;"&gt;&lt;div class="card-text-coin-text" style="color: black; display:inline; top:8px;"&gt;1&lt;/div&gt;&lt;/div&gt;&lt;/div&gt;&lt;/div&gt;</t>
  </si>
  <si>
    <t>Ville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</si>
  <si>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style="line-height:20px;"&gt;&lt;div style="display:inline;"&gt;&lt;div style="display:inline; font-size:19.5px;"&gt;Si au moins une pile de la réserve&lt;/div&gt;&lt;/div&gt;&lt;br&gt;&lt;div style="display:inline;"&gt;&lt;div style="display:inline; font-size:19.5px;"&gt;est vide, &lt;div style="display: inline; font-weight: bold;"&gt;+1 Carte&lt;/div&gt;. Si au moins 2&lt;/div&gt;&lt;/div&gt;&lt;br&gt;&lt;div style="display:inline;"&gt;&lt;div style="display:inline; font-size:19.5px;"&gt;piles sont vides, &lt;div style="display: inline; font-weight: bold;"&gt;+1 Achat&lt;/div&gt; et &lt;div style="display: inline; font-weight: bold;"&gt;+&lt;/div&gt;     .&lt;/div&gt;&lt;/div&gt;&lt;br&gt;&lt;/div&gt;&lt;/div&gt;&lt;div class="card-text-coin-icon" style="transform:scale(0.18); top:106px; display: inline;left:250px;"&gt;&lt;div class="card-text-coin-text-container" style="display:inline;"&gt;&lt;div class="card-text-coin-text" style="color: black; display:inline; top:8px;"&gt;1&lt;/div&gt;&lt;/div&gt;&lt;/div&gt;&lt;/div&gt;</t>
  </si>
  <si>
    <t>Bureau de comptabilité</t>
  </si>
  <si>
    <t>&lt;div class="card-text" style="top:29px;"&gt;&lt;div style="position:relative; top:13px;"&gt;&lt;div style="line-height:22px;"&gt;&lt;div style="display:inline;"&gt;&lt;div style="display:inline; font-size:21.5px;"&gt;Regardez dans votre défausse,&lt;/div&gt;&lt;/div&gt;&lt;br&gt;&lt;div style="display:inline;"&gt;&lt;div style="display:inline; font-size:21.5px;"&gt;dévoilez autant de Cuivres que&lt;/div&gt;&lt;/div&gt;&lt;br&gt;&lt;div style="display:inline;"&gt;&lt;div style="display:inline; font-size:21.5px;"&gt;vous le voulez, et prenez-les&lt;/div&gt;&lt;/div&gt;&lt;br&gt;&lt;div style="display:inline;"&gt;&lt;div style="display:inline; font-size:21.5px;"&gt;en main.&lt;/div&gt;&lt;/div&gt;&lt;br&gt;&lt;/div&gt;&lt;/div&gt;&lt;/div&gt;</t>
  </si>
  <si>
    <t>Evêque</t>
  </si>
  <si>
    <t>&lt;div class="card-text" style="top:10px;"&gt;&lt;div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style="position:relative; top:0px;"&gt;&lt;div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font-size:18px;"&gt;&lt;div style="display: inline; font-weight: bold;"&gt;+&lt;/div&gt;       par      de son coût (arrondi&lt;/div&gt;&lt;/div&gt;&lt;br&gt;&lt;/div&gt;&lt;/div&gt;&lt;div style="position:relative; top:0px;"&gt;&lt;div style="line-height:18px;"&gt;&lt;div style="display:inline;"&gt;&lt;div style="display:inline; font-size:18px;"&gt; inférieurement). Tous vos adversaires&lt;/div&gt;&lt;/div&gt;&lt;br&gt;&lt;div style="display:inline;"&gt;&lt;div style="display:inline; font-size:18px;"&gt;peuvent écarter une carte de leur main.&lt;/div&gt;&lt;/div&gt;&lt;br&gt;&lt;/div&gt;&lt;/div&gt;&lt;div class="card-text-vp-icon-container" style="display:inline; transform:scale(0.23); top:32px;left:143px;"&gt;&lt;div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top:85px;left:46px;"&gt;&lt;div class="card-text-vp-text-container"&gt;&lt;div class="card-text-vp-text" style="top:8px;"&gt;1&lt;/div&gt;&lt;/div&gt;&lt;div class="card-text-vp-icon"&gt;&lt;/div&gt;&lt;/div&gt;&lt;div class="card-text-coin-icon" style="transform:scale(0.18); top:85px; display: inline;left:91px;"&gt;&lt;div class="card-text-coin-text-container" style="display:inline;"&gt;&lt;div class="card-text-coin-text" style="color: black; display:inline; top:8px;"&gt;2&lt;/div&gt;&lt;/div&gt;&lt;/div&gt;&lt;/div&gt;</t>
  </si>
  <si>
    <t>Grand marché</t>
  </si>
  <si>
    <t>Fiers-à-bras</t>
  </si>
  <si>
    <t>&lt;div class="card-text" style="top:10px;"&gt;&lt;div style="position:relative; top:-6px;"&gt;&lt;div style="font-weight: bold;"&gt;&lt;div style="display:inline;"&gt;&lt;div style="display:inline; font-size:28px;"&gt;+1 Achat&lt;/div&gt;&lt;/div&gt;&lt;br&gt;&lt;/div&gt;&lt;div style="font-weight: bold;"&gt;&lt;div style="display:inline;"&gt;&lt;div style="display:inline; font-size:28px;"&gt;+      &lt;/div&gt;&lt;/div&gt;&lt;br&gt;&lt;/div&gt;&lt;/div&gt;&lt;div style="position:relative; top:-4px;"&gt;&lt;div style="line-height:21px;"&gt;&lt;div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main.&lt;/div&gt;&lt;/div&gt;&lt;br&gt;&lt;/div&gt;&lt;/div&gt;&lt;div style="position:relative; top:5px;"&gt;&lt;div style="line-height:21px;"&gt;&lt;div style="display:inline;"&gt;&lt;div style="display:inline; font-size:20px;"&gt;Lorsque cette carte est en jeu, si&lt;/div&gt;&lt;/div&gt;&lt;br&gt;&lt;div style="display:inline;"&gt;&lt;div style="display:inline; font-size:20px;"&gt;vous achetez une carte, &lt;div style="display: inline; font-weight: bold;"&gt;+&lt;/div&gt;       .&lt;/div&gt;&lt;/div&gt;&lt;br&gt;&lt;/div&gt;&lt;/div&gt;&lt;div class="card-text-coin-icon" style="transform:scale(0.26); top:23px; display: inline;left:132px;"&gt;&lt;div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transform:scale(0.19); top:140px;left:237px;"&gt;&lt;div class="card-text-vp-text-container"&gt;&lt;div class="card-text-vp-text" style="top:8px;"&gt;1&lt;/div&gt;&lt;/div&gt;&lt;div class="card-text-vp-icon"&gt;&lt;/div&gt;&lt;/div&gt;&lt;div class="horizontal-line" style="width:200px; height:3px;margin-top:-47px;"&gt;&lt;/div&gt;&lt;/div&gt;</t>
  </si>
  <si>
    <t>Mirador</t>
  </si>
  <si>
    <t>&lt;div class="card-text" style="top:10px;"&gt;&lt;div style="position:relative; top:5px;"&gt;&lt;div style="line-height:22px;"&gt;&lt;div style="display:inline;"&gt;&lt;div style="display:inline; font-size:21.5px;"&gt;Piochez jusqu'à avoir 6 cartes&lt;/div&gt;&lt;/div&gt;&lt;br&gt;&lt;div style="display:inline;"&gt;&lt;div style="display:inline; font-size:21.5px;"&gt;en main.&lt;/div&gt;&lt;/div&gt;&lt;br&gt;&lt;/div&gt;&lt;/div&gt;&lt;div style="position:relative; top:15px;"&gt;&lt;div style="line-height:20px;"&gt;&lt;div style="display:inline;"&gt;&lt;div style="display:inline; font-size:20px;"&gt;Quand vous recevez une carte,&lt;/div&gt;&lt;/div&gt;&lt;br&gt;&lt;div style="display:inline;"&gt;&lt;div style="display:inline; font-size:20px;"&gt;vous pouvez dévoiler cette carte de&lt;/div&gt;&lt;/div&gt;&lt;br&gt;&lt;div style="display:inline;"&gt;&lt;div style="display:inline; font-size:20px;"&gt;votre main, pour écarter ou placer&lt;/div&gt;&lt;/div&gt;&lt;br&gt;&lt;div style="display:inline;"&gt;&lt;div style="display:inline; font-size:20px;"&gt;sur votre pioche la carte reçue.&lt;/div&gt;&lt;/div&gt;&lt;br&gt;&lt;/div&gt;&lt;/div&gt;&lt;div class="horizontal-line" style="width:200px; height:3px;margin-top:-80px;"&gt;&lt;/div&gt;&lt;/div&gt;</t>
  </si>
  <si>
    <t>Agrandissement</t>
  </si>
  <si>
    <t>&lt;div class="card-text" style="top:47px;"&gt;&lt;div style="position:relative; top:5px;"&gt;&lt;div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une carte coûtant&lt;/div&gt;&lt;/div&gt;&lt;br&gt;&lt;div style="display:inline;"&gt;&lt;div style="display:inline; font-size:21px;"&gt;jusqu'à       de plus.&lt;/div&gt;&lt;/div&gt;&lt;br&gt;&lt;/div&gt;&lt;/div&gt;&lt;div class="card-text-coin-icon" style="transform:scale(0.2); top:54px; display: inline;left:125px;"&gt;&lt;div class="card-text-coin-text-container" style="display:inline;"&gt;&lt;div class="card-text-coin-text" style="color: black; display:inline; top:8px;"&gt;3&lt;/div&gt;&lt;/div&gt;&lt;/div&gt;&lt;/div&gt;</t>
  </si>
  <si>
    <t>Cour du roi</t>
  </si>
  <si>
    <t>&lt;div class="card-text" style="top:55px;"&gt;&lt;div style="position:relative; top:8px;"&gt;&lt;div style="line-height:21px;"&gt;&lt;div style="display:inline;"&gt;&lt;div style="display:inline; font-size:21px;"&gt;Vous pouvez jouer trois fois&lt;/div&gt;&lt;/div&gt;&lt;br&gt;&lt;div style="display:inline;"&gt;&lt;div style="display:inline; font-size:21px;"&gt;une carte Action de votre main.&lt;/div&gt;&lt;/div&gt;&lt;br&gt;&lt;/div&gt;&lt;/div&gt;&lt;/div&gt;</t>
  </si>
  <si>
    <t>Magot</t>
  </si>
  <si>
    <t>&lt;div class="card-text" style="top:47px;"&gt;&lt;div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top:50px;"&gt;&lt;div style="line-height:21px;"&gt;&lt;div style="display:inline;"&gt;&lt;div style="display:inline; font-size:21px;"&gt;Lorsque cette carte est jeu, quand&lt;/div&gt;&lt;/div&gt;&lt;br&gt;&lt;div style="display:inline;"&gt;&lt;div style="display:inline; font-size:21px;"&gt;vous achetez une carte Victoire,&lt;/div&gt;&lt;/div&gt;&lt;br&gt;&lt;div style="display:inline;"&gt;&lt;div style="display:inline; font-size:21px;"&gt;recevez un Or.&lt;/div&gt;&lt;/div&gt;&lt;br&gt;&lt;/div&gt;&lt;/div&gt;&lt;div class="horizontal-line" style="width:200px; height:3px;margin-top:-35px;"&gt;&lt;/div&gt;&lt;/div&gt;</t>
  </si>
  <si>
    <t>Monument</t>
  </si>
  <si>
    <t>&lt;div class="card-text" style="top:55px;"&gt;&lt;div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class="card-text-vp-icon-container" style="display:inline; transform:scale(0.22); top:33px;left:143px;"&gt;&lt;div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top:8px;"&gt;2&lt;/div&gt;&lt;/div&gt;&lt;/div&gt;&lt;/div&gt;</t>
  </si>
  <si>
    <t>Forge</t>
  </si>
  <si>
    <t>&lt;div class="card-text" style="top:20px;"&gt;&lt;div style="position:relative; top:10px;"&gt;&lt;div style="line-height:22px;"&gt;&lt;div style="display:inline;"&gt;&lt;div style="display:inline; font-size:21.2px;"&gt;Écartez autant de cartes de votre&lt;/div&gt;&lt;/div&gt;&lt;br&gt;&lt;div style="display:inline;"&gt;&lt;div style="display:inline; font-size:21.2px;"&gt;main que vous souhaitez.&lt;/div&gt;&lt;/div&gt;&lt;br&gt;&lt;div style="display:inline;"&gt;&lt;div style="display:inline; font-size:21.2px;"&gt;Recevez une carte dont le coût&lt;/div&gt;&lt;/div&gt;&lt;br&gt;&lt;div style="display:inline;"&gt;&lt;div style="display:inline; font-size:21.2px;"&gt;est égal au coût total en      &lt;/div&gt;&lt;/div&gt;&lt;br&gt;&lt;div style="display:inline;"&gt;&lt;div style="display:inline; font-size:21.2px;"&gt;des cartes écartées.&lt;/div&gt;&lt;/div&gt;&lt;br&gt;&lt;/div&gt;&lt;/div&gt;&lt;div class="card-text-coin-icon" style="transform:scale(0.2); top:87px; display: inline;left:230px;"&gt;&lt;div class="card-text-coin-text-container" style="display:inline;"&gt;&lt;div class="card-text-coin-text" style="color: black; display:inline; top:8px;"&gt;&lt;/div&gt;&lt;/div&gt;&lt;/div&gt;&lt;/div&gt;</t>
  </si>
  <si>
    <t>Foule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</si>
  <si>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font-size:19px;"&gt;Tous vos adversaires dévoilent les&lt;/div&gt;&lt;/div&gt;&lt;br&gt;&lt;div style="display:inline;"&gt;&lt;div style="display:inline; font-size:19px;"&gt;3 premières cartes de leur pioche,&lt;/div&gt;&lt;/div&gt;&lt;br&gt;&lt;div style="display:inline;"&gt;&lt;div style="display:inline; font-size:19px;"&gt;défaussent les cartes Action et &lt;/div&gt;&lt;/div&gt;&lt;br&gt;&lt;div style="display:inline;"&gt;&lt;div style="display:inline; font-size:19px;"&gt;Trésor et replacent les autres dans&lt;/div&gt;&lt;/div&gt;&lt;br&gt;&lt;div style="display:inline;"&gt;&lt;div style="display:inline; font-size:19px;"&gt;l'ordre de leur choix.&lt;/div&gt;&lt;/div&gt;&lt;br&gt;&lt;/div&gt;&lt;/div&gt;&lt;/div&gt;</t>
  </si>
  <si>
    <t>Talisman</t>
  </si>
  <si>
    <t>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achetez une carte&lt;/div&gt;&lt;/div&gt;&lt;br&gt;&lt;div style="display:inline;"&gt;&lt;div style="display:inline; font-size:20px;"&gt;non-Victoire coûtant jusqu'à     ,&lt;/div&gt;&lt;/div&gt;&lt;br&gt;&lt;div style="display:inline;"&gt;&lt;div style="display:inline; font-size:20px;"&gt;recevez-en un autre exemplaire.&lt;/div&gt;&lt;/div&gt;&lt;br&gt;&lt;/div&gt;&lt;/div&gt;&lt;div class="horizontal-line" style="width:200px; height:3px;margin-top:-45px;"&gt;&lt;/div&gt;&lt;div class="card-text-coin-icon" style="transform:scale(0.19); top:92px; display: inline;left:244px;"&gt;&lt;div class="card-text-coin-text-container" style="display:inline;"&gt;&lt;div class="card-text-coin-text" style="color: black; display:inline; top:8px;"&gt;4&lt;/div&gt;&lt;/div&gt;&lt;/div&gt;&lt;/div&gt;</t>
  </si>
  <si>
    <t>Hotel de la monnaie</t>
  </si>
  <si>
    <t>&lt;div class="card-text" style="top:20px;"&gt;&lt;div style="position:relative; top:-6px;"&gt;&lt;div style="font-weight: bold;"&gt;&lt;div style="display:inline;"&gt;&lt;div style="display:inline; font-size:28px;"&gt;+      &lt;/div&gt;&lt;/div&gt;&lt;br&gt;&lt;/div&gt;&lt;/div&gt;&lt;div style="position:relative; top:10px;"&gt;&lt;div style="line-height:22px;"&gt;&lt;div style="display:inline;"&gt;&lt;div style="display:inline; font-size:21.5px;"&gt;Tous vos adversaires peuvent&lt;/div&gt;&lt;/div&gt;&lt;br&gt;&lt;div style="display:inline;"&gt;&lt;div style="display:inline; font-size:21.5px;"&gt;défausser une Malédiction.&lt;/div&gt;&lt;/div&gt;&lt;br&gt;&lt;div style="display:inline;"&gt;&lt;div style="display:inline; font-size:21.5px;"&gt;S'ils ne le font, pas ils reçoivent&lt;/div&gt;&lt;/div&gt;&lt;br&gt;&lt;div style="display:inline;"&gt;&lt;div style="display:inline; font-size:21.5px;"&gt;une Malédiction et un Cuivre.&lt;/div&gt;&lt;/div&gt;&lt;br&gt;&lt;/div&gt;&lt;/div&gt;&lt;div class="card-text-coin-icon" style="transform:scale(0.26); top:-7px; display: inline;left:130px;"&gt;&lt;div class="card-text-coin-text-container" style="display:inline;"&gt;&lt;div class="card-text-coin-text" style="color: black; display:inline; top:8px;"&gt;2&lt;/div&gt;&lt;/div&gt;&lt;/div&gt;&lt;/div&gt;</t>
  </si>
  <si>
    <t>Prêt</t>
  </si>
  <si>
    <t>&lt;div class="card-text" style="top:20px;"&gt;&lt;div style="position: relative; left:-35px;top:-12px;"&gt;&lt;div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font-size:20px;"&gt;jusqu'à dévoiler une carte Trésor.&lt;/div&gt;&lt;/div&gt;&lt;br&gt;&lt;div style="display:inline;"&gt;&lt;div style="display:inline; font-size:20px;"&gt;Défaussez-la ou écartez-la.&lt;/div&gt;&lt;/div&gt;&lt;br&gt;&lt;div style="display:inline;"&gt;&lt;div style="display:inline; font-size:20px;"&gt;Défaussez les autres cartes.&lt;/div&gt;&lt;/div&gt;&lt;br&gt;&lt;/div&gt;&lt;/div&gt;&lt;/div&gt;</t>
  </si>
  <si>
    <t>Route commerciale</t>
  </si>
  <si>
    <t>Carrière</t>
  </si>
  <si>
    <t>Sceau royal</t>
  </si>
  <si>
    <t>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recevez une carte, vous&lt;/div&gt;&lt;/div&gt;&lt;br&gt;&lt;div style="display:inline;"&gt;&lt;div style="display:inline; font-size:20px;"&gt;pouvez la placer sur votre pioche.&lt;/div&gt;&lt;/div&gt;&lt;br&gt;&lt;/div&gt;&lt;/div&gt;&lt;div class="horizontal-line" style="width:200px; height:3px;margin-top:-30px;"&gt;&lt;/div&gt;&lt;/div&gt;</t>
  </si>
  <si>
    <t>Charlatan</t>
  </si>
  <si>
    <t>Village ouvrier</t>
  </si>
  <si>
    <t>&lt;div class="card-text" style="top:47px;"&gt;&lt;div style="position:relative; top:0px;"&gt;&lt;div style="font-weight: bold;"&gt;&lt;div style="line-height:27px;"&gt;&lt;div style="display:inline;"&gt;&lt;div style="display:inline; font-size:27px;"&gt;+1 Cartes&lt;/div&gt;&lt;/div&gt;&lt;br&gt;&lt;div style="display:inline;"&gt;&lt;div style="display:inline; font-size:27px;"&gt;+2 Actions&lt;/div&gt;&lt;/div&gt;&lt;br&gt;&lt;div style="display:inline;"&gt;&lt;div style="display:inline; font-size:27px;"&gt;+1 Achat&lt;/div&gt;&lt;/div&gt;&lt;br&gt;&lt;/div&gt;&lt;/div&gt;&lt;/div&gt;&lt;/div&gt;</t>
  </si>
  <si>
    <t>Chambre forte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</si>
  <si>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top:0px;"&gt;&lt;div style="line-height:21px;"&gt;&lt;div style="display:inline;"&gt;&lt;div style="display:inline; font-size:21px;"&gt;Défaussez autant de cartes que&lt;/div&gt;&lt;/div&gt;&lt;br&gt;&lt;div style="display:inline;"&gt;&lt;div style="display:inline; font-size:21px;"&gt;vous voulez pour &lt;div style="display: inline; font-weight: bold;"&gt;+&lt;/div&gt;      chacune.&lt;/div&gt;&lt;/div&gt;&lt;br&gt;&lt;div style="display:inline;"&gt;&lt;div style="display:inline; font-size:21px;"&gt;Tous vos adversaires peuvent&lt;/div&gt;&lt;/div&gt;&lt;br&gt;&lt;div style="display:inline;"&gt;&lt;div style="display:inline; font-size:21px;"&gt;défausser 2 cartes pour&lt;/div&gt;&lt;/div&gt;&lt;br&gt;&lt;div style="display:inline;"&gt;&lt;div style="display:inline; font-size:21px;"&gt;piocher 1 carte.&lt;/div&gt;&lt;/div&gt;&lt;br&gt;&lt;/div&gt;&lt;/div&gt;&lt;div class="card-text-coin-icon" style="transform:scale(0.19); top:55px; display: inline;left:173px;"&gt;&lt;div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</si>
  <si>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font-size:20px;"&gt;jusqu'à dévoiler une carte Trésor.&lt;/div&gt;&lt;/div&gt;&lt;br&gt;&lt;div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la carte Trésor.&lt;/div&gt;&lt;/div&gt;&lt;br&gt;&lt;/div&gt;&lt;/div&gt;&lt;/div&gt;</t>
  </si>
  <si>
    <t>Nobles</t>
  </si>
  <si>
    <t>&lt;div class="card-text" style="top:47px;"&gt;&lt;div style="position:relative; top:-20px;"&gt;&lt;div style="line-height:20px;"&gt;&lt;div style="display:inline;"&gt;&lt;div style="display:inline; font-size:20px;"&gt;Choisissez : &lt;div style="display: inline; font-weight: bold;"&gt;+3 Cartes&lt;/div&gt; ou&lt;/div&gt;&lt;/div&gt;&lt;br&gt;&lt;div style="display:inline;"&gt;&lt;div style="display:inline; font-size:20px;"&gt;&lt;div style="display: inline; font-weight: bold;"&gt;+2 Actions&lt;/div&gt;.&lt;/div&gt;&lt;/div&gt;&lt;br&gt;&lt;/div&gt;&lt;/div&gt;&lt;div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top:10px;left:130px;"&gt;&lt;div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height:3px;margin-top:-35px;"&gt;&lt;/div&gt;&lt;/div&gt;</t>
  </si>
  <si>
    <t>Conspirateur</t>
  </si>
  <si>
    <t>&lt;div class="card-text" style="top:20px;"&gt;&lt;div style="position: relative; left:-15px;"&gt;&lt;div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font-size:20px;"&gt;Si vous avez joué 3 Actions&lt;/div&gt;&lt;/div&gt;&lt;br&gt;&lt;div style="display:inline;"&gt;&lt;div style="display:inline; font-size:20px;"&gt;ou plus ce tour-ci&lt;/div&gt;&lt;/div&gt;&lt;br&gt;&lt;div style="display:inline;"&gt;&lt;div style="display:inline; font-size:20px;"&gt;(incluant cette carte),&lt;/div&gt;&lt;/div&gt;&lt;br&gt;&lt;div style="display:inline;"&gt;&lt;div style="display:inline; font-size:20px;"&gt;&lt;div style="display: inline; font-weight: bold;"&gt;+1 Carte&lt;/div&gt; et &lt;div style="display: inline; font-weight: bold;"&gt;+1 Action&lt;/div&gt;.&lt;/div&gt;&lt;/div&gt;&lt;br&gt;&lt;/div&gt;&lt;/div&gt;&lt;div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t>
  </si>
  <si>
    <t>Village minier</t>
  </si>
  <si>
    <t>&lt;div class="card-text" style="top:29px;"&gt;&lt;div style="position:relative; top:-15px;"&gt;&lt;div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style="line-height:21px;"&gt;&lt;div style="display:inline;"&gt;&lt;div style="display:inline; font-size:21px;"&gt;Vous pouvez écarter cette carte&lt;/div&gt;&lt;/div&gt;&lt;br&gt;&lt;div style="display:inline;"&gt;&lt;div style="display:inline; font-size:21px;"&gt; pour +     .&lt;/div&gt;&lt;/div&gt;&lt;br&gt;&lt;/div&gt;&lt;/div&gt;&lt;div class="card-text-coin-icon" style="transform:scale(0.2); top:82px; display: inline;left:157px;"&gt;&lt;div class="card-text-coin-text-container" style="display:inline;"&gt;&lt;div class="card-text-coin-text" style="color: black; display:inline; top:8px;"&gt;2&lt;/div&gt;&lt;/div&gt;&lt;/div&gt;&lt;/div&gt;</t>
  </si>
  <si>
    <t>Chambre secrète</t>
  </si>
  <si>
    <t>&lt;div class="card-text" style="top:5px;"&gt;&lt;div style="font-weight: normal;"&gt;&lt;div style="line-height:20px;"&gt;&lt;div style="display:inline;"&gt;&lt;div style="display:inline; font-size:17px;"&gt;Défaussez autant de cartes que vous&lt;/div&gt;&lt;/div&gt;&lt;br&gt;&lt;div style="display:inline;"&gt;&lt;div style="display:inline; font-size:17px;"&gt;voulez. +        par carte défaussée.&lt;/div&gt;&lt;/div&gt;&lt;br&gt;&lt;/div&gt;&lt;/div&gt;&lt;div class="horizontal-line" style="position: relative; width:200px; height:2px;margin-top:8px;"&gt;&lt;/div&gt;&lt;div style="position:relative; top:0px;"&gt;&lt;div style="line-height:17px;"&gt;&lt;div style="display:inline;"&gt;&lt;div style="display:inline; font-size:17px;"&gt;Lorsqu'un adversaire joue une&lt;/div&gt;&lt;/div&gt;&lt;br&gt;&lt;div style="display:inline;"&gt;&lt;div style="display:inline; font-size:17px;"&gt;carte &lt;b&gt;&lt;i&gt;Attaque&lt;/i&gt;&lt;/b&gt;, vous pouvez dévoiler&lt;/div&gt;&lt;/div&gt;&lt;br&gt;&lt;div style="display:inline;"&gt;&lt;div style="display:inline; font-size:17px;"&gt;cette carte de votre main. Dans ce cas&lt;/div&gt;&lt;/div&gt;&lt;br&gt;&lt;div style="display:inline;"&gt;&lt;div style="display:inline; font-size:17px;"&gt;+2 Cartes et placez ensute sur votre&lt;/div&gt;&lt;/div&gt;&lt;br&gt;&lt;div style="display:inline;"&gt;&lt;div style="display:inline; font-size:17px;"&gt;deck 2 cartes de votre main.&lt;/div&gt;&lt;/div&gt;&lt;br&gt;&lt;/div&gt;&lt;/div&gt;&lt;div class="card-text-coin-icon" style="transform:scale(0.22); top:24px; display: inline;left:90px;"&gt;&lt;div class="card-text-coin-text-container" style="display:inline;"&gt;&lt;div class="card-text-coin-text" style="color: black; display:inline; top:8px;"&gt;3&lt;/div&gt;&lt;/div&gt;&lt;/div&gt;&lt;/div&gt;</t>
  </si>
  <si>
    <t>Chaudronnier</t>
  </si>
  <si>
    <t>&lt;div class="card-text" style="top:55px;"&gt;&lt;div style="position:relative; top:12px;"&gt;&lt;div style="line-height:20px;"&gt;&lt;div style="display:inline;"&gt;&lt;div style="display:inline; font-size:20px;"&gt;Les cartes &lt;b&gt;&lt;i&gt;Cuivre&lt;/i&gt;&lt;/b&gt; donnent      &lt;/div&gt;&lt;/div&gt;&lt;br&gt;&lt;div style="display:inline;"&gt;&lt;div style="display:inline; font-size:20px;"&gt;de plus ce tour-ci.&lt;/div&gt;&lt;/div&gt;&lt;br&gt;&lt;/div&gt;&lt;/div&gt;&lt;div class="card-text-coin-icon" style="transform:scale(0.18); top:14px; display: inline;left:238px;"&gt;&lt;div class="card-text-coin-text-container" style="display:inline;"&gt;&lt;div class="card-text-coin-text" style="color: black; display:inline; top:8px;"&gt;1&lt;/div&gt;&lt;/div&gt;&lt;/div&gt;&lt;/div&gt;</t>
  </si>
  <si>
    <t>Pion</t>
  </si>
  <si>
    <t>&lt;div class="card-text" style="top:29px;"&gt;&lt;div style="position:relative; top:2px;"&gt;&lt;div style="line-height:21px;"&gt;&lt;div style="display:inline;"&gt;&lt;div style="display:inline; font-size:21px;"&gt;Choisissez deux options : &lt;/div&gt;&lt;/div&gt;&lt;br&gt;&lt;div style="display:inline;"&gt;&lt;div style="display:inline; font-size:21px;"&gt;&lt;div style="display: inline; font-weight: bold;"&gt;+1 Carte&lt;/div&gt;; &lt;div style="display: inline; font-weight: bold;"&gt;+1 Action&lt;/div&gt;;&lt;/div&gt;&lt;/div&gt;&lt;br&gt;&lt;div style="display:inline;"&gt;&lt;div style="display:inline; font-size:21px;"&gt;&lt;div style="display: inline; font-weight: bold;"&gt;+1 Achat&lt;/div&gt;; +     .&lt;/div&gt;&lt;/div&gt;&lt;br&gt;&lt;div style="display:inline;"&gt;&lt;div style="display:inline; font-size:21px;"&gt;Les choix doivent être différents.&lt;/div&gt;&lt;/div&gt;&lt;br&gt;&lt;/div&gt;&lt;/div&gt;&lt;div class="card-text-coin-icon" style="transform:scale(0.19); top:50px; display: inline;left:178px;"&gt;&lt;div class="card-text-coin-text-container" style="display:inline;"&gt;&lt;div class="card-text-coin-text" style="color: black; display:inline; top:8px;"&gt;1&lt;/div&gt;&lt;/div&gt;&lt;/div&gt;&lt;/div&gt;</t>
  </si>
  <si>
    <t>Cour</t>
  </si>
  <si>
    <t>&lt;div class="card-text" style="top:47px;"&gt;&lt;div style="position:relative; top:-15px;"&gt;&lt;div style="font-weight: bold;"&gt;&lt;div style="line-height:22px;"&gt;&lt;div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pioche.&lt;/div&gt;&lt;/div&gt;&lt;br&gt;&lt;/div&gt;&lt;/div&gt;&lt;/div&gt;</t>
  </si>
  <si>
    <t>Comptoir</t>
  </si>
  <si>
    <t>&lt;div class="card-text" style="top:47px;"&gt;&lt;div style="position:relative; top:10px;"&gt;&lt;div style="line-height:19px;"&gt;&lt;div style="display:inline;"&gt;&lt;div style="display:inline; font-size:19px;"&gt;Écartez 2 cartes de votre main.&lt;/div&gt;&lt;/div&gt;&lt;br&gt;&lt;div style="display:inline;"&gt;&lt;div style="display:inline; font-size:19px;"&gt;Dans ce cas, recevez un Argent&lt;/div&gt;&lt;/div&gt;&lt;br&gt;&lt;div style="display:inline;"&gt;&lt;div style="display:inline; font-size:19px;"&gt;dans votre main.&lt;/div&gt;&lt;/div&gt;&lt;br&gt;&lt;/div&gt;&lt;/div&gt;&lt;/div&gt;</t>
  </si>
  <si>
    <t>Éclaireur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</si>
  <si>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top:15px;"&gt;&lt;div style="line-height:18px;"&gt;&lt;div style="display:inline;"&gt;&lt;div style="display:inline; font-size:18px;"&gt;Dévoilez les 4 premières cartes de&lt;/div&gt;&lt;/div&gt;&lt;br&gt;&lt;div style="display:inline;"&gt;&lt;div style="display:inline; font-size:18px;"&gt;votre deck.  Placez les cartes &lt;b&gt;&lt;i&gt;Victoire&lt;/i&gt;&lt;/b&gt;&lt;/div&gt;&lt;/div&gt;&lt;br&gt;&lt;div style="display:inline;"&gt;&lt;div style="display:inline; font-size:18px;"&gt;dévoilées dans votre main. Placez les&lt;/div&gt;&lt;/div&gt;&lt;br&gt;&lt;div style="display:inline;"&gt;&lt;div style="display:inline; font-size:18px;"&gt;autres cartes sur le dessus de votre&lt;/div&gt;&lt;/div&gt;&lt;br&gt;&lt;div style="display:inline;"&gt;&lt;div style="display:inline; font-size:18px;"&gt;deck dans l'ordre de votre choix.&lt;/div&gt;&lt;/div&gt;&lt;br&gt;&lt;/div&gt;&lt;/div&gt;&lt;/div&gt;</t>
  </si>
  <si>
    <t>Duc</t>
  </si>
  <si>
    <t>&lt;div class="card-text" style="top:55px;"&gt;&lt;div style="position:relative; top:undefinedpx;"&gt;&lt;div style="line-height:20px;"&gt;&lt;div style="display:inline;"&gt;&lt;div style="display:inline; font-size:20px;"&gt;Vaut         pour chaque Duché&lt;/div&gt;&lt;/div&gt;&lt;br&gt;&lt;div style="display:inline;"&gt;&lt;div style="display:inline; font-size:20px;"&gt;que vous avez.&lt;/div&gt;&lt;/div&gt;&lt;br&gt;&lt;/div&gt;&lt;/div&gt;&lt;div class="card-text-vp-icon-container" style="display:inline; transform:scale(0.2); top:1px;left:78px;"&gt;&lt;div class="card-text-vp-text-container"&gt;&lt;div class="card-text-vp-text" style="top:8px;"&gt;1&lt;/div&gt;&lt;/div&gt;&lt;div class="card-text-vp-icon"&gt;&lt;/div&gt;&lt;/div&gt;&lt;/div&gt;</t>
  </si>
  <si>
    <t>Baron</t>
  </si>
  <si>
    <t>Escroc</t>
  </si>
  <si>
    <t>&lt;div class="card-text" style="top:20px;"&gt;&lt;div style="position: relative; left:-15px;"&gt;&lt;div style="font-weight: bold;"&gt;&lt;div style="display:inline;"&gt;+&lt;/div&gt;&lt;br&gt;&lt;/div&gt;&lt;/div&gt;&lt;div style="position:relative; top:15px;"&gt;&lt;div style="line-height:19px;"&gt;&lt;div style="display:inline;"&gt;&lt;div style="display:inline; font-size:19px;"&gt;Tous vos adversaires écartent&lt;/div&gt;&lt;/div&gt;&lt;br&gt;&lt;div style="display:inline;"&gt;&lt;div style="display:inline; font-size:19px;"&gt;la carte du haut de leur pioche et&lt;/div&gt;&lt;/div&gt;&lt;br&gt;&lt;div style="display:inline;"&gt;&lt;div style="display:inline; font-size:19px;"&gt;reçoivent une carte de même coût&lt;/div&gt;&lt;/div&gt;&lt;br&gt;&lt;div style="display:inline;"&gt;&lt;div style="display:inline; font-size:19px;"&gt;de votre choix.&lt;/div&gt;&lt;/div&gt;&lt;br&gt;&lt;/div&gt;&lt;/div&gt;&lt;div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t>
  </si>
  <si>
    <t>Pont</t>
  </si>
  <si>
    <t>&lt;div class="card-text" style="top:29px;"&gt;&lt;div style="font-weight: bold;"&gt;&lt;div style="line-height:24px;"&gt;&lt;div style="display:inline;"&gt;&lt;div style="display:inline; font-size:28px;"&gt;+1 Achat&lt;/div&gt;&lt;/div&gt;&lt;br&gt;&lt;div style="display:inline;"&gt;&lt;div style="display:inline; font-size:28px;"&gt;&lt;div style="position: relative; left:-12px;top:7px;"&gt;+&lt;/div&gt;&lt;/div&gt;&lt;/div&gt;&lt;br&gt;&lt;/div&gt;&lt;/div&gt;&lt;div style="position:relative; top:-5px;"&gt;&lt;div style="line-height:19px;"&gt;&lt;div style="display:inline;"&gt;&lt;div style="display:inline; font-size:19px;"&gt;Ce tour-ci, les cartes (où qu'elles&lt;/div&gt;&lt;/div&gt;&lt;br&gt;&lt;div style="display:inline;"&gt;&lt;div style="display:inline; font-size:19px;"&gt;soient) coûtent      de moins.&lt;/div&gt;&lt;/div&gt;&lt;br&gt;&lt;/div&gt;&lt;/div&gt;&lt;div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style="transform:scale(0.18); top:94px; display: inline;left:149px;"&gt;&lt;div class="card-text-coin-text-container" style="display:inline;"&gt;&lt;div class="card-text-coin-text" style="color: black; display:inline; top:8px;"&gt;1&lt;/div&gt;&lt;/div&gt;&lt;/div&gt;&lt;/div&gt;</t>
  </si>
  <si>
    <t>Bourreau</t>
  </si>
  <si>
    <t>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top:15px;"&gt;&lt;div style="line-height:19px;"&gt;&lt;div style="display:inline;"&gt;&lt;div style="display:inline; font-size:19px;"&gt;Tous vos adversaires défaussent&lt;/div&gt;&lt;/div&gt;&lt;br&gt;&lt;div style="display:inline;"&gt;&lt;div style="display:inline; font-size:19px;"&gt;2 cartes, ou reçoivent en main&lt;/div&gt;&lt;/div&gt;&lt;br&gt;&lt;div style="display:inline;"&gt;&lt;div style="display:inline; font-size:19px;"&gt;une Malédiction, à leur choix.&lt;/div&gt;&lt;/div&gt;&lt;br&gt;&lt;div style="display:inline;"&gt;&lt;div style="display:inline; font-size:19px;"&gt;(Ils peuvent choisir une option&lt;/div&gt;&lt;/div&gt;&lt;br&gt;&lt;div style="display:inline;"&gt;&lt;div style="display:inline; font-size:19px;"&gt;qu'ils ne peuvent pas réaliser.)&lt;/div&gt;&lt;/div&gt;&lt;br&gt;&lt;/div&gt;&lt;/div&gt;&lt;/div&gt;</t>
  </si>
  <si>
    <t>Puits aux souhaits</t>
  </si>
  <si>
    <t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main.&lt;/div&gt;&lt;/div&gt;&lt;br&gt;&lt;/div&gt;&lt;/div&gt;&lt;/div&gt;</t>
  </si>
  <si>
    <t>Mascarade</t>
  </si>
  <si>
    <t>&lt;div class="card-text" style="top:10px;"&gt;&lt;div style="position:relative; top:5px;"&gt;&lt;div style="font-weight: bold;"&gt;&lt;div style="display:inline;"&gt;&lt;div style="display:inline; font-size:28px;"&gt;+2 Cartes&lt;/div&gt;&lt;/div&gt;&lt;br&gt;&lt;/div&gt;&lt;/div&gt;&lt;div style="position:relative; top:10px;"&gt;&lt;div style="line-height:20px;"&gt;&lt;div style="display:inline;"&gt;&lt;div style="display:inline; font-size:20px;"&gt;Parmi les joueurs ayant au moins&lt;/div&gt;&lt;/div&gt;&lt;br&gt;&lt;div style="display:inline;"&gt;&lt;div style="display:inline; font-size:20px;"&gt;une carte en main, simultanément,&lt;/div&gt;&lt;/div&gt;&lt;br&gt;&lt;div style="display:inline;"&gt;&lt;div style="display:inline; font-size:20px;"&gt;chacun passe une carte au suivant&lt;/div&gt;&lt;/div&gt;&lt;br&gt;&lt;div style="display:inline;"&gt;&lt;div style="display:inline; font-size:20px;"&gt;à gauche. Ensuite, vous pouvez&lt;/div&gt;&lt;/div&gt;&lt;br&gt;&lt;div style="display:inline;"&gt;&lt;div style="display:inline; font-size:20px;"&gt;écarter une carte de votre main.&lt;/div&gt;&lt;/div&gt;&lt;br&gt;&lt;/div&gt;&lt;/div&gt;&lt;/div&gt;</t>
  </si>
  <si>
    <t>Fonderie</t>
  </si>
  <si>
    <t>Intendant</t>
  </si>
  <si>
    <t>&lt;div class="card-text" style="top:55px;"&gt;&lt;div style="position:relative; top:12px;"&gt;&lt;div style="line-height:20px;"&gt;&lt;div style="display:inline;"&gt;&lt;div style="display:inline; font-size:20px;"&gt;Choisissez : &lt;div style="display: inline; font-weight: bold;"&gt;+2 Cartes&lt;/div&gt;; ou +      ;&lt;/div&gt;&lt;/div&gt;&lt;br&gt;&lt;div style="display:inline;"&gt;&lt;div style="display:inline; font-size:20px;"&gt;ou écartez 2 cartes de votre main.&lt;/div&gt;&lt;/div&gt;&lt;br&gt;&lt;/div&gt;&lt;/div&gt;&lt;div class="card-text-coin-icon" style="transform:scale(0.18); top:14px; display: inline;left:242px;"&gt;&lt;div class="card-text-coin-text-container" style="display:inline;"&gt;&lt;div class="card-text-coin-text" style="color: black; display:inline; top:8px;"&gt;2&lt;/div&gt;&lt;/div&gt;&lt;/div&gt;&lt;/div&gt;</t>
  </si>
  <si>
    <t>Harem</t>
  </si>
  <si>
    <t>&lt;div class="card-text" style="top:0px;"&gt;&lt;div style="display:inline;"&gt;&lt;div style="position: relative; left:-35px;"&gt;&lt;div class="card-text-coin-icon" style="transform:scale(0.55); top:10px;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left:0px;"&gt;&lt;div class="card-text-vp-icon-container" style="display:inline; transform:scale(0.55); top:70px;left:130px;"&gt;&lt;div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height:3px;margin-top:90px;"&gt;&lt;/div&gt;</t>
  </si>
  <si>
    <t>Larbin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</si>
  <si>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+      ; ou défaussez&lt;/div&gt;&lt;/div&gt;&lt;br&gt;&lt;div style="display:inline;"&gt;&lt;div style="display:inline; font-size:20px;"&gt;votre main, &lt;div style="display: inline; font-weight: bold;"&gt;+4 Cartes&lt;/div&gt;, et chaque&lt;/div&gt;&lt;/div&gt;&lt;br&gt;&lt;div style="display:inline;"&gt;&lt;div style="display:inline; font-size:20px;"&gt;adversaire avec au moins 5&lt;/div&gt;&lt;/div&gt;&lt;br&gt;&lt;div style="display:inline;"&gt;&lt;div style="display:inline; font-size:20px;"&gt;cartes en main défausse sa main&lt;/div&gt;&lt;/div&gt;&lt;br&gt;&lt;div style="display:inline;"&gt;&lt;div style="display:inline; font-size:20px;"&gt;et pioche 4 cartes.&lt;/div&gt;&lt;/div&gt;&lt;br&gt;&lt;/div&gt;&lt;/div&gt;&lt;div class="card-text-coin-icon" style="transform:scale(0.18); top:42px; display: inline;left:128px;"&gt;&lt;div class="card-text-coin-text-container" style="display:inline;"&gt;&lt;div class="card-text-coin-text" style="color: black; display:inline; top:8px;"&gt;2&lt;/div&gt;&lt;/div&gt;&lt;/div&gt;&lt;/div&gt;</t>
  </si>
  <si>
    <t>Saboteur</t>
  </si>
  <si>
    <t>Mise à niveau</t>
  </si>
  <si>
    <t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coûtant&lt;/div&gt;&lt;/div&gt;&lt;br&gt;&lt;div style="display:inline;"&gt;&lt;div style="display:inline; font-size:19px;"&gt;exactement      de plus.&lt;/div&gt;&lt;/div&gt;&lt;br&gt;&lt;/div&gt;&lt;/div&gt;&lt;div class="card-text-coin-icon" style="transform:scale(0.18); top:117px; display: inline;left:143px;"&gt;&lt;div class="card-text-coin-text-container" style="display:inline;"&gt;&lt;div class="card-text-coin-text" style="color: black; display:inline; top:8px;"&gt;1&lt;/div&gt;&lt;/div&gt;&lt;/div&gt;&lt;/div&gt;</t>
  </si>
  <si>
    <t>Hommage</t>
  </si>
  <si>
    <t>Grand hall</t>
  </si>
  <si>
    <t>&lt;div class="card-text" style="top:47px;"&gt;&lt;div style="position:relative; top:-32px;"&gt;&lt;div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height:3px;margin-top:-18px;"&gt;&lt;/div&gt;&lt;div class="card-text-vp-icon-container" style="display:inline; transform:scale(0.5); top:55px;left:130px;"&gt;&lt;div class="card-text-vp-text-container"&gt;&lt;div class="card-text-vp-text" style="top:8px;"&gt;1&lt;/div&gt;&lt;/div&gt;&lt;div class="card-text-vp-icon"&gt;&lt;/div&gt;&lt;/div&gt;&lt;/div&gt;</t>
  </si>
  <si>
    <t>Taudis</t>
  </si>
  <si>
    <t>Rôdeur</t>
  </si>
  <si>
    <t>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Écartez une carte&lt;/div&gt;&lt;/div&gt;&lt;br&gt;&lt;div style="display:inline;"&gt;&lt;div style="display:inline; font-size:20px;"&gt;Action de la réserve ; ou recevez&lt;/div&gt;&lt;/div&gt;&lt;br&gt;&lt;div style="display:inline;"&gt;&lt;div style="display:inline; font-size:20px;"&gt;une carte Action du rebut.&lt;/div&gt;&lt;/div&gt;&lt;br&gt;&lt;/div&gt;&lt;/div&gt;&lt;/div&gt;</t>
  </si>
  <si>
    <t>Passage secret</t>
  </si>
  <si>
    <t>&lt;div class="card-text" style="top:20px;"&gt;&lt;div style="position:relative; top:-5px;"&gt;&lt;div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font-size:19px;"&gt;Prenez une carte de votre main et&lt;/div&gt;&lt;/div&gt;&lt;br&gt;&lt;div style="display:inline;"&gt;&lt;div style="display:inline; font-size:19px;"&gt;placez-la où vous voulez dans&lt;/div&gt;&lt;/div&gt;&lt;br&gt;&lt;div style="display:inline;"&gt;&lt;div style="display:inline; font-size:19px;"&gt;votre pioche.&lt;/div&gt;&lt;/div&gt;&lt;br&gt;&lt;/div&gt;&lt;/div&gt;&lt;/div&gt;</t>
  </si>
  <si>
    <t>Diplomate</t>
  </si>
  <si>
    <t>&lt;div class="card-text" style="top:5px;"&gt;&lt;div style="position:relative; top:-2px;"&gt;&lt;div style="font-weight: bold;"&gt;&lt;div style="display:inline;"&gt;&lt;div style="display:inline; font-size:24px;"&gt;+2 Cartes&lt;/div&gt;&lt;/div&gt;&lt;br&gt;&lt;/div&gt;&lt;/div&gt;&lt;div style="position:relative; top:-5px;"&gt;&lt;div style="line-height:19px;"&gt;&lt;div style="display:inline;"&gt;&lt;div style="display:inline; font-size:19px;"&gt;Si après cela vous avez en main&lt;/div&gt;&lt;/div&gt;&lt;br&gt;&lt;div style="display:inline;"&gt;&lt;div style="display:inline; font-size:19px;"&gt;5 cartes ou moins, &lt;div style="display: inline; font-weight: bold;"&gt;+2 Actions&lt;/div&gt;.&lt;/div&gt;&lt;/div&gt;&lt;br&gt;&lt;/div&gt;&lt;/div&gt;&lt;div class="horizontal-line" style="width:200px; height:3px;margin-top:2px;"&gt;&lt;/div&gt;&lt;div style="position:relative; top:0px;"&gt;&lt;div style="line-height:16px;"&gt;&lt;div style="display:inline;"&gt;&lt;div style="display:inline; font-size:16px;"&gt;Quand un autre joueur joue une carte&lt;/div&gt;&lt;/div&gt;&lt;br&gt;&lt;div style="display:inline;"&gt;&lt;div style="display:inline; font-size:16px;"&gt;Attaque et que vous avez au moins 5&lt;/div&gt;&lt;/div&gt;&lt;br&gt;&lt;div style="display:inline;"&gt;&lt;div style="display:inline; font-size:16px;"&gt;cartes en main, vous pouvez dévoiler ceci&lt;/div&gt;&lt;/div&gt;&lt;br&gt;&lt;div style="display:inline;"&gt;&lt;div style="display:inline; font-size:16px;"&gt;pour piocher 2 cartes puis en défausser 3.&lt;/div&gt;&lt;/div&gt;&lt;br&gt;&lt;/div&gt;&lt;/div&gt;&lt;/div&gt;</t>
  </si>
  <si>
    <t>Moulin</t>
  </si>
  <si>
    <t>Courtisan</t>
  </si>
  <si>
    <t>Patrouille</t>
  </si>
  <si>
    <t>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font-size:20px;"&gt;cartes Victoire et Malédiction.&lt;/div&gt;&lt;/div&gt;&lt;br&gt;&lt;div style="display:inline;"&gt;&lt;div style="display:inline; font-size:20px;"&gt;Replacez les autres sur votre&lt;/div&gt;&lt;/div&gt;&lt;br&gt;&lt;div style="display:inline;"&gt;&lt;div style="display:inline; font-size:20px;"&gt;pioche dans l'ordre de votre choix.&lt;/div&gt;&lt;/div&gt;&lt;br&gt;&lt;/div&gt;&lt;/div&gt;&lt;/div&gt;</t>
  </si>
  <si>
    <t>Remplacement</t>
  </si>
  <si>
    <t>&lt;div class="card-text" style="top:5px;"&gt;&lt;div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 jusqu'à&lt;/div&gt;&lt;/div&gt;&lt;br&gt;&lt;div style="display:inline;"&gt;&lt;div style="display:inline; font-size:19px;"&gt;      de plus. Si la carte reçue est une&lt;/div&gt;&lt;/div&gt;&lt;br&gt;&lt;div style="display:inline;"&gt;&lt;div style="display:inline; font-size:19px;"&gt;Action ou un Trésor, placez-la sur&lt;/div&gt;&lt;/div&gt;&lt;br&gt;&lt;div style="display:inline;"&gt;&lt;div style="display:inline; font-size:19px;"&gt;votre pioche; si c'est une carte&lt;/div&gt;&lt;/div&gt;&lt;br&gt;&lt;div style="display:inline;"&gt;&lt;div style="display:inline; font-size:19px;"&gt;Victoire, tous vos adversaires&lt;/div&gt;&lt;/div&gt;&lt;br&gt;&lt;div style="display:inline;"&gt;&lt;div style="display:inline; font-size:19px;"&gt;reçoivent une Malédiction.&lt;/div&gt;&lt;/div&gt;&lt;br&gt;&lt;/div&gt;&lt;/div&gt;&lt;div class="card-text-coin-icon" style="transform:scale(0.18); top:58px; display: inline;left:8px;"&gt;&lt;div class="card-text-coin-text-container" style="display:inline;"&gt;&lt;div class="card-text-coin-text" style="color: black; display:inline; top:8px;"&gt;2&lt;/div&gt;&lt;/div&gt;&lt;/div&gt;&lt;/div&gt;</t>
  </si>
  <si>
    <t>Conseiller</t>
  </si>
  <si>
    <t>&lt;div class="card-text" style="top:10px;"&gt;&lt;div style="font-weight: bold;"&gt;&lt;div style="display:inline;"&gt;&lt;div style="display:inline; font-size:28px;"&gt;+1 Action&lt;/div&gt;&lt;/div&gt;&lt;br&gt;&lt;/div&gt;&lt;div style="position:relative; top:5px;"&gt;&lt;div style="line-height:20px;"&gt;&lt;div style="display:inline;"&gt;&lt;div style="display:inline; font-size:20px;"&gt;Dévoilez les 3 première cartes&lt;/div&gt;&lt;/div&gt;&lt;br&gt;&lt;div style="display:inline;"&gt;&lt;div style="display:inline; font-size:20px;"&gt;de votre pioche. Le joueur à votre&lt;/div&gt;&lt;/div&gt;&lt;br&gt;&lt;div style="display:inline;"&gt;&lt;div style="display:inline; font-size:20px;"&gt;gauche en choisit une.&lt;/div&gt;&lt;/div&gt;&lt;br&gt;&lt;div style="display:inline;"&gt;&lt;div style="display:inline; font-size:20px;"&gt;Défaussez-la et prenez en main&lt;/div&gt;&lt;/div&gt;&lt;br&gt;&lt;div style="display:inline;"&gt;&lt;div style="display:inline; font-size:20px;"&gt;le reste.&lt;/div&gt;&lt;/div&gt;&lt;br&gt;&lt;/div&gt;&lt;/div&gt;&lt;/div&gt;</t>
  </si>
  <si>
    <t>Boulanger</t>
  </si>
  <si>
    <t>&lt;div class="card-text" style="top:20px;"&gt;&lt;div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Coffres&lt;/div&gt;&lt;/div&gt;&lt;br&gt;&lt;/div&gt;&lt;/div&gt;&lt;/div&gt;&lt;div class="horizontal-line" style="width:200px; height:3px;margin-top:4px;"&gt;&lt;/div&gt;&lt;div style="position:relative; top:5px;"&gt;&lt;div style="line-height:18px;"&gt;&lt;div style="display:inline;"&gt;&lt;div style="display:inline; font-size:18px;"&gt;Mise en place : pour tous les joueurs,&lt;/div&gt;&lt;/div&gt;&lt;br&gt;&lt;div style="display:inline;"&gt;&lt;div style="display:inline; font-size:18px;"&gt;&lt;div style="display: inline; font-weight: bold;"&gt;+1 Coffres&lt;/div&gt;.&lt;/div&gt;&lt;/div&gt;&lt;br&gt;&lt;/div&gt;&lt;/div&gt;&lt;/div&gt;</t>
  </si>
  <si>
    <t>Boucher</t>
  </si>
  <si>
    <t>&lt;div class="card-text" style="top:5px;"&gt;&lt;div style="position:relative; top:undefinedpx;"&gt;&lt;div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top:2px;"&gt;&lt;div style="line-height:18px;"&gt;&lt;div style="display:inline;"&gt;&lt;div style="display:inline; font-size:18px;"&gt;Vous pouvez écarter une carte de votre&lt;/div&gt;&lt;/div&gt;&lt;br&gt;&lt;div style="display:inline;"&gt;&lt;div style="display:inline; font-size:18px;"&gt;main. Dans ce cas, dépensez autant&lt;/div&gt;&lt;/div&gt;&lt;br&gt;&lt;div style="display:inline;"&gt;&lt;div style="display:inline; font-size:18px;"&gt;de jetons de vos Coffres que souhaité,&lt;/div&gt;&lt;/div&gt;&lt;br&gt;&lt;div style="display:inline;"&gt;&lt;div style="display:inline; font-size:18px;"&gt;et recevez une carte coûtant au plus&lt;/div&gt;&lt;/div&gt;&lt;br&gt;&lt;div style="display:inline;"&gt;&lt;div style="display:inline; font-size:18px;"&gt;le coût de la carte écartée plus&lt;/div&gt;&lt;/div&gt;&lt;br&gt;&lt;div style="display:inline;"&gt;&lt;div style="display:inline; font-size:18px;"&gt;le nombre de jetons dépensés.&lt;/div&gt;&lt;/div&gt;&lt;br&gt;&lt;/div&gt;&lt;/div&gt;&lt;/div&gt;</t>
  </si>
  <si>
    <t>Cirier</t>
  </si>
  <si>
    <t>&lt;div class="card-text" style="top:47px;"&gt;&lt;div style="position:relative; top:0px;"&gt;&lt;div style="font-weight: bold;"&gt;&lt;div style="line-height:28px;"&gt;&lt;div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font-size:28px;"&gt;+1 Coffres&lt;/div&gt;&lt;/div&gt;&lt;br&gt;&lt;/div&gt;&lt;/div&gt;&lt;/div&gt;&lt;/div&gt;</t>
  </si>
  <si>
    <t>Médecin</t>
  </si>
  <si>
    <t>Héraut</t>
  </si>
  <si>
    <t>Compagnon</t>
  </si>
  <si>
    <t>&lt;div class="card-text" style="top:20px;"&gt;&lt;div style="position:relative; top:10px;"&gt;&lt;div style="line-height:19.5px;"&gt;&lt;div style="display:inline;"&gt;&lt;div style="display:inline; font-size:19.5px;"&gt;Nommez une carte. Dévoilez des&lt;/div&gt;&lt;/div&gt;&lt;br&gt;&lt;div style="display:inline;"&gt;&lt;div style="display:inline; font-size:19.5px;"&gt;cartes de votre pioche jusqu'à&lt;/div&gt;&lt;/div&gt;&lt;br&gt;&lt;div style="display:inline;"&gt;&lt;div style="display:inline; font-size:19.5px;"&gt;dévoiler 3 cartes dont le nom&lt;/div&gt;&lt;/div&gt;&lt;br&gt;&lt;div style="display:inline;"&gt;&lt;div style="display:inline; font-size:19.5px;"&gt;ne correspond pas. Prenez-les&lt;/div&gt;&lt;/div&gt;&lt;br&gt;&lt;div style="display:inline;"&gt;&lt;div style="display:inline; font-size:19.5px;"&gt;en main et défaussez le reste.&lt;/div&gt;&lt;/div&gt;&lt;br&gt;&lt;/div&gt;&lt;/div&gt;&lt;/div&gt;</t>
  </si>
  <si>
    <t>Chef-d'œuvre</t>
  </si>
  <si>
    <t>&lt;div class="card-text" style="top:47px;"&gt;&lt;div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class="horizontal-line" style="width:200px; height:3px;margin-top:40px;"&gt;&lt;/div&gt;&lt;div style="position:relative; top:5px;"&gt;&lt;div style="line-height:18.2px;"&gt;&lt;div style="display:inline;"&gt;&lt;div style="display:inline; font-size:18.2px;"&gt;Quand vous achetez cette carte, vous&lt;/div&gt;&lt;/div&gt;&lt;br&gt;&lt;div style="display:inline;"&gt;&lt;div style="display:inline; font-size:18.2px;"&gt;pouvez surpayer. Pour chaque       &lt;/div&gt;&lt;/div&gt;&lt;br&gt;&lt;div style="display:inline;"&gt;&lt;div style="display:inline; font-size:18.2px;"&gt;surpayé, recevez un Argent.&lt;/div&gt;&lt;/div&gt;&lt;br&gt;&lt;/div&gt;&lt;/div&gt;&lt;div class="card-text-coin-icon" style="transform:scale(0.19); top:71px; display: inline;left:240px;"&gt;&lt;div class="card-text-coin-text-container" style="display:inline;"&gt;&lt;div class="card-text-coin-text" style="color: black; display:inline; top:8px;"&gt;&lt;/div&gt;&lt;/div&gt;&lt;/div&gt;&lt;/div&gt;</t>
  </si>
  <si>
    <t>Guilde des marchands</t>
  </si>
  <si>
    <t>&lt;div class="card-text" style="top:20px;"&gt;&lt;div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left:-12px;top:1px;"&gt;+&lt;/div&gt;&lt;/div&gt;&lt;/div&gt;&lt;br&gt;&lt;/div&gt;&lt;/div&gt;&lt;div class="horizontal-line" style="width:200px; height:3px;margin-top:-10px;"&gt;&lt;/div&gt;&lt;div style="position:relative; top:5px;"&gt;&lt;div style="line-height:19px;"&gt;&lt;div style="display:inline;"&gt;&lt;div style="display:inline; font-size:19px;"&gt;Lorsque cette carte est en jeu,&lt;/div&gt;&lt;/div&gt;&lt;br&gt;&lt;div style="display:inline;"&gt;&lt;div style="display:inline; font-size:19px;"&gt;quand vous achetez une carte,&lt;/div&gt;&lt;/div&gt;&lt;br&gt;&lt;div style="display:inline;"&gt;&lt;div style="display:inline; font-size:19px;"&gt;&lt;div style="display: inline; font-weight: bold;"&gt;+1 Coffres&lt;/div&gt;&lt;/div&gt;&lt;/div&gt;&lt;br&gt;&lt;/div&gt;&lt;/div&gt;&lt;div class="card-text-coin-icon" style="transform:scale(0.22); top:30px; display: inline;left:140px;"&gt;&lt;div class="card-text-coin-text-container" style="display:inline;"&gt;&lt;div class="card-text-coin-text" style="color: black; display:inline; top:8px;"&gt;1&lt;/div&gt;&lt;/div&gt;&lt;/div&gt;&lt;/div&gt;</t>
  </si>
  <si>
    <t>Place du village</t>
  </si>
  <si>
    <t>&lt;div class="card-text" style="top:29px;"&gt;&lt;div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font-size:20px;"&gt;Vous pouvez défausser une carte&lt;/div&gt;&lt;/div&gt;&lt;br&gt;&lt;div style="display:inline;"&gt;&lt;div style="display:inline; font-size:20px;"&gt;Trésor pour &lt;div style="display: inline; font-weight: bold;"&gt;+1 Coffres&lt;/div&gt;&lt;/div&gt;&lt;/div&gt;&lt;br&gt;&lt;/div&gt;&lt;/div&gt;&lt;/div&gt;</t>
  </si>
  <si>
    <t>Devin</t>
  </si>
  <si>
    <t>&lt;div class="card-text" style="top:29px;"&gt;&lt;div style="position:relative; top:5px;"&gt;&lt;div style="line-height:20px;"&gt;&lt;div style="display:inline;"&gt;&lt;div style="display:inline; font-size:20px;"&gt;Recevez un Or.&lt;/div&gt;&lt;/div&gt;&lt;br&gt;&lt;div style="display:inline;"&gt;&lt;div style="display:inline; font-size:20px;"&gt;Tous vos adversaires reçoivent&lt;/div&gt;&lt;/div&gt;&lt;br&gt;&lt;div style="display:inline;"&gt;&lt;div style="display:inline; font-size:20px;"&gt;une Malédiction, et dans ce cas,&lt;/div&gt;&lt;/div&gt;&lt;br&gt;&lt;div style="display:inline;"&gt;&lt;div style="display:inline; font-size:20px;"&gt;piochent une carte.&lt;/div&gt;&lt;/div&gt;&lt;br&gt;&lt;/div&gt;&lt;/div&gt;&lt;/div&gt;</t>
  </si>
  <si>
    <t>Tailleur de pierre</t>
  </si>
  <si>
    <t>&lt;div class="card-text" style="top:10px;"&gt;&lt;div style="position:relative; top:8px;"&gt;&lt;div style="line-height:18.5px;"&gt;&lt;div style="display:inline;"&gt;&lt;div style="display:inline; font-size:18.5px;"&gt;Écartez une carte de votre main.&lt;/div&gt;&lt;/div&gt;&lt;br&gt;&lt;div style="display:inline;"&gt;&lt;div style="display:inline; font-size:18.5px;"&gt;Recevez 2 cartes de coût inférieur.&lt;/div&gt;&lt;/div&gt;&lt;br&gt;&lt;/div&gt;&lt;/div&gt;&lt;div class="horizontal-line" style="width:200px; height:3px;margin-top:18px;"&gt;&lt;/div&gt;&lt;div style="position:relative; top:3px;"&gt;&lt;div style="line-height:18.5px;"&gt;&lt;div style="display:inline;"&gt;&lt;div style="display:inline; font-size:18.5px;"&gt;Quand vous achetez cette carte, vous&lt;/div&gt;&lt;/div&gt;&lt;br&gt;&lt;div style="display:inline;"&gt;&lt;div style="display:inline; font-size:18.5px;"&gt;pouvez surpayer. Dans cas, recevez&lt;/div&gt;&lt;/div&gt;&lt;br&gt;&lt;div style="display:inline;"&gt;&lt;div style="display:inline; font-size:18.5px;"&gt;2 cartes Action coûtant exactement&lt;/div&gt;&lt;/div&gt;&lt;br&gt;&lt;div style="display:inline;"&gt;&lt;div style="display:inline; font-size:18.5px;"&gt;le montant surpayé.&lt;/div&gt;&lt;/div&gt;&lt;br&gt;&lt;/div&gt;&lt;/div&gt;&lt;/div&gt;</t>
  </si>
  <si>
    <t>Percepteur</t>
  </si>
  <si>
    <t>&lt;div class="card-text" style="top:5px;"&gt;&lt;div style="position:relative; top:5px;"&gt;&lt;div style="line-height:18px;"&gt;&lt;div style="display:inline;"&gt;&lt;div style="display:inline; font-size:18px;"&gt;Vous pouvez écarter une carte&lt;/div&gt;&lt;/div&gt;&lt;br&gt;&lt;div style="display:inline;"&gt;&lt;div style="display:inline; font-size:18px;"&gt;Trésor de votre main. Tous vos&lt;/div&gt;&lt;/div&gt;&lt;br&gt;&lt;div style="display:inline;"&gt;&lt;div style="display:inline; font-size:18px;"&gt;adversaires ayant au moins 5 cartes&lt;/div&gt;&lt;/div&gt;&lt;br&gt;&lt;div style="display:inline;"&gt;&lt;div style="display:inline; font-size:18px;"&gt;en main en défaussent un exemplaire&lt;/div&gt;&lt;/div&gt;&lt;br&gt;&lt;div style="display:inline;"&gt;&lt;div style="display:inline; font-size:18px;"&gt;(à défaut, dévoilent leur main).&lt;/div&gt;&lt;/div&gt;&lt;br&gt;&lt;div style="display:inline;"&gt;&lt;div style="display:inline; font-size:18px;"&gt;Recevez sur votre pioche une carte&lt;/div&gt;&lt;/div&gt;&lt;br&gt;&lt;div style="display:inline;"&gt;&lt;div style="display:inline; font-size:18px;"&gt;Trésor coûtant jusqu'à       de plus.&lt;/div&gt;&lt;/div&gt;&lt;br&gt;&lt;/div&gt;&lt;/div&gt;&lt;div class="card-text-coin-icon" style="transform:scale(0.19); top:136px; display: inline;left:180px;"&gt;&lt;div class="card-text-coin-text-container" style="display:inline;"&gt;&lt;div class="card-text-coin-text" style="color: black; display:inline; top:8px;"&gt;3&lt;/div&gt;&lt;/div&gt;&lt;/div&gt;&lt;/div&gt;</t>
  </si>
  <si>
    <t>Village frontalier</t>
  </si>
  <si>
    <t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class="horizontal-line" style="width:200px; height:3px;margin-top:10px;"&gt;&lt;/div&gt;&lt;div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une carte moins chère.&lt;/div&gt;&lt;/div&gt;&lt;br&gt;&lt;/div&gt;&lt;/div&gt;&lt;/div&gt;</t>
  </si>
  <si>
    <t>Or des fous</t>
  </si>
  <si>
    <t>&lt;div class="card-text" style="top:5px;"&gt;&lt;div style="position:relative; top:0px;"&gt;&lt;div style="line-height:19px;"&gt;&lt;div style="display:inline;"&gt;&lt;div style="display:inline; font-size:19px;"&gt;Vaut       si c'est la première fois&lt;/div&gt;&lt;/div&gt;&lt;br&gt;&lt;div style="display:inline;"&gt;&lt;div style="display:inline; font-size:19px;"&gt;que vous jouez un Or des Fous à&lt;/div&gt;&lt;/div&gt;&lt;br&gt;&lt;div style="display:inline;"&gt;&lt;div style="display:inline; font-size:19px;"&gt;ce tour, et      sinon.&lt;/div&gt;&lt;/div&gt;&lt;br&gt;&lt;/div&gt;&lt;/div&gt;&lt;div class="horizontal-line" style="width:200px; height:3px;margin-top:7px;"&gt;&lt;/div&gt;&lt;div style="position:relative; top:1px;"&gt;&lt;div style="line-height:19px;"&gt;&lt;div style="display:inline;"&gt;&lt;div style="display:inline; font-size:19px;"&gt;Quand un autre joueur reçoit une&lt;/div&gt;&lt;/div&gt;&lt;br&gt;&lt;div style="display:inline;"&gt;&lt;div style="display:inline; font-size:19px;"&gt;Province, vous pouvez écarter&lt;/div&gt;&lt;/div&gt;&lt;br&gt;&lt;div style="display:inline;"&gt;&lt;div style="display:inline; font-size:19px;"&gt;cette carte de votre main, pour&lt;/div&gt;&lt;/div&gt;&lt;br&gt;&lt;div style="display:inline;"&gt;&lt;div style="display:inline; font-size:19px;"&gt;recevoir un Or sur votre pioche.&lt;/div&gt;&lt;/div&gt;&lt;br&gt;&lt;/div&gt;&lt;/div&gt;&lt;div class="card-text-coin-icon" style="transform:scale(0.19); top:1px; display: inline;left:63px;"&gt;&lt;div class="card-text-coin-text-container" style="display:inline;"&gt;&lt;div class="card-text-coin-text" style="color: black; display:inline; top:8px;"&gt;1&lt;/div&gt;&lt;/div&gt;&lt;/div&gt;&lt;div class="card-text-coin-icon" style="transform:scale(0.19); top:47px; display: inline;left:143px;"&gt;&lt;div class="card-text-coin-text-container" style="display:inline;"&gt;&lt;div class="card-text-coin-text" style="color: black; display:inline; top:8px;"&gt;4&lt;/div&gt;&lt;/div&gt;&lt;/div&gt;&lt;/div&gt;</t>
  </si>
  <si>
    <t>Troqueuse</t>
  </si>
  <si>
    <t>&lt;div class="card-text" style="top:20px;"&gt;&lt;div style="position:relative; top:0px;"&gt;&lt;div style="line-height:17px;"&gt;&lt;div style="display:inline;"&gt;&lt;div style="display:inline; font-size:18px;"&gt;Écartez une carte de votre main.&lt;/div&gt;&lt;/div&gt;&lt;br&gt;&lt;div style="display:inline;"&gt;&lt;div style="display:inline; font-size:18px;"&gt;Recevez un Argent par       de son coût.&lt;/div&gt;&lt;/div&gt;&lt;br&gt;&lt;/div&gt;&lt;/div&gt;&lt;div class="horizontal-line" style="width:200px; height:3px;margin-top:15px;"&gt;&lt;/div&gt;&lt;div style="position:relative; top:8px;"&gt;&lt;div style="line-height:17px;"&gt;&lt;div style="display:inline;"&gt;&lt;div style="display:inline; font-size:17px;"&gt;Lorsque vous allez recevoir une carte,&lt;/div&gt;&lt;/div&gt;&lt;br&gt;&lt;div style="display:inline;"&gt;&lt;div style="display:inline; font-size:17px;"&gt;vous pouvez dévoiler cette carte de votre&lt;/div&gt;&lt;/div&gt;&lt;br&gt;&lt;div style="display:inline;"&gt;&lt;div style="display:inline; font-size:17px;"&gt;main pour recevoir un Argent à la place.&lt;/div&gt;&lt;/div&gt;&lt;br&gt;&lt;/div&gt;&lt;/div&gt;&lt;div class="card-text-coin-icon" style="transform:scale(0.18); top:22px; display: inline;left:171px;"&gt;&lt;div class="card-text-coin-text-container" style="display:inline;"&gt;&lt;div class="card-text-coin-text" style="color: black; display:inline; top:8px;"&gt;1&lt;/div&gt;&lt;/div&gt;&lt;/div&gt;&lt;/div&gt;</t>
  </si>
  <si>
    <t>Route</t>
  </si>
  <si>
    <t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height:3px;margin-top:10px;"&gt;&lt;/div&gt;&lt;div style="position:relative; top:5px;"&gt;&lt;div style="line-height:18px;"&gt;&lt;div style="display:inline;"&gt;&lt;div style="display:inline; font-size:20px;"&gt;Tant que cette carte est en jeu, les&lt;/div&gt;&lt;/div&gt;&lt;br&gt;&lt;div style="display:inline;"&gt;&lt;div style="display:inline; font-size:20px;"&gt;cartes coûtent       de moins.&lt;/div&gt;&lt;/div&gt;&lt;br&gt;&lt;/div&gt;&lt;/div&gt;&lt;div class="card-text-coin-icon" style="transform:scale(0.2); top:97px; display: inline;left:145px;"&gt;&lt;div class="card-text-coin-text-container" style="display:inline;"&gt;&lt;div class="card-text-coin-text" style="color: black; display:inline; top:8px;"&gt;1&lt;/div&gt;&lt;/div&gt;&lt;/div&gt;&lt;/div&gt;</t>
  </si>
  <si>
    <t>Route de la soie</t>
  </si>
  <si>
    <t>&lt;div class="card-text" style="top:47px;"&gt;&lt;div style="position:relative; top:10px;"&gt;&lt;div style="line-height:20px;"&gt;&lt;div style="display:inline;"&gt;&lt;div style="display:inline; font-size:20px;"&gt;Vaut        pour chaque 4 cartes&lt;/div&gt;&lt;/div&gt;&lt;br&gt;&lt;div style="display:inline;"&gt;&lt;div style="display:inline; font-size:20px;"&gt;Victoire que vous avez&lt;/div&gt;&lt;/div&gt;&lt;br&gt;&lt;div style="display:inline;"&gt;&lt;div style="display:inline; font-size:20px;"&gt;(arrondi inférieurement).&lt;/div&gt;&lt;/div&gt;&lt;br&gt;&lt;/div&gt;&lt;/div&gt;&lt;div class="card-text-vp-icon-container" style="display:inline; transform:scale(0.2); top:10px;left:75px;"&gt;&lt;div class="card-text-vp-text-container"&gt;&lt;div class="card-text-vp-text" style="top:8px;"&gt;1&lt;/div&gt;&lt;/div&gt;&lt;div class="card-text-vp-icon"&gt;&lt;/div&gt;&lt;/div&gt;&lt;/div&gt;</t>
  </si>
  <si>
    <t>Argent noir</t>
  </si>
  <si>
    <t>&lt;div class="card-text" style="top:29px;"&gt;&lt;div class="card-text-coin-icon" style="transform:scale(0.45); top:-20px; display: inline;left:113px;"&gt;&lt;div class="card-text-coin-text-container" style="display:inline;"&gt;&lt;div class="card-text-coin-text" style="color: black; display:inline; top:8px;"&gt;1&lt;/div&gt;&lt;/div&gt;&lt;/div&gt;&lt;div style="position:relative; top:38px;"&gt;&lt;div style="line-height:16px;"&gt;&lt;div style="display:inline;"&gt;&lt;div style="display:inline; font-size:16px;"&gt;Lorsque vous jouez cette carte, vous&lt;/div&gt;&lt;/div&gt;&lt;br&gt;&lt;div style="display:inline;"&gt;&lt;div style="display:inline; font-size:16px;"&gt;pouvez recevoir un Cuivre en main.&lt;/div&gt;&lt;/div&gt;&lt;br&gt;&lt;/div&gt;&lt;/div&gt;&lt;div class="horizontal-line" style="width:200px; height:3px;margin-top:44px;"&gt;&lt;/div&gt;&lt;div style="position:relative; top:0px;"&gt;&lt;div style="line-height:16px;"&gt;&lt;div style="display:inline;"&gt;&lt;div style="display:inline; font-size:16px;"&gt;Lorsque vous recevez cette carte, tous&lt;/div&gt;&lt;/div&gt;&lt;br&gt;&lt;div style="display:inline;"&gt;&lt;div style="display:inline; font-size:16px;"&gt;vos adversaires reçoivent une Malédiction.&lt;/div&gt;&lt;/div&gt;&lt;br&gt;&lt;/div&gt;&lt;/div&gt;&lt;/div&gt;</t>
  </si>
  <si>
    <t>Ambasse</t>
  </si>
  <si>
    <t>&lt;div class="card-text" style="top:20px;"&gt;&lt;div style="position:relative; top:-5px;"&gt;&lt;div style="font-weight: bold;"&gt;&lt;div style="display:inline;"&gt;&lt;div style="display:inline; font-size:28px;"&gt;+5 Cartes&lt;/div&gt;&lt;/div&gt;&lt;br&gt;&lt;/div&gt;&lt;/div&gt;&lt;div style="position:relative; top:-5px;"&gt;&lt;div style="line-height:21px;"&gt;&lt;div style="display:inline;"&gt;&lt;div style="display:inline; font-size:21px;"&gt;Défaussez 3 cartes.&lt;/div&gt;&lt;/div&gt;&lt;br&gt;&lt;/div&gt;&lt;/div&gt;&lt;div class="horizontal-line" style="width:200px; height:3px;margin-top:12px;"&gt;&lt;/div&gt;&lt;div style="position:relative; top:10px;"&gt;&lt;div style="line-height:21px;"&gt;&lt;div style="display:inline;"&gt;&lt;div style="display:inline; font-size:21px;"&gt;Lorsque vous recevez cette carte,&lt;/div&gt;&lt;/div&gt;&lt;br&gt;&lt;div style="display:inline;"&gt;&lt;div style="display:inline; font-size:21px;"&gt;tous vos adversaires reçoivent&lt;/div&gt;&lt;/div&gt;&lt;br&gt;&lt;div style="display:inline;"&gt;&lt;div style="display:inline; font-size:21px;"&gt;un Argent.&lt;/div&gt;&lt;/div&gt;&lt;br&gt;&lt;/div&gt;&lt;/div&gt;&lt;/div&gt;</t>
  </si>
  <si>
    <t>Campement nomade</t>
  </si>
  <si>
    <t>&lt;div class="card-text" style="top:29px;"&gt;&lt;div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class="horizontal-line" style="width:200px; height:3px;margin-top:-15px;"&gt;&lt;/div&gt;&lt;div style="position:relative; top:10px;"&gt;&lt;div style="line-height:20px;"&gt;&lt;div style="display:inline;"&gt;&lt;div style="display:inline; font-size:20px;"&gt;Cette carte est reçue sur votre&lt;/div&gt;&lt;/div&gt;&lt;br&gt;&lt;div style="display:inline;"&gt;&lt;div style="display:inline; font-size:20px;"&gt;pioche (au lieu de votre défausse).&lt;/div&gt;&lt;/div&gt;&lt;br&gt;&lt;/div&gt;&lt;/div&gt;&lt;div class="card-text-coin-icon" style="transform:scale(0.22); top:25px; display: inline;left:140px;"&gt;&lt;div class="card-text-coin-text-container" style="display:inline;"&gt;&lt;div class="card-text-coin-text" style="color: black; display:inline; top:8px;"&gt;2&lt;/div&gt;&lt;/div&gt;&lt;/div&gt;&lt;/div&gt;</t>
  </si>
  <si>
    <t>Marchand d'épices</t>
  </si>
  <si>
    <t>&lt;div class="card-text" style="top:29px;"&gt;&lt;div style="position:relative; top:8px;"&gt;&lt;div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pour choisir&lt;/div&gt;&lt;/div&gt;&lt;br&gt;&lt;div style="display:inline;"&gt;&lt;div style="display:inline; font-size:21px;"&gt;&lt;div style="display: inline; font-weight: bold;"&gt;+2 Cartes&lt;/div&gt; et&lt;div style="display: inline; font-weight: bold;"&gt; +1 Action&lt;/div&gt;;&lt;/div&gt;&lt;/div&gt;&lt;br&gt;&lt;div style="display:inline;"&gt;&lt;div style="display:inline; font-size:21px;"&gt;ou&lt;div style="display: inline; font-weight: bold;"&gt; +&lt;/div&gt;      et&lt;div style="display: inline; font-weight: bold;"&gt; +1 Achat&lt;/div&gt;.&lt;/div&gt;&lt;/div&gt;&lt;br&gt;&lt;/div&gt;&lt;/div&gt;&lt;div class="card-text-coin-icon" style="transform:scale(0.2); top:82px; display: inline;left:93px;"&gt;&lt;div class="card-text-coin-text-container" style="display:inline;"&gt;&lt;div class="card-text-coin-text" style="color: black; display:inline; top:8px;"&gt;2&lt;/div&gt;&lt;/div&gt;&lt;/div&gt;&lt;/div&gt;</t>
  </si>
  <si>
    <t>Oracle</t>
  </si>
  <si>
    <t>&lt;div class="card-text" style="top:10px;"&gt;&lt;div style="position:relative; top:10px;"&gt;&lt;div style="line-height:21px;"&gt;&lt;div style="display:inline;"&gt;&lt;div style="display:inline; font-size:21px;"&gt;Chaque joueur (vous compris)&lt;/div&gt;&lt;/div&gt;&lt;br&gt;&lt;div style="display:inline;"&gt;&lt;div style="display:inline; font-size:21px;"&gt;dévoile les deux premières cartes&lt;/div&gt;&lt;/div&gt;&lt;br&gt;&lt;div style="display:inline;"&gt;&lt;div style="display:inline; font-size:21px;"&gt;de sa pioche et les défausse ou&lt;/div&gt;&lt;/div&gt;&lt;br&gt;&lt;div style="display:inline;"&gt;&lt;div style="display:inline; font-size:21px;"&gt;les replace (votre choix). S'il doit&lt;/div&gt;&lt;/div&gt;&lt;br&gt;&lt;div style="display:inline;"&gt;&lt;div style="display:inline; font-size:21px;"&gt;les replacer, il choisit l'ordre.&lt;/div&gt;&lt;/div&gt;&lt;br&gt;&lt;div style="display:inline;"&gt;&lt;div style="display:inline; font-size:21px;"&gt;Ensuite, piochez 2 cartes.&lt;/div&gt;&lt;/div&gt;&lt;br&gt;&lt;/div&gt;&lt;/div&gt;&lt;/div&gt;</t>
  </si>
  <si>
    <t>Cartographe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</si>
  <si>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style="line-height:19px;"&gt;&lt;div style="display:inline;"&gt;&lt;div style="display:inline; font-size:19px;"&gt;Consultez les 4 premières cartes&lt;/div&gt;&lt;/div&gt;&lt;br&gt;&lt;div style="display:inline;"&gt;&lt;div style="display:inline; font-size:19px;"&gt; de votre pioche. Défaussez-en&lt;/div&gt;&lt;/div&gt;&lt;br&gt;&lt;div style="display:inline;"&gt;&lt;div style="display:inline; font-size:19px;"&gt;autant que souhaité, et replacez les&lt;/div&gt;&lt;/div&gt;&lt;br&gt;&lt;div style="display:inline;"&gt;&lt;div style="display:inline; font-size:19px;"&gt;autres dans l'ordre de votre choix.&lt;/div&gt;&lt;/div&gt;&lt;br&gt;&lt;/div&gt;&lt;/div&gt;&lt;/div&gt;</t>
  </si>
  <si>
    <t>Terre agricole</t>
  </si>
  <si>
    <t>&lt;div class="card-text" style="top:29px;"&gt;&lt;div class="card-text-vp-icon-container" style="display:inline; transform:scale(0.55); top:-30px;left:130px;"&gt;&lt;div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style="line-height:20px;"&gt;&lt;div style="display:inline;"&gt;&lt;div style="display:inline; font-size:20px;"&gt;Lorsque vous achetez cette carte,&lt;/div&gt;&lt;/div&gt;&lt;br&gt;&lt;div style="display:inline;"&gt;&lt;div style="display:inline; font-size:20px;"&gt;écartez une carte de votre main et&lt;/div&gt;&lt;/div&gt;&lt;br&gt;&lt;div style="display:inline;"&gt;&lt;div style="display:inline; font-size:20px;"&gt;recevez une carte coûtant&lt;/div&gt;&lt;/div&gt;&lt;br&gt;&lt;div style="display:inline;"&gt;&lt;div style="display:inline; font-size:20px;"&gt;exactement       de plus.&lt;/div&gt;&lt;/div&gt;&lt;br&gt;&lt;/div&gt;&lt;/div&gt;&lt;div class="card-text-coin-icon" style="transform:scale(0.2); top:118px; display: inline;left:145px;"&gt;&lt;div class="card-text-coin-text-container" style="display:inline;"&gt;&lt;div class="card-text-coin-text" style="color: black; display:inline; top:8px;"&gt;2&lt;/div&gt;&lt;/div&gt;&lt;/div&gt;&lt;/div&gt;</t>
  </si>
  <si>
    <t>Noble brigand</t>
  </si>
  <si>
    <t>&lt;div class="card-text" style="top:2px;"&gt;&lt;div style="position: relative; left:-15px;top:2px;"&gt;&lt;div style="font-weight: bold;"&gt;&lt;div style="display:inline;"&gt;+&lt;/div&gt;&lt;br&gt;&lt;/div&gt;&lt;/div&gt;&lt;div class="card-text-coin-icon" style="transform:scale(0.2); top:4px; display: inline;left:142px;"&gt;&lt;div class="card-text-coin-text-container" style="display:inline;"&gt;&lt;div class="card-text-coin-text" style="color: black; display:inline; top:8px;"&gt;1&lt;/div&gt;&lt;/div&gt;&lt;/div&gt;&lt;div style="position:relative; top:-3px;"&gt;&lt;div style="line-height:16px;"&gt;&lt;div style="display:inline;"&gt;&lt;div style="display:inline; font-size:16px;"&gt;Lorsque vous achetez ou jouez cette carte,&lt;/div&gt;&lt;/div&gt;&lt;br&gt;&lt;div style="display:inline;"&gt;&lt;div style="display:inline; font-size:16px;"&gt;tous vos adversaires dévoilent les 2&lt;/div&gt;&lt;/div&gt;&lt;br&gt;&lt;div style="display:inline;"&gt;&lt;div style="display:inline; font-size:16px;"&gt;premières cartes de leur pioche, écartent&lt;/div&gt;&lt;/div&gt;&lt;br&gt;&lt;div style="display:inline;"&gt;&lt;div style="display:inline; font-size:16px;"&gt;un Argent ou Or dévoilé que vous&lt;/div&gt;&lt;/div&gt;&lt;br&gt;&lt;div style="display:inline;"&gt;&lt;div style="display:inline; font-size:16px;"&gt;choisissez, défaussent le reste, et&lt;/div&gt;&lt;/div&gt;&lt;br&gt;&lt;div style="display:inline;"&gt;&lt;div style="display:inline; font-size:16px;"&gt;reçoivent un Cuivre s'ils n'ont pas dévoilé&lt;/div&gt;&lt;/div&gt;&lt;br&gt;&lt;div style="display:inline;"&gt;&lt;div style="display:inline; font-size:16px;"&gt;de Trésor. Vous recevez les cartes écartées.&lt;/div&gt;&lt;/div&gt;&lt;br&gt;&lt;/div&gt;&lt;/div&gt;&lt;/div&gt;</t>
  </si>
  <si>
    <t>Margrave</t>
  </si>
  <si>
    <t>Marchandeur</t>
  </si>
  <si>
    <t>&lt;div class="card-text" style="top:20px;"&gt;&lt;div style="position:relative; top:-7px;"&gt;&lt;div style="font-weight: bold;"&gt;&lt;div style="display:inline;"&gt;&lt;div style="display:inline; font-size:26px;"&gt;+   &lt;/div&gt;&lt;/div&gt;&lt;br&gt;&lt;/div&gt;&lt;/div&gt;&lt;div class="card-text-coin-icon" style="transform:scale(0.24); top:-7px; display: inline;left:143px;"&gt;&lt;div class="card-text-coin-text-container" style="display:inline;"&gt;&lt;div class="card-text-coin-text" style="color: black; display:inline; top:8px;"&gt;2&lt;/div&gt;&lt;/div&gt;&lt;/div&gt;&lt;div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font-size:20px;"&gt;Tant que cette carte est en jeu,&lt;/div&gt;&lt;/div&gt;&lt;br&gt;&lt;div style="display:inline;"&gt;&lt;div style="display:inline; font-size:20px;"&gt;quand vous achetez une carte,&lt;/div&gt;&lt;/div&gt;&lt;br&gt;&lt;div style="display:inline;"&gt;&lt;div style="display:inline; font-size:20px;"&gt;recevez une carte non-Victoire&lt;/div&gt;&lt;/div&gt;&lt;br&gt;&lt;div style="display:inline;"&gt;&lt;div style="display:inline; font-size:20px;"&gt;moins chère.&lt;/div&gt;&lt;/div&gt;&lt;br&gt;&lt;/div&gt;&lt;/div&gt;&lt;/div&gt;</t>
  </si>
  <si>
    <t>Complot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</si>
  <si>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style="line-height:21px;"&gt;&lt;div style="display:inline;"&gt;&lt;div style="display:inline; font-size:21px;"&gt;A ce tour, vous pouvez replacer&lt;/div&gt;&lt;/div&gt;&lt;br&gt;&lt;div style="display:inline;"&gt;&lt;div style="display:inline; font-size:21px;"&gt;une carte Action sur votre pioche&lt;/div&gt;&lt;/div&gt;&lt;br&gt;&lt;div style="display:inline;"&gt;&lt;div style="display:inline; font-size:21px;"&gt;quand vous la défaussez&lt;/div&gt;&lt;/div&gt;&lt;br&gt;&lt;div style="display:inline;"&gt;&lt;div style="display:inline; font-size:21px;"&gt;de votre zone de jeu.&lt;/div&gt;&lt;/div&gt;&lt;br&gt;&lt;/div&gt;&lt;/div&gt;&lt;/div&gt;</t>
  </si>
  <si>
    <t>Auberge</t>
  </si>
  <si>
    <t>&lt;div class="card-text" style="top:5px;"&gt;&lt;div style="position:relative; top:0px;"&gt;&lt;div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font-size:26px;"&gt;+2 Actions&lt;/div&gt;&lt;/div&gt;&lt;br&gt;&lt;/div&gt;&lt;/div&gt;&lt;/div&gt;&lt;div style="position:relative; top:-2px;"&gt;&lt;div style="line-height:19px;"&gt;&lt;div style="display:inline;"&gt;&lt;div style="display:inline; font-size:19px;"&gt;Défaussez 2 cartes.&lt;/div&gt;&lt;/div&gt;&lt;br&gt;&lt;/div&gt;&lt;/div&gt;&lt;div class="horizontal-line" style="width:200px; height:3px;margin-top:1px;"&gt;&lt;/div&gt;&lt;div style="position:relative; top:2px;"&gt;&lt;div style="line-height:16px;"&gt;&lt;div style="display:inline;"&gt;&lt;div style="display:inline; font-size:16px;"&gt;Lorsque vous recevez cette carte, consultez&lt;/div&gt;&lt;/div&gt;&lt;br&gt;&lt;div style="display:inline;"&gt;&lt;div style="display:inline; font-size:16px;"&gt;votre défausse, dévoilez-en autant de cartes&lt;/div&gt;&lt;/div&gt;&lt;br&gt;&lt;div style="display:inline;"&gt;&lt;div style="display:inline; font-size:16px;"&gt;Action que souhaité (y compris celle-ci), et&lt;/div&gt;&lt;/div&gt;&lt;br&gt;&lt;div style="display:inline;"&gt;&lt;div style="display:inline; font-size:16px;"&gt;mélangez-les à votre pioche.&lt;/div&gt;&lt;/div&gt;&lt;br&gt;&lt;/div&gt;&lt;/div&gt;&lt;/div&gt;</t>
  </si>
  <si>
    <t>Tunnel</t>
  </si>
  <si>
    <t>Carrefour</t>
  </si>
  <si>
    <t>&lt;div class="card-text" style="top:20px;"&gt;&lt;div style="position:relative; top:10px;"&gt;&lt;div style="line-height:21px;"&gt;&lt;div style="display:inline;"&gt;&lt;div style="display:inline; font-size:21px;"&gt;Dévoilez votre main.&lt;div style="display: inline; font-weight: bold;"&gt; +1 Carte&lt;/div&gt;&lt;/div&gt;&lt;/div&gt;&lt;br&gt;&lt;div style="display:inline;"&gt;&lt;div style="display:inline; font-size:21px;"&gt;par carte Victoire dévoilée.&lt;/div&gt;&lt;/div&gt;&lt;br&gt;&lt;div style="display:inline;"&gt;&lt;div style="display:inline; font-size:21px;"&gt;Si c'est la première fois que&lt;/div&gt;&lt;/div&gt;&lt;br&gt;&lt;div style="display:inline;"&gt;&lt;div style="display:inline; font-size:21px;"&gt;vous jouez un Carrefour&lt;/div&gt;&lt;/div&gt;&lt;br&gt;&lt;div style="display:inline;"&gt;&lt;div style="display:inline; font-size:21px;"&gt;à ce tour,&lt;div style="display: inline; font-weight: bold;"&gt; +3 Actions&lt;/div&gt;.&lt;/div&gt;&lt;/div&gt;&lt;br&gt;&lt;/div&gt;&lt;/div&gt;&lt;/div&gt;</t>
  </si>
  <si>
    <t>Développement</t>
  </si>
  <si>
    <t>Oasis</t>
  </si>
  <si>
    <t>&lt;div class="card-text" style="top:29px;"&gt;&lt;div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style="display:inline;"&gt;&lt;div style="display:inline; font-size:21px;"&gt;Défaussez une carte.&lt;/div&gt;&lt;/div&gt;&lt;br&gt;&lt;/div&gt;&lt;div class="card-text-coin-icon" style="transform:scale(0.22); top:54px; display: inline;left:140px;"&gt;&lt;div class="card-text-coin-text-container" style="display:inline;"&gt;&lt;div class="card-text-coin-text" style="color: black; display:inline; top:8px;"&gt;1&lt;/div&gt;&lt;/div&gt;&lt;/div&gt;&lt;/div&gt;</t>
  </si>
  <si>
    <t>Mandarin</t>
  </si>
  <si>
    <t>&lt;div class="card-text" style="top:10px;"&gt;&lt;div style="position: relative; left:-15px;top:2px;"&gt;&lt;div style="font-weight: bold;"&gt;&lt;div style="display:inline;"&gt;+&lt;/div&gt;&lt;br&gt;&lt;/div&gt;&lt;/div&gt;&lt;div style="position:relative; top:0px;"&gt;&lt;div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pioche.&lt;/div&gt;&lt;/div&gt;&lt;br&gt;&lt;/div&gt;&lt;/div&gt;&lt;div class="card-text-coin-icon" style="transform:scale(0.22); top:3px; display: inline;left:140px;"&gt;&lt;div class="card-text-coin-text-container" style="display:inline;"&gt;&lt;div class="card-text-coin-text" style="color: black; display:inline; top:8px;"&gt;3&lt;/div&gt;&lt;/div&gt;&lt;/div&gt;&lt;div class="horizontal-line" style="width:200px; height:3px;margin-top:7px;"&gt;&lt;/div&gt;&lt;div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font-size:19px;"&gt;placez vos Trésors en jeu sur votre&lt;/div&gt;&lt;/div&gt;&lt;br&gt;&lt;div style="display:inline;"&gt;&lt;div style="display:inline; font-size:19px;"&gt;pioche, dans l'ordre de votre choix.&lt;/div&gt;&lt;/div&gt;&lt;br&gt;&lt;/div&gt;&lt;/div&gt;&lt;/div&gt;</t>
  </si>
  <si>
    <t>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top:8px;"&gt;3&lt;/div&gt;&lt;/div&gt;&lt;/div&gt;&lt;div class="horizontal-line" style="width:200px; height:3px;margin-top:55px;"&gt;&lt;/div&gt;&lt;div style="position:relative; top:4px;"&gt;&lt;div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deux Cuivres.&lt;/div&gt;&lt;/div&gt;&lt;br&gt;&lt;/div&gt;&lt;/div&gt;&lt;/div&gt;</t>
  </si>
  <si>
    <t>Duchesse</t>
  </si>
  <si>
    <t>&lt;div class="card-text" style="top:5px;"&gt;&lt;div style="position:relative; top:-2px;"&gt;&lt;div style="display:inline;"&gt;&lt;div style="display:inline; font-size:26px;"&gt;+   &lt;/div&gt;&lt;/div&gt;&lt;br&gt;&lt;/div&gt;&lt;div class="card-text-coin-icon" style="transform:scale(0.24); top:-2px; display: inline;left:143px;"&gt;&lt;div class="card-text-coin-text-container" style="display:inline;"&gt;&lt;div class="card-text-coin-text" style="color: black; display:inline; top:8px;"&gt;2&lt;/div&gt;&lt;/div&gt;&lt;/div&gt;&lt;div style="position:relative; top:-2px;"&gt;&lt;div style="line-height:18px;"&gt;&lt;div style="display:inline;"&gt;&lt;div style="display:inline; font-size:19px;"&gt;Tous les joueurs (vous inclus)&lt;/div&gt;&lt;/div&gt;&lt;br&gt;&lt;div style="display:inline;"&gt;&lt;div style="display:inline; font-size:19px;"&gt;consultent la carte du haut de leur&lt;/div&gt;&lt;/div&gt;&lt;br&gt;&lt;div style="display:inline;"&gt;&lt;div style="display:inline; font-size:19px;"&gt;pioche et peuvent la défausser.&lt;/div&gt;&lt;/div&gt;&lt;br&gt;&lt;/div&gt;&lt;/div&gt;&lt;div class="horizontal-line" style="width:200px; height:3px;margin-top:5px;"&gt;&lt;/div&gt;&lt;div style="position:relative; top:-2px;"&gt;&lt;div style="line-height:18px;"&gt;&lt;div style="display:inline;"&gt;&lt;div style="display:inline; font-size:19px;"&gt;Si la Duchesse est dans le royaume,&lt;/div&gt;&lt;/div&gt;&lt;br&gt;&lt;div style="display:inline;"&gt;&lt;div style="display:inline; font-size:19px;"&gt;vous pouvez en recevoir une&lt;/div&gt;&lt;/div&gt;&lt;br&gt;&lt;div style="display:inline;"&gt;&lt;div style="display:inline; font-size:19px;"&gt;lorsque vous recevez un Duché.&lt;/div&gt;&lt;/div&gt;&lt;br&gt;&lt;/div&gt;&lt;/div&gt;&lt;/div&gt;</t>
  </si>
  <si>
    <t>Écuries</t>
  </si>
  <si>
    <t>&lt;div class="card-text" style="top:47px;"&gt;&lt;div style="position:relative; top:8px;"&gt;&lt;div style="line-height:20px;"&gt;&lt;div style="display:inline;"&gt;&lt;div style="display:inline; font-size:20px;"&gt;Vous pouvez défausser&lt;/div&gt;&lt;/div&gt;&lt;br&gt;&lt;div style="display:inline;"&gt;&lt;div style="display:inline; font-size:20px;"&gt;une carte Trésor pour&lt;/div&gt;&lt;/div&gt;&lt;br&gt;&lt;div style="display:inline;"&gt;&lt;div style="display:inline; font-size:20px;"&gt;&lt;div style="display: inline; font-weight: bold;"&gt;+3 Cartes&lt;/div&gt; et&lt;div style="display: inline; font-weight: bold;"&gt; +1 Action&lt;/div&gt;.&lt;/div&gt;&lt;/div&gt;&lt;br&gt;&lt;/div&gt;&lt;/div&gt;&lt;/div&gt;</t>
  </si>
  <si>
    <t>Touche-à-tout</t>
  </si>
  <si>
    <t>&lt;div class="card-text" style="top:5px;"&gt;&lt;div style="position:relative; top:0px;"&gt;&lt;div style="display:inline;"&gt;&lt;div style="display:inline; font-size:20px;"&gt;Recevez un Argent.&lt;/div&gt;&lt;/div&gt;&lt;br&gt;&lt;/div&gt;&lt;div style="position:relative; top:2px;"&gt;&lt;div style="line-height:19px;"&gt;&lt;div style="display:inline;"&gt;&lt;div style="display:inline; font-size:20px;"&gt;Consultez la carte du haut de votre&lt;/div&gt;&lt;/div&gt;&lt;br&gt;&lt;div style="display:inline;"&gt;&lt;div style="display:inline; font-size:20px;"&gt;pioche; vous pouvez la défausser.&lt;/div&gt;&lt;/div&gt;&lt;br&gt;&lt;/div&gt;&lt;/div&gt;&lt;div style="position:relative; top:4px;"&gt;&lt;div style="line-height:19px;"&gt;&lt;div style="display:inline;"&gt;&lt;div style="display:inline; font-size:20px;"&gt;Piochez jusqu'à avoir 5 cartes&lt;/div&gt;&lt;/div&gt;&lt;br&gt;&lt;div style="display:inline;"&gt;&lt;div style="display:inline; font-size:20px;"&gt;en main.&lt;/div&gt;&lt;/div&gt;&lt;br&gt;&lt;/div&gt;&lt;/div&gt;&lt;div style="position:relative; top:6px;"&gt;&lt;div style="line-height:19px;"&gt;&lt;div style="display:inline;"&gt;&lt;div style="display:inline; font-size:20px;"&gt;Vous pouvez écarter une carte&lt;/div&gt;&lt;/div&gt;&lt;br&gt;&lt;div style="display:inline;"&gt;&lt;div style="display:inline; font-size:20px;"&gt;non-Trésor de votre main.&lt;/div&gt;&lt;/div&gt;&lt;br&gt;&lt;/div&gt;&lt;/div&gt;&lt;/div&gt;</t>
  </si>
  <si>
    <t>Alchemy</t>
  </si>
  <si>
    <t>Seaside</t>
  </si>
  <si>
    <t>Cornucopia</t>
  </si>
  <si>
    <t>Hinterlands</t>
  </si>
  <si>
    <t>Prosperity</t>
  </si>
  <si>
    <t>Intrigue</t>
  </si>
  <si>
    <t>Intrigue2</t>
  </si>
  <si>
    <t>council_room</t>
  </si>
  <si>
    <t>spice_merchant</t>
  </si>
  <si>
    <t>throne_room</t>
  </si>
  <si>
    <t>philosopher</t>
  </si>
  <si>
    <t>scrying</t>
  </si>
  <si>
    <t>fishing</t>
  </si>
  <si>
    <t>ghost_ship</t>
  </si>
  <si>
    <t>sea_hag</t>
  </si>
  <si>
    <t>pirate_ship</t>
  </si>
  <si>
    <t>treasure_map</t>
  </si>
  <si>
    <t>diver</t>
  </si>
  <si>
    <t>young</t>
  </si>
  <si>
    <t>horse</t>
  </si>
  <si>
    <t>fortune_teller</t>
  </si>
  <si>
    <t>horn_of_plenty</t>
  </si>
  <si>
    <t>farming</t>
  </si>
  <si>
    <t>counting</t>
  </si>
  <si>
    <t>grand_market</t>
  </si>
  <si>
    <t>kings_court</t>
  </si>
  <si>
    <t>trade_route</t>
  </si>
  <si>
    <t>royal_seal</t>
  </si>
  <si>
    <t>workers_village</t>
  </si>
  <si>
    <t>mining_village</t>
  </si>
  <si>
    <t>secret_chamber</t>
  </si>
  <si>
    <t>trading_</t>
  </si>
  <si>
    <t>wishing</t>
  </si>
  <si>
    <t>great_hall</t>
  </si>
  <si>
    <t>shanty_town</t>
  </si>
  <si>
    <t>secret_passage</t>
  </si>
  <si>
    <t>candle</t>
  </si>
  <si>
    <t>merchant_guild</t>
  </si>
  <si>
    <t>border_village</t>
  </si>
  <si>
    <t>fools_gold</t>
  </si>
  <si>
    <t>silk_road</t>
  </si>
  <si>
    <t>illgotten</t>
  </si>
  <si>
    <t>nomad_camp</t>
  </si>
  <si>
    <t>noble_brigand</t>
  </si>
  <si>
    <t>jack_of_all</t>
  </si>
  <si>
    <t>&lt;div class="card-text" style="top:15px;"&gt;&lt;div style="position:relative; top:5px;"&gt;&lt;div style="line-height:16px;"&gt;&lt;div style="display:inline;"&gt;&lt;div style="display:inline; font-size:16px;"&gt;Tous vos adversaires dévoilent des&lt;/div&gt;&lt;/div&gt;&lt;br&gt;&lt;div style="display:inline;"&gt;&lt;div style="display:inline; font-size:16px;"&gt;cartes de leur deck jusqu'à ce qu'ils en&lt;/div&gt;&lt;/div&gt;&lt;br&gt;&lt;div style="display:inline;"&gt;&lt;div style="display:inline; font-size:16px;"&gt;dévoilent une coûtant        ou plus. Ils&lt;/div&gt;&lt;/div&gt;&lt;br&gt;&lt;div style="display:inline;"&gt;&lt;div style="display:inline; font-size:16px;"&gt;écartent cette carte et peuvent recevoir&lt;/div&gt;&lt;/div&gt;&lt;br&gt;&lt;div style="display:inline;"&gt;&lt;div style="display:inline; font-size:16px;"&gt;une carte coûtant au plus        de moins&lt;/div&gt;&lt;/div&gt;&lt;br&gt;&lt;div style="display:inline;"&gt;&lt;div style="display:inline; font-size:16px;"&gt;Ils défaussent les autres cartes dévoilées.&lt;/div&gt;&lt;/div&gt;&lt;br&gt;&lt;/div&gt;&lt;div class="card-text-coin-icon" style="transform:scale(0.17); top:44px; display: inline;left:164px;"&gt;&lt;div class="card-text-coin-text-container" style="display:inline;"&gt;&lt;div class="card-text-coin-text" style="color: black; display:inline; top:8px;"&gt;3&lt;/div&gt;&lt;/div&gt;&lt;/div&gt;&lt;div class="card-text-coin-icon" style="transform:scale(0.17); top:86px; display: inline;left:180px;"&gt;&lt;div class="card-text-coin-text-container" style="display:inline;"&gt;&lt;div class="card-text-coin-text" style="color: black; display:inline; top:8px;"&gt;2&lt;/div&gt;&lt;/div&gt;&lt;/div&gt;&lt;/div&gt;&lt;/div&gt;</t>
  </si>
  <si>
    <t>artwork</t>
  </si>
  <si>
    <t>http://wiki.dominionstrategy.com</t>
  </si>
  <si>
    <t>text_html</t>
  </si>
  <si>
    <t>native_village</t>
  </si>
  <si>
    <t>merchant_ship</t>
  </si>
  <si>
    <t>frenchName</t>
  </si>
  <si>
    <t>&lt;div class="card-text" style="top:47px;"&gt;&lt;div style="font-weight: bold;"&gt;&lt;div style="line-height:28px;"&gt;&lt;div style="display:inline;"&gt;&lt;div style="display:inline; font-size:28px;"&gt;+2 Actions&lt;/div&gt;&lt;/div&gt;&lt;br&gt;&lt;div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top:60px; display: inline;left:140px;"&gt;&lt;div class="card-text-coin-text-container" style="display:inline;"&gt;&lt;div class="card-text-coin-text" style="color: black; display:inline; top:8px;"&gt;2&lt;/div&gt;&lt;/div&gt;&lt;/div&gt;&lt;/div&gt;</t>
  </si>
  <si>
    <t>/MarketArt</t>
  </si>
  <si>
    <t>/spy</t>
  </si>
  <si>
    <t>/village</t>
  </si>
  <si>
    <t>/witch</t>
  </si>
  <si>
    <t>/MerchantA</t>
  </si>
  <si>
    <t>/appren</t>
  </si>
  <si>
    <t>Entreprise risquée</t>
  </si>
  <si>
    <t>scoutArt</t>
  </si>
  <si>
    <t>&lt;div class="card-text" style="top:15px;"&gt;&lt;div style="line-height:18px;"&gt;&lt;div style="display:inline;"&gt;&lt;div style="display:inline; font-size:18px;"&gt;Recevez une carte coûtant &lt;/div&gt;&lt;/div&gt;&lt;br&gt;&lt;div style="display:inline;"&gt;&lt;div style="display:inline; font-size:18px;"&gt;jusqu'à      .&lt;/div&gt;&lt;/div&gt;&lt;br&gt;&lt;div style="line-height:16px;"&gt;&lt;div style="display:inline;"&gt;&lt;div style="display:inline; font-size:18px;"&gt;&lt;/div&gt;&lt;/div&gt;&lt;br&gt;&lt;div style="display:inline;"&gt;&lt;div style="display:inline; font-size:18px;"&gt;Si la carte reçue est une...&lt;/div&gt;&lt;/div&gt;&lt;br&gt;&lt;/div&gt;&lt;div style="display:inline;"&gt;&lt;div style="display:inline; font-size:18px;"&gt;&lt;div style="display: inline; position: relative; left:-15px;"&gt;Carte Action, &lt;/div&gt;&lt;div style="display: inline; position: relative; left:--45px;"&gt;&lt;div style="display: inline; font-weight: bold;"&gt;+1 Action&lt;/div&gt;&lt;/div&gt;&lt;/div&gt;&lt;/div&gt;&lt;br&gt;&lt;div style="display:inline;"&gt;&lt;div style="display:inline; font-size:18px;"&gt;&lt;div style="display: inline; position: relative; left:-48px;"&gt;Carte 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left:-15px;"&gt;&lt;div class="card-text-coin-icon" style="transform:scale(0.18); top:0px; display: inline;left:-12px;"&gt;&lt;div class="card-text-coin-text-container" style="display:inline;"&gt;&lt;div class="card-text-coin-text" style="color: black; display:inline; top:50px;"&gt;1&lt;/div&gt;&lt;/div&gt;&lt;/div&gt;&lt;/div&gt;&lt;/div&gt;&lt;/div&gt;&lt;br&gt;&lt;div style="display:inline;"&gt;&lt;div style="display:inline; font-size:18px;"&gt;&lt;div style="display: inline; position: relative; left:-15px;"&gt;Carte Victoire,&lt;/div&gt;&lt;div style="display: inline; position: relative; left:-5px;"&gt;&lt;div style="display: inline; font-weight: bold;"&gt;+1 Carte&lt;/div&gt;&lt;/div&gt;&lt;/div&gt;&lt;/div&gt;&lt;br&gt;&lt;/div&gt;&lt;div class="card-text-coin-icon" style="transform:scale(0.18); top:22px; display: inline;left:153px;"&gt;&lt;div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</si>
  <si>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style="top:10px;"&gt;&lt;div style="line-height:16px;"&gt;&lt;div style="display:inline;"&gt;&lt;div style="display:inline; font-size:16px;"&gt;Le joueur à votre gauche dévoile et&lt;/div&gt;&lt;/div&gt;&lt;br&gt;&lt;div style="display:inline;"&gt;&lt;div style="display:inline; font-size:16px;"&gt;défausse les 2 premières cartes de&lt;/div&gt;&lt;/div&gt;&lt;br&gt;&lt;div style="display:inline;"&gt;&lt;div style="display:inline; font-size:16px;"&gt;son deck. Pour chaque carte dévoilée&lt;/div&gt;&lt;/div&gt;&lt;br&gt;&lt;div style="display:inline;"&gt;&lt;div style="display:inline; font-size:16px;"&gt;ayant un nom différent, recevez&lt;/div&gt;&lt;/div&gt;&lt;br&gt;&lt;div style="display:inline;"&gt;&lt;div style="display:inline; font-size:16px;"&gt;pour une ...&lt;/div&gt;&lt;/div&gt;&lt;br&gt;&lt;div style="display:inline;"&gt;&lt;div style="display:inline; font-size:16px;"&gt;&lt;div style="display: inline; position: relative; left:-19px;"&gt;Carte Action :&lt;/div&gt;&lt;div style="display: inline; position: relative; left:2px;"&gt;&lt;div style="display: inline; font-weight: bold;"&gt;+2 Actions&lt;/div&gt;&lt;/div&gt;&lt;/div&gt;&lt;/div&gt;&lt;br&gt;&lt;div style="display:inline;"&gt;&lt;div style="display:inline; font-size:16px;"&gt;&lt;div style="display: inline; position: relative; left:-51px;"&gt;Carte Trésor :&lt;/div&gt;&lt;div style="display: inline; position: relative; left:-28px;"&gt;&lt;div style="display:inline; position:relative; top:1px;"&gt;&lt;div style="display: inline; font-weight: bold;"&gt;+&lt;/div&gt;&lt;/div&gt;&lt;/div&gt;&lt;div style="display: inline; position: relative; left:-25px;"&gt;&lt;div class="card-text-coin-icon" style="transform:scale(0.16); top:0px; display: inline;left:-0.1px;"&gt;&lt;div class="card-text-coin-text-container" style="display:inline;"&gt;&lt;div class="card-text-coin-text" style="color: black; display:inline; top:48px;"&gt;2&lt;/div&gt;&lt;/div&gt;&lt;/div&gt;&lt;/div&gt;&lt;/div&gt;&lt;/div&gt;&lt;br&gt;&lt;div style="display:inline;"&gt;&lt;div style="display:inline; font-size:16px;"&gt;&lt;div style="display: inline; position: relative; left:-18px;"&gt;Carte Victoire :&lt;/div&gt;&lt;div style="display: inline; position: relative; left:-5px;"&gt;&lt;div style="display: inline; font-weight: bold;"&gt;+2 Cartes&lt;/div&gt;&lt;/div&gt;&lt;/div&gt;&lt;/div&gt;&lt;br&gt;&lt;/div&gt;&lt;/div&gt;</t>
  </si>
  <si>
    <t>/trader</t>
  </si>
  <si>
    <t>trustysteed</t>
  </si>
  <si>
    <t>steed</t>
  </si>
  <si>
    <t>Fidèle destrier</t>
  </si>
  <si>
    <t>copper</t>
  </si>
  <si>
    <t>silver</t>
  </si>
  <si>
    <t>gold</t>
  </si>
  <si>
    <t>estate</t>
  </si>
  <si>
    <t>duchy</t>
  </si>
  <si>
    <t>province</t>
  </si>
  <si>
    <t>curse</t>
  </si>
  <si>
    <t>potion</t>
  </si>
  <si>
    <t>platinum</t>
  </si>
  <si>
    <t>colony</t>
  </si>
  <si>
    <t>armory</t>
  </si>
  <si>
    <t>vagrant</t>
  </si>
  <si>
    <t>catacombs</t>
  </si>
  <si>
    <t>count</t>
  </si>
  <si>
    <t>knights</t>
  </si>
  <si>
    <t>fortress</t>
  </si>
  <si>
    <t>scavenger</t>
  </si>
  <si>
    <t>marketsquare</t>
  </si>
  <si>
    <t>urchin</t>
  </si>
  <si>
    <t>rats</t>
  </si>
  <si>
    <t>sage</t>
  </si>
  <si>
    <t>forager</t>
  </si>
  <si>
    <t>altar</t>
  </si>
  <si>
    <t>procession</t>
  </si>
  <si>
    <t>squire</t>
  </si>
  <si>
    <t>beggar</t>
  </si>
  <si>
    <t>poorhouse</t>
  </si>
  <si>
    <t>deathcart</t>
  </si>
  <si>
    <t>wanderingminstrel</t>
  </si>
  <si>
    <t>ironmonger</t>
  </si>
  <si>
    <t>hermit</t>
  </si>
  <si>
    <t>pillage</t>
  </si>
  <si>
    <t>mystic</t>
  </si>
  <si>
    <t>storeroom</t>
  </si>
  <si>
    <t>huntinggrounds</t>
  </si>
  <si>
    <t>graverobber</t>
  </si>
  <si>
    <t>counterfeit</t>
  </si>
  <si>
    <t>cultist</t>
  </si>
  <si>
    <t>rogue</t>
  </si>
  <si>
    <t>marauder</t>
  </si>
  <si>
    <t>bandofmisfits</t>
  </si>
  <si>
    <t>junkdealer</t>
  </si>
  <si>
    <t>feodum</t>
  </si>
  <si>
    <t>rebuild</t>
  </si>
  <si>
    <t>banditcamp</t>
  </si>
  <si>
    <t>abandonedmine</t>
  </si>
  <si>
    <t>ruinedlibrary</t>
  </si>
  <si>
    <t>ruinedmarket</t>
  </si>
  <si>
    <t>ruinedvillage</t>
  </si>
  <si>
    <t>survivors</t>
  </si>
  <si>
    <t>madman</t>
  </si>
  <si>
    <t>mercenary</t>
  </si>
  <si>
    <t>spoils</t>
  </si>
  <si>
    <t>hovel</t>
  </si>
  <si>
    <t>necropolis</t>
  </si>
  <si>
    <t>overgrownestate</t>
  </si>
  <si>
    <t>dameanna</t>
  </si>
  <si>
    <t>damejosephine</t>
  </si>
  <si>
    <t>damemolly</t>
  </si>
  <si>
    <t>damenatalie</t>
  </si>
  <si>
    <t>damesylvia</t>
  </si>
  <si>
    <t>sirbailey</t>
  </si>
  <si>
    <t>sirdestry</t>
  </si>
  <si>
    <t>sirmartin</t>
  </si>
  <si>
    <t>sirmichael</t>
  </si>
  <si>
    <t>sirvander</t>
  </si>
  <si>
    <t>square</t>
  </si>
  <si>
    <t>death_cart</t>
  </si>
  <si>
    <t>poor_house</t>
  </si>
  <si>
    <t>wandering</t>
  </si>
  <si>
    <t>hunting_grounds</t>
  </si>
  <si>
    <t>Band_of_misf</t>
  </si>
  <si>
    <t>bandit_camp</t>
  </si>
  <si>
    <t>junk_dealer</t>
  </si>
  <si>
    <t>&lt;div class="card-text" style="top:10px;"&gt;&lt;div style="position:relative; top:0px;"&gt;&lt;div style="font-weight: bold;"&gt;&lt;div style="line-height:22px;"&gt;&lt;div style="display:inline;"&gt;&lt;div style="display:inline; font-size:25px;"&gt;+2 Cartes&lt;/div&gt;&lt;/div&gt;&lt;br&gt;&lt;/div&gt;&lt;/div&gt;&lt;/div&gt;&lt;div style="position:relative; top:0px;"&gt;&lt;div style="line-height:17px;"&gt;&lt;div style="display:inline;"&gt;&lt;div style="display:inline; font-size:17.4px;"&gt;Tous vos adversaires reçoivent&lt;/div&gt;&lt;/div&gt;&lt;br&gt;&lt;div style="display:inline;"&gt;&lt;div style="display:inline; font-size:17.4px;"&gt;une Ruine. Vous pouvez jouer&lt;/div&gt;&lt;/div&gt;&lt;br&gt;&lt;div style="display:inline;"&gt;&lt;div style="display:inline; font-size:17.4px;"&gt;un Cultiste de votre main.&lt;/div&gt;&lt;/div&gt;&lt;br&gt;&lt;/div&gt;&lt;/div&gt;&lt;div class="horizontal-line" style="width:200px; height:3px;margin-top:15px;"&gt;&lt;/div&gt;&lt;div style="position:relative; top:10px;"&gt;&lt;div style="line-height:20px;"&gt;&lt;div style="display:inline;"&gt;&lt;div style="display:inline; font-size:19px;"&gt;Lorsque vous écartez cette carte,&lt;/div&gt;&lt;/div&gt;&lt;br&gt;&lt;div style="display:inline;"&gt;&lt;div style="display:inline; font-size:19px;"&gt;&lt;div style="display: inline; font-weight: bold;"&gt;+3 Cartes&lt;/div&gt;.&lt;/div&gt;&lt;/div&gt;&lt;br&gt;&lt;/div&gt;&lt;/div&gt;&lt;/div&gt;</t>
  </si>
  <si>
    <t>Cultiste</t>
  </si>
  <si>
    <t>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style="line-height:20px;"&gt;&lt;div style="display:inline;"&gt;&lt;div style="display:inline; font-size:20px;"&gt;Vous pouvez jouez deux fois une&lt;/div&gt;&lt;/div&gt;&lt;br&gt;&lt;div style="display:inline;"&gt;&lt;div style="display:inline; font-size:20px;"&gt;carte Trésor de votre main. Dans&lt;/div&gt;&lt;/div&gt;&lt;br&gt;&lt;div style="display:inline;"&gt;&lt;div style="display:inline; font-size:20px;"&gt;ce cas, écartez la carte Trésor.&lt;/div&gt;&lt;/div&gt;&lt;br&gt;&lt;/div&gt;&lt;/div&gt;&lt;/div&gt;</t>
  </si>
  <si>
    <t>Contrefaçon</t>
  </si>
  <si>
    <t>&lt;div class="card-text" style="top:20px;"&gt;&lt;div style="position:relative; top:7px;"&gt;&lt;div style="line-height:18px;"&gt;&lt;div style="display:inline;"&gt;&lt;div style="display:inline; font-size:18px;"&gt;Choisissez : défaussez 2 cartes ;&lt;/div&gt;&lt;/div&gt;&lt;br&gt;&lt;div style="display:inline;"&gt;&lt;div style="display:inline; font-size:18px;"&gt;ou placez une carte de votre main sur&lt;/div&gt;&lt;/div&gt;&lt;br&gt;&lt;div style="display:inline;"&gt;&lt;div style="display:inline; font-size:18px;"&gt;votre pioche , ou recevez un Cuivre.&lt;/div&gt;&lt;/div&gt;&lt;br&gt;&lt;/div&gt;&lt;/div&gt;&lt;div style="position:relative; top:30px;"&gt;&lt;div style="line-height:18px;"&gt;&lt;div style="display:inline;"&gt;&lt;div style="display:inline; font-size:18px;"&gt;Choisissez : +      ; ou écartez&lt;/div&gt;&lt;/div&gt;&lt;br&gt;&lt;div style="display:inline;"&gt;&lt;div style="display:inline; font-size:18px;"&gt;votre main ; ou recevez un Duché.&lt;/div&gt;&lt;/div&gt;&lt;br&gt;&lt;/div&gt;&lt;/div&gt;&lt;div class="card-text-coin-icon" style="transform:scale(0.18); top:97px; display: inline;left:139px;"&gt;&lt;div class="card-text-coin-text-container" style="display:inline;"&gt;&lt;div class="card-text-coin-text" style="color: black; display:inline; top:8px;"&gt;3&lt;/div&gt;&lt;/div&gt;&lt;/div&gt;&lt;/div&gt;</t>
  </si>
  <si>
    <t>Comte</t>
  </si>
  <si>
    <t>&lt;div class="card-text" style="top:20px;"&gt;&lt;div style="position:relative; top:10px;"&gt;&lt;div style="line-height:18px;"&gt;&lt;div style="display:inline;"&gt;&lt;div style="display:inline; font-size:18px;"&gt;Consultez les 3 premières cartes de&lt;/div&gt;&lt;/div&gt;&lt;br&gt;&lt;div style="display:inline;"&gt;&lt;div style="display:inline; font-size:18px;"&gt;votre pioche. Choisissez : prenez-les en&lt;/div&gt;&lt;/div&gt;&lt;br&gt;&lt;div style="display:inline;"&gt;&lt;div style="display:inline; font-size:18px;"&gt;main, ou défaussez-les et &lt;div style="display: inline; font-weight: bold;"&gt;+3 Cartes&lt;/div&gt;.&lt;/div&gt;&lt;/div&gt;&lt;br&gt;&lt;/div&gt;&lt;/div&gt;&lt;div class="horizontal-line" style="width:200px; height:3px;margin-top:20px;"&gt;&lt;/div&gt;&lt;div style="position:relative; top:5px;"&gt;&lt;div style="line-height:18px;"&gt;&lt;div style="display:inline;"&gt;&lt;div style="display:inline; font-size:18.2px;"&gt;Lorsque vous écartez cette carte,&lt;/div&gt;&lt;/div&gt;&lt;br&gt;&lt;div style="display:inline;"&gt;&lt;div style="display:inline; font-size:18.2px;"&gt;recevez une carte moins chère.&lt;/div&gt;&lt;/div&gt;&lt;br&gt;&lt;/div&gt;&lt;/div&gt;&lt;/div&gt;</t>
  </si>
  <si>
    <t>Catacombes</t>
  </si>
  <si>
    <t>&lt;div class="card-text" style="top:20px;"&gt;&lt;div style="position:relative; top:5px;"&gt;&lt;div style="line-height:18px;"&gt;&lt;div style="display:inline;"&gt;&lt;div style="display:inline; font-size:20px;"&gt;Recevez 3 Cuivres en main.&lt;/div&gt;&lt;/div&gt;&lt;br&gt;&lt;/div&gt;&lt;/div&gt;&lt;div class="horizontal-line" style="width:200px; height:3px;margin-top:20px;"&gt;&lt;/div&gt;&lt;div style="position:relative; top:10px;"&gt;&lt;div style="line-height:18px;"&gt;&lt;div style="display:inline;"&gt;&lt;div style="display:inline; font-size:19px;"&gt;Quand un adversaire joue une&lt;/div&gt;&lt;/div&gt;&lt;br&gt;&lt;div style="display:inline;"&gt;&lt;div style="display:inline; font-size:19px;"&gt;carte Attaque, vous pouvez d'abord&lt;/div&gt;&lt;/div&gt;&lt;br&gt;&lt;div style="display:inline;"&gt;&lt;div style="display:inline; font-size:19px;"&gt;défausser cette carte pour recevoir&lt;/div&gt;&lt;/div&gt;&lt;br&gt;&lt;div style="display:inline;"&gt;&lt;div style="display:inline; font-size:19px;"&gt;2 Argents, dont 1 sur votre pioche.&lt;/div&gt;&lt;/div&gt;&lt;br&gt;&lt;/div&gt;&lt;/div&gt;&lt;/div&gt;</t>
  </si>
  <si>
    <t>Mendiant</t>
  </si>
  <si>
    <t>&lt;div class="card-text" style="top:29px;"&gt;&lt;div style="position:relative; 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Actions&lt;/div&gt;&lt;/div&gt;&lt;br&gt;&lt;/div&gt;&lt;/div&gt;&lt;/div&gt;&lt;div style="position:relative; top:10px;"&gt;&lt;div style="line-height:20px;"&gt;&lt;div style="display:inline;"&gt;&lt;div style="display:inline; font-size:20px;"&gt;Recevez un Butin&lt;/div&gt;&lt;/div&gt;&lt;br&gt;&lt;div style="display:inline;"&gt;&lt;div style="display:inline; font-size:20px;"&gt;de la pile des Butins.&lt;/div&gt;&lt;/div&gt;&lt;br&gt;&lt;/div&gt;&lt;/div&gt;&lt;/div&gt;</t>
  </si>
  <si>
    <t>Camp de bandits</t>
  </si>
  <si>
    <t>&lt;div class="card-text" style="top:47px;"&gt;&lt;div style="position:relative; top:5px;"&gt;&lt;div style="line-height:19px;"&gt;&lt;div style="display:inline;"&gt;&lt;div style="display:inline; font-size:18px;"&gt;Jouez une carte Action non-Ordre de&lt;/div&gt;&lt;/div&gt;&lt;br&gt;&lt;div style="display:inline;"&gt;&lt;div style="display:inline; font-size:18px;"&gt;la réserve moins chère que celle-ci,&lt;/div&gt;&lt;/div&gt;&lt;br&gt;&lt;div style="display:inline;"&gt;&lt;div style="display:inline; font-size:18px;"&gt;en la laissant dans la réserve.&lt;/div&gt;&lt;/div&gt;&lt;br&gt;&lt;/div&gt;&lt;/div&gt;&lt;/div&gt;</t>
  </si>
  <si>
    <t>Malfaiteurs</t>
  </si>
  <si>
    <t>&lt;div class="card-text" style="top:55px;"&gt;&lt;div style="position:relative; top:5px;"&gt;&lt;div style="line-height:22px;"&gt;&lt;div style="display:inline;"&gt;&lt;div style="display:inline; font-size:22px;"&gt;Recevez sur votre pioche&lt;/div&gt;&lt;/div&gt;&lt;br&gt;&lt;div style="display:inline;"&gt;&lt;div style="display:inline; font-size:22px;"&gt;une carte coûtant jusqu'à      .&lt;/div&gt;&lt;/div&gt;&lt;br&gt;&lt;/div&gt;&lt;/div&gt;&lt;div class="card-text-coin-icon" style="transform:scale(0.19); top:32px; display: inline;left:236px;"&gt;&lt;div class="card-text-coin-text-container" style="display:inline;"&gt;&lt;div class="card-text-coin-text" style="color: black; display:inline; top:8px;"&gt;4&lt;/div&gt;&lt;/div&gt;&lt;/div&gt;&lt;/div&gt;</t>
  </si>
  <si>
    <t>Armurerie</t>
  </si>
  <si>
    <t>&lt;div class="card-text" style="top:47px;"&gt;&lt;div style="position:relative; top:5px;"&gt;&lt;div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font-size:20px;"&gt;Recevez une carte coûtant&lt;/div&gt;&lt;/div&gt;&lt;br&gt;&lt;div style="display:inline;"&gt;&lt;div style="display:inline; font-size:20px;"&gt;jusqu'à      .&lt;/div&gt;&lt;/div&gt;&lt;br&gt;&lt;/div&gt;&lt;/div&gt;&lt;div class="card-text-coin-icon" style="transform:scale(0.17); top:55px; display: inline;left:158px;"&gt;&lt;div class="card-text-coin-text-container" style="display:inline;"&gt;&lt;div class="card-text-coin-text" style="color: black; display:inline; top:8px;"&gt;5&lt;/div&gt;&lt;/div&gt;&lt;/div&gt;&lt;/div&gt;</t>
  </si>
  <si>
    <t>Autel</t>
  </si>
  <si>
    <t>Chevaliers</t>
  </si>
  <si>
    <t>&lt;div class="card-text" style="top:20px;"&gt;&lt;div style="position:relative; top:0px;"&gt;&lt;div style="line-height:19px;"&gt;&lt;div style="display:inline;"&gt;&lt;div style="display:inline; font-size:19px;"&gt;Vous pouvez écarter cette carte&lt;/div&gt;&lt;/div&gt;&lt;br&gt;&lt;div style="display:inline;"&gt;&lt;div style="display:inline; font-size:19px;"&gt;ou une carte Action de votre main&lt;/div&gt;&lt;/div&gt;&lt;br&gt;&lt;div style="display:inline;"&gt;&lt;div style="display:inline; font-size:19px;"&gt;pour +      .&lt;/div&gt;&lt;/div&gt;&lt;br&gt;&lt;/div&gt;&lt;/div&gt;&lt;div class="horizontal-line" style="width:200px; height:3px;margin-top:12px;"&gt;&lt;/div&gt;&lt;div style="position:relative; top:5px;"&gt;&lt;div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font-size:19px;"&gt;recevez 2 ruines.&lt;/div&gt;&lt;/div&gt;&lt;br&gt;&lt;/div&gt;&lt;/div&gt;&lt;div class="card-text-coin-icon" style="transform:scale(0.19); top:47px; display: inline;left:154px;"&gt;&lt;div class="card-text-coin-text-container" style="display:inline;"&gt;&lt;div class="card-text-coin-text" style="color: black; display:inline; top:8px;"&gt;5&lt;/div&gt;&lt;/div&gt;&lt;/div&gt;&lt;/div&gt;</t>
  </si>
  <si>
    <t>Charrette de cadavres</t>
  </si>
  <si>
    <t>&lt;div class="card-text" style="top:29px;"&gt;&lt;div style="position:relative; top:0px;"&gt;&lt;div style="line-height:18px;"&gt;&lt;div style="display:inline;"&gt;&lt;div style="display:inline; font-size:18px;"&gt;Vaut        pour chaque 3 Argents&lt;/div&gt;&lt;/div&gt;&lt;br&gt;&lt;div style="display:inline;"&gt;&lt;div style="display:inline; font-size:18px;"&gt;que vous avez (arrondi inférieurement).&lt;/div&gt;&lt;/div&gt;&lt;br&gt;&lt;/div&gt;&lt;/div&gt;&lt;div class="horizontal-line" style="width:200px; height:3px;margin-top:12px;"&gt;&lt;/div&gt;&lt;div style="position:relative; top:5px;"&gt;&lt;div style="line-height:18px;"&gt;&lt;div style="display:inline;"&gt;&lt;div style="display:inline; font-size:18px;"&gt;Quand vous écartez cette carte,&lt;/div&gt;&lt;/div&gt;&lt;br&gt;&lt;div style="display:inline;"&gt;&lt;div style="display:inline; font-size:18px;"&gt;recevez 3 Argents.&lt;/div&gt;&lt;/div&gt;&lt;br&gt;&lt;/div&gt;&lt;/div&gt;&lt;div class="card-text-vp-icon-container" style="display:inline; transform:scale(0.18); top:1px;left:75px;"&gt;&lt;div class="card-text-vp-text-container"&gt;&lt;div class="card-text-vp-text" style="top:8px;"&gt;1&lt;/div&gt;&lt;/div&gt;&lt;div class="card-text-vp-icon"&gt;&lt;/div&gt;&lt;/div&gt;&lt;/div&gt;</t>
  </si>
  <si>
    <t>Fief</t>
  </si>
  <si>
    <t>&lt;div class="card-text" style="top:20px;"&gt;&lt;div style="position:relative; top:0px;"&gt;&lt;div style="font-weight: bold;"&gt;&lt;div style="line-height:22px;"&gt;&lt;div style="display:inline;"&gt;&lt;div style="display:inline; font-size:25px;"&gt;+1 Action&lt;/div&gt;&lt;/div&gt;&lt;br&gt;&lt;div style="display:inline;"&gt;&lt;div style="display:inline; font-size:25px;"&gt;+1 Achat&lt;/div&gt;&lt;/div&gt;&lt;br&gt;&lt;/div&gt;&lt;/div&gt;&lt;/div&gt;&lt;div style="position:relative; top:10px;"&gt;&lt;div style="line-height:20px;"&gt;&lt;div style="display:inline;"&gt;&lt;div style="display:inline; font-size:20px;"&gt;Écartez une carte de votre main,&lt;/div&gt;&lt;/div&gt;&lt;br&gt;&lt;div style="display:inline;"&gt;&lt;div style="display:inline; font-size:20px;"&gt;puis &lt;div style="display: inline; font-weight: bold;"&gt;+&lt;/div&gt;       par carte Trésor de&lt;/div&gt;&lt;/div&gt;&lt;br&gt;&lt;div style="display:inline;"&gt;&lt;div style="display:inline; font-size:20px;"&gt;nom différent dans le rebut.&lt;/div&gt;&lt;/div&gt;&lt;br&gt;&lt;/div&gt;&lt;/div&gt;&lt;div class="card-text-coin-icon" style="transform:scale(0.2); top:81px; display: inline;left:78px;"&gt;&lt;div class="card-text-coin-text-container" style="display:inline;"&gt;&lt;div class="card-text-coin-text" style="color: black; display:inline; top:8px;"&gt;1&lt;/div&gt;&lt;/div&gt;&lt;/div&gt;&lt;/div&gt;</t>
  </si>
  <si>
    <t>Cueilleur</t>
  </si>
  <si>
    <t>&lt;div class="card-text" style="top:29px;"&gt;&lt;div style="position:relative; top:0px;"&gt;&lt;div style="font-weight: bold;"&gt;&lt;div style="line-height:22px;"&gt;&lt;div style="display:inline;"&gt;&lt;div style="display:inline; font-size:25px;"&gt;+1 Carte&lt;/div&gt;&lt;/div&gt;&lt;br&gt;&lt;div style="display:inline;"&gt;&lt;div style="display:inline; font-size:25px;"&gt;+2 Actions&lt;/div&gt;&lt;/div&gt;&lt;br&gt;&lt;/div&gt;&lt;/div&gt;&lt;/div&gt;&lt;div class="horizontal-line" style="width:200px; height:3px;margin-top:10px;"&gt;&lt;/div&gt;&lt;div style="position:relative; top:5px;"&gt;&lt;div style="line-height:19px;"&gt;&lt;div style="display:inline;"&gt;&lt;div style="display:inline; font-size:21px;"&gt;Quand vous écartez cette carte,&lt;/div&gt;&lt;/div&gt;&lt;br&gt;&lt;div style="display:inline;"&gt;&lt;div style="display:inline; font-size:21px;"&gt;prenez-la en main.&lt;/div&gt;&lt;/div&gt;&lt;br&gt;&lt;/div&gt;&lt;/div&gt;&lt;/div&gt;</t>
  </si>
  <si>
    <t>Forteresse</t>
  </si>
  <si>
    <t>&lt;div class="card-text" style="top:10px;"&gt;&lt;div style="position:relative; top:10px;"&gt;&lt;div style="line-height:19px;"&gt;&lt;div style="display:inline;"&gt;&lt;div style="display:inline; font-size:19px;"&gt;Choisissez : recevez sur votre&lt;/div&gt;&lt;/div&gt;&lt;br&gt;&lt;div style="display:inline;"&gt;&lt;div style="display:inline; font-size:19px;"&gt;pioche une carte du rebut coûtant&lt;/div&gt;&lt;/div&gt;&lt;br&gt;&lt;div style="display:inline;"&gt;&lt;div style="display:inline; font-size:19px;"&gt;entre        et        ; ou écartez une&lt;/div&gt;&lt;/div&gt;&lt;br&gt;&lt;div style="display:inline;"&gt;&lt;div style="display:inline; font-size:19px;"&gt;carte Action de votre main et&lt;/div&gt;&lt;/div&gt;&lt;br&gt;&lt;div style="display:inline;"&gt;&lt;div style="display:inline; font-size:19px;"&gt;recevez une carte coûtant&lt;/div&gt;&lt;/div&gt;&lt;br&gt;&lt;div style="display:inline;"&gt;&lt;div style="display:inline; font-size:19px;"&gt;jusqu'à        de plus.&lt;/div&gt;&lt;/div&gt;&lt;br&gt;&lt;/div&gt;&lt;/div&gt;&lt;div class="card-text-coin-icon" style="transform:scale(0.19); top:58px; display: inline;left:63px;"&gt;&lt;div class="card-text-coin-text-container" style="display:inline;"&gt;&lt;div class="card-text-coin-text" style="color: black; display:inline; top:8px;"&gt;3&lt;/div&gt;&lt;/div&gt;&lt;/div&gt;&lt;div class="card-text-coin-icon" style="transform:scale(0.19); top:58px; display: inline;left:115px;"&gt;&lt;div class="card-text-coin-text-container" style="display:inline;"&gt;&lt;div class="card-text-coin-text" style="color: black; display:inline; top:8px;"&gt;6&lt;/div&gt;&lt;/div&gt;&lt;/div&gt;&lt;div class="card-text-coin-icon" style="transform:scale(0.19); top:126px; display: inline;left:127px;"&gt;&lt;div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</si>
  <si>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style="top:2px;"&gt;&lt;div style="position:relative; top:7px;"&gt;&lt;div style="line-height:16px;"&gt;&lt;div style="display:inline;"&gt;&lt;div style="display:inline; font-size:18px;"&gt;Consultez votre défausse. Vous&lt;/div&gt;&lt;/div&gt;&lt;br&gt;&lt;div style="display:inline;"&gt;&lt;div style="display:inline; font-size:18px;"&gt;pouvez écarter une carte non-Trésor&lt;/div&gt;&lt;/div&gt;&lt;br&gt;&lt;div style="display:inline;"&gt;&lt;div style="display:inline; font-size:18px;"&gt;de votre défausse ou de votre main.&lt;/div&gt;&lt;/div&gt;&lt;br&gt;&lt;div style="display:inline;"&gt;&lt;div style="display:inline; font-size:18px;"&gt;Recevez une carte coûtant jusqu'à      .&lt;/div&gt;&lt;/div&gt;&lt;br&gt;&lt;/div&gt;&lt;/div&gt;&lt;div class="horizontal-line" style="width:200px; height:2px;margin-top:13px;"&gt;&lt;/div&gt;&lt;div style="position:relative; top:0px;"&gt;&lt;div style="line-height:16px;"&gt;&lt;div style="display:inline;"&gt;&lt;div style="display:inline; font-size:18px;"&gt;Quand vous défaussez cette carte de la&lt;/div&gt;&lt;/div&gt;&lt;br&gt;&lt;div style="display:inline;"&gt;&lt;div style="display:inline; font-size:18px;"&gt;zone de jeu, si vous n'avez pas acheté&lt;/div&gt;&lt;/div&gt;&lt;br&gt;&lt;div style="display:inline;"&gt;&lt;div style="display:inline; font-size:18px;"&gt;de carte à ce tour, écartez-la et recevez&lt;/div&gt;&lt;/div&gt;&lt;br&gt;&lt;div style="display:inline;"&gt;&lt;div style="display:inline; font-size:18px;"&gt;un Fou de la pile des Fous.&lt;/div&gt;&lt;/div&gt;&lt;br&gt;&lt;/div&gt;&lt;/div&gt;&lt;div class="card-text-coin-icon" style="transform:scale(0.18); top:66px; display: inline;left:250px;"&gt;&lt;div class="card-text-coin-text-container" style="display:inline;"&gt;&lt;div class="card-text-coin-text" style="color: black; display:inline; top:8px;"&gt;3&lt;/div&gt;&lt;/div&gt;&lt;/div&gt;&lt;/div&gt;</t>
  </si>
  <si>
    <t>Ermite</t>
  </si>
  <si>
    <t>&lt;div class="card-text" style="top:47px;"&gt;&lt;div style="position:relative; top:-15px;"&gt;&lt;div style="font-weight: bold;"&gt;&lt;div style="line-height:22px;"&gt;&lt;div style="display:inline;"&gt;&lt;div style="display:inline; font-size:28px;"&gt;+4 Cartes&lt;/div&gt;&lt;/div&gt;&lt;br&gt;&lt;/div&gt;&lt;/div&gt;&lt;/div&gt;&lt;div class="horizontal-line" style="width:200px; height:3px;margin-top:10px;"&gt;&lt;/div&gt;&lt;div style="position:relative; top:15px;"&gt;&lt;div style="line-height:22px;"&gt;&lt;div style="display:inline;"&gt;&lt;div style="display:inline; font-size:20px;"&gt;Quand vous écartez cette carte,&lt;/div&gt;&lt;/div&gt;&lt;br&gt;&lt;div style="display:inline;"&gt;&lt;div style="display:inline; font-size:20px;"&gt;recevez un Duché ou 3 Domaines.&lt;/div&gt;&lt;/div&gt;&lt;br&gt;&lt;/div&gt;&lt;/div&gt;&lt;/div&gt;</t>
  </si>
  <si>
    <t>Territoire de chasse</t>
  </si>
  <si>
    <t>Ferronnier</t>
  </si>
  <si>
    <t>&lt;div class="card-text" style="top:10px;"&gt;&lt;div style="position:relative; top:3px;"&gt;&lt;div style="font-weight: bold;"&gt;&lt;div style="line-height:22px;"&gt;&lt;div style="display:inline;"&gt;&lt;div style="display:inline; font-size:23px;"&gt;+1 Carte&lt;/div&gt;&lt;/div&gt;&lt;br&gt;&lt;div style="display:inline;"&gt;&lt;div style="display:inline; font-size:23px;"&gt;+1 Action&lt;/div&gt;&lt;/div&gt;&lt;br&gt;&lt;div style="display:inline;"&gt;&lt;div style="display:inline; font-size:23px;"&gt;+1 Achat&lt;/div&gt;&lt;/div&gt;&lt;br&gt;&lt;/div&gt;&lt;/div&gt;&lt;/div&gt;&lt;div class="horizontal-line" style="width:200px; height:3px;margin-top:15px;"&gt;&lt;/div&gt;&lt;div style="position:relative; top:6px;"&gt;&lt;div style="line-height:18px;"&gt;&lt;div style="display:inline;"&gt;&lt;div style="display:inline; font-size:19px;"&gt;Quand une de vos cartes est écartée,&lt;/div&gt;&lt;/div&gt;&lt;br&gt;&lt;div style="display:inline;"&gt;&lt;div style="display:inline; font-size:19px;"&gt;vous pouvez défausser cette carte&lt;/div&gt;&lt;/div&gt;&lt;br&gt;&lt;div style="display:inline;"&gt;&lt;div style="display:inline; font-size:19px;"&gt;de votre main pour recevoir un Or.&lt;/div&gt;&lt;/div&gt;&lt;br&gt;&lt;/div&gt;&lt;/div&gt;&lt;/div&gt;</t>
  </si>
  <si>
    <t>Place du marché</t>
  </si>
  <si>
    <t>&lt;div class="card-text" style="top:29px;"&gt;&lt;div style="position:relative; top:0px;"&gt;&lt;div style="font-weight: bold;"&gt;&lt;div style="line-height:24px;"&gt;&lt;div style="display:inline;"&gt;&lt;div style="display:inline; font-size:24px;"&gt;+1 Carte&lt;/div&gt;&lt;/div&gt;&lt;br&gt;&lt;div style="display:inline;"&gt;&lt;div style="display:inline; font-size:24px;"&gt;+1 Action&lt;/div&gt;&lt;/div&gt;&lt;br&gt;&lt;div style="display:inline;"&gt;&lt;div style="display:inline; font-size:24px;"&gt;+     &lt;/div&gt;&lt;/div&gt;&lt;br&gt;&lt;/div&gt;&lt;/div&gt;&lt;/div&gt;&lt;div style="position:relative; top:15px;"&gt;&lt;div style="line-height:20px;"&gt;&lt;div style="display:inline;"&gt;&lt;div style="display:inline; font-size:20px;"&gt;Écartez une carte de votre main.&lt;/div&gt;&lt;/div&gt;&lt;br&gt;&lt;/div&gt;&lt;/div&gt;&lt;div class="card-text-coin-icon" style="transform:scale(0.22); top:52px; display: inline;left:138px;"&gt;&lt;div class="card-text-coin-text-container" style="display:inline;"&gt;&lt;div class="card-text-coin-text" style="color: black; display:inline; top:8px;"&gt;1&lt;/div&gt;&lt;/div&gt;&lt;/div&gt;&lt;/div&gt;</t>
  </si>
  <si>
    <t>Brocanteur</t>
  </si>
  <si>
    <t>Pilleur de tombe</t>
  </si>
  <si>
    <t>&lt;div class="card-text" style="top:47px;"&gt;&lt;div style="position:relative; top:15px;"&gt;&lt;div style="line-height:18px;"&gt;&lt;div style="display:inline;"&gt;&lt;div style="display:inline; font-size:20px;"&gt;Recevez un Butin de la pile des&lt;/div&gt;&lt;/div&gt;&lt;br&gt;&lt;div style="display:inline;"&gt;&lt;div style="display:inline; font-size:20px;"&gt;Butins. Tous vos adversaires&lt;/div&gt;&lt;/div&gt;&lt;br&gt;&lt;div style="display:inline;"&gt;&lt;div style="display:inline; font-size:20px;"&gt;reçoivent une Ruine.&lt;/div&gt;&lt;/div&gt;&lt;br&gt;&lt;/div&gt;&lt;/div&gt;&lt;/div&gt;</t>
  </si>
  <si>
    <t>Maraudeur</t>
  </si>
  <si>
    <t>&lt;div class="card-text" style="top:20px;"&gt;&lt;div style="font-weight: bold;"&gt;&lt;div style="line-height:24px;"&gt;&lt;div style="display:inline;"&gt;&lt;div style="display:inline; font-size:24px;"&gt;+1 Action&lt;/div&gt;&lt;/div&gt;&lt;br&gt;&lt;div style="display:inline;"&gt;&lt;div style="display:inline; font-size:24px;"&gt;&lt;div style="position: relative; left:-13px;top:1px;"&gt;+&lt;/div&gt;&lt;/div&gt;&lt;/div&gt;&lt;br&gt;&lt;/div&gt;&lt;/div&gt;&lt;div style="position:relative; top:-15px;"&gt;&lt;div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main.&lt;/div&gt;&lt;/div&gt;&lt;br&gt;&lt;/div&gt;&lt;/div&gt;&lt;div class="card-text-coin-icon" style="transform:scale(0.22); top:24px; display: inline;left:142px;"&gt;&lt;div class="card-text-coin-text-container" style="display:inline;"&gt;&lt;div class="card-text-coin-text" style="color: black; display:inline; top:8px;"&gt;2&lt;/div&gt;&lt;/div&gt;&lt;/div&gt;&lt;/div&gt;</t>
  </si>
  <si>
    <t>Mystique</t>
  </si>
  <si>
    <t>&lt;div class="card-text" style="top:10px;"&gt;&lt;div style="position:relative; top:15px;"&gt;&lt;div style="line-height:19px;"&gt;&lt;div style="display:inline;"&gt;&lt;div style="display:inline; font-size:20px;"&gt;Écartez cette carte. Dans ce cas,&lt;/div&gt;&lt;/div&gt;&lt;br&gt;&lt;div style="display:inline;"&gt;&lt;div style="display:inline; font-size:20px;"&gt;Recevez 2 Butins, et tous vos&lt;/div&gt;&lt;/div&gt;&lt;br&gt;&lt;div style="display:inline;"&gt;&lt;div style="display:inline; font-size:20px;"&gt;adversaires ayant au moins&lt;/div&gt;&lt;/div&gt;&lt;br&gt;&lt;div style="display:inline;"&gt;&lt;div style="display:inline; font-size:20px;"&gt;5 cartes en main dévoilent&lt;/div&gt;&lt;/div&gt;&lt;br&gt;&lt;div style="display:inline;"&gt;&lt;div style="display:inline; font-size:20px;"&gt;leur main et défaussent&lt;/div&gt;&lt;/div&gt;&lt;br&gt;&lt;div style="display:inline;"&gt;&lt;div style="display:inline; font-size:20px;"&gt;une carte de votre choix.&lt;/div&gt;&lt;/div&gt;&lt;br&gt;&lt;/div&gt;&lt;/div&gt;&lt;/div&gt;</t>
  </si>
  <si>
    <t>Pillage</t>
  </si>
  <si>
    <t>&lt;div class="card-text" style="top:20px;"&gt;&lt;div style="position:relative; top:0px;"&gt;&lt;div style="display:inline;"&gt;&lt;div style="display:inline; font-size:26px;"&gt;+   &lt;/div&gt;&lt;/div&gt;&lt;br&gt;&lt;/div&gt;&lt;div style="position:relative; top:15px;"&gt;&lt;div style="line-height:19px;"&gt;&lt;div style="display:inline;"&gt;&lt;div style="display:inline; font-size:21px;"&gt;Dévoilez votre main. -      par&lt;/div&gt;&lt;/div&gt;&lt;br&gt;&lt;div style="display:inline;"&gt;&lt;div style="display:inline; font-size:21px;"&gt;carte Trésor en main.&lt;/div&gt;&lt;/div&gt;&lt;br&gt;&lt;div style="display:inline;"&gt;&lt;div style="display:inline; font-size:21px;"&gt;(Vous ne pouvez pas descendre&lt;/div&gt;&lt;/div&gt;&lt;br&gt;&lt;div style="display:inline;"&gt;&lt;div style="display:inline; font-size:21px;"&gt;en dessous de      .)&lt;/div&gt;&lt;/div&gt;&lt;br&gt;&lt;/div&gt;&lt;/div&gt;&lt;div class="card-text-coin-icon" style="transform:scale(0.24); top:1px; display: inline;left:140px;"&gt;&lt;div class="card-text-coin-text-container" style="display:inline;"&gt;&lt;div class="card-text-coin-text" style="color: black; display:inline; top:8px;"&gt;4&lt;/div&gt;&lt;/div&gt;&lt;/div&gt;&lt;div class="card-text-coin-icon" style="transform:scale(0.2); top:46px; display: inline;left:210px;"&gt;&lt;div class="card-text-coin-text-container" style="display:inline;"&gt;&lt;div class="card-text-coin-text" style="color: black; display:inline; top:8px;"&gt;1&lt;/div&gt;&lt;/div&gt;&lt;/div&gt;&lt;div class="card-text-coin-icon" style="transform:scale(0.2); top:112px; display: inline;left:183px;"&gt;&lt;div class="card-text-coin-text-container" style="display:inline;"&gt;&lt;div class="card-text-coin-text" style="color: black; display:inline; top:8px;"&gt;0&lt;/div&gt;&lt;/div&gt;&lt;/div&gt;&lt;/div&gt;</t>
  </si>
  <si>
    <t>Hospice</t>
  </si>
  <si>
    <t>&lt;div class="card-text" style="top:20px;"&gt;&lt;div style="position:relative; top:20px;"&gt;&lt;div style="line-height:19px;"&gt;&lt;div style="display:inline;"&gt;&lt;div style="display:inline; font-size:20px;"&gt;Vous pouvez jouer deux fois une&lt;/div&gt;&lt;/div&gt;&lt;br&gt;&lt;div style="display:inline;"&gt;&lt;div style="display:inline; font-size:20px;"&gt;carte Action non-Durée de votre&lt;/div&gt;&lt;/div&gt;&lt;br&gt;&lt;div style="display:inline;"&gt;&lt;div style="display:inline; font-size:20px;"&gt;main. Écartez-la. Recevez une&lt;/div&gt;&lt;/div&gt;&lt;br&gt;&lt;div style="display:inline;"&gt;&lt;div style="display:inline; font-size:20px;"&gt;carte Action coûtant&lt;/div&gt;&lt;/div&gt;&lt;br&gt;&lt;div style="display:inline;"&gt;&lt;div style="display:inline; font-size:20px;"&gt;exactement      de plus.&lt;/div&gt;&lt;/div&gt;&lt;br&gt;&lt;/div&gt;&lt;/div&gt;&lt;div class="card-text-coin-icon" style="transform:scale(0.19); top:110px; display: inline;left:144px;"&gt;&lt;div class="card-text-coin-text-container" style="display:inline;"&gt;&lt;div class="card-text-coin-text" style="color: black; display:inline; top:8px;"&gt;1&lt;/div&gt;&lt;/div&gt;&lt;/div&gt;&lt;/div&gt;</t>
  </si>
  <si>
    <t>Procession</t>
  </si>
  <si>
    <t>Rats</t>
  </si>
  <si>
    <t>Sage</t>
  </si>
  <si>
    <t>Reconstruction</t>
  </si>
  <si>
    <t>&lt;div class="card-text" style="top:5px;"&gt;&lt;div style="position:relative; top:0px;"&gt;&lt;div style="display:inline;"&gt;&lt;div style="display:inline; font-size:26px;"&gt;+   &lt;/div&gt;&lt;/div&gt;&lt;br&gt;&lt;/div&gt;&lt;div style="position:relative; top:0px;"&gt;&lt;div style="line-height:18px;"&gt;&lt;div style="display:inline;"&gt;&lt;div style="display:inline; font-size:18px;"&gt;S'il y a dans le rebut des cartes coûtant&lt;/div&gt;&lt;/div&gt;&lt;br&gt;&lt;div style="display:inline;"&gt;&lt;div style="display:inline; font-size:18px;"&gt;entre       et      , recevez-en une.&lt;/div&gt;&lt;/div&gt;&lt;br&gt;&lt;div style="display:inline;"&gt;&lt;div style="display:inline; font-size:18px;"&gt;Sinon, tous vos adversaires dévoilent&lt;/div&gt;&lt;/div&gt;&lt;br&gt;&lt;div style="display:inline;"&gt;&lt;div style="display:inline; font-size:18px;"&gt;les deux premières cartes de leur&lt;/div&gt;&lt;/div&gt;&lt;br&gt;&lt;div style="display:inline;"&gt;&lt;div style="display:inline; font-size:18px;"&gt;pioche, en écartent une coûtant entre&lt;/div&gt;&lt;/div&gt;&lt;br&gt;&lt;div style="display:inline;"&gt;&lt;div style="display:inline; font-size:18px;"&gt;      et      , et défaussent le reste.&lt;/div&gt;&lt;/div&gt;&lt;br&gt;&lt;/div&gt;&lt;/div&gt;&lt;div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top:8px;"&gt;2&lt;/div&gt;&lt;/div&gt;&lt;/div&gt;&lt;div class="card-text-coin-icon" style="transform:scale(0.18); top:54px; display: inline;left:65px;"&gt;&lt;div class="card-text-coin-text-container" style="display:inline;"&gt;&lt;div class="card-text-coin-text" style="color: black; display:inline; top:8px;"&gt;3&lt;/div&gt;&lt;/div&gt;&lt;/div&gt;&lt;div class="card-text-coin-icon" style="transform:scale(0.18); top:140px; display: inline;left:70px;"&gt;&lt;div class="card-text-coin-text-container" style="display:inline;"&gt;&lt;div class="card-text-coin-text" style="color: black; display:inline; top:8px;"&gt;6&lt;/div&gt;&lt;/div&gt;&lt;/div&gt;&lt;div class="card-text-coin-icon" style="transform:scale(0.18); top:140px; display: inline;left:24px;"&gt;&lt;div class="card-text-coin-text-container" style="display:inline;"&gt;&lt;div class="card-text-coin-text" style="color: black; display:inline; top:8px;"&gt;3&lt;/div&gt;&lt;/div&gt;&lt;/div&gt;&lt;div class="card-text-coin-icon" style="transform:scale(0.18); top:54px; display: inline;left:112px;"&gt;&lt;div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</si>
  <si>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style="top:20px;"&gt;&lt;div style="position:relative; top:0px;"&gt;&lt;div style="font-weight: bold;"&gt;&lt;div style="line-height:24px;"&gt;&lt;div style="display:inline;"&gt;&lt;div style="display:inline; font-size:26px;"&gt;+1 Action&lt;/div&gt;&lt;/div&gt;&lt;br&gt;&lt;/div&gt;&lt;/div&gt;&lt;/div&gt;&lt;div style="position:relative; top:10px;"&gt;&lt;div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font-size:19px;"&gt;jusqu'à dévoiler une carte coûtant&lt;/div&gt;&lt;/div&gt;&lt;br&gt;&lt;div style="display:inline;"&gt;&lt;div style="display:inline; font-size:19px;"&gt;       ou plus. Prenez-la en main et&lt;/div&gt;&lt;/div&gt;&lt;br&gt;&lt;div style="display:inline;"&gt;&lt;div style="display:inline; font-size:19px;"&gt;défaussez le reste&lt;/div&gt;&lt;/div&gt;&lt;br&gt;&lt;/div&gt;&lt;/div&gt;&lt;div class="card-text-coin-icon" style="transform:scale(0.19); top:82px; display: inline;left:19px;"&gt;&lt;div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</si>
  <si>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style="top:20px;"&gt;&lt;div style="position:relative; top:0px;"&gt;&lt;div style="display:inline;"&gt;&lt;div style="display:inline; font-size:26px;"&gt;+   &lt;/div&gt;&lt;/div&gt;&lt;br&gt;&lt;/div&gt;&lt;div style="position:relative; top:10px;"&gt;&lt;div style="line-height:19px;"&gt;&lt;div style="display:inline;"&gt;&lt;div style="display:inline; font-size:19px;"&gt;Vous pouvez mettre votre pioche&lt;/div&gt;&lt;/div&gt;&lt;br&gt;&lt;div style="display:inline;"&gt;&lt;div style="display:inline; font-size:19px;"&gt;dans votre défausse. Consultez&lt;/div&gt;&lt;/div&gt;&lt;br&gt;&lt;div style="display:inline;"&gt;&lt;div style="display:inline; font-size:19px;"&gt;votre défausse et placez-en une&lt;/div&gt;&lt;/div&gt;&lt;br&gt;&lt;div style="display:inline;"&gt;&lt;div style="display:inline; font-size:19px;"&gt;carte sur votre pioche.&lt;/div&gt;&lt;/div&gt;&lt;br&gt;&lt;/div&gt;&lt;/div&gt;&lt;div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top:8px;"&gt;2&lt;/div&gt;&lt;/div&gt;&lt;/div&gt;&lt;/div&gt;</t>
  </si>
  <si>
    <t>Pilleur</t>
  </si>
  <si>
    <t>&lt;div class="card-text" style="top:20px;"&gt;&lt;div style="position:relative; top:5px;"&gt;&lt;div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top:7px;"&gt;&lt;div style="line-height:20px;"&gt;&lt;div style="display:inline;"&gt;&lt;div style="display:inline; font-size:20px;"&gt;Défaussez autant de cartes que&lt;/div&gt;&lt;/div&gt;&lt;br&gt;&lt;div style="display:inline;"&gt;&lt;div style="display:inline; font-size:20px;"&gt;souhaité, puis piochez-en autant.&lt;/div&gt;&lt;/div&gt;&lt;br&gt;&lt;div style="display:inline;"&gt;&lt;div style="display:inline; font-size:20px;"&gt;Ensuite, défaussez autant de cartes&lt;/div&gt;&lt;/div&gt;&lt;br&gt;&lt;div style="display:inline;"&gt;&lt;div style="display:inline; font-size:20px;"&gt;que souhaité pour +      par carte.&lt;/div&gt;&lt;/div&gt;&lt;br&gt;&lt;/div&gt;&lt;/div&gt;&lt;div class="card-text-coin-icon" style="transform:scale(0.19); top:108px; display: inline;left:172px;"&gt;&lt;div class="card-text-coin-text-container" style="display:inline;"&gt;&lt;div class="card-text-coin-text" style="color: black; display:inline; top:8px;"&gt;1&lt;/div&gt;&lt;/div&gt;&lt;/div&gt;&lt;/div&gt;</t>
  </si>
  <si>
    <t>Salle d'entreposage</t>
  </si>
  <si>
    <t>&lt;div class="card-text" style="top:20px;"&gt;&lt;div style="position:relative; top:0px;"&gt;&lt;div style="display:inline;"&gt;&lt;div style="display:inline; font-size:26px;"&gt;+   &lt;/div&gt;&lt;/div&gt;&lt;br&gt;&lt;/div&gt;&lt;div style="position:relative; top:10px;"&gt;&lt;div style="line-height:19px;"&gt;&lt;div style="display:inline;"&gt;&lt;div style="display:inline; font-size:20px;"&gt;Choisissez : &lt;div style="display: inline; font-weight: bold;"&gt;+2 Actions&lt;/div&gt;; &lt;/div&gt;&lt;/div&gt;&lt;br&gt;&lt;div style="display:inline;"&gt;&lt;div style="display:inline; font-size:20px;"&gt;&lt;div style="display: inline; font-weight: bold;"&gt;+2 Achats&lt;/div&gt;; ou recevez un Argent.&lt;/div&gt;&lt;/div&gt;&lt;br&gt;&lt;/div&gt;&lt;/div&gt;&lt;div class="horizontal-line" style="width:200px; height:3px;margin-top:20px;"&gt;&lt;/div&gt;&lt;div style="position:relative; top:5px;"&gt;&lt;div style="line-height:19px;"&gt;&lt;div style="display:inline;"&gt;&lt;div style="display:inline; font-size:20px;"&gt;Quand vous écartez cette carte,&lt;/div&gt;&lt;/div&gt;&lt;br&gt;&lt;div style="display:inline;"&gt;&lt;div style="display:inline; font-size:20px;"&gt;recevez une carte Attaque.&lt;/div&gt;&lt;/div&gt;&lt;br&gt;&lt;/div&gt;&lt;/div&gt;&lt;div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top:8px;"&gt;1&lt;/div&gt;&lt;/div&gt;&lt;/div&gt;&lt;/div&gt;</t>
  </si>
  <si>
    <t>Écuyer</t>
  </si>
  <si>
    <t>Orphelin</t>
  </si>
  <si>
    <t>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top:3px;"&gt;&lt;div style="line-height:19px;"&gt;&lt;div style="display:inline;"&gt;&lt;div style="display:inline; font-size:19.5px;"&gt;Dévoilez la première carte de&lt;/div&gt;&lt;/div&gt;&lt;br&gt;&lt;div style="display:inline;"&gt;&lt;div style="display:inline; font-size:19.5px;"&gt;votre pioche. Si c'est une&lt;/div&gt;&lt;/div&gt;&lt;br&gt;&lt;div style="display:inline;"&gt;&lt;div style="display:inline; font-size:19.5px;"&gt;Malédiction, une Ruine, un&lt;/div&gt;&lt;/div&gt;&lt;br&gt;&lt;div style="display:inline;"&gt;&lt;div style="display:inline; font-size:19.5px;"&gt;Refuge ou une carte&lt;/div&gt;&lt;/div&gt;&lt;br&gt;&lt;div style="display:inline;"&gt;&lt;div style="display:inline; font-size:19.5px;"&gt;Victoire, prenez-la en main.&lt;/div&gt;&lt;/div&gt;&lt;br&gt;&lt;/div&gt;&lt;/div&gt;&lt;/div&gt;</t>
  </si>
  <si>
    <t>Vagabond</t>
  </si>
  <si>
    <t>&lt;div class="card-text" style="top:10px;"&gt;&lt;div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Actions&lt;/div&gt;&lt;/div&gt;&lt;br&gt;&lt;/div&gt;&lt;/div&gt;&lt;/div&gt;&lt;div style="position:relative; top:10px;"&gt;&lt;div style="line-height:19px;"&gt;&lt;div style="display:inline;"&gt;&lt;div style="display:inline; font-size:19px;"&gt;Dévoilez les 3 premières cartes&lt;/div&gt;&lt;/div&gt;&lt;br&gt;&lt;div style="display:inline;"&gt;&lt;div style="display:inline; font-size:19px;"&gt;de votre pioche. Replacez les&lt;/div&gt;&lt;/div&gt;&lt;br&gt;&lt;div style="display:inline;"&gt;&lt;div style="display:inline; font-size:19px;"&gt;cartes Action dans l'ordre de votre&lt;/div&gt;&lt;/div&gt;&lt;br&gt;&lt;div style="display:inline;"&gt;&lt;div style="display:inline; font-size:19px;"&gt;choix et défaussez le reste.&lt;/div&gt;&lt;/div&gt;&lt;br&gt;&lt;/div&gt;&lt;/div&gt;&lt;/div&gt;</t>
  </si>
  <si>
    <t>Ménestrel errant</t>
  </si>
  <si>
    <t>Partisans</t>
  </si>
  <si>
    <t>Princesse</t>
  </si>
  <si>
    <t>princess</t>
  </si>
  <si>
    <t>diadem</t>
  </si>
  <si>
    <t>Diadème</t>
  </si>
  <si>
    <t>bagofgold</t>
  </si>
  <si>
    <t>Sac d'or</t>
  </si>
  <si>
    <t>followers</t>
  </si>
  <si>
    <t>Guide</t>
  </si>
  <si>
    <t>Adventures</t>
  </si>
  <si>
    <t>bridgetroll</t>
  </si>
  <si>
    <t>caravanguard</t>
  </si>
  <si>
    <t>distantlands</t>
  </si>
  <si>
    <t>hauntedwoods</t>
  </si>
  <si>
    <t>lostcity</t>
  </si>
  <si>
    <t>royalcarriage</t>
  </si>
  <si>
    <t>swamphag</t>
  </si>
  <si>
    <t>treasuretrove</t>
  </si>
  <si>
    <t>winemerchant</t>
  </si>
  <si>
    <t>distant_lands</t>
  </si>
  <si>
    <t>lost_city</t>
  </si>
  <si>
    <t>swamp_hag</t>
  </si>
  <si>
    <t>treasure_trove</t>
  </si>
  <si>
    <t>amulet</t>
  </si>
  <si>
    <t>artificer</t>
  </si>
  <si>
    <t>dungeon</t>
  </si>
  <si>
    <t>duplicate</t>
  </si>
  <si>
    <t>gear</t>
  </si>
  <si>
    <t>giant</t>
  </si>
  <si>
    <t>guide</t>
  </si>
  <si>
    <t>hireling</t>
  </si>
  <si>
    <t>magpie</t>
  </si>
  <si>
    <t>messenger</t>
  </si>
  <si>
    <t>miser</t>
  </si>
  <si>
    <t>page</t>
  </si>
  <si>
    <t>peasant</t>
  </si>
  <si>
    <t>port</t>
  </si>
  <si>
    <t>ranger</t>
  </si>
  <si>
    <t>ratcatcher</t>
  </si>
  <si>
    <t>raze</t>
  </si>
  <si>
    <t>relic</t>
  </si>
  <si>
    <t>storyteller</t>
  </si>
  <si>
    <t>transmogrify</t>
  </si>
  <si>
    <t>royal_carr</t>
  </si>
  <si>
    <t>caravan_guard</t>
  </si>
  <si>
    <t>&lt;div class="card-text" style="top:29px;"&gt;&lt;div style="position:relative; top:15px;"&gt;&lt;div style="line-height:20px;"&gt;&lt;div style="display:inline;"&gt;&lt;div style="display:inline; font-size:20px;"&gt;Maintenant et au début de votre&lt;/div&gt;&lt;/div&gt;&lt;br&gt;&lt;div style="display:inline;"&gt;&lt;div style="display:inline; font-size:20px;"&gt;prochain tour, choisissez : +      ;&lt;/div&gt;&lt;/div&gt;&lt;br&gt;&lt;div style="display:inline;"&gt;&lt;div style="display:inline; font-size:20px;"&gt;ou écartez une carte de votre main;&lt;/div&gt;&lt;/div&gt;&lt;br&gt;&lt;div style="display:inline;"&gt;&lt;div style="display:inline; font-size:20px;"&gt;ou recevez un Argent.&lt;/div&gt;&lt;/div&gt;&lt;br&gt;&lt;/div&gt;&lt;/div&gt;&lt;div class="card-text-coin-icon" style="transform:scale(0.2); top:40px; display: inline;left:239px;"&gt;&lt;div class="card-text-coin-text-container" style="display:inline;"&gt;&lt;div class="card-text-coin-text" style="color: black; display:inline; top:8px;"&gt;1&lt;/div&gt;&lt;/div&gt;&lt;/div&gt;&lt;/div&gt;</t>
  </si>
  <si>
    <t>Amulette</t>
  </si>
  <si>
    <t>&lt;div class="card-text" style="top:10px;"&gt;&lt;div style="position:relative; top:10px;"&gt;&lt;div style="line-height:18px;"&gt;&lt;div style="display:inline;"&gt;&lt;div style="display:inline; font-size:19px;"&gt;Tous vos adversaires prennent leur&lt;/div&gt;&lt;/div&gt;&lt;br&gt;&lt;div style="display:inline;"&gt;&lt;div style="display:inline; font-size:19px;"&gt;jeton -     . Maintenant et au début&lt;/div&gt;&lt;/div&gt;&lt;br&gt;&lt;div style="display:inline;"&gt;&lt;div style="display:inline; font-size:19px;"&gt;de votre prochain tour : &lt;div style="display: inline; font-weight: bold;"&gt;+1 Achat&lt;/div&gt;.&lt;/div&gt;&lt;/div&gt;&lt;br&gt;&lt;/div&gt;&lt;/div&gt;&lt;div class="horizontal-line" style="width:200px; height:3px;margin-top:18px;"&gt;&lt;/div&gt;&lt;div style="position:relative; top:5px;"&gt;&lt;div style="line-height:18px;"&gt;&lt;div style="display:inline;"&gt;&lt;div style="display:inline; font-size:19px;"&gt;Tant que cette carte est en jeu, les&lt;/div&gt;&lt;/div&gt;&lt;br&gt;&lt;div style="display:inline;"&gt;&lt;div style="display:inline; font-size:19px;"&gt;cartes coûtent       de moins à votre&lt;/div&gt;&lt;/div&gt;&lt;br&gt;&lt;div style="display:inline;"&gt;&lt;div style="display:inline; font-size:19px;"&gt;tour.&lt;/div&gt;&lt;/div&gt;&lt;br&gt;&lt;/div&gt;&lt;/div&gt;&lt;div class="card-text-coin-icon" style="transform:scale(0.19); top:32px; display: inline;left:61px;"&gt;&lt;div class="card-text-coin-text-container" style="display:inline;"&gt;&lt;div class="card-text-coin-text" style="color: black; display:inline; top:8px;"&gt;1&lt;/div&gt;&lt;/div&gt;&lt;/div&gt;&lt;div class="card-text-coin-icon" style="transform:scale(0.19); top:113px; display: inline;left:118px;"&gt;&lt;div class="card-text-coin-text-container" style="display:inline;"&gt;&lt;div class="card-text-coin-text" style="color: black; display:inline; top:8px;"&gt;1&lt;/div&gt;&lt;/div&gt;&lt;/div&gt;&lt;/div&gt;</t>
  </si>
  <si>
    <t>Pont aux trolls</t>
  </si>
  <si>
    <t>Maître artisan</t>
  </si>
  <si>
    <t>&lt;div class="card-text" style="top:5px;"&gt;&lt;div style="font-weight: bold;"&gt;&lt;div style="line-height:22px;"&gt;&lt;div style="display:inline;"&gt;&lt;div style="display:inline; font-size:24px;"&gt;+1 Carte&lt;/div&gt;&lt;/div&gt;&lt;br&gt;&lt;div style="display:inline;"&gt;&lt;div style="display:inline; font-size:24px;"&gt;+1 Action&lt;/div&gt;&lt;/div&gt;&lt;br&gt;&lt;div style="display:inline;"&gt;&lt;div style="display:inline; font-size:24px;"&gt;&lt;div style="position: relative; left:-12px;top:3px;"&gt;+&lt;/div&gt;&lt;/div&gt;&lt;/div&gt;&lt;br&gt;&lt;/div&gt;&lt;/div&gt;&lt;div style="position:relative; top:-24px;"&gt;&lt;div style="line-height:19px;"&gt;&lt;div style="display:inline;"&gt;&lt;div style="display:inline; font-size:19px;"&gt;Défaussez autant de cartes que&lt;/div&gt;&lt;/div&gt;&lt;br&gt;&lt;div style="display:inline;"&gt;&lt;div style="display:inline; font-size:19px;"&gt;souhaité. Vous pouvez recevoir sur&lt;/div&gt;&lt;/div&gt;&lt;br&gt;&lt;div style="display:inline;"&gt;&lt;div style="display:inline; font-size:19px;"&gt;votre pioche une carte coûtant&lt;/div&gt;&lt;/div&gt;&lt;br&gt;&lt;div style="display:inline;"&gt;&lt;div style="display:inline; font-size:19px;"&gt;exactement       par carte défaussée.&lt;/div&gt;&lt;/div&gt;&lt;br&gt;&lt;/div&gt;&lt;/div&gt;&lt;div class="card-text-coin-icon" style="transform:scale(0.22); top:47px;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top:141px; display: inline;left:98px;"&gt;&lt;div class="card-text-coin-text-container" style="display:inline;"&gt;&lt;div class="card-text-coin-text" style="color: black; display:inline; top:8px;"&gt;1&lt;/div&gt;&lt;/div&gt;&lt;/div&gt;&lt;/div&gt;</t>
  </si>
  <si>
    <t>Escorte</t>
  </si>
  <si>
    <t>&lt;div class="card-text" style="top:20px;"&gt;&lt;div style="position:relative; top:0px;"&gt;&lt;div style="line-height:22px;"&gt;&lt;div style="display:inline;"&gt;&lt;div style="display:inline; font-size:21px;"&gt;Placez cette carte&lt;/div&gt;&lt;/div&gt;&lt;br&gt;&lt;div style="display:inline;"&gt;&lt;div style="display:inline; font-size:21px;"&gt;sur votre plateau taverne.&lt;/div&gt;&lt;/div&gt;&lt;br&gt;&lt;/div&gt;&lt;/div&gt;&lt;div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font-size:21px;"&gt;Cette carte vaut         si elle est&lt;/div&gt;&lt;/div&gt;&lt;br&gt;&lt;div style="display:inline;"&gt;&lt;div style="display:inline; font-size:21px;"&gt;sur votre plateau Taverne à la fin&lt;/div&gt;&lt;/div&gt;&lt;br&gt;&lt;div style="display:inline;"&gt;&lt;div style="display:inline; font-size:21px;"&gt;de la partie (        sinon).&lt;/div&gt;&lt;/div&gt;&lt;br&gt;&lt;/div&gt;&lt;/div&gt;&lt;div class="card-text-vp-icon-container" style="display:inline; transform:scale(0.2); top:74px;left:167px;"&gt;&lt;div class="card-text-vp-text-container"&gt;&lt;div class="card-text-vp-text" style="top:8px;"&gt;4&lt;/div&gt;&lt;/div&gt;&lt;div class="card-text-vp-icon"&gt;&lt;/div&gt;&lt;/div&gt;&lt;div class="card-text-vp-icon-container" style="display:inline; transform:scale(0.19); top:120px;left:161px;"&gt;&lt;div class="card-text-vp-text-container"&gt;&lt;div class="card-text-vp-text" style="top:8px;"&gt;0&lt;/div&gt;&lt;/div&gt;&lt;div class="card-text-vp-icon"&gt;&lt;/div&gt;&lt;/div&gt;&lt;/div&gt;</t>
  </si>
  <si>
    <t>Terres lointaines</t>
  </si>
  <si>
    <t>Donjon</t>
  </si>
  <si>
    <t>&lt;div class="card-text" style="top:29px;"&gt;&lt;div style="font-weight: bold;"&gt;&lt;div style="display:inline;"&gt;&lt;div style="display:inline; font-size:28px;"&gt;+1 Action&lt;/div&gt;&lt;/div&gt;&lt;br&gt;&lt;/div&gt;&lt;div style="position:relative; top:10px;"&gt;&lt;div style="line-height:22px;"&gt;&lt;div style="display:inline;"&gt;&lt;div style="display:inline; font-size:21px;"&gt;Maintenant et au début de votre&lt;/div&gt;&lt;/div&gt;&lt;br&gt;&lt;div style="display:inline;"&gt;&lt;div style="display:inline; font-size:21px;"&gt;prochain tour : &lt;div style="display: inline; font-weight: bold;"&gt;+2 Cartes&lt;/div&gt;,&lt;/div&gt;&lt;/div&gt;&lt;br&gt;&lt;div style="display:inline;"&gt;&lt;div style="display:inline; font-size:21px;"&gt;puis défaussez 2 cartes.&lt;/div&gt;&lt;/div&gt;&lt;br&gt;&lt;/div&gt;&lt;/div&gt;&lt;/div&gt;</t>
  </si>
  <si>
    <t>&lt;div class="card-text" style="top:10px;"&gt;&lt;div style="position:relative; top:0px;"&gt;&lt;div style="line-height:18.5px;"&gt;&lt;div style="display:inline;"&gt;&lt;div style="display:inline; font-size:22px;"&gt;Placez cette carte&lt;/div&gt;&lt;/div&gt;&lt;br&gt;&lt;div style="display:inline;"&gt;&lt;div style="display:inline; font-size:22px;"&gt;sur votre plateau Taverne.&lt;/div&gt;&lt;/div&gt;&lt;br&gt;&lt;/div&gt;&lt;/div&gt;&lt;div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font-size:20px;"&gt;Quand vous recevez une carte&lt;/div&gt;&lt;/div&gt;&lt;br&gt;&lt;div style="display:inline;"&gt;&lt;div style="display:inline; font-size:20px;"&gt;coûtant jusqu'à      , vous pouvez&lt;/div&gt;&lt;/div&gt;&lt;br&gt;&lt;div style="display:inline;"&gt;&lt;div style="display:inline; font-size:20px;"&gt;recourir à cette carte pour&lt;/div&gt;&lt;/div&gt;&lt;br&gt;&lt;div style="display:inline;"&gt;&lt;div style="display:inline; font-size:20px;"&gt;en recevoir un exemplaire.&lt;/div&gt;&lt;/div&gt;&lt;br&gt;&lt;/div&gt;&lt;/div&gt;&lt;div class="card-text-coin-icon" style="transform:scale(0.2); top:90px; display: inline;left:135px;"&gt;&lt;div class="card-text-coin-text-container" style="display:inline;"&gt;&lt;div class="card-text-coin-text" style="color: black; display:inline; top:8px;"&gt;6&lt;/div&gt;&lt;/div&gt;&lt;/div&gt;&lt;/div&gt;</t>
  </si>
  <si>
    <t>Copie</t>
  </si>
  <si>
    <t>&lt;div class="card-text" style="top:10px;"&gt;&lt;div style="font-weight: bold;"&gt;&lt;div style="display:inline;"&gt;&lt;div style="display:inline; font-size:28px;"&gt;+2 Cartes&lt;/div&gt;&lt;/div&gt;&lt;br&gt;&lt;/div&gt;&lt;div style="position:relative; top:10px;"&gt;&lt;div style="line-height:20px;"&gt;&lt;div style="display:inline;"&gt;&lt;div style="display:inline; font-size:21px;"&gt;Mettez de côté face cachée&lt;/div&gt;&lt;/div&gt;&lt;br&gt;&lt;div style="display:inline;"&gt;&lt;div style="display:inline; font-size:21px;"&gt;jusqu'à 2 cartes de votre main&lt;/div&gt;&lt;/div&gt;&lt;br&gt;&lt;div style="display:inline;"&gt;&lt;div style="display:inline; font-size:21px;"&gt;(sous cette carte).&lt;/div&gt;&lt;/div&gt;&lt;br&gt;&lt;div style="display:inline;"&gt;&lt;div style="display:inline; font-size:21px;"&gt;Au début de votre prochain tour,&lt;/div&gt;&lt;/div&gt;&lt;br&gt;&lt;div style="display:inline;"&gt;&lt;div style="display:inline; font-size:21px;"&gt;prenez-les en main.&lt;/div&gt;&lt;/div&gt;&lt;br&gt;&lt;/div&gt;&lt;/div&gt;&lt;/div&gt;</t>
  </si>
  <si>
    <t>Equipement</t>
  </si>
  <si>
    <t>Géant</t>
  </si>
  <si>
    <t>&lt;div class="card-text" style="top:5px;"&gt;&lt;div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top:-5px;"&gt;&lt;div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height:3px;margin-top:1px;"&gt;&lt;/div&gt;&lt;div style="position:relative; top:5px;"&gt;&lt;div style="line-height:18px;"&gt;&lt;div style="display:inline;"&gt;&lt;div style="display:inline; font-size:18px;"&gt;Au début de votre tour, vous pouvez&lt;/div&gt;&lt;/div&gt;&lt;br&gt;&lt;div style="display:inline;"&gt;&lt;div style="display:inline; font-size:18px;"&gt;recourir à cette carte pour défausser&lt;/div&gt;&lt;/div&gt;&lt;br&gt;&lt;div style="display:inline;"&gt;&lt;div style="display:inline; font-size:18px;"&gt;votre main et piocher 5 cartes.&lt;/div&gt;&lt;/div&gt;&lt;br&gt;&lt;/div&gt;&lt;/div&gt;&lt;/div&gt;</t>
  </si>
  <si>
    <t>&lt;div class="card-text" style="top:10px;"&gt;&lt;div style="position:relative; top:10px;"&gt;&lt;div style="line-height:19px;"&gt;&lt;div style="display:inline;"&gt;&lt;div style="display:inline; font-size:19px;"&gt;Jusqu'à votre prochain tour, quand&lt;/div&gt;&lt;/div&gt;&lt;br&gt;&lt;div style="display:inline;"&gt;&lt;div style="display:inline; font-size:19px;"&gt;un adversaire achète une carte, il&lt;/div&gt;&lt;/div&gt;&lt;br&gt;&lt;div style="display:inline;"&gt;&lt;div style="display:inline; font-size:19px;"&gt;place sa main sur sa pioche dans&lt;/div&gt;&lt;/div&gt;&lt;br&gt;&lt;div style="display:inline;"&gt;&lt;div style="display:inline; font-size:19px;"&gt;l'ordre de son choix.&lt;/div&gt;&lt;/div&gt;&lt;br&gt;&lt;div style="display:inline;"&gt;&lt;div style="display:inline; font-size:19px;"&gt;Au début de votre prochain tour,&lt;/div&gt;&lt;/div&gt;&lt;br&gt;&lt;/div&gt;&lt;/div&gt;&lt;div style="position:relative; top:15px;"&gt;&lt;div style="font-weight: bold;"&gt;&lt;div style="display:inline;"&gt;&lt;div style="display:inline; font-size:26px;"&gt;+3 Cartes&lt;/div&gt;&lt;/div&gt;&lt;br&gt;&lt;/div&gt;&lt;/div&gt;&lt;/div&gt;</t>
  </si>
  <si>
    <t>Bois hantés</t>
  </si>
  <si>
    <t>&lt;div class="card-text" style="top:29px;"&gt;&lt;div style="position:relative; top:10px;"&gt;&lt;div style="line-height:19px;"&gt;&lt;div style="display:inline;"&gt;&lt;div style="display:inline; font-size:19px;"&gt;Au début de tous vos tours,&lt;/div&gt;&lt;/div&gt;&lt;br&gt;&lt;div style="display:inline;"&gt;&lt;div style="display:inline; font-size:19px;"&gt;jusqu'à la fin de la partie :&lt;/div&gt;&lt;/div&gt;&lt;br&gt;&lt;/div&gt;&lt;/div&gt;&lt;div style="position:relative; top:15px;"&gt;&lt;div style="font-weight: bold;"&gt;&lt;div style="display:inline;"&gt;&lt;div style="display:inline; font-size:26px;"&gt;+1 Carte&lt;/div&gt;&lt;/div&gt;&lt;br&gt;&lt;/div&gt;&lt;/div&gt;&lt;div style="position:relative; top:5px;"&gt;&lt;div style="display:inline;"&gt;&lt;div style="display:inline; font-size:19px;"&gt;&lt;div style="display: inline; font-style: italic;"&gt;(Cette carte reste en jeu.)&lt;/div&gt;&lt;/div&gt;&lt;/div&gt;&lt;br&gt;&lt;/div&gt;&lt;/div&gt;</t>
  </si>
  <si>
    <t>Recrue</t>
  </si>
  <si>
    <t>&lt;div class="card-text" style="top:29px;"&gt;&lt;div style="font-weight: bold;"&gt;&lt;div style="line-height:26px;"&gt;&lt;div style="display:inline;"&gt;&lt;div style="display:inline; font-size:28px;"&gt;+2 Cartes&lt;/div&gt;&lt;/div&gt;&lt;br&gt;&lt;div style="display:inline;"&gt;&lt;div style="display:inline; font-size:28px;"&gt;+2 Actions&lt;/div&gt;&lt;/div&gt;&lt;br&gt;&lt;/div&gt;&lt;/div&gt;&lt;div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recevez cette carte, tous&lt;/div&gt;&lt;/div&gt;&lt;br&gt;&lt;div style="display:inline;"&gt;&lt;div style="display:inline; font-size:18px;"&gt;vos adversaires piochent une carte.&lt;/div&gt;&lt;/div&gt;&lt;br&gt;&lt;/div&gt;&lt;/div&gt;&lt;/div&gt;</t>
  </si>
  <si>
    <t>Cité perdue</t>
  </si>
  <si>
    <t>&lt;div class="card-text" style="top:10px;"&gt;&lt;div style="position:relative; 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top:10px;"&gt;&lt;div style="line-height:18px;"&gt;&lt;div style="display:inline;"&gt;&lt;div style="display:inline; font-size:16px;"&gt;Dévoilez la carte du haut de votre pioche.&lt;/div&gt;&lt;/div&gt;&lt;br&gt;&lt;div style="display:inline;"&gt;&lt;div style="display:inline; font-size:16px;"&gt;Si c'est une carte Trésor, prenez-la&lt;/div&gt;&lt;/div&gt;&lt;br&gt;&lt;div style="display:inline;"&gt;&lt;div style="display:inline; font-size:16px;"&gt;en main. Si c'est une carte Action ou&lt;/div&gt;&lt;/div&gt;&lt;br&gt;&lt;div style="display:inline;"&gt;&lt;div style="display:inline; font-size:16px;"&gt;Victoire, recevez une Pie voleuse.&lt;/div&gt;&lt;/div&gt;&lt;br&gt;&lt;/div&gt;&lt;/div&gt;&lt;/div&gt;</t>
  </si>
  <si>
    <t>Pie voleuse</t>
  </si>
  <si>
    <t>Courrier</t>
  </si>
  <si>
    <t>&lt;div class="card-text" style="top:29px;"&gt;&lt;div style="position:relative; top:10px;"&gt;&lt;div style="line-height:20px;"&gt;&lt;div style="display:inline;"&gt;&lt;div style="display:inline; font-size:20.5px;"&gt;Choisissez : placez un Cuivre de&lt;/div&gt;&lt;/div&gt;&lt;br&gt;&lt;div style="display:inline;"&gt;&lt;div style="display:inline; font-size:20.5px;"&gt;votre main sur le plateau Taverne;&lt;/div&gt;&lt;/div&gt;&lt;br&gt;&lt;div style="display:inline;"&gt;&lt;div style="display:inline; font-size:20.5px;"&gt;ou &lt;div style="display: inline; font-weight: bold;"&gt;+&lt;/div&gt;      par Cuivre sur votre&lt;/div&gt;&lt;/div&gt;&lt;br&gt;&lt;div style="display:inline;"&gt;&lt;div style="display:inline; font-size:20.5px;"&gt;plateau Taverne.&lt;/div&gt;&lt;/div&gt;&lt;br&gt;&lt;/div&gt;&lt;/div&gt;&lt;div class="card-text-coin-icon" style="transform:scale(0.2); top:57px; display: inline;left:64px;"&gt;&lt;div class="card-text-coin-text-container" style="display:inline;"&gt;&lt;div class="card-text-coin-text" style="color: black; display:inline; top:8px;"&gt;1&lt;/div&gt;&lt;/div&gt;&lt;/div&gt;&lt;/div&gt;</t>
  </si>
  <si>
    <t>Miséreux</t>
  </si>
  <si>
    <t>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défaussez cette carte de&lt;/div&gt;&lt;/div&gt;&lt;br&gt;&lt;div style="display:inline;"&gt;&lt;div style="display:inline; font-size:17.5px;"&gt;votre zone de jeu, vous pouvez l'échan-&lt;/div&gt;&lt;/div&gt;&lt;br&gt;&lt;div style="display:inline;"&gt;&lt;div style="display:inline; font-size:17.5px;"&gt;ger contre une Chasseuse de Trésors.&lt;/div&gt;&lt;/div&gt;&lt;br&gt;&lt;/div&gt;&lt;/div&gt;&lt;/div&gt;</t>
  </si>
  <si>
    <t>Page</t>
  </si>
  <si>
    <t>Paysan</t>
  </si>
  <si>
    <t>Ville portuaire</t>
  </si>
  <si>
    <t>&lt;div class="card-text" style="top:5px;"&gt;&lt;div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top:-5px;"&gt;&lt;div style="line-height:19px;"&gt;&lt;div style="display:inline;"&gt;&lt;div style="display:inline; font-size:20px;"&gt;Placez cette carte&lt;/div&gt;&lt;/div&gt;&lt;br&gt;&lt;div style="display:inline;"&gt;&lt;div style="display:inline; font-size:20px;"&gt;sur votre plateau Taverne&lt;/div&gt;&lt;/div&gt;&lt;br&gt;&lt;/div&gt;&lt;/div&gt;&lt;div class="horizontal-line" style="width:200px; height:3px;"&gt;&lt;/div&gt;&lt;div style="position:relative; top:0px;"&gt;&lt;div style="line-height:19px;"&gt;&lt;div style="display:inline;"&gt;&lt;div style="display:inline; font-size:19px;"&gt;Au début de votre tour, vous&lt;/div&gt;&lt;/div&gt;&lt;br&gt;&lt;div style="display:inline;"&gt;&lt;div style="display:inline; font-size:19px;"&gt;pouvez recourir à cette carte pour&lt;/div&gt;&lt;/div&gt;&lt;br&gt;&lt;div style="display:inline;"&gt;&lt;div style="display:inline; font-size:19px;"&gt;écarter une carte de votre main.&lt;/div&gt;&lt;/div&gt;&lt;br&gt;&lt;/div&gt;&lt;/div&gt;&lt;/div&gt;</t>
  </si>
  <si>
    <t>Chasseur de rats</t>
  </si>
  <si>
    <t>&lt;div class="card-text" style="top:20px;"&gt;&lt;div style="font-weight: bold;"&gt;&lt;div style="display:inline;"&gt;&lt;div style="display:inline; font-size:25px;"&gt;+1 Achat&lt;/div&gt;&lt;/div&gt;&lt;br&gt;&lt;/div&gt;&lt;div style="position:relative; top:5px;"&gt;&lt;div style="line-height:19px;"&gt;&lt;div style="display:inline;"&gt;&lt;div style="display:inline; font-size:19px;"&gt;Retournez votre jeton Voyage&lt;/div&gt;&lt;/div&gt;&lt;br&gt;&lt;div style="display:inline;"&gt;&lt;div style="display:inline; font-size:19px;"&gt;(placez-le face visible au début de&lt;/div&gt;&lt;/div&gt;&lt;br&gt;&lt;div style="display:inline;"&gt;&lt;div style="display:inline; font-size:19px;"&gt;la partie). S'il est face visible,&lt;/div&gt;&lt;/div&gt;&lt;br&gt;&lt;div style="display:inline;"&gt;&lt;div style="display:inline; font-size:19px;"&gt;&lt;div style="display: inline; font-weight: bold;"&gt;+5 Cartes&lt;/div&gt;.&lt;/div&gt;&lt;/div&gt;&lt;br&gt;&lt;/div&gt;&lt;/div&gt;&lt;/div&gt;</t>
  </si>
  <si>
    <t>Forestier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</si>
  <si>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style="line-height:21px;"&gt;&lt;div style="display:inline;"&gt;&lt;div style="display:inline; font-size:19px;"&gt;Écartez cette carte ou une carte de&lt;/div&gt;&lt;/div&gt;&lt;br&gt;&lt;div style="display:inline;"&gt;&lt;div style="display:inline; font-size:19px;"&gt;votre main. Consultez une carte&lt;/div&gt;&lt;/div&gt;&lt;br&gt;&lt;div style="display:inline;"&gt;&lt;div style="display:inline; font-size:19px;"&gt;du haut de votre pioche par       que&lt;/div&gt;&lt;/div&gt;&lt;br&gt;&lt;div style="display:inline;"&gt;&lt;div style="display:inline; font-size:19px;"&gt;coûte la carte écartée. Prenez-en&lt;/div&gt;&lt;/div&gt;&lt;br&gt;&lt;div style="display:inline;"&gt;&lt;div style="display:inline; font-size:19px;"&gt;une en main et défaussez le reste.&lt;/div&gt;&lt;/div&gt;&lt;br&gt;&lt;/div&gt;&lt;/div&gt;&lt;div class="card-text-coin-icon" style="transform:scale(0.19); top:91px; display: inline;left:220px;"&gt;&lt;div class="card-text-coin-text-container" style="display:inline;"&gt;&lt;div class="card-text-coin-text" style="color: black; display:inline; top:8px;"&gt;1&lt;/div&gt;&lt;/div&gt;&lt;/div&gt;&lt;/div&gt;</t>
  </si>
  <si>
    <t>Démolition</t>
  </si>
  <si>
    <t>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top:40px;"&gt;&lt;div style="line-height:19px;"&gt;&lt;div style="display:inline;"&gt;&lt;div style="display:inline; font-size:21px;"&gt;Quand vous jouez cette carte,&lt;/div&gt;&lt;/div&gt;&lt;br&gt;&lt;div style="display:inline;"&gt;&lt;div style="display:inline; font-size:21px;"&gt;tous vos adversaires placent leur&lt;/div&gt;&lt;/div&gt;&lt;br&gt;&lt;div style="display:inline;"&gt;&lt;div style="display:inline; font-size:21px;"&gt;jeton -1 Carte sur leur pioche.&lt;/div&gt;&lt;/div&gt;&lt;br&gt;&lt;/div&gt;&lt;/div&gt;&lt;/div&gt;</t>
  </si>
  <si>
    <t>Relique</t>
  </si>
  <si>
    <t>&lt;div class="card-text" style="top:5px;"&gt;&lt;div style="font-weight: bold;"&gt;&lt;div style="line-height:22px;"&gt;&lt;div style="display:inline;"&gt;&lt;div style="display:inline; font-size:26px;"&gt;+1 Action&lt;/div&gt;&lt;/div&gt;&lt;br&gt;&lt;/div&gt;&lt;/div&gt;&lt;div style="position:relative; top:0px;"&gt;&lt;div style="line-height:19px;"&gt;&lt;div style="display:inline;"&gt;&lt;div style="display:inline; font-size:19px;"&gt;Placez cette carte sur&lt;/div&gt;&lt;/div&gt;&lt;br&gt;&lt;div style="display:inline;"&gt;&lt;div style="display:inline; font-size:19px;"&gt;votre plateau Taverne.&lt;/div&gt;&lt;/div&gt;&lt;br&gt;&lt;/div&gt;&lt;/div&gt;&lt;div class="horizontal-line" style="width:200px; height:3px;margin-top:5px;"&gt;&lt;/div&gt;&lt;div style="position:relative; top:5px;"&gt;&lt;div style="line-height:18px;"&gt;&lt;div style="display:inline;"&gt;&lt;div style="display:inline; font-size:19px;"&gt;Immédiatement après avoir fini de&lt;/div&gt;&lt;/div&gt;&lt;br&gt;&lt;div style="display:inline;"&gt;&lt;div style="display:inline; font-size:19px;"&gt;jouer une carte Action, si elle est&lt;/div&gt;&lt;/div&gt;&lt;br&gt;&lt;div style="display:inline;"&gt;&lt;div style="display:inline; font-size:19px;"&gt;encore en jeu, vous pouvez recourir&lt;/div&gt;&lt;/div&gt;&lt;br&gt;&lt;div style="display:inline;"&gt;&lt;div style="display:inline; font-size:19px;"&gt;à cette carte pour la rejouer.&lt;/div&gt;&lt;/div&gt;&lt;br&gt;&lt;/div&gt;&lt;/div&gt;&lt;/div&gt;</t>
  </si>
  <si>
    <t>Cortège royal</t>
  </si>
  <si>
    <t>Conteuse</t>
  </si>
  <si>
    <t>&lt;div class="card-text" style="top:5px;"&gt;&lt;div style="font-weight: bold;"&gt;&lt;div style="line-height:20px;"&gt;&lt;div style="display:inline;"&gt;&lt;div style="display:inline; font-size:28px;"&gt;+1 Action&lt;/div&gt;&lt;/div&gt;&lt;br&gt;&lt;/div&gt;&lt;/div&gt;&lt;div style="position:relative; top:-1px;"&gt;&lt;div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height:3px;margin-top:3px;"&gt;&lt;/div&gt;&lt;div style="position:relative; top:5px;"&gt;&lt;div style="line-height:18px;"&gt;&lt;div style="display:inline;"&gt;&lt;div style="display:inline; font-size:18px;"&gt;Au début de votre tour, vous pouvez&lt;/div&gt;&lt;/div&gt;&lt;br&gt;&lt;div style="display:inline;"&gt;&lt;div style="display:inline; font-size:18px;"&gt;recourir à cette carte, pour écarter une&lt;/div&gt;&lt;/div&gt;&lt;br&gt;&lt;div style="display:inline;"&gt;&lt;div style="display:inline; font-size:18px;"&gt;carte de votre main et recevoir en main&lt;/div&gt;&lt;/div&gt;&lt;br&gt;&lt;div style="display:inline;"&gt;&lt;div style="display:inline; font-size:18px;"&gt;une carte coûtant jusqu'à       de plus.&lt;/div&gt;&lt;/div&gt;&lt;br&gt;&lt;/div&gt;&lt;/div&gt;&lt;div class="card-text-coin-icon" style="transform:scale(0.18); top:144px; display: inline;left:190px;"&gt;&lt;div class="card-text-coin-text-container" style="display:inline;"&gt;&lt;div class="card-text-coin-text" style="color: black; display:inline; top:8px;"&gt;1&lt;/div&gt;&lt;/div&gt;&lt;/div&gt;&lt;/div&gt;</t>
  </si>
  <si>
    <t>Transfiguration</t>
  </si>
  <si>
    <t>&lt;div class="card-text" style="top:20px;"&gt;&lt;div style="position:relative; top:15px;"&gt;&lt;div style="line-height:20px;"&gt;&lt;div style="display:inline;"&gt;&lt;div style="display:inline; font-size:20px;"&gt;Jusqu'à votre prochain tour, quand&lt;/div&gt;&lt;/div&gt;&lt;br&gt;&lt;div style="display:inline;"&gt;&lt;div style="display:inline; font-size:20px;"&gt;un adversaire achète une carte,&lt;/div&gt;&lt;/div&gt;&lt;br&gt;&lt;div style="display:inline;"&gt;&lt;div style="display:inline; font-size:20px;"&gt;il reçoit une Malédiction.&lt;/div&gt;&lt;/div&gt;&lt;br&gt;&lt;div style="display:inline;"&gt;&lt;div style="display:inline; font-size:20px;"&gt;Au début de votre prochain tour,&lt;/div&gt;&lt;/div&gt;&lt;br&gt;&lt;div style="display:inline;"&gt;&lt;div style="display:inline; font-size:20px;"&gt;+       .&lt;/div&gt;&lt;/div&gt;&lt;br&gt;&lt;/div&gt;&lt;/div&gt;&lt;div class="card-text-coin-icon" style="transform:scale(0.2); top:110px; display: inline;left:134px;"&gt;&lt;div class="card-text-coin-text-container" style="display:inline;"&gt;&lt;div class="card-text-coin-text" style="color: black; display:inline; top:8px;"&gt;3&lt;/div&gt;&lt;/div&gt;&lt;/div&gt;&lt;/div&gt;</t>
  </si>
  <si>
    <t>Sorcière des marais</t>
  </si>
  <si>
    <t>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top:40px;"&gt;&lt;div style="line-height:22px;"&gt;&lt;div style="display:inline;"&gt;&lt;div style="display:inline; font-size:22px;"&gt;Quand vous jouez cette carte,&lt;/div&gt;&lt;/div&gt;&lt;br&gt;&lt;div style="display:inline;"&gt;&lt;div style="display:inline; font-size:22px;"&gt;recevez un Or et un Cuivre.&lt;/div&gt;&lt;/div&gt;&lt;br&gt;&lt;/div&gt;&lt;/div&gt;&lt;/div&gt;</t>
  </si>
  <si>
    <t>Pierres précieuses</t>
  </si>
  <si>
    <t>&lt;div class="card-text" style="top:5px;"&gt;&lt;div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style="position:relative; top:-23px;"&gt;&lt;div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height:3px;margin-top:-20px;"&gt;&lt;/div&gt;&lt;div style="position:relative; top:-2px;"&gt;&lt;div style="line-height:16px;"&gt;&lt;div style="display:inline;"&gt;&lt;div style="display:inline; font-size:16px;"&gt;A la fin de votre phase Achat, si vous avez&lt;/div&gt;&lt;/div&gt;&lt;br&gt;&lt;div style="display:inline;"&gt;&lt;div style="display:inline; font-size:16px;"&gt;au moins       non dépensés, vous pouvez&lt;/div&gt;&lt;/div&gt;&lt;br&gt;&lt;div style="display:inline;"&gt;&lt;div style="display:inline; font-size:16px;"&gt;défausser cette carte de votre Taverne.&lt;/div&gt;&lt;/div&gt;&lt;br&gt;&lt;/div&gt;&lt;/div&gt;&lt;div class="card-text-coin-icon" style="transform:scale(0.22); top:28px; display: inline;left:140px;"&gt;&lt;div class="card-text-coin-text-container" style="display:inline;"&gt;&lt;div class="card-text-coin-text" style="color: black; display:inline; top:8px;"&gt;4&lt;/div&gt;&lt;/div&gt;&lt;/div&gt;&lt;div class="card-text-coin-icon" style="transform:scale(0.16); top:130px; display: inline;left:74px;"&gt;&lt;div class="card-text-coin-text-container" style="display:inline;"&gt;&lt;div class="card-text-coin-text" style="color: black; display:inline; top:8px;"&gt;2&lt;/div&gt;&lt;/div&gt;&lt;/div&gt;&lt;/div&gt;</t>
  </si>
  <si>
    <t>Marchand de vin</t>
  </si>
  <si>
    <t>bag_of_gold</t>
  </si>
  <si>
    <t>Feux follet</t>
  </si>
  <si>
    <t>Benet</t>
  </si>
  <si>
    <t>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top:40px;"&gt;&lt;div style="line-height:20px;"&gt;&lt;div style="display:inline;"&gt;&lt;div style="display:inline; font-size:22px;"&gt;Quand vous jouez cette carte,&lt;/div&gt;&lt;/div&gt;&lt;br&gt;&lt;div style="display:inline;"&gt;&lt;div style="display:inline; font-size:22px;"&gt;recevez un Argent.&lt;/div&gt;&lt;/div&gt;&lt;br&gt;&lt;/div&gt;&lt;/div&gt;&lt;/div&gt;</t>
  </si>
  <si>
    <t>Porte-bonheur</t>
  </si>
  <si>
    <t>&lt;div class="landscape-text" style="top:0px;"&gt;&lt;div style="line-height:26px;"&gt;&lt;div style="display:inline;"&gt;&lt;div style="display:inline; font-size:20px;"&gt;Une fois par tour: si vous n'avez pas de carte Trésor&lt;/div&gt;&lt;/div&gt;&lt;br&gt;&lt;div style="display:inline;"&gt;&lt;div style="display:inline; font-size:20px;"&gt;en jeu, recevez une carte coûtant jusqu'à      .&lt;/div&gt;&lt;/div&gt;&lt;br&gt;&lt;/div&gt;&lt;div class="card-text-coin-icon" style="transform:scale(0.2); top:33px; display: inline;left:370px;"&gt;&lt;div class="card-text-coin-text-container" style="display:inline;"&gt;&lt;div class="card-text-coin-text" style="color: black; display:inline; top:8px;"&gt;4&lt;/div&gt;&lt;/div&gt;&lt;/div&gt;&lt;/div&gt;</t>
  </si>
  <si>
    <t>Aumône</t>
  </si>
  <si>
    <t>alms</t>
  </si>
  <si>
    <t>&lt;div class="landscape-text" style="top:0px;"&gt;&lt;div style="display:inline;"&gt;&lt;div style="display:inline; font-size:18px;"&gt;Recevez un Argent par Argent que vous avez en jeu. Tous&lt;/div&gt;&lt;/div&gt;&lt;br&gt;&lt;div style="display:inline;"&gt;&lt;div style="display:inline; font-size:18px;"&gt;vos adversaires placent leur jeton -1 Carte sur leur pioche.&lt;/div&gt;&lt;/div&gt;&lt;br&gt;&lt;/div&gt;</t>
  </si>
  <si>
    <t>Raid</t>
  </si>
  <si>
    <t>raid</t>
  </si>
  <si>
    <t>&lt;div class="landscape-text" style="top:0px;"&gt;&lt;div style="line-height:18.5px;"&gt;&lt;div style="display:inline;"&gt;&lt;div style="display:inline; font-size:18.5px;"&gt;Placez votre jeton -      sur une pile de cartes Action&lt;/div&gt;&lt;/div&gt;&lt;br&gt;&lt;div style="display:inline;"&gt;&lt;div style="display:inline; font-size:18.5px;"&gt;de la réserve. (Les cartes de cette pile coûtent       de moins&lt;/div&gt;&lt;/div&gt;&lt;br&gt;&lt;div style="display:inline;"&gt;&lt;div style="display:inline; font-size:18.5px;"&gt;à votre tour.)&lt;/div&gt;&lt;/div&gt;&lt;br&gt;&lt;/div&gt;&lt;div class="card-text-coin-icon" style="transform:scale(0.18); top:2px; display: inline;left:175px;"&gt;&lt;div class="card-text-coin-text-container" style="display:inline;"&gt;&lt;div class="card-text-coin-text" style="color: black; display:inline; top:8px;"&gt;2&lt;/div&gt;&lt;/div&gt;&lt;/div&gt;&lt;div class="card-text-coin-icon" style="transform:scale(0.18); top:24px; display: inline;left:342px;"&gt;&lt;div class="card-text-coin-text-container" style="display:inline;"&gt;&lt;div class="card-text-coin-text" style="color: black; display:inline; top:8px;"&gt;2&lt;/div&gt;&lt;/div&gt;&lt;/div&gt;&lt;/div&gt;</t>
  </si>
  <si>
    <t>Bac</t>
  </si>
  <si>
    <t>ferry</t>
  </si>
  <si>
    <t>&lt;div class="landscape-text" style="top:0px;"&gt;&lt;div style="display:inline;"&gt;&lt;div style="display:inline; font-size:19px;"&gt;Consultez votre défausse. Mélangez-la toute, sauf&lt;/div&gt;&lt;/div&gt;&lt;br&gt;&lt;div style="display:inline;"&gt;&lt;div style="display:inline; font-size:19px;"&gt;au plus 5 cartes, avec votre pioche. Recevez un Duché.&lt;/div&gt;&lt;/div&gt;&lt;br&gt;&lt;/div&gt;</t>
  </si>
  <si>
    <t>Annexion</t>
  </si>
  <si>
    <t>annex</t>
  </si>
  <si>
    <t>&lt;div class="landscape-text" style="top:0px;"&gt;&lt;div style="display:inline;"&gt;&lt;div style="display:inline; font-size:18px;"&gt;Vous pouvez écarter une carte Action de votre main.&lt;/div&gt;&lt;/div&gt;&lt;br&gt;&lt;div style="display:inline;"&gt;&lt;div style="display:inline; font-size:18px;"&gt;Dans ce cas, recevez une carte Action coûtant jusqu'à      &lt;div class="card-text-coin-icon" style="transform:scale(0.18); top:37px; display: inline;left:401px;"&gt;&lt;div class="card-text-coin-text-container" style="display:inline;"&gt;&lt;div class="card-text-coin-text" style="color: black; display:inline; top:8px;"&gt;6&lt;/div&gt;&lt;/div&gt;&lt;/div&gt;.&lt;/div&gt;&lt;/div&gt;&lt;br&gt;&lt;/div&gt;</t>
  </si>
  <si>
    <t>Adoubement</t>
  </si>
  <si>
    <t>advance</t>
  </si>
  <si>
    <t>&lt;div class="landscape-text" style="top:0px;"&gt;&lt;div style="position:relative; top:10px;"&gt;&lt;div style="line-height:20px;"&gt;&lt;div style="display:inline;"&gt;&lt;div style="display:inline; font-size:20px;"&gt;Prenez votre jeton -       .&lt;/div&gt;&lt;/div&gt;&lt;br&gt;&lt;div style="display:inline;"&gt;&lt;div style="display:inline; font-size:20px;"&gt;Recevez 2 cartes coûtant chacune jusqu'à       .&lt;/div&gt;&lt;/div&gt;&lt;br&gt;&lt;/div&gt;&lt;/div&gt;&lt;div class="card-text-coin-icon" style="transform:scale(0.2); top:12px; display: inline;left:284px;"&gt;&lt;div class="card-text-coin-text-container" style="display:inline;"&gt;&lt;div class="card-text-coin-text" style="color: black; display:inline; top:8px;"&gt;1&lt;/div&gt;&lt;/div&gt;&lt;/div&gt;&lt;div class="card-text-coin-icon" style="transform:scale(0.2); top:33px; display: inline;left:370px;"&gt;&lt;div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</si>
  <si>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style="top:14px;"&gt;&lt;div style="display:inline;"&gt;&lt;div style="display:inline; font-size:22px;"&gt;Écartez jusqu'à 2 cartes en jeu.&lt;/div&gt;&lt;/div&gt;&lt;br&gt;&lt;/div&gt;</t>
  </si>
  <si>
    <t>Bal</t>
  </si>
  <si>
    <t>Feu de joie</t>
  </si>
  <si>
    <t>bonfire</t>
  </si>
  <si>
    <t>&lt;div class="landscape-text" style="top:0px;"&gt;&lt;div style="position:relative; top:10px;"&gt;&lt;div style="line-height:19px;"&gt;&lt;div style="display:inline;"&gt;&lt;div style="display:inline; font-size:18.5px;"&gt;Une fois par tour : &lt;div style="display: inline; font-weight: bold;"&gt;+1 Achat&lt;/div&gt;. Si votre jeton -1 Carte n'est&lt;/div&gt;&lt;/div&gt;&lt;br&gt;&lt;div style="display:inline;"&gt;&lt;div style="display:inline; font-size:18.5px;"&gt;pas sur votre pioche, placez-le à cet endroit et &lt;div style="display: inline; font-weight: bold;"&gt;+&lt;/div&gt;       .&lt;/div&gt;&lt;/div&gt;&lt;br&gt;&lt;/div&gt;&lt;/div&gt;&lt;div class="card-text-coin-icon" style="transform:scale(0.2); top:34px; display: inline;left:380px;"&gt;&lt;div class="card-text-coin-text-container" style="display:inline;"&gt;&lt;div class="card-text-coin-text" style="color: black; display:inline; top:8px;"&gt;1&lt;/div&gt;&lt;/div&gt;&lt;/div&gt;&lt;/div&gt;</t>
  </si>
  <si>
    <t>Emprunt</t>
  </si>
  <si>
    <t>borrow</t>
  </si>
  <si>
    <t>&lt;div class="landscape-text" style="top:0px;"&gt;&lt;div style="position:relative; top:10px;"&gt;&lt;div style="line-height:20px;"&gt;&lt;div style="display:inline;"&gt;&lt;div style="display:inline; font-size:20px;"&gt;Piochez 2 cartes supplémentaires&lt;/div&gt;&lt;/div&gt;&lt;br&gt;&lt;div style="display:inline;"&gt;&lt;div style="display:inline; font-size:20px;"&gt;pour votre prochaine main.&lt;/div&gt;&lt;/div&gt;&lt;br&gt;&lt;/div&gt;&lt;/div&gt;&lt;/div&gt;</t>
  </si>
  <si>
    <t>Expedition</t>
  </si>
  <si>
    <t>expedition</t>
  </si>
  <si>
    <t>&lt;div class="landscape-text" style="top:0px;"&gt;&lt;div style="line-height:14px;"&gt;&lt;div style="display:inline;"&gt;&lt;div style="display:inline; font-size:12px;"&gt;Une fois dans la partie : mettez de côté une carte Action non-Ordre de la réserve&lt;/div&gt;&lt;/div&gt;&lt;br&gt;&lt;div style="display:inline;"&gt;&lt;div style="display:inline; font-size:12px;"&gt;coûtant jusqu'à      . Placez dessus votre jeton Domaine. (Durant vos tours, les Domaines &lt;/div&gt;&lt;/div&gt;&lt;br&gt;&lt;div style="display:inline;"&gt;&lt;div style="display:inline; font-size:12px;"&gt;sont des Actions qui se lisent « Jouez la carte sous votre jeton Domaine, sans la déplacer ».)&lt;/div&gt;&lt;/div&gt;&lt;br&gt;&lt;/div&gt;&lt;div class="card-text-coin-icon" style="transform:scale(0.12); top:25px; display: inline;left:83px;"&gt;&lt;div class="card-text-coin-text-container" style="display:inline;"&gt;&lt;div class="card-text-coin-text" style="color: black; display:inline; top:8px;"&gt;4&lt;/div&gt;&lt;/div&gt;&lt;/div&gt;&lt;/div&gt;</t>
  </si>
  <si>
    <t>Héritage</t>
  </si>
  <si>
    <t>inheritance</t>
  </si>
  <si>
    <t>&lt;div class="landscape-text" style="top:0px;"&gt;&lt;div style="position:relative; top:10px;"&gt;&lt;div style="line-height:15px;"&gt;&lt;div style="display:inline;"&gt;&lt;div style="display:inline; font-size:14px;"&gt;Placez votre jeton +1 Action sur une pile de cartes Action de la réserve.&lt;/div&gt;&lt;/div&gt;&lt;br&gt;&lt;div style="display:inline;"&gt;&lt;div style="display:inline; font-size:14px;"&gt;(Quand vous jouez une carte de cette pile, obtenez d'abord &lt;div style="display: inline; font-weight: bold;"&gt;+1 Action&lt;/div&gt;.)&lt;/div&gt;&lt;/div&gt;&lt;br&gt;&lt;/div&gt;&lt;/div&gt;&lt;/div&gt;</t>
  </si>
  <si>
    <t>Arts anciens</t>
  </si>
  <si>
    <t>lostarts</t>
  </si>
  <si>
    <t>&lt;div class="landscape-text" style="top:0px;"&gt;&lt;div style="position:relative; top:0px;"&gt;&lt;div style="line-height:18px;"&gt;&lt;div style="display:inline;"&gt;&lt;div style="display:inline; font-size:18px;"&gt;Une fois par tour : si le tour précédent n'était pas le vôtre,&lt;/div&gt;&lt;/div&gt;&lt;br&gt;&lt;div style="display:inline;"&gt;&lt;div style="display:inline; font-size:18px;"&gt;jouez un tour supplémentaire après celui-ci&lt;/div&gt;&lt;/div&gt;&lt;br&gt;&lt;div style="display:inline;"&gt;&lt;div style="display:inline; font-size:18px;"&gt;pendant lequel vous ne pourrez pas acheter de carte.&lt;/div&gt;&lt;/div&gt;&lt;br&gt;&lt;/div&gt;&lt;/div&gt;&lt;/div&gt;</t>
  </si>
  <si>
    <t>Mission</t>
  </si>
  <si>
    <t>mission</t>
  </si>
  <si>
    <t>&lt;div class="landscape-text" style="top:0px;"&gt;&lt;div style="position:relative; top:8px;"&gt;&lt;div style="line-height:15px;"&gt;&lt;div style="display:inline;"&gt;&lt;div style="display:inline; font-size:15px;"&gt;Placez votre jeton +1 Carte sur une pile de cartes Action de la réserve.&lt;/div&gt;&lt;/div&gt;&lt;br&gt;&lt;div style="display:inline;"&gt;&lt;div style="display:inline; font-size:15px;"&gt;(Quand vous jouez une carte de cette pile, obtenez d'abord &lt;div style="display: inline; font-weight: bold;"&gt;+1 Carte&lt;/div&gt;.)&lt;/div&gt;&lt;/div&gt;&lt;br&gt;&lt;/div&gt;&lt;/div&gt;&lt;/div&gt;</t>
  </si>
  <si>
    <t>pathfinding</t>
  </si>
  <si>
    <t>Reconnaissance</t>
  </si>
  <si>
    <t>&lt;div class="landscape-text" style="top:0px;"&gt;&lt;div style="line-height:16px;"&gt;&lt;div style="display:inline;"&gt;&lt;div style="display:inline; font-size:16px;"&gt;Une fois par tour : Retournez votre jeton Voyage (placez-le face&lt;/div&gt;&lt;/div&gt;&lt;br&gt;&lt;div style="display:inline;"&gt;&lt;div style="display:inline; font-size:16px;"&gt;visible au début de la partie); s'il est facile visible, choisissez jusqu'à&lt;/div&gt;&lt;/div&gt;&lt;br&gt;&lt;div style="display:inline;"&gt;&lt;div style="display:inline; font-size:16px;"&gt;3 cartes différentes en jeu et recevez un exemplaire de chacune.&lt;/div&gt;&lt;/div&gt;&lt;br&gt;&lt;/div&gt;&lt;/div&gt;</t>
  </si>
  <si>
    <t>Pèlerinage</t>
  </si>
  <si>
    <t>pilgrimage</t>
  </si>
  <si>
    <t>&lt;div class="landscape-text" style="top:0px;"&gt;&lt;div style="line-height:19px;"&gt;&lt;div style="display:inline;"&gt;&lt;div style="display:inline; font-size:18.5px;"&gt;Placez votre jeton Écart sur une pile de cartes Action&lt;/div&gt;&lt;/div&gt;&lt;br&gt;&lt;div style="display:inline;"&gt;&lt;div style="display:inline; font-size:18.5px;"&gt;de la réserve. (Quand vous achetez une carte de cette pile,&lt;/div&gt;&lt;/div&gt;&lt;br&gt;&lt;div style="display:inline;"&gt;&lt;div style="display:inline; font-size:18.5px;"&gt;vous pouvez écarter une carte de votre main.)&lt;/div&gt;&lt;/div&gt;&lt;br&gt;&lt;/div&gt;&lt;/div&gt;</t>
  </si>
  <si>
    <t>Plan de bataille</t>
  </si>
  <si>
    <t>plan</t>
  </si>
  <si>
    <t>&lt;div class="landscape-text" style="top:0px;"&gt;&lt;div style="display:inline;"&gt;&lt;div style="display:inline; font-size:19px;"&gt;Vous pouvez défausser une carte Attaque, deux&lt;/div&gt;&lt;/div&gt;&lt;br&gt;&lt;div style="display:inline;"&gt;&lt;div style="display:inline; font-size:19px;"&gt;Malédictions ou six cartes. Dans ce cas, recevez un Or.&lt;/div&gt;&lt;/div&gt;&lt;br&gt;&lt;/div&gt;</t>
  </si>
  <si>
    <t>Quête</t>
  </si>
  <si>
    <t>quest</t>
  </si>
  <si>
    <t>&lt;div class="landscape-text" style="top:0px;"&gt;&lt;div style="display:inline;"&gt;&lt;div style="display:inline; font-size:16px;"&gt;Une fois par tour : &lt;div style="display: inline; font-weight: bold;"&gt;+1 Achat&lt;/div&gt;. Mettez de côté une carte de votre&lt;/div&gt;&lt;/div&gt;&lt;br&gt;&lt;div style="display:inline;"&gt;&lt;div style="display:inline; font-size:16px;"&gt;main et prenez-la en main après la phase Ajustement de ce tour.&lt;/div&gt;&lt;/div&gt;&lt;br&gt;&lt;/div&gt;</t>
  </si>
  <si>
    <t>Resserre</t>
  </si>
  <si>
    <t>save</t>
  </si>
  <si>
    <t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style="line-height:19px;"&gt;&lt;div style="display:inline;"&gt;&lt;div style="display:inline; font-size:16px;"&gt;Consultez les 5 premières cartes de votre pioche.&lt;/div&gt;&lt;/div&gt;&lt;br&gt;&lt;div style="display:inline;"&gt;&lt;div style="display:inline; font-size:16px;"&gt;Défaussez-en 3 et replacez les autres dans l'ordre de votre choix.&lt;/div&gt;&lt;/div&gt;&lt;br&gt;&lt;/div&gt;&lt;/div&gt;&lt;/div&gt;</t>
  </si>
  <si>
    <t>Pistage</t>
  </si>
  <si>
    <t>scoutingparty</t>
  </si>
  <si>
    <t>&lt;div class="landscape-text" style="top:0px;"&gt;&lt;div style="line-height:18px;"&gt;&lt;div style="display:inline;"&gt;&lt;div style="display:inline; font-size:18px;"&gt;Recevez une carte Action coûtant jusqu'à       .&lt;/div&gt;&lt;/div&gt;&lt;br&gt;&lt;div style="display:inline;"&gt;&lt;div style="display:inline; font-size:18px;"&gt;Placez votre jeton +1 Achat sur cette pile. (Quand vous jouez&lt;/div&gt;&lt;/div&gt;&lt;br&gt;&lt;div style="display:inline;"&gt;&lt;div style="display:inline; font-size:18px;"&gt;une carte de cette pile, vous obtenez d'abord &lt;div style="display: inline; font-weight: bold;"&gt;+1 Achat&lt;/div&gt;.)&lt;/div&gt;&lt;/div&gt;&lt;br&gt;&lt;/div&gt;&lt;div class="card-text-coin-icon" style="transform:scale(0.19); top:1px; display: inline;left:355px;"&gt;&lt;div class="card-text-coin-text-container" style="display:inline;"&gt;&lt;div class="card-text-coin-text" style="color: black; display:inline; top:8px;"&gt;4&lt;/div&gt;&lt;/div&gt;&lt;/div&gt;&lt;/div&gt;</t>
  </si>
  <si>
    <t>seaway</t>
  </si>
  <si>
    <t>Route maritime</t>
  </si>
  <si>
    <t>&lt;div class="landscape-text" style="top:0px;"&gt;&lt;div style="position:relative; top:-5px;"&gt;&lt;div style="font-weight: bold;"&gt;&lt;div style="display:inline;"&gt;&lt;div style="display:inline; font-size:22px;"&gt;+2 Achats&lt;/div&gt;&lt;/div&gt;&lt;br&gt;&lt;/div&gt;&lt;/div&gt;&lt;div style="position:relative; top:-7px;"&gt;&lt;div style="line-height:19px;"&gt;&lt;div style="display:inline;"&gt;&lt;div style="display:inline; font-size:20px;"&gt;Quand vous recevez une carte à ce tour,&lt;/div&gt;&lt;/div&gt;&lt;br&gt;&lt;div style="display:inline;"&gt;&lt;div style="display:inline; font-size:20px;"&gt;vous pouvez la placer sur votre pioche.&lt;/div&gt;&lt;/div&gt;&lt;br&gt;&lt;/div&gt;&lt;/div&gt;&lt;/div&gt;</t>
  </si>
  <si>
    <t>Forains</t>
  </si>
  <si>
    <t>travellingfair</t>
  </si>
  <si>
    <t>travelling</t>
  </si>
  <si>
    <t>&lt;div class="landscape-text" style="top:0px;"&gt;&lt;div style="display:inline;"&gt;&lt;div style="display:inline; font-size:20px;"&gt;Écartez jusqu'à 2 cartes de votre main.&lt;/div&gt;&lt;/div&gt;&lt;br&gt;&lt;div style="display:inline;"&gt;&lt;div style="display:inline; font-size:20px;"&gt;Recevez un Argent par carte écartée.&lt;/div&gt;&lt;/div&gt;&lt;br&gt;&lt;/div&gt;</t>
  </si>
  <si>
    <t>trade</t>
  </si>
  <si>
    <t>Commerce</t>
  </si>
  <si>
    <t>&lt;div class="landscape-text" style="top:0px;"&gt;&lt;div style="position:relative; top:8px;"&gt;&lt;div style="line-height:16px;"&gt;&lt;div style="display:inline;"&gt;&lt;div style="display:inline; font-size:16px;"&gt;Placez votre jeton +      sur une pile de cartes Action de la réserve.&lt;/div&gt;&lt;/div&gt;&lt;br&gt;&lt;div style="display:inline;"&gt;&lt;div style="display:inline; font-size:16px;"&gt;(Quand vous jouez une carte de cette pile, obtenez d'abord +      .)&lt;/div&gt;&lt;/div&gt;&lt;br&gt;&lt;/div&gt;&lt;/div&gt;&lt;div class="card-text-coin-icon" style="transform:scale(0.16); top:10px; display: inline;left:137px;"&gt;&lt;div class="card-text-coin-text-container" style="display:inline;"&gt;&lt;div class="card-text-coin-text" style="color: black; display:inline; top:8px;"&gt;1&lt;/div&gt;&lt;/div&gt;&lt;/div&gt;&lt;div class="card-text-coin-icon" style="transform:scale(0.16); top:30px; display: inline;left:397px;"&gt;&lt;div class="card-text-coin-text-container" style="display:inline;"&gt;&lt;div class="card-text-coin-text" style="color: black; display:inline; top:8px;"&gt;1&lt;/div&gt;&lt;/div&gt;&lt;/div&gt;&lt;/div&gt;</t>
  </si>
  <si>
    <t>training</t>
  </si>
  <si>
    <t>Entraînement</t>
  </si>
  <si>
    <t>landscape</t>
  </si>
  <si>
    <t>Butin</t>
  </si>
  <si>
    <t>&lt;div class="card-text" style="top:40px;"&gt;&lt;div style="display:inline;"&gt;&lt;div style="position: relative; left:-35px;"&gt;&lt;div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left:-2px;"&gt;&lt;div class="card-text-vp-icon-container" style="display:inline; transform:scale(0.22); top:45px;"&gt;&lt;div class="card-text-vp-text-container"&gt;&lt;div class="card-text-vp-text" style="top:8px;"&gt;+1&lt;/div&gt;&lt;/div&gt;&lt;div class="card-text-vp-icon"&gt;&lt;/div&gt;&lt;/div&gt;&lt;/div&gt;&lt;/div&gt;&lt;br&gt;&lt;/div&gt;</t>
  </si>
  <si>
    <t>Saccage</t>
  </si>
  <si>
    <t>&lt;div class="card-text" style="top:13px;"&gt;&lt;div style="font-weight: bold;"&gt;&lt;div style="line-height:25px;"&gt;&lt;div style="display:inline;"&gt;&lt;div style="display:inline; font-size:25px;"&gt;+2 Cartes&lt;/div&gt;&lt;/div&gt;&lt;br&gt;&lt;div style="display:inline;"&gt;&lt;div style="display:inline; font-size:25px;"&gt;+2 Actions&lt;/div&gt;&lt;/div&gt;&lt;br&gt;&lt;/div&gt;&lt;/div&gt;&lt;br&gt;&lt;div style="position:relative; top:-30px;"&gt;&lt;div style="line-height:18px;"&gt;&lt;div style="display:inline;"&gt;&lt;div style="display:inline; font-size:19px;"&gt;Vous pouvez dévoiler un Or ou un&lt;/div&gt;&lt;/div&gt;&lt;br&gt;&lt;div style="display:inline;"&gt;&lt;div style="display:inline; font-size:19px;"&gt;Saccage de votre main. Si vous ne&lt;/div&gt;&lt;/div&gt;&lt;br&gt;&lt;div style="display:inline;"&gt;&lt;div style="display:inline; font-size:19px;"&gt;le faites pas, mettez cette carte de&lt;/div&gt;&lt;/div&gt;&lt;br&gt;&lt;div style="display:inline;"&gt;&lt;div style="display:inline; font-size:19px;"&gt;côté et retournez-la à la réserve au&lt;/div&gt;&lt;/div&gt;&lt;br&gt;&lt;div style="display:inline;"&gt;&lt;div style="display:inline; font-size:19px;"&gt;début de la phase d'Ajustement.&lt;/div&gt;&lt;/div&gt;&lt;br&gt;&lt;/div&gt;&lt;/div&gt;&lt;/div&gt;</t>
  </si>
  <si>
    <t>Camp</t>
  </si>
  <si>
    <t>&lt;div class="card-text" style="top:73px;"&gt;&lt;div style="position: relative; left:-15px;"&gt;&lt;div style="font-weight: bold;"&gt;&lt;div style="display:inline;"&gt;+&lt;/div&gt;&lt;br&gt;&lt;/div&gt;&lt;/div&gt;&lt;div class="card-text-coin-icon" style="transform:scale(0.3); top:-5px; display: inline;left:142px;"&gt;&lt;div class="card-text-coin-text-container" style="display:inline;"&gt;&lt;div class="card-text-coin-text" style="color: black; display:inline; top:8px;"&gt;1&lt;/div&gt;&lt;/div&gt;&lt;/div&gt;&lt;/div&gt;</t>
  </si>
  <si>
    <t>Mine abandonnée</t>
  </si>
  <si>
    <t>&lt;div class="card-text" style="top:73px;"&gt;&lt;div style="font-weight: bold;"&gt;&lt;div style="display:inline;"&gt;+1 Carte&lt;/div&gt;&lt;br&gt;&lt;/div&gt;&lt;/div&gt;</t>
  </si>
  <si>
    <t>Bibliothèque en ruines</t>
  </si>
  <si>
    <t>Marché en ruines</t>
  </si>
  <si>
    <t>&lt;div class="card-text" style="top:73px;"&gt;&lt;div style="font-weight: bold;"&gt;&lt;div style="display:inline;"&gt;+1 Action&lt;/div&gt;&lt;br&gt;&lt;/div&gt;&lt;/div&gt;</t>
  </si>
  <si>
    <t>Village en ruines</t>
  </si>
  <si>
    <t>&lt;div class="card-text" style="top:73px;"&gt;&lt;div style="font-weight: bold;"&gt;&lt;div style="display:inline;"&gt;+1 Achat&lt;/div&gt;&lt;br&gt;&lt;/div&gt;&lt;/div&gt;</t>
  </si>
  <si>
    <t>&lt;div class="card-text" style="top:29px;"&gt;&lt;div style="position:relative; top:10px;"&gt;&lt;div style="line-height:19px;"&gt;&lt;div style="display:inline;"&gt;&lt;div style="display:inline; font-size:20px;"&gt;Consultez les deux premières&lt;/div&gt;&lt;/div&gt;&lt;br&gt;&lt;div style="display:inline;"&gt;&lt;div style="display:inline; font-size:20px;"&gt;cartes de votre pioche.&lt;/div&gt;&lt;/div&gt;&lt;br&gt;&lt;div style="display:inline;"&gt;&lt;div style="display:inline; font-size:20px;"&gt;Défaussez-les ou replacez-les&lt;/div&gt;&lt;/div&gt;&lt;br&gt;&lt;div style="display:inline;"&gt;&lt;div style="display:inline; font-size:20px;"&gt;dans l'ordre de votre choix.&lt;/div&gt;&lt;/div&gt;&lt;br&gt;&lt;/div&gt;&lt;/div&gt;&lt;/div&gt;</t>
  </si>
  <si>
    <t>rescapés</t>
  </si>
  <si>
    <t>&lt;div class="landscape-text" style="top:14px;"&gt;&lt;div style="position:relative; top:5px;"&gt;&lt;div style="display:inline;"&gt;&lt;div style="display:inline; font-size:24px;"&gt;Quand vous piochez votre main, &lt;div style="display: inline; font-weight: bold;"&gt;+1 Carte&lt;/div&gt;.&lt;/div&gt;&lt;/div&gt;&lt;br&gt;&lt;/div&gt;&lt;/div&gt;</t>
  </si>
  <si>
    <t>Drapeau</t>
  </si>
  <si>
    <t>Renaissance</t>
  </si>
  <si>
    <t>Leprechaun</t>
  </si>
  <si>
    <t>Famine</t>
  </si>
  <si>
    <t>Nocturne</t>
  </si>
  <si>
    <t>abandoned</t>
  </si>
  <si>
    <t>ruined_libr</t>
  </si>
  <si>
    <t>ruined_market</t>
  </si>
  <si>
    <t>ruined_villa</t>
  </si>
  <si>
    <t>overgrown</t>
  </si>
  <si>
    <t>dame_anna</t>
  </si>
  <si>
    <t>dame_jose</t>
  </si>
  <si>
    <t>dame_molly</t>
  </si>
  <si>
    <t>dame_natali</t>
  </si>
  <si>
    <t>dame_sylv</t>
  </si>
  <si>
    <t>sir_baile</t>
  </si>
  <si>
    <t>sir_destry</t>
  </si>
  <si>
    <t>sir_martin</t>
  </si>
  <si>
    <t>sir_michael</t>
  </si>
  <si>
    <t>sir_vander</t>
  </si>
  <si>
    <t>flag</t>
  </si>
  <si>
    <t>engineer</t>
  </si>
  <si>
    <t>cityquarter</t>
  </si>
  <si>
    <t>overlord</t>
  </si>
  <si>
    <t>royalblacksmith</t>
  </si>
  <si>
    <t>castles</t>
  </si>
  <si>
    <t>chariotrace</t>
  </si>
  <si>
    <t>enchantress</t>
  </si>
  <si>
    <t>farmersmarket</t>
  </si>
  <si>
    <t>sacrifice</t>
  </si>
  <si>
    <t>temple</t>
  </si>
  <si>
    <t>villa</t>
  </si>
  <si>
    <t>archive</t>
  </si>
  <si>
    <t>capital</t>
  </si>
  <si>
    <t>charm</t>
  </si>
  <si>
    <t>crown</t>
  </si>
  <si>
    <t>forum</t>
  </si>
  <si>
    <t>groundskeeper</t>
  </si>
  <si>
    <t>legionary</t>
  </si>
  <si>
    <t>wildhunt</t>
  </si>
  <si>
    <t>triumph</t>
  </si>
  <si>
    <t>donate</t>
  </si>
  <si>
    <t>delve</t>
  </si>
  <si>
    <t>tax</t>
  </si>
  <si>
    <t>banquet</t>
  </si>
  <si>
    <t>ritual</t>
  </si>
  <si>
    <t>salttheearth</t>
  </si>
  <si>
    <t>wedding</t>
  </si>
  <si>
    <t>windfall</t>
  </si>
  <si>
    <t>conquest</t>
  </si>
  <si>
    <t>dominate</t>
  </si>
  <si>
    <t>aqueduct</t>
  </si>
  <si>
    <t>arena</t>
  </si>
  <si>
    <t>banditfort</t>
  </si>
  <si>
    <t>basilica</t>
  </si>
  <si>
    <t>baths</t>
  </si>
  <si>
    <t>battlefield</t>
  </si>
  <si>
    <t>colonnade</t>
  </si>
  <si>
    <t>defiledshrine</t>
  </si>
  <si>
    <t>fountain</t>
  </si>
  <si>
    <t>keep</t>
  </si>
  <si>
    <t>labyrinth</t>
  </si>
  <si>
    <t>mountainpass</t>
  </si>
  <si>
    <t>museum</t>
  </si>
  <si>
    <t>obelisk</t>
  </si>
  <si>
    <t>orchard</t>
  </si>
  <si>
    <t>palace</t>
  </si>
  <si>
    <t>tomb</t>
  </si>
  <si>
    <t>tower</t>
  </si>
  <si>
    <t>triumphalarch</t>
  </si>
  <si>
    <t>wall</t>
  </si>
  <si>
    <t>wolfden</t>
  </si>
  <si>
    <t>humblecastle</t>
  </si>
  <si>
    <t>crumblingcastle</t>
  </si>
  <si>
    <t>smallcastle</t>
  </si>
  <si>
    <t>hauntedcastle</t>
  </si>
  <si>
    <t>opulentcastle</t>
  </si>
  <si>
    <t>sprawlingcastle</t>
  </si>
  <si>
    <t>grandcastle</t>
  </si>
  <si>
    <t>druid</t>
  </si>
  <si>
    <t>faithfulhound</t>
  </si>
  <si>
    <t>guardian</t>
  </si>
  <si>
    <t>monastery</t>
  </si>
  <si>
    <t>pixie</t>
  </si>
  <si>
    <t>tracker</t>
  </si>
  <si>
    <t>changeling</t>
  </si>
  <si>
    <t>fool</t>
  </si>
  <si>
    <t>ghosttown</t>
  </si>
  <si>
    <t>leprechaun</t>
  </si>
  <si>
    <t>nightwatchman</t>
  </si>
  <si>
    <t>secretcave</t>
  </si>
  <si>
    <t>bard</t>
  </si>
  <si>
    <t>blessedvillage</t>
  </si>
  <si>
    <t>cemetery</t>
  </si>
  <si>
    <t>conclave</t>
  </si>
  <si>
    <t>exorcist</t>
  </si>
  <si>
    <t>necromancer</t>
  </si>
  <si>
    <t>shepherd</t>
  </si>
  <si>
    <t>skulk</t>
  </si>
  <si>
    <t>cobbler</t>
  </si>
  <si>
    <t>crypt</t>
  </si>
  <si>
    <t>cursedvillage</t>
  </si>
  <si>
    <t>denofsin</t>
  </si>
  <si>
    <t>idol</t>
  </si>
  <si>
    <t>pooka</t>
  </si>
  <si>
    <t>sacredgrove</t>
  </si>
  <si>
    <t>tormentor</t>
  </si>
  <si>
    <t>tragichero</t>
  </si>
  <si>
    <t>vampire</t>
  </si>
  <si>
    <t>werewolf</t>
  </si>
  <si>
    <t>raider</t>
  </si>
  <si>
    <t>hauntedmirror</t>
  </si>
  <si>
    <t>magiclamp</t>
  </si>
  <si>
    <t>goat</t>
  </si>
  <si>
    <t>pasture</t>
  </si>
  <si>
    <t>pouch</t>
  </si>
  <si>
    <t>cursedgold</t>
  </si>
  <si>
    <t>luckycoin</t>
  </si>
  <si>
    <t>wish</t>
  </si>
  <si>
    <t>bat</t>
  </si>
  <si>
    <t>imp</t>
  </si>
  <si>
    <t>zombieapprentice</t>
  </si>
  <si>
    <t>zombiemason</t>
  </si>
  <si>
    <t>zombiespy</t>
  </si>
  <si>
    <t>ghost</t>
  </si>
  <si>
    <t>badomens</t>
  </si>
  <si>
    <t>delusion</t>
  </si>
  <si>
    <t>envy</t>
  </si>
  <si>
    <t>famine</t>
  </si>
  <si>
    <t>fear</t>
  </si>
  <si>
    <t>greed</t>
  </si>
  <si>
    <t>haunting</t>
  </si>
  <si>
    <t>locusts</t>
  </si>
  <si>
    <t>misery</t>
  </si>
  <si>
    <t>plague</t>
  </si>
  <si>
    <t>poverty</t>
  </si>
  <si>
    <t>war</t>
  </si>
  <si>
    <t>deluded</t>
  </si>
  <si>
    <t>envious</t>
  </si>
  <si>
    <t>miserable</t>
  </si>
  <si>
    <t>twicemiserable</t>
  </si>
  <si>
    <t>lostinthewoods</t>
  </si>
  <si>
    <t>borderguard</t>
  </si>
  <si>
    <t>ducat</t>
  </si>
  <si>
    <t>lackeys</t>
  </si>
  <si>
    <t>actingtroupe</t>
  </si>
  <si>
    <t>cargoship</t>
  </si>
  <si>
    <t>experiment</t>
  </si>
  <si>
    <t>improve</t>
  </si>
  <si>
    <t>flagbearer</t>
  </si>
  <si>
    <t>hideout</t>
  </si>
  <si>
    <t>inventor</t>
  </si>
  <si>
    <t>mountainvillage</t>
  </si>
  <si>
    <t>patron</t>
  </si>
  <si>
    <t>priest</t>
  </si>
  <si>
    <t>research</t>
  </si>
  <si>
    <t>silkmerchant</t>
  </si>
  <si>
    <t>oldwitch</t>
  </si>
  <si>
    <t>recruiter</t>
  </si>
  <si>
    <t>scepter</t>
  </si>
  <si>
    <t>scholar</t>
  </si>
  <si>
    <t>sculptor</t>
  </si>
  <si>
    <t>seer</t>
  </si>
  <si>
    <t>spices</t>
  </si>
  <si>
    <t>swashbuckler</t>
  </si>
  <si>
    <t>treasurer</t>
  </si>
  <si>
    <t>villain</t>
  </si>
  <si>
    <t>cathedral</t>
  </si>
  <si>
    <t>citygate</t>
  </si>
  <si>
    <t>pageant</t>
  </si>
  <si>
    <t>sewers</t>
  </si>
  <si>
    <t>starchart</t>
  </si>
  <si>
    <t>exploration</t>
  </si>
  <si>
    <t>fair</t>
  </si>
  <si>
    <t>silos</t>
  </si>
  <si>
    <t>sinisterplot</t>
  </si>
  <si>
    <t>academy</t>
  </si>
  <si>
    <t>capitalism</t>
  </si>
  <si>
    <t>fleet</t>
  </si>
  <si>
    <t>guildhall</t>
  </si>
  <si>
    <t>piazza</t>
  </si>
  <si>
    <t>roadnetwork</t>
  </si>
  <si>
    <t>barracks</t>
  </si>
  <si>
    <t>innovation</t>
  </si>
  <si>
    <t>canal</t>
  </si>
  <si>
    <t>citadel</t>
  </si>
  <si>
    <t>horn</t>
  </si>
  <si>
    <t>key</t>
  </si>
  <si>
    <t>lantern</t>
  </si>
  <si>
    <t>treasurechest</t>
  </si>
  <si>
    <t>encampment</t>
  </si>
  <si>
    <t>plunder</t>
  </si>
  <si>
    <t>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style="line-height:18.5px;"&gt;&lt;div style="display:inline;"&gt;&lt;div style="display:inline; font-size:18.5px;"&gt;Doublez votre       si vous ne l'avez&lt;/div&gt;&lt;/div&gt;&lt;br&gt;&lt;div style="display:inline;"&gt;&lt;div style="display:inline; font-size:18.5px;"&gt;pas déjà fait ce tour-ci.&lt;/div&gt;&lt;/div&gt;&lt;br&gt;&lt;/div&gt;&lt;/div&gt;&lt;div class="horizontal-line" style="width:200px; height:3px;margin-top:15px;"&gt;&lt;/div&gt;&lt;div style="position:relative; top:7px;"&gt;&lt;div style="line-height:18.5px;"&gt;&lt;div style="display:inline;"&gt;&lt;div style="display:inline; font-size:18.5px;"&gt;Lorsque vous recevez cette carte,&lt;/div&gt;&lt;/div&gt;&lt;br&gt;&lt;div style="display:inline;"&gt;&lt;div style="display:inline; font-size:18.5px;"&gt;recevez un Or par Gladiateur en jeu.&lt;/div&gt;&lt;/div&gt;&lt;br&gt;&lt;/div&gt;&lt;/div&gt;&lt;div class="card-text-coin-icon" style="transform:scale(0.2); top:31px; display: inline;left:121px;"&gt;&lt;div class="card-text-coin-text-container" style="display:inline;"&gt;&lt;div class="card-text-coin-text" style="color: black; display:inline; top:8px;"&gt;&lt;/div&gt;&lt;/div&gt;&lt;/div&gt;&lt;/div&gt;</t>
  </si>
  <si>
    <t>Fortune</t>
  </si>
  <si>
    <t>fortune</t>
  </si>
  <si>
    <t>gladiator</t>
  </si>
  <si>
    <t>Gladiateur</t>
  </si>
  <si>
    <t>&lt;div class="landscape-text" style="top:0px;"&gt;&lt;div style="position:relative; top:10px;"&gt;&lt;div style="line-height:21px;"&gt;&lt;div style="display:inline;"&gt;&lt;div style="display:inline; font-size:21px;"&gt;Pendant vos tours, les cartes Action ayant dans leur&lt;/div&gt;&lt;/div&gt;&lt;br&gt;&lt;div style="display:inline;"&gt;&lt;div style="display:inline; font-size:21px;"&gt;texte un montant « +      » sont aussi des Trésors.&lt;/div&gt;&lt;/div&gt;&lt;br&gt;&lt;/div&gt;&lt;/div&gt;&lt;div class="card-text-coin-icon" style="transform:scale(0.2); top:35px; display: inline;left:190px;"&gt;&lt;div class="card-text-coin-text-container" style="display:inline;"&gt;&lt;div class="card-text-coin-text" style="color: black; display:inline; top:8px;"&gt;&lt;/div&gt;&lt;/div&gt;&lt;/div&gt;&lt;/div&gt;</t>
  </si>
  <si>
    <t>Capitalisme</t>
  </si>
  <si>
    <t>&lt;div class="landscape-text" style="top:14px;"&gt;&lt;div style="display:inline;"&gt;&lt;div style="display:inline; font-size:26px;"&gt;Recevez un Feu follet de sa pile.&lt;/div&gt;&lt;/div&gt;&lt;br&gt;&lt;/div&gt;</t>
  </si>
  <si>
    <t>Don des marais</t>
  </si>
  <si>
    <t>Don de la terre</t>
  </si>
  <si>
    <t>&lt;div class="landscape-text" style="top:0px;"&gt;&lt;div style="font-weight: bold;"&gt;&lt;div style="line-height:25px;"&gt;&lt;div style="display:inline;"&gt;&lt;div style="display:inline; font-size:25px;"&gt;+1 Action&lt;/div&gt;&lt;/div&gt;&lt;br&gt;&lt;div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t>
  </si>
  <si>
    <t>Don des champs</t>
  </si>
  <si>
    <t>&lt;div class="landscape-text" style="top:14px;"&gt;&lt;div style="display:inline;"&gt;&lt;div style="display:inline; font-size:24px;"&gt;Vous pouvez écarter une carte de votre main.&lt;/div&gt;&lt;/div&gt;&lt;br&gt;&lt;/div&gt;</t>
  </si>
  <si>
    <t>&lt;div class="landscape-text" style="top:0px;"&gt;&lt;div style="font-weight: bold;"&gt;&lt;div style="line-height:25px;"&gt;&lt;div style="display:inline;"&gt;&lt;div style="display:inline; font-size:25px;"&gt;+1 Achat&lt;/div&gt;&lt;/div&gt;&lt;br&gt;&lt;div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t>
  </si>
  <si>
    <t>&lt;div class="landscape-text" style="top:0px;"&gt;&lt;div style="display:inline;"&gt;&lt;div style="display:inline; font-size:22px;"&gt;Consultez votre défausse. Vous pouvez&lt;/div&gt;&lt;/div&gt;&lt;br&gt;&lt;div style="display:inline;"&gt;&lt;div style="display:inline; font-size:22px;"&gt;en placer une carte sur votre pioche.&lt;/div&gt;&lt;/div&gt;&lt;br&gt;&lt;/div&gt;</t>
  </si>
  <si>
    <t>&lt;div class="landscape-text" style="top:14px;"&gt;&lt;div style="display:inline;"&gt;&lt;div style="display:inline; font-size:26px;"&gt;Recevez un Argent.&lt;/div&gt;&lt;/div&gt;&lt;br&gt;&lt;/div&gt;</t>
  </si>
  <si>
    <t>&lt;div class="landscape-text" style="top:0px;"&gt;&lt;div style="display:inline;"&gt;&lt;div style="display:inline; font-size:22px;"&gt;&lt;div style="display: inline; font-weight: bold;"&gt;+1 Carte&lt;/div&gt; à la fin de ce tour.&lt;/div&gt;&lt;/div&gt;&lt;br&gt;&lt;div style="display:inline;"&gt;&lt;div style="display:inline; font-size:22px;"&gt;(Conservez ceci jusqu'à la phase Ajustement.)&lt;/div&gt;&lt;/div&gt;&lt;br&gt;&lt;/div&gt;</t>
  </si>
  <si>
    <t>Don de la rivière</t>
  </si>
  <si>
    <t>&lt;div class="landscape-text" style="top:14px;"&gt;&lt;div style="font-weight: bold;"&gt;&lt;div style="display:inline;"&gt;&lt;div style="display:inline; font-size:28px;"&gt;+1 Carte&lt;/div&gt;&lt;/div&gt;&lt;br&gt;&lt;/div&gt;&lt;/div&gt;</t>
  </si>
  <si>
    <t>Don de la mer</t>
  </si>
  <si>
    <t>Don des flammes</t>
  </si>
  <si>
    <t>Don de la lune</t>
  </si>
  <si>
    <t>Don des forêts</t>
  </si>
  <si>
    <t>Don des montagnes</t>
  </si>
  <si>
    <t>&lt;div class="landscape-text" style="top:14px;"&gt;&lt;div style="display:inline;"&gt;&lt;div style="display:inline; font-size:20px;"&gt;Vous pouvez défausser 3 cartes pour recevoir un Or.&lt;/div&gt;&lt;/div&gt;&lt;br&gt;&lt;/div&gt;</t>
  </si>
  <si>
    <t>Don du ciel</t>
  </si>
  <si>
    <t>&lt;div class="landscape-text" style="top:0px;"&gt;&lt;div style="position:relative; top:0px;"&gt;&lt;div style="line-height:19px;"&gt;&lt;div style="display:inline;"&gt;&lt;div style="display:inline; font-size:19px;"&gt;Consultez les 4 premières cartes de votre pioche.&lt;/div&gt;&lt;/div&gt;&lt;br&gt;&lt;div style="display:inline;"&gt;&lt;div style="display:inline; font-size:19px;"&gt; Défaussez-en autant que vous le souhaitez&lt;/div&gt;&lt;/div&gt;&lt;br&gt;&lt;div style="display:inline;"&gt;&lt;div style="display:inline; font-size:19px;"&gt;et replacez le reste dans l'ordre de votre choix.&lt;/div&gt;&lt;/div&gt;&lt;br&gt;&lt;/div&gt;&lt;/div&gt;&lt;/div&gt;</t>
  </si>
  <si>
    <t>Don du soleil</t>
  </si>
  <si>
    <t>&lt;div class="landscape-text" style="top:0px;"&gt;&lt;div style="font-weight: bold;"&gt;&lt;div style="display:inline;"&gt;&lt;div style="display:inline; font-size:26px;"&gt;+2 Cartes&lt;/div&gt;&lt;/div&gt;&lt;br&gt;&lt;/div&gt;&lt;div style="display:inline;"&gt;&lt;div style="display:inline; font-size:26px;"&gt;Défaussez 2 cartes.&lt;/div&gt;&lt;/div&gt;&lt;br&gt;&lt;/div&gt;</t>
  </si>
  <si>
    <t>Don du vent</t>
  </si>
  <si>
    <t>&lt;div class="card-text" style="top:5px;"&gt;&lt;div style="font-weight: bold;"&gt;&lt;div style="line-height:27px;"&gt;&lt;div style="display:inline;"&gt;&lt;div style="display:inline; font-size:27px;"&gt;+1 Carte&lt;/div&gt;&lt;/div&gt;&lt;br&gt;&lt;div style="display:inline;"&gt;&lt;div style="display:inline; font-size:27px;"&gt;+1 Action&lt;/div&gt;&lt;/div&gt;&lt;br&gt;&lt;/div&gt;&lt;/div&gt;&lt;div style="position:relative; top:3px;"&gt;&lt;div style="line-height:17px;"&gt;&lt;div style="display:inline;"&gt;&lt;div style="display:inline; font-size:19px;"&gt;Vous pouvez jouer un Trou dans&lt;/div&gt;&lt;/div&gt;&lt;br&gt;&lt;div style="display:inline;"&gt;&lt;div style="display:inline; font-size:19px;"&gt;la glace de votre main.&lt;/div&gt;&lt;/div&gt;&lt;br&gt;&lt;/div&gt;&lt;/div&gt;&lt;div class="horizontal-line" style="width:200px; height:2px;margin-top:8px;"&gt;&lt;/div&gt;&lt;div style="position:relative; top:0px;"&gt;&lt;div style="line-height:17px;"&gt;&lt;div style="display:inline;"&gt;&lt;div style="display:inline; font-size:18px;"&gt;Lorsque cette carte est en jeu, quand&lt;/div&gt;&lt;/div&gt;&lt;br&gt;&lt;div style="display:inline;"&gt;&lt;div style="display:inline; font-size:18px;"&gt;vous jouez un Argent, vous pouvez&lt;/div&gt;&lt;/div&gt;&lt;br&gt;&lt;div style="display:inline;"&gt;&lt;div style="display:inline; font-size:18px;"&gt;écarter une carte de votre main.&lt;/div&gt;&lt;/div&gt;&lt;br&gt;&lt;/div&gt;&lt;/div&gt;&lt;/div&gt;</t>
  </si>
  <si>
    <t>Sauna</t>
  </si>
  <si>
    <t>Trou dans la glace</t>
  </si>
  <si>
    <t>&lt;div class="card-text" style="top:29px;"&gt;&lt;div style="position:relative; top:15px;"&gt;&lt;div style="font-weight: bold;"&gt;&lt;div style="line-height:20px;"&gt;&lt;div style="display:inline;"&gt;&lt;div style="display:inline; font-size:27px;"&gt;+3 Cartes&lt;/div&gt;&lt;/div&gt;&lt;br&gt;&lt;/div&gt;&lt;/div&gt;&lt;/div&gt;&lt;div style="position:relative; top:8px;"&gt;&lt;div style="line-height:20px;"&gt;&lt;div style="display:inline;"&gt;&lt;div style="display:inline; font-size:21px;"&gt;&lt;/div&gt;&lt;/div&gt;&lt;br&gt;&lt;div style="display:inline;"&gt;&lt;div style="display:inline; font-size:21px;"&gt;Vous pouvez jouer un Sauna&lt;/div&gt;&lt;/div&gt;&lt;br&gt;&lt;div style="display:inline;"&gt;&lt;div style="display:inline; font-size:21px;"&gt;de votre main.&lt;/div&gt;&lt;/div&gt;&lt;br&gt;&lt;/div&gt;&lt;/div&gt;&lt;/div&gt;</t>
  </si>
  <si>
    <t>Vœu</t>
  </si>
  <si>
    <t>&lt;div class="card-text" style="top:29px;"&gt;&lt;div style="position:relative; top:0px;"&gt;&lt;div style="line-height:23px;"&gt;&lt;div style="display:inline;"&gt;&lt;div style="display:inline; font-size:20px;"&gt;Recevez un Or. Si vous avez&lt;/div&gt;&lt;/div&gt;&lt;br&gt;&lt;div style="display:inline;"&gt;&lt;div style="display:inline; font-size:20px;"&gt;exactement 7 cartes en jeu,&lt;/div&gt;&lt;/div&gt;&lt;br&gt;&lt;div style="display:inline;"&gt;&lt;div style="display:inline; font-size:20px;"&gt;recevez un Vœu de sa pile.&lt;/div&gt;&lt;/div&gt;&lt;br&gt;&lt;div style="display:inline;"&gt;&lt;div style="display:inline; font-size:20px;"&gt;Sinon, appliquez un Sortilège.&lt;/div&gt;&lt;/div&gt;&lt;br&gt;&lt;/div&gt;&lt;/div&gt;&lt;/div&gt;</t>
  </si>
  <si>
    <t>&lt;div class="landscape-text" style="top:0px;"&gt;&lt;div style="display:inline;"&gt;&lt;div style="display:inline; font-size:20px;"&gt;Au début de votre phase Achat, rendez Envoûté, et&lt;/div&gt;&lt;/div&gt;&lt;br&gt;&lt;div style="display:inline;"&gt;&lt;div style="display:inline; font-size:20px;"&gt;vous ne pouvez pas acheter de cartes Action à ce tour.&lt;/div&gt;&lt;/div&gt;&lt;br&gt;&lt;/div&gt;</t>
  </si>
  <si>
    <t>Envoûté</t>
  </si>
  <si>
    <t>&lt;div class="landscape-text" style="top:0px;"&gt;&lt;div style="display:inline;"&gt;&lt;div style="display:inline; font-size:20px;"&gt;Au début de votre phase Achat, rendez Jaloux, et&lt;/div&gt;&lt;/div&gt;&lt;br&gt;&lt;div style="display:inline;"&gt;&lt;div style="display:inline; font-size:20px;"&gt;les cartes Argent et Or produisent       à ce tour.&lt;/div&gt;&lt;/div&gt;&lt;br&gt;&lt;div class="card-text-coin-icon" style="transform:scale(0.18); top:36px; display: inline;left:306px;"&gt;&lt;div class="card-text-coin-text-container" style="display:inline;"&gt;&lt;div class="card-text-coin-text" style="color: black; display:inline; top:8px;"&gt;1&lt;/div&gt;&lt;/div&gt;&lt;/div&gt;&lt;/div&gt;</t>
  </si>
  <si>
    <t>Jalous</t>
  </si>
  <si>
    <t>&lt;div class="landscape-text" style="top:2px;"&gt;&lt;div class="card-text-vp-icon-container" style="display:inline; transform:scale(0.55); top:0px;left:200px;"&gt;&lt;div class="card-text-vp-text-container"&gt;&lt;div class="card-text-vp-text" style="top:8px;"&gt;-2&lt;/div&gt;&lt;/div&gt;&lt;div class="card-text-vp-icon"&gt;&lt;/div&gt;&lt;/div&gt;&lt;/div&gt;</t>
  </si>
  <si>
    <t>En détresse</t>
  </si>
  <si>
    <t>&lt;div class="landscape-text" style="top:2px;"&gt;&lt;div class="card-text-vp-icon-container" style="display:inline; transform:scale(0.55); top:0px;left:200px;"&gt;&lt;div class="card-text-vp-text-container"&gt;&lt;div class="card-text-vp-text" style="top:8px;"&gt;-4&lt;/div&gt;&lt;/div&gt;&lt;div class="card-text-vp-icon"&gt;&lt;/div&gt;&lt;/div&gt;&lt;/div&gt;</t>
  </si>
  <si>
    <t>En grande détresse</t>
  </si>
  <si>
    <t>&lt;div class="landscape-text" style="top:0px;"&gt;&lt;div style="line-height:18px;"&gt;&lt;div style="display:inline;"&gt;&lt;div style="display:inline; font-size:20px;"&gt;Placez votre pioche dans votre défausse. Consultez-la&lt;/div&gt;&lt;/div&gt;&lt;br&gt;&lt;div style="display:inline;"&gt;&lt;div style="display:inline; font-size:20px;"&gt;et placez en 2 Cuivres sur votre pioche (ou dévoilez&lt;/div&gt;&lt;/div&gt;&lt;br&gt;&lt;div style="display:inline;"&gt;&lt;div style="display:inline; font-size:20px;"&gt; votre défausse pour prouver que c'est impossible).&lt;/div&gt;&lt;/div&gt;&lt;br&gt;&lt;/div&gt;&lt;/div&gt;</t>
  </si>
  <si>
    <t>Mauvais augure</t>
  </si>
  <si>
    <t>&lt;div class="landscape-text" style="top:0px;"&gt;&lt;div style="display:inline;"&gt;&lt;div style="display:inline; font-size:26px;"&gt;Si vous n'avez pas Envoûté ou Jaloux,&lt;/div&gt;&lt;/div&gt;&lt;br&gt;&lt;div style="display:inline;"&gt;&lt;div style="display:inline; font-size:26px;"&gt;prenez Envoûté.&lt;/div&gt;&lt;/div&gt;&lt;br&gt;&lt;/div&gt;</t>
  </si>
  <si>
    <t>&lt;div class="landscape-text" style="top:0px;"&gt;&lt;div style="display:inline;"&gt;&lt;div style="display:inline; font-size:26px;"&gt;Si vous n'avez pas Envoûté ou Jaloux,&lt;/div&gt;&lt;/div&gt;&lt;br&gt;&lt;div style="display:inline;"&gt;&lt;div style="display:inline; font-size:26px;"&gt;prenez Jaloux.&lt;/div&gt;&lt;/div&gt;&lt;br&gt;&lt;/div&gt;</t>
  </si>
  <si>
    <t>Jalousie</t>
  </si>
  <si>
    <t>&lt;div class="landscape-text" style="top:0px;"&gt;&lt;div style="line-height:18px;"&gt;&lt;div style="display:inline;"&gt;&lt;div style="display:inline; font-size:20px;"&gt;Consultez les 3 premières cartes de votre pioche.&lt;/div&gt;&lt;/div&gt;&lt;br&gt;&lt;div style="display:inline;"&gt;&lt;div style="display:inline; font-size:20px;"&gt;Défaussez les cartes Action.&lt;/div&gt;&lt;/div&gt;&lt;br&gt;&lt;div style="display:inline;"&gt;&lt;div style="display:inline; font-size:20px;"&gt;Mélangez le reste dans votre pioche.&lt;/div&gt;&lt;/div&gt;&lt;br&gt;&lt;/div&gt;&lt;/div&gt;</t>
  </si>
  <si>
    <t>Peur</t>
  </si>
  <si>
    <t>&lt;div class="landscape-text" style="top:0px;"&gt;&lt;div style="display:inline;"&gt;&lt;div style="display:inline; font-size:20px;"&gt;Si vous avez au moins 5 cartes en main, défaussez une&lt;/div&gt;&lt;/div&gt;&lt;br&gt;&lt;div style="display:inline;"&gt;&lt;div style="display:inline; font-size:20px;"&gt;carte Action ou Trésor (à défaut, dévoilez votre main).&lt;/div&gt;&lt;/div&gt;&lt;br&gt;&lt;/div&gt;</t>
  </si>
  <si>
    <t>&lt;div class="landscape-text" style="top:14px;"&gt;&lt;div style="display:inline;"&gt;&lt;div style="display:inline; font-size:26px;"&gt;Recevez un Cuivre sur votre pioche.&lt;/div&gt;&lt;/div&gt;&lt;br&gt;&lt;/div&gt;</t>
  </si>
  <si>
    <t>Avidité</t>
  </si>
  <si>
    <t>&lt;div class="landscape-text" style="top:0px;"&gt;&lt;div style="display:inline;"&gt;&lt;div style="display:inline; font-size:26px;"&gt;Si vous avez au moins 4 cartes en main,&lt;/div&gt;&lt;/div&gt;&lt;br&gt;&lt;div style="display:inline;"&gt;&lt;div style="display:inline; font-size:26px;"&gt;placez-en une sur votre pioche.&lt;/div&gt;&lt;/div&gt;&lt;br&gt;&lt;/div&gt;</t>
  </si>
  <si>
    <t>Obsession</t>
  </si>
  <si>
    <t>&lt;div class="landscape-text" style="top:0px;"&gt;&lt;div style="line-height:18px;"&gt;&lt;div style="display:inline;"&gt;&lt;div style="display:inline; font-size:18px;"&gt;Écartez la carte du dessus de votre pioche. Si c'est un&lt;/div&gt;&lt;/div&gt;&lt;br&gt;&lt;div style="display:inline;"&gt;&lt;div style="display:inline; font-size:18px;"&gt;Cuivre ou un Domaine, recevez une Malédiction. Sinon,&lt;/div&gt;&lt;/div&gt;&lt;br&gt;&lt;div style="display:inline;"&gt;&lt;div style="display:inline; font-size:18px;"&gt;recevez une carte moins chère ayant un type en commun.&lt;/div&gt;&lt;/div&gt;&lt;br&gt;&lt;/div&gt;&lt;/div&gt;</t>
  </si>
  <si>
    <t>Sauterelles</t>
  </si>
  <si>
    <t>&lt;div class="landscape-text" style="top:0px;"&gt;&lt;div style="line-height:20px;"&gt;&lt;div style="display:inline;"&gt;&lt;div style="display:inline; font-size:20px;"&gt;Si c'est votre première Détresse de la partie&lt;/div&gt;&lt;/div&gt;&lt;br&gt;&lt;div style="display:inline;"&gt;&lt;div style="display:inline; font-size:20px;"&gt;prenez «En détresse». Sinon, retournez-le&lt;/div&gt;&lt;/div&gt;&lt;br&gt;&lt;div style="display:inline;"&gt;&lt;div style="display:inline; font-size:20px;"&gt; du côté «En grande détresse».&lt;/div&gt;&lt;/div&gt;&lt;br&gt;&lt;/div&gt;&lt;/div&gt;</t>
  </si>
  <si>
    <t>Détresse</t>
  </si>
  <si>
    <t>&lt;div class="landscape-text" style="top:14px;"&gt;&lt;div style="display:inline;"&gt;&lt;div style="display:inline; font-size:26px;"&gt;Recevez une Malédiction en main.&lt;/div&gt;&lt;/div&gt;&lt;br&gt;&lt;/div&gt;</t>
  </si>
  <si>
    <t>Peste</t>
  </si>
  <si>
    <t>&lt;div class="landscape-text" style="top:14px;"&gt;&lt;div style="display:inline;"&gt;&lt;div style="display:inline; font-size:26px;"&gt;Défaussez jusqu'à avoir 3 cartes en main.&lt;/div&gt;&lt;/div&gt;&lt;br&gt;&lt;/div&gt;</t>
  </si>
  <si>
    <t>Pauvreté</t>
  </si>
  <si>
    <t>Guerre</t>
  </si>
  <si>
    <t>The_field</t>
  </si>
  <si>
    <t>the_flame</t>
  </si>
  <si>
    <t>the_forest</t>
  </si>
  <si>
    <t>the_moon</t>
  </si>
  <si>
    <t>the_mountain</t>
  </si>
  <si>
    <t>the_river</t>
  </si>
  <si>
    <t>the_sea</t>
  </si>
  <si>
    <t>the_sky</t>
  </si>
  <si>
    <t>the_sun</t>
  </si>
  <si>
    <t>the_wind</t>
  </si>
  <si>
    <t>the_swam</t>
  </si>
  <si>
    <t>will-o</t>
  </si>
  <si>
    <t>bad_omens</t>
  </si>
  <si>
    <t>export const Prize_Card = [</t>
  </si>
  <si>
    <t>"trustysteed",</t>
  </si>
  <si>
    <t>"followers",</t>
  </si>
  <si>
    <t>Aqueduc</t>
  </si>
  <si>
    <t>theearthsgift</t>
  </si>
  <si>
    <t>thefieldsgift</t>
  </si>
  <si>
    <t>theflamesgift</t>
  </si>
  <si>
    <t>theforestsgift</t>
  </si>
  <si>
    <t>themoonsgift</t>
  </si>
  <si>
    <t>themountainsgift</t>
  </si>
  <si>
    <t>theriversgift</t>
  </si>
  <si>
    <t>theseasgift</t>
  </si>
  <si>
    <t>theskysgift</t>
  </si>
  <si>
    <t>thesunsgift</t>
  </si>
  <si>
    <t>theswampsgift</t>
  </si>
  <si>
    <t>thewindsgift</t>
  </si>
  <si>
    <t>ball</t>
  </si>
  <si>
    <t>flagArt</t>
  </si>
  <si>
    <t>the_earth</t>
  </si>
  <si>
    <t>warart</t>
  </si>
  <si>
    <t>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font-size:19px;"&gt;Vaut        par Domaine&lt;/div&gt;&lt;/div&gt;&lt;br&gt;&lt;div style="display:inline;"&gt;&lt;div style="display:inline; font-size:19px;"&gt;que vous avez.&lt;/div&gt;&lt;/div&gt;&lt;br&gt;&lt;/div&gt;&lt;/div&gt;&lt;div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top:64px;left:106px;"&gt;&lt;div class="card-text-vp-text-container"&gt;&lt;div class="card-text-vp-text" style="top:8px;"&gt;1&lt;/div&gt;&lt;/div&gt;&lt;div class="card-text-vp-icon"&gt;&lt;/div&gt;&lt;/div&gt;&lt;/div&gt;</t>
  </si>
  <si>
    <t>Berger</t>
  </si>
  <si>
    <t>Labyrinthe</t>
  </si>
  <si>
    <t>&lt;div class="landscape-text" style="top:0px;"&gt;&lt;div style="display:inline;"&gt;&lt;div style="display:inline; font-size:18.5px;"&gt;Pour le décompte,         &lt;div class="card-text-vp-icon-container" style="display:inline; transform:scale(0.18); top:8px;left:160px;"&gt;&lt;div class="card-text-vp-text-container"&gt;&lt;div class="card-text-vp-text" style="top:8px;"&gt;4&lt;/div&gt;&lt;/div&gt;&lt;div class="card-text-vp-icon"&gt;&lt;/div&gt;&lt;/div&gt;par carte Action de nom différent&lt;/div&gt;&lt;/div&gt;&lt;br&gt;&lt;div style="display:inline;"&gt;&lt;div style="display:inline; font-size:18.5px;"&gt;dont vous avez au moins 3 exemplaires.&lt;/div&gt;&lt;/div&gt;&lt;br&gt;&lt;/div&gt;</t>
  </si>
  <si>
    <t>Verger</t>
  </si>
  <si>
    <t>Patricien</t>
  </si>
  <si>
    <t>patrician</t>
  </si>
  <si>
    <t>emporium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</si>
  <si>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Action&lt;/div&gt;&lt;/div&gt;&lt;br&gt;&lt;/div&gt;&lt;/div&gt;&lt;br&gt;&lt;div style="position:relative; top:-15px;"&gt;&lt;div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en dévoiler un&lt;/div&gt;&lt;/div&gt;&lt;br&gt;&lt;div style="display:inline;"&gt;&lt;div style="display:inline; font-size:20px;"&gt;Cuivre et le prendre en main.&lt;/div&gt;&lt;/div&gt;&lt;br&gt;&lt;/div&gt;&lt;/div&gt;&lt;/div&gt;</t>
  </si>
  <si>
    <t>Colons</t>
  </si>
  <si>
    <t>settlers</t>
  </si>
  <si>
    <t>&lt;div class="card-text" style="top:5px;"&gt;&lt;div style="position: relative; left:-15px;top:6px;"&gt;&lt;div style="font-weight: bold;"&gt;&lt;div style="display:inline;"&gt;+&lt;/div&gt;&lt;br&gt;&lt;/div&gt;&lt;/div&gt;&lt;div style="position:relative; top:5px;"&gt;&lt;div style="line-height:18.5px;"&gt;&lt;div style="display:inline;"&gt;&lt;div style="display:inline; font-size:18.5px;"&gt;Écartez une carte de votre main. Si&lt;/div&gt;&lt;/div&gt;&lt;br&gt;&lt;div style="display:inline;"&gt;&lt;div style="display:inline; font-size:18.5px;"&gt;elle coûte       ou plus, tous vos&lt;/div&gt;&lt;/div&gt;&lt;br&gt;&lt;div style="display:inline;"&gt;&lt;div style="display:inline; font-size:18.5px;"&gt;adversaires reçoivent une&lt;/div&gt;&lt;/div&gt;&lt;br&gt;&lt;div style="display:inline;"&gt;&lt;div style="display:inline; font-size:18.5px;"&gt;Malédiction. Si c'est une carte Trésor,&lt;/div&gt;&lt;/div&gt;&lt;br&gt;&lt;div style="display:inline;"&gt;&lt;div style="display:inline; font-size:18.5px;"&gt;tous vos adversaires défaussent&lt;/div&gt;&lt;/div&gt;&lt;br&gt;&lt;div style="display:inline;"&gt;&lt;div style="display:inline; font-size:18.5px;"&gt;jusqu'à avoir 3 cartes en main.&lt;/div&gt;&lt;/div&gt;&lt;br&gt;&lt;/div&gt;&lt;/div&gt;&lt;div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style="transform:scale(0.19); top:57px; display: inline;left:104px;"&gt;&lt;div class="card-text-coin-text-container" style="display:inline;"&gt;&lt;div class="card-text-coin-text" style="color: black; display:inline; top:8px;"&gt;3&lt;/div&gt;&lt;/div&gt;&lt;/div&gt;&lt;/div&gt;</t>
  </si>
  <si>
    <t>catapult</t>
  </si>
  <si>
    <t>Catapulte</t>
  </si>
  <si>
    <t>&lt;div class="card-text" style="top:5px;"&gt;&lt;div style="line-height:20px;"&gt;&lt;div style="display:inline;"&gt;&lt;div style="display:inline; font-size:20px;"&gt;Triez la pile des Châteaux par,&lt;/div&gt;&lt;/div&gt;&lt;br&gt;&lt;div style="display:inline;"&gt;&lt;div style="display:inline; font-size:20px;"&gt;coût, en plaçant les Châteaux&lt;/div&gt;&lt;/div&gt;&lt;br&gt;&lt;div style="display:inline;"&gt;&lt;div style="display:inline; font-size:20px;"&gt;les plus chers en-dessous. Pour une&lt;/div&gt;&lt;/div&gt;&lt;br&gt;&lt;div style="display:inline;"&gt;&lt;div style="display:inline; font-size:20px;"&gt;partie à 2 joueurs, n'utilisez qu'un&lt;/div&gt;&lt;/div&gt;&lt;br&gt;&lt;div style="display:inline;"&gt;&lt;div style="display:inline; font-size:20px;"&gt;exemplaire de chaque Château.&lt;/div&gt;&lt;/div&gt;&lt;br&gt;&lt;div style="display:inline;"&gt;&lt;div style="display:inline; font-size:20px;"&gt;Seule la carte du haut de la pile&lt;/div&gt;&lt;/div&gt;&lt;br&gt;&lt;div style="display:inline;"&gt;&lt;div style="display:inline; font-size:20px;"&gt;peut être reçue ou achetée.&lt;/div&gt;&lt;/div&gt;&lt;br&gt;&lt;/div&gt;&lt;/div&gt;</t>
  </si>
  <si>
    <t>Châteaux</t>
  </si>
  <si>
    <t>&lt;div class="card-text" style="top:10px;"&gt;&lt;div style="position:relative; top:8px;"&gt;&lt;div style="display:inline; font-size:28px;"&gt;&lt;div style="font-weight: bold;"&gt;&lt;div style="display:inline;"&gt;+1 Action&lt;/div&gt;&lt;br&gt;&lt;/div&gt;&lt;/div&gt;&lt;/div&gt;&lt;div style="position:relative; top:15px;"&gt;&lt;div style="line-height:18px;"&gt;&lt;div style="display:inline;"&gt;&lt;div style="display:inline; font-size:18px;"&gt;Mettez de côté face cachée les 3 pre-&lt;/div&gt;&lt;/div&gt;&lt;br&gt;&lt;div style="display:inline;"&gt;&lt;div style="display:inline; font-size:18px;"&gt;mières cartes de votre pioche (vous&lt;/div&gt;&lt;/div&gt;&lt;br&gt;&lt;div style="display:inline;"&gt;&lt;div style="display:inline; font-size:18px;"&gt;pouvez les consulter). Maintenant&lt;/div&gt;&lt;/div&gt;&lt;br&gt;&lt;div style="display:inline;"&gt;&lt;div style="display:inline; font-size:18px;"&gt;et au début de vos deux prochains&lt;/div&gt;&lt;/div&gt;&lt;br&gt;&lt;div style="display:inline;"&gt;&lt;div style="display:inline; font-size:18px;"&gt;tours, prenez-en une en main.&lt;/div&gt;&lt;/div&gt;&lt;br&gt;&lt;/div&gt;&lt;/div&gt;&lt;/div&gt;</t>
  </si>
  <si>
    <t>Archives</t>
  </si>
  <si>
    <t>&lt;div class="card-text" style="top:29px;"&gt;&lt;div style="position:relative; top:40px;"&gt;&lt;div style="font-weight: bold;"&gt;&lt;div style="display:inline;"&gt;&lt;div style="display:inline; font-size:26px;"&gt;+1 Achat&lt;/div&gt;&lt;/div&gt;&lt;br&gt;&lt;/div&gt;&lt;/div&gt;&lt;div class="horizontal-line" style="width:200px; height:3px;margin-top:47px;"&gt;&lt;/div&gt;&lt;div style="position:relative; top:-2px;"&gt;&lt;div style="line-height:18px;"&gt;&lt;div style="display:inline;"&gt;&lt;div style="display:inline; font-size:19px;"&gt;Lorsque vous défaussez cette carte&lt;/div&gt;&lt;/div&gt;&lt;br&gt;&lt;div style="display:inline;"&gt;&lt;div style="display:inline; font-size:19px;"&gt;de votre zone de jeu, prenez       &lt;div class="card-text-debt-icon" style="transform:scale(0.18); top:23px; display: inline;left:240px;"&gt;&lt;div class="card-text-debt-text-container" style="display:inline;"&gt;&lt;div class="card-text-debt-text" style="display:inline; top:48px;"&gt;6&lt;/div&gt;&lt;/div&gt;&lt;/div&gt;,&lt;/div&gt;&lt;/div&gt;&lt;br&gt;&lt;div style="display:inline;"&gt;&lt;div style="display:inline; font-size:19px;"&gt;puis vous pouvez rembourser       .&lt;/div&gt;&lt;/div&gt;&lt;br&gt;&lt;/div&gt;&lt;/div&gt;&lt;div class="card-text-coin-icon" style="transform:scale(0.48); top:-18px; display: inline;left:110px;"&gt;&lt;div class="card-text-coin-text-container" style="display:inline;"&gt;&lt;div class="card-text-coin-text" style="color: black; display:inline; top:8px;"&gt;6&lt;/div&gt;&lt;/div&gt;&lt;/div&gt;&lt;div class="card-text-debt-icon" style="transform:scale(0.18); top:125px; display: inline;left:245px;"&gt;&lt;div class="card-text-debt-text-container" style="display:inline;"&gt;&lt;div class="card-text-debt-text" style="display:inline; top:48px;"&gt;&lt;/div&gt;&lt;/div&gt;&lt;/div&gt;&lt;/div&gt;</t>
  </si>
  <si>
    <t>Capital</t>
  </si>
  <si>
    <t>Forum</t>
  </si>
  <si>
    <t>Sort</t>
  </si>
  <si>
    <t>Course de char</t>
  </si>
  <si>
    <t>chariot_race</t>
  </si>
  <si>
    <t>&lt;div class="card-text" style="top:40px;"&gt;&lt;div style="display:inline; font-size:28px;"&gt;&lt;div style="font-weight: bold;"&gt;&lt;div style="display:inline;"&gt;+2 Actions&lt;/div&gt;&lt;br&gt;&lt;/div&gt;&lt;/div&gt;&lt;br&gt;&lt;div style="position:relative; top:-15px;"&gt;&lt;div style="line-height:20px;"&gt;&lt;div style="display:inline;"&gt;&lt;div style="display:inline; font-size:21px;"&gt;Dévoilez votre main. &lt;div style="display: inline; font-weight: bold;"&gt;+1 Carte&lt;/div&gt;&lt;/div&gt;&lt;/div&gt;&lt;br&gt;&lt;div style="display:inline;"&gt;&lt;div style="display:inline; font-size:21px;"&gt;par carte Action dévoilée.&lt;/div&gt;&lt;/div&gt;&lt;br&gt;&lt;/div&gt;&lt;/div&gt;&lt;/div&gt;</t>
  </si>
  <si>
    <t>Faubourg</t>
  </si>
  <si>
    <t>city_quarter</t>
  </si>
  <si>
    <t>&lt;div class="card-text" style="top:20px;"&gt;&lt;div style="line-height:21px;"&gt;&lt;div style="display:inline;"&gt;&lt;div style="display:inline; font-size:22px;"&gt;Si c'est votre phase Action,&lt;/div&gt;&lt;/div&gt;&lt;br&gt;&lt;div style="display:inline;"&gt;&lt;div style="display:inline; font-size:22px;"&gt;vous pouvez jouer deux fois&lt;/div&gt;&lt;/div&gt;&lt;br&gt;&lt;div style="display:inline;"&gt;&lt;div style="display:inline; font-size:22px;"&gt;une carte Action de votre main.&lt;/div&gt;&lt;/div&gt;&lt;br&gt;&lt;div style="display:inline;"&gt;&lt;div style="display:inline; font-size:22px;"&gt;Si c'est votre phase Achat&lt;/div&gt;&lt;/div&gt;&lt;br&gt;&lt;div style="display:inline;"&gt;&lt;div style="display:inline; font-size:22px;"&gt;vous pouvez jouer deux fois&lt;/div&gt;&lt;/div&gt;&lt;br&gt;&lt;div style="display:inline;"&gt;&lt;div style="display:inline; font-size:22px;"&gt;une carte Trésor de votre main.&lt;/div&gt;&lt;/div&gt;&lt;br&gt;&lt;/div&gt;&lt;/div&gt;</t>
  </si>
  <si>
    <t>Couronne</t>
  </si>
  <si>
    <t>&lt;div class="card-text" style="top:2px;"&gt;&lt;div style="position:relative; top:23px;"&gt;&lt;div style="line-height:18px;"&gt;&lt;div style="display:inline;"&gt;&lt;div style="display:inline; font-size:20px;"&gt;Jusqu'à votre prochain tour, la&lt;/div&gt;&lt;/div&gt;&lt;br&gt;&lt;div style="display:inline;"&gt;&lt;div style="display:inline; font-size:20px;"&gt;première fois qu'un adversaire&lt;/div&gt;&lt;/div&gt;&lt;br&gt;&lt;div style="display:inline;"&gt;&lt;div style="display:inline; font-size:20px;"&gt;joue une carte Action à son tour,&lt;/div&gt;&lt;/div&gt;&lt;br&gt;&lt;div style="display:inline;"&gt;&lt;div style="display:inline; font-size:20px;"&gt;il a &lt;div style="display: inline; font-weight: bold;"&gt;+1 Carte&lt;/div&gt; et &lt;div style="display: inline; font-weight: bold;"&gt;+1 Action&lt;/div&gt; au&lt;/div&gt;&lt;/div&gt;&lt;br&gt;&lt;div style="display:inline;"&gt;&lt;div style="display:inline; font-size:20px;"&gt;lieu de suivre ses instructions.&lt;/div&gt;&lt;/div&gt;&lt;br&gt;&lt;div style="display:inline;"&gt;&lt;div style="display:inline; font-size:20px;"&gt;&lt;/div&gt;&lt;/div&gt;&lt;br&gt;&lt;/div&gt;&lt;/div&gt;&lt;div style="position:relative; top:4px;"&gt;&lt;div style="line-height:18px;"&gt;&lt;div style="display:inline;"&gt;&lt;div style="display:inline; font-size:20px;"&gt;Au début de votre prochain tour,&lt;/div&gt;&lt;/div&gt;&lt;br&gt;&lt;div style="display:inline;"&gt;&lt;div style="display:inline; font-size:20px;"&gt;&lt;div style="display: inline; font-weight: bold;"&gt;+2 Cartes&lt;/div&gt;&lt;/div&gt;&lt;/div&gt;&lt;br&gt;&lt;/div&gt;&lt;/div&gt;&lt;/div&gt;</t>
  </si>
  <si>
    <t>Magicienne</t>
  </si>
  <si>
    <t>&lt;div class="card-text" style="top:20px;"&gt;&lt;div style="position:relative; top:10px;"&gt;&lt;div style="line-height:22px;"&gt;&lt;div style="display:inline;"&gt;&lt;div style="display:inline; font-size:22px;"&gt;Recevez une carte coûtant&lt;/div&gt;&lt;/div&gt;&lt;br&gt;&lt;div style="display:inline;"&gt;&lt;div style="display:inline; font-size:22px;"&gt;jusqu'à       . Vous pouvez&lt;/div&gt;&lt;/div&gt;&lt;br&gt;&lt;div style="display:inline;"&gt;&lt;div style="display:inline; font-size:22px;"&gt;écarter cette carte.&lt;/div&gt;&lt;/div&gt;&lt;br&gt;&lt;div style="display:inline;"&gt;&lt;div style="display:inline; font-size:22px;"&gt;Dans ce cas, recevez une&lt;/div&gt;&lt;/div&gt;&lt;br&gt;&lt;div style="display:inline;"&gt;&lt;div style="display:inline; font-size:22px;"&gt;carte coûtant jusqu'à      .&lt;/div&gt;&lt;/div&gt;&lt;br&gt;&lt;/div&gt;&lt;/div&gt;&lt;div class="card-text-coin-icon" style="transform:scale(0.22); top:107px; display: inline;left:218px;"&gt;&lt;div class="card-text-coin-text-container" style="display:inline;"&gt;&lt;div class="card-text-coin-text" style="color: black; display:inline; top:8px;"&gt;4&lt;/div&gt;&lt;/div&gt;&lt;/div&gt;&lt;div class="card-text-coin-icon" style="transform:scale(0.22); top:34px; display: inline;left:99px;"&gt;&lt;div class="card-text-coin-text-container" style="display:inline;"&gt;&lt;div class="card-text-coin-text" style="color: black; display:inline; top:8px;"&gt;4&lt;/div&gt;&lt;/div&gt;&lt;/div&gt;&lt;/div&gt;</t>
  </si>
  <si>
    <t>Marché agricole</t>
  </si>
  <si>
    <t>&lt;div class="card-text" style="top:20px;"&gt;&lt;div style="position:relative; top:-10px;"&gt;&lt;div style="font-weight: bold;"&gt;&lt;div style="line-height:26px;"&gt;&lt;div style="display:inline;"&gt;&lt;div style="display:inline; font-size:26px;"&gt;+3 Cartes&lt;/div&gt;&lt;/div&gt;&lt;br&gt;&lt;div style="display:inline;"&gt;&lt;div style="display:inline; font-size:26px;"&gt;+1 Action&lt;/div&gt;&lt;/div&gt;&lt;br&gt;&lt;/div&gt;&lt;/div&gt;&lt;/div&gt;&lt;div style="display:inline;"&gt;&lt;div style="display:inline; font-size:21px;"&gt;Défaussez 2 cartes.&lt;/div&gt;&lt;/div&gt;&lt;br&gt;&lt;div class="horizontal-line" style="width:200px; height:3px;margin-top:11px;"&gt;&lt;/div&gt;&lt;div style="position:relative; top:5px;"&gt;&lt;div style="line-height:20px;"&gt;&lt;div style="display:inline;"&gt;&lt;div style="display:inline; font-size:20px;"&gt;Quand vous achetez cette carte,&lt;/div&gt;&lt;/div&gt;&lt;br&gt;&lt;div style="display:inline;"&gt;&lt;div style="display:inline; font-size:20px;"&gt;&lt;div style="display: inline; font-weight: bold;"&gt;+1 Achat.&lt;/div&gt;&lt;/div&gt;&lt;/div&gt;&lt;br&gt;&lt;/div&gt;&lt;/div&gt;&lt;/div&gt;</t>
  </si>
  <si>
    <t>Jardinière</t>
  </si>
  <si>
    <t>&lt;div class="card-text" style="top:10px;"&gt;&lt;div style="position: relative; left:-15px;top:6px;"&gt;&lt;div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font-size:20px;"&gt;Vous pouvez dévoiler un Or de&lt;/div&gt;&lt;/div&gt;&lt;br&gt;&lt;div style="display:inline;"&gt;&lt;div style="display:inline; font-size:20px;"&gt;votre main. Dans ce cas, tous&lt;/div&gt;&lt;/div&gt;&lt;br&gt;&lt;div style="display:inline;"&gt;&lt;div style="display:inline; font-size:20px;"&gt;vos adversaires défaussent jusqu'à&lt;/div&gt;&lt;/div&gt;&lt;br&gt;&lt;div style="display:inline;"&gt;&lt;div style="display:inline; font-size:20px;"&gt;avoir 2 cartes en main, puis&lt;/div&gt;&lt;/div&gt;&lt;br&gt;&lt;div style="display:inline;"&gt;&lt;div style="display:inline; font-size:20px;"&gt;piochent une carte.&lt;/div&gt;&lt;/div&gt;&lt;br&gt;&lt;/div&gt;&lt;/div&gt;&lt;div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top:8px;"&gt;3&lt;/div&gt;&lt;/div&gt;&lt;/div&gt;&lt;/div&gt;</t>
  </si>
  <si>
    <t>Légionnaire</t>
  </si>
  <si>
    <t>&lt;div class="card-text" style="top:29px;"&gt;&lt;div style="position:relative; top:10px;"&gt;&lt;div style="line-height:22px;"&gt;&lt;div style="display:inline;"&gt;&lt;div style="display:inline; font-size:22px;"&gt;Jouez une carte Action&lt;/div&gt;&lt;/div&gt;&lt;br&gt;&lt;div style="display:inline;"&gt;&lt;div style="display:inline; font-size:22px;"&gt;non-Ordre de la réserve&lt;/div&gt;&lt;/div&gt;&lt;br&gt;&lt;div style="display:inline;"&gt;&lt;div style="display:inline; font-size:22px;"&gt;coûtant jusqu'à      , en&lt;/div&gt;&lt;/div&gt;&lt;br&gt;&lt;div style="display:inline;"&gt;&lt;div style="display:inline; font-size:22px;"&gt;la laissant dans la réserve.&lt;/div&gt;&lt;/div&gt;&lt;br&gt;&lt;/div&gt;&lt;/div&gt;&lt;div class="card-text-coin-icon" style="transform:scale(0.22); top:58px; display: inline;left:180px;"&gt;&lt;div class="card-text-coin-text-container" style="display:inline;"&gt;&lt;div class="card-text-coin-text" style="color: black; display:inline; top:8px;"&gt;5&lt;/div&gt;&lt;/div&gt;&lt;/div&gt;&lt;/div&gt;</t>
  </si>
  <si>
    <t>Seigneur</t>
  </si>
  <si>
    <t>&lt;div class="card-text" style="top:40px;"&gt;&lt;div style="display:inline; font-size:26px;"&gt;&lt;div style="font-weight: bold;"&gt;&lt;div style="display:inline;"&gt;+5 Cartes&lt;/div&gt;&lt;br&gt;&lt;/div&gt;&lt;/div&gt;&lt;br&gt;&lt;div style="position:relative; top:-10px;"&gt;&lt;div style="display:inline;"&gt;&lt;div style="display:inline; font-size:22px;"&gt;Dévoilez votre main ;&lt;/div&gt;&lt;/div&gt;&lt;br&gt;&lt;div style="display:inline;"&gt;&lt;div style="display:inline; font-size:22px;"&gt;défaussez les Cuivres.&lt;/div&gt;&lt;/div&gt;&lt;br&gt;&lt;/div&gt;&lt;/div&gt;</t>
  </si>
  <si>
    <t>Forgeron royal</t>
  </si>
  <si>
    <t>&lt;div class="card-text" style="top:20px;"&gt;&lt;div style="display:inline;"&gt;&lt;div style="display:inline; font-size:19px;"&gt;Écartez une carte de votre main.&lt;/div&gt;&lt;/div&gt;&lt;br&gt;&lt;div style="display:inline;"&gt;&lt;div style="display:inline; font-size:19px;"&gt;Si c'est une carte...&lt;/div&gt;&lt;/div&gt;&lt;br&gt;&lt;div style="display:inline;"&gt;&lt;div style="display:inline; font-size:19px;"&gt;Action, &lt;div style="display: inline; font-weight: bold;"&gt;+2 Cartes, +2 Actions&lt;/div&gt;&lt;/div&gt;&lt;/div&gt;&lt;br&gt;&lt;div style="display:inline;"&gt;&lt;div style="display:inline; font-size:19px;"&gt;&lt;div style="display: inline; position: relative; left:-74px;"&gt;Trésor,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left:-30px;"&gt;&lt;div class="card-text-coin-icon" style="transform:scale(0.18); top:0px; display: inline;left:-0.1px;"&gt;&lt;div class="card-text-coin-text-container" style="display:inline;"&gt;&lt;div class="card-text-coin-text" style="color: black; display:inline; top:8px;"&gt;2&lt;/div&gt;&lt;/div&gt;&lt;/div&gt;&lt;/div&gt;&lt;/div&gt;&lt;/div&gt;&lt;br&gt;&lt;div style="display:inline;"&gt;&lt;div style="display:inline; font-size:19px;"&gt;&lt;div style="display: inline; position: relative; left:-80px;"&gt;Victoire,&lt;/div&gt;&lt;div style="display: inline; position: relative; left:-28px;"&gt;&lt;div style="display: inline; font-weight: bold;"&gt;+&lt;/div&gt;&lt;/div&gt;&lt;div class="card-text-vp-icon-container" style="display:inline; transform:scale(0.18); top:125px;left:168px;"&gt;&lt;div class="card-text-vp-text-container"&gt;&lt;div class="card-text-vp-text" style="top:8px;"&gt;2&lt;/div&gt;&lt;/div&gt;&lt;div class="card-text-vp-icon"&gt;&lt;/div&gt;&lt;/div&gt;&lt;/div&gt;&lt;/div&gt;&lt;br&gt;&lt;/div&gt;</t>
  </si>
  <si>
    <t>Sacrifice</t>
  </si>
  <si>
    <t>Temple</t>
  </si>
  <si>
    <t>Villa</t>
  </si>
  <si>
    <t>&lt;div class="card-text" style="top:5px;"&gt;&lt;div style="font-weight: bold;"&gt;&lt;div style="line-height:22px;"&gt;&lt;div style="display:inline;"&gt;&lt;div style="display:inline; font-size:22px;"&gt;+2 Actions&lt;/div&gt;&lt;/div&gt;&lt;br&gt;&lt;div style="display:inline;"&gt;&lt;div style="display:inline; font-size:22px;"&gt;+1 Achat&lt;/div&gt;&lt;/div&gt;&lt;br&gt;&lt;div style="display:inline;"&gt;&lt;div style="display:inline; font-size:22px;"&gt;&lt;div style="position: relative; left:-12px;top:1px;"&gt;+&lt;/div&gt;&lt;/div&gt;&lt;/div&gt;&lt;br&gt;&lt;/div&gt;&lt;/div&gt;&lt;div class="horizontal-line" style="width:200px; height:3px;margin-top:-18px;"&gt;&lt;/div&gt;&lt;div style="position:relative; top:0px;"&gt;&lt;div style="line-height:19px;"&gt;&lt;div style="display:inline;"&gt;&lt;div style="display:inline; font-size:19px;"&gt;Quand vous recevez cette carte,&lt;/div&gt;&lt;/div&gt;&lt;br&gt;&lt;div style="display:inline;"&gt;&lt;div style="display:inline; font-size:19px;"&gt;prenez-la en main, &lt;div style="display: inline; font-weight: bold;"&gt;+1 Action&lt;/div&gt;, et&lt;/div&gt;&lt;/div&gt;&lt;br&gt;&lt;div style="display:inline;"&gt;&lt;div style="display:inline; font-size:19px;"&gt;si c'est votre phase Achat,&lt;/div&gt;&lt;/div&gt;&lt;br&gt;&lt;div style="display:inline;"&gt;&lt;div style="display:inline; font-size:19px;"&gt;retournez à la phase Action.&lt;/div&gt;&lt;/div&gt;&lt;br&gt;&lt;/div&gt;&lt;/div&gt;&lt;div class="card-text-coin-icon" style="transform:scale(0.22); top:48px; display: inline;left:140px;"&gt;&lt;div class="card-text-coin-text-container" style="display:inline;"&gt;&lt;div class="card-text-coin-text" style="color: black; display:inline; top:8px;"&gt;1&lt;/div&gt;&lt;/div&gt;&lt;/div&gt;&lt;/div&gt;</t>
  </si>
  <si>
    <t>villaArt</t>
  </si>
  <si>
    <t>Chasse fantastique</t>
  </si>
  <si>
    <t>wild_hunt</t>
  </si>
  <si>
    <t>Arène</t>
  </si>
  <si>
    <t>&lt;div class="landscape-text" style="top:0px;"&gt;&lt;div style="display:inline;"&gt;&lt;div style="display:inline; font-size:20px;"&gt;Pour le décompte,         &lt;div class="card-text-vp-icon-container" style="display:inline; transform:scale(0.18); top:8px;left:211px;"&gt;&lt;div class="card-text-vp-text-container"&gt;&lt;div class="card-text-vp-text" style="top:8px;"&gt;-2&lt;/div&gt;&lt;/div&gt;&lt;div class="card-text-vp-icon"&gt;&lt;/div&gt;&lt;/div&gt;pour chaque Argent&lt;/div&gt;&lt;/div&gt;&lt;br&gt;&lt;div style="display:inline;"&gt;&lt;div style="display:inline; font-size:20px;"&gt;et chaque Or que vous avez.&lt;/div&gt;&lt;/div&gt;&lt;br&gt;&lt;/div&gt;</t>
  </si>
  <si>
    <t>Fort des bandits</t>
  </si>
  <si>
    <t>bandit_fort</t>
  </si>
  <si>
    <t>&lt;div class="landscape-text" style="top:0px;"&gt;&lt;div style="display:inline;"&gt;&lt;div style="display:inline; font-size:20px;"&gt;Recevez 2 Cuivres et une carte non-Victoire&lt;/div&gt;&lt;/div&gt;&lt;br&gt;&lt;div style="display:inline;"&gt;&lt;div style="display:inline; font-size:20px;"&gt;coûtant jusqu'à      &lt;div class="card-text-coin-icon" style="transform:scale(0.2); top:35px; display: inline;left:265px;"&gt;&lt;div class="card-text-coin-text-container" style="display:inline;"&gt;&lt;div class="card-text-coin-text" style="color: black; display:inline; top:8px;"&gt;5&lt;/div&gt;&lt;/div&gt;&lt;/div&gt;.&lt;/div&gt;&lt;/div&gt;&lt;br&gt;&lt;/div&gt;</t>
  </si>
  <si>
    <t>Banquet</t>
  </si>
  <si>
    <t>Colonnade</t>
  </si>
  <si>
    <t>Basilique</t>
  </si>
  <si>
    <t>Bains</t>
  </si>
  <si>
    <t>Champ de bataille</t>
  </si>
  <si>
    <t>&lt;div class="landscape-text" style="top:0px;"&gt;&lt;div style="display:inline;"&gt;&lt;div style="display:inline; font-size:21px;"&gt;Recevez 2 Argents.&lt;/div&gt;&lt;/div&gt;&lt;br&gt;&lt;div style="display:inline;"&gt;&lt;div style="display:inline; font-size:21px;"&gt;         par Argent que vous avez reçu à ce tour.&lt;/div&gt;&lt;/div&gt;&lt;br&gt;&lt;div class="card-text-vp-icon-container" style="display:inline; transform:scale(0.18); top:38px;left:51px;"&gt;&lt;div class="card-text-vp-text-container"&gt;&lt;div class="card-text-vp-text" style="top:8px;"&gt;+1&lt;/div&gt;&lt;/div&gt;&lt;div class="card-text-vp-icon"&gt;&lt;/div&gt;&lt;/div&gt;&lt;/div&gt;</t>
  </si>
  <si>
    <t>Conquête</t>
  </si>
  <si>
    <t>&lt;div class="landscape-text" style="top:0px;"&gt;&lt;div style="font-weight: bold;"&gt;&lt;div style="display:inline;"&gt;&lt;div style="display:inline; font-size:22px;"&gt;+1 Achat&lt;/div&gt;&lt;/div&gt;&lt;br&gt;&lt;/div&gt;&lt;div style="display:inline;"&gt;&lt;div style="display:inline; font-size:22px;"&gt;Recevez un Argent.&lt;/div&gt;&lt;/div&gt;&lt;br&gt;&lt;/div&gt;</t>
  </si>
  <si>
    <t>Trouée</t>
  </si>
  <si>
    <t>Profanation</t>
  </si>
  <si>
    <t>defiled_shrine</t>
  </si>
  <si>
    <t>&lt;div class="landscape-text" style="top:14px;"&gt;&lt;div style="display:inline;"&gt;&lt;div style="display:inline; font-size:21px;"&gt;Recevez une Province. Dans ce cas,         .&lt;/div&gt;&lt;/div&gt;&lt;br&gt;&lt;div class="card-text-vp-icon-container" style="display:inline; transform:scale(0.18); top:7px;left:369px;"&gt;&lt;div class="card-text-vp-text-container"&gt;&lt;div class="card-text-vp-text" style="top:8px;"&gt;+9&lt;/div&gt;&lt;/div&gt;&lt;div class="card-text-vp-icon"&gt;&lt;/div&gt;&lt;/div&gt;&lt;/div&gt;</t>
  </si>
  <si>
    <t>Domination</t>
  </si>
  <si>
    <t>Fontaine</t>
  </si>
  <si>
    <t>&lt;div class="landscape-text" style="top:0px;"&gt;&lt;div style="line-height:16.5px;"&gt;&lt;div style="display:inline;"&gt;&lt;div style="display:inline; font-size:16.5px;"&gt;Pour le décompte,          par carte Trésor de nom différent&lt;/div&gt;&lt;/div&gt;&lt;br&gt;&lt;div style="display:inline;"&gt;&lt;div style="display:inline; font-size:16.5px;"&gt;dont avez au moins autant d'exemplaires&lt;/div&gt;&lt;/div&gt;&lt;br&gt;&lt;div style="display:inline;"&gt;&lt;div style="display:inline; font-size:16.5px;"&gt;que chacun de vos adversaires.&lt;/div&gt;&lt;/div&gt;&lt;br&gt;&lt;/div&gt;&lt;div class="card-text-vp-icon-container" style="display:inline; transform:scale(0.17); top:1px;left:168px;"&gt;&lt;div class="card-text-vp-text-container"&gt;&lt;div class="card-text-vp-text" style="top:8px;"&gt;5&lt;/div&gt;&lt;/div&gt;&lt;div class="card-text-vp-icon"&gt;&lt;/div&gt;&lt;/div&gt;&lt;/div&gt;</t>
  </si>
  <si>
    <t>KeepArt</t>
  </si>
  <si>
    <t>Col</t>
  </si>
  <si>
    <t>mountain_pass</t>
  </si>
  <si>
    <t>&lt;div class="landscape-text" style="top:0px;"&gt;&lt;div style="display:inline;"&gt;&lt;div style="display:inline; font-size:18.5px;"&gt;Pour le décompte,         &lt;div class="card-text-vp-icon-container" style="display:inline; transform:scale(0.18); top:7px;left:189px;"&gt;&lt;div class="card-text-vp-text-container"&gt;&lt;div class="card-text-vp-text" style="top:8px;"&gt;2&lt;/div&gt;&lt;/div&gt;&lt;div class="card-text-vp-icon"&gt;&lt;/div&gt;&lt;/div&gt;par carte de nom différent&lt;/div&gt;&lt;/div&gt;&lt;br&gt;&lt;div style="display:inline;"&gt;&lt;div style="display:inline; font-size:18.5px;"&gt;que vous avez.&lt;/div&gt;&lt;/div&gt;&lt;br&gt;&lt;/div&gt;</t>
  </si>
  <si>
    <t>&lt;div class="landscape-text" style="top:0px;"&gt;&lt;div style="display:inline;"&gt;&lt;div style="display:inline; font-size:16.5px;"&gt;Pour le décompte,        par carte de la pile choisie que vous avez.&lt;/div&gt;&lt;/div&gt;&lt;br&gt;&lt;div class="horizontal-line" style="width:200px; height:3px;"&gt;&lt;/div&gt;&lt;div style="position:relative; top:0px;"&gt;&lt;div style="line-height:12px;"&gt;&lt;div style="display:inline;"&gt;&lt;div style="display:inline; font-size:17px;"&gt;Mise en place : choisissez au hasard&lt;/div&gt;&lt;/div&gt;&lt;br&gt;&lt;div style="display:inline;"&gt;&lt;div style="display:inline; font-size:17px;"&gt;une pile de cartes Action de la réserve.&lt;/div&gt;&lt;/div&gt;&lt;br&gt;&lt;/div&gt;&lt;/div&gt;&lt;div class="card-text-vp-icon-container" style="display:inline; transform:scale(0.16); top:9px;left:142px;"&gt;&lt;div class="card-text-vp-text-container"&gt;&lt;div class="card-text-vp-text" style="top:8px;"&gt;2&lt;/div&gt;&lt;/div&gt;&lt;div class="card-text-vp-icon"&gt;&lt;/div&gt;&lt;/div&gt;&lt;/div&gt;</t>
  </si>
  <si>
    <t>Obélisque</t>
  </si>
  <si>
    <t>Musée</t>
  </si>
  <si>
    <t>&lt;div class="landscape-text" style="top:0px;"&gt;&lt;div style="display:inline;"&gt;&lt;div style="display:inline; font-size:18.5px;"&gt;Pour le décompte,          &lt;div class="card-text-vp-icon-container" style="display:inline; transform:scale(0.18); top:8px;left:250px;"&gt;&lt;div class="card-text-vp-text-container"&gt;&lt;div class="card-text-vp-text" style="top:8px;"&gt;3&lt;/div&gt;&lt;/div&gt;&lt;div class="card-text-vp-icon"&gt;&lt;/div&gt;&lt;/div&gt;par lot de&lt;/div&gt;&lt;/div&gt;&lt;br&gt;&lt;div style="display:inline;"&gt;&lt;div style="display:inline; font-size:18.5px;"&gt;Cuivre - Argent - Or que vous avez.&lt;/div&gt;&lt;/div&gt;&lt;br&gt;&lt;/div&gt;</t>
  </si>
  <si>
    <t>&lt;div class="landscape-text" style="top:0px;"&gt;&lt;div style="display:inline;"&gt;&lt;div style="display:inline; font-size:19px;"&gt;Recevez une Malédiction. Dans ce cas, écartez&lt;/div&gt;&lt;/div&gt;&lt;br&gt;&lt;div style="display:inline;"&gt;&lt;div style="display:inline; font-size:19px;"&gt;une carte de votre main.            par       &lt;div class="card-text-coin-icon" style="transform:scale(0.2); top:36px; display: inline;left:294px;"&gt;&lt;div class="card-text-coin-text-container" style="display:inline;"&gt;&lt;div class="card-text-coin-text" style="color: black; display:inline; top:8px;"&gt;1&lt;/div&gt;&lt;/div&gt;&lt;/div&gt;de son coût.&lt;/div&gt;&lt;/div&gt;&lt;br&gt;&lt;div class="card-text-vp-icon-container" style="display:inline; transform:scale(0.19); top:37px;left:240px;"&gt;&lt;div class="card-text-vp-text-container"&gt;&lt;div class="card-text-vp-text" style="top:8px;"&gt;+1&lt;/div&gt;&lt;/div&gt;&lt;div class="card-text-vp-icon"&gt;&lt;/div&gt;&lt;/div&gt;&lt;/div&gt;</t>
  </si>
  <si>
    <t>Rituel</t>
  </si>
  <si>
    <t>Palais</t>
  </si>
  <si>
    <t>&lt;div class="landscape-text" style="top:0px;"&gt;&lt;div style="display:inline;"&gt;&lt;div style="display:inline; font-size:20px;"&gt;         &lt;/div&gt;&lt;/div&gt;&lt;br&gt;&lt;div style="display:inline;"&gt;&lt;div style="display:inline; font-size:20px;"&gt;Écartez une carte Victoire de la réserve.&lt;/div&gt;&lt;/div&gt;&lt;br&gt;&lt;div class="card-text-vp-icon-container" style="display:inline; transform:scale(0.19); top:8px;left:220px;"&gt;&lt;div class="card-text-vp-text-container"&gt;&lt;div class="card-text-vp-text" style="top:8px;"&gt;+1&lt;/div&gt;&lt;/div&gt;&lt;div class="card-text-vp-icon"&gt;&lt;/div&gt;&lt;/div&gt;&lt;/div&gt;</t>
  </si>
  <si>
    <t>salt_the_earth</t>
  </si>
  <si>
    <t>Taxe</t>
  </si>
  <si>
    <t>TaxArt</t>
  </si>
  <si>
    <t>&lt;div class="landscape-text" style="top:0px;"&gt;&lt;div style="display:inline;"&gt;&lt;div style="display:inline; font-size:20px;"&gt;Pour le décompte,        &lt;div class="card-text-vp-icon-container" style="display:inline; transform:scale(0.18); top:8px;left:200px;"&gt;&lt;div class="card-text-vp-text-container"&gt;&lt;div class="card-text-vp-text" style="top:8px;"&gt;1&lt;/div&gt;&lt;/div&gt;&lt;div class="card-text-vp-icon"&gt;&lt;/div&gt;&lt;/div&gt;par carte non-Victoire&lt;/div&gt;&lt;/div&gt;&lt;br&gt;&lt;div style="display:inline;"&gt;&lt;div style="display:inline; font-size:20px;"&gt;dont la pile de la réserve est vide que vous avez.&lt;/div&gt;&lt;/div&gt;&lt;br&gt;&lt;/div&gt;</t>
  </si>
  <si>
    <t>&lt;div class="landscape-text" style="top:14px;"&gt;&lt;div style="display:inline;"&gt;&lt;div style="display:inline; font-size:21px;"&gt;Lorsque vous écartez une carte,         &lt;div class="card-text-vp-icon-container" style="display:inline; transform:scale(0.18); top:7px;left:353px;"&gt;&lt;div class="card-text-vp-text-container"&gt;&lt;div class="card-text-vp-text" style="top:8px;"&gt;+1&lt;/div&gt;&lt;/div&gt;&lt;div class="card-text-vp-icon"&gt;&lt;/div&gt;&lt;/div&gt;.&lt;/div&gt;&lt;/div&gt;&lt;br&gt;&lt;/div&gt;</t>
  </si>
  <si>
    <t>Tombe</t>
  </si>
  <si>
    <t>Tour</t>
  </si>
  <si>
    <t>&lt;div class="landscape-text" style="top:0px;"&gt;&lt;div style="display:inline;"&gt;&lt;div style="display:inline; font-size:21px;"&gt;Recevez un Domaine. Dans ce cas,&lt;/div&gt;&lt;/div&gt;&lt;br&gt;&lt;div style="display:inline;"&gt;&lt;div style="display:inline; font-size:21px;"&gt;          par carte que vous avez reçue à ce tour.&lt;/div&gt;&lt;/div&gt;&lt;br&gt;&lt;div class="card-text-vp-icon-container" style="display:inline; transform:scale(0.18); top:37px;left:58px;"&gt;&lt;div class="card-text-vp-text-container"&gt;&lt;div class="card-text-vp-text" style="top:8px;"&gt;+1&lt;/div&gt;&lt;/div&gt;&lt;div class="card-text-vp-icon"&gt;&lt;/div&gt;&lt;/div&gt;&lt;/div&gt;</t>
  </si>
  <si>
    <t>Triomphe</t>
  </si>
  <si>
    <t>triumphal_arc</t>
  </si>
  <si>
    <t>triumphArt</t>
  </si>
  <si>
    <t>&lt;div class="landscape-text" style="top:0px;"&gt;&lt;div style="display:inline;"&gt;&lt;div style="display:inline; font-size:18px;"&gt;Pour le décompte,          &lt;div class="card-text-vp-icon-container" style="display:inline; transform:scale(0.18); top:8px;left:170px;"&gt;&lt;div class="card-text-vp-text-container"&gt;&lt;div class="card-text-vp-text" style="top:8px;"&gt;3&lt;/div&gt;&lt;/div&gt;&lt;div class="card-text-vp-icon"&gt;&lt;/div&gt;&lt;/div&gt;par exemplaire de la deuxième&lt;/div&gt;&lt;/div&gt;&lt;br&gt;&lt;div style="display:inline;"&gt;&lt;div style="display:inline; font-size:18px;"&gt;carte Action la plus fréquente parmi vos cartes.&lt;/div&gt;&lt;/div&gt;&lt;br&gt;&lt;/div&gt;</t>
  </si>
  <si>
    <t>Arc de triomphe</t>
  </si>
  <si>
    <t>&lt;div class="landscape-text" style="top:0px;"&gt;&lt;div style="display:inline;"&gt;&lt;div style="display:inline; font-size:20px;"&gt;Pour le décompte,         &lt;div class="card-text-vp-icon-container" style="display:inline; transform:scale(0.18); top:8px;left:225px;"&gt;&lt;div class="card-text-vp-text-container"&gt;&lt;div class="card-text-vp-text" style="top:8px;"&gt;-1&lt;/div&gt;&lt;/div&gt;&lt;div class="card-text-vp-icon"&gt;&lt;/div&gt;&lt;/div&gt;par carte, hormis&lt;/div&gt;&lt;/div&gt;&lt;br&gt;&lt;div style="display:inline;"&gt;&lt;div style="display:inline; font-size:20px;"&gt;les 15 premières.&lt;/div&gt;&lt;/div&gt;&lt;br&gt;&lt;/div&gt;</t>
  </si>
  <si>
    <t>Rempart</t>
  </si>
  <si>
    <t>&lt;div class="landscape-text" style="top:0px;"&gt;&lt;div style="display:inline;"&gt;&lt;div style="display:inline; font-size:20px;"&gt;Pour le décompte,         &lt;div class="card-text-vp-icon-container" style="display:inline; transform:scale(0.18); top:8px;left:195px;"&gt;&lt;div class="card-text-vp-text-container"&gt;&lt;div class="card-text-vp-text" style="top:8px;"&gt;-3&lt;/div&gt;&lt;/div&gt;&lt;div class="card-text-vp-icon"&gt;&lt;/div&gt;&lt;/div&gt;par carte dont vous avez&lt;/div&gt;&lt;/div&gt;&lt;br&gt;&lt;div style="display:inline;"&gt;&lt;div style="display:inline; font-size:20px;"&gt;exactement un exemplaire.&lt;/div&gt;&lt;/div&gt;&lt;br&gt;&lt;/div&gt;</t>
  </si>
  <si>
    <t>Tanière des loups</t>
  </si>
  <si>
    <t>&lt;div class="landscape-text" style="top:0px;"&gt;&lt;div style="display:inline;"&gt;&lt;div style="display:inline; font-size:20px;"&gt;         &lt;/div&gt;&lt;/div&gt;&lt;br&gt;&lt;div style="display:inline;"&gt;&lt;div style="display:inline; font-size:20px;"&gt;Recevez un Or.&lt;/div&gt;&lt;/div&gt;&lt;br&gt;&lt;div class="card-text-vp-icon-container" style="display:inline; transform:scale(0.19); top:8px;left:220px;"&gt;&lt;div class="card-text-vp-text-container"&gt;&lt;div class="card-text-vp-text" style="top:8px;"&gt;+1&lt;/div&gt;&lt;/div&gt;&lt;div class="card-text-vp-icon"&gt;&lt;/div&gt;&lt;/div&gt;&lt;/div&gt;</t>
  </si>
  <si>
    <t>Mariage</t>
  </si>
  <si>
    <t>&lt;div class="landscape-text" style="top:14px;"&gt;&lt;div style="display:inline;"&gt;&lt;div style="display:inline; font-size:18px;"&gt;Si votre pioche et votre défausse sont vides, recevez 3 Ors.&lt;/div&gt;&lt;/div&gt;&lt;br&gt;&lt;/div&gt;</t>
  </si>
  <si>
    <t>Manne</t>
  </si>
  <si>
    <t>&lt;div class="landscape-text" style="top:0px;"&gt;&lt;div style="line-height:17px;"&gt;&lt;div style="display:inline;"&gt;&lt;div style="display:inline; font-size:17px;"&gt;Après ce tour, prenez en main toutes les cartes de votre pioche&lt;/div&gt;&lt;/div&gt;&lt;br&gt;&lt;div style="display:inline;"&gt;&lt;div style="display:inline; font-size:17px;"&gt;et de votre défausse, écartez-en autant que vous le souhaitez,&lt;/div&gt;&lt;/div&gt;&lt;br&gt;&lt;div style="display:inline;"&gt;&lt;div style="display:inline; font-size:17px;"&gt;mélangez votre main à votre pioche, puis piochez 5 cartes.&lt;/div&gt;&lt;/div&gt;&lt;br&gt;&lt;/div&gt;&lt;/div&gt;</t>
  </si>
  <si>
    <t>Donation</t>
  </si>
  <si>
    <t>farmers%27</t>
  </si>
  <si>
    <t>royal_black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</si>
  <si>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font-size:28px;"&gt;+3 Actions&lt;/div&gt;&lt;/div&gt;&lt;br&gt;&lt;/div&gt;&lt;/div&gt;&lt;br&gt;&lt;div style="position:relative; top:-15px;"&gt;&lt;div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en dévoiler une carte&lt;/div&gt;&lt;/div&gt;&lt;br&gt;&lt;div style="display:inline;"&gt;&lt;div style="display:inline; font-size:20px;"&gt;Colons et la prendre en main.&lt;/div&gt;&lt;/div&gt;&lt;br&gt;&lt;/div&gt;&lt;/div&gt;&lt;/div&gt;</t>
  </si>
  <si>
    <t>bustlingvillage</t>
  </si>
  <si>
    <t>Village en effervescence</t>
  </si>
  <si>
    <t>bustling_village</t>
  </si>
  <si>
    <t>&lt;div class="card-text" style="top:47px;"&gt;&lt;div style="position:relative; top:15px;"&gt;&lt;div style="line-height:23px;"&gt;&lt;div style="display:inline;"&gt;&lt;div style="display:inline; font-size:22px;"&gt;Vous pouvez écarter une carte&lt;/div&gt;&lt;/div&gt;&lt;br&gt;&lt;div style="display:inline;"&gt;&lt;div style="display:inline; font-size:22px;"&gt;Action de votre main pour&lt;/div&gt;&lt;/div&gt;&lt;br&gt;&lt;div style="display:inline;"&gt;&lt;div style="display:inline; font-size:22px;"&gt;&lt;div style="display: inline; font-weight: bold;"&gt;+3 Cartes &lt;/div&gt;et &lt;div style="display: inline; font-weight: bold;"&gt;+1 Action&lt;/div&gt;.&lt;/div&gt;&lt;/div&gt;&lt;br&gt;&lt;/div&gt;&lt;/div&gt;&lt;/div&gt;</t>
  </si>
  <si>
    <t>&lt;div class="card-text" style="top:47px;"&gt;&lt;div style="position:relative; top:10px;"&gt;&lt;div style="line-height:20px;"&gt;&lt;div style="display:inline;"&gt;&lt;div style="display:inline; font-size:20px;"&gt;Écartez la carte du dessus de votre&lt;/div&gt;&lt;/div&gt;&lt;br&gt;&lt;div style="display:inline;"&gt;&lt;div style="display:inline; font-size:20px;"&gt;pioche. Vous pouvez recevoir une&lt;/div&gt;&lt;/div&gt;&lt;br&gt;&lt;div style="display:inline;"&gt;&lt;div style="display:inline; font-size:20px;"&gt;carte coûtant jusqu'à       de plus.&lt;/div&gt;&lt;/div&gt;&lt;br&gt;&lt;/div&gt;&lt;div class="card-text-coin-icon" style="transform:scale(0.2); top:48px; display: inline;left:181px;"&gt;&lt;div class="card-text-coin-text-container" style="display:inline;"&gt;&lt;div class="card-text-coin-text" style="color: black; display:inline; top:8px;"&gt;1&lt;/div&gt;&lt;/div&gt;&lt;/div&gt;&lt;/div&gt;&lt;/div&gt;</t>
  </si>
  <si>
    <t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la carte du dessus de&lt;/div&gt;&lt;/div&gt;&lt;br&gt;&lt;div style="display:inline;"&gt;&lt;div style="display:inline; font-size:20px;"&gt;votre pioche. Défaussez-la ou &lt;/div&gt;&lt;/div&gt;&lt;br&gt;&lt;div style="display:inline;"&gt;&lt;div style="display:inline; font-size:20px;"&gt;replacez-la.&lt;/div&gt;&lt;/div&gt;&lt;br&gt;&lt;/div&gt;&lt;/div&gt;&lt;/div&gt;</t>
  </si>
  <si>
    <t>&lt;div class="card-text" style="top:10px;"&gt;&lt;div style="position:relative; top:10px;"&gt;&lt;div style="font-weight: bold;"&gt;&lt;div style="line-height:19px;"&gt;&lt;div style="display:inline;"&gt;&lt;div style="display:inline; font-size:26px;"&gt;+2 Achats&lt;/div&gt;&lt;/div&gt;&lt;br&gt;&lt;/div&gt;&lt;/div&gt;&lt;/div&gt;&lt;div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</si>
  <si>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style="top:10px;"&gt;&lt;div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top:8px;"&gt;6&lt;/div&gt;&lt;/div&gt;&lt;/div&gt;&lt;div class="card-text-coin-icon" style="transform:scale(0.24); top:6px; display: inline;left:142px;"&gt;&lt;div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</si>
  <si>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style="top:5px;"&gt;&lt;div style="position:relative; top:0px;"&gt;&lt;div style="line-height:19px;"&gt;&lt;div style="display:inline;"&gt;&lt;div style="display:inline; font-size:20px;"&gt;Vous pouvez écarter jusqu'à&lt;/div&gt;&lt;/div&gt;&lt;br&gt;&lt;div style="display:inline;"&gt;&lt;div style="display:inline; font-size:20px;"&gt;deux cartes de votre main.&lt;/div&gt;&lt;/div&gt;&lt;br&gt;&lt;/div&gt;&lt;/div&gt;&lt;div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top:100px;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top:100px;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</si>
  <si>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style="top:20px;"&gt;&lt;div style="position:relative; top:-10px;"&gt;&lt;div style="line-height:15px;"&gt;&lt;div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style="transform:scale(0.17); top:30px;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style="transform:scale(0.17); top:30px; display: inline;left:245px;"&gt;&lt;div class="card-text-coin-text-container" style="display:inline;"&gt;&lt;div class="card-text-coin-text" style="color: black; display:inline; top:8px;"&gt;6&lt;/div&gt;&lt;/div&gt;&lt;/div&gt;&lt;div class="horizontal-line" style="width:200px; height:2px;margin-top:-5px;"&gt;&lt;/div&gt;&lt;div class="card-text-vp-icon-container" style="display:inline; transform:scale(0.47); top:100px;"&gt;&lt;div class="card-text-vp-text-container"&gt;&lt;div class="card-text-vp-text" style="top:8px;"&gt;2&lt;/div&gt;&lt;/div&gt;&lt;div class="card-text-vp-icon"&gt;&lt;/div&gt;&lt;/div&gt;&lt;/div&gt;</t>
  </si>
  <si>
    <t>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top:96px;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top:96px;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</si>
  <si>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style="top:10px;"&gt;&lt;div style="position:relative; top:10px;"&gt;&lt;div style="font-weight: bold;"&gt;&lt;div style="line-height:19px;"&gt;&lt;div style="display:inline;"&gt;&lt;div style="display:inline; font-size:26px;"&gt;+2 Cartes&lt;/div&gt;&lt;/div&gt;&lt;br&gt;&lt;/div&gt;&lt;/div&gt;&lt;/div&gt;&lt;div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</si>
  <si>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style="top:5px;"&gt;&lt;div style="position:relative; top:0px;"&gt;&lt;div style="line-height:18px;"&gt;&lt;div style="display:inline;"&gt;&lt;div style="display:inline; font-size:18px;"&gt;Tous vos adversaires défaussent&lt;/div&gt;&lt;/div&gt;&lt;br&gt;&lt;div style="display:inline;"&gt;&lt;div style="display:inline; font-size:18px;"&gt;jusqu'à avoir 3 cartes en main.&lt;/div&gt;&lt;/div&gt;&lt;br&gt;&lt;/div&gt;&lt;/div&gt;&lt;div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top:98px;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top:98px;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</si>
  <si>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style="top:5px;"&gt;&lt;div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class="horizontal-line" style="width:200px; height:2px;margin-top:15px;"&gt;&lt;/div&gt;&lt;div style="position:relative; top:0px;"&gt;&lt;div style="line-height:18px;"&gt;&lt;div style="display:inline;"&gt;&lt;div style="display:inline; font-size:18px;"&gt;Quand vous écartez cette carte,&lt;/div&gt;&lt;/div&gt;&lt;br&gt;&lt;div style="display:inline;"&gt;&lt;div style="display:inline; font-size:18px;"&gt;recevez un Or.&lt;/div&gt;&lt;/div&gt;&lt;br&gt;&lt;/div&gt;&lt;/div&gt;&lt;div class="card-text-coin-icon" style="transform:scale(0.18); top:54px;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top:54px;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</si>
  <si>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style="top:10px;"&gt;&lt;div style="position:relative; top:10px;"&gt;&lt;div style="font-weight: bold;"&gt;&lt;div style="line-height:19px;"&gt;&lt;div style="display:inline;"&gt;&lt;div style="display:inline; font-size:26px;"&gt;+2 Actions&lt;/div&gt;&lt;/div&gt;&lt;br&gt;&lt;/div&gt;&lt;/div&gt;&lt;/div&gt;&lt;div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top:86px;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top:86px; display: inline;left:245px;"&gt;&lt;div class="card-text-coin-text-container" style="display:inline;"&gt;&lt;div class="card-text-coin-text" style="color: black; display:inline; top:8px;"&gt;6&lt;/div&gt;&lt;/div&gt;&lt;/div&gt;&lt;/div&gt;</t>
  </si>
  <si>
    <t>Dame Anna</t>
  </si>
  <si>
    <t>Dame Josephine</t>
  </si>
  <si>
    <t>Dame Molly</t>
  </si>
  <si>
    <t>Dame Natalie</t>
  </si>
  <si>
    <t>Dame Sylvia</t>
  </si>
  <si>
    <t>Sir Bailey</t>
  </si>
  <si>
    <t>Sir Destry</t>
  </si>
  <si>
    <t>Sir Martin</t>
  </si>
  <si>
    <t>Sir Michael</t>
  </si>
  <si>
    <t>Sir Vander</t>
  </si>
  <si>
    <t>&lt;div class="landscape-text" style="top:0px;"&gt;&lt;div style="display:inline;"&gt;&lt;div style="display:inline; font-size:22px;"&gt;Au début de votre tour, vous pouvez&lt;/div&gt;&lt;/div&gt;&lt;br&gt;&lt;div style="display:inline;"&gt;&lt;div style="display:inline; font-size:22px;"&gt;défausser une carte pour appliquer une Aubaine.&lt;/div&gt;&lt;/div&gt;&lt;br&gt;&lt;/div&gt;</t>
  </si>
  <si>
    <t>Perdu dans les bois</t>
  </si>
  <si>
    <t>lost_in_the</t>
  </si>
  <si>
    <t>wolf_den</t>
  </si>
  <si>
    <t>&lt;div class="card-text" style="top:55px;"&gt;&lt;div style="position: relative; left:-15px;top:-15px;"&gt;&lt;div style="font-weight: bold;"&gt;&lt;div style="display:inline;"&gt;+&lt;/div&gt;&lt;br&gt;&lt;/div&gt;&lt;/div&gt;&lt;div style="line-height:50px;"&gt;&lt;div style="display:inline;"&gt;&lt;div style="display:inline; font-size:26px;"&gt;Appliquez une Aubaine.&lt;/div&gt;&lt;/div&gt;&lt;br&gt;&lt;/div&gt;&lt;div class="card-text-coin-icon" style="transform:scale(0.3); top:-21px; display: inline;left:139px;"&gt;&lt;div class="card-text-coin-text-container" style="display:inline;"&gt;&lt;div class="card-text-coin-text" style="color: black; display:inline; top:8px;"&gt;2&lt;/div&gt;&lt;/div&gt;&lt;/div&gt;&lt;/div&gt;</t>
  </si>
  <si>
    <t>Druide</t>
  </si>
  <si>
    <t>Barde</t>
  </si>
  <si>
    <t>Exorciste</t>
  </si>
  <si>
    <t>Crypte</t>
  </si>
  <si>
    <t>Idole</t>
  </si>
  <si>
    <t>&lt;div class="card-text" style="top:5px;"&gt;&lt;div style="line-height:18px;"&gt;&lt;div style="display:inline;"&gt;&lt;div style="display:inline; font-size:18px;"&gt;Écartez cette carte. Recevez un&lt;/div&gt;&lt;/div&gt;&lt;br&gt;&lt;div style="display:inline;"&gt;&lt;div style="display:inline; font-size:18px;"&gt;exemplaire d'une carte que vous&lt;/div&gt;&lt;/div&gt;&lt;br&gt;&lt;div style="display:inline;"&gt;&lt;div style="display:inline; font-size:18px;"&gt;avez en jeu.&lt;/div&gt;&lt;/div&gt;&lt;br&gt;&lt;/div&gt;&lt;div class="horizontal-line" style="width:200px; height:3px;margin-top:8px;"&gt;&lt;/div&gt;&lt;div style="position:relative; top:3px;"&gt;&lt;div style="line-height:18px;"&gt;&lt;div style="display:inline;"&gt;&lt;div style="display:inline; font-size:18px;"&gt;Si le Changelin est dans le royaume,&lt;/div&gt;&lt;/div&gt;&lt;br&gt;&lt;div style="display:inline;"&gt;&lt;div style="display:inline; font-size:18px;"&gt;lorsque vous recevez une carte&lt;/div&gt;&lt;/div&gt;&lt;br&gt;&lt;div style="display:inline;"&gt;&lt;div style="display:inline; font-size:18px;"&gt;coûtant      ou plus, vous pouvez&lt;/div&gt;&lt;/div&gt;&lt;br&gt;&lt;div style="display:inline;"&gt;&lt;div style="display:inline; font-size:18px;"&gt;l'échanger contre un Changelin.&lt;/div&gt;&lt;/div&gt;&lt;br&gt;&lt;/div&gt;&lt;/div&gt;&lt;div class="card-text-coin-icon" style="transform:scale(0.18); top:126px; display: inline;left:80px;"&gt;&lt;div class="card-text-coin-text-container" style="display:inline;"&gt;&lt;div class="card-text-coin-text" style="color: black; display:inline; top:8px;"&gt;3&lt;/div&gt;&lt;/div&gt;&lt;/div&gt;&lt;/div&gt;</t>
  </si>
  <si>
    <t>Changelin</t>
  </si>
  <si>
    <t>blessed_village</t>
  </si>
  <si>
    <t>Cimetière</t>
  </si>
  <si>
    <t>&lt;div class="card-text" style="top:47px;"&gt;&lt;div style="position:relative; top:10px;"&gt;&lt;div style="line-height:20px;"&gt;&lt;div style="display:inline;"&gt;&lt;div style="display:inline; font-size:20px;"&gt;Au début de votre prochain tour,&lt;/div&gt;&lt;/div&gt;&lt;br&gt;&lt;div style="display:inline;"&gt;&lt;div style="display:inline; font-size:20px;"&gt;recevez en main une carte coûtant&lt;/div&gt;&lt;/div&gt;&lt;br&gt;&lt;div style="display:inline;"&gt;&lt;div style="display:inline; font-size:20px;"&gt;jusqu'à      .&lt;/div&gt;&lt;/div&gt;&lt;br&gt;&lt;/div&gt;&lt;div class="card-text-coin-icon" style="transform:scale(0.2); top:47px; display: inline;left:158px;"&gt;&lt;div class="card-text-coin-text-container" style="display:inline;"&gt;&lt;div class="card-text-coin-text" style="color: black; display:inline; top:8px;"&gt;4&lt;/div&gt;&lt;/div&gt;&lt;/div&gt;&lt;/div&gt;&lt;/div&gt;</t>
  </si>
  <si>
    <t>Cordonnier</t>
  </si>
  <si>
    <t>&lt;div class="card-text" style="top:20px;"&gt;&lt;div style="position: relative; left:-5px;top:-5px;"&gt;&lt;div style="font-weight: bold;"&gt;&lt;div style="display:inline;"&gt;+&lt;/div&gt;&lt;br&gt;&lt;/div&gt;&lt;/div&gt;&lt;div style="line-height:19px;"&gt;&lt;div style="display:inline;"&gt;&lt;div style="display:inline; font-size:19px;"&gt;Vous pouvez jouer une carte Action&lt;/div&gt;&lt;/div&gt;&lt;br&gt;&lt;div style="display:inline;"&gt;&lt;div style="display:inline; font-size:19px;"&gt;de votre main dont vous n'avez pas&lt;/div&gt;&lt;/div&gt;&lt;br&gt;&lt;div style="display:inline;"&gt;&lt;div style="display:inline; font-size:19px;"&gt;d'exemplaire en jeu. Dans ce cas,&lt;/div&gt;&lt;/div&gt;&lt;br&gt;&lt;div style="display:inline;"&gt;&lt;div style="display:inline; font-size:19px;"&gt;&lt;div style="display: inline; font-weight: bold;"&gt;+1 Action.&lt;/div&gt;&lt;/div&gt;&lt;/div&gt;&lt;br&gt;&lt;/div&gt;&lt;div class="card-text-coin-icon" style="transform:scale(0.22); top:-5px; display: inline;left:148px;"&gt;&lt;div class="card-text-coin-text-container" style="display:inline;"&gt;&lt;div class="card-text-coin-text" style="color: black; display:inline; top:8px;"&gt;2&lt;/div&gt;&lt;/div&gt;&lt;/div&gt;&lt;/div&gt;</t>
  </si>
  <si>
    <t>Conclave</t>
  </si>
  <si>
    <t>Pooka</t>
  </si>
  <si>
    <t>Vampire</t>
  </si>
  <si>
    <t>&lt;div class="card-text" style="top:20px;"&gt;&lt;div style="position:relative; top:10px;"&gt;&lt;div style="line-height:19px;"&gt;&lt;div style="display:inline;"&gt;&lt;div style="display:inline; font-size:19px;"&gt;Mettez de côté autant de cartes&lt;/div&gt;&lt;/div&gt;&lt;br&gt;&lt;div style="display:inline;"&gt;&lt;div style="display:inline; font-size:19px;"&gt;Trésor en jeu que souhaité, face&lt;/div&gt;&lt;/div&gt;&lt;br&gt;&lt;div style="display:inline;"&gt;&lt;div style="display:inline; font-size:19px;"&gt;cachée (sous cette carte). Tant&lt;/div&gt;&lt;/div&gt;&lt;br&gt;&lt;div style="display:inline;"&gt;&lt;div style="display:inline; font-size:19px;"&gt;qu'il en reste, au début de chaque&lt;/div&gt;&lt;/div&gt;&lt;br&gt;&lt;div style="display:inline;"&gt;&lt;div style="display:inline; font-size:19px;"&gt;tour, prenez-en une en main.&lt;/div&gt;&lt;/div&gt;&lt;br&gt;&lt;/div&gt;&lt;/div&gt;&lt;/div&gt;</t>
  </si>
  <si>
    <t>&lt;div class="card-text" style="top:20px;"&gt;&lt;div style="position:relative; top:-5px;"&gt;&lt;div style="font-weight: bold;"&gt;&lt;div style="display:inline;"&gt;&lt;div style="display:inline; font-size:28px;"&gt;+2 Actions&lt;/div&gt;&lt;/div&gt;&lt;br&gt;&lt;/div&gt;&lt;/div&gt;&lt;div style="position:relative; top:0px;"&gt;&lt;div style="line-height:20px;"&gt;&lt;div style="display:inline;"&gt;&lt;div style="display:inline; font-size:20px;"&gt;Piochez jusqu'à avoir 6 cartes&lt;/div&gt;&lt;/div&gt;&lt;br&gt;&lt;div style="display:inline;"&gt;&lt;div style="display:inline; font-size:20px;"&gt;en main.&lt;/div&gt;&lt;/div&gt;&lt;br&gt;&lt;/div&gt;&lt;/div&gt;&lt;div class="horizontal-line" style="width:200px; height:3px;margin-top:15px;"&gt;&lt;/div&gt;&lt;div style="position:relative; top:7px;"&gt;&lt;div style="line-height:20px;"&gt;&lt;div style="display:inline;"&gt;&lt;div style="display:inline; font-size:20px;"&gt;Quand vous recevez cette carte,&lt;/div&gt;&lt;/div&gt;&lt;br&gt;&lt;div style="display:inline;"&gt;&lt;div style="display:inline; font-size:20px;"&gt;appliquez un Sortilège.&lt;/div&gt;&lt;/div&gt;&lt;br&gt;&lt;/div&gt;&lt;/div&gt;&lt;/div&gt;</t>
  </si>
  <si>
    <t>cursed_village</t>
  </si>
  <si>
    <t>&lt;div class="card-text" style="top:29px;"&gt;&lt;div style="position:relative; top:0px;"&gt;&lt;div style="line-height:25px;"&gt;&lt;div style="display:inline;"&gt;&lt;div style="display:inline; font-size:20px;"&gt;Au début de votre prochain tour : &lt;/div&gt;&lt;/div&gt;&lt;br&gt;&lt;div style="display:inline;"&gt;&lt;div style="display:inline; font-size:20px;"&gt;&lt;div style="display: inline; font-weight: bold;"&gt;+2 Cartes&lt;/div&gt;.&lt;/div&gt;&lt;/div&gt;&lt;br&gt;&lt;/div&gt;&lt;/div&gt;&lt;div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t>
  </si>
  <si>
    <t>Antre du pêché</t>
  </si>
  <si>
    <t>den_of_sin</t>
  </si>
  <si>
    <t>Atelier du diable</t>
  </si>
  <si>
    <t>devil%27s_</t>
  </si>
  <si>
    <t>&lt;div class="card-text" style="top:29px;"&gt;&lt;div style="position:relative; top:0px;"&gt;&lt;div style="line-height:23px;"&gt;&lt;div style="display:inline;"&gt;&lt;div style="display:inline; font-size:22.5px;"&gt;Écartez une carte&lt;/div&gt;&lt;/div&gt;&lt;br&gt;&lt;div style="display:inline;"&gt;&lt;div style="display:inline; font-size:22.5px;"&gt;de votre main.&lt;/div&gt;&lt;/div&gt;&lt;br&gt;&lt;div style="display:inline;"&gt;&lt;div style="display:inline; font-size:22.5px;"&gt;Recevez un Esprit moins cher&lt;/div&gt;&lt;/div&gt;&lt;br&gt;&lt;div style="display:inline;"&gt;&lt;div style="display:inline; font-size:22.5px;"&gt;de l'une des piles Esprit.&lt;/div&gt;&lt;/div&gt;&lt;br&gt;&lt;/div&gt;&lt;/div&gt;&lt;/div&gt;</t>
  </si>
  <si>
    <t>&lt;div class="card-text" style="top:20px;"&gt;&lt;div style="font-weight: bold;"&gt;&lt;div style="line-height:26px;"&gt;&lt;div style="display:inline;"&gt;&lt;div style="display:inline; font-size:28px;"&gt;+2 Cartes&lt;/div&gt;&lt;/div&gt;&lt;br&gt;&lt;/div&gt;&lt;/div&gt;&lt;div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défaussez cette carte&lt;/div&gt;&lt;/div&gt;&lt;br&gt;&lt;div style="display:inline;"&gt;&lt;div style="display:inline; font-size:18px;"&gt;en dehors de la phase Ajustement,&lt;/div&gt;&lt;/div&gt;&lt;br&gt;&lt;div style="display:inline;"&gt;&lt;div style="display:inline; font-size:18px;"&gt;vous pouvez la mettre de côté, et la&lt;/div&gt;&lt;/div&gt;&lt;br&gt;&lt;div style="display:inline;"&gt;&lt;div style="display:inline; font-size:18px;"&gt;prendre en main à la fin de votre tour.&lt;/div&gt;&lt;/div&gt;&lt;br&gt;&lt;/div&gt;&lt;/div&gt;&lt;/div&gt;</t>
  </si>
  <si>
    <t>Chien fidèle</t>
  </si>
  <si>
    <t>&lt;div class="card-text" style="top:29px;"&gt;&lt;div style="position:relative; top:0px;"&gt;&lt;div style="line-height:25px;"&gt;&lt;div style="display:inline;"&gt;&lt;div style="display:inline; font-size:22px;"&gt;Au début de votre prochain&lt;/div&gt;&lt;/div&gt;&lt;br&gt;&lt;div style="display:inline;"&gt;&lt;div style="display:inline; font-size:22px;"&gt;tour : &lt;div style="display: inline; font-weight: bold;"&gt;+1 Carte &lt;/div&gt;et &lt;div style="display: inline; font-weight: bold;"&gt;+1 Action&lt;/div&gt;.&lt;/div&gt;&lt;/div&gt;&lt;br&gt;&lt;/div&gt;&lt;/div&gt;&lt;div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t>
  </si>
  <si>
    <t>Ville fantôme</t>
  </si>
  <si>
    <t>&lt;div class="card-text" style="top:10px;"&gt;&lt;div style="position:relative; top:0px;"&gt;&lt;div style="line-height:18px;"&gt;&lt;div style="display:inline;"&gt;&lt;div style="display:inline; font-size:18px;"&gt;Jusqu'à votre prochain tour, quand&lt;/div&gt;&lt;/div&gt;&lt;br&gt;&lt;div style="display:inline;"&gt;&lt;div style="display:inline; font-size:18px;"&gt;un adversaire joue une carte Attaque,&lt;/div&gt;&lt;/div&gt;&lt;br&gt;&lt;div style="display:inline;"&gt;&lt;div style="display:inline; font-size:18px;"&gt;vous n'en subissez pas les effets. Au&lt;/div&gt;&lt;/div&gt;&lt;br&gt;&lt;div style="display:inline;"&gt;&lt;div style="display:inline; font-size:18px;"&gt;début de votre prochain tour, &lt;div style="display: inline; font-weight: bold;"&gt;+&lt;/div&gt;     .&lt;/div&gt;&lt;/div&gt;&lt;br&gt;&lt;/div&gt;&lt;/div&gt;&lt;div class="card-text-coin-icon" style="transform:scale(0.18); top:66px; display: inline;left:242px;"&gt;&lt;div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défausse).&lt;/div&gt;&lt;/div&gt;&lt;br&gt;&lt;/div&gt;&lt;/div&gt;&lt;div class="horizontal-line" style="width:200px; height:2px;margin-top:-40px;"&gt;&lt;/div&gt;&lt;/div&gt;</t>
  </si>
  <si>
    <t>Gardienne</t>
  </si>
  <si>
    <t>faithful_hound</t>
  </si>
  <si>
    <t>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style="line-height:18px;"&gt;&lt;div style="display:inline;"&gt;&lt;div style="display:inline; font-size:18px;"&gt;Après avoir joué cette carte, si vous&lt;/div&gt;&lt;/div&gt;&lt;br&gt;&lt;div style="display:inline;"&gt;&lt;div style="display:inline; font-size:18px;"&gt;avez un nombre impair d'Idoles en jeu,&lt;/div&gt;&lt;/div&gt;&lt;br&gt;&lt;div style="display:inline;"&gt;&lt;div style="display:inline; font-size:18px;"&gt;appliquez une Aubaine ; si vous en&lt;/div&gt;&lt;/div&gt;&lt;br&gt;&lt;div style="display:inline;"&gt;&lt;div style="display:inline; font-size:18px;"&gt;avez un nombre pair, tous vos adver-&lt;/div&gt;&lt;/div&gt;&lt;br&gt;&lt;div style="display:inline;"&gt;&lt;div style="display:inline; font-size:18px;"&gt;saires reçoivent une Malédiction.&lt;/div&gt;&lt;/div&gt;&lt;br&gt;&lt;/div&gt;&lt;/div&gt;&lt;/div&gt;</t>
  </si>
  <si>
    <t>&lt;div class="card-text" style="top:29px;"&gt;&lt;div style="position:relative; top:10px;"&gt;&lt;div style="line-height:23px;"&gt;&lt;div style="display:inline;"&gt;&lt;div style="display:inline; font-size:20px;"&gt;Pour chaque carte que vous avez&lt;/div&gt;&lt;/div&gt;&lt;br&gt;&lt;div style="display:inline;"&gt;&lt;div style="display:inline; font-size:20px;"&gt;reçue ce tour, vous pouvez écarter&lt;/div&gt;&lt;/div&gt;&lt;br&gt;&lt;div style="display:inline;"&gt;&lt;div style="display:inline; font-size:20px;"&gt;une carte de votre main ou un&lt;/div&gt;&lt;/div&gt;&lt;br&gt;&lt;div style="display:inline;"&gt;&lt;div style="display:inline; font-size:20px;"&gt;Cuivre en jeu.&lt;/div&gt;&lt;/div&gt;&lt;br&gt;&lt;/div&gt;&lt;/div&gt;&lt;/div&gt;</t>
  </si>
  <si>
    <t>Monastère</t>
  </si>
  <si>
    <t>ghost_town</t>
  </si>
  <si>
    <t>&lt;div class="card-text" style="top:10px;"&gt;&lt;div style="position:relative; top:0px;"&gt;&lt;div style="line-height:19px;"&gt;&lt;div style="display:inline;"&gt;&lt;div style="display:inline; font-size:19px;"&gt;Consultez les 5 premières cartes de&lt;/div&gt;&lt;/div&gt;&lt;br&gt;&lt;div style="display:inline;"&gt;&lt;div style="display:inline; font-size:19px;"&gt;votre pioche, défaussez-en autant&lt;/div&gt;&lt;/div&gt;&lt;br&gt;&lt;div style="display:inline;"&gt;&lt;div style="display:inline; font-size:19px;"&gt;que souhaité, et replacez le reste&lt;/div&gt;&lt;/div&gt;&lt;br&gt;&lt;div style="display:inline;"&gt;&lt;div style="display:inline; font-size:19px;"&gt;dans l'ordre de votre choix.&lt;/div&gt;&lt;/div&gt;&lt;br&gt;&lt;/div&gt;&lt;/div&gt;&lt;div class="horizontal-line" style="width:200px; height:3px;margin-top:8px;"&gt;&lt;/div&gt;&lt;div style="position:relative; top:5px;"&gt;&lt;div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t>
  </si>
  <si>
    <t>Veilleur de nuit</t>
  </si>
  <si>
    <t>night_watch</t>
  </si>
  <si>
    <t>Pixie</t>
  </si>
  <si>
    <t>&lt;div class="card-text" style="top:10px;"&gt;&lt;div style="position:relative; top:15px;"&gt;&lt;div style="line-height:20px;"&gt;&lt;div style="display:inline;"&gt;&lt;div style="display:inline; font-size:20px;"&gt;Tous vos adversaires ayant au&lt;/div&gt;&lt;/div&gt;&lt;br&gt;&lt;div style="display:inline;"&gt;&lt;div style="display:inline; font-size:20px;"&gt;moins 5 cartes en main défaussent&lt;/div&gt;&lt;/div&gt;&lt;br&gt;&lt;div style="display:inline;"&gt;&lt;div style="display:inline; font-size:20px;"&gt;un exemplaire d'une carte que vous&lt;/div&gt;&lt;/div&gt;&lt;br&gt;&lt;div style="display:inline;"&gt;&lt;div style="display:inline; font-size:20px;"&gt;avez en jeu (ou montrent qu'ils ne&lt;/div&gt;&lt;/div&gt;&lt;br&gt;&lt;div style="display:inline;"&gt;&lt;div style="display:inline; font-size:20px;"&gt; peuvent pas). Au début de votre&lt;/div&gt;&lt;/div&gt;&lt;br&gt;&lt;div style="display:inline;"&gt;&lt;div style="display:inline; font-size:20px;"&gt;prochain tour, +       .&lt;/div&gt;&lt;/div&gt;&lt;br&gt;&lt;/div&gt;&lt;/div&gt;&lt;div class="card-text-coin-icon" style="transform:scale(0.2); top:133px; display: inline;left:190px;"&gt;&lt;div class="card-text-coin-text-container" style="display:inline;"&gt;&lt;div class="card-text-coin-text" style="color: black; display:inline; top:8px;"&gt;3&lt;/div&gt;&lt;/div&gt;&lt;/div&gt;&lt;/div&gt;</t>
  </si>
  <si>
    <t>Razzia</t>
  </si>
  <si>
    <t>&lt;div class="card-text" style="top:20px;"&gt;&lt;div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style="position:relative; top:-30px;"&gt;&lt;div style="line-height:21px;"&gt;&lt;div style="display:inline;"&gt;&lt;div style="display:inline; font-size:21px;"&gt;Appliquez une Aubaine. Si elle&lt;/div&gt;&lt;/div&gt;&lt;br&gt;&lt;div style="display:inline;"&gt;&lt;div style="display:inline; font-size:21px;"&gt;ne donne pas +      , tous vos&lt;/div&gt;&lt;/div&gt;&lt;br&gt;&lt;div style="display:inline;"&gt;&lt;div style="display:inline; font-size:21px;"&gt;adversaires peuvent l'appliquer.&lt;/div&gt;&lt;/div&gt;&lt;br&gt;&lt;/div&gt;&lt;/div&gt;&lt;div class="card-text-coin-icon" style="transform:scale(0.21); top:25px;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style="transform:scale(0.21); top:80px; display: inline;left:150px;"&gt;&lt;div class="card-text-coin-text-container" style="display:inline;"&gt;&lt;div class="card-text-coin-text" style="color: black; display:inline; top:8px;"&gt;1&lt;/div&gt;&lt;/div&gt;&lt;/div&gt;&lt;/div&gt;</t>
  </si>
  <si>
    <t>Bois sacré</t>
  </si>
  <si>
    <t>sacred_grove</t>
  </si>
  <si>
    <t>secret_cave</t>
  </si>
  <si>
    <t>Grotte secrète</t>
  </si>
  <si>
    <t>Village béni</t>
  </si>
  <si>
    <t>Village maudit</t>
  </si>
  <si>
    <t>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style="line-height:21px;"&gt;&lt;div style="display:inline;"&gt;&lt;div style="display:inline; font-size:21px;"&gt;Tous vos adversaires appliquent&lt;/div&gt;&lt;/div&gt;&lt;br&gt;&lt;div style="display:inline;"&gt;&lt;div style="display:inline; font-size:21px;"&gt;le prochain Sortilège.&lt;/div&gt;&lt;/div&gt;&lt;br&gt;&lt;/div&gt;&lt;/div&gt;&lt;div class="horizontal-line" style="width:200px; height:3px;margin-top:15px;"&gt;&lt;/div&gt;&lt;div style="position:relative; top:7px;"&gt;&lt;div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 Or.&lt;/div&gt;&lt;/div&gt;&lt;br&gt;&lt;/div&gt;&lt;/div&gt;&lt;/div&gt;</t>
  </si>
  <si>
    <t>Malandrin</t>
  </si>
  <si>
    <t>&lt;div class="card-text" style="top:20px;"&gt;&lt;div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font-size:18.5px;"&gt;Si vous n'avez pas d'autre carte en jeu,&lt;/div&gt;&lt;/div&gt;&lt;br&gt;&lt;div style="display:inline;"&gt;&lt;div style="display:inline; font-size:18.5px;"&gt;recevez un Farfadet de sa pile.&lt;/div&gt;&lt;/div&gt;&lt;br&gt;&lt;div style="display:inline;"&gt;&lt;div style="display:inline; font-size:18.5px;"&gt;Sinon, tous vos adversaires&lt;/div&gt;&lt;/div&gt;&lt;br&gt;&lt;div style="display:inline;"&gt;&lt;div style="display:inline; font-size:18.5px;"&gt;appliquent le prochain Sortilège.&lt;/div&gt;&lt;/div&gt;&lt;br&gt;&lt;/div&gt;&lt;/div&gt;&lt;div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top:8px;"&gt;2&lt;/div&gt;&lt;/div&gt;&lt;/div&gt;&lt;/div&gt;</t>
  </si>
  <si>
    <t>Persécuteur</t>
  </si>
  <si>
    <t>&lt;div class="card-text" style="top:13px;"&gt;&lt;div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Achat&lt;/div&gt;&lt;/div&gt;&lt;br&gt;&lt;/div&gt;&lt;/div&gt;&lt;br&gt;&lt;div style="position:relative; top:-22px;"&gt;&lt;div style="line-height:19px;"&gt;&lt;div style="display:inline;"&gt;&lt;div style="display:inline; font-size:19px;"&gt;Si vous avez en main 8 cartes ou&lt;/div&gt;&lt;/div&gt;&lt;br&gt;&lt;div style="display:inline;"&gt;&lt;div style="display:inline; font-size:19px;"&gt;plus (après avoir pioché), écartez&lt;/div&gt;&lt;/div&gt;&lt;br&gt;&lt;div style="display:inline;"&gt;&lt;div style="display:inline; font-size:19px;"&gt;cette carte et recevez une&lt;/div&gt;&lt;/div&gt;&lt;br&gt;&lt;div style="display:inline;"&gt;&lt;div style="display:inline; font-size:19px;"&gt;carte Trésor.&lt;/div&gt;&lt;/div&gt;&lt;br&gt;&lt;/div&gt;&lt;/div&gt;&lt;/div&gt;</t>
  </si>
  <si>
    <t>Héros de tragédie</t>
  </si>
  <si>
    <t>tragic_hero</t>
  </si>
  <si>
    <t>Traqueur</t>
  </si>
  <si>
    <t>&lt;div class="card-text" style="top:20px;"&gt;&lt;div style="position:relative; top:10px;"&gt;&lt;div style="line-height:19px;"&gt;&lt;div style="display:inline;"&gt;&lt;div style="display:inline; font-size:19px;"&gt;Tous vos adversaires appliquent le&lt;/div&gt;&lt;/div&gt;&lt;br&gt;&lt;div style="display:inline;"&gt;&lt;div style="display:inline; font-size:19px;"&gt;prochain Sortilège. Recevez une&lt;/div&gt;&lt;/div&gt;&lt;br&gt;&lt;div style="display:inline;"&gt;&lt;div style="display:inline; font-size:19px;"&gt;carte coûtant jusqu'à      autre qu'un&lt;/div&gt;&lt;/div&gt;&lt;br&gt;&lt;div style="display:inline;"&gt;&lt;div style="display:inline; font-size:19px;"&gt;Vampire. Échangez cette carte&lt;/div&gt;&lt;/div&gt;&lt;br&gt;&lt;div style="display:inline;"&gt;&lt;div style="display:inline; font-size:19px;"&gt;contre une Chauve-souris.&lt;/div&gt;&lt;/div&gt;&lt;br&gt;&lt;/div&gt;&lt;/div&gt;&lt;div class="card-text-coin-icon" style="transform:scale(0.19); top:58px; display: inline;left:165px;"&gt;&lt;div class="card-text-coin-text-container" style="display:inline;"&gt;&lt;div class="card-text-coin-text" style="color: black; display:inline; top:8px;"&gt;5&lt;/div&gt;&lt;/div&gt;&lt;/div&gt;&lt;/div&gt;</t>
  </si>
  <si>
    <t>&lt;div class="card-text" style="top:29px;"&gt;&lt;div style="position:relative; top:15px;"&gt;&lt;div style="line-height:23px;"&gt;&lt;div style="display:inline;"&gt;&lt;div style="display:inline; font-size:22px;"&gt;Si c'est votre phase Nuit, tous&lt;/div&gt;&lt;/div&gt;&lt;br&gt;&lt;div style="display:inline;"&gt;&lt;div style="display:inline; font-size:22px;"&gt;vos adversaires appliquent le&lt;/div&gt;&lt;/div&gt;&lt;br&gt;&lt;div style="display:inline;"&gt;&lt;div style="display:inline; font-size:22px;"&gt;prochain Sortilège. Sinon,&lt;/div&gt;&lt;/div&gt;&lt;br&gt;&lt;div style="display:inline;"&gt;&lt;div style="display:inline; font-size:22px;"&gt;&lt;div style="display: inline; font-weight: bold;"&gt;+3 Cartes&lt;/div&gt;.&lt;/div&gt;&lt;/div&gt;&lt;br&gt;&lt;/div&gt;&lt;/div&gt;&lt;/div&gt;</t>
  </si>
  <si>
    <t>Loup-garou</t>
  </si>
  <si>
    <t>bie_appre</t>
  </si>
  <si>
    <t>bie_mas</t>
  </si>
  <si>
    <t>bie_spy</t>
  </si>
  <si>
    <t>lucky_coin</t>
  </si>
  <si>
    <t>Promo</t>
  </si>
  <si>
    <t>avanto</t>
  </si>
  <si>
    <t>sauna</t>
  </si>
  <si>
    <t>Envy</t>
  </si>
  <si>
    <t>humble_castle</t>
  </si>
  <si>
    <t>crumbling_castle</t>
  </si>
  <si>
    <t>small_castle</t>
  </si>
  <si>
    <t>haunted_castle</t>
  </si>
  <si>
    <t>opulent_castle</t>
  </si>
  <si>
    <t>sprawling_castle</t>
  </si>
  <si>
    <t>grand_castle</t>
  </si>
  <si>
    <t>king%27s_castle</t>
  </si>
  <si>
    <t>rocks</t>
  </si>
  <si>
    <t>haunted_mirror</t>
  </si>
  <si>
    <t>magic_lamp</t>
  </si>
  <si>
    <t>cursed_gold</t>
  </si>
  <si>
    <t>batArt</t>
  </si>
  <si>
    <t>_chest</t>
  </si>
  <si>
    <t>crop_rota</t>
  </si>
  <si>
    <t>road_network</t>
  </si>
  <si>
    <t>flag_bearer</t>
  </si>
  <si>
    <t>sinister_plot</t>
  </si>
  <si>
    <t>star_chart</t>
  </si>
  <si>
    <t>city_gate</t>
  </si>
  <si>
    <t>silk_merch</t>
  </si>
  <si>
    <t>old_witch</t>
  </si>
  <si>
    <t>mountain_village</t>
  </si>
  <si>
    <t>acting_troupe</t>
  </si>
  <si>
    <t>cargo_ship</t>
  </si>
  <si>
    <t>border_guard</t>
  </si>
  <si>
    <t>Fort</t>
  </si>
  <si>
    <t>Fou</t>
  </si>
  <si>
    <t>&lt;div class="card-text" style="top:47px;"&gt;&lt;div style="position:relative; top:10px;"&gt;&lt;div style="line-height:18px;"&gt;&lt;div style="display:inline;"&gt;&lt;div style="display:inline; font-size:19px;"&gt;Quand vous achetez une carte&lt;/div&gt;&lt;/div&gt;&lt;br&gt;&lt;div style="display:inline;"&gt;&lt;div style="display:inline; font-size:19px;"&gt;Victoire, vous pouvez écarter&lt;/div&gt;&lt;/div&gt;&lt;br&gt;&lt;div style="display:inline;"&gt;&lt;div style="display:inline; font-size:19px;"&gt;cette carte de votre main.&lt;/div&gt;&lt;/div&gt;&lt;br&gt;&lt;/div&gt;&lt;/div&gt;&lt;/div&gt;</t>
  </si>
  <si>
    <t>Cabane</t>
  </si>
  <si>
    <t>&lt;div class="card-text" style="top:73px;"&gt;&lt;div style="font-weight: bold;"&gt;&lt;div style="display:inline;"&gt;+2 Actions&lt;/div&gt;&lt;br&gt;&lt;/div&gt;&lt;/div&gt;</t>
  </si>
  <si>
    <t>Nécropole</t>
  </si>
  <si>
    <t>&lt;div class="card-text" style="top:55px;"&gt;&lt;div style="position: relative; left:-15px;top:-30px;"&gt;&lt;div class="card-text-vp-icon-container" style="display:inline; transform:scale(0.5); top:-10px;"&gt;&lt;div class="card-text-vp-text-container"&gt;&lt;div class="card-text-vp-text" style="top:8px;"&gt;0&lt;/div&gt;&lt;/div&gt;&lt;div class="card-text-vp-icon"&gt;&lt;/div&gt;&lt;/div&gt;&lt;/div&gt;&lt;div class="horizontal-line" style="width:200px; height:3px;margin-top:30px;"&gt;&lt;/div&gt;&lt;div style="position:relative; top:23px;"&gt;&lt;div style="line-height:19px;"&gt;&lt;div style="display:inline;"&gt;&lt;div style="display:inline; font-size:19px;"&gt;Quand vous écartez cette carte, &lt;/div&gt;&lt;/div&gt;&lt;br&gt;&lt;div style="display:inline;"&gt;&lt;div style="display:inline; font-size:19px;"&gt;&lt;div style="display: inline; font-weight: bold;"&gt;+1 Carte&lt;/div&gt;.&lt;/div&gt;&lt;/div&gt;&lt;br&gt;&lt;/div&gt;&lt;/div&gt;&lt;/div&gt;</t>
  </si>
  <si>
    <t>Domaine luxuriant</t>
  </si>
  <si>
    <t>Emporium</t>
  </si>
  <si>
    <t>devilsworkshop</t>
  </si>
  <si>
    <t>willowisp</t>
  </si>
  <si>
    <t>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style="line-height:19px;"&gt;&lt;div style="display:inline;"&gt;&lt;div style="display:inline; font-size:19px;"&gt;Appliquez une des trois Aubaines&lt;/div&gt;&lt;/div&gt;&lt;br&gt;&lt;div style="display:inline;"&gt;&lt;div style="display:inline; font-size:19px;"&gt;mises de côté (laissez-la en place).&lt;/div&gt;&lt;/div&gt;&lt;br&gt;&lt;/div&gt;&lt;/div&gt;&lt;div class="horizontal-line" style="width:200px; height:3px;margin-top:15px;"&gt;&lt;/div&gt;&lt;div style="position:relative; top:7px;"&gt;&lt;div style="line-height:19px;"&gt;&lt;div style="display:inline;"&gt;&lt;div style="display:inline; font-size:19px;"&gt;Mise en place : mettez de coté face&lt;/div&gt;&lt;/div&gt;&lt;br&gt;&lt;div style="display:inline;"&gt;&lt;div style="display:inline; font-size:19px;"&gt;visible les 3 premières Aubaines.&lt;/div&gt;&lt;/div&gt;&lt;br&gt;&lt;/div&gt;&lt;/div&gt;&lt;/div&gt;</t>
  </si>
  <si>
    <t>BanditArt</t>
  </si>
  <si>
    <t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bold;"&gt;+&lt;/div&gt;      .&lt;/div&gt;&lt;/div&gt;&lt;br&gt;&lt;/div&gt;&lt;/div&gt;&lt;div class="card-text-coin-icon" style="transform:scale(0.24); top:10px; display: inline;left:332px;"&gt;&lt;div class="card-text-coin-text-container" style="display:inline;"&gt;&lt;div class="card-text-coin-text" style="color: black; display:inline; top:8px;"&gt;1&lt;/div&gt;&lt;/div&gt;&lt;/div&gt;&lt;/div&gt;</t>
  </si>
  <si>
    <t>t</t>
  </si>
  <si>
    <t>Cache</t>
  </si>
  <si>
    <t>coinoftherealm</t>
  </si>
  <si>
    <t>realm</t>
  </si>
  <si>
    <t>Monnaie royale</t>
  </si>
  <si>
    <t>&lt;div class="card-text" style="top:20px;"&gt;&lt;div style="position:relative; top:42px;"&gt;&lt;div style="line-height:18px;"&gt;&lt;div style="display:inline;"&gt;&lt;div style="display:inline; font-size:19px;"&gt;Quand vous jouez cette carte,&lt;/div&gt;&lt;/div&gt;&lt;br&gt;&lt;div style="display:inline;"&gt;&lt;div style="display:inline; font-size:19px;"&gt;placez-la sur votre plateau Taverne.&lt;/div&gt;&lt;/div&gt;&lt;br&gt;&lt;/div&gt;&lt;/div&gt;&lt;div class="horizontal-line" style="width:200px; height:3px;margin-top:46px;"&gt;&lt;/div&gt;&lt;div style="line-height:16px;"&gt;&lt;div style="display:inline;"&gt;&lt;div style="display:inline; font-size:18px;"&gt;Immédiatement après avoir fini de&lt;/div&gt;&lt;/div&gt;&lt;br&gt;&lt;div style="display:inline;"&gt;&lt;div style="display:inline; font-size:18px;"&gt;jouer une carte Action, vous pouvez&lt;/div&gt;&lt;/div&gt;&lt;br&gt;&lt;div style="display:inline;"&gt;&lt;div style="display:inline; font-size:18px;"&gt;recourir à cette carte pour &lt;div style="display: inline; font-weight: bold;"&gt;+2 Actions&lt;/div&gt;.&lt;/div&gt;&lt;/div&gt;&lt;br&gt;&lt;/div&gt;&lt;div class="card-text-coin-icon" style="transform:scale(0.5); top:-18px; display: inline;left:110px;"&gt;&lt;div class="card-text-coin-text-container" style="display:inline;"&gt;&lt;div class="card-text-coin-text" style="color: black; display:inline; top:8px;"&gt;1&lt;/div&gt;&lt;/div&gt;&lt;/div&gt;&lt;/div&gt;</t>
  </si>
  <si>
    <t>Ingénieur</t>
  </si>
  <si>
    <t>Empires</t>
  </si>
  <si>
    <t>Darkages</t>
  </si>
  <si>
    <t>countArt</t>
  </si>
  <si>
    <t>/SageArt</t>
  </si>
  <si>
    <t>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recevez cette carte, prenez&lt;/div&gt;&lt;/div&gt;&lt;br&gt;&lt;div style="display:inline;"&gt;&lt;div style="display:inline; font-size:17.5px;"&gt;une Aubaine. Appliquez-la maintenant&lt;/div&gt;&lt;/div&gt;&lt;br&gt;&lt;div style="display:inline;"&gt;&lt;div style="display:inline; font-size:17.5px;"&gt;ou au début de votre prochain tour.&lt;/div&gt;&lt;/div&gt;&lt;br&gt;&lt;/div&gt;&lt;/div&gt;&lt;/div&gt;</t>
  </si>
  <si>
    <t>Mercenaire</t>
  </si>
  <si>
    <t>Farfadet</t>
  </si>
  <si>
    <t>&lt;div class="landscape-text" style="top:0px;"&gt;&lt;div style="position:relative; top:10px;"&gt;&lt;div style="line-height:22px;"&gt;&lt;div style="display:inline;"&gt;&lt;div style="display:inline; font-size:22px;"&gt;Au début de votre tour, ajoutez un jeton ici, ou&lt;/div&gt;&lt;/div&gt;&lt;br&gt;&lt;div style="display:inline;"&gt;&lt;div style="display:inline; font-size:22px;"&gt;retirez tous vos jetons pour &lt;div style="display: inline; font-weight: bold;"&gt;+1 Carte&lt;/div&gt; chacun.&lt;/div&gt;&lt;/div&gt;&lt;br&gt;&lt;/div&gt;&lt;/div&gt;&lt;/div&gt;</t>
  </si>
  <si>
    <t>Machination</t>
  </si>
  <si>
    <t>&lt;div class="landscape-text" style="top:0px;"&gt;&lt;div style="position:relative; top:10px;"&gt;&lt;div style="line-height:22px;"&gt;&lt;div style="display:inline;"&gt;&lt;div style="display:inline; font-size:22px;"&gt;Au début de votre tour, &lt;div style="display: inline; font-weight: bold;"&gt;+1 Carte&lt;/div&gt;, puis replacez&lt;/div&gt;&lt;/div&gt;&lt;br&gt;&lt;div style="display:inline;"&gt;&lt;div style="display:inline; font-size:22px;"&gt;une carte de votre main sur votre pioche.&lt;/div&gt;&lt;/div&gt;&lt;br&gt;&lt;/div&gt;&lt;/div&gt;&lt;/div&gt;</t>
  </si>
  <si>
    <t xml:space="preserve">Porte </t>
  </si>
  <si>
    <t>&lt;div class="landscape-text" style="top:0px;"&gt;&lt;div style="position:relative; top:10px;"&gt;&lt;div style="line-height:22px;"&gt;&lt;div style="display:inline;"&gt;&lt;div style="display:inline; font-size:22px;"&gt;Quand un autre joueur reçoit une carte Victoire,&lt;/div&gt;&lt;/div&gt;&lt;br&gt;&lt;div style="display:inline;"&gt;&lt;div style="display:inline; font-size:22px;"&gt;&lt;div style="display: inline; font-weight: bold;"&gt;+1 Carte&lt;/div&gt;.&lt;/div&gt;&lt;/div&gt;&lt;br&gt;&lt;/div&gt;&lt;/div&gt;&lt;/div&gt;</t>
  </si>
  <si>
    <t>Réseau routier</t>
  </si>
  <si>
    <t>&lt;div class="card-text" style="top:55px;"&gt;&lt;div style="position:relative; top:10px;"&gt;&lt;div style="line-height:26px;"&gt;&lt;div style="display:inline;"&gt;&lt;div style="display:inline; font-size:26px;"&gt;Défaussez votre main.&lt;/div&gt;&lt;/div&gt;&lt;br&gt;&lt;div style="display:inline;"&gt;&lt;div style="display:inline; font-size:26px;"&gt;&lt;div style="display: inline; font-weight: bold;"&gt;+7 Cartes&lt;/div&gt;.&lt;/div&gt;&lt;/div&gt;&lt;br&gt;&lt;/div&gt;&lt;/div&gt;&lt;/div&gt;</t>
  </si>
  <si>
    <t>&lt;div class="card-text" style="top:10px;"&gt;&lt;div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top:10px;"&gt;&lt;div style="line-height:20px;"&gt;&lt;div style="display:inline;"&gt;&lt;div style="display:inline; font-size:20px;"&gt;Une fois à ce tour, quand vous&lt;/div&gt;&lt;/div&gt;&lt;br&gt;&lt;div style="display:inline;"&gt;&lt;div style="display:inline; font-size:20px;"&gt;recevez une carte, vous pouvez la&lt;/div&gt;&lt;/div&gt;&lt;br&gt;&lt;div style="display:inline;"&gt;&lt;div style="display:inline; font-size:20px;"&gt;mettre de côté face visible (sur&lt;/div&gt;&lt;/div&gt;&lt;br&gt;&lt;div style="display:inline;"&gt;&lt;div style="display:inline; font-size:20px;"&gt;cette carte). Au début de votre&lt;/div&gt;&lt;/div&gt;&lt;br&gt;&lt;div style="display:inline;"&gt;&lt;div style="display:inline; font-size:20px;"&gt;prochain tour, prenez-la en main.&lt;/div&gt;&lt;/div&gt;&lt;br&gt;&lt;/div&gt;&lt;/div&gt;&lt;div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top:8px;"&gt;2&lt;/div&gt;&lt;/div&gt;&lt;/div&gt;&lt;/div&gt;</t>
  </si>
  <si>
    <t>Cargo</t>
  </si>
  <si>
    <t>Marché noir</t>
  </si>
  <si>
    <t>blackmarket</t>
  </si>
  <si>
    <t>black_market</t>
  </si>
  <si>
    <t>&lt;div class="card-text" style="top:29px;"&gt;&lt;div style="position:relative; top:10px;"&gt;&lt;div style="font-weight: bold;"&gt;&lt;div style="display:inline;"&gt;&lt;div style="display:inline; font-size:28px;"&gt;+2 Actions&lt;/div&gt;&lt;/div&gt;&lt;br&gt;&lt;/div&gt;&lt;/div&gt;&lt;div style="position:relative; top:25px;"&gt;&lt;div style="line-height:21px;"&gt;&lt;div style="display:inline;"&gt;&lt;div style="display:inline; font-size:21px;"&gt;Consultez votre défausse et&lt;/div&gt;&lt;/div&gt;&lt;br&gt;&lt;div style="display:inline;"&gt;&lt;div style="display:inline; font-size:21px;"&gt;prenez-en une carte en main ; si&lt;/div&gt;&lt;/div&gt;&lt;br&gt;&lt;div style="display:inline;"&gt;&lt;div style="display:inline; font-size:21px;"&gt;vous ne pouvez pas, &lt;div style="display: inline; font-weight: bold;"&gt;+1 Carte&lt;/div&gt;.&lt;/div&gt;&lt;/div&gt;&lt;br&gt;&lt;/div&gt;&lt;/div&gt;&lt;/div&gt;</t>
  </si>
  <si>
    <t>Village de montagne</t>
  </si>
  <si>
    <t>&lt;div class="card-text" style="top:20px;"&gt;&lt;div style="position:relative; top:-5px;"&gt;&lt;div style="font-weight: bold;"&gt;&lt;div style="line-height:28px;"&gt;&lt;div style="display:inline;"&gt;&lt;div style="display:inline; font-size:28px;"&gt;+1 Coffres&lt;/div&gt;&lt;/div&gt;&lt;br&gt;&lt;div style="display:inline;"&gt;&lt;div style="display:inline; font-size:28px;"&gt;+1 Achat&lt;/div&gt;&lt;/div&gt;&lt;br&gt;&lt;/div&gt;&lt;/div&gt;&lt;/div&gt;&lt;div class="horizontal-line" style="width:200px; height:3px;margin-top:5px;"&gt;&lt;/div&gt;&lt;div style="position:relative; top:10px;"&gt;&lt;div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font-size:21px;"&gt;vous pouvez écarter un Cuivre&lt;/div&gt;&lt;/div&gt;&lt;br&gt;&lt;div style="display:inline;"&gt;&lt;div style="display:inline; font-size:21px;"&gt;de votre main.&lt;/div&gt;&lt;/div&gt;&lt;br&gt;&lt;/div&gt;&lt;/div&gt;&lt;/div&gt;</t>
  </si>
  <si>
    <t>Ducat</t>
  </si>
  <si>
    <t>Prêtre</t>
  </si>
  <si>
    <t>&lt;div class="card-text" style="top:29px;"&gt;&lt;div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top:18px;"&gt;&lt;div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font-size:20px;"&gt;Pour la suite de votre tour, quand&lt;/div&gt;&lt;/div&gt;&lt;br&gt;&lt;div style="display:inline;"&gt;&lt;div style="display:inline; font-size:20px;"&gt;vous écartez une carte, &lt;div style="display: inline; font-weight: bold;"&gt;+&lt;/div&gt;     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top:8px;"&gt;2&lt;/div&gt;&lt;/div&gt;&lt;/div&gt;&lt;div class="card-text-coin-icon" style="transform:scale(0.2); top:95px; display: inline;left:227px;"&gt;&lt;div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</si>
  <si>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style="top:29px;"&gt;&lt;div style="position:relative; top:15px;"&gt;&lt;div style="line-height:19px;"&gt;&lt;div style="display:inline;"&gt;&lt;div style="display:inline; font-size:19px;"&gt;Dévoilez les 5 premières cartes de&lt;/div&gt;&lt;/div&gt;&lt;br&gt;&lt;div style="display:inline;"&gt;&lt;div style="display:inline; font-size:19px;"&gt;votre pioche. Le joueur à votre&lt;/div&gt;&lt;/div&gt;&lt;br&gt;&lt;div style="display:inline;"&gt;&lt;div style="display:inline; font-size:19px;"&gt;gauche en choisit une. Défaussez-la&lt;/div&gt;&lt;/div&gt;&lt;br&gt;&lt;div style="display:inline;"&gt;&lt;div style="display:inline; font-size:19px;"&gt;et prenez les autres en main.&lt;/div&gt;&lt;/div&gt;&lt;br&gt;&lt;/div&gt;&lt;/div&gt;&lt;/div&gt;</t>
  </si>
  <si>
    <t>Délégué</t>
  </si>
  <si>
    <t>envoy</t>
  </si>
  <si>
    <t>Érudit</t>
  </si>
  <si>
    <t>&lt;div class="card-text" style="top:20px;"&gt;&lt;div style="position:relative; top:-10px;"&gt;&lt;div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Achat&lt;/div&gt;&lt;/div&gt;&lt;br&gt;&lt;/div&gt;&lt;/div&gt;&lt;div class="horizontal-line" style="width:200px; height:3px;margin-top:10px;"&gt;&lt;/div&gt;&lt;div style="position:relative; top:10px;"&gt;&lt;div style="line-height:22px;"&gt;&lt;div style="display:inline;"&gt;&lt;div style="display:inline; font-size:22px;"&gt;Quand vous recevez&lt;/div&gt;&lt;/div&gt;&lt;br&gt;&lt;div style="display:inline;"&gt;&lt;div style="display:inline; font-size:22px;"&gt;ou écartez cette carte,&lt;/div&gt;&lt;/div&gt;&lt;br&gt;&lt;div style="display:inline;"&gt;&lt;div style="display:inline; font-size:22px;"&gt;&lt;div style="display: inline; font-weight: bold;"&gt;+1 Coffres&lt;/div&gt; et &lt;div style="display: inline; font-weight: bold;"&gt;+1 Villageois&lt;/div&gt;.&lt;/div&gt;&lt;/div&gt;&lt;br&gt;&lt;/div&gt;&lt;/div&gt;&lt;/div&gt;&lt;/div&gt;</t>
  </si>
  <si>
    <t>Marchande de soie</t>
  </si>
  <si>
    <t>Sceptre</t>
  </si>
  <si>
    <t>&lt;div class="card-text" style="top:10px;"&gt;&lt;div style="position:relative; top:15px;"&gt;&lt;div style="line-height:14px;"&gt;&lt;div style="display:inline;"&gt;&lt;div style="display:inline; font-size:16px;"&gt;Choissisez deux options différentes :&lt;/div&gt;&lt;/div&gt;&lt;br&gt;&lt;div style="display:inline;"&gt;&lt;div style="display:inline; font-size:16px;"&gt;+ 2 Cartes ;&lt;/div&gt;&lt;/div&gt;&lt;br&gt;&lt;div style="display:inline;"&gt;&lt;div style="display:inline; font-size:16px;"&gt;+2 Actions ;&lt;/div&gt;&lt;/div&gt;&lt;br&gt;&lt;div style="display:inline;"&gt;&lt;div style="display:inline; font-size:16px;"&gt;+       ;&lt;/div&gt;&lt;/div&gt;&lt;br&gt;&lt;div style="display:inline;"&gt;&lt;div style="display:inline; font-size:16px;"&gt;recevez 4 cartes Argent et &lt;/div&gt;&lt;/div&gt;&lt;br&gt;&lt;div style="display:inline;"&gt;&lt;div style="display:inline; font-size:16px;"&gt;défaussez votre deck.&lt;/div&gt;&lt;/div&gt;&lt;br&gt;&lt;/div&gt;&lt;/div&gt;&lt;div class="card-text" style="position:absolute; top:137px;"&gt;&lt;div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style="transform:scale(0.18); top:72px; display: inline;left:132px;"&gt;&lt;div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</si>
  <si>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style="top:23px;"&gt;&lt;div style="position:relative; top:-5px;"&gt;&lt;div style="font-weight: bold;"&gt;&lt;div style="display:inline;"&gt;&lt;div style="display:inline; font-size:26px;"&gt;+2 Cartes&lt;/div&gt;&lt;/div&gt;&lt;br&gt;&lt;/div&gt;&lt;/div&gt;&lt;div style="line-height:14px;"&gt;&lt;div style="display:inline;"&gt;&lt;div style="display:inline; font-size:16px;"&gt;Recevez une carte &lt;i&gt;Domaine.&lt;/i&gt; Tous&lt;/div&gt;&lt;/div&gt;&lt;br&gt;&lt;div style="display:inline;"&gt;&lt;div style="display:inline; font-size:16px;"&gt;vos adversaires reçoivent une carte&lt;/div&gt;&lt;/div&gt;&lt;br&gt;&lt;div style="display:inline;"&gt;&lt;div style="display:inline; font-size:16px;"&gt;&lt;i&gt;Malédiction&lt;/i&gt; et doivent défausser afin&lt;/div&gt;&lt;/div&gt;&lt;br&gt;&lt;div style="display:inline;"&gt;&lt;div style="display:inline; font-size:16px;"&gt;de n'avoir que 3 cartes en main.&lt;/div&gt;&lt;/div&gt;&lt;br&gt;&lt;/div&gt;&lt;div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réserve.)&lt;/div&gt;&lt;/div&gt;&lt;br&gt;&lt;/div&gt;&lt;/div&gt;&lt;/div&gt;</t>
  </si>
  <si>
    <t>&lt;div class="card-text" style="top:23px;"&gt;&lt;div style="position:relative; top:-5px;"&gt;&lt;div style="font-weight: bold;"&gt;&lt;div style="display:inline;"&gt;&lt;div style="display:inline; font-size:26px;"&gt;+1 Achat&lt;/div&gt;&lt;/div&gt;&lt;br&gt;&lt;/div&gt;&lt;/div&gt;&lt;div style="position:relative; top:10px;"&gt;&lt;div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font-size:19px;"&gt;les cartes coûtent       de moins.&lt;/div&gt;&lt;/div&gt;&lt;br&gt;&lt;/div&gt;&lt;/div&gt;&lt;div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style="transform:scale(0.21); top:63px; display: inline;left:156px;"&gt;&lt;div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</si>
  <si>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style="top:29px;"&gt;&lt;div style="position: relative; left:-35px;top:-20px;"&gt;&lt;div class="card-text-coin-icon" style="transform:scale(0.45);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top:35px;"&gt;&lt;div style="line-height:19px;"&gt;&lt;div style="display:inline;"&gt;&lt;div style="display:inline; font-size:19px;"&gt;Quand vous jouez cette carte,&lt;/div&gt;&lt;/div&gt;&lt;br&gt;&lt;div style="display:inline;"&gt;&lt;div style="display:inline; font-size:19px;"&gt;+       par Action inutilisée (Action,&lt;/div&gt;&lt;/div&gt;&lt;br&gt;&lt;div style="display:inline;"&gt;&lt;div style="display:inline; font-size:19px;"&gt;et non carte Action).&lt;/div&gt;&lt;/div&gt;&lt;br&gt;&lt;/div&gt;&lt;/div&gt;&lt;div class="card-text" style="position:absolute; top:118px;"&gt;&lt;div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style="transform:scale(0.21); top:58px; display: inline;left:20px;"&gt;&lt;div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</si>
  <si>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style="top:23px;"&gt;&lt;div style="position:relative; top:-5px;"&gt;&lt;div style="font-weight: bold;"&gt;&lt;div style="display:inline;"&gt;&lt;div style="display:inline; font-size:26px;"&gt;+1 Action&lt;/div&gt;&lt;/div&gt;&lt;br&gt;&lt;/div&gt;&lt;/div&gt;&lt;div style="position:relative; top:10px;"&gt;&lt;div style="line-height:19px;"&gt;&lt;div style="display:inline;"&gt;&lt;div style="display:inline; font-size:19px;"&gt;Recevez un Or sur votre pioche.&lt;/div&gt;&lt;/div&gt;&lt;br&gt;&lt;/div&gt;&lt;/div&gt;&lt;div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réserve.)&lt;/div&gt;&lt;/div&gt;&lt;br&gt;&lt;/div&gt;&lt;/div&gt;&lt;/div&gt;</t>
  </si>
  <si>
    <t>&lt;div class="card-text" style="top:10px;"&gt;&lt;div style="position:relative; top:15px;"&gt;&lt;div style="line-height:18px;"&gt;&lt;div style="display:inline;"&gt;&lt;div style="display:inline; font-size:18px;"&gt;Au début de chaque partie avec les&lt;/div&gt;&lt;/div&gt;&lt;br&gt;&lt;div style="display:inline;"&gt;&lt;div style="display:inline; font-size:18px;"&gt;cartes &lt;i&gt;Chevalier&lt;/i&gt;, mélangez la pile&lt;/div&gt;&lt;/div&gt;&lt;br&gt;&lt;div style="display:inline;"&gt;&lt;div style="display:inline; font-size:18px;"&gt;&lt;i&gt;Chevalier&lt;/i&gt;. Gardez cette pile face&lt;/div&gt;&lt;/div&gt;&lt;br&gt;&lt;div style="display:inline;"&gt;&lt;div style="display:inline; font-size:18px;"&gt;cachée, à l'exception de la première&lt;/div&gt;&lt;/div&gt;&lt;br&gt;&lt;div style="display:inline;"&gt;&lt;div style="display:inline; font-size:18px;"&gt;carte qui est la seule carte pouvant&lt;/div&gt;&lt;/div&gt;&lt;br&gt;&lt;div style="display:inline;"&gt;&lt;div style="display:inline; font-size:18px;"&gt;être achetée ou reçue.&lt;/div&gt;&lt;/div&gt;&lt;br&gt;&lt;/div&gt;&lt;/div&gt;&lt;/div&gt;</t>
  </si>
  <si>
    <t>warrior</t>
  </si>
  <si>
    <t>champion</t>
  </si>
  <si>
    <t>soldier</t>
  </si>
  <si>
    <t>fugitive</t>
  </si>
  <si>
    <t>disciple</t>
  </si>
  <si>
    <t>teacher</t>
  </si>
  <si>
    <t>hunter</t>
  </si>
  <si>
    <t>Chasseuse de trèsor</t>
  </si>
  <si>
    <t>Championne</t>
  </si>
  <si>
    <t>Héroïne</t>
  </si>
  <si>
    <t>Soldat</t>
  </si>
  <si>
    <t>Fugitif</t>
  </si>
  <si>
    <t>Disciple</t>
  </si>
  <si>
    <t>Maître</t>
  </si>
  <si>
    <t>/hero</t>
  </si>
  <si>
    <t>Guerrière</t>
  </si>
  <si>
    <t>&lt;div class="card-text" style="top:20px;"&gt;&lt;div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class="horizontal-line" style="width:200px; height:3px;margin-top:-3px;"&gt;&lt;/div&gt;&lt;div style="position:relative; top:3px;"&gt;&lt;div style="line-height:17.5px;"&gt;&lt;div style="display:inline;"&gt;&lt;div style="display:inline; font-size:17.5px;"&gt;Quand vous défaussez cette carte&lt;/div&gt;&lt;/div&gt;&lt;br&gt;&lt;div style="display:inline;"&gt;&lt;div style="display:inline; font-size:17.5px;"&gt;de votre zone de jeu, vous pouvez&lt;/div&gt;&lt;/div&gt;&lt;br&gt;&lt;div style="display:inline;"&gt;&lt;div style="display:inline; font-size:17.5px;"&gt;l'échanger contre un Soldat.&lt;/div&gt;&lt;/div&gt;&lt;br&gt;&lt;/div&gt;&lt;/div&gt;&lt;div class="card-text-coin-icon" style="transform:scale(0.21); top:27px; display: inline;left:140px;"&gt;&lt;div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</si>
  <si>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style="top:73px;"&gt;&lt;div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top:35px;"&gt;&lt;div style="font-weight: bold;"&gt;&lt;div style="line-height:19px;"&gt;&lt;div style="display:inline;"&gt;&lt;div style="display:inline; font-size:23px;"&gt;+1 Achat&lt;/div&gt;&lt;/div&gt;&lt;br&gt;&lt;/div&gt;&lt;/div&gt;&lt;/div&gt;&lt;/div&gt;</t>
  </si>
  <si>
    <t>Pochette</t>
  </si>
  <si>
    <t>Pâturage</t>
  </si>
  <si>
    <t>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font-size:19px;"&gt;Vaut        par Château&lt;/div&gt;&lt;/div&gt;&lt;br&gt;&lt;div style="display:inline;"&gt;&lt;div style="display:inline; font-size:19px;"&gt;que vous avez.&lt;/div&gt;&lt;/div&gt;&lt;br&gt;&lt;/div&gt;&lt;/div&gt;&lt;div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top:64px;left:110px;"&gt;&lt;div class="card-text-vp-text-container"&gt;&lt;div class="card-text-vp-text" style="top:8px;"&gt;1&lt;/div&gt;&lt;/div&gt;&lt;div class="card-text-vp-icon"&gt;&lt;/div&gt;&lt;/div&gt;&lt;/div&gt;</t>
  </si>
  <si>
    <t>&lt;div class="card-text" style="top:55px;"&gt;&lt;div class="horizontal-line" style="width:200px; height:3px;margin-top:47px;"&gt;&lt;/div&gt;&lt;div style="position:relative; top:9px;"&gt;&lt;div style="line-height:18px;"&gt;&lt;div style="display:inline;"&gt;&lt;div style="display:inline; font-size:18px;"&gt;Lorsque vous recevez ou écartez cette&lt;/div&gt;&lt;/div&gt;&lt;br&gt;&lt;div style="display:inline;"&gt;&lt;div style="display:inline; font-size:18px;"&gt;carte,           et recevez un Argent.&lt;/div&gt;&lt;/div&gt;&lt;br&gt;&lt;/div&gt;&lt;/div&gt;&lt;div class="card-text-vp-icon-container" style="display:inline; transform:scale(0.53); top:-35px;left:130px;"&gt;&lt;div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transform:scale(0.18); top:82px;left:84px;"&gt;&lt;div class="card-text-vp-text-container"&gt;&lt;div class="card-text-vp-text" style="top:8px;"&gt;+1&lt;/div&gt;&lt;/div&gt;&lt;div class="card-text-vp-icon"&gt;&lt;/div&gt;&lt;/div&gt;&lt;/div&gt;</t>
  </si>
  <si>
    <t>Château délabré</t>
  </si>
  <si>
    <t>&lt;div class="card-text" style="top:47px;"&gt;&lt;div style="position:relative; top:-38px;"&gt;&lt;div style="line-height:20px;"&gt;&lt;div style="display:inline;"&gt;&lt;div style="display:inline; font-size:20px;"&gt;Écartez cette carte ou&lt;/div&gt;&lt;/div&gt;&lt;br&gt;&lt;div style="display:inline;"&gt;&lt;div style="display:inline; font-size:20px;"&gt;un Château de votre main.&lt;/div&gt;&lt;/div&gt;&lt;br&gt;&lt;div style="display:inline;"&gt;&lt;div style="display:inline; font-size:20px;"&gt;Dans ces cas, recevez un Château.&lt;/div&gt;&lt;/div&gt;&lt;br&gt;&lt;/div&gt;&lt;/div&gt;&lt;div class="horizontal-line" style="width:200px; height:3px;margin-top:-25px;"&gt;&lt;/div&gt;&lt;div class="card-text-vp-icon-container" style="display:inline; transform:scale(0.53); top:55px;left:132px;"&gt;&lt;div class="card-text-vp-text-container"&gt;&lt;div class="card-text-vp-text" style="top:8px;"&gt;2&lt;/div&gt;&lt;/div&gt;&lt;div class="card-text-vp-icon"&gt;&lt;/div&gt;&lt;/div&gt;&lt;/div&gt;</t>
  </si>
  <si>
    <t>Petit château</t>
  </si>
  <si>
    <t>&lt;div class="card-text" style="top:20px;"&gt;&lt;div class="horizontal-line" style="width:200px; height:3px;margin-top:46px;"&gt;&lt;/div&gt;&lt;div style="position:relative; top:2px;"&gt;&lt;div style="line-height:16px;"&gt;&lt;div style="display:inline;"&gt;&lt;div style="display:inline; font-size:16px;"&gt;Lorsque vous recevez cette carte pendant&lt;/div&gt;&lt;/div&gt;&lt;br&gt;&lt;div style="display:inline;"&gt;&lt;div style="display:inline; font-size:16px;"&gt;votre tour, recevez un Or et tous vos&lt;/div&gt;&lt;/div&gt;&lt;br&gt;&lt;div style="display:inline;"&gt;&lt;div style="display:inline; font-size:16px;"&gt;adversaires ayant au moins&lt;/div&gt;&lt;/div&gt;&lt;br&gt;&lt;div style="display:inline;"&gt;&lt;div style="display:inline; font-size:16px;"&gt;5 cartes en main placent 2 cartes&lt;/div&gt;&lt;/div&gt;&lt;br&gt;&lt;div style="display:inline;"&gt;&lt;div style="display:inline; font-size:16px;"&gt;de leur main sur leur pioche.&lt;/div&gt;&lt;/div&gt;&lt;br&gt;&lt;/div&gt;&lt;/div&gt;&lt;div class="card-text-vp-icon-container" style="display:inline; transform:scale(0.53); top:-19px;left:130px;"&gt;&lt;div class="card-text-vp-text-container"&gt;&lt;div class="card-text-vp-text" style="top:8px;"&gt;2&lt;/div&gt;&lt;/div&gt;&lt;div class="card-text-vp-icon"&gt;&lt;/div&gt;&lt;/div&gt;&lt;/div&gt;</t>
  </si>
  <si>
    <t>Château hanté</t>
  </si>
  <si>
    <t>&lt;div class="card-text" style="top:47px;"&gt;&lt;div style="position:relative; top:-38px;"&gt;&lt;div style="line-height:20px;"&gt;&lt;div style="display:inline;"&gt;&lt;div style="display:inline; font-size:20px;"&gt;Défaussez autant de cartes&lt;/div&gt;&lt;/div&gt;&lt;br&gt;&lt;div style="display:inline;"&gt;&lt;div style="display:inline; font-size:20px;"&gt;Victoire que souhaité.&lt;/div&gt;&lt;/div&gt;&lt;br&gt;&lt;div style="display:inline;"&gt;&lt;div style="display:inline; font-size:20px;"&gt;+      par carte défaussée.&lt;/div&gt;&lt;/div&gt;&lt;br&gt;&lt;/div&gt;&lt;/div&gt;&lt;div class="horizontal-line" style="width:200px; height:3px;margin-top:-25px;"&gt;&lt;/div&gt;&lt;div class="card-text-vp-icon-container" style="display:inline; transform:scale(0.53); top:55px;left:130px;"&gt;&lt;div class="card-text-vp-text-container"&gt;&lt;div class="card-text-vp-text" style="top:8px;"&gt;3&lt;/div&gt;&lt;/div&gt;&lt;div class="card-text-vp-icon"&gt;&lt;/div&gt;&lt;/div&gt;&lt;div class="card-text-coin-icon" style="transform:scale(0.18); top:12px; display: inline;left:56px;"&gt;&lt;div class="card-text-coin-text-container" style="display:inline;"&gt;&lt;div class="card-text-coin-text" style="color: black; display:inline; top:8px;"&gt;2&lt;/div&gt;&lt;/div&gt;&lt;/div&gt;&lt;/div&gt;</t>
  </si>
  <si>
    <t>Somptueux château</t>
  </si>
  <si>
    <t>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font-size:19px;"&gt;recevez un Duché ou 3 Domaines.&lt;/div&gt;&lt;/div&gt;&lt;br&gt;&lt;/div&gt;&lt;/div&gt;&lt;div class="card-text-vp-icon-container" style="display:inline; transform:scale(0.53); top:-35px;left:130px;"&gt;&lt;div class="card-text-vp-text-container"&gt;&lt;div class="card-text-vp-text" style="top:8px;"&gt;4&lt;/div&gt;&lt;/div&gt;&lt;div class="card-text-vp-icon"&gt;&lt;/div&gt;&lt;/div&gt;&lt;/div&gt;</t>
  </si>
  <si>
    <t>Château prospère</t>
  </si>
  <si>
    <t>Grand château</t>
  </si>
  <si>
    <t>&lt;div class="card-text" style="top:55px;"&gt;&lt;div style="position:relative; top:12px;"&gt;&lt;div style="line-height:20px;"&gt;&lt;div style="display:inline;"&gt;&lt;div style="display:inline; font-size:20px;"&gt;Vaut         par Château&lt;/div&gt;&lt;/div&gt;&lt;br&gt;&lt;div style="display:inline;"&gt;&lt;div style="display:inline; font-size:20px;"&gt;que vous avez.&lt;/div&gt;&lt;/div&gt;&lt;br&gt;&lt;/div&gt;&lt;/div&gt;&lt;div class="card-text-vp-icon-container" style="display:inline; transform:scale(0.18); top:15px;left:107px;"&gt;&lt;div class="card-text-vp-text-container"&gt;&lt;div class="card-text-vp-text" style="top:8px;"&gt;2&lt;/div&gt;&lt;/div&gt;&lt;div class="card-text-vp-icon"&gt;&lt;/div&gt;&lt;/div&gt;&lt;/div&gt;</t>
  </si>
  <si>
    <t>Château royal</t>
  </si>
  <si>
    <t>&lt;div class="card-text" style="top:29px;"&gt;&lt;div class="horizontal-line" style="width:200px; height:3px;margin-top:47px;"&gt;&lt;/div&gt;&lt;div style="position:relative; top:2px;"&gt;&lt;div style="line-height:17px;"&gt;&lt;div style="display:inline;"&gt;&lt;div style="display:inline; font-size:17px;"&gt;Lorsque vous recevez ou écartez cette&lt;/div&gt;&lt;/div&gt;&lt;br&gt;&lt;div style="display:inline;"&gt;&lt;div style="display:inline; font-size:17px;"&gt;carte, recevez un Argent ; si c'est votre&lt;/div&gt;&lt;/div&gt;&lt;br&gt;&lt;div style="display:inline;"&gt;&lt;div style="display:inline; font-size:17px;"&gt;phase Achat, placez-le sur votre pioche,&lt;/div&gt;&lt;/div&gt;&lt;br&gt;&lt;div style="display:inline;"&gt;&lt;div style="display:inline; font-size:17px;"&gt;sinon prenez-le en main.&lt;/div&gt;&lt;/div&gt;&lt;br&gt;&lt;/div&gt;&lt;/div&gt;&lt;div class="card-text-coin-icon" style="transform:scale(0.53); top:-25px; display: inline;left:110px;"&gt;&lt;div class="card-text-coin-text-container" style="display:inline;"&gt;&lt;div class="card-text-coin-text" style="color: black; display:inline; top:8px;"&gt;1&lt;/div&gt;&lt;/div&gt;&lt;/div&gt;&lt;/div&gt;</t>
  </si>
  <si>
    <t>Rocher</t>
  </si>
  <si>
    <t>treasurehunter</t>
  </si>
  <si>
    <t>hero</t>
  </si>
  <si>
    <t>kingscastle</t>
  </si>
  <si>
    <t>&lt;div class="card-text" style="top:20px;"&gt;&lt;div style="position:relative; top:0px;"&gt;&lt;div style="font-weight: bold;"&gt;&lt;div style="line-height:22px;"&gt;&lt;div style="display:inline;"&gt;&lt;div style="display:inline; font-size:26px;"&gt;+2 Actions&lt;/div&gt;&lt;/div&gt;&lt;br&gt;&lt;/div&gt;&lt;/div&gt;&lt;/div&gt;&lt;div style="position:relative; top:15px;"&gt;&lt;div style="line-height:20px;"&gt;&lt;div style="display:inline;"&gt;&lt;div style="display:inline; font-size:20px;"&gt;Retournez cette carte sur la pile&lt;/div&gt;&lt;/div&gt;&lt;br&gt;&lt;div style="display:inline;"&gt;&lt;div style="display:inline; font-size:20px;"&gt;des Fous. Dans ce cas, &lt;div style="display: inline; font-weight: bold;"&gt;+1 Carte&lt;/div&gt;&lt;/div&gt;&lt;/div&gt;&lt;br&gt;&lt;div style="display:inline;"&gt;&lt;div style="display:inline; font-size:20px;"&gt;par carte en main.&lt;/div&gt;&lt;/div&gt;&lt;br&gt;&lt;/div&gt;&lt;/div&gt;&lt;div class="card-text" style="position:absolute; top:127px;"&gt;&lt;div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réserve.)&lt;/div&gt;&lt;/div&gt;&lt;/div&gt;&lt;br&gt;&lt;/div&gt;&lt;/div&gt;&lt;/div&gt;</t>
  </si>
  <si>
    <t>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top:40px;"&gt;&lt;div style="line-height:20px;"&gt;&lt;div style="display:inline;"&gt;&lt;div style="display:inline; font-size:20px;"&gt;Quand vous jouez cette carte,&lt;/div&gt;&lt;/div&gt;&lt;br&gt;&lt;div style="display:inline;"&gt;&lt;div style="display:inline; font-size:20px;"&gt;retournez-la sur la pile des Butins.&lt;/div&gt;&lt;/div&gt;&lt;br&gt;&lt;/div&gt;&lt;/div&gt;&lt;div class="card-text" style="position:absolute; top:100px;"&gt;&lt;div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réserve.)&lt;/div&gt;&lt;/div&gt;&lt;/div&gt;&lt;br&gt;&lt;/div&gt;&lt;/div&gt;&lt;/div&gt;</t>
  </si>
  <si>
    <t>&lt;div class="card-text" style="top:28px;"&gt;&lt;div style="display:inline; font-size:28px;"&gt;&lt;div style="font-weight: bold;"&gt;&lt;div style="display:inline;"&gt;+1 Carte&lt;/div&gt;&lt;br&gt;&lt;/div&gt;&lt;div style="font-weight: bold;"&gt;&lt;div style="display:inline;"&gt;+1 Action&lt;/div&gt;&lt;br&gt;&lt;/div&gt;&lt;/div&gt;&lt;br&gt;&lt;div style="position:relative; top:-20px;"&gt;&lt;div style="line-height:20px;"&gt;&lt;div style="display:inline;"&gt;&lt;div style="display:inline; font-size:20px;"&gt;Dévoilez la carte du haut de votre&lt;/div&gt;&lt;/div&gt;&lt;br&gt;&lt;div style="display:inline;"&gt;&lt;div style="display:inline; font-size:20px;"&gt;pioche. Si elle coûte       ou plus,&lt;/div&gt;&lt;/div&gt;&lt;br&gt;&lt;div style="display:inline;"&gt;&lt;div style="display:inline; font-size:20px;"&gt;prenez-la en main.&lt;/div&gt;&lt;/div&gt;&lt;br&gt;&lt;/div&gt;&lt;/div&gt;&lt;/div&gt;&lt;div class="card-text-coin-icon" style="transform:scale(0.19); top:120px; display: inline;left:180px;"&gt;&lt;div class="card-text-coin-text-container" style="display:inline;"&gt;&lt;div class="card-text-coin-text" style="color: black; display:inline; top:8px;"&gt;5&lt;/div&gt;&lt;/div&gt;&lt;/div&gt;</t>
  </si>
  <si>
    <t>&lt;div class="card-text" style="top:10px;"&gt;&lt;div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class="horizontal-line" style="width:200px; height:3px;margin-top:-20px;"&gt;&lt;/div&gt;&lt;div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font-size:19px;"&gt;si avez au moins 5 cartes Action&lt;/div&gt;&lt;/div&gt;&lt;br&gt;&lt;div style="display:inline;"&gt;&lt;div style="display:inline; font-size:19px;"&gt;en jeu,           .&lt;/div&gt;&lt;/div&gt;&lt;br&gt;&lt;/div&gt;&lt;/div&gt;&lt;div class="card-text-coin-icon" style="transform:scale(0.22); top:53.5px; display: inline;left:140px;"&gt;&lt;div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top:141px;left:170px;"&gt;&lt;div class="card-text-vp-text-container"&gt;&lt;div class="card-text-vp-text" style="top:8px;"&gt;+2&lt;/div&gt;&lt;/div&gt;&lt;div class="card-text-vp-icon"&gt;&lt;/div&gt;&lt;/div&gt;&lt;/div&gt;</t>
  </si>
  <si>
    <t>&lt;div class="card-text" style="top:15px;"&gt;&lt;div style="display:inline; font-size:28px;"&gt;&lt;div style="font-weight: bold;"&gt;&lt;div style="display:inline;"&gt;+1 Action&lt;/div&gt;&lt;br&gt;&lt;/div&gt;&lt;/div&gt;&lt;div style="position:relative; top:8px;"&gt;&lt;div style="line-height:19px;"&gt;&lt;div style="display:inline;"&gt;&lt;div style="display:inline; font-size:19px;"&gt;Dévoilez la carte du haut de votre&lt;/div&gt;&lt;/div&gt;&lt;br&gt;&lt;div style="display:inline;"&gt;&lt;div style="display:inline; font-size:19px;"&gt;pioche et prenez-la en main. Le&lt;/div&gt;&lt;/div&gt;&lt;br&gt;&lt;div style="display:inline;"&gt;&lt;div style="display:inline; font-size:19px;"&gt;joueur à votre gauche dévoile la&lt;/div&gt;&lt;/div&gt;&lt;br&gt;&lt;div style="display:inline;"&gt;&lt;div style="display:inline; font-size:19px;"&gt;carte du haut de sa pioche. Si votre&lt;/div&gt;&lt;/div&gt;&lt;br&gt;&lt;div style="display:inline;"&gt;&lt;div style="display:inline; font-size:19px;"&gt;carte coûte plus, +       et          .&lt;/div&gt;&lt;/div&gt;&lt;br&gt;&lt;/div&gt;&lt;/div&gt;&lt;div class="card-text-coin-icon" style="transform:scale(0.18); top:130px; display: inline;left:165px;"&gt;&lt;div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top:131px;left:237px;"&gt;&lt;div class="card-text-vp-text-container"&gt;&lt;div class="card-text-vp-text" style="top:8px;"&gt;+1&lt;/div&gt;&lt;/div&gt;&lt;div class="card-text-vp-icon"&gt;&lt;/div&gt;&lt;/div&gt;&lt;/div&gt;</t>
  </si>
  <si>
    <t>&lt;div class="card-text" style="top:10px;"&gt;&lt;div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font-size:18.5px;"&gt;Le joueur à votre gauche peut en&lt;/div&gt;&lt;/div&gt;&lt;br&gt;&lt;div style="display:inline;"&gt;&lt;div style="display:inline; font-size:18.5px;"&gt;dévoiler un exemplaire de sa main.&lt;/div&gt;&lt;/div&gt;&lt;br&gt;&lt;div style="display:inline;"&gt;&lt;div style="display:inline; font-size:18.5px;"&gt;S'il ne le fait pas, +        et écartez&lt;/div&gt;&lt;/div&gt;&lt;br&gt;&lt;div style="display:inline;"&gt;&lt;div style="display:inline; font-size:18.5px;"&gt;un Gladiateur de la réserve.&lt;/div&gt;&lt;/div&gt;&lt;br&gt;&lt;/div&gt;&lt;/div&gt;&lt;div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style="transform:scale(0.2); top:107px; display: inline;left:162px;"&gt;&lt;div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</si>
  <si>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style="top:10px;"&gt;&lt;div style="display:inline; font-size:28px;"&gt;&lt;div style="font-weight: bold;"&gt;&lt;div style="display:inline;"&gt;+1 Achat&lt;/div&gt;&lt;br&gt;&lt;/div&gt;&lt;/div&gt;&lt;div style="position:relative; top:0px;"&gt;&lt;div style="line-height:19px;"&gt;&lt;div style="display:inline;"&gt;&lt;div style="display:inline; font-size:19px;"&gt;S'il y a         ou plus sur la pile&lt;/div&gt;&lt;/div&gt;&lt;br&gt;&lt;div style="display:inline;"&gt;&lt;div style="display:inline; font-size:19px;"&gt;des Marchés Agricoles, prenez-les&lt;/div&gt;&lt;/div&gt;&lt;br&gt;&lt;div style="display:inline;"&gt;&lt;div style="display:inline; font-size:19px;"&gt;et écartez cette carte. Sinon,&lt;/div&gt;&lt;/div&gt;&lt;br&gt;&lt;div style="display:inline;"&gt;&lt;div style="display:inline; font-size:19px;"&gt;ajoutez        à la pile, puis&lt;/div&gt;&lt;/div&gt;&lt;br&gt;&lt;div style="display:inline;"&gt;&lt;div style="display:inline; font-size:19px;"&gt;+       par        sur la pile.&lt;/div&gt;&lt;/div&gt;&lt;br&gt;&lt;/div&gt;&lt;/div&gt;&lt;div class="card-text-vp-icon-container" style="display:inline; transform:scale(0.18); top:99px; left:115px;"&gt;&lt;div class="card-text-vp-text-container"&gt;&lt;div class="card-text-vp-text" style="top:8px;"&gt;3&lt;/div&gt;&lt;/div&gt;&lt;div class="card-text-vp-icon"&gt;&lt;/div&gt;&lt;/div&gt;&lt;div class="card-text-coin-icon" style="transform:scale(0.18); top:120px; display: inline;left:61px;"&gt;&lt;div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top:122px;left:134px;"&gt;&lt;div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transform:scale(0.18); top:31px;left:97px;"&gt;&lt;div class="card-text-vp-text-container"&gt;&lt;div class="card-text-vp-text" style="top:8px;"&gt;4&lt;/div&gt;&lt;/div&gt;&lt;div class="card-text-vp-icon"&gt;&lt;/div&gt;&lt;/div&gt;&lt;/div&gt;</t>
  </si>
  <si>
    <t>&lt;div class="card-text" style="top:20px;"&gt;&lt;div style="position:relative; top:18px;"&gt;&lt;div style="line-height:18.5px;"&gt;&lt;div style="display:inline;"&gt;&lt;div style="display:inline; font-size:18.5px;"&gt;Écartez entre 1 et 3 cartes de noms&lt;/div&gt;&lt;/div&gt;&lt;br&gt;&lt;div style="display:inline;"&gt;&lt;div style="display:inline; font-size:18.5px;"&gt;différents de votre main.&lt;/div&gt;&lt;/div&gt;&lt;br&gt;&lt;div style="display:inline;"&gt;&lt;div style="display:inline; font-size:18.5px;"&gt;Ajoutez        à la pile des Temples.&lt;/div&gt;&lt;/div&gt;&lt;br&gt;&lt;/div&gt;&lt;/div&gt;&lt;div class="horizontal-line" style="width:200px; height:3px;margin-top:28px;"&gt;&lt;/div&gt;&lt;div style="position:relative; top:5px;"&gt;&lt;div style="line-height:18.5px;"&gt;&lt;div style="display:inline;"&gt;&lt;div style="display:inline; font-size:18.5px;"&gt;Lorsque vous recevez cette carte&lt;/div&gt;&lt;/div&gt;&lt;br&gt;&lt;div style="display:inline;"&gt;&lt;div style="display:inline; font-size:18.5px;"&gt;prenez les       de la pile des Temples.&lt;/div&gt;&lt;/div&gt;&lt;br&gt;&lt;/div&gt;&lt;/div&gt;&lt;div class="card-text-vp-icon-container" style="display:inline; transform:scale(0.2); top:-7px;left:140px;"&gt;&lt;div class="card-text-vp-text-container"&gt;&lt;div class="card-text-vp-text" style="top:8px;"&gt;+1&lt;/div&gt;&lt;/div&gt;&lt;div class="card-text-vp-icon"&gt;&lt;/div&gt;&lt;/div&gt;&lt;div class="card-text-vp-icon-container" style="display:inline; transform:scale(0.18); top:63px;left:88px;"&gt;&lt;div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transform:scale(0.19); top:125px;left:86px;"&gt;&lt;div class="card-text-vp-text-container"&gt;&lt;div class="card-text-vp-text" style="top:8px;"&gt;&lt;/div&gt;&lt;/div&gt;&lt;div class="card-text-vp-icon"&gt;&lt;/div&gt;&lt;/div&gt;&lt;/div&gt;</t>
  </si>
  <si>
    <t>&lt;div class="card-text" style="top:27px;"&gt;&lt;div style="line-height:20px;"&gt;&lt;div style="display:inline;"&gt;&lt;div style="display:inline; font-size:22px;"&gt;Lorsque vous jouez cette carte,&lt;/div&gt;&lt;/div&gt;&lt;br&gt;&lt;div style="display:inline;"&gt;&lt;div style="display:inline; font-size:22px;"&gt;choisissez : &lt;div style="display: inline; font-weight: bold;"&gt;+1 Achat&lt;/div&gt; et +     ;&lt;/div&gt;&lt;/div&gt;&lt;br&gt;&lt;div style="display:inline;"&gt;&lt;div style="display:inline; font-size:22px;"&gt;ou la prochaine fois que vous&lt;/div&gt;&lt;/div&gt;&lt;br&gt;&lt;div style="display:inline;"&gt;&lt;div style="display:inline; font-size:22px;"&gt;achetez une carte à ce tour,&lt;/div&gt;&lt;/div&gt;&lt;br&gt;&lt;div style="display:inline;"&gt;&lt;div style="display:inline; font-size:22px;"&gt;vous pouvez aussi recevoir une&lt;/div&gt;&lt;/div&gt;&lt;br&gt;&lt;div style="display:inline;"&gt;&lt;div style="display:inline; font-size:22px;"&gt;carte différente de même coût.&lt;/div&gt;&lt;/div&gt;&lt;br&gt;&lt;/div&gt;&lt;/div&gt;&lt;div class="card-text-coin-icon" style="transform:scale(0.19); top:50px; display: inline;left:243px;"&gt;&lt;div class="card-text-coin-text-container" style="display:inline;"&gt;&lt;div class="card-text-coin-text" style="color: black; display:inline; top:8px;"&gt;2&lt;/div&gt;&lt;/div&gt;&lt;/div&gt;</t>
  </si>
  <si>
    <t>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top:20px;"&gt;&lt;div style="line-height:21px;"&gt;&lt;div style="display:inline;"&gt;&lt;div style="display:inline; font-size:21px;"&gt;Si cette carte est en jeu,&lt;/div&gt;&lt;/div&gt;&lt;br&gt;&lt;div style="display:inline;"&gt;&lt;div style="display:inline; font-size:21px;"&gt;quand vous recevez une carte&lt;/div&gt;&lt;/div&gt;&lt;br&gt;&lt;div style="display:inline;"&gt;&lt;div style="display:inline; font-size:21px;"&gt;Victoire,         .&lt;/div&gt;&lt;/div&gt;&lt;br&gt;&lt;/div&gt;&lt;/div&gt;&lt;div class="horizontal-line" style="width:200px; height:3px;margin-top:-60px;"&gt;&lt;/div&gt;&lt;div class="card-text-vp-icon-container" style="display:inline; transform:scale(0.18); top:129px;left:178px;"&gt;&lt;div class="card-text-vp-text-container"&gt;&lt;div class="card-text-vp-text" style="top:8px;"&gt;+1&lt;/div&gt;&lt;/div&gt;&lt;div class="card-text-vp-icon"&gt;&lt;/div&gt;&lt;/div&gt;&lt;/div&gt;</t>
  </si>
  <si>
    <t>&lt;div class="card-text" style="top:20px;"&gt;&lt;div style="position:relative; top:12px;"&gt;&lt;div style="line-height:21px;"&gt;&lt;div style="display:inline;"&gt;&lt;div style="display:inline; font-size:21px;"&gt;Choisissez : &lt;div style="display: inline; font-weight: bold;"&gt;+3 Cartes&lt;/div&gt; et&lt;/div&gt;&lt;/div&gt;&lt;br&gt;&lt;div style="display:inline;"&gt;&lt;div style="display:inline; font-size:21px;"&gt;ajoutez        à la pile des&lt;/div&gt;&lt;/div&gt;&lt;br&gt;&lt;div style="display:inline;"&gt;&lt;div style="display:inline; font-size:21px;"&gt;Chasses Fantastiques ; ou&lt;/div&gt;&lt;/div&gt;&lt;br&gt;&lt;div style="display:inline;"&gt;&lt;div style="display:inline; font-size:21px;"&gt;recevez un Domaine, et dans&lt;/div&gt;&lt;/div&gt;&lt;br&gt;&lt;div style="display:inline;"&gt;&lt;div style="display:inline; font-size:21px;"&gt;ce cas prenez les      de la pile.&lt;/div&gt;&lt;/div&gt;&lt;br&gt;&lt;/div&gt;&lt;/div&gt;&lt;div class="card-text-vp-icon-container" style="display:inline; transform:scale(0.18); top:40px;left:120px;"&gt;&lt;div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transform:scale(0.18); top:114px;left:162px;"&gt;&lt;div class="card-text-vp-text-container"&gt;&lt;div class="card-text-vp-text" style="top:8px;"&gt;&lt;/div&gt;&lt;/div&gt;&lt;div class="card-text-vp-icon"&gt;&lt;/div&gt;&lt;/div&gt;&lt;/div&gt;</t>
  </si>
  <si>
    <t>&lt;div class="card-text" style="top:47px;"&gt;&lt;div class="horizontal-line" style="width:200px; height:3px;margin-top:43px;"&gt;&lt;/div&gt;&lt;div style="position:relative; top:4px;"&gt;&lt;div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font-size:19px;"&gt;dévoilez votre main.          par carte&lt;/div&gt;&lt;/div&gt;&lt;br&gt;&lt;div style="display:inline;"&gt;&lt;div style="display:inline; font-size:19px;"&gt;Victoire en main et/ou en jeu.&lt;/div&gt;&lt;/div&gt;&lt;br&gt;&lt;/div&gt;&lt;/div&gt;&lt;div class="card-text-vp-icon-container" style="display:inline; transform:scale(0.53); top:-35px;left:130px;"&gt;&lt;div class="card-text-vp-text-container"&gt;&lt;div class="card-text-vp-text" style="top:8px;"&gt;5&lt;/div&gt;&lt;/div&gt;&lt;div class="card-text-vp-icon"&gt;&lt;/div&gt;&lt;/div&gt;&lt;div class="card-text-vp-icon-container" style="display:inline; transform:scale(0.18); top:75px;left:188px;"&gt;&lt;div class="card-text-vp-text-container"&gt;&lt;div class="card-text-vp-text" style="top:8px;"&gt;+1&lt;/div&gt;&lt;/div&gt;&lt;div class="card-text-vp-icon"&gt;&lt;/div&gt;&lt;/div&gt;&lt;/div&gt;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</si>
  <si>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Aubaine.&lt;/div&gt;&lt;/div&gt;&lt;br&gt;&lt;/div&gt;&lt;/div&gt;&lt;div class="card-text" style="position:absolute; top:145px;"&gt;&lt;div style="line-height:19px;"&gt;&lt;div style="display:inline;"&gt;&lt;div style="display:inline; font-size:19px;"&gt;&lt;div style="display: inline; font-style: italic;"&gt;(Patrimoine : Chèvre)&lt;/div&gt;&lt;/div&gt;&lt;/div&gt;&lt;br&gt;&lt;/div&gt;&lt;/div&gt;&lt;/div&gt;</t>
  </si>
  <si>
    <t>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pioche.&lt;/div&gt;&lt;/div&gt;&lt;br&gt;&lt;/div&gt;&lt;/div&gt;&lt;div class="card-text" style="position:absolute; top:145px;"&gt;&lt;div style="line-height:19px;"&gt;&lt;div style="display:inline;"&gt;&lt;div style="display:inline; font-size:19px;"&gt;&lt;div style="display: inline; font-style: italic;"&gt;(Patrimoine : Pochette)&lt;/div&gt;&lt;/div&gt;&lt;/div&gt;&lt;br&gt;&lt;/div&gt;&lt;/div&gt;&lt;div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</si>
  <si>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.&lt;/div&gt;&lt;/div&gt;&lt;br&gt;&lt;/div&gt;&lt;/div&gt;&lt;div class="card-text" style="position:absolute; top:145px;"&gt;&lt;div style="line-height:19px;"&gt;&lt;div style="display:inline;"&gt;&lt;div style="display:inline; font-size:20px;"&gt;&lt;div style="display: inline; font-style: italic;"&gt;(Patrimoine : Lampe magique)&lt;/div&gt;&lt;/div&gt;&lt;/div&gt;&lt;br&gt;&lt;/div&gt;&lt;/div&gt;&lt;div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</si>
  <si>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qu'un&lt;/div&gt;&lt;/div&gt;&lt;br&gt;&lt;div style="display:inline;"&gt;&lt;div style="display:inline; font-size:21px;"&gt;Or maudit pour &lt;div style="display: inline; font-weight: bold;"&gt;+4 Cartes&lt;/div&gt;.&lt;/div&gt;&lt;/div&gt;&lt;br&gt;&lt;/div&gt;&lt;/div&gt;&lt;div class="card-text" style="position:absolute; top:126px;"&gt;&lt;div style="line-height:19px;"&gt;&lt;div style="display:inline;"&gt;&lt;div style="display:inline; font-size:21px;"&gt;&lt;div style="display: inline; font-style: italic;"&gt;(Patrimoine : Or maudit)&lt;/div&gt;&lt;/div&gt;&lt;/div&gt;&lt;br&gt;&lt;/div&gt;&lt;/div&gt;&lt;/div&gt;</t>
  </si>
  <si>
    <t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style="line-height:18px;"&gt;&lt;div style="display:inline;"&gt;&lt;div style="display:inline; font-size:18px;"&gt;Quand vous recevez cette carte,&lt;/div&gt;&lt;/div&gt;&lt;br&gt;&lt;div style="display:inline;"&gt;&lt;div style="display:inline; font-size:18px;"&gt;écartez jusqu'à 4 cartes de votre main.&lt;/div&gt;&lt;/div&gt;&lt;br&gt;&lt;/div&gt;&lt;/div&gt;&lt;div class="card-text" style="position:absolute; top:108px;"&gt;&lt;div style="line-height:19px;"&gt;&lt;div style="display:inline;"&gt;&lt;div style="display:inline;"&gt;&lt;div style="display:inline; font-size:18px;"&gt;&lt;div style="display: inline; font-style: italic;"&gt;(Patrimoine : Miroir hanté)&lt;/div&gt;&lt;/div&gt;&lt;/div&gt;&lt;br&gt;&lt;/div&gt;&lt;/div&gt;&lt;/div&gt;&lt;/div&gt;</t>
  </si>
  <si>
    <t>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font-size:20px;"&gt;les cartes Actions coûtent     &lt;/div&gt;&lt;/div&gt;&lt;br&gt;&lt;div style="display:inline;"&gt;&lt;div style="display:inline; font-size:20px;"&gt; de moins, mais pas moins que     .&lt;/div&gt;&lt;/div&gt;&lt;br&gt;&lt;/div&gt;&lt;/div&gt;&lt;div class="horizontal-line" style="width:200px; height:3px;margin-top:-26px;"&gt;&lt;/div&gt;&lt;div class="card-text-coin-icon" style="transform:scale(0.19); top:69px; display: inline;left:235px;"&gt;&lt;div class="card-text-coin-text-container" style="display:inline;"&gt;&lt;div class="card-text-coin-text" style="color: black; display:inline; top:8px;"&gt;2&lt;/div&gt;&lt;/div&gt;&lt;/div&gt;&lt;div class="card-text-coin-icon" style="transform:scale(0.19);top:89px;display: inline;left: 251px;"&gt;&lt;div class="card-text-coin-text-container" style="display:inline;"&gt;&lt;div class="card-text-coin-text" style="color: black; display:inline; top:8px;"&gt;0&lt;/div&gt;&lt;/div&gt;&lt;/div&gt;&lt;/div&gt;</t>
  </si>
  <si>
    <t>&lt;div class="card-text" style="top:5px;"&gt;&lt;div style="position:relative; top:0px;"&gt;&lt;div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top:-2px;"&gt;&lt;div style="line-height:16px;"&gt;&lt;div style="display:inline;"&gt;&lt;div style="display:inline; font-size:16px;"&gt;Écartez une carte de votre main. &lt;div style="display: inline; font-weight: bold;"&gt;+&lt;/div&gt;     par&lt;/div&gt;&lt;/div&gt;&lt;br&gt;&lt;div style="display:inline;"&gt;&lt;div style="display:inline; font-size:16px;"&gt;Pièce sur le plateau Route Commerciale.&lt;/div&gt;&lt;/div&gt;&lt;br&gt;&lt;/div&gt;&lt;/div&gt;&lt;div style="position:relative; top:8px;"&gt;&lt;div style="line-height:15px;"&gt;&lt;div style="display:inline;"&gt;&lt;div style="display:inline; font-size:15px;"&gt;Mise en place : placez une Pièce sur chaque&lt;/div&gt;&lt;/div&gt;&lt;br&gt;&lt;div style="display:inline;"&gt;&lt;div style="display:inline; font-size:15px;"&gt;pile de cartes Victoire de la réserve; dépla-&lt;/div&gt;&lt;/div&gt;&lt;br&gt;&lt;div style="display:inline;"&gt;&lt;div style="display:inline; font-size:15px;"&gt;cez-la vers le plateau Route Commerciale&lt;/div&gt;&lt;/div&gt;&lt;br&gt;&lt;div style="display:inline;"&gt;&lt;div style="display:inline; font-size:16px;"&gt;lorsqu'une carte de cette pile est reçue.&lt;/div&gt;&lt;/div&gt;&lt;br&gt;&lt;/div&gt;&lt;/div&gt;&lt;div class="card-text-coin-icon" style="transform:scale(0.14); top:30px; display: inline;left:230px;"&gt;&lt;div class="card-text-coin-text-container" style="display:inline;"&gt;&lt;div class="card-text-coin-text" style="color: black; display:inline; top:8px;"&gt;1&lt;/div&gt;&lt;/div&gt;&lt;/div&gt;&lt;div class="horizontal-line" style="width:200px; height:2px;margin-top:-78px;"&gt;&lt;/div&gt;&lt;/div&gt;</t>
  </si>
  <si>
    <t>&lt;div class="card-text" style="top:2px;"&gt;&lt;div style="font-weight: bold;"&gt;&lt;div style="line-height:22px;"&gt;&lt;div style="display:inline;"&gt;&lt;div style="display:inline; font-size:19px;"&gt;+1 Achat&lt;/div&gt;&lt;/div&gt;&lt;br&gt;&lt;div style="display:inline;"&gt;&lt;div style="display:inline; font-size:19px;"&gt;&lt;div style="position: relative; left:-12px;top:1px;"&gt;+&lt;/div&gt;&lt;/div&gt;&lt;/div&gt;&lt;br&gt;&lt;div style="display:inline;"&gt;&lt;div style="display:inline; font-size:19px;"&gt;&lt;div style="position: relative; left:0px;top:-22px;"&gt;Défaussez deux cartes.&lt;/div&gt;&lt;/div&gt;&lt;/div&gt;&lt;br&gt;&lt;/div&gt;&lt;/div&gt;&lt;div class="horizontal-line" style="width:200px; height:2px;margin-top:-47px;"&gt;&lt;/div&gt;&lt;div style="position:relative; top:-2px;"&gt;&lt;div style="line-height:14px;"&gt;&lt;div style="display:inline;"&gt;&lt;div style="display:inline; font-size:16px;"&gt;Quand un adversaire joue une carte&lt;/div&gt;&lt;/div&gt;&lt;br&gt;&lt;div style="display:inline;"&gt;&lt;div style="display:inline; font-size:16px;"&gt;Attaque, vous pouvez d'abord mettre de&lt;/div&gt;&lt;/div&gt;&lt;br&gt;&lt;div style="display:inline;"&gt;&lt;div style="display:inline; font-size:16px;"&gt;côté cette carte de votre main. Dans ce&lt;/div&gt;&lt;/div&gt;&lt;br&gt;&lt;div style="display:inline;"&gt;&lt;div style="display:inline; font-size:16px;"&gt;cas, au début de votre prochain tour,&lt;/div&gt;&lt;/div&gt;&lt;br&gt;&lt;div style="display:inline;"&gt;&lt;div style="display:inline; font-size:16px;"&gt;+&lt;div style="display: inline; font-weight: bold;"&gt;1 Carte&lt;/div&gt; et reprenez en main cette carte.&lt;/div&gt;&lt;/div&gt;&lt;br&gt;&lt;/div&gt;&lt;/div&gt;&lt;div class="card-text-coin-icon" style="transform:scale(0.22); top:24px; display: inline;left:140px;"&gt;&lt;div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</si>
  <si>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style="top:5px;"&gt;&lt;div style="position:relative; top:-3px;"&gt;&lt;div style="font-weight: bold;"&gt;&lt;div style="display:inline;"&gt;&lt;div style="display:inline; font-size:25px;"&gt;+2 Cartes&lt;/div&gt;&lt;/div&gt;&lt;br&gt;&lt;/div&gt;&lt;/div&gt;&lt;div style="position:relative; top:-5px;"&gt;&lt;div style="line-height:15px;"&gt;&lt;div style="display:inline;"&gt;&lt;div style="display:inline; font-size:14px;"&gt;Défaussez 2 cartes. Tous vos adversaires peu-&lt;/div&gt;&lt;/div&gt;&lt;br&gt;&lt;div style="display:inline;"&gt;&lt;div style="display:inline; font-size:14px;"&gt;vent dévoiler une carte Fléau de leur main; s'ils&lt;/div&gt;&lt;/div&gt;&lt;br&gt;&lt;div style="display:inline;"&gt;&lt;div style="display:inline; font-size:14px;"&gt;ne le font pas, ils reçoivent une Malédiction&lt;/div&gt;&lt;/div&gt;&lt;br&gt;&lt;/div&gt;&lt;/div&gt;&lt;div class="horizontal-line" style="width:200px; height:2px;margin-top:2px;"&gt;&lt;/div&gt;&lt;div style="position:relative; top:0px;"&gt;&lt;div style="line-height:15px;"&gt;&lt;div style="display:inline;"&gt;&lt;div style="display:inline; font-size:14px;"&gt;Mise en place : ajoutez à la réserve une pile&lt;/div&gt;&lt;/div&gt;&lt;br&gt;&lt;div style="display:inline;"&gt;&lt;div style="display:inline; font-size:14px;"&gt;Royaume supplémentaire coûtant       ou       .&lt;/div&gt;&lt;/div&gt;&lt;br&gt;&lt;div style="display:inline;"&gt;&lt;div style="display:inline; font-size:14px;"&gt;Les cartes de cette pile sont les cartes Fléau.&lt;/div&gt;&lt;/div&gt;&lt;br&gt;&lt;/div&gt;&lt;/div&gt;&lt;div class="card-text-coin-icon" style="transform:scale(0.15);top:121px;display: inline;left: 205px;"&gt;&lt;div class="card-text-coin-text-container" style="display:inline;"&gt;&lt;div class="card-text-coin-text" style="color: black; display:inline; top:8px;"&gt;2&lt;/div&gt;&lt;/div&gt;&lt;/div&gt;&lt;div class="card-text-coin-icon" style="transform:scale(0.15);top: 121px;display: inline;left: 245px;"&gt;&lt;div class="card-text-coin-text-container" style="display:inline;"&gt;&lt;div class="card-text-coin-text" style="color: black; display:inline; top:8px;"&gt;3&lt;/div&gt;&lt;/div&gt;&lt;/div&gt;&lt;/div&gt;</t>
  </si>
  <si>
    <t>hunting_part</t>
  </si>
  <si>
    <t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top:6px;"&gt;&lt;div style="line-height:18px;"&gt;&lt;div style="display:inline;"&gt;&lt;div style="display:inline; font-size:17px;"&gt;Quand vous défaussez cette carte en&lt;/div&gt;&lt;/div&gt;&lt;br&gt;&lt;div style="display:inline;"&gt;&lt;div style="display:inline; font-size:17px;"&gt;dehors de la phase Ajustement, vous&lt;/div&gt;&lt;/div&gt;&lt;br&gt;&lt;div style="display:inline;"&gt;&lt;div style="display:inline; font-size:17px;"&gt;pouvez la dévoiler pour recevoir un Or.&lt;/div&gt;&lt;/div&gt;&lt;br&gt;&lt;/div&gt;&lt;/div&gt;&lt;/div&gt;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</si>
  <si>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Achat&lt;/div&gt;&lt;/div&gt;&lt;br&gt;&lt;/div&gt;&lt;/div&gt;&lt;/div&gt;&lt;div style="position:relative; top:7px;"&gt;&lt;div style="line-height:21px;"&gt;&lt;div style="display:inline;"&gt;&lt;div style="display:inline; font-size:20px;"&gt;Tous vos adversaires piochent une&lt;/div&gt;&lt;/div&gt;&lt;br&gt;&lt;div style="display:inline;"&gt;&lt;div style="display:inline; font-size:20px;"&gt;carte, puis défaussent jusqu'à&lt;/div&gt;&lt;/div&gt;&lt;br&gt;&lt;div style="display:inline;"&gt;&lt;div style="display:inline; font-size:20px;"&gt;avoir 3 cartes en main.&lt;/div&gt;&lt;/div&gt;&lt;br&gt;&lt;/div&gt;&lt;/div&gt;&lt;/div&gt;</t>
  </si>
  <si>
    <t>&lt;div class="card-text" style="top:10px;"&gt;&lt;div style="position:relative; top:10px;"&gt;&lt;div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deux cartes sur votre&lt;/div&gt;&lt;/div&gt;&lt;br&gt;&lt;div style="display:inline;"&gt;&lt;div style="display:inline; font-size:21px;"&gt;pioche, une coûtant exactement&lt;/div&gt;&lt;/div&gt;&lt;br&gt;&lt;div style="display:inline;"&gt;&lt;div style="display:inline; font-size:21px;"&gt;       de plus, et une coûtant&lt;/div&gt;&lt;/div&gt;&lt;br&gt;&lt;div style="display:inline;"&gt;&lt;div style="display:inline; font-size:21px;"&gt;exactement       de moins,&lt;/div&gt;&lt;/div&gt;&lt;br&gt;&lt;div style="display:inline;"&gt;&lt;div style="display:inline; font-size:21px;"&gt;dans l'ordre de votre choix.&lt;/div&gt;&lt;/div&gt;&lt;br&gt;&lt;/div&gt;&lt;/div&gt;&lt;div class="card-text-coin-icon" style="transform:scale(0.2);top: 111px;display: inline;left:135px;"&gt;&lt;div class="card-text-coin-text-container" style="display:inline;"&gt;&lt;div class="card-text-coin-text" style="color: black; display:inline; top:8px;"&gt;1&lt;/div&gt;&lt;/div&gt;&lt;/div&gt;&lt;div class="card-text-coin-icon" style="transform:scale(0.2);top: 85px;display: inline;left:34px;"&gt;&lt;div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</si>
  <si>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style="top:10px;"&gt;&lt;div style="position:relative; top:0px;"&gt;&lt;div style="font-weight: bold;"&gt;&lt;div style="line-height:25px;"&gt;&lt;div style="display:inline;"&gt;&lt;div style="display:inline; font-size:25px;"&gt;+1 Carte&lt;/div&gt;&lt;/div&gt;&lt;br&gt;&lt;div style="display:inline;"&gt;&lt;div style="display:inline; font-size:25px;"&gt;+1 Action&lt;/div&gt;&lt;/div&gt;&lt;br&gt;&lt;div style="display:inline;"&gt;&lt;div style="display:inline; font-size:25px;"&gt;+1 Achat&lt;/div&gt;&lt;/div&gt;&lt;br&gt;&lt;div style="display:inline;"&gt;&lt;div style="display:inline; font-size:25px;"&gt;+    &lt;/div&gt;&lt;/div&gt;&lt;br&gt;&lt;/div&gt;&lt;/div&gt;&lt;/div&gt;&lt;div class="card-text-coin-icon" style="transform:scale(0.22); top:78px; display: inline;left:140px;"&gt;&lt;div class="card-text-coin-text-container" style="display:inline;"&gt;&lt;div class="card-text-coin-text" style="color: black; display:inline; top:8px;"&gt;2&lt;/div&gt;&lt;/div&gt;&lt;/div&gt;&lt;div style="position:relative; top:10px;"&gt;&lt;div style="line-height:19px;"&gt;&lt;div style="display:inline;"&gt;&lt;div style="display:inline; font-size:19px;"&gt;Vous ne pouvez pas acheter cette&lt;/div&gt;&lt;/div&gt;&lt;br&gt;&lt;div style="display:inline;"&gt;&lt;div style="display:inline; font-size:19px;"&gt;carte si vous avez un Cuivre en jeu.&lt;/div&gt;&lt;/div&gt;&lt;br&gt;&lt;/div&gt;&lt;/div&gt;&lt;div class="horizontal-line" style="width:200px; height:3px;margin-top:-38px;"&gt;&lt;/div&gt;&lt;/div&gt;</t>
  </si>
  <si>
    <t>&lt;div class="card-text" style="top:2px;"&gt;&lt;div style="position:relative; top:3px;"&gt;&lt;div style="font-weight: bold;"&gt;&lt;div style="line-height:22px;"&gt;&lt;div style="display:inline;"&gt;&lt;div style="display:inline; font-size:24px;"&gt;+1 Carte&lt;/div&gt;&lt;/div&gt;&lt;br&gt;&lt;div style="display:inline;"&gt;&lt;div style="display:inline; font-size:24px;"&gt;+1 Action&lt;/div&gt;&lt;/div&gt;&lt;br&gt;&lt;/div&gt;&lt;/div&gt;&lt;/div&gt;&lt;div style="position:relative; top:0px;"&gt;&lt;div style="line-height:16px;"&gt;&lt;div style="display:inline;"&gt;&lt;div style="display:inline; font-size:18px;"&gt;Tous vos adversaires défaussent&lt;/div&gt;&lt;/div&gt;&lt;br&gt;&lt;div style="display:inline;"&gt;&lt;div style="display:inline; font-size:18px;"&gt;jusqu'à avoir 4 cartes en main.&lt;/div&gt;&lt;/div&gt;&lt;br&gt;&lt;/div&gt;&lt;/div&gt;&lt;div class="horizontal-line" style="width:200px; height:2px;margin-top:7px;"&gt;&lt;/div&gt;&lt;div style="position:relative; top:0px;"&gt;&lt;div style="line-height:14px;"&gt;&lt;div style="display:inline;"&gt;&lt;div style="display:inline; font-size:16px;"&gt;Quand vous jouez une autre carte Attaque&lt;/div&gt;&lt;/div&gt;&lt;br&gt;&lt;div style="display:inline;"&gt;&lt;div style="display:inline; font-size:16px;"&gt; alors que cette carte est en jeu, vous pouvez&lt;/div&gt;&lt;/div&gt;&lt;br&gt;&lt;div style="display:inline;"&gt;&lt;div style="display:inline; font-size:16px;"&gt;d'abord écarter cette carte pour recevoir un&lt;/div&gt;&lt;/div&gt;&lt;br&gt;&lt;div style="display:inline;"&gt;&lt;div style="display:inline; font-size:16px;"&gt;Mercenaire de la pile des Mercenaires.&lt;/div&gt;&lt;/div&gt;&lt;br&gt;&lt;/div&gt;&lt;/div&gt;&lt;/div&gt;</t>
  </si>
  <si>
    <t>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top:2px;"&gt;&lt;div style="line-height:19px;"&gt;&lt;div style="display:inline;"&gt;&lt;div style="display:inline; font-size:19px;"&gt;Recevez un Rats. Écartez une carte&lt;/div&gt;&lt;/div&gt;&lt;br&gt;&lt;div style="display:inline;"&gt;&lt;div style="display:inline; font-size:19px;"&gt;de votre main autre qu'un Rats&lt;/div&gt;&lt;/div&gt;&lt;br&gt;&lt;div style="display:inline;"&gt;&lt;div style="display:inline; font-size:19px;"&gt;(ou dévoilez une main de Rats).&lt;/div&gt;&lt;/div&gt;&lt;br&gt;&lt;/div&gt;&lt;/div&gt;&lt;div class="horizontal-line" style="width:200px; height:3px;margin-top:7px;"&gt;&lt;/div&gt;&lt;div style="position:relative; top:-3px;"&gt;&lt;div style="line-height:19px;"&gt;&lt;div style="display:inline;"&gt;&lt;div style="display:inline; font-size:19px;"&gt;Quand vous écartez cette carte, &lt;/div&gt;&lt;/div&gt;&lt;br&gt;&lt;div style="display:inline;"&gt;&lt;div style="display:inline; font-size:19px;"&gt;&lt;div style="display: inline; font-weight: bold;"&gt;+1 Carte&lt;/div&gt;.&lt;/div&gt;&lt;/div&gt;&lt;br&gt;&lt;/div&gt;&lt;/div&gt;&lt;/div&gt;</t>
  </si>
  <si>
    <t>&lt;div class="card-text" style="top:2px;"&gt;&lt;div style="position:relative; top:0px;"&gt;&lt;div style="font-weight: bold;"&gt;&lt;div style="line-height:22px;"&gt;&lt;div style="display:inline;"&gt;&lt;div style="display:inline; font-size:23px;"&gt;+1 Carte&lt;/div&gt;&lt;/div&gt;&lt;br&gt;&lt;div style="display:inline;"&gt;&lt;div style="display:inline; font-size:23px;"&gt;+1 Action&lt;/div&gt;&lt;/div&gt;&lt;br&gt;&lt;/div&gt;&lt;/div&gt;&lt;/div&gt;&lt;div style="line-height:17px;"&gt;&lt;div style="display:inline;"&gt;&lt;div style="display:inline; font-size:18px;"&gt;Dévoilez la carte du haut de votre&lt;/div&gt;&lt;/div&gt;&lt;br&gt;&lt;div style="display:inline;"&gt;&lt;div style="display:inline; font-size:18px;"&gt;pioche. Vous pouvez la défausser.&lt;/div&gt;&lt;/div&gt;&lt;br&gt;&lt;div style="display:inline;"&gt;&lt;div style="display:inline; font-size:18px;"&gt;Dans tous les cas, si c'est une carte...&lt;/div&gt;&lt;/div&gt;&lt;br&gt;&lt;/div&gt;&lt;div style="line-height:16px;"&gt;&lt;div style="display:inline;"&gt;&lt;div style="display:inline; font-size:17px;"&gt;Action : &lt;div style="display: inline; font-weight: bold;"&gt;+1 Action&lt;/div&gt;&lt;/div&gt;&lt;/div&gt;&lt;br&gt;&lt;div style="display:inline;"&gt;&lt;div style="display:inline; font-size:17px;"&gt;Trésor : &lt;div style="display: inline; font-weight: bold;"&gt;+      &lt;/div&gt;&lt;/div&gt;&lt;/div&gt;&lt;br&gt;&lt;div style="display:inline;"&gt;&lt;div style="display:inline; font-size:17px;"&gt;Victoire : &lt;div style="display: inline; font-weight: bold;"&gt;+1 Carte&lt;/div&gt;&lt;/div&gt;&lt;/div&gt;&lt;br&gt;&lt;/div&gt;&lt;div class="card-text-coin-icon" style="transform:scale(0.17);top: 138px; display:inline; left:165px;"&gt;&lt;div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</si>
  <si>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style="top:5px;"&gt;&lt;div style="position:relative; top:5px;"&gt;&lt;div style="font-weight: bold;"&gt;&lt;div style="line-height:19px;"&gt;&lt;div style="display:inline;"&gt;&lt;div style="display:inline; font-size:26px;"&gt;+1 Action&lt;/div&gt;&lt;/div&gt;&lt;br&gt;&lt;/div&gt;&lt;/div&gt;&lt;/div&gt;&lt;div style="position:relative; top:10px;"&gt;&lt;div style="line-height:17px;"&gt;&lt;div style="display:inline;"&gt;&lt;div style="display:inline; font-size:17px;"&gt;Nommez une carte. Dévoilez des cartes&lt;/div&gt;&lt;/div&gt;&lt;br&gt;&lt;div style="display:inline;"&gt;&lt;div style="display:inline; font-size:17px;"&gt;de votre pioche jusqu'à dévoiler une&lt;/div&gt;&lt;/div&gt;&lt;br&gt;&lt;div style="display:inline;"&gt;&lt;div style="display:inline; font-size:17px;"&gt;carte Victoire différente de la carte&lt;/div&gt;&lt;/div&gt;&lt;br&gt;&lt;div style="display:inline;"&gt;&lt;div style="display:inline; font-size:17px;"&gt;nommée. Défaussez le reste, écartez&lt;/div&gt;&lt;/div&gt;&lt;br&gt;&lt;div style="display:inline;"&gt;&lt;div style="display:inline; font-size:17px;"&gt;la carte Victoire, puis recevez une carte&lt;/div&gt;&lt;/div&gt;&lt;br&gt;&lt;div style="display:inline;"&gt;&lt;div style="display:inline; font-size:17px;"&gt;Victoire coûtant jusqu'à       de plus.&lt;/div&gt;&lt;/div&gt;&lt;br&gt;&lt;/div&gt;&lt;/div&gt;&lt;div class="card-text-coin-icon" style="transform:scale(0.17);top: 142px;display: inline;left: 185px;"&gt;&lt;div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</si>
  <si>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style="top:10px;"&gt;&lt;div style="position:relative; top:15px;"&gt;&lt;div style="line-height:19px;"&gt;&lt;div style="display:inline;"&gt;&lt;div style="display:inline; font-size:20px;"&gt;Vous pouvez écarter 2 cartes de&lt;/div&gt;&lt;/div&gt;&lt;br&gt;&lt;div style="display:inline;"&gt;&lt;div style="display:inline; font-size:20px;"&gt;votre main. Dans ce cas, &lt;/div&gt;&lt;/div&gt;&lt;br&gt;&lt;div style="display:inline;"&gt;&lt;div style="display:inline; font-size:20px;"&gt;&lt;div style="display: inline; font-weight: bold;"&gt;+2 Cartes&lt;/div&gt;, +      , et tous vos&lt;/div&gt;&lt;/div&gt;&lt;br&gt;&lt;div style="display:inline;"&gt;&lt;div style="display:inline; font-size:20px;"&gt;adversaires défaussent jusqu'à&lt;/div&gt;&lt;/div&gt;&lt;br&gt;&lt;div style="display:inline;"&gt;&lt;div style="display:inline; font-size:20px;"&gt;avoir 3 cartes en main.&lt;/div&gt;&lt;/div&gt;&lt;br&gt;&lt;/div&gt;&lt;/div&gt;&lt;div class="card-text" style="position:absolute; top:137px;"&gt;&lt;div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réserve.)&lt;/div&gt;&lt;/div&gt;&lt;/div&gt;&lt;br&gt;&lt;/div&gt;&lt;/div&gt;&lt;div class="card-text-coin-icon" style="transform:scale(0.2);top: 61px;display: inline;left:133px;"&gt;&lt;div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</si>
  <si>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style="top:5px;"&gt;&lt;div style="position:relative; top:0px;"&gt;&lt;div style="line-height:18px;"&gt;&lt;div style="display:inline;"&gt;&lt;div style="display:inline; font-size:18px;"&gt;Recevez une carte&lt;/div&gt;&lt;/div&gt;&lt;br&gt;&lt;div style="display:inline;"&gt;&lt;div style="display:inline; font-size:18px;"&gt;coûtant jusqu'à      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style="transform:scale(0.18);top: 98px;display: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style="transform:scale(0.18);top: 98px;display: inline;left:245px;"&gt;&lt;div class="card-text-coin-text-container" style="display:inline;"&gt;&lt;div class="card-text-coin-text" style="color: black; display:inline; top:8px;"&gt;6&lt;/div&gt;&lt;/div&gt;&lt;/div&gt;&lt;div class="card-text-coin-icon" style="transform:scale(0.18); top:23px; display: inline;left:183px;"&gt;&lt;div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</si>
  <si>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style="top:2px;"&gt;&lt;div style="position:relative; top:5px;"&gt;&lt;div style="line-height:16px;"&gt;&lt;div style="display:inline;"&gt;&lt;div style="display:inline; font-size:16px;"&gt;Nommez une carte. Dévoilez les 3&lt;/div&gt;&lt;/div&gt;&lt;br&gt;&lt;div style="display:inline;"&gt;&lt;div style="display:inline; font-size:16px;"&gt;premières cartes de votre pioche. Écartez&lt;/div&gt;&lt;/div&gt;&lt;br&gt;&lt;div style="display:inline;"&gt;&lt;div style="display:inline; font-size:16px;"&gt;celles dont le nom correspond, et remettez&lt;/div&gt;&lt;/div&gt;&lt;br&gt;&lt;div style="display:inline;"&gt;&lt;div style="display:inline; font-size:16px;"&gt;les autres sur votre pioche.&lt;/div&gt;&lt;/div&gt;&lt;br&gt;&lt;/div&gt;&lt;/div&gt;&lt;div class="horizontal-line" style="width:200px; height:3px;margin-top:8px;"&gt;&lt;/div&gt;&lt;div style="position:relative; top:-2px;"&gt;&lt;div style="line-height:15px;"&gt;&lt;div style="display:inline;"&gt;&lt;div style="display:inline; font-size:16px;"&gt;Quand vous achetez cette carte, vous&lt;/div&gt;&lt;/div&gt;&lt;br&gt;&lt;div style="display:inline;"&gt;&lt;div style="display:inline; font-size:16px;"&gt; pouvez surpayer. Pour chaque       surpayé,&lt;/div&gt;&lt;/div&gt;&lt;br&gt;&lt;div style="display:inline;"&gt;&lt;div style="display:inline; font-size:16px;"&gt;consultez la carte du haut de votre pioche;&lt;/div&gt;&lt;/div&gt;&lt;br&gt;&lt;div style="display:inline;"&gt;&lt;div style="display:inline; font-size:16px;"&gt;écartez-la, défaussez-la, ou replacez-la.&lt;/div&gt;&lt;/div&gt;&lt;br&gt;&lt;/div&gt;&lt;/div&gt;&lt;div class="card-text-coin-icon" style="transform:scale(0.16); top:115px; display: inline;left:200px;"&gt;&lt;div class="card-text-coin-text-container" style="display:inline;"&gt;&lt;div class="card-text-coin-text" style="color: black; display:inline; top:8px;"&gt;&lt;/div&gt;&lt;/div&gt;&lt;/div&gt;&lt;/div&gt;</t>
  </si>
  <si>
    <t>&lt;div class="card-text" style="top:2px;"&gt;&lt;div style="position:relative; top:-2px;"&gt;&lt;div style="font-weight: bold;"&gt;&lt;div style="line-height:21px;"&gt;&lt;div style="display:inline;"&gt;&lt;div style="display:inline; font-size:21px;"&gt;+1 Carte&lt;/div&gt;&lt;/div&gt;&lt;br&gt;&lt;div style="display:inline;"&gt;&lt;div style="display:inline; font-size:21px;"&gt;+1 Action&lt;/div&gt;&lt;/div&gt;&lt;br&gt;&lt;/div&gt;&lt;/div&gt;&lt;/div&gt;&lt;div style="position:relative; top:-5px;"&gt;&lt;div style="line-height: 17px;"&gt;&lt;div style="display:inline;"&gt;&lt;div style="display:inline; font-size:18px;"&gt;Dévoilez la carte du haut de votre&lt;/div&gt;&lt;/div&gt;&lt;br&gt;&lt;div style="display:inline;"&gt;&lt;div style="display:inline; font-size:18px;"&gt;pioche. Si c'est une Action, jouez-la.&lt;/div&gt;&lt;/div&gt;&lt;br&gt;&lt;/div&gt;&lt;/div&gt;&lt;div class="horizontal-line" style="width:200px; height:3px;margin-top:-2px;"&gt;&lt;/div&gt;&lt;div style="position:relative;top: -3px;"&gt;&lt;div style="line-height: 14px;"&gt;&lt;div style="display:inline;"&gt;&lt;div style="display:inline;font-size: 17px;"&gt;Quand vous achetez cette carte, vous&lt;/div&gt;&lt;/div&gt;&lt;br&gt;&lt;div style="display:inline;"&gt;&lt;div style="display:inline;font-size: 17px;"&gt;pouvez surpayer. Pour chaque       &lt;/div&gt;&lt;/div&gt;&lt;br&gt;&lt;div style="display:inline;"&gt;&lt;div style="display:inline;font-size: 17px;"&gt;surpayé, consultez votre défausse et&lt;/div&gt;&lt;/div&gt;&lt;br&gt;&lt;div style="display:inline;"&gt;&lt;div style="display:inline;font-size: 17px;"&gt;placez-en une carte sur votre pioche.&lt;/div&gt;&lt;/div&gt;&lt;br&gt;&lt;/div&gt;&lt;/div&gt;&lt;div class="card-text-coin-icon" style="transform:scale(0.19);top: 110px;display: inline;left: 235px;"&gt;&lt;div class="card-text-coin-text-container" style="display:inline;"&gt;&lt;div class="card-text-coin-text" style="color: black; display:inline; top:8px;"&gt;&lt;/div&gt;&lt;/div&gt;&lt;/div&gt;&lt;/div&gt;</t>
  </si>
  <si>
    <t>&lt;div class="card-text" style="top:5px;"&gt;&lt;div style="position:relative; top:5px;"&gt;&lt;div style="line-height:16px;"&gt;&lt;div style="display:inline;"&gt;&lt;div style="display:inline; font-size:17px;"&gt;Retournez votre jeton Voyage&lt;/div&gt;&lt;/div&gt;&lt;br&gt;&lt;div style="display:inline;"&gt;&lt;div style="display:inline; font-size:17px;"&gt;(mettez-le face visible au début de la &lt;/div&gt;&lt;/div&gt;&lt;br&gt;&lt;div style="display:inline;"&gt;&lt;div style="display:inline; font-size:17px;"&gt;partie). S'il est face cachée, +       .&lt;/div&gt;&lt;/div&gt;&lt;br&gt;&lt;div style="display:inline;"&gt;&lt;div style="display:inline; font-size:17px;"&gt; S'il est face visible, +      , et tous vos&lt;/div&gt;&lt;/div&gt;&lt;br&gt;&lt;div style="display:inline;"&gt;&lt;div style="display:inline; font-size:17px;"&gt;adversaires dévoilent la carte du haut&lt;/div&gt;&lt;/div&gt;&lt;br&gt;&lt;div style="display:inline;"&gt;&lt;div style="display:inline; font-size:17px;"&gt;de leur pioche, l'écartent si elle coûte&lt;/div&gt;&lt;/div&gt;&lt;br&gt;&lt;div style="display:inline;"&gt;&lt;div style="display:inline; font-size:17px;"&gt; entre       et       , et sinon la défaussent&lt;/div&gt;&lt;/div&gt;&lt;br&gt;&lt;div style="display:inline;"&gt;&lt;div style="display:inline; font-size:17px;"&gt;et reçoivent une Malédiction.&lt;/div&gt;&lt;/div&gt;&lt;br&gt;&lt;/div&gt;&lt;/div&gt;&lt;div class="card-text-coin-icon" style="transform:scale(0.18); top:47px; display: inline;left:228px;"&gt;&lt;div class="card-text-coin-text-container" style="display:inline;"&gt;&lt;div class="card-text-coin-text" style="color: black; display:inline; top:8px;"&gt;1&lt;/div&gt;&lt;/div&gt;&lt;/div&gt;&lt;div class="card-text-coin-icon" style="transform:scale(0.18); top:68px; display: inline;left:165px;"&gt;&lt;div class="card-text-coin-text-container" style="display:inline;"&gt;&lt;div class="card-text-coin-text" style="color: black; display:inline; top:8px;"&gt;5&lt;/div&gt;&lt;/div&gt;&lt;/div&gt;&lt;div class="card-text-coin-icon" style="transform:scale(0.18); top:132px; display: inline;left:52px;"&gt;&lt;div class="card-text-coin-text-container" style="display:inline;"&gt;&lt;div class="card-text-coin-text" style="color: black; display:inline; top:8px;"&gt;3&lt;/div&gt;&lt;/div&gt;&lt;/div&gt;&lt;div class="card-text-coin-icon" style="transform:scale(0.18); top:132px; display: inline;left:95px;"&gt;&lt;div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</si>
  <si>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style="top:5px;"&gt;&lt;div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style="position:relative; top:-27px;"&gt;&lt;div style="line-height:18px;"&gt;&lt;div style="display:inline;"&gt;&lt;div style="display:inline; font-size:18.5px;"&gt;Vous pouvez placer votre pioche&lt;/div&gt;&lt;/div&gt;&lt;br&gt;&lt;div style="display:inline;"&gt;&lt;div style="display:inline; font-size:18.5px;"&gt;dans votre défausse.&lt;/div&gt;&lt;/div&gt;&lt;br&gt;&lt;/div&gt;&lt;/div&gt;&lt;div class="horizontal-line" style="width:200px; height:3px;margin-top:-22px;"&gt;&lt;/div&gt;&lt;div style="position:relative; top:-3px;"&gt;&lt;div style="line-height:15px;"&gt;&lt;div style="display:inline;"&gt;&lt;div style="display:inline; font-size:16px;"&gt;Si à un tour ceci est votre premier achat,&lt;/div&gt;&lt;/div&gt;&lt;br&gt;&lt;div style="display:inline;"&gt;&lt;div style="display:inline; font-size:16px;"&gt; recevez une carte coûtant jusqu'à     , et tous&lt;/div&gt;&lt;/div&gt;&lt;br&gt;&lt;div style="display:inline;"&gt;&lt;div style="display:inline; font-size:16px;"&gt; vos adversaires en reçoivent un exemplaire.&lt;/div&gt;&lt;/div&gt;&lt;br&gt;&lt;/div&gt;&lt;/div&gt;&lt;div class="card-text-coin-icon" style="transform:scale(0.22); top:27px;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style="transform:scale(0.15); top:126px; display: inline;left:216px;"&gt;&lt;div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</si>
  <si>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style="top:29px;"&gt;&lt;div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style="line-height:21px;"&gt;&lt;div style="display:inline;"&gt;&lt;div style="display:inline; font-size:21px;"&gt;Quand vous achetez cette carte,&lt;/div&gt;&lt;/div&gt;&lt;br&gt;&lt;div style="display:inline;"&gt;&lt;div style="display:inline; font-size:21px;"&gt; recevez une autre Ville portuaire.&lt;/div&gt;&lt;/div&gt;&lt;br&gt;&lt;/div&gt;&lt;/div&gt;&lt;/div&gt;</t>
  </si>
  <si>
    <t>&lt;div class="card-text" style="top:10px;"&gt;&lt;div style="font-weight: bold;"&gt;&lt;div style="line-height:24px;"&gt;&lt;div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style="position:relative; top:-20px;"&gt;&lt;div style="line-height:19px;"&gt;&lt;div style="display:inline;"&gt;&lt;div style="display:inline; font-size:19px;"&gt;Jouez jusqu'à 3 cartes Trésor de&lt;/div&gt;&lt;/div&gt;&lt;br&gt;&lt;div style="display:inline;"&gt;&lt;div style="display:inline; font-size:19px;"&gt;votre main. Dépensez tous vos       &lt;/div&gt;&lt;/div&gt;&lt;br&gt;&lt;div style="display:inline;"&gt;&lt;div style="display:inline; font-size:19px;"&gt;(y compris le        de cette carte) et&lt;/div&gt;&lt;/div&gt;&lt;br&gt;&lt;div style="display:inline;"&gt;&lt;div style="display:inline; font-size:19px;"&gt;piochez une carte par       dépensé.&lt;/div&gt;&lt;/div&gt;&lt;br&gt;&lt;/div&gt;&lt;/div&gt;&lt;div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top:78px; display: inline;left:248px;"&gt;&lt;div class="card-text-coin-text-container" style="display:inline;"&gt;&lt;div class="card-text-coin-text" style="color: black; display:inline; top:8px;"&gt;&lt;/div&gt;&lt;/div&gt;&lt;/div&gt;&lt;div class="card-text-coin-icon" style="transform:scale(0.2); top:102px; display: inline;left:116px;"&gt;&lt;div class="card-text-coin-text-container" style="display:inline;"&gt;&lt;div class="card-text-coin-text" style="color: black; display:inline; top:8px;"&gt;2&lt;/div&gt;&lt;/div&gt;&lt;/div&gt;&lt;div class="card-text-coin-icon" style="transform:scale(0.2); top:125px; display: inline;left:176px;"&gt;&lt;div class="card-text-coin-text-container" style="display:inline;"&gt;&lt;div class="card-text-coin-text" style="color: black; display:inline; top:8px;"&gt;1&lt;/div&gt;&lt;/div&gt;&lt;/div&gt;&lt;/div&gt;</t>
  </si>
  <si>
    <t>Nécromancien</t>
  </si>
  <si>
    <t>&lt;div class="card-text" style="top:12px;"&gt;&lt;div style="position:relative; top:5px;"&gt;&lt;div style="line-height:19px;"&gt;&lt;div style="display:inline;"&gt;&lt;div style="display:inline; font-size:19px;"&gt;  Jouez une carte Action non-Durée&lt;/div&gt;&lt;/div&gt;&lt;br&gt;&lt;div style="display:inline;"&gt;&lt;div style="display:inline; font-size:19px;"&gt;face visible du rebut, en la laissant&lt;/div&gt;&lt;/div&gt;&lt;br&gt;&lt;div style="display:inline;"&gt;&lt;div style="display:inline; font-size:19px;"&gt;en place et en la retournant face&lt;/div&gt;&lt;/div&gt;&lt;br&gt;&lt;div style="display:inline;"&gt;&lt;div style="display:inline; font-size:19px;"&gt;cachée jusqu'à la fin du tour.&lt;/div&gt;&lt;/div&gt;&lt;br&gt;&lt;/div&gt;&lt;/div&gt;&lt;div style="position:relative; top:15px;"&gt;&lt;div style="line-height:20px;"&gt;&lt;div style="display:inline;"&gt;&lt;div style="display:inline; font-size:20px;"&gt;Mise en place : placez les 3&lt;/div&gt;&lt;/div&gt;&lt;br&gt;&lt;div style="display:inline;"&gt;&lt;div style="display:inline; font-size:20px;"&gt;Zombies dans le rebut.&lt;/div&gt;&lt;/div&gt;&lt;br&gt;&lt;/div&gt;&lt;/div&gt;&lt;div class="horizontal-line" style="width:200px; height:2px;margin-top:-35px;"&gt;&lt;/div&gt;&lt;/div&gt;</t>
  </si>
  <si>
    <t>Château modeste</t>
  </si>
  <si>
    <t>Zombie apprenti</t>
  </si>
  <si>
    <t>Zombie maçon</t>
  </si>
  <si>
    <t>Zombie espion</t>
  </si>
  <si>
    <t>&lt;div class="card-text" style="top:20px;"&gt;&lt;div style="position:relative; top:0px;"&gt;&lt;div style="font-weight: bold;"&gt;&lt;div style="display:inline;"&gt;&lt;div style="display:inline; font-size:28px;"&gt;+2 Cartes&lt;/div&gt;&lt;/div&gt;&lt;br&gt;&lt;/div&gt;&lt;/div&gt;&lt;div style="position:relative; top:15px;"&gt;&lt;div style="line-height:19px;"&gt;&lt;div style="display:inline;"&gt;&lt;div style="display:inline; font-size:19px;"&gt;Vous pouvez jouer une carte&lt;/div&gt;&lt;/div&gt;&lt;br&gt;&lt;div style="display:inline;"&gt;&lt;div style="display:inline; font-size:19px;"&gt;Action de votre main dont vous&lt;/div&gt;&lt;/div&gt;&lt;br&gt;&lt;div style="display:inline;"&gt;&lt;div style="display:inline; font-size:19px;"&gt;n'avez pas d'exemplaire en jeu.&lt;/div&gt;&lt;/div&gt;&lt;br&gt;&lt;/div&gt;&lt;/div&gt;&lt;div class="card-text" style="position:absolute; top:125px;"&gt;&lt;div style="line-height:19px;"&gt;&lt;div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</si>
  <si>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&lt;div class="card-text" style="top:20px;"&gt;&lt;div style="position:relative; top:0px;"&gt;&lt;div style="font-weight: bold;"&gt;&lt;div style="display:inline;"&gt;&lt;div style="display:inline; font-size:28px;"&gt;+1 Action&lt;/div&gt;&lt;/div&gt;&lt;br&gt;&lt;/div&gt;&lt;/div&gt;&lt;div style="position:relative; top:15px;"&gt;&lt;div style="line-height:19px;"&gt;&lt;div style="display:inline;"&gt;&lt;div style="display:inline; font-size:19px;"&gt;Retournez cette carte sur sa pile.&lt;/div&gt;&lt;/div&gt;&lt;br&gt;&lt;div style="display:inline;"&gt;&lt;div style="display:inline; font-size:19px;"&gt;Dans ce cas, recevez en main une&lt;/div&gt;&lt;/div&gt;&lt;br&gt;&lt;div style="display:inline;"&gt;&lt;div style="display:inline; font-size:19px;"&gt;carte coûtant jusqu'à      .&lt;/div&gt;&lt;/div&gt;&lt;br&gt;&lt;/div&gt;&lt;/div&gt;&lt;div class="card-text-coin-icon" style="transform:scale(0.19); top:92px; display: inline;left:206px;"&gt;&lt;div class="card-text-coin-text-container" style="display:inline;"&gt;&lt;div class="card-text-coin-text" style="color: black; display:inline; top:8px;"&gt;6&lt;/div&gt;&lt;/div&gt;&lt;/div&gt;&lt;div class="card-text" style="position:absolute; top:125px;"&gt;&lt;div style="line-height:19px;"&gt;&lt;div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</si>
  <si>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style="line-height:21px;"&gt;&lt;div style="display:inline;"&gt;&lt;div style="display:inline; font-size:21px;"&gt;Dévoilez la carte du haut de&lt;/div&gt;&lt;/div&gt;&lt;br&gt;&lt;div style="display:inline;"&gt;&lt;div style="display:inline; font-size:21px;"&gt;votre pioche. Si elle coûte      &lt;/div&gt;&lt;/div&gt;&lt;br&gt;&lt;div style="display:inline;"&gt;&lt;div style="display:inline; font-size:21px;"&gt;ou moins, prenez-la en main.&lt;/div&gt;&lt;/div&gt;&lt;br&gt;&lt;/div&gt;&lt;/div&gt;&lt;div class="card-text-coin-icon" style="transform:scale(0.21); top:89px; display: inline;left:242px;"&gt;&lt;div class="card-text-coin-text-container" style="display:inline;"&gt;&lt;div class="card-text-coin-text" style="color: black; display:inline; top:8px;"&gt;2&lt;/div&gt;&lt;/div&gt;&lt;/div&gt;&lt;div class="card-text" style="position:absolute; top:135px;"&gt;&lt;div style="line-height:19px;"&gt;&lt;div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</si>
  <si>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&lt;div class="card-text" style="top:20px;"&gt;&lt;div style="position:relative; top:10px;"&gt;&lt;div style="line-height:22px;"&gt;&lt;div style="display:inline;"&gt;&lt;div style="display:inline; font-size:22px;"&gt;Si vous n'avez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l'ordre de votre choix.&lt;/div&gt;&lt;/div&gt;&lt;br&gt;&lt;/div&gt;&lt;/div&gt;&lt;div class="card-text" style="position:absolute; top:135px;"&gt;&lt;div style="line-height:19px;"&gt;&lt;div style="display:inline;"&gt;&lt;div style="display:inline; font-size:21px;"&gt;&lt;div style="display: inline; font-style: italic;"&gt;(Patrimoine : Or maudit)&lt;/div&gt;&lt;/div&gt;&lt;/div&gt;&lt;br&gt;&lt;/div&gt;&lt;/div&gt;&lt;/div&gt;</t>
  </si>
  <si>
    <t>&lt;div class="landscape-text" style="top:0px;"&gt;&lt;div style="line-height:16.5px;"&gt;&lt;div style="display:inline;"&gt;&lt;div style="display:inline; font-size:16.5px;"&gt;Lorsque vous recevez un Trésor, déplacez        de sa pile vers ici.&lt;/div&gt;&lt;/div&gt;&lt;br&gt;&lt;div style="display:inline;"&gt;&lt;div style="display:inline; font-size:16.5px;"&gt;Lorsque vous recevez une carte Victoire, prenez les      d'ici.&lt;/div&gt;&lt;/div&gt;&lt;br&gt;&lt;/div&gt;&lt;div class="horizontal-line" style="width:200px; height:3px;margin-top:4px;"&gt;&lt;/div&gt;&lt;div style="position:relative; top:-9px;"&gt;&lt;div style="display:inline;"&gt;&lt;div style="display:inline; font-size:17px;"&gt;Mise en place : placez        sur les piles des Argents et des Ors.&lt;/div&gt;&lt;/div&gt;&lt;br&gt;&lt;/div&gt;&lt;div class="card-text-vp-icon-container" style="display:inline; transform:scale(0.16); top:2px;left:294px;"&gt;&lt;div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transform:scale(0.16); top:24px;left:364px;"&gt;&lt;div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transform:scale(0.15); top:50px;left:172px;"&gt;&lt;div class="card-text-vp-text-container"&gt;&lt;div class="card-text-vp-text" style="top:8px;"&gt;8&lt;/div&gt;&lt;/div&gt;&lt;div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</si>
  <si>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font-size:16.5px;"&gt;Au début de votre phase Achat, vous pouvez défausser&lt;/div&gt;&lt;/div&gt;&lt;br&gt;&lt;div style="display:inline;"&gt;&lt;div style="display:inline; font-size:16.5px;"&gt;une carte Action. Dans ce cas,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top:24px;left:323px;"&gt;&lt;div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</si>
  <si>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font-size:16.5px;"&gt;Lorsque vous achetez une carte, s'il vous reste       ou plus,&lt;/div&gt;&lt;/div&gt;&lt;br&gt;&lt;div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class="card-text-coin-icon" style="transform:scale(0.18); top:0px; display: inline;left:332px;"&gt;&lt;div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transform:scale(0.16); top:24px;left:223px;"&gt;&lt;div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</si>
  <si>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font-size:16.5px;"&gt;Si vous terminez votre tour sans avoir reçu une seule carte,&lt;/div&gt;&lt;/div&gt;&lt;br&gt;&lt;div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top:24px;left:223px;"&gt;&lt;div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</si>
  <si>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font-size:16.5px;"&gt;Lorsque vous achetez une carte Action dont vous avez,&lt;/div&gt;&lt;/div&gt;&lt;br&gt;&lt;div style="display:inline;"&gt;&lt;div style="display:inline; font-size:16.5px;"&gt;un exemplaire en jeu,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top:23px;left:296px;"&gt;&lt;div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</si>
  <si>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style="top:2px;"&gt;&lt;div style="position:relative; top:0px;"&gt;&lt;div style="line-height:10px;"&gt;&lt;div style="display:inline;"&gt;&lt;div style="display:inline; font-size:15px;"&gt;Quand vous recevez une Action, déplacez        de sa pile vers ici.&lt;/div&gt;&lt;/div&gt;&lt;br&gt;&lt;div style="display:inline;"&gt;&lt;div style="display:inline; font-size:15px;"&gt;Quand vous achetez une Malédiction, prenez les     d'ici.&lt;/div&gt;&lt;/div&gt;&lt;br&gt;&lt;/div&gt;&lt;/div&gt;&lt;div class="horizontal-line" style="width:200px; height:3px;margin-top:5px;"&gt;&lt;/div&gt;&lt;div style="position:relative; top:-2px;"&gt;&lt;div style="line-height:10px;"&gt;&lt;div style="display:inline;"&gt;&lt;div style="display:inline; font-size:15px;"&gt;Mise en place : placez         sur chaque pile de carte Action&lt;/div&gt;&lt;/div&gt;&lt;br&gt;&lt;div style="display:inline;"&gt;&lt;div style="display:inline; font-size:15px;"&gt; non-Collecte de la réserve.&lt;/div&gt;&lt;/div&gt;&lt;br&gt;&lt;/div&gt;&lt;/div&gt;&lt;div class="card-text-vp-icon-container" style="display:inline; transform:scale(0.14); top:2px;left:288px;"&gt;&lt;div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transform:scale(0.14); top:18px;left:344px;"&gt;&lt;div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transform:scale(0.14); top:38px;left:192px;"&gt;&lt;div class="card-text-vp-text-container"&gt;&lt;div class="card-text-vp-text" style="top:8px;"&gt;2&lt;/div&gt;&lt;/div&gt;&lt;div class="card-text-vp-icon"&gt;&lt;/div&gt;&lt;/div&gt;&lt;/div&gt;</t>
  </si>
  <si>
    <t>&lt;div class="landscape-text" style="top:14px;"&gt;&lt;div style="display:inline;"&gt;&lt;div style="display:inline; font-size:18.5px;"&gt;Pour le décompte,           &lt;div class="card-text-vp-icon-container" style="display:inline; transform:scale(0.18); top:8px;left:162px;"&gt;&lt;div class="card-text-vp-text-container"&gt;&lt;div class="card-text-vp-text" style="top:8px;"&gt;15&lt;/div&gt;&lt;/div&gt;&lt;div class="card-text-vp-icon"&gt;&lt;/div&gt;&lt;/div&gt;si vous avez au moins 10 Cuivres.&lt;/div&gt;&lt;/div&gt;&lt;br&gt;&lt;/div&gt;</t>
  </si>
  <si>
    <t>&lt;div class="landscape-text" style="top:0px;"&gt;&lt;div style="line-height:16.5px;"&gt;&lt;div style="display:inline;"&gt;&lt;div style="display:inline; font-size:16.5px;"&gt;Lorsque vous recevez une deuxième carte à l'un de vos tours,&lt;/div&gt;&lt;/div&gt;&lt;br&gt;&lt;div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top:24px;left:224px;"&gt;&lt;div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</si>
  <si>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style="line-height:15px;"&gt;&lt;div style="display:inline;"&gt;&lt;div style="display:inline; font-size:15px;"&gt;Quand vous êtes le premier joueur à recevoir une Province, après ce tour,&lt;/div&gt;&lt;/div&gt;&lt;br&gt;&lt;div style="display:inline;"&gt;&lt;div style="display:inline; font-size:15px;"&gt;chaque joueur enchérit une fois jusqu'à       &lt;div class="card-text-debt-icon" style="transform:scale(0.15); top:25px; display: inline;left:260px;"&gt;&lt;div class="card-text-debt-text-container" style="display:inline;"&gt;&lt;div class="card-text-debt-text" style="display:inline; top:48px;"&gt;40&lt;/div&gt;&lt;/div&gt;&lt;/div&gt; en terminant par vous.&lt;/div&gt;&lt;/div&gt;&lt;br&gt;&lt;div style="display:inline;"&gt;&lt;div style="display:inline; font-size:15px;"&gt;Le meilleur enchérisseur prend          et les       &lt;div class="card-text-debt-icon" style="transform:scale(0.15); top:45px; display: inline;left:292px;"&gt;&lt;div class="card-text-debt-text-container" style="display:inline;"&gt;&lt;div class="card-text-debt-text" style="display:inline; top:48px;"&gt;&lt;/div&gt;&lt;/div&gt;&lt;/div&gt;de son enchère.&lt;/div&gt;&lt;/div&gt;&lt;br&gt;&lt;/div&gt;&lt;div class="card-text-vp-icon-container" style="display:inline; transform:scale(0.15); top:45px;left:235px;"&gt;&lt;div class="card-text-vp-text-container"&gt;&lt;div class="card-text-vp-text" style="top:8px;"&gt;8&lt;/div&gt;&lt;/div&gt;&lt;div class="card-text-vp-icon"&gt;&lt;/div&gt;&lt;/div&gt;&lt;/div&gt;</t>
  </si>
  <si>
    <t>&lt;div class="landscape-text" style="top:0px;"&gt;&lt;div style="line-height:26px;"&gt;&lt;div style="display:inline;"&gt;&lt;div style="display:inline; font-size:20px;"&gt;Vous pouvez défausser une carte Trésor&lt;/div&gt;&lt;/div&gt;&lt;br&gt;&lt;div style="display:inline;"&gt;&lt;div style="display:inline; font-size:20px;"&gt;pour recevoir une carte coûtant jusqu'à      .&lt;/div&gt;&lt;/div&gt;&lt;br&gt;&lt;/div&gt;&lt;div class="card-text-coin-icon" style="transform:scale(0.2); top:33px; display: inline;left:360px;"&gt;&lt;div class="card-text-coin-text-container" style="display:inline;"&gt;&lt;div class="card-text-coin-text" style="color: black; display:inline; top:8px;"&gt;4&lt;/div&gt;&lt;/div&gt;&lt;/div&gt;&lt;/div&gt;</t>
  </si>
  <si>
    <t>Envoûtement</t>
  </si>
  <si>
    <t>&lt;div class="landscape-text" style="top:0px;"&gt;&lt;div style="display:inline;"&gt;&lt;div style="display:inline; font-size:19px;"&gt;Dévoilez des cartes de votre pioche jusqu'à en dévoiler&lt;/div&gt;&lt;/div&gt;&lt;br&gt;&lt;div style="display:inline;"&gt;&lt;div style="display:inline; font-size:19px;"&gt;une coûtant      ou      . Écartez-la et défaussez le reste.&lt;/div&gt;&lt;/div&gt;&lt;br&gt;&lt;div class="card-text-coin-icon" style="transform:scale(0.19); top:36px; display: inline;left:104px;"&gt;&lt;div class="card-text-coin-text-container" style="display:inline;"&gt;&lt;div class="card-text-coin-text" style="color: black; display:inline; top:8px;"&gt;3&lt;/div&gt;&lt;/div&gt;&lt;/div&gt;&lt;div class="card-text-coin-icon" style="transform:scale(0.19); top:36px; display: inline;left:154px;"&gt;&lt;div class="card-text-coin-text-container" style="display:inline;"&gt;&lt;div class="card-text-coin-text" style="color: black; display:inline; top:8px;"&gt;4&lt;/div&gt;&lt;/div&gt;&lt;/div&gt;&lt;/div&gt;</t>
  </si>
  <si>
    <t>governor</t>
  </si>
  <si>
    <t>Gouverneur</t>
  </si>
  <si>
    <t>Prince</t>
  </si>
  <si>
    <t>prince</t>
  </si>
  <si>
    <t>&lt;div class="card-text" style="top:10px;"&gt;&lt;div style="font-weight: bold;"&gt;&lt;div style="display:inline;"&gt;+1 Carte&lt;/div&gt;&lt;br&gt;&lt;/div&gt;&lt;div style="font-weight: bold;"&gt;&lt;div style="display:inline;"&gt;+2 Actions&lt;/div&gt;&lt;br&gt;&lt;/div&gt;&lt;div class="horizontal-line" style="width:200px; height:3px;margin-top:5px;"&gt;&lt;/div&gt;&lt;div style="position:relative; top:3px;"&gt;&lt;div style="line-height:18px;"&gt;&lt;div style="display:inline;"&gt;&lt;div style="display:inline; font-size:18px;"&gt;Au début de la phase Ajustement, si&lt;/div&gt;&lt;/div&gt;&lt;br&gt;&lt;div style="display:inline;"&gt;&lt;div style="display:inline; font-size:18px;"&gt;vous avez cette carte et au plus une&lt;/div&gt;&lt;/div&gt;&lt;br&gt;&lt;div style="display:inline;"&gt;&lt;div style="display:inline; font-size:18px;"&gt;autre carte Action en jeu, vous pouvez&lt;/div&gt;&lt;/div&gt;&lt;br&gt;&lt;div style="display:inline;"&gt;&lt;div style="display:inline; font-size:18px;"&gt;remettre cette carte sur votre pioche.&lt;/div&gt;&lt;/div&gt;&lt;br&gt;&lt;/div&gt;&lt;/div&gt;&lt;/div&gt;</t>
  </si>
  <si>
    <t>Ville fortifiée</t>
  </si>
  <si>
    <t>&lt;div class="card-text" style="top:47px;"&gt;&lt;div style="position:relative; top:7px;"&gt;&lt;div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font-size:21px;"&gt;Si elle coûte      ou plus, recevez&lt;/div&gt;&lt;/div&gt;&lt;br&gt;&lt;div style="display:inline;"&gt;&lt;div style="display:inline; font-size:21px;"&gt;une carte moins chère et un Or.&lt;/div&gt;&lt;/div&gt;&lt;br&gt;&lt;/div&gt;&lt;/div&gt;&lt;div class="card-text-coin-icon" style="transform:scale(0.19); top:33px; display: inline;left:115px;"&gt;&lt;div class="card-text-coin-text-container" style="display:inline;"&gt;&lt;div class="card-text-coin-text" style="color: black; display:inline; top:8px;"&gt;1&lt;/div&gt;&lt;/div&gt;&lt;/div&gt;&lt;/div&gt;</t>
  </si>
  <si>
    <t>Démantelement</t>
  </si>
  <si>
    <t>Capitaine</t>
  </si>
  <si>
    <t>captain</t>
  </si>
  <si>
    <t>church</t>
  </si>
  <si>
    <t>Eglise</t>
  </si>
  <si>
    <t>&lt;div class="card-text" style="top:10px;"&gt;&lt;div style="font-weight: bold;"&gt;&lt;div style="display:inline;"&gt;&lt;div style="display:inline; font-size:28px;"&gt;+1 Action&lt;/div&gt;&lt;/div&gt;&lt;br&gt;&lt;/div&gt;&lt;div style="position:relative; top:10px;"&gt;&lt;div style="line-height:22px;"&gt;&lt;div style="display:inline;"&gt;&lt;div style="display:inline; font-size:20.5px;"&gt;Mettez de côté jusqu'à 3 cartes de&lt;/div&gt;&lt;/div&gt;&lt;br&gt;&lt;div style="display:inline;"&gt;&lt;div style="display:inline; font-size:20.5px;"&gt;votre main, face cachée. Au début&lt;/div&gt;&lt;/div&gt;&lt;br&gt;&lt;div style="display:inline;"&gt;&lt;div style="display:inline; font-size:20.5px;"&gt;de votre prochain tour, prenez-les&lt;/div&gt;&lt;/div&gt;&lt;br&gt;&lt;div style="display:inline;"&gt;&lt;div style="display:inline; font-size:20.5px;"&gt;en main, puis vous pouvez écarter&lt;/div&gt;&lt;/div&gt;&lt;br&gt;&lt;div style="display:inline;"&gt;&lt;div style="display:inline; font-size:20.5px;"&gt;une carte de votre main.&lt;/div&gt;&lt;/div&gt;&lt;br&gt;&lt;/div&gt;&lt;/div&gt;&lt;/div&gt;</t>
  </si>
  <si>
    <t>&lt;div class="landscape-text" style="top:0px;"&gt;&lt;div style="display:inline;"&gt;&lt;div style="display:inline; font-size:18px;"&gt;Recevez une carte Action coûtant jusqu'à      &lt;div class="card-text-coin-icon" style="transform:scale(0.18); top:7px; display: inline;left:316px;"&gt;&lt;div class="card-text-coin-text-container" style="display:inline;"&gt;&lt;div class="card-text-coin-text" style="color: black; display:inline; top:8px;"&gt;4&lt;/div&gt;&lt;/div&gt;&lt;/div&gt;. Mettez-la&lt;/div&gt;&lt;/div&gt;&lt;br&gt;&lt;div style="display:inline;"&gt;&lt;div style="display:inline; font-size:18px;"&gt;de côté. Dans ce cas, jouez-la au début de votre prochain tour.&lt;/div&gt;&lt;/div&gt;&lt;br&gt;&lt;/div&gt;</t>
  </si>
  <si>
    <t>summon</t>
  </si>
  <si>
    <t>Convocation</t>
  </si>
  <si>
    <t>walledvillage</t>
  </si>
  <si>
    <t>dismantle</t>
  </si>
  <si>
    <t>walled</t>
  </si>
  <si>
    <t>&lt;div class="card-text" style="top:47px;"&gt;&lt;div style="position:relative; top:-10px;"&gt;&lt;div style="font-weight: bold;"&gt;&lt;div style="display:inline;"&gt;&lt;div style="display:inline; font-size:28px;"&gt;+2 Cartes&lt;/div&gt;&lt;/div&gt;&lt;br&gt;&lt;/div&gt;&lt;/div&gt;&lt;div class="horizontal-line" style="width:200px; height:3px;margin-top:10px;"&gt;&lt;/div&gt;&lt;div style="position:relative; top:12px;"&gt;&lt;div style="line-height:24px;"&gt;&lt;div style="display:inline;"&gt;&lt;div style="display:inline; font-size:21px;"&gt;Quand vous recevez cette carte,&lt;/div&gt;&lt;/div&gt;&lt;br&gt;&lt;div style="display:inline;"&gt;&lt;div style="display:inline; font-size:21px;"&gt;&lt;div style="display: inline; font-weight: bold;"&gt;+2 Villageois&lt;/div&gt;.&lt;/div&gt;&lt;/div&gt;&lt;br&gt;&lt;/div&gt;&lt;/div&gt;&lt;/div&gt;</t>
  </si>
  <si>
    <t>Laquais</t>
  </si>
  <si>
    <t>&lt;div class="card-text" style="top:55px;"&gt;&lt;div style="position:relative; top:10px;"&gt;&lt;div style="font-weight: bold;"&gt;&lt;div style="display:inline;"&gt;&lt;div style="display:inline; font-size:28px;"&gt;+4 Villageois&lt;/div&gt;&lt;/div&gt;&lt;br&gt;&lt;/div&gt;&lt;div style="display:inline;"&gt;&lt;div style="display:inline; font-size:22px;"&gt;Écartez cette carte.&lt;/div&gt;&lt;/div&gt;&lt;br&gt;&lt;/div&gt;&lt;/div&gt;</t>
  </si>
  <si>
    <t>Troupe de théatre</t>
  </si>
  <si>
    <t>&lt;div class="card-text" style="top:10px;"&gt;&lt;div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top:10px;"&gt;&lt;div style="line-height:18px;"&gt;&lt;div style="display:inline;"&gt;&lt;div style="display:inline; font-size:18px;"&gt;Au début de votre phase Ajustement,&lt;/div&gt;&lt;/div&gt;&lt;br&gt;&lt;div style="display:inline;"&gt;&lt;div style="display:inline; font-size:18px;"&gt;vous pouvez écarter une carte Action&lt;/div&gt;&lt;/div&gt;&lt;br&gt;&lt;div style="display:inline;"&gt;&lt;div style="display:inline; font-size:18px;"&gt;que vous auriez défaussé de la zone&lt;/div&gt;&lt;/div&gt;&lt;br&gt;&lt;div style="display:inline;"&gt;&lt;div style="display:inline; font-size:18px;"&gt;de jeu à ce tour, pour recevoir une&lt;/div&gt;&lt;/div&gt;&lt;br&gt;&lt;div style="display:inline;"&gt;&lt;div style="display:inline; font-size:18px;"&gt;carte coûtant exactement       de plus.&lt;/div&gt;&lt;/div&gt;&lt;br&gt;&lt;/div&gt;&lt;/div&gt;&lt;div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top:8px;"&gt;2&lt;/div&gt;&lt;/div&gt;&lt;/div&gt;&lt;div class="card-text-coin-icon" style="transform:scale(0.18); top:126px; display: inline;left:193px;"&gt;&lt;div class="card-text-coin-text-container" style="display:inline;"&gt;&lt;div class="card-text-coin-text" style="color: black; display:inline; top:8px;"&gt;1&lt;/div&gt;&lt;/div&gt;&lt;/div&gt;&lt;/div&gt;</t>
  </si>
  <si>
    <t>Amélioration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</si>
  <si>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font-size:20px;"&gt;Écartez une carte de votre&lt;/div&gt;&lt;/div&gt;&lt;br&gt;&lt;div style="display:inline;"&gt;&lt;div style="display:inline; font-size:20px;"&gt;main. Si c'est une carte Victoire,&lt;/div&gt;&lt;/div&gt;&lt;br&gt;&lt;div style="display:inline;"&gt;&lt;div style="display:inline; font-size:20px;"&gt;recevez une Malédiction.&lt;/div&gt;&lt;/div&gt;&lt;br&gt;&lt;/div&gt;&lt;/div&gt;&lt;/div&gt;</t>
  </si>
  <si>
    <t>Planque</t>
  </si>
  <si>
    <t>&lt;div class="card-text" style="top:47px;"&gt;&lt;div style="position:relative; top:-20px;"&gt;&lt;div style="font-weight: bold;"&gt;&lt;div style="line-height:25px;"&gt;&lt;div style="display:inline;"&gt;&lt;div style="display:inline; font-size:28px;"&gt;+      &lt;/div&gt;&lt;/div&gt;&lt;br&gt;&lt;/div&gt;&lt;/div&gt;&lt;/div&gt;&lt;div class="horizontal-line" style="width:200px; height:3px;margin-top:10px;"&gt;&lt;/div&gt;&lt;div style="position:relative; top:20px;"&gt;&lt;div style="line-height:21px;"&gt;&lt;div style="display:inline;"&gt;&lt;div style="display:inline; font-size:21px;"&gt;Quand vous recevez ou écartez&lt;/div&gt;&lt;/div&gt;&lt;br&gt;&lt;div style="display:inline;"&gt;&lt;div style="display:inline; font-size:21px;"&gt;cette carte, prenez le Drapeau.&lt;/div&gt;&lt;/div&gt;&lt;br&gt;&lt;/div&gt;&lt;/div&gt;&lt;div class="card-text-coin-icon" style="transform:scale(0.25); top:-22px; display: inline;left:131px;"&gt;&lt;div class="card-text-coin-text-container" style="display:inline;"&gt;&lt;div class="card-text-coin-text" style="color: black; display:inline; top:8px;"&gt;2&lt;/div&gt;&lt;/div&gt;&lt;/div&gt;&lt;/div&gt;</t>
  </si>
  <si>
    <t>Porte-drapeau</t>
  </si>
  <si>
    <t>&lt;div class="card-text" style="top:47px;"&gt;&lt;div style="position:relative; top:10px;"&gt;&lt;div style="line-height:23px;"&gt;&lt;div style="display:inline;"&gt;&lt;div style="display:inline; font-size:22px;"&gt;Recevez une carte coûtant&lt;/div&gt;&lt;/div&gt;&lt;br&gt;&lt;div style="display:inline;"&gt;&lt;div style="display:inline; font-size:22px;"&gt;jusqu'à      , puis les cartes&lt;/div&gt;&lt;/div&gt;&lt;br&gt;&lt;div style="display:inline;"&gt;&lt;div style="display:inline; font-size:22px;"&gt;coûtent       de moins à ce tour.&lt;/div&gt;&lt;/div&gt;&lt;br&gt;&lt;/div&gt;&lt;/div&gt;&lt;div class="card-text-coin-icon" style="transform:scale(0.2); top:38px; display: inline;left:93px;"&gt;&lt;div class="card-text-coin-text-container" style="display:inline;"&gt;&lt;div class="card-text-coin-text" style="color: black; display:inline; top:8px;"&gt;4&lt;/div&gt;&lt;/div&gt;&lt;/div&gt;&lt;div class="card-text-coin-icon" style="transform:scale(0.2); top:63px; display: inline;left:78px;"&gt;&lt;div class="card-text-coin-text-container" style="display:inline;"&gt;&lt;div class="card-text-coin-text" style="color: black; display:inline; top:8px;"&gt;1&lt;/div&gt;&lt;/div&gt;&lt;/div&gt;&lt;/div&gt;</t>
  </si>
  <si>
    <t>Inventeur</t>
  </si>
  <si>
    <t>&lt;div class="card-text" style="top:10px;"&gt;&lt;div style="position:relative; top:3px;"&gt;&lt;div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style="line-height:18px;"&gt;&lt;div style="display:inline;"&gt;&lt;div style="display:inline; font-size:18px;"&gt;Écartez une carte de votre main. Par&lt;/div&gt;&lt;/div&gt;&lt;br&gt;&lt;div style="display:inline;"&gt;&lt;div style="display:inline; font-size:18px;"&gt;     de son coût, mettez de côté une&lt;/div&gt;&lt;/div&gt;&lt;br&gt;&lt;div style="display:inline;"&gt;&lt;div style="display:inline; font-size:18px;"&gt;carte de votre pioche face cachée (sur&lt;/div&gt;&lt;/div&gt;&lt;br&gt;&lt;div style="display:inline;"&gt;&lt;div style="display:inline; font-size:18px;"&gt;cette carte). Au début de votre pro-&lt;/div&gt;&lt;/div&gt;&lt;br&gt;&lt;div style="display:inline;"&gt;&lt;div style="display:inline; font-size:18px;"&gt;chain tour, prenez en main ces cartes.&lt;/div&gt;&lt;/div&gt;&lt;br&gt;&lt;/div&gt;&lt;/div&gt;&lt;div class="card-text-coin-icon" style="transform:scale(0.18); top:63px; display: inline;left:11px;"&gt;&lt;div class="card-text-coin-text-container" style="display:inline;"&gt;&lt;div class="card-text-coin-text" style="color: black; display:inline; top:8px;"&gt;1&lt;/div&gt;&lt;/div&gt;&lt;/div&gt;&lt;/div&gt;</t>
  </si>
  <si>
    <t>Recherche</t>
  </si>
  <si>
    <t>&lt;div class="card-text" style="top:20px;"&gt;&lt;div style="position:relative; top:-5px;"&gt;&lt;div style="font-weight: bold;"&gt;&lt;div style="line-height:32px;"&gt;&lt;div style="display:inline;"&gt;&lt;div style="display:inline; font-size:28px;"&gt;+1 Villageois&lt;/div&gt;&lt;/div&gt;&lt;br&gt;&lt;div style="display:inline;"&gt;&lt;div style="display:inline; font-size:28px;"&gt;+   &lt;/div&gt;&lt;/div&gt;&lt;br&gt;&lt;/div&gt;&lt;/div&gt;&lt;/div&gt;&lt;div class="horizontal-line" style="width:200px; height:3px;margin-top:5px;"&gt;&lt;/div&gt;&lt;div style="position:relative; top:undefinedpx;"&gt;&lt;div style="line-height:20px;"&gt;&lt;div style="display:inline;"&gt;&lt;div style="display:inline; font-size:20px;"&gt;Lorsque vous dévoilez cette carte&lt;/div&gt;&lt;/div&gt;&lt;br&gt;&lt;div style="display:inline;"&gt;&lt;div style="display:inline; font-size:20px;"&gt;(suite à une instruction utilisant&lt;/div&gt;&lt;/div&gt;&lt;br&gt;&lt;div style="display:inline;"&gt;&lt;div style="display:inline; font-size:20px;"&gt;le mot «dévoiler»), &lt;div style="display: inline; font-weight: bold;"&gt;+1 Coffres&lt;/div&gt;.&lt;/div&gt;&lt;/div&gt;&lt;br&gt;&lt;/div&gt;&lt;/div&gt;&lt;div class="card-text-coin-icon" style="transform:scale(0.25); top:28px; display: inline;left:143px;"&gt;&lt;div class="card-text-coin-text-container" style="display:inline;"&gt;&lt;div class="card-text-coin-text" style="color: black; display:inline; top:8px;"&gt;2&lt;/div&gt;&lt;/div&gt;&lt;/div&gt;&lt;/div&gt;</t>
  </si>
  <si>
    <t>Mécène</t>
  </si>
  <si>
    <t>&lt;div class="card-text" style="top:10px;"&gt;&lt;div style="position:relative; top:undefinedpx;"&gt;&lt;div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Action&lt;/div&gt;&lt;/div&gt;&lt;br&gt;&lt;/div&gt;&lt;/div&gt;&lt;div style="line-height:19px;"&gt;&lt;div style="display:inline;"&gt;&lt;div style="display:inline; font-size:19px;"&gt;Replacez cette carte dans la réserve.&lt;/div&gt;&lt;/div&gt;&lt;br&gt;&lt;/div&gt;&lt;div class="horizontal-line" style="width:250px; height:3px;margin-top:10px;"&gt;&lt;/div&gt;&lt;div style="line-height:20px;"&gt;&lt;div style="display:inline;"&gt;&lt;div style="display:inline; font-size:20px;"&gt;Quand vous recevez cette carte,&lt;/div&gt;&lt;/div&gt;&lt;br&gt;&lt;div style="display:inline;"&gt;&lt;div style="display:inline; font-size:20px;"&gt;recevez une autre Expérience&lt;/div&gt;&lt;/div&gt;&lt;br&gt;&lt;div style="display:inline;"&gt;&lt;div style="display:inline; font-size:20px;"&gt;(mais pas encore une autre).&lt;/div&gt;&lt;/div&gt;&lt;br&gt;&lt;/div&gt;&lt;/div&gt;&lt;/div&gt;</t>
  </si>
  <si>
    <t>Expérience</t>
  </si>
  <si>
    <t>&lt;div class="card-text" style="top:47px;"&gt;&lt;div style="position:relative; top:-3px;"&gt;&lt;div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top:15px;"&gt;&lt;div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Villageois&lt;/div&gt; par      de son coût.&lt;/div&gt;&lt;/div&gt;&lt;br&gt;&lt;/div&gt;&lt;/div&gt;&lt;div class="card-text-coin-icon" style="transform:scale(0.2); top:70px; display: inline;left:152px;"&gt;&lt;div class="card-text-coin-text-container" style="display:inline;"&gt;&lt;div class="card-text-coin-text" style="color: black; display:inline; top:8px;"&gt;1&lt;/div&gt;&lt;/div&gt;&lt;/div&gt;&lt;/div&gt;</t>
  </si>
  <si>
    <t>Recruteur</t>
  </si>
  <si>
    <t>&lt;div class="card-text" style="top:20px;"&gt;&lt;div style="position:relative; top:10px;"&gt;&lt;div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top:20px;"&gt;&lt;div style="line-height:20px;"&gt;&lt;div style="display:inline;"&gt;&lt;div style="display:inline; font-size:20px;"&gt;Tous vos adversaires ayant au&lt;/div&gt;&lt;/div&gt;&lt;br&gt;&lt;div style="display:inline;"&gt;&lt;div style="display:inline; font-size:20px;"&gt;moins 5 cartes en main défaussent&lt;/div&gt;&lt;/div&gt;&lt;br&gt;&lt;div style="display:inline;"&gt;&lt;div style="display:inline; font-size:20px;"&gt;une carte coûtant      ou plus (ou&lt;/div&gt;&lt;/div&gt;&lt;br&gt;&lt;div style="display:inline;"&gt;&lt;div style="display:inline; font-size:20px;"&gt;à défaut, dévoilent leur main).&lt;/div&gt;&lt;/div&gt;&lt;br&gt;&lt;/div&gt;&lt;/div&gt;&lt;div class="card-text-coin-icon" style="transform:scale(0.2); top:96px; display: inline;left:152px;"&gt;&lt;div class="card-text-coin-text-container" style="display:inline;"&gt;&lt;div class="card-text-coin-text" style="color: black; display:inline; top:8px;"&gt;2&lt;/div&gt;&lt;/div&gt;&lt;/div&gt;&lt;/div&gt;</t>
  </si>
  <si>
    <t>Scélérat</t>
  </si>
  <si>
    <t>&lt;div class="card-text" style="top:20px;"&gt;&lt;div style="position:relative; top:5px;"&gt;&lt;div style="font-weight: bold;"&gt;&lt;div style="line-height:28px;"&gt;&lt;div style="display:inline;"&gt;&lt;div style="display:inline; font-size:28px;"&gt;+   &lt;/div&gt;&lt;/div&gt;&lt;br&gt;&lt;/div&gt;&lt;/div&gt;&lt;/div&gt;&lt;div style="position:relative; top:20px;"&gt;&lt;div style="line-height:20px;"&gt;&lt;div style="display:inline;"&gt;&lt;div style="display:inline; font-size:20px;"&gt;Choisisez une option : écartez&lt;/div&gt;&lt;/div&gt;&lt;br&gt;&lt;div style="display:inline;"&gt;&lt;div style="display:inline; font-size:20px;"&gt;une carte Trésor de votre main;&lt;/div&gt;&lt;/div&gt;&lt;br&gt;&lt;div style="display:inline;"&gt;&lt;div style="display:inline; font-size:20px;"&gt;ou recevez en main une carte&lt;/div&gt;&lt;/div&gt;&lt;br&gt;&lt;div style="display:inline;"&gt;&lt;div style="display:inline; font-size:20px;"&gt;Trésor du Rebut; ou prenez la Clé.&lt;/div&gt;&lt;/div&gt;&lt;br&gt;&lt;/div&gt;&lt;/div&gt;&lt;div class="card-text-coin-icon" style="transform:scale(0.25); top:4px; display: inline;left:142px;"&gt;&lt;div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</si>
  <si>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style="top:20px;"&gt;&lt;div style="position:relative; top:10px;"&gt;&lt;div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top:18px;"&gt;&lt;div style="line-height:21px;"&gt;&lt;div style="display:inline;"&gt;&lt;div style="display:inline; font-size:21px;"&gt;Si votre défausse n'est pas vide :&lt;/div&gt;&lt;/div&gt;&lt;br&gt;&lt;div style="display:inline;"&gt;&lt;div style="display:inline; font-size:21px;"&gt;&lt;div style="display: inline; font-weight: bold;"&gt;+1 Coffres&lt;/div&gt;, puis si vous avez au&lt;/div&gt;&lt;/div&gt;&lt;br&gt;&lt;div style="display:inline;"&gt;&lt;div style="display:inline; font-size:21px;"&gt;moins 4 jetons sur vos Coffres,&lt;/div&gt;&lt;/div&gt;&lt;br&gt;&lt;div style="display:inline;"&gt;&lt;div style="display:inline; font-size:21px;"&gt;prenez le Coffre au trésor.&lt;/div&gt;&lt;/div&gt;&lt;br&gt;&lt;/div&gt;&lt;/div&gt;&lt;/div&gt;</t>
  </si>
  <si>
    <t>Bretteuse</t>
  </si>
  <si>
    <t>&lt;div class="card-text" style="top:47px;"&gt;&lt;div style="position: relative; left:-25px;top:-30px;"&gt;&lt;div class="card-text-coin-icon" style="transform:scale(0.4); top:0px; display: inline;"&gt;&lt;div class="card-text-coin-text-container" style="display:inline;"&gt;&lt;div class="card-text-coin-text" style="color: black; display:inline; top:8px;"&gt;2&lt;/div&gt;&lt;/div&gt;&lt;/div&gt;&lt;/div&gt;&lt;div style="position:relative; top:25px;"&gt;&lt;div style="font-weight: bold;"&gt;&lt;div style="line-height:28px;"&gt;&lt;div style="display:inline;"&gt;&lt;div style="display:inline; font-size:28px;"&gt;+1 Achat&lt;/div&gt;&lt;/div&gt;&lt;br&gt;&lt;/div&gt;&lt;/div&gt;&lt;/div&gt;&lt;div class="horizontal-line" style="width:200px; height:3px;margin-top:30px;"&gt;&lt;/div&gt;&lt;div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font-size:21px;"&gt;&lt;div style="display: inline; font-weight: bold;"&gt;+2 Coffres&lt;/div&gt;.&lt;/div&gt;&lt;/div&gt;&lt;br&gt;&lt;/div&gt;&lt;/div&gt;&lt;/div&gt;</t>
  </si>
  <si>
    <t>Exploration</t>
  </si>
  <si>
    <t>Épices</t>
  </si>
  <si>
    <t>&lt;div class="card-text" style="top:10px;"&gt;&lt;div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font-size:19px;"&gt;Dévoilez les 3 premières cartes de&lt;/div&gt;&lt;/div&gt;&lt;br&gt;&lt;div style="display:inline;"&gt;&lt;div style="display:inline; font-size:19px;"&gt;votre pioche. Prenez en main celles&lt;/div&gt;&lt;/div&gt;&lt;br&gt;&lt;div style="display:inline;"&gt;&lt;div style="display:inline; font-size:19px;"&gt;coûtant de      à      . Replacez les&lt;/div&gt;&lt;/div&gt;&lt;br&gt;&lt;div style="display:inline;"&gt;&lt;div style="display:inline; font-size:19px;"&gt;autres dans l'ordre de votre choix.&lt;/div&gt;&lt;/div&gt;&lt;br&gt;&lt;/div&gt;&lt;/div&gt;&lt;div class="card-text-coin-icon" style="transform:scale(0.19); top:110px; display: inline;left:99px;"&gt;&lt;div class="card-text-coin-text-container" style="display:inline;"&gt;&lt;div class="card-text-coin-text" style="color: black; display:inline; top:8px;"&gt;2&lt;/div&gt;&lt;/div&gt;&lt;/div&gt;&lt;div class="card-text-coin-icon" style="transform:scale(0.19); top:110px; display: inline;left:139px;"&gt;&lt;div class="card-text-coin-text-container" style="display:inline;"&gt;&lt;div class="card-text-coin-text" style="color: black; display:inline; top:8px;"&gt;4&lt;/div&gt;&lt;/div&gt;&lt;/div&gt;&lt;/div&gt;</t>
  </si>
  <si>
    <t>Prophète</t>
  </si>
  <si>
    <t>&lt;div class="card-text" style="top:47px;"&gt;&lt;div style="position:relative; top:10px;"&gt;&lt;div style="line-height:28px;"&gt;&lt;div style="display:inline;"&gt;&lt;div style="display:inline; font-size:25px;"&gt;Recevez en main une carte&lt;/div&gt;&lt;/div&gt;&lt;br&gt;&lt;div style="display:inline;"&gt;&lt;div style="display:inline; font-size:25px;"&gt;coûtant jusqu'à      . Si c'est&lt;/div&gt;&lt;/div&gt;&lt;br&gt;&lt;div style="display:inline;"&gt;&lt;div style="display:inline; font-size:25px;"&gt;un Trésor, &lt;div style="display: inline; font-weight: bold;"&gt;+1 Villageois&lt;/div&gt;.&lt;/div&gt;&lt;/div&gt;&lt;br&gt;&lt;/div&gt;&lt;/div&gt;&lt;div class="card-text-coin-icon" style="transform:scale(0.22); top:41px; display: inline;left:165px;"&gt;&lt;div class="card-text-coin-text-container" style="display:inline;"&gt;&lt;div class="card-text-coin-text" style="color: black; display:inline; top:8px;"&gt;4&lt;/div&gt;&lt;/div&gt;&lt;/div&gt;&lt;/div&gt;</t>
  </si>
  <si>
    <t>Sculptrice</t>
  </si>
  <si>
    <t>&lt;div class="card-text" style="top:20px;"&gt;&lt;div style="position:relative; top:10px;"&gt;&lt;div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top:15px;"&gt;&lt;div style="line-height:21px;"&gt;&lt;div style="display:inline;"&gt;&lt;div style="display:inline; font-size:21px;"&gt;Tous vos adversaires&lt;/div&gt;&lt;/div&gt;&lt;br&gt;&lt;div style="display:inline;"&gt;&lt;div style="display:inline; font-size:21px;"&gt;reçoivent une Malédiction&lt;/div&gt;&lt;/div&gt;&lt;br&gt;&lt;div style="display:inline;"&gt;&lt;div style="display:inline; font-size:21px;"&gt;et peuvent écarter une&lt;/div&gt;&lt;/div&gt;&lt;br&gt;&lt;div style="display:inline;"&gt;&lt;div style="display:inline; font-size:21px;"&gt;Malédiction de leur main.&lt;/div&gt;&lt;/div&gt;&lt;br&gt;&lt;/div&gt;&lt;/div&gt;&lt;/div&gt;</t>
  </si>
  <si>
    <t>Vieille sorcière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</si>
  <si>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font-size:20px;"&gt;Dévoilez les 2 premières cartes&lt;/div&gt;&lt;/div&gt;&lt;br&gt;&lt;div style="display:inline;"&gt;&lt;div style="display:inline; font-size:20px;"&gt;de votre pioche. Prenez-en une&lt;/div&gt;&lt;/div&gt;&lt;br&gt;&lt;div style="display:inline;"&gt;&lt;div style="display:inline; font-size:20px;"&gt;en main et défaussez l'autre. Si&lt;/div&gt;&lt;/div&gt;&lt;br&gt;&lt;div style="display:inline;"&gt;&lt;div style="display:inline; font-size:20px;"&gt;les deux étaient des cartes Action,&lt;/div&gt;&lt;/div&gt;&lt;br&gt;&lt;div style="display:inline;"&gt;&lt;div style="display:inline; font-size:20px;"&gt;prenez la Lanterne ou la Corne.&lt;/div&gt;&lt;/div&gt;&lt;br&gt;&lt;/div&gt;&lt;/div&gt;&lt;/div&gt;</t>
  </si>
  <si>
    <t>Garde-frontière</t>
  </si>
  <si>
    <t>&lt;div class="landscape-text" style="top:0px;"&gt;&lt;div style="position:relative; top:10px;"&gt;&lt;div style="display:inline;"&gt;&lt;div style="display:inline; font-size:26px;"&gt;Quand vous recevez une carte Action,&lt;/div&gt;&lt;/div&gt;&lt;br&gt;&lt;div style="display:inline;"&gt;&lt;div style="display:inline; font-size:26px;"&gt;&lt;div style="display: inline; font-weight: bold;"&gt;+1 Villageois&lt;/div&gt;.&lt;/div&gt;&lt;/div&gt;&lt;br&gt;&lt;/div&gt;&lt;/div&gt;</t>
  </si>
  <si>
    <t>Académie</t>
  </si>
  <si>
    <t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Action&lt;/div&gt;.&lt;/div&gt;&lt;/div&gt;&lt;br&gt;&lt;/div&gt;&lt;/div&gt;&lt;/div&gt;</t>
  </si>
  <si>
    <t>Caserne</t>
  </si>
  <si>
    <t>&lt;div class="landscape-text" style="top:14px;"&gt;&lt;div style="position:relative; top:10px;"&gt;&lt;div style="line-height:21px;"&gt;&lt;div style="display:inline;"&gt;&lt;div style="display:inline; font-size:21px;"&gt;Pendant vos tours, les cartes coûtent       de moins.&lt;/div&gt;&lt;/div&gt;&lt;br&gt;&lt;/div&gt;&lt;/div&gt;&lt;div class="card-text-coin-icon" style="transform:scale(0.2); top:10px; display: inline;left:318px;"&gt;&lt;div class="card-text-coin-text-container" style="display:inline;"&gt;&lt;div class="card-text-coin-text" style="color: black; display:inline; top:8px;"&gt;1&lt;/div&gt;&lt;/div&gt;&lt;/div&gt;&lt;/div&gt;</t>
  </si>
  <si>
    <t>Canal</t>
  </si>
  <si>
    <t>&lt;div class="landscape-text" style="top:0px;"&gt;&lt;div style="position:relative; top:10px;"&gt;&lt;div style="line-height:22px;"&gt;&lt;div style="display:inline;"&gt;&lt;div style="display:inline; font-size:22px;"&gt;Au début de votre tour,&lt;/div&gt;&lt;/div&gt;&lt;br&gt;&lt;div style="display:inline;"&gt;&lt;div style="display:inline; font-size:22px;"&gt;écartez une carte de votre main.&lt;/div&gt;&lt;/div&gt;&lt;br&gt;&lt;/div&gt;&lt;/div&gt;&lt;/div&gt;</t>
  </si>
  <si>
    <t>Cathédrale</t>
  </si>
  <si>
    <t>&lt;div class="landscape-text" style="top:0px;"&gt;&lt;div style="position:relative; top:10px;"&gt;&lt;div style="line-height:22px;"&gt;&lt;div style="display:inline;"&gt;&lt;div style="display:inline; font-size:22px;"&gt;À chaque tour, la première fois que vous jouez&lt;/div&gt;&lt;/div&gt;&lt;br&gt;&lt;div style="display:inline;"&gt;&lt;div style="display:inline; font-size:22px;"&gt;une carte Action, rejouez-la ensuite.&lt;/div&gt;&lt;/div&gt;&lt;br&gt;&lt;/div&gt;&lt;/div&gt;&lt;/div&gt;</t>
  </si>
  <si>
    <t>&lt;div class="landscape-text" style="top:0px;"&gt;&lt;div style="position:relative; top:10px;"&gt;&lt;div style="line-height:22px;"&gt;&lt;div style="display:inline;"&gt;&lt;div style="display:inline; font-size:22px;"&gt;Au début de votre tour, vous pouvez défausser&lt;/div&gt;&lt;/div&gt;&lt;br&gt;&lt;div style="display:inline;"&gt;&lt;div style="display:inline; font-size:22px;"&gt;une carte Victoire pour &lt;div style="display: inline; font-weight: bold;"&gt;+2 Cartes&lt;/div&gt;.&lt;/div&gt;&lt;/div&gt;&lt;br&gt;&lt;/div&gt;&lt;/div&gt;&lt;/div&gt;</t>
  </si>
  <si>
    <t>Assolement</t>
  </si>
  <si>
    <t>&lt;div class="landscape-text" style="top:0px;"&gt;&lt;div style="position:relative; top:10px;"&gt;&lt;div style="line-height:22px;"&gt;&lt;div style="display:inline;"&gt;&lt;div style="display:inline; font-size:22px;"&gt;À la fin de votre phase Achat, si vous n'avez pas&lt;/div&gt;&lt;/div&gt;&lt;br&gt;&lt;div style="display:inline;"&gt;&lt;div style="display:inline; font-size:22px;"&gt;acheté de carte, &lt;div style="display: inline; font-weight: bold;"&gt;+1 Coffres&lt;/div&gt; et &lt;div style="display: inline; font-weight: bold;"&gt;+1 Villageois&lt;/div&gt;.&lt;/div&gt;&lt;/div&gt;&lt;br&gt;&lt;/div&gt;&lt;/div&gt;&lt;/div&gt;</t>
  </si>
  <si>
    <t>Silos</t>
  </si>
  <si>
    <t>Piazza</t>
  </si>
  <si>
    <t>Innovation</t>
  </si>
  <si>
    <t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Achat&lt;/div&gt;.&lt;/div&gt;&lt;/div&gt;&lt;br&gt;&lt;/div&gt;&lt;/div&gt;&lt;/div&gt;</t>
  </si>
  <si>
    <t>Foire</t>
  </si>
  <si>
    <t>&lt;div class="landscape-text" style="top:0px;"&gt;&lt;div style="position:relative; top:10px;"&gt;&lt;div style="line-height:22px;"&gt;&lt;div style="display:inline;"&gt;&lt;div style="display:inline; font-size:22px;"&gt;Après que la partie est finie, les joueurs ayant&lt;/div&gt;&lt;/div&gt;&lt;br&gt;&lt;div style="display:inline;"&gt;&lt;div style="display:inline; font-size:22px;"&gt;un cube ici jouent un tour supplémentaire.&lt;/div&gt;&lt;/div&gt;&lt;br&gt;&lt;/div&gt;&lt;/div&gt;&lt;/div&gt;</t>
  </si>
  <si>
    <t>Flotte</t>
  </si>
  <si>
    <t>&lt;div class="landscape-text" style="top:14px;"&gt;&lt;div style="position:relative; top:10px;"&gt;&lt;div style="line-height:24px;"&gt;&lt;div style="display:inline;"&gt;&lt;div style="display:inline; font-size:24px;"&gt;Quand vous recevez un Trésor, &lt;div style="display: inline; font-weight: bold;"&gt;+1 Coffres&lt;/div&gt;.&lt;/div&gt;&lt;/div&gt;&lt;br&gt;&lt;/div&gt;&lt;/div&gt;&lt;/div&gt;</t>
  </si>
  <si>
    <t>Hôtel de ville</t>
  </si>
  <si>
    <t>&lt;div class="landscape-text" style="top:0px;"&gt;&lt;div style="position:relative; top:10px;"&gt;&lt;div style="line-height:21px;"&gt;&lt;div style="display:inline;"&gt;&lt;div style="display:inline; font-size:21px;"&gt;Au début de votre tour, dévoilez la carte du haut&lt;/div&gt;&lt;/div&gt;&lt;br&gt;&lt;div style="display:inline;"&gt;&lt;div style="display:inline; font-size:21px;"&gt;de votre pioche. Si c'est une carte Action, jouez-la.&lt;/div&gt;&lt;/div&gt;&lt;br&gt;&lt;/div&gt;&lt;/div&gt;&lt;/div&gt;</t>
  </si>
  <si>
    <t>&lt;div class="landscape-text" style="top:0px;"&gt;&lt;div style="position:relative; top:10px;"&gt;&lt;div style="line-height:16px;"&gt;&lt;div style="display:inline;"&gt;&lt;div style="display:inline; font-size:16px;"&gt;À chacun de vos tours, la première fois que vous recevez une&lt;/div&gt;&lt;/div&gt;&lt;br&gt;&lt;div style="display:inline;"&gt;&lt;div style="display:inline; font-size:16px;"&gt;carte Action, vous pouvez la mettre de côté. Dans ce cas, jouez-la.&lt;/div&gt;&lt;/div&gt;&lt;br&gt;&lt;/div&gt;&lt;/div&gt;&lt;/div&gt;</t>
  </si>
  <si>
    <t>&lt;div class="landscape-text" style="top:0px;"&gt;&lt;div style="position:relative; top:10px;"&gt;&lt;div style="line-height:22px;"&gt;&lt;div style="display:inline;"&gt;&lt;div style="display:inline; font-size:22px;"&gt;À la fin de votre phase Achat, vous pouvez&lt;/div&gt;&lt;/div&gt;&lt;br&gt;&lt;div style="display:inline;"&gt;&lt;div style="display:inline; font-size:22px;"&gt;payer       pour &lt;div style="display: inline; font-weight: bold;"&gt;+1 Coffres&lt;/div&gt;.&lt;/div&gt;&lt;/div&gt;&lt;br&gt;&lt;/div&gt;&lt;/div&gt;&lt;div class="card-text-coin-icon" style="transform:scale(0.2); top:36px; display: inline;left:155px;"&gt;&lt;div class="card-text-coin-text-container" style="display:inline;"&gt;&lt;div class="card-text-coin-text" style="color: black; display:inline; top:8px;"&gt;1&lt;/div&gt;&lt;/div&gt;&lt;/div&gt;&lt;/div&gt;</t>
  </si>
  <si>
    <t>Spectacle</t>
  </si>
  <si>
    <t>&lt;div class="landscape-text" style="top:0px;"&gt;&lt;div style="position:relative; top:10px;"&gt;&lt;div style="line-height:20px;"&gt;&lt;div style="display:inline;"&gt;&lt;div style="display:inline; font-size:20px;"&gt;Quand vous écartez une carte autrement que par ceci,&lt;/div&gt;&lt;/div&gt;&lt;br&gt;&lt;div style="display:inline;"&gt;&lt;div style="display:inline; font-size:20px;"&gt;vous pouvez écarter une carte de votre main.&lt;/div&gt;&lt;/div&gt;&lt;br&gt;&lt;/div&gt;&lt;/div&gt;&lt;/div&gt;</t>
  </si>
  <si>
    <t>Égouts</t>
  </si>
  <si>
    <t>&lt;div class="landscape-text" style="top:0px;"&gt;&lt;div style="position:relative; top:10px;"&gt;&lt;div style="line-height:22px;"&gt;&lt;div style="display:inline;"&gt;&lt;div style="display:inline; font-size:22px;"&gt;Quand vous mélangez, vous pouvez choisir&lt;/div&gt;&lt;/div&gt;&lt;br&gt;&lt;div style="display:inline;"&gt;&lt;div style="display:inline; font-size:22px;"&gt;quelle carte vous mettez en haut.&lt;/div&gt;&lt;/div&gt;&lt;br&gt;&lt;/div&gt;&lt;/div&gt;&lt;/div&gt;</t>
  </si>
  <si>
    <t>Carte céleste</t>
  </si>
  <si>
    <t>&lt;div class="landscape-text" style="top:0px;"&gt;&lt;div style="position:relative; top:10px;"&gt;&lt;div style="line-height:19px;"&gt;&lt;div style="display:inline;"&gt;&lt;div style="display:inline; font-size:19px;"&gt;Au début de votre tour, défaussez autant de Cuivres que&lt;/div&gt;&lt;/div&gt;&lt;br&gt;&lt;div style="display:inline;"&gt;&lt;div style="display:inline; font-size:19px;"&gt;souhaité, dévoilés, et piochez le même nombre de cartes.&lt;/div&gt;&lt;/div&gt;&lt;br&gt;&lt;/div&gt;&lt;/div&gt;&lt;/div&gt;</t>
  </si>
  <si>
    <t>Épendage de sel</t>
  </si>
  <si>
    <t>&lt;div class="card-text" style="top:2px;"&gt;&lt;div style="position:relative; top:0px;"&gt;&lt;div style="font-weight: bold;"&gt;&lt;div style="display:inline;"&gt;&lt;div style="display:inline; font-size:23px;"&gt;+1 Action&lt;/div&gt;&lt;/div&gt;&lt;br&gt;&lt;/div&gt;&lt;/div&gt;&lt;div style="position:relative; top:0px;"&gt;&lt;div style="line-height:15px;"&gt;&lt;div style="display:inline;"&gt;&lt;div style="display:inline; font-size:17px;"&gt;Choisissez (vous obtenez la version&lt;/div&gt;&lt;/div&gt;&lt;br&gt;&lt;div style="display:inline;"&gt;&lt;div style="display:inline; font-size:17px;"&gt;entre parenthèses) : tous les joueurs&lt;/div&gt;&lt;/div&gt;&lt;br&gt;&lt;div style="display:inline;"&gt;&lt;div style="display:inline; font-size:17px;"&gt;obtiennent &lt;div style="display: inline; font-weight: bold;"&gt;+1 (+3) Cartes&lt;/div&gt;; ou tous les&lt;/div&gt;&lt;/div&gt;&lt;br&gt;&lt;div style="display:inline;"&gt;&lt;div style="display:inline; font-size:17px;"&gt;joueurs reçoivent un Argent (Or); ou&lt;/div&gt;&lt;/div&gt;&lt;br&gt;&lt;div style="display:inline;"&gt;&lt;div style="display:inline; font-size:17px;"&gt;tous les joueurs peuvent écarter une&lt;/div&gt;&lt;/div&gt;&lt;br&gt;&lt;div style="display:inline;"&gt;&lt;div style="display:inline; font-size:17px;"&gt;carte de leur main pour recevoir une&lt;/div&gt;&lt;/div&gt;&lt;br&gt;&lt;div style="display:inline;"&gt;&lt;div style="display:inline; font-size:17px;"&gt;carte coûtant exactement      (    ) de plus.&lt;/div&gt;&lt;/div&gt;&lt;br&gt;&lt;/div&gt;&lt;/div&gt;&lt;div class="card-text-coin-icon" style="transform:scale(0.16); top:153px; display: inline;left:201px;"&gt;&lt;div class="card-text-coin-text-container" style="display:inline;"&gt;&lt;div class="card-text-coin-text" style="color: black; display:inline; top:8px;"&gt;2&lt;/div&gt;&lt;/div&gt;&lt;/div&gt;&lt;div class="card-text-coin-icon" style="transform:scale(0.16); top:153px; display: inline;left:174px;"&gt;&lt;div class="card-text-coin-text-container" style="display:inline;"&gt;&lt;div class="card-text-coin-text" style="color: black; display:inline; top:8px;"&gt;1&lt;/div&gt;&lt;/div&gt;&lt;/div&gt;&lt;/div&gt;</t>
  </si>
  <si>
    <t>PrinceArt</t>
  </si>
  <si>
    <t>&lt;div class="card-text" style="top:2px;"&gt;&lt;div style="position:relative; top:1px;"&gt;&lt;div style="font-weight: bold;"&gt;&lt;div style="display:inline;"&gt;&lt;div style="display:inline; font-size:26px;"&gt;+   &lt;/div&gt;&lt;/div&gt;&lt;br&gt;&lt;/div&gt;&lt;/div&gt;&lt;div style="position:relative; top:-2px;"&gt;&lt;div style="line-height:13px;"&gt;&lt;div style="display:inline;"&gt;&lt;div style="display:inline; font-size:14px;"&gt;Dévoilez les 3 premières cartes du paquet&lt;/div&gt;&lt;/div&gt;&lt;br&gt;&lt;div style="display:inline;"&gt;&lt;div style="display:inline; font-size:14px;"&gt;du Marché noir. Jouez autant de cartes Trésor&lt;/div&gt;&lt;/div&gt;&lt;br&gt;&lt;div style="display:inline;"&gt;&lt;div style="display:inline; font-size:14px;"&gt;de votre main que souhaité. Vous pouvez acheter&lt;/div&gt;&lt;/div&gt;&lt;br&gt;&lt;div style="display:inline;"&gt;&lt;div style="display:inline; font-size:14px;"&gt; une des cartes dévoilées. Replacez les autres sous&lt;/div&gt;&lt;/div&gt;&lt;br&gt;&lt;div style="display:inline;"&gt;&lt;div style="display:inline; font-size:14px;"&gt; le paquet Marché noir dans l'ordre de votre choix.&lt;/div&gt;&lt;/div&gt;&lt;br&gt;&lt;/div&gt;&lt;/div&gt;&lt;div class="card-text-coin-icon" style="transform:scale(0.24); top:2px; display: inline;left:140px;"&gt;&lt;div class="card-text-coin-text-container" style="display:inline;"&gt;&lt;div class="card-text-coin-text" style="color: black; display:inline; top:8px;"&gt;2&lt;/div&gt;&lt;/div&gt;&lt;/div&gt;&lt;div class="horizontal-line" style="width:200px; height:2px;margin-top:3px;"&gt;&lt;/div&gt;&lt;div style="position:relative; top:-1px;"&gt;&lt;div style="line-height:13px;"&gt;&lt;div style="display:inline;"&gt;&lt;div style="display:inline; font-size:13px;"&gt;Mise en place : préparez le paquet du Marché noir&lt;/div&gt;&lt;/div&gt;&lt;br&gt;&lt;div style="display:inline;"&gt;&lt;div style="display:inline; font-size:13px;"&gt;avec des cartes Royaume différentes non utilisées.&lt;/div&gt;&lt;/div&gt;&lt;br&gt;&lt;/div&gt;&lt;/div&gt;&lt;/div&gt;</t>
  </si>
  <si>
    <t>croprotation</t>
  </si>
  <si>
    <t>&lt;div class="landscape-text" style="top:0px;"&gt;&lt;div style="line-height:17px;"&gt;&lt;div style="display:inline;"&gt;&lt;div style="display:inline; font-size:17px;"&gt;Ajoutez       &lt;div class="card-text-debt-icon" style="transform:scale(0.18); top:2px; display: inline;left:155px;"&gt;&lt;div class="card-text-debt-text-container" style="display:inline;"&gt;&lt;div class="card-text-debt-text" style="display:inline; top:48px;"&gt;2&lt;/div&gt;&lt;/div&gt;&lt;/div&gt;à une pile de la réserve.&lt;/div&gt;&lt;/div&gt;&lt;br&gt;&lt;/div&gt;&lt;div class="horizontal-line" style="width:200px; height:3px;margin-top:4px;"&gt;&lt;/div&gt;&lt;div style="line-height:17px;"&gt;&lt;div style="display:inline;"&gt;&lt;div style="display:inline; font-size:17px;"&gt;Mise en place : ajoutez       &lt;div class="card-text-debt-icon" style="transform:scale(0.18); top:30px; display: inline;left:195px;"&gt;&lt;div class="card-text-debt-text-container" style="display:inline;"&gt;&lt;div class="card-text-debt-text" style="display:inline; top:48px;"&gt;1&lt;/div&gt;&lt;/div&gt;&lt;/div&gt;à chaque pile de la réserve.&lt;/div&gt;&lt;/div&gt;&lt;br&gt;&lt;div style="display:inline;"&gt;&lt;div style="display:inline; font-size:17px;"&gt;Quand un joueur achète une carte, il prend les       &lt;div class="card-text-debt-icon" style="transform:scale(0.17); top:51px; display: inline;left:330px;"&gt;&lt;div class="card-text-debt-text-container" style="display:inline;"&gt;&lt;div class="card-text-debt-text" style="display:inline; top:48px;"&gt;&lt;/div&gt;&lt;/div&gt;&lt;/div&gt;de sa pile.&lt;/div&gt;&lt;/div&gt;&lt;br&gt;&lt;/div&gt;&lt;/div&gt;</t>
  </si>
  <si>
    <t>&lt;div class="landscape-text" style="top:0px;"&gt;&lt;div style="display:inline;"&gt;&lt;div style="display:inline; font-size:17px;"&gt;Lorsque vous recevez une carte Victoire, prenez         &lt;div class="card-text-vp-icon-container" style="display:inline; transform:scale(0.18); top:8px;left:364px;"&gt;&lt;div class="card-text-vp-text-container"&gt;&lt;div class="card-text-vp-text" style="top:8px;"&gt;2&lt;/div&gt;&lt;/div&gt;&lt;div class="card-text-vp-icon"&gt;&lt;/div&gt;&lt;/div&gt;d'ici.&lt;/div&gt;&lt;/div&gt;&lt;br&gt;&lt;div class="horizontal-line" style="width:200px; height:3px;margin-top:6px;"&gt;&lt;/div&gt;&lt;div style="position:relative; top:-5px;"&gt;&lt;div style="display:inline;"&gt;&lt;div style="display:inline; font-size:17px;"&gt;Mise en place : placez ici         par joueur.&lt;/div&gt;&lt;/div&gt;&lt;br&gt;&lt;/div&gt;&lt;div class="card-text-vp-icon-container" style="display:inline; transform:scale(0.18); top:42px;left:268px;"&gt;&lt;div class="card-text-vp-text-container"&gt;&lt;div class="card-text-vp-text" style="top:8px;"&gt;6&lt;/div&gt;&lt;/div&gt;&lt;div class="card-text-vp-icon"&gt;&lt;/div&gt;&lt;/div&gt;&lt;/div&gt;</t>
  </si>
  <si>
    <t>Citadelle</t>
  </si>
  <si>
    <t>Corne</t>
  </si>
  <si>
    <t>Clé</t>
  </si>
  <si>
    <t>Lanterne</t>
  </si>
  <si>
    <t>Coffre</t>
  </si>
  <si>
    <t>{</t>
  </si>
  <si>
    <t>Trésorière</t>
  </si>
  <si>
    <t>stash</t>
  </si>
  <si>
    <t>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top:8px;"&gt;2&lt;/div&gt;&lt;/div&gt;&lt;/div&gt;&lt;div class="horizontal-line" style="width:200px; height:3px;margin-top:55px;"&gt;&lt;/div&gt;&lt;div style="position:relative; top:4px;"&gt;&lt;div style="line-height:16px;"&gt;&lt;div style="display:inline;"&gt;&lt;div style="display:inline; font-size:16px;"&gt;Lorsque vous mélangez votre défausse, &lt;/div&gt;&lt;/div&gt;&lt;br&gt;&lt;div style="display:inline;"&gt;&lt;div style="display:inline; font-size:16px;"&gt;vous pouvez mettre cette carte&lt;/div&gt;&lt;/div&gt;&lt;br&gt;&lt;div style="display:inline;"&gt;&lt;div style="display:inline; font-size:16px;"&gt;où vous voulez dans votre deck.&lt;/div&gt;&lt;/div&gt;&lt;br&gt;&lt;/div&gt;&lt;/div&gt;&lt;/div&gt;</t>
  </si>
  <si>
    <t>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&lt;b&gt;Camp&lt;/b&gt; au dessus,&lt;/div&gt;&lt;/div&gt;&lt;br&gt;&lt;div style="display:inline;"&gt;&lt;div style="display:inline; font-size:19px;"&gt;puis 5 cartes &lt;b&gt;Saccage&lt;/b&gt;.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</t>
  </si>
  <si>
    <t>encampmentplunder</t>
  </si>
  <si>
    <t>patricianemporium</t>
  </si>
  <si>
    <t>saunaavanto</t>
  </si>
  <si>
    <t>gladiatorfortune</t>
  </si>
  <si>
    <t>catapultrocks</t>
  </si>
  <si>
    <t>settlersbustlingvillage</t>
  </si>
  <si>
    <t>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&lt;b&gt;Colons&lt;/b&gt; au dessus, puis &lt;/div&gt;&lt;/div&gt;&lt;br&gt;&lt;div style="display:inline;"&gt;&lt;div style="display:inline; font-size:19px;"&gt;5 cartes &lt;b&gt;Village en effervescence&lt;/b&gt;.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</t>
  </si>
  <si>
    <t>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&lt;b&gt;Gladiateur&lt;/b&gt; au dessus, &lt;/div&gt;&lt;/div&gt;&lt;br&gt;&lt;div style="display:inline;"&gt;&lt;div style="display:inline; font-size:19px;"&gt;puis 5 cartes &lt;b&gt;Fortune&lt;/b&gt;.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</t>
  </si>
  <si>
    <t>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de &lt;b&gt;Catapulte&lt;/b&gt; au dessus,&lt;/div&gt;&lt;/div&gt;&lt;br&gt;&lt;div style="display:inline;"&gt;&lt;div style="display:inline; font-size:19px;"&gt;puis 5 cartes de &lt;b&gt;Rocher&lt;/b&gt;.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</t>
  </si>
  <si>
    <t>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&lt;b&gt;Patricien&lt;/b&gt; au dessus,&lt;/div&gt;&lt;/div&gt;&lt;br&gt;&lt;div style="display:inline;"&gt;&lt;div style="display:inline; font-size:19px;"&gt;puis 5 cartes &lt;b&gt;Emporium&lt;/b&gt;.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</t>
  </si>
  <si>
    <t>Gladiateur/Fortune</t>
  </si>
  <si>
    <t>Catapulte/Rocher</t>
  </si>
  <si>
    <t>Colons/Village en effervescence</t>
  </si>
  <si>
    <t>Patricien/Emporium</t>
  </si>
  <si>
    <t>Camp/Saccage</t>
  </si>
  <si>
    <t>Sauna/Trou dans la glace</t>
  </si>
  <si>
    <t>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&lt;b&gt;Sauna&lt;/b&gt; au dessus, puis&lt;/div&gt;&lt;/div&gt;&lt;br&gt;&lt;div style="display:inline;"&gt;&lt;div style="display:inline; font-size:19px;"&gt;5 cartes &lt;b&gt;Trou dans la glace&lt;/b&gt;.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</t>
  </si>
  <si>
    <t>&lt;div class="card-text" style="top:2px;"&gt;&lt;div style="font-weight: bold;"&gt;&lt;div style="line-height:24px;"&gt;&lt;div style="display:inline;"&gt;&lt;div style="display:inline; font-size:24px;"&gt;&lt;div style="position: relative; left:-12px;top:5px;"&gt;+&lt;/div&gt;&lt;/div&gt;&lt;/div&gt;&lt;br&gt;&lt;/div&gt;&lt;/div&gt;&lt;div style="position:relative; top:-24px;"&gt;&lt;div style="line-height:14px;"&gt;&lt;div style="display:inline;"&gt;&lt;div style="display:inline; font-size:18px;"&gt;+      par autre carte Attaque que&lt;/div&gt;&lt;/div&gt;&lt;br&gt;&lt;div style="display:inline;"&gt;&lt;div style="display:inline; font-size:18px;"&gt;vous avez en jeu. Tous vos&lt;/div&gt;&lt;/div&gt;&lt;br&gt;&lt;div style="display:inline;"&gt;&lt;div style="display:inline; font-size:18px;"&gt;adversaires ayant au moins 4 cartes&lt;/div&gt;&lt;/div&gt;&lt;br&gt;&lt;div style="display:inline;"&gt;&lt;div style="display:inline; font-size:18px;"&gt;en main défaussent une carte.&lt;/div&gt;&lt;/div&gt;&lt;br&gt;&lt;/div&gt;&lt;/div&gt;&lt;div class="horizontal-line" style="width:200px; height:3px;margin-top:-20px;"&gt;&lt;/div&gt;&lt;div style="position:relative; top:-3px;"&gt;&lt;div style="line-height:14px;"&gt;&lt;div style="display:inline;"&gt;&lt;div style="display:inline; font-size:18px;"&gt;Quand vous défaussez cette carte&lt;/div&gt;&lt;/div&gt;&lt;br&gt;&lt;div style="display:inline;"&gt;&lt;div style="display:inline; font-size:18px;"&gt;de votre zone de jeu, vous pouvez&lt;/div&gt;&lt;/div&gt;&lt;br&gt;&lt;div style="display:inline;"&gt;&lt;div style="display:inline; font-size:18px;"&gt;l'échanger contre un Fugitif.&lt;/div&gt;&lt;/div&gt;&lt;br&gt;&lt;div style="display:inline;"&gt;&lt;div style="display:inline; font-size:18px;"&gt;&lt;div style="display: inline; font-style: italic;"&gt;(Ne fait pas partie de la réserve.)&lt;/div&gt;&lt;/div&gt;&lt;/div&gt;&lt;br&gt;&lt;/div&gt;&lt;/div&gt;&lt;div class="card-text-coin-icon" style="transform:scale(0.23); top:2px;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style="transform:scale(0.18); top:25px; display: inline;left:35px;"&gt;&lt;div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</si>
  <si>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style="top:5px;"&gt;&lt;div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font-size:26px;"&gt;+1 Action&lt;/div&gt;&lt;/div&gt;&lt;br&gt;&lt;/div&gt;&lt;/div&gt;&lt;div style="position:relative; top:-5px;"&gt;&lt;div style="display:inline;"&gt;&lt;div style="display:inline; font-size:20px;"&gt;Défaussez une carte.&lt;/div&gt;&lt;/div&gt;&lt;br&gt;&lt;/div&gt;&lt;div class="horizontal-line" style="width:200px; height:3px;"&gt;&lt;/div&gt;&lt;div style="position:relative; top:0px;"&gt;&lt;div style="line-height:18px;"&gt;&lt;div style="display:inline;"&gt;&lt;div style="display:inline; font-size:19px;"&gt;Quand vous défaussez cette carte&lt;/div&gt;&lt;/div&gt;&lt;br&gt;&lt;div style="display:inline;"&gt;&lt;div style="display:inline; font-size:19px;"&gt;de votre zone de jeu, vous pouvez&lt;/div&gt;&lt;/div&gt;&lt;br&gt;&lt;div style="display:inline;"&gt;&lt;div style="display:inline; font-size:19px;"&gt;l'échanger contre un Disciple.&lt;/div&gt;&lt;/div&gt;&lt;br&gt;&lt;div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</si>
  <si>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&lt;div class="card-text" style="top:5px;"&gt;&lt;div style="position:relative; top:0px;"&gt;&lt;div style="line-height:18px;"&gt;&lt;div style="display:inline;"&gt;&lt;div style="display:inline; font-size:19px;"&gt;Vous pouvez jouez deux fois&lt;/div&gt;&lt;/div&gt;&lt;br&gt;&lt;div style="display:inline;"&gt;&lt;div style="display:inline; font-size:19px;"&gt;une carte Action de votre main.&lt;/div&gt;&lt;/div&gt;&lt;br&gt;&lt;div style="display:inline;"&gt;&lt;div style="display:inline; font-size:19px;"&gt;Recevez-en un exemplaire.&lt;/div&gt;&lt;/div&gt;&lt;br&gt;&lt;/div&gt;&lt;/div&gt;&lt;div class="horizontal-line" style="width:200px; height:3px;margin-top:10px;"&gt;&lt;/div&gt;&lt;div style="position:relative; top:0px;"&gt;&lt;div style="line-height:18px;"&gt;&lt;div style="display:inline;"&gt;&lt;div style="display:inline; font-size:19px;"&gt;Quand vous défaussez cette carte&lt;/div&gt;&lt;/div&gt;&lt;br&gt;&lt;div style="display:inline;"&gt;&lt;div style="display:inline; font-size:19px;"&gt;de votre zone de jeu, vous pouvez&lt;/div&gt;&lt;/div&gt;&lt;br&gt;&lt;div style="display:inline;"&gt;&lt;div style="display:inline; font-size:19px;"&gt;l'échanger contre un Maître.&lt;/div&gt;&lt;/div&gt;&lt;br&gt;&lt;div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</si>
  <si>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&lt;div class="card-text" style="top:2px;"&gt;&lt;div style="position:relative; top:-3px;"&gt;&lt;div style="line-height:18px;"&gt;&lt;div style="display:inline;"&gt;&lt;div style="display:inline; font-size:18px;"&gt;Placez cette carte&lt;/div&gt;&lt;/div&gt;&lt;br&gt;&lt;div style="display:inline;"&gt;&lt;div style="display:inline; font-size:18px;"&gt;sur votre plateau taverne&lt;/div&gt;&lt;/div&gt;&lt;br&gt;&lt;/div&gt;&lt;/div&gt;&lt;div class="horizontal-line" style="width:200px; height:3px;margin-top:-1px;"&gt;&lt;/div&gt;&lt;div style="position:relative; top:0px;"&gt;&lt;div style="line-height:13px;"&gt;&lt;div style="display:inline;"&gt;&lt;div style="display:inline; font-size:14px;"&gt;Au début de votre tour, vous pouvez recourir à&lt;/div&gt;&lt;/div&gt;&lt;br&gt;&lt;div style="display:inline;"&gt;&lt;div style="display:inline; font-size:14px;"&gt;cette carte pour déplacer votre jeton +1 Carte,&lt;/div&gt;&lt;/div&gt;&lt;br&gt;&lt;div style="display:inline;"&gt;&lt;div style="display:inline; font-size:14px;"&gt;+1 Action, + 1 Achat ou +       vers une pile&lt;/div&gt;&lt;/div&gt;&lt;br&gt;&lt;div style="display:inline;"&gt;&lt;div style="display:inline; font-size:14px;"&gt;de cartes Actions de la réserve sans jeton.&lt;/div&gt;&lt;/div&gt;&lt;br&gt;&lt;div style="display:inline;"&gt;&lt;div style="display:inline; font-size:14px;"&gt;(Quand vous jouez une carte de cette pile,&lt;/div&gt;&lt;/div&gt;&lt;br&gt;&lt;div style="display:inline;"&gt;&lt;div style="display:inline; font-size:14px;"&gt;vous obtenez d'abord ce bonus.)&lt;/div&gt;&lt;/div&gt;&lt;br&gt;&lt;div style="display:inline;"&gt;&lt;div style="display:inline; font-size:14px;"&gt;&lt;div style="display: inline; font-style: italic;"&gt;(Ne fait pas partie de la réserve.)&lt;/div&gt;&lt;/div&gt;&lt;/div&gt;&lt;br&gt;&lt;/div&gt;&lt;/div&gt;&lt;div class="card-text-coin-icon" style="transform:scale(0.15); top:84px; display: inline;left:173px;"&gt;&lt;div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</si>
  <si>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top:undefinedpx;"&gt;&lt;div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font-size:20px;"&gt;Retournez cette carte&lt;/div&gt;&lt;/div&gt;&lt;br&gt;&lt;div style="display:inline;"&gt;&lt;div style="display:inline; font-size:20px;"&gt;sur la pile des Chevaux.&lt;/div&gt;&lt;/div&gt;&lt;br&gt;&lt;div style="display:inline;"&gt;&lt;div style="display:inline; font-size:20px;"&gt;&lt;div style="display: inline; font-style: italic;"&gt;(Ne fait pas partie de la réserve)&lt;/div&gt;&lt;/div&gt;&lt;/div&gt;&lt;br&gt;&lt;/div&gt;&lt;/div&gt;&lt;/div&gt;</t>
  </si>
  <si>
    <t>Cheval</t>
  </si>
  <si>
    <t>&lt;div class="card-text" style="top:10px;"&gt;&lt;div style="position:relative; top:0px;"&gt;&lt;div style="line-height:22px;"&gt;&lt;div style="display:inline;"&gt;&lt;div style="display:inline; font-size:22px;"&gt;Recevez une carte coûtant&lt;/div&gt;&lt;/div&gt;&lt;br&gt;&lt;div style="display:inline;"&gt;&lt;div style="display:inline; font-size:22px;"&gt;jusqu'à      . Si c'est une...&lt;/div&gt;&lt;/div&gt;&lt;br&gt;&lt;/div&gt;&lt;/div&gt;&lt;div style="position:relative; top:5px;"&gt;&lt;div style="line-height:21px;"&gt;&lt;div style="display:inline;"&gt;&lt;div style="display:inline; font-size:21px;"&gt;&lt;div style="display: inline; position: relative; left:-0px;"&gt;carte Action, &lt;/div&gt;&lt;div style="display: inline; position: relative; left:-0px;"&gt;recevez un Cheval&lt;/div&gt;&lt;/div&gt;&lt;/div&gt;&lt;br&gt;&lt;div style="display:inline;"&gt;&lt;div style="display:inline; font-size:21px;"&gt;&lt;div style="display: inline; position: relative; left:-0px;"&gt;carte Trésor, &lt;/div&gt;&lt;div style="display: inline; position: relative; left:-0px;"&gt;&lt;div style="display:inline; position:relative; top:undefinedpx;"&gt;recevez un Argent&lt;/div&gt;&lt;/div&gt;&lt;/div&gt;&lt;/div&gt;&lt;br&gt;&lt;div style="display:inline;"&gt;&lt;div style="display:inline; font-size:21px;"&gt;&lt;div style="display: inline; position: relative; left:-21px;"&gt;carte Victoire,&lt;/div&gt;&lt;div style="display: inline; position: relative; left:-18px;"&gt;&lt;div style="display: inline; font-weight: bold;"&gt;+1 Carte&lt;/div&gt;&lt;/div&gt;&lt;/div&gt;&lt;/div&gt;&lt;br&gt;&lt;div style="display:inline;"&gt;&lt;div style="display:inline; font-size:21px;"&gt;&lt;div style="display: inline; position: relative; left:-0px;"&gt; et &lt;div style="display: inline; font-weight: bold;"&gt;+1 Action&lt;/div&gt;&lt;/div&gt;&lt;/div&gt;&lt;/div&gt;&lt;br&gt;&lt;/div&gt;&lt;/div&gt;&lt;div class="card-text-coin-icon" style="transform:scale(0.2); top:26px; display: inline;left:98px;"&gt;&lt;div class="card-text-coin-text-container" style="display:inline;"&gt;&lt;div class="card-text-coin-text" style="color: black; display:inline; top:8px;"&gt;4&lt;/div&gt;&lt;/div&gt;&lt;/div&gt;&lt;/div&gt;</t>
  </si>
  <si>
    <t>Palefrenier</t>
  </si>
  <si>
    <t>groom</t>
  </si>
  <si>
    <t>&lt;div class="card-text" style="top:2px;"&gt;&lt;div style="font-weight: bold;"&gt;&lt;div style="line-height:22px;"&gt;&lt;div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style="position:relative; top:-20px;"&gt;&lt;div style="line-height:14px;"&gt;&lt;div style="display:inline;"&gt;&lt;div style="display:inline; font-size:16px;"&gt;Recevez un Argent par carte reçue par&lt;/div&gt;&lt;/div&gt;&lt;br&gt;&lt;div style="display:inline;"&gt;&lt;div style="display:inline; font-size:16px;"&gt;le joueur à votre droite à son dernier tour.&lt;/div&gt;&lt;/div&gt;&lt;br&gt;&lt;/div&gt;&lt;/div&gt;&lt;div class="horizontal-line" style="width:200px; height:3px;margin-top:-12px;"&gt;&lt;/div&gt;&lt;div style="position:relative; top:0px;"&gt;&lt;div style="line-height:14px;"&gt;&lt;div style="display:inline;"&gt;&lt;div style="display:inline; font-size:18px;"&gt;Quand vous défaussez cette carte&lt;/div&gt;&lt;/div&gt;&lt;br&gt;&lt;div style="display:inline;"&gt;&lt;div style="display:inline; font-size:18px;"&gt;de votre zone de jeu, vous pouvez&lt;/div&gt;&lt;/div&gt;&lt;br&gt;&lt;div style="display:inline;"&gt;&lt;div style="display:inline; font-size:18px;"&gt;l'échanger contre une Guerrière.&lt;/div&gt;&lt;/div&gt;&lt;br&gt;&lt;div style="display:inline;"&gt;&lt;div style="display:inline; font-size:18px;"&gt;&lt;div style="display: inline; font-style: italic;"&gt;(Ne fait pas partie de la réserve.)&lt;/div&gt;&lt;/div&gt;&lt;/div&gt;&lt;br&gt;&lt;/div&gt;&lt;/div&gt;&lt;div class="card-text-coin-icon" style="transform:scale(0.21); top:25px; display: inline;left:140px;"&gt;&lt;div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</si>
  <si>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style="top:10px;"&gt;&lt;div style="font-weight: bold;"&gt;&lt;div style="line-height:24px;"&gt;&lt;div style="display:inline;"&gt;&lt;div style="display:inline; font-size:24px;"&gt;&lt;div style="position: relative; left:-12px;top:5px;"&gt;+&lt;/div&gt;&lt;/div&gt;&lt;/div&gt;&lt;br&gt;&lt;/div&gt;&lt;/div&gt;&lt;div style="position:relative; top:-24px;"&gt;&lt;div style="display:inline;"&gt;&lt;div style="display:inline; font-size:18.5px;"&gt;Recevez une carte Trésor.&lt;/div&gt;&lt;/div&gt;&lt;br&gt;&lt;/div&gt;&lt;div class="horizontal-line" style="width:200px; height:3px;margin-top:-15px;"&gt;&lt;/div&gt;&lt;div style="position:relative; top:0px;"&gt;&lt;div style="line-height:19px;"&gt;&lt;div style="display:inline;"&gt;&lt;div style="display:inline; font-size:18.3px;"&gt;Quand vous défaussez cette carte&lt;/div&gt;&lt;/div&gt;&lt;br&gt;&lt;div style="display:inline;"&gt;&lt;div style="display:inline; font-size:18.3px;"&gt;de votre zone de jeu, vous pouvez&lt;/div&gt;&lt;/div&gt;&lt;br&gt;&lt;div style="display:inline;"&gt;&lt;div style="display:inline; font-size:18.3px;"&gt;l'échanger contre un Champion.&lt;/div&gt;&lt;/div&gt;&lt;br&gt;&lt;div style="display:inline;"&gt;&lt;div style="display:inline; font-size:18.3px;"&gt;&lt;div style="display: inline; font-style: italic;"&gt;(Ne fait pas partie de la réserve.)&lt;/div&gt;&lt;/div&gt;&lt;/div&gt;&lt;br&gt;&lt;/div&gt;&lt;/div&gt;&lt;div class="card-text-coin-icon" style="transform:scale(0.24); top:0px; display: inline;left:140px;"&gt;&lt;div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</si>
  <si>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style="top:2px;"&gt;&lt;div style="font-weight: bold;"&gt;&lt;div style="line-height:20px;"&gt;&lt;div style="display:inline;"&gt;&lt;div style="display:inline; font-size:26px;"&gt;+2 Cartes&lt;/div&gt;&lt;/div&gt;&lt;br&gt;&lt;/div&gt;&lt;/div&gt;&lt;div style="position:relative; top:-2px;"&gt;&lt;div style="line-height:14px;"&gt;&lt;div style="display:inline;"&gt;&lt;div style="display:inline; font-size:16px;"&gt;Une fois par Itinérant que vous avez en jeu&lt;/div&gt;&lt;/div&gt;&lt;br&gt;&lt;div style="display:inline;"&gt;&lt;div style="display:inline; font-size:16px;"&gt;(y compris cette carte), tous vos adversaires&lt;/div&gt;&lt;/div&gt;&lt;br&gt;&lt;div style="display:inline;"&gt;&lt;div style="display:inline; font-size:16px;"&gt;défaussent la carte du haut de leur pioche&lt;/div&gt;&lt;/div&gt;&lt;br&gt;&lt;div style="display:inline;"&gt;&lt;div style="display:inline; font-size:16px;"&gt;et l'écartent si elle coûte      ou      .&lt;/div&gt;&lt;/div&gt;&lt;br&gt;&lt;/div&gt;&lt;/div&gt;&lt;div class="horizontal-line" style="width:200px; height:3px;margin-top:2px;"&gt;&lt;/div&gt;&lt;div style="position:relative; top:-4px;"&gt;&lt;div style="line-height:14px;"&gt;&lt;div style="display:inline;"&gt;&lt;div style="display:inline; font-size:16px;"&gt;Quand vous défaussez cette carte&lt;/div&gt;&lt;/div&gt;&lt;br&gt;&lt;div style="display:inline;"&gt;&lt;div style="display:inline; font-size:16px;"&gt;de votre zone de jeu, vous pouvez&lt;/div&gt;&lt;/div&gt;&lt;br&gt;&lt;div style="display:inline;"&gt;&lt;div style="display:inline; font-size:16px;"&gt;l'échanger contre une Héroïne.&lt;/div&gt;&lt;/div&gt;&lt;br&gt;&lt;div style="display:inline;"&gt;&lt;div style="display:inline; font-size:16px;"&gt;&lt;div style="display: inline; font-style: italic;"&gt;(Ne fait pas partie de la réserve.)&lt;/div&gt;&lt;/div&gt;&lt;/div&gt;&lt;br&gt;&lt;/div&gt;&lt;/div&gt;&lt;div class="card-text-coin-icon" style="transform:scale(0.16); top:78px; display: inline;left:185px;"&gt;&lt;div class="card-text-coin-text-container" style="display:inline;"&gt;&lt;div class="card-text-coin-text" style="color: black; display:inline; top:8px;"&gt;3&lt;/div&gt;&lt;/div&gt;&lt;/div&gt;&lt;div class="card-text-coin-icon" style="transform:scale(0.16); top:78px; display: inline;left:230px;"&gt;&lt;div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</si>
  <si>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style="top:10px;"&gt;&lt;div style="display:inline; font-size:28px;"&gt;&lt;div style="font-weight: bold;"&gt;&lt;div style="display:inline;"&gt;+1 Action&lt;/div&gt;&lt;br&gt;&lt;/div&gt;&lt;/div&gt;&lt;div style="line-height:19px;"&gt;&lt;div style="display:inline;"&gt;&lt;div style="display:inline; font-size:19px;"&gt;Pour la suite de la partie, quand un&lt;/div&gt;&lt;/div&gt;&lt;br&gt;&lt;div style="display:inline;"&gt;&lt;div style="display:inline; font-size:19px;"&gt;adversaire joue une carte Attaque,&lt;/div&gt;&lt;/div&gt;&lt;br&gt;&lt;div style="display:inline;"&gt;&lt;div style="display:inline; font-size:19px;"&gt;vous n'êtes pas affecté, et quand&lt;/div&gt;&lt;/div&gt;&lt;br&gt;&lt;div style="display:inline;"&gt;&lt;div style="display:inline; font-size:19px;"&gt;vous jouez une Action, &lt;div style="display: inline; font-weight: bold;"&gt;+1 Action&lt;/div&gt;.&lt;/div&gt;&lt;/div&gt;&lt;br&gt;&lt;div style="display:inline;"&gt;&lt;div style="display:inline; font-size:19px;"&gt;&lt;div style="display: inline; font-style: italic;"&gt;(Cette carte reste en jeu. Ne fait&lt;/div&gt;&lt;/div&gt;&lt;/div&gt;&lt;br&gt;&lt;div style="display:inline;"&gt;&lt;div style="display:inline; font-size:19px;"&gt;&lt;div style="display: inline; font-style: italic;"&gt;pas partie de la réserve.)&lt;/div&gt;&lt;/div&gt;&lt;/div&gt;&lt;br&gt;&lt;/div&gt;&lt;/div&gt;</t>
  </si>
  <si>
    <t>Fantôme</t>
  </si>
  <si>
    <t>&lt;div class="card-text" style="top:10px;"&gt;&lt;div style="position:relative; top:15px;"&gt;&lt;div style="line-height:18px;"&gt;&lt;div style="display:inline;"&gt;&lt;div style="display:inline; font-size:18px;"&gt;Dévoilez des cartes de votre pioche&lt;/div&gt;&lt;/div&gt;&lt;br&gt;&lt;div style="display:inline;"&gt;&lt;div style="display:inline; font-size:18px;"&gt;jusqu'à dévoiler une carte Action.&lt;/div&gt;&lt;/div&gt;&lt;br&gt;&lt;div style="display:inline;"&gt;&lt;div style="display:inline; font-size:18px;"&gt;Défaussez les autres carte et mettez&lt;/div&gt;&lt;/div&gt;&lt;br&gt;&lt;div style="display:inline;"&gt;&lt;div style="display:inline; font-size:18px;"&gt;la carte Action de côté. Au début de&lt;/div&gt;&lt;/div&gt;&lt;br&gt;&lt;div style="display:inline;"&gt;&lt;div style="display:inline; font-size:18px;"&gt;votre prochain tour, jouez-la deux fois.&lt;/div&gt;&lt;/div&gt;&lt;br&gt;&lt;/div&gt;&lt;/div&gt;&lt;div class="card-text" style="position:absolute; top:135px;"&gt;&lt;div style="line-height:18px;"&gt;&lt;div style="display:inline;"&gt;&lt;div style="display:inline; font-size:18px;"&gt;&lt;div style="display: inline; font-style: italic;"&gt;(Ne fait pas partie de la réserve.)&lt;/div&gt;&lt;/div&gt;&lt;/div&gt;&lt;br&gt;&lt;/div&gt;&lt;/div&gt;&lt;/div&gt;</t>
  </si>
  <si>
    <t>Cuivre</t>
  </si>
  <si>
    <t>Argent</t>
  </si>
  <si>
    <t>Or</t>
  </si>
  <si>
    <t>Domaine</t>
  </si>
  <si>
    <t>Duché</t>
  </si>
  <si>
    <t>Province</t>
  </si>
  <si>
    <t>/GoldArt</t>
  </si>
  <si>
    <t>Malédiction</t>
  </si>
  <si>
    <t>platinum_2nd</t>
  </si>
  <si>
    <t>colony_2nd</t>
  </si>
  <si>
    <t>Platine</t>
  </si>
  <si>
    <t>Colonie</t>
  </si>
  <si>
    <t>copper2</t>
  </si>
  <si>
    <t>silver2</t>
  </si>
  <si>
    <t>estate2</t>
  </si>
  <si>
    <t>duchy2</t>
  </si>
  <si>
    <t>province2</t>
  </si>
  <si>
    <t>curse2</t>
  </si>
  <si>
    <t>gold2</t>
  </si>
  <si>
    <t>copper_2nd</t>
  </si>
  <si>
    <t>silver_2nd</t>
  </si>
  <si>
    <t>gold_2nd</t>
  </si>
  <si>
    <t>estate_2nd</t>
  </si>
  <si>
    <t>duchy_2nd</t>
  </si>
  <si>
    <t>province_2nd</t>
  </si>
  <si>
    <t>curse_2nd</t>
  </si>
  <si>
    <t>copper2_2nd</t>
  </si>
  <si>
    <t>silver2_2nd</t>
  </si>
  <si>
    <t>gold2_2nd</t>
  </si>
  <si>
    <t>estate2_2nd</t>
  </si>
  <si>
    <t>duchy2_2nd</t>
  </si>
  <si>
    <t>province2_2nd</t>
  </si>
  <si>
    <t>curse2_2nd</t>
  </si>
  <si>
    <t>potion_2nd</t>
  </si>
  <si>
    <t>Potion</t>
  </si>
  <si>
    <t>&lt;div class="card-text" style="top:2px;"&gt;&lt;/div&gt;</t>
  </si>
  <si>
    <t>&lt;div class="card-text" style="top:29px;"&gt;&lt;div class="horizontal-line" style="width:200px; height:3px;margin-top:47px;"&gt;&lt;/div&gt;&lt;div style="position:relative; top:-3px;"&gt;&lt;div style="line-height:19px;"&gt;&lt;div style="display:inline;"&gt;&lt;div style="display:inline; font-size:19px;"&gt;Quand vous écartez cette carte,&lt;/div&gt;&lt;/div&gt;&lt;br&gt;&lt;div style="display:inline;"&gt;&lt;div style="display:inline; font-size:19px;"&gt;vous pouvez défausser une carte&lt;/div&gt;&lt;/div&gt;&lt;br&gt;&lt;div style="display:inline;"&gt;&lt;div style="display:inline; font-size:19px;"&gt;Action pour recevoir un Fantôme&lt;/div&gt;&lt;/div&gt;&lt;br&gt;&lt;div style="display:inline;"&gt;&lt;div style="display:inline; font-size:19px;"&gt;de sa pile.&lt;/div&gt;&lt;/div&gt;&lt;br&gt;&lt;/div&gt;&lt;/div&gt;&lt;div class="card-text-coin-icon" style="transform:scale(0.53); top:-25px; display: inline;left:110px;"&gt;&lt;div class="card-text-coin-text-container" style="display:inline;"&gt;&lt;div class="card-text-coin-text" style="color: black; display:inline; top:8px;"&gt;1&lt;/div&gt;&lt;/div&gt;&lt;/div&gt;&lt;/div&gt;</t>
  </si>
  <si>
    <t>Mirroir hanté</t>
  </si>
  <si>
    <t>&lt;div class="landscape-text" style="top:14px;"&gt;&lt;div style="position:relative; top:10px;"&gt;&lt;div style="line-height:23px;"&gt;&lt;div style="display:inline;"&gt;&lt;div style="display:inline; font-size:23px;"&gt;Au début de votre phase Achat, recevez un Or.&lt;/div&gt;&lt;/div&gt;&lt;br&gt;&lt;/div&gt;&lt;/div&gt;&lt;/div&gt;</t>
  </si>
  <si>
    <t>/Port</t>
  </si>
  <si>
    <t>&lt;div class="card-text" style="top:20px;"&gt;&lt;div style="position:relative; top:15px;"&gt;&lt;div style="line-height:19px;"&gt;&lt;div style="display:inline;"&gt;&lt;div style="display:inline; font-size:19px;"&gt;Écartez jusqu'à 2 cartes de votre&lt;/div&gt;&lt;/div&gt;&lt;br&gt;&lt;div style="display:inline;"&gt;&lt;div style="display:inline; font-size:19px;"&gt;main. Si vous en avez écarté au&lt;/div&gt;&lt;/div&gt;&lt;br&gt;&lt;div style="display:inline;"&gt;&lt;div style="display:inline; font-size:19px;"&gt;moins une, échangez cette carte&lt;/div&gt;&lt;/div&gt;&lt;br&gt;&lt;div style="display:inline;"&gt;&lt;div style="display:inline; font-size:19px;"&gt;contre un Vampire.&lt;/div&gt;&lt;/div&gt;&lt;br&gt;&lt;div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</si>
  <si>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Chauve-souris</t>
  </si>
  <si>
    <t>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top:40px;"&gt;&lt;div style="line-height:18px;"&gt;&lt;div style="display:inline;"&gt;&lt;div style="display:inline; font-size:18px;"&gt;Quand vous jouez cette carte, si vous&lt;/div&gt;&lt;/div&gt;&lt;br&gt;&lt;div style="display:inline;"&gt;&lt;div style="display:inline; font-size:18px;"&gt;avez au moins 6 cartes avec un unique&lt;/div&gt;&lt;/div&gt;&lt;br&gt;&lt;div style="display:inline;"&gt;&lt;div style="display:inline; font-size:18px;"&gt;exemplaire en jeu, écartez cette carte.&lt;/div&gt;&lt;/div&gt;&lt;br&gt;&lt;div style="display:inline;"&gt;&lt;div style="display:inline; font-size:18px;"&gt;Dans ce cas, recevez 3 Vœux.&lt;/div&gt;&lt;/div&gt;&lt;br&gt;&lt;/div&gt;&lt;/div&gt;&lt;/div&gt;</t>
  </si>
  <si>
    <t>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top:40px;"&gt;&lt;div style="line-height:20px;"&gt;&lt;div style="display:inline;"&gt;&lt;div style="display:inline; font-size:22px;"&gt;Quand vous jouez cette carte,&lt;/div&gt;&lt;/div&gt;&lt;br&gt;&lt;div style="display:inline;"&gt;&lt;div style="display:inline; font-size:22px;"&gt;recevez une Malédiction.&lt;/div&gt;&lt;/div&gt;&lt;br&gt;&lt;/div&gt;&lt;/div&gt;&lt;/div&gt;</t>
  </si>
  <si>
    <t>Or maudit</t>
  </si>
  <si>
    <t>Lampe magique</t>
  </si>
  <si>
    <t>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top:40px;"&gt;&lt;div style="line-height:20px;"&gt;&lt;div style="display:inline;"&gt;&lt;div style="display:inline; font-size:22px;"&gt;Quand vous jouez cette carte,&lt;/div&gt;&lt;/div&gt;&lt;br&gt;&lt;div style="display:inline;"&gt;&lt;div style="display:inline; font-size:22px;"&gt;vous pouvez écarter une carte&lt;/div&gt;&lt;/div&gt;&lt;br&gt;&lt;div style="display:inline;"&gt;&lt;div style="display:inline; font-size:22px;"&gt;de votre main.&lt;/div&gt;&lt;/div&gt;&lt;br&gt;&lt;/div&gt;&lt;/div&gt;&lt;/div&gt;</t>
  </si>
  <si>
    <t>Chèvre</t>
  </si>
  <si>
    <t>&lt;div class="landscape-text" style="top:0px;"&gt;&lt;div style="position:relative; top:10px;"&gt;&lt;div style="line-height:18px;"&gt;&lt;div style="display:inline;"&gt;&lt;div style="display:inline; font-size:18px;"&gt;Une fois par tour, quand vous défaussez une Garde-frontière&lt;/div&gt;&lt;/div&gt;&lt;br&gt;&lt;div style="display:inline;"&gt;&lt;div style="display:inline; font-size:18px;"&gt;de la zone de jeu, vous pouvez la replacer sur votre pioche.&lt;/div&gt;&lt;/div&gt;&lt;br&gt;&lt;/div&gt;&lt;/div&gt;&lt;/div&gt;</t>
  </si>
  <si>
    <t>&lt;div class="landscape-text" style="top:0px;"&gt;&lt;div style="position:relative; top:10px;"&gt;&lt;div style="line-height:18px;"&gt;&lt;div style="display:inline;"&gt;&lt;div style="display:inline; font-size:16px;"&gt;Les Gardes-frontières que vous jouez dévoilent 3 cartes et en&lt;/div&gt;&lt;/div&gt;&lt;br&gt;&lt;div style="display:inline;"&gt;&lt;div style="display:inline; font-size:16px;"&gt;défaussent 2. Il faut dévoiler 3 cartes Action pour prendre la Corne.&lt;/div&gt;&lt;/div&gt;&lt;br&gt;&lt;/div&gt;&lt;/div&gt;&lt;/div&gt;</t>
  </si>
  <si>
    <t>&lt;div class="card-text" style="top:20px;"&gt;&lt;div style="position:relative; top:15px;"&gt;&lt;div style="line-height:22px;"&gt;&lt;div style="display:inline;"&gt;&lt;div style="display:inline; font-size:22px;"&gt;Quand vous jouez cette carte,&lt;/div&gt;&lt;/div&gt;&lt;br&gt;&lt;div style="display:inline;"&gt;&lt;div style="display:inline; font-size:22px;"&gt;choisissez : &lt;div style="display: inline; font-weight: bold;"&gt;+      &lt;/div&gt;;&lt;/div&gt;&lt;/div&gt;&lt;br&gt;&lt;div style="display:inline;"&gt;&lt;div style="display:inline; font-size:22px;"&gt;ou rejouez une carte Action&lt;/div&gt;&lt;/div&gt;&lt;br&gt;&lt;div style="display:inline;"&gt;&lt;div style="display:inline; font-size:22px;"&gt;jouée à ce tour qui est&lt;/div&gt;&lt;/div&gt;&lt;br&gt;&lt;div style="display:inline;"&gt;&lt;div style="display:inline; font-size:22px;"&gt;encore en jeu.&lt;/div&gt;&lt;/div&gt;&lt;br&gt;&lt;/div&gt;&lt;/div&gt;&lt;div class="card-text-coin-icon" style="transform:scale(0.2); top:41px; display: inline;left:185px;"&gt;&lt;div class="card-text-coin-text-container" style="display:inline;"&gt;&lt;div class="card-text-coin-text" style="color: black; display:inline; top:8px;"&gt;2&lt;/div&gt;&lt;/div&gt;&lt;/div&gt;&lt;/div&gt;</t>
  </si>
  <si>
    <t>Other</t>
  </si>
  <si>
    <t>https://localhost:8080/img/artworks/curseArt.jpg</t>
  </si>
  <si>
    <t>https://localhost:8080/img/artworks/curse_2ndArt.jpg</t>
  </si>
  <si>
    <t>https://localhost:8080/img/artworks/potionArt.jpg</t>
  </si>
  <si>
    <t>https://localhost:8080/img/artworks/copperArt.jpg</t>
  </si>
  <si>
    <t>https://localhost:8080/img/artworks/silverArt.jpg</t>
  </si>
  <si>
    <t>https://localhost:8080/img/artworks/goldArt.jpg</t>
  </si>
  <si>
    <t>https://localhost:8080/img/artworks/estateArt.jpg</t>
  </si>
  <si>
    <t>https://localhost:8080/img/artworks/duchyArt.jpg</t>
  </si>
  <si>
    <t>https://localhost:8080/img/artworks/provinceArt.jpg</t>
  </si>
  <si>
    <t>Platinu</t>
  </si>
  <si>
    <t>https://localhost:8080/img/artworks/platinumArt.jpg</t>
  </si>
  <si>
    <t>https://localhost:8080/img/artworks/colonyArt.jpg</t>
  </si>
  <si>
    <t>https://localhost:8080</t>
  </si>
  <si>
    <t>&lt;div class="card-text" style="top:10px;"&gt;&lt;div style="position:relative; top:undefinedpx;"&gt;&lt;div style="font-weight: bold;"&gt;&lt;div style="line-height:28px;"&gt;&lt;div style="display:inline;"&gt;&lt;div style="display:inline; font-size:28px;"&gt;+2 Cartes&lt;/div&gt;&lt;/div&gt;&lt;br&gt;&lt;/div&gt;&lt;/div&gt;&lt;div style="line-height:18px;"&gt;&lt;div style="display:inline;"&gt;&lt;div style="display:inline; font-size:18px;"&gt;Si ce n'est pas votre tour, tous vos&lt;/div&gt;&lt;/div&gt;&lt;br&gt;&lt;div style="display:inline;"&gt;&lt;div style="display:inline; font-size:18px;"&gt;adversaires reçoivent une Malédiction.&lt;/div&gt;&lt;/div&gt;&lt;br&gt;&lt;/div&gt;&lt;div class="horizontal-line" style="width:200px; height:3px;margin-top:10px;"&gt;&lt;/div&gt;&lt;div style="position:relative; top:5px;"&gt;&lt;div style="line-height:20px;"&gt;&lt;div style="display:inline;"&gt;&lt;div style="display:inline; font-size:20px;"&gt;Quand un adversaire reçoit une&lt;/div&gt;&lt;/div&gt;&lt;br&gt;&lt;div style="display:inline;"&gt;&lt;div style="display:inline; font-size:20px;"&gt;carte Victoire, vous pouvez jouer&lt;/div&gt;&lt;/div&gt;&lt;br&gt;&lt;div style="display:inline;"&gt;&lt;div style="display:inline; font-size:20px;"&gt;cette carte depuis votre main.&lt;/div&gt;&lt;/div&gt;&lt;br&gt;&lt;/div&gt;&lt;/div&gt;&lt;/div&gt;&lt;/div&gt;</t>
  </si>
  <si>
    <t>Chat noir</t>
  </si>
  <si>
    <t>blackcat</t>
  </si>
  <si>
    <t>&lt;div class="card-text" style="top:20px;"&gt;&lt;div style="position:relative; top:5px;"&gt;&lt;div style="line-height:22px;"&gt;&lt;div style="display:inline;"&gt;&lt;div style="display:inline; font-size:22px;"&gt;Recevez 2 Chevaux.&lt;/div&gt;&lt;/div&gt;&lt;br&gt;&lt;/div&gt;&lt;/div&gt;&lt;div style="position:relative; top:15px;"&gt;&lt;div style="line-height:22px;"&gt;&lt;div style="display:inline;"&gt;&lt;div style="display:inline; font-size:22px;"&gt;Quand vous recevez une carte,&lt;/div&gt;&lt;/div&gt;&lt;br&gt;&lt;div style="display:inline;"&gt;&lt;div style="display:inline; font-size:22px;"&gt;vous pouvez défausser ceci&lt;/div&gt;&lt;/div&gt;&lt;br&gt;&lt;div style="display:inline;"&gt;&lt;div style="display:inline; font-size:22px;"&gt;pour la prendre en main ou&lt;/div&gt;&lt;/div&gt;&lt;br&gt;&lt;div style="display:inline;"&gt;&lt;div style="display:inline; font-size:22px;"&gt;la placer sur votre pioche.&lt;/div&gt;&lt;/div&gt;&lt;br&gt;&lt;/div&gt;&lt;/div&gt;&lt;div class="horizontal-line" style="width:200px; height:3px;margin-top:-87px;"&gt;&lt;/div&gt;&lt;/div&gt;</t>
  </si>
  <si>
    <t>Traîneau</t>
  </si>
  <si>
    <t>sleigh</t>
  </si>
  <si>
    <t>supplies</t>
  </si>
  <si>
    <t>Réserves</t>
  </si>
  <si>
    <t>&lt;div class="card-text" style="top:55px;"&gt;&lt;div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top:50px;"&gt;&lt;div style="line-height:19px;"&gt;&lt;div style="display:inline;"&gt;&lt;div style="display:inline; font-size:19px;"&gt;Quand vous jouez cette carte,&lt;/div&gt;&lt;/div&gt;&lt;br&gt;&lt;div style="display:inline;"&gt;&lt;div style="display:inline; font-size:19px;"&gt;recevez un Cheval sur votre pioche.&lt;/div&gt;&lt;/div&gt;&lt;br&gt;&lt;/div&gt;&lt;/div&gt;&lt;/div&gt;</t>
  </si>
  <si>
    <t>black_ca</t>
  </si>
  <si>
    <t>Caravane de chameaux</t>
  </si>
  <si>
    <t>cameltrain</t>
  </si>
  <si>
    <t>camel</t>
  </si>
  <si>
    <t>&lt;div class="card-text" style="top:10px;"&gt;&lt;div style="position:relative; top:undefinedpx;"&gt;&lt;div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font-size:22px;"&gt;Vous pouvez écarter&lt;/div&gt;&lt;/div&gt;&lt;br&gt;&lt;div style="display:inline;"&gt;&lt;div style="display:inline; font-size:22px;"&gt;une carte de votre main.&lt;/div&gt;&lt;/div&gt;&lt;br&gt;&lt;/div&gt;&lt;/div&gt;&lt;div style="position:relative; top:5px;"&gt;&lt;div style="line-height:22px;"&gt;&lt;div style="display:inline;"&gt;&lt;div style="display:inline; font-size:22px;"&gt;&lt;div style="display: inline; font-weight: bold;"&gt;+1 Carte&lt;/div&gt; par carte que&lt;/div&gt;&lt;/div&gt;&lt;br&gt;&lt;div style="display:inline;"&gt;&lt;div style="display:inline; font-size:22px;"&gt;le joueur a votre droite&lt;/div&gt;&lt;/div&gt;&lt;br&gt;&lt;div style="display:inline;"&gt;&lt;div style="display:inline; font-size:22px;"&gt;a écarté à son dernier tour.&lt;/div&gt;&lt;/div&gt;&lt;br&gt;&lt;/div&gt;&lt;/div&gt;&lt;/div&gt;</t>
  </si>
  <si>
    <t>Chevrière</t>
  </si>
  <si>
    <t>goatherd</t>
  </si>
  <si>
    <t>&lt;div class="card-text" style="top:10px;"&gt;&lt;div style="position:relative; top:5px;"&gt;&lt;div style="line-height:22px;"&gt;&lt;div style="display:inline;"&gt;&lt;div style="display:inline; font-size:20px;"&gt;Écartez une carte de votre main.&lt;/div&gt;&lt;/div&gt;&lt;br&gt;&lt;div style="display:inline;"&gt;&lt;div style="display:inline; font-size:20px;"&gt;Choisissez un effet différent&lt;/div&gt;&lt;/div&gt;&lt;br&gt;&lt;div style="display:inline;"&gt;&lt;div style="display:inline; font-size:20px;"&gt;par       de son coût : &lt;div style="display: inline; font-weight: bold;"&gt;+1 Carte&lt;/div&gt;;&lt;/div&gt;&lt;/div&gt;&lt;br&gt;&lt;div style="display:inline;"&gt;&lt;div style="display:inline; font-size:20px;"&gt;&lt;div style="display: inline; font-weight: bold;"&gt;+1 Action&lt;/div&gt;; &lt;div style="display: inline; font-weight: bold;"&gt;+1 Achat&lt;/div&gt;; &lt;/div&gt;&lt;/div&gt;&lt;br&gt;&lt;div style="display:inline;"&gt;&lt;div style="display:inline; font-size:20px;"&gt;&lt;div style="display: inline; font-weight: bold;"&gt;+&lt;/div&gt;      ; recevez un Argent;&lt;/div&gt;&lt;/div&gt;&lt;br&gt;&lt;div style="display:inline;"&gt;&lt;div style="display:inline; font-size:20px;"&gt;recevez un Cheval.&lt;/div&gt;&lt;/div&gt;&lt;br&gt;&lt;/div&gt;&lt;/div&gt;&lt;div class="card-text-coin-icon" style="transform:scale(0.2); top:56px; display: inline;left:49px;"&gt;&lt;div class="card-text-coin-text-container" style="display:inline;"&gt;&lt;div class="card-text-coin-text" style="color: black; display:inline; top:8px;"&gt;1&lt;/div&gt;&lt;/div&gt;&lt;/div&gt;&lt;div class="card-text-coin-icon" style="transform:scale(0.2); top:108px; display: inline;left:53px;"&gt;&lt;div class="card-text-coin-text-container" style="display:inline;"&gt;&lt;div class="card-text-coin-text" style="color: black; display:inline; top:8px;"&gt;1&lt;/div&gt;&lt;/div&gt;&lt;/div&gt;&lt;/div&gt;</t>
  </si>
  <si>
    <t>Ferraille</t>
  </si>
  <si>
    <t>&lt;div class="card-text" style="top:29px;"&gt;&lt;div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style="line-height:24px;"&gt;&lt;div style="display:inline;"&gt;&lt;div style="display:inline; font-size:24px;"&gt;Quand vous recevez une&lt;/div&gt;&lt;/div&gt;&lt;br&gt;&lt;div style="display:inline;"&gt;&lt;div style="display:inline; font-size:24px;"&gt;carte, vous pouvez jouer&lt;/div&gt;&lt;/div&gt;&lt;br&gt;&lt;div style="display:inline;"&gt;&lt;div style="display:inline; font-size:24px;"&gt;ceci depuis votre main.&lt;/div&gt;&lt;/div&gt;&lt;br&gt;&lt;/div&gt;&lt;/div&gt;&lt;/div&gt;</t>
  </si>
  <si>
    <t>Chien de berger</t>
  </si>
  <si>
    <t>sheepdog</t>
  </si>
  <si>
    <t>scrap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</si>
  <si>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font-size:28px;"&gt;+4 Actions&lt;/div&gt;&lt;/div&gt;&lt;br&gt;&lt;div style="display:inline;"&gt;&lt;div style="display:inline; font-size:28px;"&gt;+1 Achat&lt;/div&gt;&lt;/div&gt;&lt;br&gt;&lt;/div&gt;&lt;/div&gt;&lt;/div&gt;&lt;div style="position:relative; top:5px;"&gt;&lt;div style="line-height:22px;"&gt;&lt;div style="display:inline;"&gt;&lt;div style="display:inline; font-size:22px;"&gt;Ignorez tout effet &lt;div style="display: inline; font-weight: bold;"&gt;+Action(s)&lt;/div&gt;&lt;/div&gt;&lt;/div&gt;&lt;br&gt;&lt;div style="display:inline;"&gt;&lt;div style="display:inline; font-size:22px;"&gt;que vous recevrez ce tour.&lt;/div&gt;&lt;/div&gt;&lt;br&gt;&lt;/div&gt;&lt;/div&gt;&lt;/div&gt;</t>
  </si>
  <si>
    <t>Village enneigé</t>
  </si>
  <si>
    <t>snowyvillage</t>
  </si>
  <si>
    <t>snow</t>
  </si>
  <si>
    <t>Stocks</t>
  </si>
  <si>
    <t>stockpile</t>
  </si>
  <si>
    <t>Chasseur de prime</t>
  </si>
  <si>
    <t>bountyhunter</t>
  </si>
  <si>
    <t>bounty</t>
  </si>
  <si>
    <t>Cardinal</t>
  </si>
  <si>
    <t>Cavalière</t>
  </si>
  <si>
    <t>Hôtel</t>
  </si>
  <si>
    <t>Espace vert</t>
  </si>
  <si>
    <t>Déplacement</t>
  </si>
  <si>
    <t>Chaland</t>
  </si>
  <si>
    <t>Clan de sorciers</t>
  </si>
  <si>
    <t>Fauconnière</t>
  </si>
  <si>
    <t>Pêcheur</t>
  </si>
  <si>
    <t>Garde</t>
  </si>
  <si>
    <t>Pavillon de chasse</t>
  </si>
  <si>
    <t>Four</t>
  </si>
  <si>
    <t>Pension</t>
  </si>
  <si>
    <t>Sanctuaire</t>
  </si>
  <si>
    <t>Destrier</t>
  </si>
  <si>
    <t>Voyageuse</t>
  </si>
  <si>
    <t>Foire aux bestiaux</t>
  </si>
  <si>
    <t>Génie</t>
  </si>
  <si>
    <t>Enclos</t>
  </si>
  <si>
    <t>&lt;div class="card-text" style="top:20px;"&gt;&lt;div style="position:relative; top:5px;"&gt;&lt;div style="font-weight: bold;"&gt;&lt;div style="display:inline;"&gt;&lt;div style="display:inline; font-size:28px;"&gt;+   &lt;/div&gt;&lt;/div&gt;&lt;br&gt;&lt;/div&gt;&lt;/div&gt;&lt;div style="position:relative; top:10px;"&gt;&lt;div style="line-height:19px;"&gt;&lt;div style="display:inline;"&gt;&lt;div style="display:inline; font-size:19px;"&gt;Tous vos adversaires dévoilent les&lt;/div&gt;&lt;/div&gt;&lt;br&gt;&lt;div style="display:inline;"&gt;&lt;div style="display:inline; font-size:19px;"&gt;deux premières cartes de leur pioche,&lt;/div&gt;&lt;/div&gt;&lt;br&gt;&lt;div style="display:inline;"&gt;&lt;div style="display:inline; font-size:19px;"&gt;en exilent une coûtant entre       &lt;/div&gt;&lt;/div&gt;&lt;br&gt;&lt;div style="display:inline;"&gt;&lt;div style="display:inline; font-size:19px;"&gt;et      , et défaussent le reste.&lt;/div&gt;&lt;/div&gt;&lt;br&gt;&lt;/div&gt;&lt;/div&gt;&lt;div class="card-text-coin-icon" style="transform:scale(0.19); top:88px; display: inline;left:231px;"&gt;&lt;div class="card-text-coin-text-container" style="display:inline;"&gt;&lt;div class="card-text-coin-text" style="color: black; display:inline; top:8px;"&gt;3&lt;/div&gt;&lt;/div&gt;&lt;/div&gt;&lt;div class="card-text-coin-icon" style="transform:scale(0.19); top:110px; display: inline;left:54px;"&gt;&lt;div class="card-text-coin-text-container" style="display:inline;"&gt;&lt;div class="card-text-coin-text" style="color: black; display:inline; top:8px;"&gt;6&lt;/div&gt;&lt;/div&gt;&lt;/div&gt;&lt;div class="card-text-coin-icon" style="transform:scale(0.25); top:5px; display: inline;left:141px;"&gt;&lt;div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</si>
  <si>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style="top:20px;"&gt;&lt;div style="position:relative; top:5px;"&gt;&lt;div style="line-height:22px;"&gt;&lt;div style="display:inline;"&gt;&lt;div style="display:inline; font-size:22px;"&gt;Recevez 2 Chevaux.&lt;/div&gt;&lt;/div&gt;&lt;br&gt;&lt;/div&gt;&lt;/div&gt;&lt;div style="position:relative; top:15px;"&gt;&lt;div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font-size:21px;"&gt;&lt;div style="display: inline; font-weight: bold;"&gt;+2 Cartes&lt;/div&gt;, &lt;div style="display: inline; font-weight: bold;"&gt;+1 Achat&lt;/div&gt;, et si&lt;/div&gt;&lt;/div&gt;&lt;br&gt;&lt;div style="display:inline;"&gt;&lt;div style="display:inline; font-size:21px;"&gt;c'est votre phase Achat,&lt;/div&gt;&lt;/div&gt;&lt;br&gt;&lt;div style="display:inline;"&gt;&lt;div style="display:inline; font-size:21px;"&gt;retournez à votre phase Action.&lt;/div&gt;&lt;/div&gt;&lt;br&gt;&lt;/div&gt;&lt;/div&gt;&lt;div class="horizontal-line" style="width:200px; height:3px;margin-top:-87px;"&gt;&lt;/div&gt;&lt;/div&gt;</t>
  </si>
  <si>
    <t>&lt;div class="card-text" style="top:10px;"&gt;&lt;div style="position:relative; top:0px;"&gt;&lt;div style="font-weight: bold;"&gt;&lt;div style="line-height:24px;"&gt;&lt;div style="display:inline;"&gt;&lt;div style="display:inline; font-size:24px;"&gt;+1 Carte&lt;/div&gt;&lt;/div&gt;&lt;br&gt;&lt;div style="display:inline;"&gt;&lt;div style="display:inline; font-size:24px;"&gt;+2 Actions&lt;/div&gt;&lt;/div&gt;&lt;br&gt;&lt;/div&gt;&lt;/div&gt;&lt;/div&gt;&lt;div class="horizontal-line" style="width:200px; height:3px;margin-top:10px;"&gt;&lt;/div&gt;&lt;div style="position:relative; top:2px;"&gt;&lt;div style="line-height:20px;"&gt;&lt;div style="display:inline;"&gt;&lt;div style="display:inline; font-size:21px;"&gt;Quand vous recevez cette carte,&lt;/div&gt;&lt;/div&gt;&lt;br&gt;&lt;div style="display:inline;"&gt;&lt;div style="display:inline; font-size:21px;"&gt;vous pouvez défausser autant de&lt;/div&gt;&lt;/div&gt;&lt;br&gt;&lt;div style="display:inline;"&gt;&lt;div style="display:inline; font-size:21px;"&gt;Trésors que souhaité, dévoilés,&lt;/div&gt;&lt;/div&gt;&lt;br&gt;&lt;div style="display:inline;"&gt;&lt;div style="display:inline; font-size:21px;"&gt;pour recevoir autant de Chevaux.&lt;/div&gt;&lt;/div&gt;&lt;br&gt;&lt;/div&gt;&lt;/div&gt;&lt;/div&gt;</t>
  </si>
  <si>
    <t>&lt;div class="card-text" style="top:5px;"&gt;&lt;div style="position:relative; top:0px;"&gt;&lt;div style="line-height:20px;"&gt;&lt;div style="display:inline;"&gt;&lt;div style="display:inline; font-size:22px;"&gt;Maintenant ou au début&lt;/div&gt;&lt;/div&gt;&lt;br&gt;&lt;div style="display:inline;"&gt;&lt;div style="display:inline; font-size:22px;"&gt;de votre prochain tour,&lt;/div&gt;&lt;/div&gt;&lt;br&gt;&lt;div style="display:inline;"&gt;&lt;div style="display:inline; font-size:22px;"&gt;&lt;div style="display: inline; font-weight: bold;"&gt;+1 Carte&lt;/div&gt; et &lt;div style="display: inline; font-weight: bold;"&gt;+2 Actions.&lt;/div&gt;&lt;/div&gt;&lt;/div&gt;&lt;br&gt;&lt;/div&gt;&lt;/div&gt;&lt;div class="horizontal-line" style="width:200px; height:3px;margin-top:10px;"&gt;&lt;/div&gt;&lt;div style="position:relative; top:3px;"&gt;&lt;div style="line-height:18px;"&gt;&lt;div style="display:inline;"&gt;&lt;div style="display:inline; font-size:20px;"&gt;Quand vous défaussez cette&lt;/div&gt;&lt;/div&gt;&lt;br&gt;&lt;div style="display:inline;"&gt;&lt;div style="display:inline; font-size:20px;"&gt;carte en dehors de votre phase&lt;/div&gt;&lt;/div&gt;&lt;br&gt;&lt;div style="display:inline;"&gt;&lt;div style="display:inline; font-size:20px;"&gt;Ajustement, vous pouvez&lt;/div&gt;&lt;/div&gt;&lt;br&gt;&lt;div style="display:inline;"&gt;&lt;div style="display:inline; font-size:20px;"&gt;la défausser pour la jouer.&lt;/div&gt;&lt;/div&gt;&lt;br&gt;&lt;/div&gt;&lt;/div&gt;&lt;/div&gt;</t>
  </si>
  <si>
    <t>&lt;div class="card-text" style="top:47px;"&gt;&lt;div style="position:relative; top:0px;"&gt;&lt;div style="line-height:24px;"&gt;&lt;div style="display:inline;"&gt;&lt;div style="display:inline; font-size:24px;"&gt;Maintenant ou au début&lt;/div&gt;&lt;/div&gt;&lt;br&gt;&lt;div style="display:inline;"&gt;&lt;div style="display:inline; font-size:24px;"&gt;de votre prochain tour,&lt;/div&gt;&lt;/div&gt;&lt;br&gt;&lt;div style="display:inline;"&gt;&lt;div style="display:inline; font-size:24px;"&gt;&lt;div style="display: inline; font-weight: bold;"&gt;+3 Cartes&lt;/div&gt; et &lt;div style="display: inline; font-weight: bold;"&gt;+1 Achat.&lt;/div&gt;&lt;/div&gt;&lt;/div&gt;&lt;br&gt;&lt;/div&gt;&lt;/div&gt;&lt;/div&gt;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</si>
  <si>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Action&lt;/div&gt;&lt;/div&gt;&lt;br&gt;&lt;/div&gt;&lt;div style="font-weight: bold;"&gt;&lt;div style="display:inline;"&gt;&lt;div style="display:inline; font-size:28px;"&gt;+   &lt;/div&gt;&lt;/div&gt;&lt;br&gt;&lt;/div&gt;&lt;/div&gt;&lt;div style="position:relative; top:10px;"&gt;&lt;div style="line-height:20px;"&gt;&lt;div style="display:inline;"&gt;&lt;div style="display:inline; font-size:20px;"&gt;Tous vos adversaires exilent&lt;/div&gt;&lt;/div&gt;&lt;br&gt;&lt;div style="display:inline;"&gt;&lt;div style="display:inline; font-size:20px;"&gt;une Malédiction depuis la réserve.&lt;/div&gt;&lt;/div&gt;&lt;br&gt;&lt;div style="display:inline;"&gt;&lt;div style="display:inline; font-size:20px;"&gt;Si ne peuvent pas, ils défaussent&lt;/div&gt;&lt;/div&gt;&lt;br&gt;&lt;div style="display:inline;"&gt;&lt;div style="display:inline; font-size:20px;"&gt;leurs Malédictions en exil.&lt;/div&gt;&lt;/div&gt;&lt;br&gt;&lt;/div&gt;&lt;/div&gt;&lt;div class="card-text-coin-icon" style="transform:scale(0.25); top:35px; display: inline;left:141px;"&gt;&lt;div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</si>
  <si>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style="top:29px;"&gt;&lt;div style="position:relative; top:10px;"&gt;&lt;div style="line-height:22px;"&gt;&lt;div style="display:inline;"&gt;&lt;div style="display:inline; font-size:22px;"&gt;Exilez une carte de votre main.&lt;/div&gt;&lt;/div&gt;&lt;br&gt;&lt;div style="display:inline;"&gt;&lt;div style="display:inline; font-size:22px;"&gt;Recevez une carte de&lt;/div&gt;&lt;/div&gt;&lt;br&gt;&lt;div style="display:inline;"&gt;&lt;div style="display:inline; font-size:22px;"&gt;nom différent, coûtant&lt;/div&gt;&lt;/div&gt;&lt;br&gt;&lt;div style="display:inline;"&gt;&lt;div style="display:inline; font-size:22px;"&gt;jusqu'à       de plus.&lt;/div&gt;&lt;/div&gt;&lt;br&gt;&lt;/div&gt;&lt;/div&gt;&lt;div class="card-text-coin-icon" style="transform:scale(0.2); top:86px; display: inline;left:124px;"&gt;&lt;div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</si>
  <si>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top:0px;"&gt;&lt;div style="line-height:22px;"&gt;&lt;div style="display:inline;"&gt;&lt;div style="display:inline; font-size:22px;"&gt;Recevez en main une carte&lt;/div&gt;&lt;/div&gt;&lt;br&gt;&lt;div style="display:inline;"&gt;&lt;div style="display:inline; font-size:22px;"&gt;coûtant moins que ceci.&lt;/div&gt;&lt;/div&gt;&lt;br&gt;&lt;/div&gt;&lt;/div&gt;&lt;div class="horizontal-line" style="width:200px; height:3px;margin-top:5px;"&gt;&lt;/div&gt;&lt;div style="position:relative; top:0px;"&gt;&lt;div style="line-height:21px;"&gt;&lt;div style="display:inline;"&gt;&lt;div style="display:inline; font-size:21px;"&gt;Quand un joueur reçoit une carte&lt;/div&gt;&lt;/div&gt;&lt;br&gt;&lt;div style="display:inline;"&gt;&lt;div style="display:inline; font-size:21px;"&gt;ayant 2 types ou plus (Action,&lt;/div&gt;&lt;/div&gt;&lt;br&gt;&lt;div style="display:inline;"&gt;&lt;div style="display:inline; font-size:21px;"&gt;Attaque, etc.), vous pouvez&lt;/div&gt;&lt;/div&gt;&lt;br&gt;&lt;div style="display:inline;"&gt;&lt;div style="display:inline; font-size:21px;"&gt;jouer ceci depuis votre main.&lt;/div&gt;&lt;/div&gt;&lt;br&gt;&lt;/div&gt;&lt;/div&gt;&lt;/div&gt;</t>
  </si>
  <si>
    <t>&lt;div class="card-text" style="top:10px;"&gt;&lt;div style="position:relative; top:undefinedpx;"&gt;&lt;div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font-size:26px;"&gt;+    &lt;/div&gt;&lt;/div&gt;&lt;br&gt;&lt;/div&gt;&lt;/div&gt;&lt;/div&gt;&lt;div class="card-text-coin-icon" style="transform:scale(0.22); top:55px; display: inline;left:139px;"&gt;&lt;div class="card-text-coin-text-container" style="display:inline;"&gt;&lt;div class="card-text-coin-text" style="color: black; display:inline; top:8px;"&gt;1&lt;/div&gt;&lt;/div&gt;&lt;/div&gt;&lt;div class="horizontal-line" style="width:200px; height:3px;margin-top:5px;"&gt;&lt;/div&gt;&lt;div style="position:relative; top:0px;"&gt;&lt;div style="line-height:22px;"&gt;&lt;div style="display:inline;"&gt;&lt;div style="display:inline; font-size:22px;"&gt;Pendant vos tours,&lt;/div&gt;&lt;/div&gt;&lt;br&gt;&lt;div style="display:inline;"&gt;&lt;div style="display:inline; font-size:22px;"&gt;si votre défausse est vide,&lt;/div&gt;&lt;/div&gt;&lt;br&gt;&lt;div style="display:inline;"&gt;&lt;div style="display:inline; font-size:22px;"&gt;ceci coûte      de moins.&lt;/div&gt;&lt;/div&gt;&lt;br&gt;&lt;/div&gt;&lt;/div&gt;&lt;div class="card-text-coin-icon" style="transform:scale(0.22); top:141px; display: inline;left:131px;"&gt;&lt;div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</si>
  <si>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style="top:10px;"&gt;&lt;div style="position:relative; top:0px;"&gt;&lt;div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     &lt;/div&gt;. D'ici là,&lt;/div&gt;&lt;/div&gt;&lt;br&gt;&lt;div style="display:inline;"&gt;&lt;div style="display:inline; font-size:22px;"&gt;quand un adversaire reçoit&lt;/div&gt;&lt;/div&gt;&lt;br&gt;&lt;div style="display:inline;"&gt;&lt;div style="display:inline; font-size:22px;"&gt;une carte Action ou Trésor&lt;/div&gt;&lt;/div&gt;&lt;br&gt;&lt;div style="display:inline;"&gt;&lt;div style="display:inline; font-size:22px;"&gt;dont il n'a pas d'exemplaire&lt;/div&gt;&lt;/div&gt;&lt;br&gt;&lt;div style="display:inline;"&gt;&lt;div style="display:inline; font-size:22px;"&gt;en exil, il l'exile.&lt;/div&gt;&lt;/div&gt;&lt;br&gt;&lt;/div&gt;&lt;/div&gt;&lt;div class="card-text-coin-icon" style="transform:scale(0.22); top:23px; display: inline;left:117px;"&gt;&lt;div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</si>
  <si>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défausser votre&lt;/div&gt;&lt;/div&gt;&lt;br&gt;&lt;div style="display:inline;"&gt;&lt;div style="display:inline; font-size:22px;"&gt;main pour &lt;div style="display: inline; font-weight: bold;"&gt;+5 Cartes&lt;/div&gt;.&lt;/div&gt;&lt;/div&gt;&lt;br&gt;&lt;/div&gt;&lt;/div&gt;&lt;/div&gt;</t>
  </si>
  <si>
    <t>&lt;div class="card-text" style="top:20px;"&gt;&lt;div style="position:relative; top:5px;"&gt;&lt;div style="font-weight: bold;"&gt;&lt;div style="display:inline;"&gt;&lt;div style="display:inline; font-size:28px;"&gt;+   &lt;/div&gt;&lt;/div&gt;&lt;br&gt;&lt;/div&gt;&lt;/div&gt;&lt;div style="position:relative; top:10px;"&gt;&lt;div style="line-height:22px;"&gt;&lt;div style="display:inline;"&gt;&lt;div style="display:inline; font-size:22px;"&gt;La prochaine vous que vous&lt;/div&gt;&lt;/div&gt;&lt;br&gt;&lt;div style="display:inline;"&gt;&lt;div style="display:inline; font-size:22px;"&gt;jouerez une carte à ce tour,&lt;/div&gt;&lt;/div&gt;&lt;br&gt;&lt;div style="display:inline;"&gt;&lt;div style="display:inline; font-size:22px;"&gt;vous pourrez d'abord&lt;/div&gt;&lt;/div&gt;&lt;br&gt;&lt;div style="display:inline;"&gt;&lt;div style="display:inline; font-size:22px;"&gt;en recevoir un exemplaire.&lt;/div&gt;&lt;/div&gt;&lt;br&gt;&lt;/div&gt;&lt;/div&gt;&lt;div class="card-text-coin-icon" style="transform:scale(0.25); top:5px; display: inline;left:141px;"&gt;&lt;div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</si>
  <si>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style="top:29px;"&gt;&lt;div style="position:relative; top:5px;"&gt;&lt;div style="font-weight: bold;"&gt;&lt;div style="display:inline;"&gt;&lt;div style="display:inline; font-size:28px;"&gt;+   &lt;/div&gt;&lt;/div&gt;&lt;br&gt;&lt;/div&gt;&lt;/div&gt;&lt;div style="position:relative; top:10px;"&gt;&lt;div style="line-height:22px;"&gt;&lt;div style="display:inline;"&gt;&lt;div style="display:inline; font-size:22px;"&gt;Ce tour-ci, quand vous&lt;/div&gt;&lt;/div&gt;&lt;br&gt;&lt;div style="display:inline;"&gt;&lt;div style="display:inline; font-size:22px;"&gt;recevez une carte coûtant      &lt;/div&gt;&lt;/div&gt;&lt;br&gt;&lt;div style="display:inline;"&gt;&lt;div style="display:inline; font-size:22px;"&gt;ou plus, recevez un Cheval.&lt;/div&gt;&lt;/div&gt;&lt;br&gt;&lt;/div&gt;&lt;/div&gt;&lt;div class="card-text-coin-icon" style="transform:scale(0.25); top:5px; display: inline;left:141px;"&gt;&lt;div class="card-text-coin-text-container" style="display:inline;"&gt;&lt;div class="card-text-coin-text" style="color: black; display:inline; top:8px;"&gt;3&lt;/div&gt;&lt;/div&gt;&lt;/div&gt;&lt;div class="card-text-coin-icon" style="transform:scale(0.2); top:64px; display: inline;left:242px;"&gt;&lt;div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</si>
  <si>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style="top:29px;"&gt;&lt;div style="position:relative; top:10px;"&gt;&lt;div style="line-height:22px;"&gt;&lt;div style="display:inline;"&gt;&lt;div style="display:inline; font-size:22px;"&gt;Au début de votre&lt;/div&gt;&lt;/div&gt;&lt;br&gt;&lt;div style="display:inline;"&gt;&lt;div style="display:inline; font-size:22px;"&gt;prochain tour, vous pouvez&lt;/div&gt;&lt;/div&gt;&lt;br&gt;&lt;div style="display:inline;"&gt;&lt;div style="display:inline; font-size:22px;"&gt;jouer une carte Action&lt;/div&gt;&lt;/div&gt;&lt;br&gt;&lt;div style="display:inline;"&gt;&lt;div style="display:inline; font-size:22px;"&gt;de votre main trois fois.&lt;/div&gt;&lt;/div&gt;&lt;br&gt;&lt;/div&gt;&lt;/div&gt;&lt;/div&gt;</t>
  </si>
  <si>
    <t>&lt;div class="card-text" style="top:29px;"&gt;&lt;div style="position:relative; top:2px;"&gt;&lt;div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top:10px;"&gt;&lt;div style="line-height:22px;"&gt;&lt;div style="display:inline;"&gt;&lt;div style="display:inline; font-size:22px;"&gt;Recevez 2 Chevaux.&lt;/div&gt;&lt;/div&gt;&lt;br&gt;&lt;/div&gt;&lt;/div&gt;&lt;div style="position:relative; top:20px;"&gt;&lt;div style="line-height:22px;"&gt;&lt;div style="display:inline;"&gt;&lt;div style="display:inline; font-size:22px;"&gt;&lt;div style="display: inline; font-weight: bold;"&gt;+1 Action&lt;/div&gt; par&lt;/div&gt;&lt;/div&gt;&lt;br&gt;&lt;div style="display:inline;"&gt;&lt;div style="display:inline; font-size:22px;"&gt;pile vide de la Réserve.&lt;/div&gt;&lt;/div&gt;&lt;br&gt;&lt;/div&gt;&lt;/div&gt;&lt;div class="card-text-coin-icon" style="transform:scale(0.25); top:0px; display: inline;left:132px;"&gt;&lt;div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</si>
  <si>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Achat&lt;/div&gt;&lt;/div&gt;&lt;br&gt;&lt;/div&gt;&lt;/div&gt;&lt;/div&gt;&lt;div style="position:relative; top:7px;"&gt;&lt;div style="line-height:22px;"&gt;&lt;div style="display:inline;"&gt;&lt;div style="display:inline; font-size:22px;"&gt;Vous pouvez exiler&lt;/div&gt;&lt;/div&gt;&lt;br&gt;&lt;div style="display:inline;"&gt;&lt;div style="display:inline; font-size:22px;"&gt;une carte de votre main.&lt;/div&gt;&lt;/div&gt;&lt;br&gt;&lt;/div&gt;&lt;/div&gt;&lt;/div&gt;</t>
  </si>
  <si>
    <t>&lt;div class="card-text" style="top:20px;"&gt;&lt;div style="position:relative; top:undefinedpx;"&gt;&lt;div style="font-weight: bold;"&gt;&lt;div style="line-height:26px;"&gt;&lt;div style="display:inline;"&gt;&lt;div style="display:inline; font-size:26px;"&gt;+2 Cartes&lt;/div&gt;&lt;/div&gt;&lt;br&gt;&lt;div style="display:inline;"&gt;&lt;div style="display:inline; font-size:26px;"&gt;+1 Action&lt;/div&gt;&lt;/div&gt;&lt;br&gt;&lt;/div&gt;&lt;/div&gt;&lt;/div&gt;&lt;div class="horizontal-line" style="width:200px; height:3px;margin-top:5px;"&gt;&lt;/div&gt;&lt;div style="position:relative; top:0px;"&gt;&lt;div style="line-height:22px;"&gt;&lt;div style="display:inline;"&gt;&lt;div style="display:inline; font-size:22px;"&gt;Pendant vos tours, ceci&lt;/div&gt;&lt;/div&gt;&lt;br&gt;&lt;div style="display:inline;"&gt;&lt;div style="display:inline; font-size:22px;"&gt;coûte      de moins par carte&lt;/div&gt;&lt;/div&gt;&lt;br&gt;&lt;div style="display:inline;"&gt;&lt;div style="display:inline; font-size:22px;"&gt;que vous avez reçue à ce tour.&lt;/div&gt;&lt;/div&gt;&lt;br&gt;&lt;/div&gt;&lt;/div&gt;&lt;div class="card-text-coin-icon" style="transform:scale(0.2); top:87px; display: inline;left:71px;"&gt;&lt;div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</si>
  <si>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style="top:10px;"&gt;&lt;div style="position:relative; top:undefinedpx;"&gt;&lt;div style="font-weight: bold;"&gt;&lt;div style="line-height:26px;"&gt;&lt;div style="display:inline;"&gt;&lt;div style="display:inline; font-size:26px;"&gt;+3 Cartes&lt;/div&gt;&lt;/div&gt;&lt;br&gt;&lt;/div&gt;&lt;/div&gt;&lt;/div&gt;&lt;div style="position:relative; top:10px;"&gt;&lt;div style="line-height:21px;"&gt;&lt;div style="display:inline;"&gt;&lt;div style="display:inline; font-size:21px;"&gt;Vous pouvez recevoir un Argent.&lt;/div&gt;&lt;/div&gt;&lt;br&gt;&lt;/div&gt;&lt;/div&gt;&lt;div class="horizontal-line" style="width:200px; height:3px;margin-top:15px;"&gt;&lt;/div&gt;&lt;div style="position:relative; top:2px;"&gt;&lt;div style="line-height:22px;"&gt;&lt;div style="display:inline;"&gt;&lt;div style="display:inline; font-size:22px;"&gt;Cette carte a le même coût&lt;/div&gt;&lt;/div&gt;&lt;br&gt;&lt;div style="display:inline;"&gt;&lt;div style="display:inline; font-size:22px;"&gt;que la carte précédemment&lt;/div&gt;&lt;/div&gt;&lt;br&gt;&lt;div style="display:inline;"&gt;&lt;div style="display:inline; font-size:22px;"&gt;reçue à ce tour (si une carte&lt;/div&gt;&lt;/div&gt;&lt;br&gt;&lt;div style="display:inline;"&gt;&lt;div style="display:inline; font-size:22px;"&gt;a été reçue à ce tour).&lt;/div&gt;&lt;/div&gt;&lt;br&gt;&lt;/div&gt;&lt;/div&gt;&lt;/div&gt;</t>
  </si>
  <si>
    <t>&lt;div class="card-text" style="top:10px;"&gt;&lt;div style="position:relative; top:2px;"&gt;&lt;div style="font-weight: bold;"&gt;&lt;div style="line-height:22px;"&gt;&lt;div style="display:inline;"&gt;&lt;div style="display:inline; font-size:22px;"&gt;+      &lt;/div&gt;&lt;/div&gt;&lt;br&gt;&lt;/div&gt;&lt;/div&gt;&lt;/div&gt;&lt;div style="position:relative; top:0px;"&gt;&lt;div style="line-height:22px;"&gt;&lt;div style="display:inline;"&gt;&lt;div style="display:inline; font-size:22px;"&gt;&lt;div style="display: inline; font-weight: bold;"&gt;+1 Achat&lt;/div&gt; par pile vide&lt;/div&gt;&lt;/div&gt;&lt;br&gt;&lt;div style="display:inline;"&gt;&lt;div style="display:inline; font-size:22px;"&gt;de la Réserve.&lt;/div&gt;&lt;/div&gt;&lt;br&gt;&lt;/div&gt;&lt;/div&gt;&lt;div class="horizontal-line" style="width:200px; height:3px;margin-top:10px;"&gt;&lt;/div&gt;&lt;div style="position:relative; top:2px;"&gt;&lt;div style="line-height:21px;"&gt;&lt;div style="display:inline;"&gt;&lt;div style="display:inline; font-size:21px;"&gt;Au lieu de payer le coût de&lt;/div&gt;&lt;/div&gt;&lt;br&gt;&lt;div style="display:inline;"&gt;&lt;div style="display:inline; font-size:21px;"&gt;cette carte, vous pouvez écarter&lt;/div&gt;&lt;/div&gt;&lt;br&gt;&lt;div style="display:inline;"&gt;&lt;div style="display:inline; font-size:21px;"&gt;une carte Action de votre main.&lt;/div&gt;&lt;/div&gt;&lt;br&gt;&lt;/div&gt;&lt;/div&gt;&lt;div class="card-text-coin-icon" style="transform:scale(0.24); top:0px; display: inline;left:135px;"&gt;&lt;div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</si>
  <si>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style="top:0px;"&gt;&lt;div style="position:relative; top:5px;"&gt;&lt;div style="line-height:21px;"&gt;&lt;div style="display:inline;"&gt;&lt;div style="display:inline; font-size:21px;"&gt;Vous pouvez retourner cette carte sur sa pile pour&lt;/div&gt;&lt;/div&gt;&lt;br&gt;&lt;div style="display:inline;"&gt;&lt;div style="display:inline; font-size:21px;"&gt;recevoir une carte coûtant exactement      de plus.&lt;/div&gt;&lt;/div&gt;&lt;br&gt;&lt;/div&gt;&lt;/div&gt;&lt;div class="card-text-coin-icon" style="transform:scale(0.21); top:30px; display: inline;left:332px;"&gt;&lt;div class="card-text-coin-text-container" style="display:inline;"&gt;&lt;div class="card-text-coin-text" style="color: black; display:inline; top:8px;"&gt;1&lt;/div&gt;&lt;/div&gt;&lt;/div&gt;&lt;/div&gt;</t>
  </si>
  <si>
    <t>&lt;div class="landscape-text" style="top:14px;"&gt;&lt;div style="position:relative; top:5px;"&gt;&lt;div style="line-height:22px;"&gt;&lt;div style="display:inline;"&gt;&lt;div style="display:inline; font-size:22px;"&gt;Exilez un Or depuis la Réserve.&lt;/div&gt;&lt;/div&gt;&lt;br&gt;&lt;/div&gt;&lt;/div&gt;&lt;/div&gt;</t>
  </si>
  <si>
    <t>&lt;div class="landscape-text" style="top:0px;"&gt;&lt;div style="position:relative; top:-3px;"&gt;&lt;div style="line-height:20px;"&gt;&lt;div style="display:inline;"&gt;&lt;div style="display:inline; font-size:20px;"&gt;Suivez les instructions de cette carte; chaque effet&lt;/div&gt;&lt;/div&gt;&lt;br&gt;&lt;div style="display:inline;"&gt;&lt;div style="display:inline; font-size:20px;"&gt;&lt;div style="display: inline; font-weight: bold;"&gt;+Carte(s)&lt;/div&gt; donnera à la place &lt;div style="display: inline; font-weight: bold;"&gt;+&lt;/div&gt;      à ce tour,&lt;/div&gt;&lt;/div&gt;&lt;br&gt;&lt;div style="display:inline;"&gt;&lt;div style="display:inline; font-size:20px;"&gt;et vice-versa.&lt;/div&gt;&lt;/div&gt;&lt;br&gt;&lt;/div&gt;&lt;/div&gt;&lt;div class="card-text-coin-icon" style="transform:scale(0.2); top:22px; display: inline;left:292px;"&gt;&lt;div class="card-text-coin-text-container" style="display:inline;"&gt;&lt;div class="card-text-coin-text" style="color: black; display:inline; top:8px;"&gt;&lt;/div&gt;&lt;/div&gt;&lt;/div&gt;&lt;/div&gt;</t>
  </si>
  <si>
    <t>&lt;div class="landscape-text" style="top:0px;"&gt;&lt;div style="position:relative; top:0px;"&gt;&lt;div style="font-weight: bold;"&gt;&lt;div style="line-height:20px;"&gt;&lt;div style="display:inline;"&gt;&lt;div style="display:inline; font-size:20px;"&gt;+1 Action&lt;/div&gt;&lt;/div&gt;&lt;br&gt;&lt;/div&gt;&lt;/div&gt;&lt;/div&gt;&lt;div style="position:relative; top:0px;"&gt;&lt;div style="line-height:20px;"&gt;&lt;div style="display:inline;"&gt;&lt;div style="display:inline; font-size:20px;"&gt;Quand vous défaussez cette carte de votre&lt;/div&gt;&lt;/div&gt;&lt;br&gt;&lt;div style="display:inline;"&gt;&lt;div style="display:inline; font-size:20px;"&gt;zone de jeu à ce tour, placez-la sur votre pioche.&lt;/div&gt;&lt;/div&gt;&lt;br&gt;&lt;/div&gt;&lt;/div&gt;&lt;/div&gt;</t>
  </si>
  <si>
    <t>&lt;div class="landscape-text" style="top:14px;"&gt;&lt;div style="position:relative; top:5px;"&gt;&lt;div style="line-height:22px;"&gt;&lt;div style="display:inline;"&gt;&lt;div style="display:inline; font-size:22px;"&gt;Écartez une carte de votre main.&lt;/div&gt;&lt;/div&gt;&lt;br&gt;&lt;/div&gt;&lt;/div&gt;&lt;/div&gt;</t>
  </si>
  <si>
    <t>&lt;div class="landscape-text" style="top:0px;"&gt;&lt;div style="position:relative; top:0px;"&gt;&lt;div style="font-weight: bold;"&gt;&lt;div style="line-height:20px;"&gt;&lt;div style="display:inline;"&gt;&lt;div style="display:inline; font-size:20px;"&gt;+2 Cartes&lt;/div&gt;&lt;/div&gt;&lt;br&gt;&lt;div style="display:inline;"&gt;&lt;div style="display:inline; font-size:20px;"&gt;+1 Action&lt;/div&gt;&lt;/div&gt;&lt;br&gt;&lt;/div&gt;&lt;/div&gt;&lt;/div&gt;&lt;div style="position:relative; top:0px;"&gt;&lt;div style="line-height:20px;"&gt;&lt;div style="display:inline;"&gt;&lt;div style="display:inline; font-size:20px;"&gt;Retournez cette carte sur sa pile.&lt;/div&gt;&lt;/div&gt;&lt;br&gt;&lt;/div&gt;&lt;/div&gt;&lt;/div&gt;</t>
  </si>
  <si>
    <t>&lt;div class="landscape-text" style="top:0px;"&gt;&lt;div style="position:relative; top:8px;"&gt;&lt;div style="font-weight: bold;"&gt;&lt;div style="line-height:22px;"&gt;&lt;div style="display:inline;"&gt;&lt;div style="display:inline; font-size:22px;"&gt;+1 Action&lt;/div&gt;&lt;/div&gt;&lt;br&gt;&lt;/div&gt;&lt;/div&gt;&lt;/div&gt;&lt;div style="position:relative; top:5px;"&gt;&lt;div style="line-height:22px;"&gt;&lt;div style="display:inline;"&gt;&lt;div style="display:inline; font-size:22px;"&gt;Défaussez votre main. &lt;div style="display: inline; font-weight: bold;"&gt;+3 Cartes.&lt;/div&gt;&lt;/div&gt;&lt;/div&gt;&lt;br&gt;&lt;/div&gt;&lt;/div&gt;&lt;/div&gt;</t>
  </si>
  <si>
    <t>&lt;div class="landscape-text" style="top:0px;"&gt;&lt;div style="position:relative; top:5px;"&gt;&lt;div style="font-weight: bold;"&gt;&lt;div style="line-height:22px;"&gt;&lt;div style="display:inline;"&gt;&lt;div style="display:inline; font-size:22px;"&gt;+1 Achat&lt;/div&gt;&lt;/div&gt;&lt;br&gt;&lt;div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</t>
  </si>
  <si>
    <t>Voie du singe</t>
  </si>
  <si>
    <t>&lt;div class="landscape-text" style="top:0px;"&gt;&lt;div style="position:relative; top:-5px;"&gt;&lt;div style="display:inline;"&gt;&lt;div style="display:inline; font-size:20px;"&gt;Jouez la carte mise de côté, en l'y laissant.&lt;/div&gt;&lt;/div&gt;&lt;br&gt;&lt;/div&gt;&lt;div class="horizontal-line" style="width:200px; height:2px;margin-top:-5px;"&gt;&lt;/div&gt;&lt;div style="position:relative; top:-2px;"&gt;&lt;div style="line-height:16px;"&gt;&lt;div style="display:inline;"&gt;&lt;div style="display:inline; font-size:20px;"&gt;Mise en place : mettez de côté une&lt;/div&gt;&lt;/div&gt;&lt;br&gt;&lt;div style="display:inline;"&gt;&lt;div style="display:inline; font-size:20px;"&gt;carte Action non utilisée coûtant      ou     .&lt;/div&gt;&lt;/div&gt;&lt;br&gt;&lt;/div&gt;&lt;/div&gt;&lt;div class="card-text-coin-icon" style="transform:scale(0.17); top:45px; display: inline;left:315px;"&gt;&lt;div class="card-text-coin-text-container" style="display:inline;"&gt;&lt;div class="card-text-coin-text" style="color: black; display:inline; top:8px;"&gt;2&lt;/div&gt;&lt;/div&gt;&lt;/div&gt;&lt;div class="card-text-coin-icon" style="transform:scale(0.17); top:45px; display: inline;left:365px;"&gt;&lt;div class="card-text-coin-text-container" style="display:inline;"&gt;&lt;div class="card-text-coin-text" style="color: black; display:inline; top:8px;"&gt;3&lt;/div&gt;&lt;/div&gt;&lt;/div&gt;&lt;/div&gt;</t>
  </si>
  <si>
    <t>&lt;div class="landscape-text" style="top:0px;"&gt;&lt;div style="position:relative; top:5px;"&gt;&lt;div style="font-weight: bold;"&gt;&lt;div style="line-height:22px;"&gt;&lt;div style="display:inline;"&gt;&lt;div style="display:inline; font-size:22px;"&gt;+1 Action&lt;/div&gt;&lt;/div&gt;&lt;br&gt;&lt;div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</t>
  </si>
  <si>
    <t>&lt;div class="landscape-text" style="top:14px;"&gt;&lt;div style="position:relative; top:5px;"&gt;&lt;div style="font-weight: bold;"&gt;&lt;div style="line-height:22px;"&gt;&lt;div style="display:inline;"&gt;&lt;div style="display:inline; font-size:22px;"&gt;+2 Cartes&lt;/div&gt;&lt;/div&gt;&lt;br&gt;&lt;/div&gt;&lt;/div&gt;&lt;/div&gt;&lt;/div&gt;</t>
  </si>
  <si>
    <t>&lt;div class="landscape-text" style="top:14px;"&gt;&lt;div style="position:relative; top:5px;"&gt;&lt;div style="line-height:22px;"&gt;&lt;div style="display:inline;"&gt;&lt;div style="display:inline; font-size:22px;"&gt;Piochez jusqu'à avoir 6 cartes en main.&lt;/div&gt;&lt;/div&gt;&lt;br&gt;&lt;/div&gt;&lt;/div&gt;&lt;/div&gt;</t>
  </si>
  <si>
    <t>&lt;div class="landscape-text" style="top:14px;"&gt;&lt;div style="position:relative; top:5px;"&gt;&lt;div style="font-weight: bold;"&gt;&lt;div style="line-height:22px;"&gt;&lt;div style="display:inline;"&gt;&lt;div style="display:inline; font-size:22px;"&gt;+2 Actions&lt;/div&gt;&lt;/div&gt;&lt;br&gt;&lt;/div&gt;&lt;/div&gt;&lt;/div&gt;&lt;/div&gt;</t>
  </si>
  <si>
    <t>&lt;div class="landscape-text" style="top:0px;"&gt;&lt;div style="position:relative; top:8px;"&gt;&lt;div style="font-weight: bold;"&gt;&lt;div style="line-height:22px;"&gt;&lt;div style="display:inline;"&gt;&lt;div style="display:inline; font-size:22px;"&gt;+1 Carte&lt;/div&gt;&lt;/div&gt;&lt;br&gt;&lt;div style="display:inline;"&gt;&lt;div style="display:inline; font-size:22px;"&gt;+1 Action&lt;/div&gt;&lt;/div&gt;&lt;br&gt;&lt;/div&gt;&lt;/div&gt;&lt;/div&gt;&lt;/div&gt;</t>
  </si>
  <si>
    <t>&lt;div class="landscape-text" style="top:0px;"&gt;&lt;div style="position:relative; top:8px;"&gt;&lt;div style="line-height:22px;"&gt;&lt;div style="display:inline;"&gt;&lt;div style="display:inline; font-size:22px;"&gt;Vous pouvez défausser un Trésor&lt;/div&gt;&lt;/div&gt;&lt;br&gt;&lt;div style="display:inline;"&gt;&lt;div style="display:inline; font-size:22px;"&gt;pour recevoir un exemplaire de cette carte.&lt;/div&gt;&lt;/div&gt;&lt;br&gt;&lt;/div&gt;&lt;/div&gt;&lt;/div&gt;</t>
  </si>
  <si>
    <t>&lt;div class="landscape-text" style="top:0px;"&gt;&lt;div style="position:relative; top:3px;"&gt;&lt;div style="font-weight: bold;"&gt;&lt;div style="line-height:20px;"&gt;&lt;div style="display:inline;"&gt;&lt;div style="display:inline; font-size:20px;"&gt;+      &lt;/div&gt;&lt;/div&gt;&lt;br&gt;&lt;/div&gt;&lt;/div&gt;&lt;/div&gt;&lt;div class="card-text-coin-icon" style="transform:scale(0.2); top:3px; display: inline;left:212px;"&gt;&lt;div class="card-text-coin-text-container" style="display:inline;"&gt;&lt;div class="card-text-coin-text" style="color: black; display:inline; top:8px;"&gt;1&lt;/div&gt;&lt;/div&gt;&lt;/div&gt;&lt;div style="position:relative; top:0px;"&gt;&lt;div style="line-height:20px;"&gt;&lt;div style="display:inline;"&gt;&lt;div style="display:inline; font-size:20px;"&gt;À ce tour, quand vous recevez une carte,&lt;/div&gt;&lt;/div&gt;&lt;br&gt;&lt;div style="display:inline;"&gt;&lt;div style="display:inline; font-size:20px;"&gt;vous pouvez la placer sur votre pioche.&lt;/div&gt;&lt;/div&gt;&lt;br&gt;&lt;/div&gt;&lt;/div&gt;&lt;/div&gt;</t>
  </si>
  <si>
    <t>&lt;div class="landscape-text" style="top:14px;"&gt;&lt;div style="position:relative; top:5px;"&gt;&lt;div style="font-weight: bold;"&gt;&lt;div style="line-height:22px;"&gt;&lt;div style="display:inline;"&gt;&lt;div style="display:inline; font-size:22px;"&gt;+      &lt;/div&gt;&lt;/div&gt;&lt;br&gt;&lt;/div&gt;&lt;/div&gt;&lt;/div&gt;&lt;div class="card-text-coin-icon" style="transform:scale(0.2); top:5px; display: inline;left:212px;"&gt;&lt;div class="card-text-coin-text-container" style="display:inline;"&gt;&lt;div class="card-text-coin-text" style="color: black; display:inline; top:8px;"&gt;2&lt;/div&gt;&lt;/div&gt;&lt;/div&gt;&lt;/div&gt;</t>
  </si>
  <si>
    <t>&lt;div class="landscape-text" style="top:14px;"&gt;&lt;div style="position:relative; top:5px;"&gt;&lt;div style="line-height:22px;"&gt;&lt;div style="display:inline;"&gt;&lt;div style="display:inline; font-size:22px;"&gt;&lt;div style="display: inline; font-weight: bold;"&gt;+2 Cartes&lt;/div&gt; à la fin de ce tour.&lt;/div&gt;&lt;/div&gt;&lt;br&gt;&lt;/div&gt;&lt;/div&gt;&lt;/div&gt;</t>
  </si>
  <si>
    <t>&lt;div class="landscape-text" style="top:0px;"&gt;&lt;div style="position:relative; top:8px;"&gt;&lt;div style="line-height:22px;"&gt;&lt;div style="display:inline;"&gt;&lt;div style="display:inline; font-size:22px;"&gt;Mettez cette carte de côté. Dans ce cas,&lt;/div&gt;&lt;/div&gt;&lt;br&gt;&lt;div style="display:inline;"&gt;&lt;div style="display:inline; font-size:22px;"&gt;jouez-la au début de votre prochain tour.&lt;/div&gt;&lt;/div&gt;&lt;br&gt;&lt;/div&gt;&lt;/div&gt;&lt;/div&gt;</t>
  </si>
  <si>
    <t>&lt;div class="landscape-text" style="top:14px;"&gt;&lt;div style="position:relative; top:5px;"&gt;&lt;div style="line-height:22px;"&gt;&lt;div style="display:inline;"&gt;&lt;div style="display:inline; font-size:22px;"&gt;Exilez un Domaine de la Réserve.&lt;/div&gt;&lt;/div&gt;&lt;br&gt;&lt;/div&gt;&lt;/div&gt;&lt;/div&gt;</t>
  </si>
  <si>
    <t>Voie du ver</t>
  </si>
  <si>
    <t>Voie de la tortue</t>
  </si>
  <si>
    <t>Voie du mouton</t>
  </si>
  <si>
    <t>Voie de l'écureuil</t>
  </si>
  <si>
    <t>Voie de la loutre</t>
  </si>
  <si>
    <t>Voie du hibou</t>
  </si>
  <si>
    <t>Voie du bœuf</t>
  </si>
  <si>
    <t>Voie du porc</t>
  </si>
  <si>
    <t>Voie du rat</t>
  </si>
  <si>
    <t>Voie du phoque</t>
  </si>
  <si>
    <t>Voie de la souirs</t>
  </si>
  <si>
    <t>Voie de la mule</t>
  </si>
  <si>
    <t>Voie de la taupe</t>
  </si>
  <si>
    <t>Voie du papillon</t>
  </si>
  <si>
    <t>Voie du chameau</t>
  </si>
  <si>
    <t>Voie du caméléon</t>
  </si>
  <si>
    <t>Voie de la grenouille</t>
  </si>
  <si>
    <t>Voie de la chèvre</t>
  </si>
  <si>
    <t>Voie du cheval</t>
  </si>
  <si>
    <t>Retard</t>
  </si>
  <si>
    <t>Désespoir</t>
  </si>
  <si>
    <t>Pari</t>
  </si>
  <si>
    <t>Poursuite</t>
  </si>
  <si>
    <t>Chevauchée</t>
  </si>
  <si>
    <t>Labeur</t>
  </si>
  <si>
    <t>Réhaussement</t>
  </si>
  <si>
    <t>Marche</t>
  </si>
  <si>
    <t>Transport</t>
  </si>
  <si>
    <t>Bannissement</t>
  </si>
  <si>
    <t>Affaire</t>
  </si>
  <si>
    <t>Investissement</t>
  </si>
  <si>
    <t>Carpe Diem</t>
  </si>
  <si>
    <t>Négoce</t>
  </si>
  <si>
    <t>Demande</t>
  </si>
  <si>
    <t>Ruée</t>
  </si>
  <si>
    <t>Moisson</t>
  </si>
  <si>
    <t>Enclave</t>
  </si>
  <si>
    <t>Alliance</t>
  </si>
  <si>
    <t>Peuplement</t>
  </si>
  <si>
    <t>&lt;div class="landscape-text" style="top:0px;"&gt;&lt;div style="position:relative; top:5px;"&gt;&lt;div style="line-height:20px;"&gt;&lt;div style="display:inline;"&gt;&lt;div style="display:inline; font-size:20px;"&gt;Vous pouvez mettre de côté une carte Action de&lt;/div&gt;&lt;/div&gt;&lt;br&gt;&lt;div style="display:inline;"&gt;&lt;div style="display:inline; font-size:20px;"&gt;votre main. Au début de votre prochain tour, jouez-la.&lt;/div&gt;&lt;/div&gt;&lt;br&gt;&lt;/div&gt;&lt;/div&gt;&lt;/div&gt;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</si>
  <si>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font-size:22px;"&gt;Une fois par tour : vous pouvez recevoir&lt;/div&gt;&lt;/div&gt;&lt;br&gt;&lt;div style="display:inline;"&gt;&lt;div style="display:inline; font-size:22px;"&gt; une Malédiction. Dans ce cas, &lt;div style="display: inline; font-weight: bold;"&gt;+1 Achat&lt;/div&gt; et &lt;div style="display: inline; font-weight: bold;"&gt;+&lt;/div&gt;    .&lt;/div&gt;&lt;/div&gt;&lt;br&gt;&lt;/div&gt;&lt;/div&gt;&lt;div class="card-text-coin-icon" style="transform:scale(0.2); top:29px; display: inline;left:408px;"&gt;&lt;div class="card-text-coin-text-container" style="display:inline;"&gt;&lt;div class="card-text-coin-text" style="color: black; display:inline; top:8px;"&gt;2&lt;/div&gt;&lt;/div&gt;&lt;/div&gt;&lt;/div&gt;</t>
  </si>
  <si>
    <t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style="line-height:18px;"&gt;&lt;div style="display:inline;"&gt;&lt;div style="display:inline; font-size:17px;"&gt;Dévoilez la première carte de votre pioche. Si c'est un Trésor&lt;/div&gt;&lt;/div&gt;&lt;br&gt;&lt;div style="display:inline;"&gt;&lt;div style="display:inline; font-size:17px;"&gt;ou une Action, vous pouvez la jouer. Sinon, défaussez-la.&lt;/div&gt;&lt;/div&gt;&lt;br&gt;&lt;/div&gt;&lt;/div&gt;&lt;/div&gt;</t>
  </si>
  <si>
    <t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style="line-height:16px;"&gt;&lt;div style="display:inline;"&gt;&lt;div style="display:inline; font-size:16px;"&gt;Nommez une carte. Dévoilez les 4 premières cartes de votre pioche.&lt;/div&gt;&lt;/div&gt;&lt;br&gt;&lt;div style="display:inline;"&gt;&lt;div style="display:inline; font-size:16px;"&gt;Replacez celles qui correspondent, et défaussez le reste.&lt;/div&gt;&lt;/div&gt;&lt;br&gt;&lt;/div&gt;&lt;/div&gt;&lt;/div&gt;</t>
  </si>
  <si>
    <t>&lt;div class="landscape-text" style="top:14px;"&gt;&lt;div style="position:relative; top:5px;"&gt;&lt;div style="line-height:24px;"&gt;&lt;div style="display:inline;"&gt;&lt;div style="display:inline; font-size:24px;"&gt;Recevez un Cheval.&lt;/div&gt;&lt;/div&gt;&lt;br&gt;&lt;/div&gt;&lt;/div&gt;&lt;/div&gt;</t>
  </si>
  <si>
    <t>&lt;div class="landscape-text" style="top:0px;"&gt;&lt;div style="position:relative; top:0px;"&gt;&lt;div style="font-weight: bold;"&gt;&lt;div style="display:inline;"&gt;&lt;div style="display:inline; font-size:22px;"&gt;+1 Achat&lt;/div&gt;&lt;/div&gt;&lt;br&gt;&lt;/div&gt;&lt;/div&gt;&lt;div style="position:relative; top:0px;"&gt;&lt;div style="line-height:19px;"&gt;&lt;div style="display:inline;"&gt;&lt;div style="display:inline; font-size:20px;"&gt;Vous pouvez jouer une carte Action de votre main.&lt;/div&gt;&lt;/div&gt;&lt;br&gt;&lt;/div&gt;&lt;/div&gt;&lt;/div&gt;</t>
  </si>
  <si>
    <t>&lt;div class="landscape-text" style="top:0px;"&gt;&lt;div style="position:relative; top:5px;"&gt;&lt;div style="line-height:19px;"&gt;&lt;div style="display:inline;"&gt;&lt;div style="display:inline; font-size:19px;"&gt;Vous pouvez écarter une carte non-Victoire de votre main&lt;/div&gt;&lt;/div&gt;&lt;br&gt;&lt;div style="display:inline;"&gt;&lt;div style="display:inline; font-size:19px;"&gt;pour recevoir une carte coûtant jusqu'à      de plus. &lt;/div&gt;&lt;/div&gt;&lt;br&gt;&lt;/div&gt;&lt;/div&gt;&lt;div class="card-text-coin-icon" style="transform:scale(0.19); top:29px; display: inline;left:322px;"&gt;&lt;div class="card-text-coin-text-container" style="display:inline;"&gt;&lt;div class="card-text-coin-text" style="color: black; display:inline; top:8px;"&gt;2&lt;/div&gt;&lt;/div&gt;&lt;/div&gt;&lt;/div&gt;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</si>
  <si>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font-size:22px;"&gt;Consultez votre défausse. Vous pouvez&lt;/div&gt;&lt;/div&gt;&lt;br&gt;&lt;div style="display:inline;"&gt;&lt;div style="display:inline; font-size:22px;"&gt;jouer une Action depuis votre défausse.&lt;/div&gt;&lt;/div&gt;&lt;br&gt;&lt;/div&gt;&lt;/div&gt;&lt;/div&gt;</t>
  </si>
  <si>
    <t>&lt;div class="landscape-text" style="top:0px;"&gt;&lt;div style="position:relative; top:0px;"&gt;&lt;div style="line-height:18px;"&gt;&lt;div style="display:inline;"&gt;&lt;div style="display:inline; font-size:20px;"&gt;Choisissez : exilez une carte Action&lt;/div&gt;&lt;/div&gt;&lt;br&gt;&lt;div style="display:inline;"&gt;&lt;div style="display:inline; font-size:20px;"&gt;de la réserve; ou placez sur votre pioche&lt;/div&gt;&lt;/div&gt;&lt;br&gt;&lt;div style="display:inline;"&gt;&lt;div style="display:inline; font-size:20px;"&gt;une carte Action que vous avez en exil.&lt;/div&gt;&lt;/div&gt;&lt;br&gt;&lt;/div&gt;&lt;/div&gt;&lt;/div&gt;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</si>
  <si>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font-size:22px;"&gt;Exilez un nombre quelconque de cartes&lt;/div&gt;&lt;/div&gt;&lt;br&gt;&lt;div style="display:inline;"&gt;&lt;div style="display:inline; font-size:22px;"&gt;portant le même nom, depuis votre main.&lt;/div&gt;&lt;/div&gt;&lt;br&gt;&lt;/div&gt;&lt;/div&gt;&lt;/div&gt;</t>
  </si>
  <si>
    <t>&lt;div class="landscape-text" style="top:0px;"&gt;&lt;div style="position:relative; top:5px;"&gt;&lt;div style="line-height:21px;"&gt;&lt;div style="display:inline;"&gt;&lt;div style="display:inline; font-size:21px;"&gt;Recevez une carte non-Victoire coûtant jusqu'à      .&lt;/div&gt;&lt;/div&gt;&lt;br&gt;&lt;div style="display:inline;"&gt;&lt;div style="display:inline; font-size:21px;"&gt;Tous vos adversaires reçoivent un Cheval.&lt;/div&gt;&lt;/div&gt;&lt;br&gt;&lt;/div&gt;&lt;/div&gt;&lt;div class="card-text-coin-icon" style="transform:scale(0.21); top:5px; display: inline;left:402px;"&gt;&lt;div class="card-text-coin-text-container" style="display:inline;"&gt;&lt;div class="card-text-coin-text" style="color: black; display:inline; top:8px;"&gt;5&lt;/div&gt;&lt;/div&gt;&lt;/div&gt;&lt;/div&gt;</t>
  </si>
  <si>
    <t>&lt;div class="landscape-text" style="top:0px;"&gt;&lt;div style="position:relative; top:0px;"&gt;&lt;div style="line-height:18px;"&gt;&lt;div style="display:inline;"&gt;&lt;div style="display:inline; font-size:19px;"&gt;Exilez une carte Action depuis la Réserve.&lt;/div&gt;&lt;/div&gt;&lt;br&gt;&lt;div style="display:inline;"&gt;&lt;div style="display:inline; font-size:19px;"&gt;Tant qu'elle est en exil, lorsqu'un adversaire reçoit&lt;/div&gt;&lt;/div&gt;&lt;br&gt;&lt;div style="display:inline;"&gt;&lt;div style="display:inline; font-size:19px;"&gt;ou investit dans un exemplaire de cette carte, &lt;div style="display: inline; font-weight: bold;"&gt;+2 Cartes&lt;/div&gt;.&lt;/div&gt;&lt;/div&gt;&lt;br&gt;&lt;/div&gt;&lt;/div&gt;&lt;/div&gt;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</si>
  <si>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font-size:22px;"&gt;Une fois par partie :&lt;/div&gt;&lt;/div&gt;&lt;br&gt;&lt;div style="display:inline;"&gt;&lt;div style="display:inline; font-size:22px;"&gt;jouez un tour supplémentaire après celui-ci.&lt;/div&gt;&lt;/div&gt;&lt;br&gt;&lt;/div&gt;&lt;/div&gt;&lt;/div&gt;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</si>
  <si>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font-size:22px;"&gt;Recevez un Or par carte de nom différent&lt;/div&gt;&lt;/div&gt;&lt;br&gt;&lt;div style="display:inline;"&gt;&lt;div style="display:inline; font-size:22px;"&gt;que vous avez reçue à ce tour.&lt;/div&gt;&lt;/div&gt;&lt;br&gt;&lt;/div&gt;&lt;/div&gt;&lt;/div&gt;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</si>
  <si>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font-size:22px;"&gt;Recevez un Cheval et une carte coûtant&lt;/div&gt;&lt;/div&gt;&lt;br&gt;&lt;div style="display:inline;"&gt;&lt;div style="display:inline; font-size:22px;"&gt;jusqu'à       , tous deux sur votre pioche.&lt;/div&gt;&lt;/div&gt;&lt;br&gt;&lt;/div&gt;&lt;/div&gt;&lt;div class="card-text-coin-icon" style="transform:scale(0.22); top:29px; display: inline;left:114px;"&gt;&lt;div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</si>
  <si>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font-size:22px;"&gt;Si vous avez 5 cartes en jeu, ou moins,&lt;/div&gt;&lt;/div&gt;&lt;br&gt;&lt;div style="display:inline;"&gt;&lt;div style="display:inline; font-size:22px;"&gt;recevez 5 Chevaux sur votre pioche.&lt;/div&gt;&lt;/div&gt;&lt;br&gt;&lt;/div&gt;&lt;/div&gt;&lt;/div&gt;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</si>
  <si>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font-size:22px;"&gt;Recevez un Or. Mettez-le de côté. Dans ce cas,&lt;/div&gt;&lt;/div&gt;&lt;br&gt;&lt;div style="display:inline;"&gt;&lt;div style="display:inline; font-size:22px;"&gt;au début de votre prochain tour, jouez-le.&lt;/div&gt;&lt;/div&gt;&lt;br&gt;&lt;/div&gt;&lt;/div&gt;&lt;/div&gt;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</si>
  <si>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font-size:22px;"&gt;Recevez un Or.&lt;/div&gt;&lt;/div&gt;&lt;br&gt;&lt;div style="display:inline;"&gt;&lt;div style="display:inline; font-size:22px;"&gt;Exilez un Duché depuis la Réserve.&lt;/div&gt;&lt;/div&gt;&lt;br&gt;&lt;/div&gt;&lt;/div&gt;&lt;/div&gt;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</si>
  <si>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font-size:22px;"&gt;Recevez une Province, un Duché, un Domaine,&lt;/div&gt;&lt;/div&gt;&lt;br&gt;&lt;div style="display:inline;"&gt;&lt;div style="display:inline; font-size:22px;"&gt;un Or, un Argent et un Cuivre.&lt;/div&gt;&lt;/div&gt;&lt;br&gt;&lt;/div&gt;&lt;/div&gt;&lt;/div&gt;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</si>
  <si>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font-size:22px;"&gt;Recevez une carte de chaque pile&lt;/div&gt;&lt;/div&gt;&lt;br&gt;&lt;div style="display:inline;"&gt;&lt;div style="display:inline; font-size:22px;"&gt;de cartes Action de la Réserve.&lt;/div&gt;&lt;/div&gt;&lt;br&gt;&lt;/div&gt;&lt;/div&gt;&lt;/div&gt;</t>
  </si>
  <si>
    <t>cardinal</t>
  </si>
  <si>
    <t>destrier</t>
  </si>
  <si>
    <t>cavalry</t>
  </si>
  <si>
    <t>hostelry</t>
  </si>
  <si>
    <t>barge</t>
  </si>
  <si>
    <t>villagegreen</t>
  </si>
  <si>
    <t>green</t>
  </si>
  <si>
    <t>coven</t>
  </si>
  <si>
    <t>displace</t>
  </si>
  <si>
    <t>falconer</t>
  </si>
  <si>
    <t>fisherman</t>
  </si>
  <si>
    <t>gatekeeper</t>
  </si>
  <si>
    <t>lodge</t>
  </si>
  <si>
    <t>kiln</t>
  </si>
  <si>
    <t>livery</t>
  </si>
  <si>
    <t>mastermind</t>
  </si>
  <si>
    <t>paddock</t>
  </si>
  <si>
    <t>sanctuary</t>
  </si>
  <si>
    <t>wayfarer</t>
  </si>
  <si>
    <t>animalfair</t>
  </si>
  <si>
    <t>animal</t>
  </si>
  <si>
    <t>Butterfly</t>
  </si>
  <si>
    <t>Chameleon</t>
  </si>
  <si>
    <t>Mole</t>
  </si>
  <si>
    <t>Mouse</t>
  </si>
  <si>
    <t>Owl</t>
  </si>
  <si>
    <t>Ox</t>
  </si>
  <si>
    <t>Pig</t>
  </si>
  <si>
    <t>Squirrel</t>
  </si>
  <si>
    <t>Turtle</t>
  </si>
  <si>
    <t>delay</t>
  </si>
  <si>
    <t>desperation</t>
  </si>
  <si>
    <t>gamble</t>
  </si>
  <si>
    <t>pursue</t>
  </si>
  <si>
    <t>ride</t>
  </si>
  <si>
    <t>toil</t>
  </si>
  <si>
    <t>enhance</t>
  </si>
  <si>
    <t>march</t>
  </si>
  <si>
    <t>transport</t>
  </si>
  <si>
    <t>banish</t>
  </si>
  <si>
    <t>bargain</t>
  </si>
  <si>
    <t>invest</t>
  </si>
  <si>
    <t>commerce</t>
  </si>
  <si>
    <t>demand</t>
  </si>
  <si>
    <t>stampede</t>
  </si>
  <si>
    <t>reap</t>
  </si>
  <si>
    <t>enclave</t>
  </si>
  <si>
    <t>alliance</t>
  </si>
  <si>
    <t>populate</t>
  </si>
  <si>
    <t>wayofthebutterfly</t>
  </si>
  <si>
    <t>wayofthecamel</t>
  </si>
  <si>
    <t>wayofthechameleon</t>
  </si>
  <si>
    <t>wayofthefrog</t>
  </si>
  <si>
    <t>wayofthegoat</t>
  </si>
  <si>
    <t>wayofthehorse</t>
  </si>
  <si>
    <t>wayofthemole</t>
  </si>
  <si>
    <t>wayofthemonkey</t>
  </si>
  <si>
    <t>wayofthemouse</t>
  </si>
  <si>
    <t>wayofthemule</t>
  </si>
  <si>
    <t>wayoftheotter</t>
  </si>
  <si>
    <t>wayoftheowl</t>
  </si>
  <si>
    <t>wayoftheox</t>
  </si>
  <si>
    <t>wayofthepig</t>
  </si>
  <si>
    <t>wayoftherat</t>
  </si>
  <si>
    <t>wayoftheseal</t>
  </si>
  <si>
    <t>wayofthesheep</t>
  </si>
  <si>
    <t>wayofthesquirrel</t>
  </si>
  <si>
    <t>wayoftheturtle</t>
  </si>
  <si>
    <t>wayoftheworm</t>
  </si>
  <si>
    <t>_Rat</t>
  </si>
  <si>
    <t>_Sheep</t>
  </si>
  <si>
    <t>he_Seal</t>
  </si>
  <si>
    <t>seize</t>
  </si>
  <si>
    <t>_Horse</t>
  </si>
  <si>
    <t>&lt;img alt="Curse-new.jpg" src="/images/thumb/b/b9/Curse-new.jpg/200px-Curse-new.jpg" width="200" height="320"&gt;</t>
  </si>
  <si>
    <t>the_camel</t>
  </si>
  <si>
    <t>_frog</t>
  </si>
  <si>
    <t>_goat</t>
  </si>
  <si>
    <t>_monkey</t>
  </si>
  <si>
    <t>_mule</t>
  </si>
  <si>
    <t>_otter</t>
  </si>
  <si>
    <t>_worm</t>
  </si>
  <si>
    <t>seizetheday</t>
  </si>
  <si>
    <t>huntinglodge</t>
  </si>
  <si>
    <t>Alejandro Gutiérrez Franco</t>
  </si>
  <si>
    <t>Alexander Jung</t>
  </si>
  <si>
    <t>Swindler</t>
  </si>
  <si>
    <t>Alex Drummond</t>
  </si>
  <si>
    <t>Brian Brinlee</t>
  </si>
  <si>
    <t>Christof Tisch</t>
  </si>
  <si>
    <t>Colin Throm</t>
  </si>
  <si>
    <t>Hoard</t>
  </si>
  <si>
    <t>Dennis Lohausen</t>
  </si>
  <si>
    <t>Donald Crank</t>
  </si>
  <si>
    <t>Doris Matthäus</t>
  </si>
  <si>
    <t>Elisa Cella</t>
  </si>
  <si>
    <t>Eric J Carter</t>
  </si>
  <si>
    <t>Franz Vohwinkel</t>
  </si>
  <si>
    <t>Grant Hansen</t>
  </si>
  <si>
    <t>Guillaume Ducos</t>
  </si>
  <si>
    <t>Wandering Minstrel</t>
  </si>
  <si>
    <t>Hans Krill</t>
  </si>
  <si>
    <t>Harald Lieske</t>
  </si>
  <si>
    <t>Ian Kirkpatrick</t>
  </si>
  <si>
    <t>Jacob Corn</t>
  </si>
  <si>
    <t>Philosopher's Stone</t>
  </si>
  <si>
    <t>Jason Slavin</t>
  </si>
  <si>
    <t>Jason Snair</t>
  </si>
  <si>
    <t>Bank</t>
  </si>
  <si>
    <t>Jeff Himmelman</t>
  </si>
  <si>
    <t>Jesse Mead</t>
  </si>
  <si>
    <t>Joshua Stewart</t>
  </si>
  <si>
    <t>Julien Delval</t>
  </si>
  <si>
    <t>Kelli Stakenas</t>
  </si>
  <si>
    <t>Kendra Dodsworth</t>
  </si>
  <si>
    <t>Wolf Den</t>
  </si>
  <si>
    <t>Kieron O'Gorman</t>
  </si>
  <si>
    <t>Kim Feigenbaum</t>
  </si>
  <si>
    <t>Mint</t>
  </si>
  <si>
    <t>Klemens Franz</t>
  </si>
  <si>
    <t>Scrying Pool</t>
  </si>
  <si>
    <t>Kurt Miller</t>
  </si>
  <si>
    <t>Lee Smith</t>
  </si>
  <si>
    <t>Venture</t>
  </si>
  <si>
    <t>Lorraine Schleter</t>
  </si>
  <si>
    <t>Lynell Ingram</t>
  </si>
  <si>
    <t>Marco Morte</t>
  </si>
  <si>
    <t>Mark Poole</t>
  </si>
  <si>
    <t>Martin Hoffmann</t>
  </si>
  <si>
    <t>Matthew Tames</t>
  </si>
  <si>
    <t>Menagerie</t>
  </si>
  <si>
    <t>Matthias Catrein</t>
  </si>
  <si>
    <t>Maura Kalusky</t>
  </si>
  <si>
    <t>Michael Menzel</t>
  </si>
  <si>
    <t>Spy</t>
  </si>
  <si>
    <t>Ossi Hiekkala</t>
  </si>
  <si>
    <t>Raina Kuptz</t>
  </si>
  <si>
    <t>Raven Mimura</t>
  </si>
  <si>
    <t>Fortune Teller</t>
  </si>
  <si>
    <t>RC Torres</t>
  </si>
  <si>
    <t>Rick Hershey</t>
  </si>
  <si>
    <t>Watchtower</t>
  </si>
  <si>
    <t>Rom</t>
  </si>
  <si>
    <t>Bishop</t>
  </si>
  <si>
    <t>Ryan Laukat</t>
  </si>
  <si>
    <t>Taylor Bennett</t>
  </si>
  <si>
    <t>Tournament</t>
  </si>
  <si>
    <t>Tu Pei-Shu</t>
  </si>
  <si>
    <t>Goons</t>
  </si>
  <si>
    <t>Familiar</t>
  </si>
  <si>
    <t>Aqueduct</t>
  </si>
  <si>
    <t>Ruined Village</t>
  </si>
  <si>
    <t>Horse Traders</t>
  </si>
  <si>
    <t>Garret DeChellis</t>
  </si>
  <si>
    <t>Jessi J</t>
  </si>
  <si>
    <t>&lt;div class="card-text" style="top:29px;"&gt;&lt;div style="position:relative; top:5px;"&gt;&lt;div style="line-height:19px;"&gt;&lt;div style="display:inline;"&gt;&lt;div style="display:inline; font-size:19px;"&gt;Vous pouvez écarter une carte&lt;/div&gt;&lt;/div&gt;&lt;br&gt;&lt;div style="display:inline;"&gt;&lt;div style="display:inline; font-size:19px;"&gt;Trésor de votre main. Recevez &lt;/div&gt;&lt;/div&gt;&lt;br&gt;&lt;div style="display:inline;"&gt;&lt;div style="display:inline; font-size:19px;"&gt;dans votre main une carte Trésor&lt;/div&gt;&lt;/div&gt;&lt;br&gt;&lt;div style="display:inline;"&gt;&lt;div style="display:inline; font-size:19px;"&gt;coûtant jusqu'à       de plus.&lt;/div&gt;&lt;/div&gt;&lt;br&gt;&lt;/div&gt;&lt;/div&gt;&lt;div class="card-text-coin-icon" style="transform:scale(0.19); top:74px; display: inline;left:158px;"&gt;&lt;div class="card-text-coin-text-container" style="display:inline;"&gt;&lt;div class="card-text-coin-text" style="color: black; display:inline; top:8px;"&gt;3&lt;/div&gt;&lt;/div&gt;&lt;/div&gt;&lt;/div&gt;</t>
  </si>
  <si>
    <t>id: "alms",  frenchName: "Aumône",  artwork: "http://wiki.dominionstrategy.com/images/a/ab/AlmsArt.jpg",</t>
  </si>
  <si>
    <t>text_html: '&lt;div class="landscape-text" style="top:6px;"&gt;&lt;div style="line-height:18.5px;"&gt;&lt;div style="display:inline;"&gt;&lt;div style="display:inline; font-size:18.5px;"&gt;&lt;b&gt;Une fois par tour :&lt;/b&gt; si vous n\'avez pas de carte Trésor&lt;/div&gt;&lt;/div&gt;&lt;br&gt;&lt;div style="display:inline;"&gt;&lt;div style="display:inline; font-size:18.5px;"&gt;en jeu, recevez une carte coûtant jusqu\'à      .&lt;/div&gt;&lt;/div&gt;&lt;br&gt;&lt;/div&gt;&lt;div class="card-text-coin-icon" style="transform:scale(0.185); top:23px; display: inline;left:355px;"&gt;&lt;div class="card-text-coin-text-container" style="display:inline;"&gt;&lt;div class="card-text-coin-text" style="color: black; display:inline; top:8px;"&gt;4&lt;/div&gt;&lt;/div&gt;&lt;/div&gt;&lt;/div&gt;'</t>
  </si>
  <si>
    <t>},</t>
  </si>
  <si>
    <t>id: "ball",  frenchName: "Bal",  artwork: "http://wiki.dominionstrategy.com/images/e/e5/BallArt.jpg",</t>
  </si>
  <si>
    <t>text_html: '&lt;div class="landscape-text" style="top:6px;"&gt;&lt;div style="line-height:18.5px;"&gt;&lt;div style="display:inline;"&gt;&lt;div style="display:inline; font-size:18.5px;"&gt;Prenez votre jeton « -        ».&lt;/div&gt;&lt;/div&gt;&lt;br&gt;&lt;div style="display:inline;"&gt;&lt;div style="display:inline; font-size:18.5px;"&gt;Recevez 2 cartes coûtant chacune jusqu\'à       .&lt;/div&gt;&lt;/div&gt;&lt;br&gt;&lt;/div&gt;&lt;div class="card-text-coin-icon" style="transform:scale(0.185); top:1px; display: inline;left:280px;"&gt;&lt;div class="card-text-coin-text-container" style="display:inline;"&gt;&lt;div class="card-text-coin-text" style="color: black; display:inline; top:8px;"&gt;1&lt;/div&gt;&lt;/div&gt;&lt;/div&gt;&lt;div class="card-text-coin-icon" style="transform:scale(0.185); top:23px; display: inline;left:360px;"&gt;&lt;div class="card-text-coin-text-container" style="display:inline;"&gt;&lt;div class="card-text-coin-text" style="color: black; display:inline; top:8px;"&gt;4&lt;/div&gt;&lt;/div&gt;&lt;/div&gt;&lt;/div&gt;'</t>
  </si>
  <si>
    <t>id: "bonfire",  frenchName: "Feu de joie",  artwork: "http://wiki.dominionstrategy.com/images/4/4c/BonfireArt.jpg",</t>
  </si>
  <si>
    <t>text_html: '&lt;div class="landscape-text" style="top:14px;"&gt;&lt;div style="display:inline;"&gt;&lt;div style="display:inline; font-size:22px;"&gt;Écartez jusqu\'à 2 cartes en jeu.&lt;/div&gt;&lt;/div&gt;&lt;br&gt;&lt;/div&gt;'</t>
  </si>
  <si>
    <t>id: "borrow",  frenchName: "Emprunt",  artwork: "http://wiki.dominionstrategy.com/images/a/af/BorrowArt.jpg",</t>
  </si>
  <si>
    <t>text_html: '&lt;div class="landscape-text" style="top:6px;"&gt;&lt;div style="line-height:18.5px;"&gt;&lt;div style="display:inline;"&gt;&lt;div style="display:inline; font-size:17px;"&gt;Une fois par tour : &lt;b&gt;+1 Achat&lt;/b&gt;. Si votre jeton « -1 Carte »&lt;/div&gt;&lt;/div&gt;&lt;br&gt;&lt;div style="display:inline;"&gt;&lt;div style="display:inline; font-size:17px;"&gt;n\'est pas sur votre pioche, placez-le à cet endroit et &lt;b&gt;+&lt;/b&gt;       .&lt;/div&gt;&lt;/div&gt;&lt;br&gt;&lt;/div&gt;&lt;div class="card-text-coin-icon" style="transform:scale(0.17); top:25px; display: inline;left:385px;"&gt;&lt;div class="card-text-coin-text-container" style="display:inline;"&gt;&lt;div class="card-text-coin-text" style="color: black; display:inline; top:8px;"&gt;1&lt;/div&gt;&lt;/div&gt;&lt;/div&gt;&lt;/div&gt;'</t>
  </si>
  <si>
    <t>id: "expedition",  frenchName: "Expedition",  artwork: "http://wiki.dominionstrategy.com/images/c/c0/ExpeditionArt.jpg",</t>
  </si>
  <si>
    <t>text_html: '&lt;div class="landscape-text" style="top:6px;"&gt;&lt;div style="line-height:18.5px;"&gt;&lt;div style="display:inline;"&gt;&lt;div style="display:inline; font-size:18.5px;"&gt;Piochez 2 cartes supplémentaires&lt;/div&gt;&lt;/div&gt;&lt;br&gt;&lt;div style="display:inline;"&gt;&lt;div style="display:inline; font-size:18.5px;"&gt;pour votre prochaine main.&lt;/div&gt;&lt;/div&gt;&lt;br&gt;&lt;/div&gt;&lt;/div&gt;'</t>
  </si>
  <si>
    <t>id: "ferry",  frenchName: "Bac",  artwork: "http://wiki.dominionstrategy.com/images/7/7a/FerryArt.jpg",</t>
  </si>
  <si>
    <t>text_html: '&lt;div class="landscape-text" style="top:0px;"&gt;&lt;div style="line-height:18.5px;"&gt;&lt;div style="display:inline;"&gt;&lt;div style="display:inline; font-size:17px;"&gt;Placez votre jeton « -       » sur une pile de cartes Action&lt;/div&gt;&lt;/div&gt;&lt;br&gt;&lt;div style="display:inline;"&gt;&lt;div style="display:inline; font-size:17px;"&gt;de la réserve.&lt;/div&gt;&lt;div style="display:inline; font-size:14px;"&gt;(Les cartes de cette pile coûtent        de moins&lt;/div&gt;&lt;/div&gt;&lt;br&gt;&lt;div style="line-height:12px;"&gt;&lt;div style="display:inline;"&gt;&lt;div style="display:inline; font-size:14px;"&gt;à votre tour.)&lt;/div&gt;&lt;/div&gt;&lt;br&gt;&lt;/div&gt;&lt;/div&gt;&lt;div class="card-text-coin-icon" style="transform:scale(0.17); top:4px; display: inline;left:175px;"&gt;&lt;div class="card-text-coin-text-container" style="display:inline;"&gt;&lt;div class="card-text-coin-text" style="color: black; display:inline; top:8px;"&gt;2&lt;/div&gt;&lt;/div&gt;&lt;/div&gt;&lt;div class="card-text-coin-icon" style="transform:scale(0.14); top:28px; display: inline;left:320px;"&gt;&lt;div class="card-text-coin-text-container" style="display:inline;"&gt;&lt;div class="card-text-coin-text" style="color: black; display:inline; top:8px;"&gt;2&lt;/div&gt;&lt;/div&gt;&lt;/div&gt;&lt;/div&gt;'</t>
  </si>
  <si>
    <t>id: "inheritance",  frenchName: "Héritage",  artwork: "http://wiki.dominionstrategy.com/images/d/dd/InheritanceArt.jpg",</t>
  </si>
  <si>
    <t>text_html: '&lt;div class="landscape-text" style="top:0px;"&gt;&lt;div style="line-height:14px;"&gt;&lt;div style="display:inline;"&gt;&lt;div style="display:inline; font-size:12px;"&gt;Une fois dans la partie : mettez de côté une carte Action non-Ordre de la réserve coûtant&lt;/div&gt;&lt;/div&gt;&lt;br&gt;&lt;div style="display:inline;"&gt;&lt;div style="display:inline; font-size:12px;"&gt;jusqu\'à      . Placez votre jeton Domaine dessus. (Durant vos tours, les Domaines sont des&lt;/div&gt;&lt;/div&gt;&lt;br&gt;&lt;div style="display:inline;"&gt;&lt;div style="display:inline; font-size:12px;"&gt;Actions qui se lisent « Jouez la carte sous votre jeton Domaine, sans la déplacer ».)     &lt;/div&gt;&lt;/div&gt;&lt;br&gt;&lt;/div&gt;&lt;div class="card-text-coin-icon" style="transform:scale(0.12); top:25px; display: inline;left:41px;"&gt;&lt;div class="card-text-coin-text-container" style="display:inline;"&gt;&lt;div class="card-text-coin-text" style="color: black; display:inline; top:8px;"&gt;4&lt;/div&gt;&lt;/div&gt;&lt;/div&gt;&lt;/div&gt;'</t>
  </si>
  <si>
    <t>id: "lostarts",  frenchName: "Arts anciens",  artwork: "http://wiki.dominionstrategy.com/images/4/49/LostArtsArt.jpg",</t>
  </si>
  <si>
    <t>text_html: '&lt;div class="landscape-text" style="top:0px;"&gt;&lt;div style="line-height:18.5px;"&gt;&lt;div style="display:inline;"&gt;&lt;div style="display:inline; font-size:18.5px;"&gt;Placez votre jeton « +1 Action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&lt;b&gt;+1 Action&lt;/b&gt;).&lt;/div&gt;&lt;/div&gt;&lt;br&gt;&lt;/div&gt;&lt;/div&gt;&lt;/div&gt;'</t>
  </si>
  <si>
    <t>id: "mission",  frenchName: "Mission",  artwork: "http://wiki.dominionstrategy.com/images/9/90/MissionArt.jpg",</t>
  </si>
  <si>
    <t>text_html: '&lt;div class="landscape-text" style="top:0px;"&gt;&lt;div style="line-height:18.5px;"&gt;&lt;div style="display:inline;"&gt;&lt;div style="display:inline; font-size:18.5px;"&gt;Une fois par tour : si le tour précédent n\'était pas le vôtre,&lt;/div&gt;&lt;/div&gt;&lt;br&gt;&lt;div style="display:inline;"&gt;&lt;div style="display:inline; font-size:18.5px;"&gt;jouez un tour supplémentaire après celui-ci&lt;/div&gt;&lt;/div&gt;&lt;br&gt;&lt;div style="display:inline;"&gt;&lt;div style="display:inline; font-size:18.5px;"&gt;pendant lequel vous ne pourrez pas acheter de carte.&lt;/div&gt;&lt;/div&gt;&lt;br&gt;&lt;/div&gt;&lt;/div&gt;'</t>
  </si>
  <si>
    <t>id: "pathfinding",  frenchName: "Reconnaissance",  artwork: "http://wiki.dominionstrategy.com/images/a/a3/PathfindingArt.jpg",</t>
  </si>
  <si>
    <t>text_html: '&lt;div class="landscape-text" style="top:0px;"&gt;&lt;div style="line-height:18.5px;"&gt;&lt;div style="display:inline;"&gt;&lt;div style="display:inline; font-size:18.5px;"&gt;Placez votre jeton « +1 Carte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d\'abord &lt;b&gt;+1 Carte&lt;/b&gt;.)&lt;/div&gt;&lt;/div&gt;&lt;br&gt;&lt;/div&gt;&lt;/div&gt;&lt;/div&gt;'</t>
  </si>
  <si>
    <t>id: "pilgrimage",  frenchName: "Pèlerinage",  artwork: "http://wiki.dominionstrategy.com/images/a/a2/PilgrimageArt.jpg",</t>
  </si>
  <si>
    <t>text_html: '&lt;div class="landscape-text" style="top:0px;"&gt;&lt;div style="line-height:14px;"&gt;&lt;div style="display:inline;"&gt;&lt;div style="display:inline; font-size:14px;"&gt;Une fois par tour : Retournez votre jeton « Voyage » (placez-le face&lt;/div&gt;&lt;/div&gt;&lt;br&gt;&lt;div style="display:inline;"&gt;&lt;div style="display:inline; font-size:14px;"&gt;visible au début de la partie); s\'il est facile visible, choisissez jusqu\'à&lt;/div&gt;&lt;/div&gt;&lt;br&gt;&lt;div style="display:inline;"&gt;&lt;div style="display:inline; font-size:14px;"&gt;3 cartes différentes en jeu et recevez un exemplaire de chacune.&lt;/div&gt;&lt;/div&gt;&lt;br&gt;&lt;/div&gt;&lt;/div&gt;'</t>
  </si>
  <si>
    <t>id: "plan",  frenchName: "Plan de bataille",  artwork: "http://wiki.dominionstrategy.com/images/f/f2/PlanArt.jpg",</t>
  </si>
  <si>
    <t>text_html: '&lt;div class="landscape-text" style="top:0px;"&gt;&lt;div style="line-height:18.5px;"&gt;&lt;div style="display:inline;"&gt;&lt;div style="display:inline; font-size:18.5px;"&gt;Placez votre jeton « Écart » sur une pile de cartes Action&lt;/div&gt;&lt;/div&gt;&lt;br&gt;&lt;div style="display:inline;"&gt;&lt;div style="display:inline; font-size:18.5px;"&gt;de la réserve. &lt;/div&gt;&lt;div style="display:inline; font-size:14px;"&gt;(Quand vous achetez une carte de cette pile,&lt;/div&gt;&lt;/div&gt;&lt;br&gt;&lt;div style="line-height:12px;"&gt;&lt;div style="display:inline;"&gt;&lt;div style="display:inline; font-size:14px;"&gt;vous pouvez écarter une carte de votre main.)&lt;/div&gt;&lt;/div&gt;&lt;br&gt;&lt;/div&gt;&lt;/div&gt;&lt;/div&gt;'</t>
  </si>
  <si>
    <t>id: "quest",  frenchName: "Quête",  artwork: "http://wiki.dominionstrategy.com/images/b/b9/QuestArt.jpg",</t>
  </si>
  <si>
    <t>text_html: '&lt;div class="landscape-text" style="top:6px;"&gt;&lt;div style="line-height:18.5px;"&gt;&lt;div style="display:inline;"&gt;&lt;div style="display:inline; font-size:18.5px;"&gt;Vous pouvez défausser une carte Attaque, deux&lt;/div&gt;&lt;/div&gt;&lt;br&gt;&lt;div style="display:inline;"&gt;&lt;div style="display:inline; font-size:18.5px;"&gt;Malédictions ou six cartes. Dans ce cas, recevez un Or.&lt;/div&gt;&lt;/div&gt;&lt;br&gt;&lt;/div&gt;&lt;/div&gt;'</t>
  </si>
  <si>
    <t>id: "raid",  frenchName: "Raid",  artwork: "http://wiki.dominionstrategy.com/images/2/21/RaidArt.jpg",</t>
  </si>
  <si>
    <t>text_html: '&lt;div class="landscape-text" style="top:6px;"&gt;&lt;div style="line-height:18.5px;"&gt;&lt;div style="display:inline;"&gt;&lt;div style="display:inline; font-size:16px;"&gt;Recevez un Argent par Argent que vous avez en jeu. Tous&lt;/div&gt;&lt;/div&gt;&lt;br&gt;&lt;div style="display:inline;"&gt;&lt;div style="display:inline; font-size:16px;"&gt;vos adversaires placent leur jeton « -1 Carte » sur leur pioche.&lt;/div&gt;&lt;/div&gt;&lt;br&gt;&lt;/div&gt;'</t>
  </si>
  <si>
    <t>id: "save",  frenchName: "Resserre",  artwork: "http://wiki.dominionstrategy.com/images/6/6a/SaveArt.jpg",</t>
  </si>
  <si>
    <t>text_html: '&lt;div class="landscape-text" style="top:6px;"&gt;&lt;div style="line-height:18.5px;"&gt;&lt;div style="display:inline;"&gt;&lt;div style="display:inline; font-size:16px;"&gt;Une fois par tour : &lt;div style="display: inline; font-weight: bold;"&gt;+1 Achat&lt;/div&gt;. Mettez de côté une carte de votre&lt;/div&gt;&lt;/div&gt;&lt;br&gt;&lt;div style="display:inline;"&gt;&lt;div style="display:inline; font-size:16px;"&gt;main et prenez-la en main après la phase Ajustement de ce tour.&lt;/div&gt;&lt;/div&gt;&lt;br&gt;&lt;/div&gt;&lt;/div&gt;'</t>
  </si>
  <si>
    <t>id: "scoutingparty",  frenchName: "Pistage",  artwork: "http://wiki.dominionstrategy.com/images/0/0d/ScoutingPartyArt.jpg",</t>
  </si>
  <si>
    <t>text_html: '&lt;div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top:-9px;"&gt;&lt;div style="line-height:16px;"&gt;&lt;div style="display:inline;"&gt;&lt;div style="display:inline; font-size:16px;"&gt;Consultez les 5 premières cartes de votre pioche. Défaussez-en 3&lt;/div&gt;&lt;/div&gt;&lt;br&gt;&lt;div style="display:inline;"&gt;&lt;div style="display:inline; font-size:16px;"&gt;et replacez les autres dans l\'ordre de votre choix.&lt;/div&gt;&lt;/div&gt;&lt;br&gt;&lt;/div&gt;&lt;/div&gt;&lt;/div&gt;'</t>
  </si>
  <si>
    <t>id: "seaway",  frenchName: "Route maritime",  artwork: "http://wiki.dominionstrategy.com/images/e/ec/SeawayArt.jpg",</t>
  </si>
  <si>
    <t>text_html: '&lt;div class="landscape-text" style="top:0px;"&gt;&lt;div style="line-height:18px;"&gt;&lt;div style="display:inline;"&gt;&lt;div style="display:inline; font-size:16px;"&gt;Recevez une carte Action coûtant jusqu\'à       .&lt;/div&gt;&lt;/div&gt;&lt;br&gt;&lt;div style="display:inline;"&gt;&lt;div style="display:inline; font-size:16px;"&gt;Placez votre jeton « +1 Achat » sur cette pile.&lt;/div&gt;&lt;div style="display:inline; font-size:14px;"&gt;(Quand vous jouez&lt;/div&gt;&lt;/div&gt;&lt;br&gt;&lt;div style="line-height:12px;"&gt;&lt;div style="display:inline;"&gt;&lt;div style="display:inline; font-size:14px;"&gt;une carte de cette pile, vous obtenez d\'abord &lt;div style="display: inline; font-weight: bold;"&gt;+1 Achat&lt;/div&gt;.)&lt;/div&gt;&lt;/div&gt;&lt;br&gt;&lt;/div&gt;&lt;/div&gt;&lt;div class="card-text-coin-icon" style="transform:scale(0.16); top:3px; display: inline;left:340px;"&gt;&lt;div class="card-text-coin-text-container" style="display:inline;"&gt;&lt;div class="card-text-coin-text" style="color: black; display:inline; top:8px;"&gt;4&lt;/div&gt;&lt;/div&gt;&lt;/div&gt;&lt;/div&gt;'</t>
  </si>
  <si>
    <t>id: "travellingfair",  frenchName: "Forains",  artwork: "http://wiki.dominionstrategy.com/images/d/d4/Travelling_FairArt.jpg",</t>
  </si>
  <si>
    <t>text_html: '&lt;div class="landscape-text" style="top:0px;"&gt;&lt;div style="position:relative; top:-5px;"&gt;&lt;div style="font-weight: bold;"&gt;&lt;div style="display:inline;"&gt;&lt;div style="display:inline; font-size:22px;"&gt;+2 Achats&lt;/div&gt;&lt;/div&gt;&lt;br&gt;&lt;/div&gt;&lt;/div&gt;&lt;div style="position:relative; top:-9px;"&gt;&lt;div style="line-height:16px;"&gt;&lt;div style="display:inline;"&gt;&lt;div style="display:inline; font-size:16px;"&gt;Quand vous recevez une carte à ce tour,&lt;/div&gt;&lt;/div&gt;&lt;br&gt;&lt;div style="display:inline;"&gt;&lt;div style="display:inline; font-size:16px;"&gt;vous pouvez la placer sur votre pioche.&lt;/div&gt;&lt;/div&gt;&lt;br&gt;&lt;/div&gt;&lt;/div&gt;&lt;/div&gt;'</t>
  </si>
  <si>
    <t>id: "trade",  frenchName: "Commerce",  artwork: "http://wiki.dominionstrategy.com/images/f/f7/TradeArt.jpg",</t>
  </si>
  <si>
    <t>text_html: '&lt;div class="landscape-text" style="top:6px;"&gt;&lt;div style="line-height:18.5px;"&gt;&lt;div style="display:inline;"&gt;&lt;div style="display:inline; font-size:18.5px;"&gt;Écartez jusqu\'à 2 cartes de votre main.&lt;/div&gt;&lt;/div&gt;&lt;br&gt;&lt;div style="display:inline;"&gt;&lt;div style="display:inline; font-size:18.5px;"&gt;Recevez un Argent par carte écartée.&lt;/div&gt;&lt;/div&gt;&lt;br&gt;&lt;/div&gt;'</t>
  </si>
  <si>
    <t>id: "training",  frenchName: "Entraînement",  artwork: "http://wiki.dominionstrategy.com/images/3/34/TrainingArt.jpg",</t>
  </si>
  <si>
    <t>text_html: '&lt;div class="landscape-text" style="top:0px;"&gt;&lt;div style="line-height:18.5px;"&gt;&lt;div style="display:inline;"&gt;&lt;div style="display:inline; font-size:18.5px;"&gt;Placez votre jeton « +      » sur une pile de cartes Action&lt;/div&gt;&lt;/div&gt;&lt;br&gt;&lt;div style="display:inline;"&gt;&lt;div style="display:inline; font-size:18.5px;"&gt;de la réserve. &lt;/div&gt;&lt;div style="display:inline; font-size:14px;"&gt;(Quand vous jouez une carte de cette pile,&lt;/div&gt;&lt;/div&gt;&lt;br&gt;&lt;div style="line-height:12px;"&gt;&lt;div style="display:inline;"&gt;&lt;div style="display:inline; font-size:14px;"&gt;obtenez d\'abord +      .)&lt;/div&gt;&lt;/div&gt;&lt;br&gt;&lt;/div&gt;&lt;/div&gt;&lt;/div&gt;&lt;div class="card-text-coin-icon" style="transform:scale(0.16); top:4px; display: inline;left:177px;"&gt;&lt;div class="card-text-coin-text-container" style="display:inline;"&gt;&lt;div class="card-text-coin-text" style="color: black; display:inline; top:8px;"&gt;1&lt;/div&gt;&lt;/div&gt;&lt;/div&gt;&lt;div class="card-text-coin-icon" style="transform:scale(0.14); top:48px; display: inline;left:257px;"&gt;&lt;div class="card-text-coin-text-container" style="display:inline;"&gt;&lt;div class="card-text-coin-text" style="color: black; display:inline; top:8px;"&gt;1&lt;/div&gt;&lt;/div&gt;&lt;/div&gt;&lt;/div&gt;'</t>
  </si>
  <si>
    <t>&lt;div class="landscape-text" style="top:6px;"&gt;&lt;div style="line-height:18.5px;"&gt;&lt;div style="display:inline;"&gt;&lt;div style="display:inline; font-size:18.5px;"&gt;&lt;b&gt;Une fois par tour :&lt;/b&gt; si vous n'avez pas de carte Trésor&lt;/div&gt;&lt;/div&gt;&lt;br&gt;&lt;div style="display:inline;"&gt;&lt;div style="display:inline; font-size:18.5px;"&gt;en jeu, recevez une carte coûtant jusqu'à      .&lt;/div&gt;&lt;/div&gt;&lt;br&gt;&lt;/div&gt;&lt;div class="card-text-coin-icon" style="transform:scale(0.185); top:23px; display: inline;left:355px;"&gt;&lt;div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</si>
  <si>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style="top:6px;"&gt;&lt;div style="line-height:18.5px;"&gt;&lt;div style="display:inline;"&gt;&lt;div style="display:inline; font-size:18.5px;"&gt;Prenez votre jeton « -        ».&lt;/div&gt;&lt;/div&gt;&lt;br&gt;&lt;div style="display:inline;"&gt;&lt;div style="display:inline; font-size:18.5px;"&gt;Recevez 2 cartes coûtant chacune jusqu'à       .&lt;/div&gt;&lt;/div&gt;&lt;br&gt;&lt;/div&gt;&lt;div class="card-text-coin-icon" style="transform:scale(0.185); top:1px; display: inline;left:280px;"&gt;&lt;div class="card-text-coin-text-container" style="display:inline;"&gt;&lt;div class="card-text-coin-text" style="color: black; display:inline; top:8px;"&gt;1&lt;/div&gt;&lt;/div&gt;&lt;/div&gt;&lt;div class="card-text-coin-icon" style="transform:scale(0.185); top:23px; display: inline;left:360px;"&gt;&lt;div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</si>
  <si>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style="top:6px;"&gt;&lt;div style="line-height:18.5px;"&gt;&lt;div style="display:inline;"&gt;&lt;div style="display:inline; font-size:17px;"&gt;Une fois par tour : &lt;b&gt;+1 Achat&lt;/b&gt;. Si votre jeton « -1 Carte »&lt;/div&gt;&lt;/div&gt;&lt;br&gt;&lt;div style="display:inline;"&gt;&lt;div style="display:inline; font-size:17px;"&gt;n'est pas sur votre pioche, placez-le à cet endroit et &lt;b&gt;+&lt;/b&gt;       .&lt;/div&gt;&lt;/div&gt;&lt;br&gt;&lt;/div&gt;&lt;div class="card-text-coin-icon" style="transform:scale(0.17); top:25px; display: inline;left:385px;"&gt;&lt;div class="card-text-coin-text-container" style="display:inline;"&gt;&lt;div class="card-text-coin-text" style="color: black; display:inline; top:8px;"&gt;1&lt;/div&gt;&lt;/div&gt;&lt;/div&gt;&lt;/div&gt;</t>
  </si>
  <si>
    <t>&lt;div class="landscape-text" style="top:6px;"&gt;&lt;div style="line-height:18.5px;"&gt;&lt;div style="display:inline;"&gt;&lt;div style="display:inline; font-size:18.5px;"&gt;Piochez 2 cartes supplémentaires&lt;/div&gt;&lt;/div&gt;&lt;br&gt;&lt;div style="display:inline;"&gt;&lt;div style="display:inline; font-size:18.5px;"&gt;pour votre prochaine main.&lt;/div&gt;&lt;/div&gt;&lt;br&gt;&lt;/div&gt;&lt;/div&gt;</t>
  </si>
  <si>
    <t>&lt;div class="landscape-text" style="top:0px;"&gt;&lt;div style="line-height:18.5px;"&gt;&lt;div style="display:inline;"&gt;&lt;div style="display:inline; font-size:17px;"&gt;Placez votre jeton « -       » sur une pile de cartes Action&lt;/div&gt;&lt;/div&gt;&lt;br&gt;&lt;div style="display:inline;"&gt;&lt;div style="display:inline; font-size:17px;"&gt;de la réserve.&lt;/div&gt;&lt;div style="display:inline; font-size:14px;"&gt;(Les cartes de cette pile coûtent        de moins&lt;/div&gt;&lt;/div&gt;&lt;br&gt;&lt;div style="line-height:12px;"&gt;&lt;div style="display:inline;"&gt;&lt;div style="display:inline; font-size:14px;"&gt;à votre tour.)&lt;/div&gt;&lt;/div&gt;&lt;br&gt;&lt;/div&gt;&lt;/div&gt;&lt;div class="card-text-coin-icon" style="transform:scale(0.17); top:4px; display: inline;left:175px;"&gt;&lt;div class="card-text-coin-text-container" style="display:inline;"&gt;&lt;div class="card-text-coin-text" style="color: black; display:inline; top:8px;"&gt;2&lt;/div&gt;&lt;/div&gt;&lt;/div&gt;&lt;div class="card-text-coin-icon" style="transform:scale(0.14); top:28px; display: inline;left:320px;"&gt;&lt;div class="card-text-coin-text-container" style="display:inline;"&gt;&lt;div class="card-text-coin-text" style="color: black; display:inline; top:8px;"&gt;2&lt;/div&gt;&lt;/div&gt;&lt;/div&gt;&lt;/div&gt;</t>
  </si>
  <si>
    <t>&lt;div class="landscape-text" style="top:0px;"&gt;&lt;div style="line-height:14px;"&gt;&lt;div style="display:inline;"&gt;&lt;div style="display:inline; font-size:12px;"&gt;Une fois dans la partie : mettez de côté une carte Action non-Ordre de la réserve coûtant&lt;/div&gt;&lt;/div&gt;&lt;br&gt;&lt;div style="display:inline;"&gt;&lt;div style="display:inline; font-size:12px;"&gt;jusqu'à      . Placez votre jeton Domaine dessus. (Durant vos tours, les Domaines sont des&lt;/div&gt;&lt;/div&gt;&lt;br&gt;&lt;div style="display:inline;"&gt;&lt;div style="display:inline; font-size:12px;"&gt;Actions qui se lisent « Jouez la carte sous votre jeton Domaine, sans la déplacer ».)     &lt;/div&gt;&lt;/div&gt;&lt;br&gt;&lt;/div&gt;&lt;div class="card-text-coin-icon" style="transform:scale(0.12); top:25px; display: inline;left:41px;"&gt;&lt;div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</si>
  <si>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style="top:0px;"&gt;&lt;div style="line-height:18.5px;"&gt;&lt;div style="display:inline;"&gt;&lt;div style="display:inline; font-size:18.5px;"&gt;Placez votre jeton « +1 Action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&lt;b&gt;+1 Action&lt;/b&gt;).&lt;/div&gt;&lt;/div&gt;&lt;br&gt;&lt;/div&gt;&lt;/div&gt;&lt;/div&gt;</t>
  </si>
  <si>
    <t>&lt;div class="landscape-text" style="top:0px;"&gt;&lt;div style="line-height:18.5px;"&gt;&lt;div style="display:inline;"&gt;&lt;div style="display:inline; font-size:18.5px;"&gt;Une fois par tour : si le tour précédent n'était pas le vôtre,&lt;/div&gt;&lt;/div&gt;&lt;br&gt;&lt;div style="display:inline;"&gt;&lt;div style="display:inline; font-size:18.5px;"&gt;jouez un tour supplémentaire après celui-ci&lt;/div&gt;&lt;/div&gt;&lt;br&gt;&lt;div style="display:inline;"&gt;&lt;div style="display:inline; font-size:18.5px;"&gt;pendant lequel vous ne pourrez pas acheter de carte.&lt;/div&gt;&lt;/div&gt;&lt;br&gt;&lt;/div&gt;&lt;/div&gt;</t>
  </si>
  <si>
    <t>&lt;div class="landscape-text" style="top:0px;"&gt;&lt;div style="line-height:18.5px;"&gt;&lt;div style="display:inline;"&gt;&lt;div style="display:inline; font-size:18.5px;"&gt;Placez votre jeton « +1 Carte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d'abord &lt;b&gt;+1 Carte&lt;/b&gt;.)&lt;/div&gt;&lt;/div&gt;&lt;br&gt;&lt;/div&gt;&lt;/div&gt;&lt;/div&gt;</t>
  </si>
  <si>
    <t>&lt;div class="landscape-text" style="top:0px;"&gt;&lt;div style="line-height:14px;"&gt;&lt;div style="display:inline;"&gt;&lt;div style="display:inline; font-size:14px;"&gt;Une fois par tour : Retournez votre jeton « Voyage » (placez-le face&lt;/div&gt;&lt;/div&gt;&lt;br&gt;&lt;div style="display:inline;"&gt;&lt;div style="display:inline; font-size:14px;"&gt;visible au début de la partie); s'il est facile visible, choisissez jusqu'à&lt;/div&gt;&lt;/div&gt;&lt;br&gt;&lt;div style="display:inline;"&gt;&lt;div style="display:inline; font-size:14px;"&gt;3 cartes différentes en jeu et recevez un exemplaire de chacune.&lt;/div&gt;&lt;/div&gt;&lt;br&gt;&lt;/div&gt;&lt;/div&gt;</t>
  </si>
  <si>
    <t>&lt;div class="landscape-text" style="top:0px;"&gt;&lt;div style="line-height:18.5px;"&gt;&lt;div style="display:inline;"&gt;&lt;div style="display:inline; font-size:18.5px;"&gt;Placez votre jeton « Écart » sur une pile de cartes Action&lt;/div&gt;&lt;/div&gt;&lt;br&gt;&lt;div style="display:inline;"&gt;&lt;div style="display:inline; font-size:18.5px;"&gt;de la réserve. &lt;/div&gt;&lt;div style="display:inline; font-size:14px;"&gt;(Quand vous achetez une carte de cette pile,&lt;/div&gt;&lt;/div&gt;&lt;br&gt;&lt;div style="line-height:12px;"&gt;&lt;div style="display:inline;"&gt;&lt;div style="display:inline; font-size:14px;"&gt;vous pouvez écarter une carte de votre main.)&lt;/div&gt;&lt;/div&gt;&lt;br&gt;&lt;/div&gt;&lt;/div&gt;&lt;/div&gt;</t>
  </si>
  <si>
    <t>&lt;div class="landscape-text" style="top:6px;"&gt;&lt;div style="line-height:18.5px;"&gt;&lt;div style="display:inline;"&gt;&lt;div style="display:inline; font-size:18.5px;"&gt;Vous pouvez défausser une carte Attaque, deux&lt;/div&gt;&lt;/div&gt;&lt;br&gt;&lt;div style="display:inline;"&gt;&lt;div style="display:inline; font-size:18.5px;"&gt;Malédictions ou six cartes. Dans ce cas, recevez un Or.&lt;/div&gt;&lt;/div&gt;&lt;br&gt;&lt;/div&gt;&lt;/div&gt;</t>
  </si>
  <si>
    <t>&lt;div class="landscape-text" style="top:6px;"&gt;&lt;div style="line-height:18.5px;"&gt;&lt;div style="display:inline;"&gt;&lt;div style="display:inline; font-size:16px;"&gt;Recevez un Argent par Argent que vous avez en jeu. Tous&lt;/div&gt;&lt;/div&gt;&lt;br&gt;&lt;div style="display:inline;"&gt;&lt;div style="display:inline; font-size:16px;"&gt;vos adversaires placent leur jeton « -1 Carte » sur leur pioche.&lt;/div&gt;&lt;/div&gt;&lt;br&gt;&lt;/div&gt;</t>
  </si>
  <si>
    <t>&lt;div class="landscape-text" style="top:6px;"&gt;&lt;div style="line-height:18.5px;"&gt;&lt;div style="display:inline;"&gt;&lt;div style="display:inline; font-size:16px;"&gt;Une fois par tour : &lt;div style="display: inline; font-weight: bold;"&gt;+1 Achat&lt;/div&gt;. Mettez de côté une carte de votre&lt;/div&gt;&lt;/div&gt;&lt;br&gt;&lt;div style="display:inline;"&gt;&lt;div style="display:inline; font-size:16px;"&gt;main et prenez-la en main après la phase Ajustement de ce tour.&lt;/div&gt;&lt;/div&gt;&lt;br&gt;&lt;/div&gt;&lt;/div&gt;</t>
  </si>
  <si>
    <t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top:-9px;"&gt;&lt;div style="line-height:16px;"&gt;&lt;div style="display:inline;"&gt;&lt;div style="display:inline; font-size:16px;"&gt;Consultez les 5 premières cartes de votre pioche. Défaussez-en 3&lt;/div&gt;&lt;/div&gt;&lt;br&gt;&lt;div style="display:inline;"&gt;&lt;div style="display:inline; font-size:16px;"&gt;et replacez les autres dans l'ordre de votre choix.&lt;/div&gt;&lt;/div&gt;&lt;br&gt;&lt;/div&gt;&lt;/div&gt;&lt;/div&gt;</t>
  </si>
  <si>
    <t>&lt;div class="landscape-text" style="top:0px;"&gt;&lt;div style="line-height:18px;"&gt;&lt;div style="display:inline;"&gt;&lt;div style="display:inline; font-size:16px;"&gt;Recevez une carte Action coûtant jusqu'à       .&lt;/div&gt;&lt;/div&gt;&lt;br&gt;&lt;div style="display:inline;"&gt;&lt;div style="display:inline; font-size:16px;"&gt;Placez votre jeton « +1 Achat » sur cette pile.&lt;/div&gt;&lt;div style="display:inline; font-size:14px;"&gt;(Quand vous jouez&lt;/div&gt;&lt;/div&gt;&lt;br&gt;&lt;div style="line-height:12px;"&gt;&lt;div style="display:inline;"&gt;&lt;div style="display:inline; font-size:14px;"&gt;une carte de cette pile, vous obtenez d'abord &lt;div style="display: inline; font-weight: bold;"&gt;+1 Achat&lt;/div&gt;.)&lt;/div&gt;&lt;/div&gt;&lt;br&gt;&lt;/div&gt;&lt;/div&gt;&lt;div class="card-text-coin-icon" style="transform:scale(0.16); top:3px; display: inline;left:340px;"&gt;&lt;div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</si>
  <si>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style="top:0px;"&gt;&lt;div style="position:relative; top:-5px;"&gt;&lt;div style="font-weight: bold;"&gt;&lt;div style="display:inline;"&gt;&lt;div style="display:inline; font-size:22px;"&gt;+2 Achats&lt;/div&gt;&lt;/div&gt;&lt;br&gt;&lt;/div&gt;&lt;/div&gt;&lt;div style="position:relative; top:-9px;"&gt;&lt;div style="line-height:16px;"&gt;&lt;div style="display:inline;"&gt;&lt;div style="display:inline; font-size:16px;"&gt;Quand vous recevez une carte à ce tour,&lt;/div&gt;&lt;/div&gt;&lt;br&gt;&lt;div style="display:inline;"&gt;&lt;div style="display:inline; font-size:16px;"&gt;vous pouvez la placer sur votre pioche.&lt;/div&gt;&lt;/div&gt;&lt;br&gt;&lt;/div&gt;&lt;/div&gt;&lt;/div&gt;</t>
  </si>
  <si>
    <t>&lt;div class="landscape-text" style="top:6px;"&gt;&lt;div style="line-height:18.5px;"&gt;&lt;div style="display:inline;"&gt;&lt;div style="display:inline; font-size:18.5px;"&gt;Écartez jusqu'à 2 cartes de votre main.&lt;/div&gt;&lt;/div&gt;&lt;br&gt;&lt;div style="display:inline;"&gt;&lt;div style="display:inline; font-size:18.5px;"&gt;Recevez un Argent par carte écartée.&lt;/div&gt;&lt;/div&gt;&lt;br&gt;&lt;/div&gt;</t>
  </si>
  <si>
    <t>&lt;div class="landscape-text" style="top:0px;"&gt;&lt;div style="line-height:18.5px;"&gt;&lt;div style="display:inline;"&gt;&lt;div style="display:inline; font-size:18.5px;"&gt;Placez votre jeton « +      » sur une pile de cartes Action&lt;/div&gt;&lt;/div&gt;&lt;br&gt;&lt;div style="display:inline;"&gt;&lt;div style="display:inline; font-size:18.5px;"&gt;de la réserve. &lt;/div&gt;&lt;div style="display:inline; font-size:14px;"&gt;(Quand vous jouez une carte de cette pile,&lt;/div&gt;&lt;/div&gt;&lt;br&gt;&lt;div style="line-height:12px;"&gt;&lt;div style="display:inline;"&gt;&lt;div style="display:inline; font-size:14px;"&gt;obtenez d'abord +      .)&lt;/div&gt;&lt;/div&gt;&lt;br&gt;&lt;/div&gt;&lt;/div&gt;&lt;/div&gt;&lt;div class="card-text-coin-icon" style="transform:scale(0.16); top:4px; display: inline;left:177px;"&gt;&lt;div class="card-text-coin-text-container" style="display:inline;"&gt;&lt;div class="card-text-coin-text" style="color: black; display:inline; top:8px;"&gt;1&lt;/div&gt;&lt;/div&gt;&lt;/div&gt;&lt;div class="card-text-coin-icon" style="transform:scale(0.14); top:48px; display: inline;left:257px;"&gt;&lt;div class="card-text-coin-text-container" style="display:inline;"&gt;&lt;div class="card-text-coin-text" style="color: black; display:inline; top:8px;"&gt;1&lt;/div&gt;&lt;/div&gt;&lt;/div&gt;&lt;/div&gt;</t>
  </si>
  <si>
    <t>id: "triumph",  frenchName: "Triomphe",  artwork: "http://wiki.dominionstrategy.com/images/9/9d/TriumphArt.jpg",</t>
  </si>
  <si>
    <t>text_html: '&lt;div class="landscape-text" style="top:5px;"&gt;&lt;div style="line-height:22px;"&gt;&lt;div style="display:inline;"&gt;&lt;div style="display:inline; font-size:19px;"&gt;Recevez un Domaine. Dans ce cas,&lt;/div&gt;&lt;/div&gt;&lt;br&gt;&lt;div style="display:inline;"&gt;&lt;div style="display:inline; font-size:19px;"&gt;          par carte que vous avez reçue à ce tour.&lt;/div&gt;&lt;/div&gt;&lt;br&gt;&lt;/div&gt;&lt;div class="card-text-vp-icon-container" style="display:inline; transform:scale(0.17); top:30px;left:68px;"&gt;&lt;div class="card-text-vp-text-container"&gt;&lt;div class="card-text-vp-text" style="top:8px;"&gt;+1&lt;/div&gt;&lt;/div&gt;&lt;div class="card-text-vp-icon"&gt;&lt;/div&gt;&lt;/div&gt;&lt;/div&gt;'</t>
  </si>
  <si>
    <t>id: "annex",  frenchName: "Annexion",  artwork: "http://wiki.dominionstrategy.com/images/4/46/AnnexArt.jpg",</t>
  </si>
  <si>
    <t>text_html: '&lt;div class="landscape-text" style="top:5px;"&gt;&lt;div style="line-height:22px;"&gt;&lt;div style="display:inline;"&gt;&lt;div style="display:inline; font-size:19px;"&gt;Consultez votre défausse. Mélangez-la toute, sauf&lt;/div&gt;&lt;/div&gt;&lt;br&gt;&lt;div style="display:inline;"&gt;&lt;div style="display:inline; font-size:19px;"&gt;au plus 5 cartes, avec votre pioche. Recevez un Duché.&lt;/div&gt;&lt;/div&gt;&lt;br&gt;&lt;/div&gt;&lt;/div&gt;'</t>
  </si>
  <si>
    <t>id: "donate",  frenchName: "Donation",  artwork: "http://wiki.dominionstrategy.com/images/f/f5/DonateArt.jpg",</t>
  </si>
  <si>
    <t>text_html: '&lt;div class="landscape-text" style="top:0px;"&gt;&lt;div style="line-height:17px;"&gt;&lt;div style="display:inline;"&gt;&lt;div style="display:inline; font-size:16.5px;"&gt;Après ce tour, prenez en main toutes les cartes de votre pioche&lt;/div&gt;&lt;/div&gt;&lt;br&gt;&lt;div style="display:inline;"&gt;&lt;div style="display:inline; font-size:16.5px;"&gt;et de votre défausse, écartez-en autant que vous le souhaitez,&lt;/div&gt;&lt;/div&gt;&lt;br&gt;&lt;div style="display:inline;"&gt;&lt;div style="display:inline; font-size:16.5px;"&gt;mélangez votre main à votre pioche, puis piochez 5 cartes.&lt;/div&gt;&lt;/div&gt;&lt;br&gt;&lt;/div&gt;&lt;/div&gt;'</t>
  </si>
  <si>
    <t>id: "advance",  frenchName: "Adoubement",  artwork: "http://wiki.dominionstrategy.com/images/3/36/AdvanceArt.jpg",</t>
  </si>
  <si>
    <t>text_html: '&lt;div class="landscape-text" style="top:5px;"&gt;&lt;div style="line-height:22px;"&gt;&lt;div style="display:inline;"&gt;&lt;div style="display:inline; font-size:18px;"&gt;Vous pouvez écarter une carte Action de votre main.&lt;/div&gt;&lt;/div&gt;&lt;br&gt;&lt;div style="display:inline;"&gt;&lt;div style="display:inline; font-size:18px;"&gt;Dans ce cas, recevez une carte Action coûtant jusqu\'à      .&lt;/div&gt;&lt;/div&gt;&lt;br&gt;&lt;/div&gt;&lt;div class="card-text-coin-icon" style="transform:scale(0.17); top:30px; display: inline;left:399px;"&gt;&lt;div class="card-text-coin-text-container" style="display:inline;"&gt;&lt;div class="card-text-coin-text" style="color: black; display:inline; top:8px;"&gt;6&lt;/div&gt;&lt;/div&gt;&lt;/div&gt;&lt;/div&gt;'</t>
  </si>
  <si>
    <t>id: "delve",  frenchName: "Trouée",  artwork: "http://wiki.dominionstrategy.com/images/b/b5/DelveArt.jpg",</t>
  </si>
  <si>
    <t>text_html: '&lt;div class="landscape-text" style="top:5px;"&gt;&lt;div style="line-height:22px;"&gt;&lt;div style="font-weight: bold;"&gt;&lt;div style="display:inline;"&gt;&lt;div style="display:inline; font-size:22px;"&gt;+1 Achat&lt;/div&gt;&lt;/div&gt;&lt;br&gt;&lt;/div&gt;&lt;div style="display:inline;"&gt;&lt;div style="display:inline; font-size:22px;"&gt;Recevez un Argent.&lt;/div&gt;&lt;/div&gt;&lt;br&gt;&lt;/div&gt;&lt;/div&gt;'</t>
  </si>
  <si>
    <t>id: "tax",  frenchName: "Taxe",  artwork: "http://wiki.dominionstrategy.com/images/2/21/TaxArt.jpg",</t>
  </si>
  <si>
    <t>text_html: '&lt;div class="landscape-text" style="top:0px;"&gt;&lt;div style="line-height:15px;"&gt;&lt;div style="display:inline;"&gt;&lt;div style="display:inline; font-size:17px;"&gt;Ajoutez       à une pile de la réserve.&lt;/div&gt;&lt;/div&gt;&lt;br&gt;&lt;div class="horizontal-line" style="width:200px; height:3px;margin-top:4px;"&gt;&lt;/div&gt;&lt;div style="display:inline;"&gt;&lt;div style="display:inline; font-size:17px;"&gt;Mise en place : ajoutez       à chaque pile de la réserve.&lt;/div&gt;&lt;/div&gt;&lt;br&gt;&lt;div style="display:inline;"&gt;&lt;div style="display:inline; font-size:17px;"&gt;Quand un joueur achète une carte, il prend les       de sa pile.   &lt;/div&gt;&lt;/div&gt;&lt;br&gt;&lt;/div&gt;&lt;div class="card-text-debt-icon" style="transform:scale(0.15); top:3px;  display:inline; left:158px;"&gt;&lt;div class="card-text-debt-text-container" style="display:inline;"&gt;&lt;div class="card-text-debt-text" style="display:inline; top:15px;"&gt;2&lt;/div&gt;&lt;/div&gt;&lt;/div&gt;&lt;div class="card-text-debt-icon" style="transform:scale(0.15); top:30px; display:inline; left:196px;"&gt;&lt;div class="card-text-debt-text-container" style="display:inline;"&gt;&lt;div class="card-text-debt-text" style="display:inline; top:15px;"&gt;1&lt;/div&gt;&lt;/div&gt;&lt;/div&gt;&lt;div class="card-text-debt-icon" style="transform:scale(0.15); top:50px; display:inline; left:325px;"&gt;&lt;div class="card-text-debt-text-container" style="display:inline;"&gt;&lt;div class="card-text-debt-text" style="display:inline; top:15px;"&gt;&lt;/div&gt;&lt;/div&gt;&lt;/div&gt;&lt;/div&gt;'</t>
  </si>
  <si>
    <t>id: "banquet",  frenchName: "Banquet",  artwork: "http://wiki.dominionstrategy.com/images/2/2b/BanquetArt.jpg",</t>
  </si>
  <si>
    <t>text_html: '&lt;div class="landscape-text" style="top:5px;"&gt;&lt;div style="line-height:22px;"&gt;&lt;div style="display:inline;"&gt;&lt;div style="display:inline; font-size:18px;"&gt;Recevez 2 Cuivres et une carte non-Victoire&lt;/div&gt;&lt;/div&gt;&lt;br&gt;&lt;div style="display:inline;"&gt;&lt;div style="display:inline; font-size:18px;"&gt;coûtant jusqu\'à      .&lt;/div&gt;&lt;/div&gt;&lt;br&gt;&lt;/div&gt;&lt;div class="card-text-coin-icon" style="transform:scale(0.17); top:30px; display: inline;left:263px;"&gt;&lt;div class="card-text-coin-text-container" style="display:inline;"&gt;&lt;div class="card-text-coin-text" style="color: black; display:inline; top:8px;"&gt;5&lt;/div&gt;&lt;/div&gt;&lt;/div&gt;&lt;/div&gt;'</t>
  </si>
  <si>
    <t>id: "ritual",  frenchName: "Rituel",  artwork: "http://wiki.dominionstrategy.com/images/c/cd/RitualArt.jpg",</t>
  </si>
  <si>
    <t>text_html: '&lt;div class="landscape-text" style="top:5px;"&gt;&lt;div style="line-height:22px;"&gt;&lt;div style="display:inline;"&gt;&lt;div style="display:inline; font-size:19px;"&gt;Recevez une Malédiction. Dans ce cas, écartez&lt;/div&gt;&lt;/div&gt;&lt;br&gt;&lt;div style="display:inline;"&gt;&lt;div style="display:inline; font-size:19px;"&gt;une carte de votre main.            par       de son coût.&lt;/div&gt;&lt;/div&gt;&lt;br&gt;&lt;/div&gt;&lt;div class="card-text-coin-icon" style="transform:scale(0.17); top:30px; display: inline;left:294px;"&gt;&lt;div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top:30px;left:240px;"&gt;&lt;div class="card-text-vp-text-container"&gt;&lt;div class="card-text-vp-text" style="top:8px;"&gt;+1&lt;/div&gt;&lt;/div&gt;&lt;div class="card-text-vp-icon"&gt;&lt;/div&gt;&lt;/div&gt;&lt;/div&gt;'</t>
  </si>
  <si>
    <t>id: "salttheearth",  frenchName: "Ependage de sel",  artwork: "http://wiki.dominionstrategy.com/images/3/32/Salt_the_EarthArt.jpg",</t>
  </si>
  <si>
    <t>text_html: '&lt;div class="landscape-text" style="top:0px;"&gt;&lt;div style="display:inline;"&gt;&lt;div style="display:inline; font-size:20px;"&gt;         &lt;/div&gt;&lt;/div&gt;&lt;br&gt;&lt;div style="display:inline;"&gt;&lt;div style="display:inline; font-size:20px;"&gt;Écartez une carte Victoire de la réserve.&lt;/div&gt;&lt;/div&gt;&lt;br&gt;&lt;div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class="card-text-vp-icon"&gt;&lt;/div&gt;&lt;/div&gt;&lt;/div&gt;'</t>
  </si>
  <si>
    <t>id: "wedding",  frenchName: "Mariage",  artwork: "http://wiki.dominionstrategy.com/images/2/25/WeddingArt.jpg",</t>
  </si>
  <si>
    <t>text_html: '&lt;div class="landscape-text" style="top:0px;"&gt;&lt;div style="display:inline;"&gt;&lt;div style="display:inline; font-size:20px;"&gt;         &lt;/div&gt;&lt;/div&gt;&lt;br&gt;&lt;div style="display:inline;"&gt;&lt;div style="display:inline; font-size:20px;"&gt;Recevez un Or.&lt;/div&gt;&lt;/div&gt;&lt;br&gt;&lt;div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class="card-text-vp-icon"&gt;&lt;/div&gt;&lt;/div&gt;&lt;/div&gt;'</t>
  </si>
  <si>
    <t>id: "windfall",  frenchName: "Manne",  artwork: "http://wiki.dominionstrategy.com/images/f/f0/WindfallArt.jpg",</t>
  </si>
  <si>
    <t>text_html: '&lt;div class="landscape-text" style="top:14px;"&gt;&lt;div style="display:inline;"&gt;&lt;div style="display:inline; font-size:18px;"&gt;Si votre pioche et votre défausse sont vides, recevez 3 Ors.&lt;/div&gt;&lt;/div&gt;&lt;br&gt;&lt;/div&gt;'</t>
  </si>
  <si>
    <t>id: "conquest",  frenchName: "Conquête",  artwork: "http://wiki.dominionstrategy.com/images/9/96/ConquestArt.jpg",</t>
  </si>
  <si>
    <t>text_html: '&lt;div class="landscape-text" style="top:5px;"&gt;&lt;div style="line-height:22px;"&gt;&lt;div style="display:inline;"&gt;&lt;div style="display:inline; font-size:19px;"&gt;Recevez 2 Argents.&lt;/div&gt;&lt;/div&gt;&lt;br&gt;&lt;div style="display:inline;"&gt;&lt;div style="display:inline; font-size:19px;"&gt;         par Argent que vous avez reçu à ce tour.&lt;/div&gt;&lt;/div&gt;&lt;br&gt;&lt;/div&gt;&lt;div class="card-text-vp-icon-container" style="display:inline; transform:scale(0.17); top:30px;left:65px;"&gt;&lt;div class="card-text-vp-text-container"&gt;&lt;div class="card-text-vp-text" style="top:8px;"&gt;+1&lt;/div&gt;&lt;/div&gt;&lt;div class="card-text-vp-icon"&gt;&lt;/div&gt;&lt;/div&gt;&lt;/div&gt;'</t>
  </si>
  <si>
    <t>id: "dominate",  frenchName: "Domination",  artwork: "http://wiki.dominionstrategy.com/images/e/e7/DominateArt.jpg",</t>
  </si>
  <si>
    <t>text_html: '&lt;div class="landscape-text" style="top:14px;"&gt;&lt;div style="display:inline;"&gt;&lt;div style="display:inline; font-size:20px;"&gt;Recevez une Province. Dans ce cas,         .&lt;/div&gt;&lt;/div&gt;&lt;br&gt;&lt;div class="card-text-vp-icon-container" style="display:inline; transform:scale(0.18); top:8px;left:364px;"&gt;&lt;div class="card-text-vp-text-container"&gt;&lt;div class="card-text-vp-text" style="top:8px;"&gt;+9&lt;/div&gt;&lt;/div&gt;&lt;div class="card-text-vp-icon"&gt;&lt;/div&gt;&lt;/div&gt;&lt;/div&gt;'</t>
  </si>
  <si>
    <t>id: "aqueduct",  frenchName: "Aqueduc",  artwork: "http://wiki.dominionstrategy.com/images/0/0b/AqueductArt.jpg",</t>
  </si>
  <si>
    <t>text_html: '&lt;div class="landscape-text" style="top:0px;"&gt;&lt;div style="line-height:16.5px;"&gt;&lt;div style="display:inline;"&gt;&lt;div style="display:inline; font-size:16.5px;"&gt;Lorsque vous recevez un Trésor, déplacez        de sa pile vers ici.&lt;/div&gt;&lt;/div&gt;&lt;br&gt;&lt;div style="display:inline;"&gt;&lt;div style="display:inline; font-size:16.5px;"&gt;Lorsque vous recevez une carte Victoire, prenez les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       sur les piles des Argents et des Ors.  &lt;/div&gt;&lt;/div&gt;&lt;br&gt;&lt;/div&gt;&lt;div class="card-text-vp-icon-container" style="display:inline; transform:scale(0.145); top:4px;left:294px;"&gt;&lt;div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transform:scale(0.145); top:26px;left:364px;"&gt;&lt;div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transform:scale(0.145); top:52px;left:172px;"&gt;&lt;div class="card-text-vp-text-container"&gt;&lt;div class="card-text-vp-text" style="top:8px;"&gt;8&lt;/div&gt;&lt;/div&gt;&lt;div class="card-text-vp-icon"&gt;&lt;/div&gt;&lt;/div&gt;&lt;/div&gt;'</t>
  </si>
  <si>
    <t>id: "arena",  frenchName: "Arène",  artwork: "http://wiki.dominionstrategy.com/images/7/74/ArenaArt.jpg",</t>
  </si>
  <si>
    <t>text_html: '&lt;div class="landscape-text" style="top:0px;"&gt;&lt;div style="line-height:16.5px;"&gt;&lt;div style="display:inline;"&gt;&lt;div style="display:inline; font-size:16.5px;"&gt;Au début de votre phase Achat, vous pouvez défausser&lt;/div&gt;&lt;/div&gt;&lt;br&gt;&lt;div style="display:inline;"&gt;&lt;div style="display:inline; font-size:16.5px;"&gt;une carte Action. Dans ce cas, 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top:26px;left:323px;"&gt;&lt;div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top:52px;left:269px;"&gt;&lt;div class="card-text-vp-text-container"&gt;&lt;div class="card-text-vp-text" style="top:8px;"&gt;6&lt;/div&gt;&lt;/div&gt;&lt;div class="card-text-vp-icon"&gt;&lt;/div&gt;&lt;/div&gt;&lt;/div&gt;'</t>
  </si>
  <si>
    <t>id: "banditfort",  frenchName: "Fort des bandits",  artwork: "http://wiki.dominionstrategy.com/images/d/df/Bandit_FortArt.jpg",</t>
  </si>
  <si>
    <t>text_html: '&lt;div class="landscape-text" style="top:5px;"&gt;&lt;div style="line-height:22px;"&gt;&lt;div style="display:inline;"&gt;&lt;div style="display:inline; font-size:18.5px;"&gt;Pour le décompte,         pour chaque Argent&lt;/div&gt;&lt;/div&gt;&lt;br&gt;&lt;div style="display:inline;"&gt;&lt;div style="display:inline; font-size:18.5px;"&gt;et chaque Or que vous avez.&lt;/div&gt;&lt;/div&gt;&lt;br&gt;&lt;/div&gt;&lt;div class="card-text-vp-icon-container" style="display:inline; transform:scale(0.17); top:5px;left:213px;"&gt;&lt;div class="card-text-vp-text-container"&gt;&lt;div class="card-text-vp-text" style="top:8px;"&gt;-2&lt;/div&gt;&lt;/div&gt;&lt;div class="card-text-vp-icon"&gt;&lt;/div&gt;&lt;/div&gt;'</t>
  </si>
  <si>
    <t>id: "basilica",  frenchName: "Basilique",  artwork: "http://wiki.dominionstrategy.com/images/6/64/BasilicaArt.jpg",</t>
  </si>
  <si>
    <t>text_html: '&lt;div class="landscape-text" style="top:0px;"&gt;&lt;div style="line-height:16.5px;"&gt;&lt;div style="display:inline;"&gt;&lt;div style="display:inline; font-size:16.5px;"&gt;Lorsque vous achetez une carte, s\'il vous reste       ou plus,&lt;/div&gt;&lt;/div&gt;&lt;br&gt;&lt;div style="display:inline;"&gt;&lt;div style="display:inline; font-size:16.5px;"&gt;prenez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class="card-text-coin-icon" style="transform:scale(0.165); top:3px; display: inline;left:332px;"&gt;&lt;div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class="card-text-vp-icon"&gt;&lt;/div&gt;&lt;/div&gt;&lt;/div&gt;'</t>
  </si>
  <si>
    <t>id: "baths",  frenchName: "Bains",  artwork: "http://wiki.dominionstrategy.com/images/a/a1/BathsArt.jpg",</t>
  </si>
  <si>
    <t>text_html: '&lt;div class="landscape-text" style="top:0px;"&gt;&lt;div style="line-height:16.5px;"&gt;&lt;div style="display:inline;"&gt;&lt;div style="display:inline; font-size:16.5px;"&gt;Si vous terminez votre tour sans avoir reçu une seule carte,&lt;/div&gt;&lt;/div&gt;&lt;br&gt;&lt;div style="display:inline;"&gt;&lt;div style="display:inline; font-size:16.5px;"&gt;prenez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class="card-text-vp-icon"&gt;&lt;/div&gt;&lt;/div&gt;&lt;/div&gt;'</t>
  </si>
  <si>
    <t>id: "battlefield",  frenchName: "Champ de bataille",  artwork: "http://wiki.dominionstrategy.com/images/8/86/BattlefieldArt.jpg",</t>
  </si>
  <si>
    <t>id: "colonnade",  frenchName: "Colonnade",  artwork: "http://wiki.dominionstrategy.com/images/9/94/ColonnadeArt.jpg",</t>
  </si>
  <si>
    <t>text_html: '&lt;div class="landscape-text" style="top:0px;"&gt;&lt;div style="line-height:16.5px;"&gt;&lt;div style="display:inline;"&gt;&lt;div style="display:inline; font-size:16.5px;"&gt;Lorsque vous achetez une carte Action dont vous avez,&lt;/div&gt;&lt;/div&gt;&lt;br&gt;&lt;div style="display:inline;"&gt;&lt;div style="display:inline; font-size:16.5px;"&gt;un exemplaire en jeu, 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top:26px;left:296px;"&gt;&lt;div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class="card-text-vp-icon"&gt;&lt;/div&gt;&lt;/div&gt;&lt;/div&gt;'</t>
  </si>
  <si>
    <t>id: "defiledshrine",  frenchName: "Profanation",  artwork: "http://wiki.dominionstrategy.com/images/c/cf/Defiled_ShrineArt.jpg",</t>
  </si>
  <si>
    <t>text_html: '&lt;div class="landscape-text" style="top:2px;"&gt;&lt;div style="position:relative; top:0px;"&gt;&lt;div style="line-height:10px;"&gt;&lt;div style="display:inline;"&gt;&lt;div style="display:inline; font-size:15px;"&gt;Quand vous recevez une Action, déplacez        de sa pile vers ici.&lt;/div&gt;&lt;/div&gt;&lt;br&gt;&lt;div style="display:inline;"&gt;&lt;div style="display:inline; font-size:15px;"&gt;Quand vous achetez une Malédiction, prenez les     d\'ici.&lt;/div&gt;&lt;/div&gt;&lt;br&gt;&lt;/div&gt;&lt;/div&gt;&lt;div class="horizontal-line" style="width:200px; height:3px;margin-top:5px;"&gt;&lt;/div&gt;&lt;div style="position:relative; top:-2px;"&gt;&lt;div style="line-height:10px;"&gt;&lt;div style="display:inline;"&gt;&lt;div style="display:inline; font-size:15px;"&gt;Mise en place : placez         sur chaque pile de carte Action&lt;/div&gt;&lt;/div&gt;&lt;br&gt;&lt;div style="display:inline;"&gt;&lt;div style="display:inline; font-size:15px;"&gt; non-Collecte de la réserve.&lt;/div&gt;&lt;/div&gt;&lt;br&gt;&lt;/div&gt;&lt;/div&gt;&lt;div class="card-text-vp-icon-container" style="display:inline; transform:scale(0.135); top:2px;left:288px;"&gt;&lt;div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transform:scale(0.135); top:18px;left:344px;"&gt;&lt;div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transform:scale(0.135); top:38px;left:192px;"&gt;&lt;div class="card-text-vp-text-container"&gt;&lt;div class="card-text-vp-text" style="top:8px;"&gt;2&lt;/div&gt;&lt;/div&gt;&lt;div class="card-text-vp-icon"&gt;&lt;/div&gt;&lt;/div&gt;&lt;/div&gt;'</t>
  </si>
  <si>
    <t>id: "fountain",  frenchName: "Fontaine",  artwork: "http://wiki.dominionstrategy.com/images/5/5b/FountainArt.jpg",</t>
  </si>
  <si>
    <t>text_html: '&lt;div class="landscape-text" style="top:14px;"&gt;&lt;div style="display:inline;"&gt;&lt;div style="display:inline; font-size:18px;"&gt;Pour le décompte,           si vous avez au moins 10 Cuivres.&lt;/div&gt;&lt;/div&gt;&lt;br&gt;&lt;div class="card-text-vp-icon-container" style="display:inline; transform:scale(0.16); top:10px;left:162px;"&gt;&lt;div class="card-text-vp-text-container"&gt;&lt;div class="card-text-vp-text" style="top:8px;"&gt;15&lt;/div&gt;&lt;/div&gt;&lt;div class="card-text-vp-icon"&gt;&lt;/div&gt;&lt;/div&gt;&lt;/div&gt;'</t>
  </si>
  <si>
    <t>id: "keep",  frenchName: "Fort",  artwork: "http://wiki.dominionstrategy.com/images/b/b5/KeepArt.jpg",</t>
  </si>
  <si>
    <t>text_html: '&lt;div class="landscape-text" style="top:0px;"&gt;&lt;div style="line-height:16.5px;"&gt;&lt;div style="display:inline;"&gt;&lt;div style="display:inline; font-size:16.5px;"&gt;Pour le décompte,          par carte Trésor de nom différent&lt;/div&gt;&lt;/div&gt;&lt;br&gt;&lt;div style="display:inline;"&gt;&lt;div style="display:inline; font-size:16.5px;"&gt;dont avez au moins autant d\'exemplaires&lt;/div&gt;&lt;/div&gt;&lt;br&gt;&lt;div style="display:inline;"&gt;&lt;div style="display:inline; font-size:16.5px;"&gt;que chacun de vos adversaires.&lt;/div&gt;&lt;/div&gt;&lt;br&gt;&lt;/div&gt;&lt;div class="card-text-vp-icon-container" style="display:inline; transform:scale(0.145); top:4px;left:168px;"&gt;&lt;div class="card-text-vp-text-container"&gt;&lt;div class="card-text-vp-text" style="top:8px;"&gt;5&lt;/div&gt;&lt;/div&gt;&lt;div class="card-text-vp-icon"&gt;&lt;/div&gt;&lt;/div&gt;&lt;/div&gt;'</t>
  </si>
  <si>
    <t>id: "labyrinth",  frenchName: "Labyrinthe",  artwork: "http://wiki.dominionstrategy.com/images/8/8d/LabyrinthArt.jpg",</t>
  </si>
  <si>
    <t>text_html: '&lt;div class="landscape-text" style="top:0px;"&gt;&lt;div style="line-height:16.5px;"&gt;&lt;div style="display:inline;"&gt;&lt;div style="display:inline; font-size:16.5px;"&gt;Lorsque vous recevez une deuxième carte à l\'un de vos tours,&lt;/div&gt;&lt;/div&gt;&lt;br&gt;&lt;div style="display:inline;"&gt;&lt;div style="display:inline; font-size:16.5px;"&gt;prenez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class="card-text-vp-icon"&gt;&lt;/div&gt;&lt;/div&gt;&lt;/div&gt;'</t>
  </si>
  <si>
    <t>id: "mountainpass",  frenchName: "Col",  artwork: "http://wiki.dominionstrategy.com/images/4/43/Mountain_PassArt.jpg",</t>
  </si>
  <si>
    <t>text_html: '&lt;div class="landscape-text" style="top:0px;"&gt;&lt;div style="line-height:15px;"&gt;&lt;div style="display:inline;"&gt;&lt;div style="display:inline; font-size:15px;"&gt;Quand vous êtes le premier joueur à recevoir une Province, après ce tour,&lt;/div&gt;&lt;/div&gt;&lt;br&gt;&lt;div style="display:inline;"&gt;&lt;div style="display:inline; font-size:15px;"&gt;chaque joueur enchérit une fois jusqu\'à        en terminant par vous.&lt;/div&gt;&lt;/div&gt;&lt;br&gt;&lt;div class="card-text-debt-icon" style="transform:scale(0.14); top:25px; display: inline;left:260px;"&gt;&lt;div class="card-text-debt-text-container" style="display:inline;"&gt;&lt;div class="card-text-debt-text" style="display:inline; top:48px;"&gt;40&lt;/div&gt;&lt;/div&gt;&lt;/div&gt;&lt;div style="display:inline;"&gt;&lt;div style="display:inline; font-size:15px;"&gt;Le meilleur enchérisseur prend          et les       de son enchère.&lt;/div&gt;&lt;/div&gt;&lt;br&gt;&lt;/div&gt;&lt;div class="card-text-debt-icon" style="transform:scale(0.14); top:46px; display: inline;left:292px;"&gt;&lt;div class="card-text-debt-text-container" style="display:inline;"&gt;&lt;div class="card-text-debt-text" style="display:inline; top:48px;"&gt;&lt;/div&gt;&lt;/div&gt;&lt;/div&gt;&lt;div class="card-text-vp-icon-container" style="display:inline; transform:scale(0.135); top:47px;left:235px;"&gt;&lt;div class="card-text-vp-text-container"&gt;&lt;div class="card-text-vp-text" style="top:8px;"&gt;8&lt;/div&gt;&lt;/div&gt;&lt;div class="card-text-vp-icon"&gt;&lt;/div&gt;&lt;/div&gt;&lt;/div&gt;'</t>
  </si>
  <si>
    <t>id: "museum",  frenchName: "Musée",  artwork: "http://wiki.dominionstrategy.com/images/6/69/MuseumArt.jpg",</t>
  </si>
  <si>
    <t>text_html: '&lt;div class="landscape-text" style="top:5px;"&gt;&lt;div style="line-height:22px;"&gt;&lt;div style="display:inline;"&gt;&lt;div style="display:inline; font-size:18.5px;"&gt;Pour le décompte,         par carte de nom différent&lt;/div&gt;&lt;/div&gt;&lt;br&gt;&lt;div style="display:inline;"&gt;&lt;div style="display:inline; font-size:18.5px;"&gt;que vous avez.&lt;/div&gt;&lt;/div&gt;&lt;br&gt;&lt;/div&gt;&lt;div class="card-text-vp-icon-container" style="display:inline; transform:scale(0.17); top:5px;left:189px;"&gt;&lt;div class="card-text-vp-text-container"&gt;&lt;div class="card-text-vp-text" style="top:8px;"&gt;2&lt;/div&gt;&lt;/div&gt;&lt;div class="card-text-vp-icon"&gt;&lt;/div&gt;&lt;/div&gt;&lt;/div&gt;'</t>
  </si>
  <si>
    <t>id: "obelisk",  frenchName: "Obélisque",  artwork: "http://wiki.dominionstrategy.com/images/2/23/ObeliskArt.jpg",</t>
  </si>
  <si>
    <t>text_html: '&lt;div class="landscape-text" style="top:0px;"&gt;&lt;div style="line-height:16.5px;"&gt;&lt;div style="display:inline;"&gt;&lt;div style="display:inline; font-size:16.5px;"&gt;Pour le décompte,        par carte que vous avez de la pile choisie.&lt;/div&gt;&lt;/div&gt;&lt;br&gt;&lt;div class="horizontal-line" style="width:200px; height:3px;margin-top:4px;"&gt;&lt;/div&gt;&lt;div style="position:relative; top:0px;"&gt;&lt;div style="display:inline;"&gt;&lt;div style="display:inline; font-size:16.5px;"&gt;Mise en place : choisissez au hasard&lt;/div&gt;&lt;/div&gt;&lt;br&gt;&lt;div style="display:inline;"&gt;&lt;div style="display:inline; font-size:16.5px;"&gt;une pile de cartes Action de la réserve.&lt;/div&gt;&lt;/div&gt;&lt;br&gt;&lt;/div&gt;&lt;/div&gt;&lt;div class="card-text-vp-icon-container" style="display:inline; transform:scale(0.145); top:5px;left:142px;"&gt;&lt;div class="card-text-vp-text-container"&gt;&lt;div class="card-text-vp-text" style="top:8px;"&gt;2&lt;/div&gt;&lt;/div&gt;&lt;div class="card-text-vp-icon"&gt;&lt;/div&gt;&lt;/div&gt;&lt;/div&gt;'</t>
  </si>
  <si>
    <t>id: "orchard",  frenchName: "Verger",  artwork: "http://wiki.dominionstrategy.com/images/c/c6/OrchardArt.jpg",</t>
  </si>
  <si>
    <t>text_html: '&lt;div class="landscape-text" style="top:5px;"&gt;&lt;div style="line-height:22px;"&gt;&lt;div style="display:inline;"&gt;&lt;div style="display:inline; font-size:18.5px;"&gt;Pour le décompte,         par carte Action de nom différent&lt;/div&gt;&lt;/div&gt;&lt;br&gt;&lt;div style="display:inline;"&gt;&lt;div style="display:inline; font-size:18.5px;"&gt;dont vous avez au moins 3 exemplaires.&lt;/div&gt;&lt;/div&gt;&lt;br&gt;&lt;/div&gt;&lt;div class="card-text-vp-icon-container" style="display:inline; transform:scale(0.17); top:5px;left:160px;"&gt;&lt;div class="card-text-vp-text-container"&gt;&lt;div class="card-text-vp-text" style="top:8px;"&gt;4&lt;/div&gt;&lt;/div&gt;&lt;div class="card-text-vp-icon"&gt;&lt;/div&gt;&lt;/div&gt;&lt;/div&gt;'</t>
  </si>
  <si>
    <t>id: "palace",  frenchName: "Palais",  artwork: "http://wiki.dominionstrategy.com/images/1/12/PalaceArt.jpg",</t>
  </si>
  <si>
    <t>text_html: '&lt;div class="landscape-text" style="top:5px;"&gt;&lt;div style="line-height:22px;"&gt;&lt;div style="display:inline;"&gt;&lt;div style="display:inline; font-size:18.5px;"&gt;Pour le décompte,          par lot de&lt;/div&gt;&lt;/div&gt;&lt;br&gt;&lt;div style="display:inline;"&gt;&lt;div style="display:inline; font-size:18.5px;"&gt;Cuivre - Argent - Or que vous avez.&lt;/div&gt;&lt;/div&gt;&lt;br&gt;&lt;/div&gt;&lt;div class="card-text-vp-icon-container" style="display:inline; transform:scale(0.17); top:5px;left:250px;"&gt;&lt;div class="card-text-vp-text-container"&gt;&lt;div class="card-text-vp-text" style="top:8px;"&gt;3&lt;/div&gt;&lt;/div&gt;&lt;div class="card-text-vp-icon"&gt;&lt;/div&gt;&lt;/div&gt;&lt;/div&gt;'</t>
  </si>
  <si>
    <t>id: "tomb",  frenchName: "Tombe",  artwork: "http://wiki.dominionstrategy.com/images/5/54/TombArt.jpg",</t>
  </si>
  <si>
    <t>text_html: '&lt;div class="landscape-text" style="top:14px;"&gt;&lt;div style="display:inline;"&gt;&lt;div style="display:inline; font-size:21px;"&gt;Lorsque vous écartez une carte,         .&lt;/div&gt;&lt;/div&gt;&lt;br&gt;&lt;div class="card-text-vp-icon-container" style="display:inline; transform:scale(0.18); top:7px;left:353px;"&gt;&lt;div class="card-text-vp-text-container"&gt;&lt;div class="card-text-vp-text" style="top:8px;"&gt;+1&lt;/div&gt;&lt;/div&gt;&lt;div class="card-text-vp-icon"&gt;&lt;/div&gt;&lt;/div&gt;&lt;/div&gt;'</t>
  </si>
  <si>
    <t>id: "tower",  frenchName: "Tour",  artwork: "http://wiki.dominionstrategy.com/images/2/2f/TowerArt.jpg",</t>
  </si>
  <si>
    <t>text_html: '&lt;div class="landscape-text" style="top:5px;"&gt;&lt;div style="line-height:22px;"&gt;&lt;div style="display:inline;"&gt;&lt;div style="display:inline; font-size:18.5px;"&gt;Pour le décompte,        par carte non-Victoire&lt;/div&gt;&lt;/div&gt;&lt;br&gt;&lt;div style="display:inline;"&gt;&lt;div style="display:inline; font-size:18.5px;"&gt;dont la pile de la réserve est vide que vous avez.&lt;/div&gt;&lt;/div&gt;&lt;br&gt;&lt;/div&gt;&lt;div class="card-text-vp-icon-container" style="display:inline; transform:scale(0.17); top:5px;left:200px;"&gt;&lt;div class="card-text-vp-text-container"&gt;&lt;div class="card-text-vp-text" style="top:8px;"&gt;1&lt;/div&gt;&lt;/div&gt;&lt;div class="card-text-vp-icon"&gt;&lt;/div&gt;&lt;/div&gt;&lt;/div&gt;'</t>
  </si>
  <si>
    <t>id: "triumphalarch",  frenchName: "Arc de triomphe",  artwork: "http://wiki.dominionstrategy.com/images/c/cb/Triumphal_ArchArt.jpg",</t>
  </si>
  <si>
    <t>text_html: '&lt;div class="landscape-text" style="top:5px;"&gt;&lt;div style="line-height:22px;"&gt;&lt;div style="display:inline;"&gt;&lt;div style="display:inline; font-size:18.5px;"&gt;Pour le décompte,          par exemplaire de la deuxième&lt;/div&gt;&lt;/div&gt;&lt;br&gt;&lt;div style="display:inline;"&gt;&lt;div style="display:inline; font-size:18.5px;"&gt;carte Action la plus fréquente parmi vos cartes.&lt;/div&gt;&lt;/div&gt;&lt;br&gt;&lt;/div&gt;&lt;div class="card-text-vp-icon-container" style="display:inline; transform:scale(0.17); top:5px;left:170px;"&gt;&lt;div class="card-text-vp-text-container"&gt;&lt;div class="card-text-vp-text" style="top:8px;"&gt;3&lt;/div&gt;&lt;/div&gt;&lt;div class="card-text-vp-icon"&gt;&lt;/div&gt;&lt;/div&gt;&lt;/div&gt;'</t>
  </si>
  <si>
    <t>id: "wall",  frenchName: "Rempart",  artwork: "http://wiki.dominionstrategy.com/images/8/8d/WallArt.jpg",</t>
  </si>
  <si>
    <t>text_html: '&lt;div class="landscape-text" style="top:5px;"&gt;&lt;div style="line-height:22px;"&gt;&lt;div style="display:inline;"&gt;&lt;div style="display:inline; font-size:18.5px;"&gt;Pour le décompte,         par carte, hormis&lt;/div&gt;&lt;/div&gt;&lt;br&gt;&lt;div style="display:inline;"&gt;&lt;div style="display:inline; font-size:18.5px;"&gt;les 15 premières.&lt;/div&gt;&lt;/div&gt;&lt;br&gt;&lt;/div&gt;&lt;div class="card-text-vp-icon-container" style="display:inline; transform:scale(0.17); top:5px;left:225px;"&gt;&lt;div class="card-text-vp-text-container"&gt;&lt;div class="card-text-vp-text" style="top:8px;"&gt;-1&lt;/div&gt;&lt;/div&gt;&lt;div class="card-text-vp-icon"&gt;&lt;/div&gt;&lt;/div&gt;&lt;/div&gt;'</t>
  </si>
  <si>
    <t>id: "wolfden",  frenchName: "Tanière des loups",  artwork: "http://wiki.dominionstrategy.com/images/0/09/Wolf_DenArt.jpg",</t>
  </si>
  <si>
    <t>text_html: '&lt;div class="landscape-text" style="top:5px;"&gt;&lt;div style="line-height:22px;"&gt;&lt;div style="display:inline;"&gt;&lt;div style="display:inline; font-size:18.5px;"&gt;Pour le décompte,         par carte dont vous avez&lt;/div&gt;&lt;/div&gt;&lt;br&gt;&lt;div style="display:inline;"&gt;&lt;div style="display:inline; font-size:18.5px;"&gt;exactement un exemplaire.&lt;/div&gt;&lt;/div&gt;&lt;br&gt;&lt;/div&gt;&lt;div class="card-text-vp-icon-container" style="display:inline; transform:scale(0.17); top:5px;left:195px;"&gt;&lt;div class="card-text-vp-text-container"&gt;&lt;div class="card-text-vp-text" style="top:8px;"&gt;-1&lt;/div&gt;&lt;/div&gt;&lt;div class="card-text-vp-icon"&gt;&lt;/div&gt;&lt;/div&gt;&lt;/div&gt;'</t>
  </si>
  <si>
    <t>&lt;div class="landscape-text" style="top:5px;"&gt;&lt;div style="line-height:22px;"&gt;&lt;div style="display:inline;"&gt;&lt;div style="display:inline; font-size:19px;"&gt;Recevez un Domaine. Dans ce cas,&lt;/div&gt;&lt;/div&gt;&lt;br&gt;&lt;div style="display:inline;"&gt;&lt;div style="display:inline; font-size:19px;"&gt;          par carte que vous avez reçue à ce tour.&lt;/div&gt;&lt;/div&gt;&lt;br&gt;&lt;/div&gt;&lt;div class="card-text-vp-icon-container" style="display:inline; transform:scale(0.17); top:30px;left:68px;"&gt;&lt;div class="card-text-vp-text-container"&gt;&lt;div class="card-text-vp-text" style="top:8px;"&gt;+1&lt;/div&gt;&lt;/div&gt;&lt;div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</si>
  <si>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font-size:19px;"&gt;Consultez votre défausse. Mélangez-la toute, sauf&lt;/div&gt;&lt;/div&gt;&lt;br&gt;&lt;div style="display:inline;"&gt;&lt;div style="display:inline; font-size:19px;"&gt;au plus 5 cartes, avec votre pioche. Recevez un Duché.&lt;/div&gt;&lt;/div&gt;&lt;br&gt;&lt;/div&gt;&lt;/div&gt;</t>
  </si>
  <si>
    <t>&lt;div class="landscape-text" style="top:0px;"&gt;&lt;div style="line-height:17px;"&gt;&lt;div style="display:inline;"&gt;&lt;div style="display:inline; font-size:16.5px;"&gt;Après ce tour, prenez en main toutes les cartes de votre pioche&lt;/div&gt;&lt;/div&gt;&lt;br&gt;&lt;div style="display:inline;"&gt;&lt;div style="display:inline; font-size:16.5px;"&gt;et de votre défausse, écartez-en autant que vous le souhaitez,&lt;/div&gt;&lt;/div&gt;&lt;br&gt;&lt;div style="display:inline;"&gt;&lt;div style="display:inline; font-size:16.5px;"&gt;mélangez votre main à votre pioche, puis piochez 5 cartes.&lt;/div&gt;&lt;/div&gt;&lt;br&gt;&lt;/div&gt;&lt;/div&gt;</t>
  </si>
  <si>
    <t>&lt;div class="landscape-text" style="top:5px;"&gt;&lt;div style="line-height:22px;"&gt;&lt;div style="display:inline;"&gt;&lt;div style="display:inline; font-size:18px;"&gt;Vous pouvez écarter une carte Action de votre main.&lt;/div&gt;&lt;/div&gt;&lt;br&gt;&lt;div style="display:inline;"&gt;&lt;div style="display:inline; font-size:18px;"&gt;Dans ce cas, recevez une carte Action coûtant jusqu'à      .&lt;/div&gt;&lt;/div&gt;&lt;br&gt;&lt;/div&gt;&lt;div class="card-text-coin-icon" style="transform:scale(0.17); top:30px; display: inline;left:399px;"&gt;&lt;div class="card-text-coin-text-container" style="display:inline;"&gt;&lt;div class="card-text-coin-text" style="color: black; display:inline; top:8px;"&gt;6&lt;/div&gt;&lt;/div&gt;&lt;/div&gt;&lt;/div&gt;</t>
  </si>
  <si>
    <t>&lt;div class="landscape-text" style="top:5px;"&gt;&lt;div style="line-height:22px;"&gt;&lt;div style="font-weight: bold;"&gt;&lt;div style="display:inline;"&gt;&lt;div style="display:inline; font-size:22px;"&gt;+1 Achat&lt;/div&gt;&lt;/div&gt;&lt;br&gt;&lt;/div&gt;&lt;div style="display:inline;"&gt;&lt;div style="display:inline; font-size:22px;"&gt;Recevez un Argent.&lt;/div&gt;&lt;/div&gt;&lt;br&gt;&lt;/div&gt;&lt;/div&gt;</t>
  </si>
  <si>
    <t>&lt;div class="landscape-text" style="top:0px;"&gt;&lt;div style="line-height:15px;"&gt;&lt;div style="display:inline;"&gt;&lt;div style="display:inline; font-size:17px;"&gt;Ajoutez       à une pile de la réserve.&lt;/div&gt;&lt;/div&gt;&lt;br&gt;&lt;div class="horizontal-line" style="width:200px; height:3px;margin-top:4px;"&gt;&lt;/div&gt;&lt;div style="display:inline;"&gt;&lt;div style="display:inline; font-size:17px;"&gt;Mise en place : ajoutez       à chaque pile de la réserve.&lt;/div&gt;&lt;/div&gt;&lt;br&gt;&lt;div style="display:inline;"&gt;&lt;div style="display:inline; font-size:17px;"&gt;Quand un joueur achète une carte, il prend les       de sa pile.   &lt;/div&gt;&lt;/div&gt;&lt;br&gt;&lt;/div&gt;&lt;div class="card-text-debt-icon" style="transform:scale(0.15); top:3px;  display:inline; left:158px;"&gt;&lt;div class="card-text-debt-text-container" style="display:inline;"&gt;&lt;div class="card-text-debt-text" style="display:inline; top:15px;"&gt;2&lt;/div&gt;&lt;/div&gt;&lt;/div&gt;&lt;div class="card-text-debt-icon" style="transform:scale(0.15); top:30px; display:inline; left:196px;"&gt;&lt;div class="card-text-debt-text-container" style="display:inline;"&gt;&lt;div class="card-text-debt-text" style="display:inline; top:15px;"&gt;1&lt;/div&gt;&lt;/div&gt;&lt;/div&gt;&lt;div class="card-text-debt-icon" style="transform:scale(0.15); top:50px; display:inline; left:325px;"&gt;&lt;div class="card-text-debt-text-container" style="display:inline;"&gt;&lt;div class="card-text-debt-text" style="display:inline; top:15px;"&gt;&lt;/div&gt;&lt;/div&gt;&lt;/div&gt;&lt;/div&gt;</t>
  </si>
  <si>
    <t>&lt;div class="landscape-text" style="top:5px;"&gt;&lt;div style="line-height:22px;"&gt;&lt;div style="display:inline;"&gt;&lt;div style="display:inline; font-size:18px;"&gt;Recevez 2 Cuivres et une carte non-Victoire&lt;/div&gt;&lt;/div&gt;&lt;br&gt;&lt;div style="display:inline;"&gt;&lt;div style="display:inline; font-size:18px;"&gt;coûtant jusqu'à      .&lt;/div&gt;&lt;/div&gt;&lt;br&gt;&lt;/div&gt;&lt;div class="card-text-coin-icon" style="transform:scale(0.17); top:30px; display: inline;left:263px;"&gt;&lt;div class="card-text-coin-text-container" style="display:inline;"&gt;&lt;div class="card-text-coin-text" style="color: black; display:inline; top:8px;"&gt;5&lt;/div&gt;&lt;/div&gt;&lt;/div&gt;&lt;/div&gt;</t>
  </si>
  <si>
    <t>&lt;div class="landscape-text" style="top:5px;"&gt;&lt;div style="line-height:22px;"&gt;&lt;div style="display:inline;"&gt;&lt;div style="display:inline; font-size:19px;"&gt;Recevez une Malédiction. Dans ce cas, écartez&lt;/div&gt;&lt;/div&gt;&lt;br&gt;&lt;div style="display:inline;"&gt;&lt;div style="display:inline; font-size:19px;"&gt;une carte de votre main.            par       de son coût.&lt;/div&gt;&lt;/div&gt;&lt;br&gt;&lt;/div&gt;&lt;div class="card-text-coin-icon" style="transform:scale(0.17); top:30px; display: inline;left:294px;"&gt;&lt;div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top:30px;left:240px;"&gt;&lt;div class="card-text-vp-text-container"&gt;&lt;div class="card-text-vp-text" style="top:8px;"&gt;+1&lt;/div&gt;&lt;/div&gt;&lt;div class="card-text-vp-icon"&gt;&lt;/div&gt;&lt;/div&gt;&lt;/div&gt;</t>
  </si>
  <si>
    <t>&lt;div class="landscape-text" style="top:0px;"&gt;&lt;div style="display:inline;"&gt;&lt;div style="display:inline; font-size:20px;"&gt;         &lt;/div&gt;&lt;/div&gt;&lt;br&gt;&lt;div style="display:inline;"&gt;&lt;div style="display:inline; font-size:20px;"&gt;Écartez une carte Victoire de la réserve.&lt;/div&gt;&lt;/div&gt;&lt;br&gt;&lt;div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</t>
  </si>
  <si>
    <t>&lt;div class="landscape-text" style="top:0px;"&gt;&lt;div style="display:inline;"&gt;&lt;div style="display:inline; font-size:20px;"&gt;         &lt;/div&gt;&lt;/div&gt;&lt;br&gt;&lt;div style="display:inline;"&gt;&lt;div style="display:inline; font-size:20px;"&gt;Recevez un Or.&lt;/div&gt;&lt;/div&gt;&lt;br&gt;&lt;div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</si>
  <si>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font-size:19px;"&gt;Recevez 2 Argents.&lt;/div&gt;&lt;/div&gt;&lt;br&gt;&lt;div style="display:inline;"&gt;&lt;div style="display:inline; font-size:19px;"&gt;         par Argent que vous avez reçu à ce tour.&lt;/div&gt;&lt;/div&gt;&lt;br&gt;&lt;/div&gt;&lt;div class="card-text-vp-icon-container" style="display:inline; transform:scale(0.17); top:30px;left:65px;"&gt;&lt;div class="card-text-vp-text-container"&gt;&lt;div class="card-text-vp-text" style="top:8px;"&gt;+1&lt;/div&gt;&lt;/div&gt;&lt;div class="card-text-vp-icon"&gt;&lt;/div&gt;&lt;/div&gt;&lt;/div&gt;</t>
  </si>
  <si>
    <t>&lt;div class="landscape-text" style="top:14px;"&gt;&lt;div style="display:inline;"&gt;&lt;div style="display:inline; font-size:20px;"&gt;Recevez une Province. Dans ce cas,         .&lt;/div&gt;&lt;/div&gt;&lt;br&gt;&lt;div class="card-text-vp-icon-container" style="display:inline; transform:scale(0.18); top:8px;left:364px;"&gt;&lt;div class="card-text-vp-text-container"&gt;&lt;div class="card-text-vp-text" style="top:8px;"&gt;+9&lt;/div&gt;&lt;/div&gt;&lt;div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</si>
  <si>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font-size:16.5px;"&gt;Lorsque vous recevez un Trésor, déplacez        de sa pile vers ici.&lt;/div&gt;&lt;/div&gt;&lt;br&gt;&lt;div style="display:inline;"&gt;&lt;div style="display:inline; font-size:16.5px;"&gt;Lorsque vous recevez une carte Victoire, prenez les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       sur les piles des Argents et des Ors.  &lt;/div&gt;&lt;/div&gt;&lt;br&gt;&lt;/div&gt;&lt;div class="card-text-vp-icon-container" style="display:inline; transform:scale(0.145); top:4px;left:294px;"&gt;&lt;div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transform:scale(0.145); top:26px;left:364px;"&gt;&lt;div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transform:scale(0.145); top:52px;left:172px;"&gt;&lt;div class="card-text-vp-text-container"&gt;&lt;div class="card-text-vp-text" style="top:8px;"&gt;8&lt;/div&gt;&lt;/div&gt;&lt;div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</si>
  <si>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font-size:16.5px;"&gt;Au début de votre phase Achat, vous pouvez défausser&lt;/div&gt;&lt;/div&gt;&lt;br&gt;&lt;div style="display:inline;"&gt;&lt;div style="display:inline; font-size:16.5px;"&gt;une carte Action. Dans ce cas,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top:26px;left:323px;"&gt;&lt;div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</si>
  <si>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pour chaque Argent&lt;/div&gt;&lt;/div&gt;&lt;br&gt;&lt;div style="display:inline;"&gt;&lt;div style="display:inline; font-size:18.5px;"&gt;et chaque Or que vous avez.&lt;/div&gt;&lt;/div&gt;&lt;br&gt;&lt;/div&gt;&lt;div class="card-text-vp-icon-container" style="display:inline; transform:scale(0.17); top:5px;left:213px;"&gt;&lt;div class="card-text-vp-text-container"&gt;&lt;div class="card-text-vp-text" style="top:8px;"&gt;-2&lt;/div&gt;&lt;/div&gt;&lt;div class="card-text-vp-icon"&gt;&lt;/div&gt;&lt;/div&gt;</t>
  </si>
  <si>
    <t>&lt;div class="landscape-text" style="top:0px;"&gt;&lt;div style="line-height:16.5px;"&gt;&lt;div style="display:inline;"&gt;&lt;div style="display:inline; font-size:16.5px;"&gt;Lorsque vous achetez une carte, s'il vous reste       ou plus,&lt;/div&gt;&lt;/div&gt;&lt;br&gt;&lt;div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class="card-text-coin-icon" style="transform:scale(0.165); top:3px; display: inline;left:332px;"&gt;&lt;div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</si>
  <si>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font-size:16.5px;"&gt;Si vous terminez votre tour sans avoir reçu une seule carte,&lt;/div&gt;&lt;/div&gt;&lt;br&gt;&lt;div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</si>
  <si>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font-size:16.5px;"&gt;Lorsque vous achetez une carte Action dont vous avez,&lt;/div&gt;&lt;/div&gt;&lt;br&gt;&lt;div style="display:inline;"&gt;&lt;div style="display:inline; font-size:16.5px;"&gt;un exemplaire en jeu,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top:26px;left:296px;"&gt;&lt;div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t>
  </si>
  <si>
    <t>&lt;div class="landscape-text" style="top:2px;"&gt;&lt;div style="position:relative; top:0px;"&gt;&lt;div style="line-height:10px;"&gt;&lt;div style="display:inline;"&gt;&lt;div style="display:inline; font-size:15px;"&gt;Quand vous recevez une Action, déplacez        de sa pile vers ici.&lt;/div&gt;&lt;/div&gt;&lt;br&gt;&lt;div style="display:inline;"&gt;&lt;div style="display:inline; font-size:15px;"&gt;Quand vous achetez une Malédiction, prenez les     d'ici.&lt;/div&gt;&lt;/div&gt;&lt;br&gt;&lt;/div&gt;&lt;/div&gt;&lt;div class="horizontal-line" style="width:200px; height:3px;margin-top:5px;"&gt;&lt;/div&gt;&lt;div style="position:relative; top:-2px;"&gt;&lt;div style="line-height:10px;"&gt;&lt;div style="display:inline;"&gt;&lt;div style="display:inline; font-size:15px;"&gt;Mise en place : placez         sur chaque pile de carte Action&lt;/div&gt;&lt;/div&gt;&lt;br&gt;&lt;div style="display:inline;"&gt;&lt;div style="display:inline; font-size:15px;"&gt; non-Collecte de la réserve.&lt;/div&gt;&lt;/div&gt;&lt;br&gt;&lt;/div&gt;&lt;/div&gt;&lt;div class="card-text-vp-icon-container" style="display:inline; transform:scale(0.135); top:2px;left:288px;"&gt;&lt;div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transform:scale(0.135); top:18px;left:344px;"&gt;&lt;div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transform:scale(0.135); top:38px;left:192px;"&gt;&lt;div class="card-text-vp-text-container"&gt;&lt;div class="card-text-vp-text" style="top:8px;"&gt;2&lt;/div&gt;&lt;/div&gt;&lt;div class="card-text-vp-icon"&gt;&lt;/div&gt;&lt;/div&gt;&lt;/div&gt;</t>
  </si>
  <si>
    <t>&lt;div class="landscape-text" style="top:14px;"&gt;&lt;div style="display:inline;"&gt;&lt;div style="display:inline; font-size:18px;"&gt;Pour le décompte,           si vous avez au moins 10 Cuivres.&lt;/div&gt;&lt;/div&gt;&lt;br&gt;&lt;div class="card-text-vp-icon-container" style="display:inline; transform:scale(0.16); top:10px;left:162px;"&gt;&lt;div class="card-text-vp-text-container"&gt;&lt;div class="card-text-vp-text" style="top:8px;"&gt;15&lt;/div&gt;&lt;/div&gt;&lt;div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</si>
  <si>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font-size:16.5px;"&gt;Pour le décompte,          par carte Trésor de nom différent&lt;/div&gt;&lt;/div&gt;&lt;br&gt;&lt;div style="display:inline;"&gt;&lt;div style="display:inline; font-size:16.5px;"&gt;dont avez au moins autant d'exemplaires&lt;/div&gt;&lt;/div&gt;&lt;br&gt;&lt;div style="display:inline;"&gt;&lt;div style="display:inline; font-size:16.5px;"&gt;que chacun de vos adversaires.&lt;/div&gt;&lt;/div&gt;&lt;br&gt;&lt;/div&gt;&lt;div class="card-text-vp-icon-container" style="display:inline; transform:scale(0.145); top:4px;left:168px;"&gt;&lt;div class="card-text-vp-text-container"&gt;&lt;div class="card-text-vp-text" style="top:8px;"&gt;5&lt;/div&gt;&lt;/div&gt;&lt;div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</si>
  <si>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font-size:16.5px;"&gt;Lorsque vous recevez une deuxième carte à l'un de vos tours,&lt;/div&gt;&lt;/div&gt;&lt;br&gt;&lt;div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</si>
  <si>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style="line-height:15px;"&gt;&lt;div style="display:inline;"&gt;&lt;div style="display:inline; font-size:15px;"&gt;Quand vous êtes le premier joueur à recevoir une Province, après ce tour,&lt;/div&gt;&lt;/div&gt;&lt;br&gt;&lt;div style="display:inline;"&gt;&lt;div style="display:inline; font-size:15px;"&gt;chaque joueur enchérit une fois jusqu'à        en terminant par vous.&lt;/div&gt;&lt;/div&gt;&lt;br&gt;&lt;div class="card-text-debt-icon" style="transform:scale(0.14); top:25px; display: inline;left:260px;"&gt;&lt;div class="card-text-debt-text-container" style="display:inline;"&gt;&lt;div class="card-text-debt-text" style="display:inline; top:48px;"&gt;40&lt;/div&gt;&lt;/div&gt;&lt;/div&gt;&lt;div style="display:inline;"&gt;&lt;div style="display:inline; font-size:15px;"&gt;Le meilleur enchérisseur prend          et les       de son enchère.&lt;/div&gt;&lt;/div&gt;&lt;br&gt;&lt;/div&gt;&lt;div class="card-text-debt-icon" style="transform:scale(0.14); top:46px; display: inline;left:292px;"&gt;&lt;div class="card-text-debt-text-container" style="display:inline;"&gt;&lt;div class="card-text-debt-text" style="display:inline; top:48px;"&gt;&lt;/div&gt;&lt;/div&gt;&lt;/div&gt;&lt;div class="card-text-vp-icon-container" style="display:inline; transform:scale(0.135); top:47px;left:235px;"&gt;&lt;div class="card-text-vp-text-container"&gt;&lt;div class="card-text-vp-text" style="top:8px;"&gt;8&lt;/div&gt;&lt;/div&gt;&lt;div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</si>
  <si>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par carte de nom différent&lt;/div&gt;&lt;/div&gt;&lt;br&gt;&lt;div style="display:inline;"&gt;&lt;div style="display:inline; font-size:18.5px;"&gt;que vous avez.&lt;/div&gt;&lt;/div&gt;&lt;br&gt;&lt;/div&gt;&lt;div class="card-text-vp-icon-container" style="display:inline; transform:scale(0.17); top:5px;left:189px;"&gt;&lt;div class="card-text-vp-text-container"&gt;&lt;div class="card-text-vp-text" style="top:8px;"&gt;2&lt;/div&gt;&lt;/div&gt;&lt;div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</si>
  <si>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font-size:16.5px;"&gt;Pour le décompte,        par carte que vous avez de la pile choisie.&lt;/div&gt;&lt;/div&gt;&lt;br&gt;&lt;div class="horizontal-line" style="width:200px; height:3px;margin-top:4px;"&gt;&lt;/div&gt;&lt;div style="position:relative; top:0px;"&gt;&lt;div style="display:inline;"&gt;&lt;div style="display:inline; font-size:16.5px;"&gt;Mise en place : choisissez au hasard&lt;/div&gt;&lt;/div&gt;&lt;br&gt;&lt;div style="display:inline;"&gt;&lt;div style="display:inline; font-size:16.5px;"&gt;une pile de cartes Action de la réserve.&lt;/div&gt;&lt;/div&gt;&lt;br&gt;&lt;/div&gt;&lt;/div&gt;&lt;div class="card-text-vp-icon-container" style="display:inline; transform:scale(0.145); top:5px;left:142px;"&gt;&lt;div class="card-text-vp-text-container"&gt;&lt;div class="card-text-vp-text" style="top:8px;"&gt;2&lt;/div&gt;&lt;/div&gt;&lt;div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</si>
  <si>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par carte Action de nom différent&lt;/div&gt;&lt;/div&gt;&lt;br&gt;&lt;div style="display:inline;"&gt;&lt;div style="display:inline; font-size:18.5px;"&gt;dont vous avez au moins 3 exemplaires.&lt;/div&gt;&lt;/div&gt;&lt;br&gt;&lt;/div&gt;&lt;div class="card-text-vp-icon-container" style="display:inline; transform:scale(0.17); top:5px;left:160px;"&gt;&lt;div class="card-text-vp-text-container"&gt;&lt;div class="card-text-vp-text" style="top:8px;"&gt;4&lt;/div&gt;&lt;/div&gt;&lt;div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</si>
  <si>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 par lot de&lt;/div&gt;&lt;/div&gt;&lt;br&gt;&lt;div style="display:inline;"&gt;&lt;div style="display:inline; font-size:18.5px;"&gt;Cuivre - Argent - Or que vous avez.&lt;/div&gt;&lt;/div&gt;&lt;br&gt;&lt;/div&gt;&lt;div class="card-text-vp-icon-container" style="display:inline; transform:scale(0.17); top:5px;left:250px;"&gt;&lt;div class="card-text-vp-text-container"&gt;&lt;div class="card-text-vp-text" style="top:8px;"&gt;3&lt;/div&gt;&lt;/div&gt;&lt;div class="card-text-vp-icon"&gt;&lt;/div&gt;&lt;/div&gt;&lt;/div&gt;</t>
  </si>
  <si>
    <t>&lt;div class="landscape-text" style="top:14px;"&gt;&lt;div style="display:inline;"&gt;&lt;div style="display:inline; font-size:21px;"&gt;Lorsque vous écartez une carte,         .&lt;/div&gt;&lt;/div&gt;&lt;br&gt;&lt;div class="card-text-vp-icon-container" style="display:inline; transform:scale(0.18); top:7px;left:353px;"&gt;&lt;div class="card-text-vp-text-container"&gt;&lt;div class="card-text-vp-text" style="top:8px;"&gt;+1&lt;/div&gt;&lt;/div&gt;&lt;div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</si>
  <si>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par carte non-Victoire&lt;/div&gt;&lt;/div&gt;&lt;br&gt;&lt;div style="display:inline;"&gt;&lt;div style="display:inline; font-size:18.5px;"&gt;dont la pile de la réserve est vide que vous avez.&lt;/div&gt;&lt;/div&gt;&lt;br&gt;&lt;/div&gt;&lt;div class="card-text-vp-icon-container" style="display:inline; transform:scale(0.17); top:5px;left:200px;"&gt;&lt;div class="card-text-vp-text-container"&gt;&lt;div class="card-text-vp-text" style="top:8px;"&gt;1&lt;/div&gt;&lt;/div&gt;&lt;div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</si>
  <si>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 par exemplaire de la deuxième&lt;/div&gt;&lt;/div&gt;&lt;br&gt;&lt;div style="display:inline;"&gt;&lt;div style="display:inline; font-size:18.5px;"&gt;carte Action la plus fréquente parmi vos cartes.&lt;/div&gt;&lt;/div&gt;&lt;br&gt;&lt;/div&gt;&lt;div class="card-text-vp-icon-container" style="display:inline; transform:scale(0.17); top:5px;left:170px;"&gt;&lt;div class="card-text-vp-text-container"&gt;&lt;div class="card-text-vp-text" style="top:8px;"&gt;3&lt;/div&gt;&lt;/div&gt;&lt;div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</si>
  <si>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par carte, hormis&lt;/div&gt;&lt;/div&gt;&lt;br&gt;&lt;div style="display:inline;"&gt;&lt;div style="display:inline; font-size:18.5px;"&gt;les 15 premières.&lt;/div&gt;&lt;/div&gt;&lt;br&gt;&lt;/div&gt;&lt;div class="card-text-vp-icon-container" style="display:inline; transform:scale(0.17); top:5px;left:225px;"&gt;&lt;div class="card-text-vp-text-container"&gt;&lt;div class="card-text-vp-text" style="top:8px;"&gt;-1&lt;/div&gt;&lt;/div&gt;&lt;div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</si>
  <si>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par carte dont vous avez&lt;/div&gt;&lt;/div&gt;&lt;br&gt;&lt;div style="display:inline;"&gt;&lt;div style="display:inline; font-size:18.5px;"&gt;exactement un exemplaire.&lt;/div&gt;&lt;/div&gt;&lt;br&gt;&lt;/div&gt;&lt;div class="card-text-vp-icon-container" style="display:inline; transform:scale(0.17); top:5px;left:195px;"&gt;&lt;div class="card-text-vp-text-container"&gt;&lt;div class="card-text-vp-text" style="top:8px;"&gt;-1&lt;/div&gt;&lt;/div&gt;&lt;div class="card-text-vp-icon"&gt;&lt;/div&gt;&lt;/div&gt;&lt;/div&gt;</t>
  </si>
  <si>
    <t>text_html: '&lt;div class="landscape-text" style="top:0px;"&gt;&lt;div style="line-height:22px;"&gt;&lt;div style="display:inline;"&gt;&lt;div style="display:inline; font-size:18px;"&gt;Lorsque vous recevez une carte Victoire, prenez         d\'ici.&lt;/div&gt;&lt;/div&gt;&lt;br&gt;&lt;div class="horizontal-line" style="width:200px; height:3px;margin-top:6px;"&gt;&lt;/div&gt;&lt;div style="display:inline;"&gt;&lt;div style="display:inline; font-size:18px;"&gt;Mise en place : placez ici         par joueur.&lt;/div&gt;&lt;/div&gt;&lt;br&gt;&lt;/div&gt;&lt;div class="card-text-vp-icon-container" style="display:inline; transform:scale(0.16); top:5px;left:372px;"&gt;&lt;div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top:40px;left:268px;"&gt;&lt;div class="card-text-vp-text-container"&gt;&lt;div class="card-text-vp-text" style="top:8px;"&gt;6&lt;/div&gt;&lt;/div&gt;&lt;div class="card-text-vp-icon"&gt;&lt;/div&gt;&lt;/div&gt;&lt;/div&gt;'</t>
  </si>
  <si>
    <t>&lt;div class="landscape-text" style="top:0px;"&gt;&lt;div style="line-height:22px;"&gt;&lt;div style="display:inline;"&gt;&lt;div style="display:inline; font-size:18px;"&gt;Lorsque vous recevez une carte Victoire, prenez         d'ici.&lt;/div&gt;&lt;/div&gt;&lt;br&gt;&lt;div class="horizontal-line" style="width:200px; height:3px;margin-top:6px;"&gt;&lt;/div&gt;&lt;div style="display:inline;"&gt;&lt;div style="display:inline; font-size:18px;"&gt;Mise en place : placez ici         par joueur.&lt;/div&gt;&lt;/div&gt;&lt;br&gt;&lt;/div&gt;&lt;div class="card-text-vp-icon-container" style="display:inline; transform:scale(0.16); top:6px;left:372px;"&gt;&lt;div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top:40px;left:268px;"&gt;&lt;div class="card-text-vp-text-container"&gt;&lt;div class="card-text-vp-text" style="top:8px;"&gt;6&lt;/div&gt;&lt;/div&gt;&lt;div class="card-text-vp-icon"&gt;&lt;/div&gt;&lt;/div&gt;&lt;/div&gt;</t>
  </si>
  <si>
    <t>id: "theearthsgift",  frenchName: "Don de la terre",  artwork: "http://wiki.dominionstrategy.com/images/3/32/Salt_the_EarthArt.jpg",</t>
  </si>
  <si>
    <t>text_html: '&lt;div class="landscape-text" style="top:0px;"&gt;&lt;div style="line-height:26px;"&gt;&lt;div style="display:inline;"&gt;&lt;div style="display:inline; font-size:20px;"&gt;Vous pouvez défausser une carte Trésor&lt;/div&gt;&lt;/div&gt;&lt;br&gt;&lt;div style="display:inline;"&gt;&lt;div style="display:inline; font-size:20px;"&gt;pour recevoir une carte coûtant jusqu\'à      .&lt;/div&gt;&lt;/div&gt;&lt;br&gt;&lt;/div&gt;&lt;div class="card-text-coin-icon" style="transform:scale(0.2); top:33px; display: inline;left:360px;"&gt;&lt;div class="card-text-coin-text-container" style="display:inline;"&gt;&lt;div class="card-text-coin-text" style="color: black; display:inline; top:8px;"&gt;4&lt;/div&gt;&lt;/div&gt;&lt;/div&gt;&lt;/div&gt;'</t>
  </si>
  <si>
    <t>id: "thefieldsgift",  frenchName: "Don des champs",  artwork: "http://wiki.dominionstrategy.com/images/7/77/The_Field%27s_GiftArt.jpg",</t>
  </si>
  <si>
    <t>text_html: '&lt;div class="landscape-text" style="top:0px;"&gt;&lt;div style="font-weight: bold;"&gt;&lt;div style="line-height:25px;"&gt;&lt;div style="display:inline;"&gt;&lt;div style="display:inline; font-size:25px;"&gt;+1 Action&lt;/div&gt;&lt;/div&gt;&lt;br&gt;&lt;div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jusqu\'à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top:8px;"&gt;1&lt;/div&gt;&lt;/div&gt;&lt;/div&gt;&lt;/div&gt;'</t>
  </si>
  <si>
    <t>id: "theflamesgift",  frenchName: "Don des flammes",  artwork: "http://wiki.dominionstrategy.com/images/2/22/The_Flame%27s_GiftArt.jpg",</t>
  </si>
  <si>
    <t>text_html: '&lt;div class="landscape-text" style="top:14px;"&gt;&lt;div style="display:inline;"&gt;&lt;div style="display:inline; font-size:24px;"&gt;Vous pouvez écarter une carte de votre main.&lt;/div&gt;&lt;/div&gt;&lt;br&gt;&lt;/div&gt;'</t>
  </si>
  <si>
    <t>id: "theforestsgift",  frenchName: "Don des forêts",  artwork: "http://wiki.dominionstrategy.com/images/7/73/The_Forest%27s_GiftArt.jpg",</t>
  </si>
  <si>
    <t>text_html: '&lt;div class="landscape-text" style="top:0px;"&gt;&lt;div style="font-weight: bold;"&gt;&lt;div style="line-height:25px;"&gt;&lt;div style="display:inline;"&gt;&lt;div style="display:inline; font-size:25px;"&gt;+1 Achat&lt;/div&gt;&lt;/div&gt;&lt;br&gt;&lt;div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jusqu\'à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top:8px;"&gt;1&lt;/div&gt;&lt;/div&gt;&lt;/div&gt;&lt;/div&gt;'</t>
  </si>
  <si>
    <t>id: "themoonsgift",  frenchName: "Don de la lune",  artwork: "http://wiki.dominionstrategy.com/images/c/cd/The_Moon%27s_GiftArt.jpg",</t>
  </si>
  <si>
    <t>text_html: '&lt;div class="landscape-text" style="top:0px;"&gt;&lt;div style="display:inline;"&gt;&lt;div style="display:inline; font-size:22px;"&gt;Consultez votre défausse. Vous pouvez&lt;/div&gt;&lt;/div&gt;&lt;br&gt;&lt;div style="display:inline;"&gt;&lt;div style="display:inline; font-size:22px;"&gt;en placer une carte sur votre pioche.&lt;/div&gt;&lt;/div&gt;&lt;br&gt;&lt;/div&gt;'</t>
  </si>
  <si>
    <t>id: "themountainsgift",  frenchName: "Don des montagnes",  artwork: "http://wiki.dominionstrategy.com/images/5/53/The_Mountain%27s_GiftArt.jpg",</t>
  </si>
  <si>
    <t>text_html: '&lt;div class="landscape-text" style="top:14px;"&gt;&lt;div style="display:inline;"&gt;&lt;div style="display:inline; font-size:26px;"&gt;Recevez un Argent.&lt;/div&gt;&lt;/div&gt;&lt;br&gt;&lt;/div&gt;'</t>
  </si>
  <si>
    <t>id: "theriversgift",  frenchName: "Don de la rivière",  artwork: "http://wiki.dominionstrategy.com/images/3/33/The_River%27s_GiftArt.jpg",</t>
  </si>
  <si>
    <t>text_html: '&lt;div class="landscape-text" style="top:0px;"&gt;&lt;div style="display:inline;"&gt;&lt;div style="display:inline; font-size:22px;"&gt;&lt;div style="display: inline; font-weight: bold;"&gt;+1 Carte&lt;/div&gt; à la fin de ce tour.&lt;/div&gt;&lt;/div&gt;&lt;br&gt;&lt;div style="display:inline;"&gt;&lt;div style="display:inline; font-size:18px;"&gt;(Conservez ceci jusqu\'à la phase Ajustement.)&lt;/div&gt;&lt;/div&gt;&lt;br&gt;&lt;/div&gt;'</t>
  </si>
  <si>
    <t>id: "theseasgift",  frenchName: "Don de la mer",  artwork: "http://wiki.dominionstrategy.com/images/8/88/The_Sea%27s_GiftArt.jpg",</t>
  </si>
  <si>
    <t>text_html: '&lt;div class="landscape-text" style="top:14px;"&gt;&lt;div style="font-weight: bold;"&gt;&lt;div style="display:inline;"&gt;&lt;div style="display:inline; font-size:28px;"&gt;+1 Carte&lt;/div&gt;&lt;/div&gt;&lt;br&gt;&lt;/div&gt;&lt;/div&gt;'</t>
  </si>
  <si>
    <t>id: "theskysgift",  frenchName: "Don du ciel",  artwork: "http://wiki.dominionstrategy.com/images/b/bc/The_Sky%27s_GiftArt.jpg",</t>
  </si>
  <si>
    <t>text_html: '&lt;div class="landscape-text" style="top:14px;"&gt;&lt;div style="display:inline;"&gt;&lt;div style="display:inline; font-size:20px;"&gt;Vous pouvez défausser 3 cartes pour recevoir un Or.&lt;/div&gt;&lt;/div&gt;&lt;br&gt;&lt;/div&gt;'</t>
  </si>
  <si>
    <t>id: "thesunsgift",  frenchName: "Don du soleil",  artwork: "http://wiki.dominionstrategy.com/images/f/f1/The_Sun%27s_GiftArt.jpg",</t>
  </si>
  <si>
    <t>text_html: '&lt;div class="landscape-text" style="top:0px;"&gt;&lt;div style="position:relative; top:0px;"&gt;&lt;div style="line-height:19px;"&gt;&lt;div style="display:inline;"&gt;&lt;div style="display:inline; font-size:19px;"&gt;Consultez les 4 premières cartes de votre pioche.&lt;/div&gt;&lt;/div&gt;&lt;br&gt;&lt;div style="display:inline;"&gt;&lt;div style="display:inline; font-size:19px;"&gt; Défaussez-en autant que vous le souhaitez&lt;/div&gt;&lt;/div&gt;&lt;br&gt;&lt;div style="display:inline;"&gt;&lt;div style="display:inline; font-size:19px;"&gt;et replacez le reste dans l\'ordre de votre choix.&lt;/div&gt;&lt;/div&gt;&lt;br&gt;&lt;/div&gt;&lt;/div&gt;&lt;/div&gt;'</t>
  </si>
  <si>
    <t>id: "theswampsgift",  frenchName: "Don des marais",  artwork: "http://wiki.dominionstrategy.com/images/c/c5/The_Swamp%27s_GiftArt.jpg",</t>
  </si>
  <si>
    <t>text_html: '&lt;div class="landscape-text" style="top:14px;"&gt;&lt;div style="display:inline;"&gt;&lt;div style="display:inline; font-size:26px;"&gt;Recevez un Feu follet de sa pile.&lt;/div&gt;&lt;/div&gt;&lt;br&gt;&lt;/div&gt;'</t>
  </si>
  <si>
    <t>id: "thewindsgift",  frenchName: "Don du vent",  artwork: "http://wiki.dominionstrategy.com/images/f/f4/The_Wind%27s_GiftArt.jpg",</t>
  </si>
  <si>
    <t>text_html: '&lt;div class="landscape-text" style="top:0px;"&gt;&lt;div style="font-weight: bold;"&gt;&lt;div style="display:inline;"&gt;&lt;div style="display:inline; font-size:26px;"&gt;+2 Cartes&lt;/div&gt;&lt;/div&gt;&lt;br&gt;&lt;/div&gt;&lt;div style="display:inline;"&gt;&lt;div style="display:inline; font-size:26px;"&gt;Défaussez 2 cartes.&lt;/div&gt;&lt;/div&gt;&lt;br&gt;&lt;/div&gt;'</t>
  </si>
  <si>
    <t>id: "badomens",  frenchName: "Mauvais augure",  artwork: "http://wiki.dominionstrategy.com/images/1/1b/Bad_OmensArt.jpg",</t>
  </si>
  <si>
    <t>text_html: '&lt;div class="landscape-text" style="top:0px;"&gt;&lt;div style="line-height:18px;"&gt;&lt;div style="display:inline;"&gt;&lt;div style="display:inline; font-size:20px;"&gt;Placez votre pioche dans votre défausse. Consultez-la&lt;/div&gt;&lt;/div&gt;&lt;br&gt;&lt;div style="display:inline;"&gt;&lt;div style="display:inline; font-size:20px;"&gt;et placez en 2 Cuivres sur votre pioche (ou dévoilez&lt;/div&gt;&lt;/div&gt;&lt;br&gt;&lt;div style="display:inline;"&gt;&lt;div style="display:inline; font-size:20px;"&gt; votre défausse pour prouver que c\'est impossible).&lt;/div&gt;&lt;/div&gt;&lt;br&gt;&lt;/div&gt;&lt;/div&gt;'</t>
  </si>
  <si>
    <t>id: "delusion",  frenchName: "Envoûtement",  artwork: "http://wiki.dominionstrategy.com/images/5/58/DelusionArt.jpg",</t>
  </si>
  <si>
    <t>text_html: '&lt;div class="landscape-text" style="top:6px;"&gt;&lt;div style="line-height:24px;"&gt;&lt;div style="display:inline;"&gt;&lt;div style="display:inline; font-size:26px;"&gt;Si vous n\'avez pas Envoûté ou Jaloux,&lt;/div&gt;&lt;/div&gt;&lt;br&gt;&lt;div style="display:inline;"&gt;&lt;div style="display:inline; font-size:26px;"&gt;prenez Envoûté.&lt;/div&gt;&lt;/div&gt;&lt;br&gt;&lt;/div&gt;&lt;/div&gt;'</t>
  </si>
  <si>
    <t>id: "envy",  frenchName: "Jalousie",  artwork: "http://wiki.dominionstrategy.com/images/b/bd/EnvyArt.jpg",</t>
  </si>
  <si>
    <t>text_html: '&lt;div class="landscape-text" style="top:6px;"&gt;&lt;div style="line-height:24px;"&gt;&lt;div style="display:inline;"&gt;&lt;div style="display:inline; font-size:26px;"&gt;Si vous n\'avez pas Envoûté ou Jaloux,&lt;/div&gt;&lt;/div&gt;&lt;br&gt;&lt;div style="display:inline;"&gt;&lt;div style="display:inline; font-size:26px;"&gt;prenez Jaloux.&lt;/div&gt;&lt;/div&gt;&lt;br&gt;&lt;/div&gt;&lt;/div&gt;'</t>
  </si>
  <si>
    <t>id: "famine",  frenchName: "Famine",  artwork: "http://wiki.dominionstrategy.com/images/5/51/FamineArt.jpg",</t>
  </si>
  <si>
    <t>text_html: '&lt;div class="landscape-text" style="top:0px;"&gt;&lt;div style="line-height:18px;"&gt;&lt;div style="display:inline;"&gt;&lt;div style="display:inline; font-size:20px;"&gt;Consultez les 3 premières cartes de votre pioche.&lt;/div&gt;&lt;/div&gt;&lt;br&gt;&lt;div style="display:inline;"&gt;&lt;div style="display:inline; font-size:20px;"&gt;Défaussez les cartes Action.&lt;/div&gt;&lt;/div&gt;&lt;br&gt;&lt;div style="display:inline;"&gt;&lt;div style="display:inline; font-size:20px;"&gt;Mélangez le reste dans votre pioche.&lt;/div&gt;&lt;/div&gt;&lt;br&gt;&lt;/div&gt;&lt;/div&gt;'</t>
  </si>
  <si>
    <t>id: "fear",  frenchName: "Peur",  artwork: "http://wiki.dominionstrategy.com/images/0/09/FearArt.jpg",</t>
  </si>
  <si>
    <t>text_html: '&lt;div class="landscape-text" style="top:6px;"&gt;&lt;div style="line-height:24px;"&gt;&lt;div style="display:inline;"&gt;&lt;div style="display:inline; font-size:18.5px;"&gt;Si vous avez au moins 5 cartes en main, défaussez une&lt;/div&gt;&lt;/div&gt;&lt;br&gt;&lt;div style="display:inline;"&gt;&lt;div style="display:inline; font-size:18.5px;"&gt;carte Action ou Trésor (à défaut, dévoilez votre main).&lt;/div&gt;&lt;/div&gt;&lt;br&gt;&lt;/div&gt;&lt;/div&gt;'</t>
  </si>
  <si>
    <t>id: "greed",  frenchName: "Avidité",  artwork: "http://wiki.dominionstrategy.com/images/f/f8/GreedArt.jpg",</t>
  </si>
  <si>
    <t>text_html: '&lt;div class="landscape-text" style="top:14px;"&gt;&lt;div style="display:inline;"&gt;&lt;div style="display:inline; font-size:26px;"&gt;Recevez un Cuivre sur votre pioche.&lt;/div&gt;&lt;/div&gt;&lt;br&gt;&lt;/div&gt;'</t>
  </si>
  <si>
    <t>id: "haunting",  frenchName: "Obsession",  artwork: "http://wiki.dominionstrategy.com/images/1/10/HauntingArt.jpg",</t>
  </si>
  <si>
    <t>text_html: '&lt;div class="landscape-text" style="top:6px;"&gt;&lt;div style="line-height:24px;"&gt;&lt;div style="display:inline;"&gt;&lt;div style="display:inline; font-size:26px;"&gt;Si vous avez au moins 4 cartes en main,&lt;/div&gt;&lt;/div&gt;&lt;br&gt;&lt;div style="display:inline;"&gt;&lt;div style="display:inline; font-size:26px;"&gt;placez-en une sur votre pioche.&lt;/div&gt;&lt;/div&gt;&lt;br&gt;&lt;/div&gt;&lt;/div&gt;'</t>
  </si>
  <si>
    <t>id: "locusts",  frenchName: "Sauterelles",  artwork: "http://wiki.dominionstrategy.com/images/3/38/LocustsArt.jpg",</t>
  </si>
  <si>
    <t>text_html: '&lt;div class="landscape-text" style="top:0px;"&gt;&lt;div style="line-height:18px;"&gt;&lt;div style="display:inline;"&gt;&lt;div style="display:inline; font-size:18px;"&gt;Écartez la carte du dessus de votre pioche. Si c\'est un&lt;/div&gt;&lt;/div&gt;&lt;br&gt;&lt;div style="display:inline;"&gt;&lt;div style="display:inline; font-size:18px;"&gt;Cuivre ou un Domaine, recevez une Malédiction. Sinon,&lt;/div&gt;&lt;/div&gt;&lt;br&gt;&lt;div style="display:inline;"&gt;&lt;div style="display:inline; font-size:18px;"&gt;recevez une carte moins chère ayant un type en commun.&lt;/div&gt;&lt;/div&gt;&lt;br&gt;&lt;/div&gt;&lt;/div&gt;'</t>
  </si>
  <si>
    <t>id: "misery",  frenchName: "Détresse",  artwork: "http://wiki.dominionstrategy.com/images/c/ce/MiseryArt.jpg",</t>
  </si>
  <si>
    <t>text_html: '&lt;div class="landscape-text" style="top:0px;"&gt;&lt;div style="line-height:20px;"&gt;&lt;div style="display:inline;"&gt;&lt;div style="display:inline; font-size:20px;"&gt;Si c\'est votre première Détresse de la partie&lt;/div&gt;&lt;/div&gt;&lt;br&gt;&lt;div style="display:inline;"&gt;&lt;div style="display:inline; font-size:20px;"&gt;prenez «En détresse». Sinon, retournez-le&lt;/div&gt;&lt;/div&gt;&lt;br&gt;&lt;div style="display:inline;"&gt;&lt;div style="display:inline; font-size:20px;"&gt; du côté «En grande détresse».&lt;/div&gt;&lt;/div&gt;&lt;br&gt;&lt;/div&gt;&lt;/div&gt;'</t>
  </si>
  <si>
    <t>id: "plague",  frenchName: "Peste",  artwork: "http://wiki.dominionstrategy.com/images/1/1d/PlagueArt.jpg",</t>
  </si>
  <si>
    <t>text_html: '&lt;div class="landscape-text" style="top:14px;"&gt;&lt;div style="display:inline;"&gt;&lt;div style="display:inline; font-size:26px;"&gt;Recevez une Malédiction en main.&lt;/div&gt;&lt;/div&gt;&lt;br&gt;&lt;/div&gt;'</t>
  </si>
  <si>
    <t>id: "poverty",  frenchName: "Pauvreté",  artwork: "http://wiki.dominionstrategy.com/images/e/e2/PovertyArt.jpg",</t>
  </si>
  <si>
    <t>text_html: '&lt;div class="landscape-text" style="top:14px;"&gt;&lt;div style="display:inline;"&gt;&lt;div style="display:inline; font-size:26px;"&gt;Défaussez jusqu\'à avoir 3 cartes en main.&lt;/div&gt;&lt;/div&gt;&lt;br&gt;&lt;/div&gt;'</t>
  </si>
  <si>
    <t>id: "war",  frenchName: "Guerre",  artwork: "http://wiki.dominionstrategy.com/images/2/23/WarArt.jpg",</t>
  </si>
  <si>
    <t>text_html: '&lt;div class="landscape-text" style="top:0px;"&gt;&lt;div style="display:inline;"&gt;&lt;div style="display:inline; font-size:19px;"&gt;Dévoilez des cartes de votre pioche jusqu\'à en dévoiler&lt;/div&gt;&lt;/div&gt;&lt;br&gt;&lt;div style="display:inline;"&gt;&lt;div style="display:inline; font-size:19px;"&gt;une coûtant      ou      . Écartez-la et défaussez le reste.&lt;/div&gt;&lt;/div&gt;&lt;br&gt;&lt;div class="card-text-coin-icon" style="transform:scale(0.19); top:36px; display: inline;left:104px;"&gt;&lt;div class="card-text-coin-text-container" style="display:inline;"&gt;&lt;div class="card-text-coin-text" style="color: black; display:inline; top:8px;"&gt;3&lt;/div&gt;&lt;/div&gt;&lt;/div&gt;&lt;div class="card-text-coin-icon" style="transform:scale(0.19); top:36px; display: inline;left:154px;"&gt;&lt;div class="card-text-coin-text-container" style="display:inline;"&gt;&lt;div class="card-text-coin-text" style="color: black; display:inline; top:8px;"&gt;4&lt;/div&gt;&lt;/div&gt;&lt;/div&gt;&lt;/div&gt;'</t>
  </si>
  <si>
    <t>id: "deluded",  frenchName: "Envoûté",  artwork: "http://wiki.dominionstrategy.com/images/5/58/DelusionArt.jpg",</t>
  </si>
  <si>
    <t>text_html: '&lt;div class="landscape-text" style="top:0px;"&gt;&lt;div style="display:inline;"&gt;&lt;div style="display:inline; font-size:19px;"&gt;Au début de votre phase Achat, rendez Envoûté, et&lt;/div&gt;&lt;/div&gt;&lt;br&gt;&lt;div style="display:inline;"&gt;&lt;div style="display:inline; font-size:19px;"&gt;vous ne pouvez pas acheter de cartes Action à ce tour.&lt;/div&gt;&lt;/div&gt;&lt;br&gt;&lt;/div&gt;'</t>
  </si>
  <si>
    <t>id: "envious",  frenchName: "Jalous",  artwork: "http://wiki.dominionstrategy.com/images/b/bd/EnvyArt.jpg",</t>
  </si>
  <si>
    <t>text_html: '&lt;div class="landscape-text" style="top:0px;"&gt;&lt;div style="display:inline;"&gt;&lt;div style="display:inline; font-size:20px;"&gt;Au début de votre phase Achat, rendez Jaloux, et&lt;/div&gt;&lt;/div&gt;&lt;br&gt;&lt;div style="display:inline;"&gt;&lt;div style="display:inline; font-size:20px;"&gt;les cartes Argent et Or produisent       à ce tour.&lt;/div&gt;&lt;/div&gt;&lt;br&gt;&lt;div class="card-text-coin-icon" style="transform:scale(0.18); top:36px; display: inline;left:306px;"&gt;&lt;div class="card-text-coin-text-container" style="display:inline;"&gt;&lt;div class="card-text-coin-text" style="color: black; display:inline; top:8px;"&gt;1&lt;/div&gt;&lt;/div&gt;&lt;/div&gt;&lt;/div&gt;'</t>
  </si>
  <si>
    <t>id: "miserable",  frenchName: "En détresse",  artwork: "http://wiki.dominionstrategy.com/images/c/ce/MiseryArt.jpg",</t>
  </si>
  <si>
    <t>text_html: '&lt;div class="landscape-text" style="top:2px;"&gt;&lt;div class="card-text-vp-icon-container" style="display:inline; transform:scale(0.55); top:0px;left:200px;"&gt;&lt;div class="card-text-vp-text-container"&gt;&lt;div class="card-text-vp-text" style="top:8px;"&gt;-2&lt;/div&gt;&lt;/div&gt;&lt;div class="card-text-vp-icon"&gt;&lt;/div&gt;&lt;/div&gt;&lt;/div&gt;'</t>
  </si>
  <si>
    <t>id: "twicemiserable",  frenchName: "En grande détresse",  artwork: "http://wiki.dominionstrategy.com/images/c/ce/MiseryArt.jpg",</t>
  </si>
  <si>
    <t>text_html: '&lt;div class="landscape-text" style="top:2px;"&gt;&lt;div class="card-text-vp-icon-container" style="display:inline; transform:scale(0.55); top:0px;left:200px;"&gt;&lt;div class="card-text-vp-text-container"&gt;&lt;div class="card-text-vp-text" style="top:8px;"&gt;-4&lt;/div&gt;&lt;/div&gt;&lt;div class="card-text-vp-icon"&gt;&lt;/div&gt;&lt;/div&gt;&lt;/div&gt;'</t>
  </si>
  <si>
    <t>id: "lostinthewoods",  frenchName: "Perdu dans les bois",  artwork: "http://wiki.dominionstrategy.com/images/f/fb/Lost_in_the_WoodsArt.jpg",</t>
  </si>
  <si>
    <t>text_html: '&lt;div class="landscape-text" style="top:0px;"&gt;&lt;div style="display:inline;"&gt;&lt;div style="display:inline; font-size:21px;"&gt;Au début de votre tour, vous pouvez&lt;/div&gt;&lt;/div&gt;&lt;br&gt;&lt;div style="display:inline;"&gt;&lt;div style="display:inline; font-size:21px;"&gt;défausser une carte pour appliquer une Aubaine.&lt;/div&gt;&lt;/div&gt;&lt;br&gt;&lt;/div&gt;'</t>
  </si>
  <si>
    <t>&lt;div class="landscape-text" style="top:6px;"&gt;&lt;div style="line-height:24px;"&gt;&lt;div style="display:inline;"&gt;&lt;div style="display:inline; font-size:26px;"&gt;Si vous n'avez pas Envoûté ou Jaloux,&lt;/div&gt;&lt;/div&gt;&lt;br&gt;&lt;div style="display:inline;"&gt;&lt;div style="display:inline; font-size:26px;"&gt;prenez Envoûté.&lt;/div&gt;&lt;/div&gt;&lt;br&gt;&lt;/div&gt;&lt;/div&gt;</t>
  </si>
  <si>
    <t>&lt;div class="landscape-text" style="top:6px;"&gt;&lt;div style="line-height:24px;"&gt;&lt;div style="display:inline;"&gt;&lt;div style="display:inline; font-size:26px;"&gt;Si vous n'avez pas Envoûté ou Jaloux,&lt;/div&gt;&lt;/div&gt;&lt;br&gt;&lt;div style="display:inline;"&gt;&lt;div style="display:inline; font-size:26px;"&gt;prenez Jaloux.&lt;/div&gt;&lt;/div&gt;&lt;br&gt;&lt;/div&gt;&lt;/div&gt;</t>
  </si>
  <si>
    <t>&lt;div class="landscape-text" style="top:6px;"&gt;&lt;div style="line-height:24px;"&gt;&lt;div style="display:inline;"&gt;&lt;div style="display:inline; font-size:18.5px;"&gt;Si vous avez au moins 5 cartes en main, défaussez une&lt;/div&gt;&lt;/div&gt;&lt;br&gt;&lt;div style="display:inline;"&gt;&lt;div style="display:inline; font-size:18.5px;"&gt;carte Action ou Trésor (à défaut, dévoilez votre main).&lt;/div&gt;&lt;/div&gt;&lt;br&gt;&lt;/div&gt;&lt;/div&gt;</t>
  </si>
  <si>
    <t>&lt;div class="landscape-text" style="top:6px;"&gt;&lt;div style="line-height:24px;"&gt;&lt;div style="display:inline;"&gt;&lt;div style="display:inline; font-size:26px;"&gt;Si vous avez au moins 4 cartes en main,&lt;/div&gt;&lt;/div&gt;&lt;br&gt;&lt;div style="display:inline;"&gt;&lt;div style="display:inline; font-size:26px;"&gt;placez-en une sur votre pioche.&lt;/div&gt;&lt;/div&gt;&lt;br&gt;&lt;/div&gt;&lt;/div&gt;</t>
  </si>
  <si>
    <t>&lt;div class="landscape-text" style="top:0px;"&gt;&lt;div style="display:inline;"&gt;&lt;div style="display:inline; font-size:19px;"&gt;Au début de votre phase Achat, rendez Envoûté, et&lt;/div&gt;&lt;/div&gt;&lt;br&gt;&lt;div style="display:inline;"&gt;&lt;div style="display:inline; font-size:19px;"&gt;vous ne pouvez pas acheter de cartes Action à ce tour.&lt;/div&gt;&lt;/div&gt;&lt;br&gt;&lt;/div&gt;</t>
  </si>
  <si>
    <t>&lt;div class="landscape-text" style="top:0px;"&gt;&lt;div style="display:inline;"&gt;&lt;div style="display:inline; font-size:21px;"&gt;Au début de votre tour, vous pouvez&lt;/div&gt;&lt;/div&gt;&lt;br&gt;&lt;div style="display:inline;"&gt;&lt;div style="display:inline; font-size:21px;"&gt;défausser une carte pour appliquer une Aubaine.&lt;/div&gt;&lt;/div&gt;&lt;br&gt;&lt;/div&gt;</t>
  </si>
  <si>
    <t>&lt;div class="landscape-text" style="top:0px;"&gt;&lt;div style="display:inline;"&gt;&lt;div style="display:inline; font-size:22px;"&gt;&lt;div style="display: inline; font-weight: bold;"&gt;+1 Carte&lt;/div&gt; à la fin de ce tour.&lt;/div&gt;&lt;/div&gt;&lt;br&gt;&lt;div style="display:inline;"&gt;&lt;div style="display:inline; font-size:18px;"&gt;(Conservez ceci jusqu'à la phase Ajustement.)&lt;/div&gt;&lt;/div&gt;&lt;br&gt;&lt;/div&gt;</t>
  </si>
  <si>
    <t>id: "cathedral",  frenchName: "Cathédrale",  artwork: "http://wiki.dominionstrategy.com/images/f/fb/CathedralArt.jpg",</t>
  </si>
  <si>
    <t>text_html: '&lt;div class="landscape-text" style="top:0px;"&gt;&lt;div style="position:relative; top:10px;"&gt;&lt;div style="line-height:22px;"&gt;&lt;div style="display:inline;"&gt;&lt;div style="display:inline; font-size:22px;"&gt;Au début de votre tour,&lt;/div&gt;&lt;/div&gt;&lt;br&gt;&lt;div style="display:inline;"&gt;&lt;div style="display:inline; font-size:22px;"&gt;écartez une carte de votre main.&lt;/div&gt;&lt;/div&gt;&lt;br&gt;&lt;/div&gt;&lt;/div&gt;&lt;/div&gt;'</t>
  </si>
  <si>
    <t>id: "citygate",  frenchName: "Porte ",  artwork: "http://wiki.dominionstrategy.com/images/e/e2/City_GateArt.jpg",</t>
  </si>
  <si>
    <t>text_html: '&lt;div class="landscape-text" style="top:0px;"&gt;&lt;div style="position:relative; top:10px;"&gt;&lt;div style="line-height:22px;"&gt;&lt;div style="display:inline;"&gt;&lt;div style="display:inline; font-size:22px;"&gt;Au début de votre tour, &lt;div style="display: inline; font-weight: bold;"&gt;+1 Carte&lt;/div&gt;, puis replacez&lt;/div&gt;&lt;/div&gt;&lt;br&gt;&lt;div style="display:inline;"&gt;&lt;div style="display:inline; font-size:22px;"&gt;une carte de votre main sur votre pioche.&lt;/div&gt;&lt;/div&gt;&lt;br&gt;&lt;/div&gt;&lt;/div&gt;&lt;/div&gt;'</t>
  </si>
  <si>
    <t>id: "pageant",  frenchName: "Spectacle",  artwork: "http://wiki.dominionstrategy.com/images/3/3d/PageantArt.jpg",</t>
  </si>
  <si>
    <t>text_html: '&lt;div class="landscape-text" style="top:0px;"&gt;&lt;div style="position:relative; top:10px;"&gt;&lt;div style="line-height:22px;"&gt;&lt;div style="display:inline;"&gt;&lt;div style="display:inline; font-size:22px;"&gt;À la fin de votre phase Achat, vous pouvez&lt;/div&gt;&lt;/div&gt;&lt;br&gt;&lt;div style="display:inline;"&gt;&lt;div style="display:inline; font-size:22px;"&gt;payer       pour &lt;div style="display: inline; font-weight: bold;"&gt;+1 Coffres&lt;/div&gt;.&lt;/div&gt;&lt;/div&gt;&lt;br&gt;&lt;/div&gt;&lt;/div&gt;&lt;div class="card-text-coin-icon" style="transform:scale(0.2); top:36px; display: inline;left:155px;"&gt;&lt;div class="card-text-coin-text-container" style="display:inline;"&gt;&lt;div class="card-text-coin-text" style="color: black; display:inline; top:8px;"&gt;1&lt;/div&gt;&lt;/div&gt;&lt;/div&gt;&lt;/div&gt;'</t>
  </si>
  <si>
    <t>id: "sewers",  frenchName: "Égouts",  artwork: "http://wiki.dominionstrategy.com/images/e/ec/SewersArt.jpg",</t>
  </si>
  <si>
    <t>text_html: '&lt;div class="landscape-text" style="top:0px;"&gt;&lt;div style="position:relative; top:10px;"&gt;&lt;div style="line-height:20px;"&gt;&lt;div style="display:inline;"&gt;&lt;div style="display:inline; font-size:20px;"&gt;Quand vous écartez une carte autrement que par ceci,&lt;/div&gt;&lt;/div&gt;&lt;br&gt;&lt;div style="display:inline;"&gt;&lt;div style="display:inline; font-size:20px;"&gt;vous pouvez écarter une carte de votre main.&lt;/div&gt;&lt;/div&gt;&lt;br&gt;&lt;/div&gt;&lt;/div&gt;&lt;/div&gt;'</t>
  </si>
  <si>
    <t>id: "starchart",  frenchName: "Carte céleste",  artwork: "http://wiki.dominionstrategy.com/images/b/bc/Star_ChartArt.jpg",</t>
  </si>
  <si>
    <t>text_html: '&lt;div class="landscape-text" style="top:0px;"&gt;&lt;div style="position:relative; top:10px;"&gt;&lt;div style="line-height:22px;"&gt;&lt;div style="display:inline;"&gt;&lt;div style="display:inline; font-size:22px;"&gt;Quand vous mélangez, vous pouvez choisir&lt;/div&gt;&lt;/div&gt;&lt;br&gt;&lt;div style="display:inline;"&gt;&lt;div style="display:inline; font-size:22px;"&gt;quelle carte vous mettez en haut.&lt;/div&gt;&lt;/div&gt;&lt;br&gt;&lt;/div&gt;&lt;/div&gt;&lt;/div&gt;'</t>
  </si>
  <si>
    <t>id: "exploration",  frenchName: "Exploration",  artwork: "http://wiki.dominionstrategy.com/images/6/6d/ExplorationArt.jpg",</t>
  </si>
  <si>
    <t>text_html: '&lt;div class="landscape-text" style="top:0px;"&gt;&lt;div style="position:relative; top:10px;"&gt;&lt;div style="line-height:22px;"&gt;&lt;div style="display:inline;"&gt;&lt;div style="display:inline; font-size:22px;"&gt;À la fin de votre phase Achat, si vous n\'avez pas&lt;/div&gt;&lt;/div&gt;&lt;br&gt;&lt;div style="display:inline;"&gt;&lt;div style="display:inline; font-size:22px;"&gt;acheté de carte, &lt;div style="display: inline; font-weight: bold;"&gt;+1 Coffres&lt;/div&gt; et &lt;div style="display: inline; font-weight: bold;"&gt;+1 Villageois&lt;/div&gt;.&lt;/div&gt;&lt;/div&gt;&lt;br&gt;&lt;/div&gt;&lt;/div&gt;&lt;/div&gt;'</t>
  </si>
  <si>
    <t>id: "fair",  frenchName: "Foire",  artwork: "http://wiki.dominionstrategy.com/images/1/1e/Animal_FairArt.jpg",</t>
  </si>
  <si>
    <t>text_html: '&lt;div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Achat&lt;/div&gt;.&lt;/div&gt;&lt;/div&gt;&lt;br&gt;&lt;/div&gt;&lt;/div&gt;&lt;/div&gt;'</t>
  </si>
  <si>
    <t>id: "silos",  frenchName: "Silos",  artwork: "http://wiki.dominionstrategy.com/images/3/35/SilosArt.jpg",</t>
  </si>
  <si>
    <t>text_html: '&lt;div class="landscape-text" style="top:0px;"&gt;&lt;div style="position:relative; top:8px;"&gt;&lt;div style="line-height:19px;"&gt;&lt;div style="display:inline;"&gt;&lt;div style="display:inline; font-size:19px;"&gt;Au début de votre tour, défaussez autant de Cuivres que&lt;/div&gt;&lt;/div&gt;&lt;br&gt;&lt;div style="display:inline;"&gt;&lt;div style="display:inline; font-size:19px;"&gt;souhaité, dévoilés, et piochez le même nombre de cartes.&lt;/div&gt;&lt;/div&gt;&lt;br&gt;&lt;/div&gt;&lt;/div&gt;&lt;/div&gt;'</t>
  </si>
  <si>
    <t>id: "sinisterplot",  frenchName: "Machination",  artwork: "http://wiki.dominionstrategy.com/images/0/05/Sinister_PlotArt.jpg",</t>
  </si>
  <si>
    <t>text_html: '&lt;div class="landscape-text" style="top:0px;"&gt;&lt;div style="position:relative; top:10px;"&gt;&lt;div style="line-height:22px;"&gt;&lt;div style="display:inline;"&gt;&lt;div style="display:inline; font-size:22px;"&gt;Au début de votre tour, ajoutez un jeton ici, ou&lt;/div&gt;&lt;/div&gt;&lt;br&gt;&lt;div style="display:inline;"&gt;&lt;div style="display:inline; font-size:22px;"&gt;retirez tous vos jetons pour &lt;div style="display: inline; font-weight: bold;"&gt;+1 Carte&lt;/div&gt; chacun.&lt;/div&gt;&lt;/div&gt;&lt;br&gt;&lt;/div&gt;&lt;/div&gt;&lt;/div&gt;'</t>
  </si>
  <si>
    <t>id: "academy",  frenchName: "Académie",  artwork: "http://wiki.dominionstrategy.com/images/3/38/AcademyArt.jpg",</t>
  </si>
  <si>
    <t>text_html: '&lt;div class="landscape-text" style="top:0px;"&gt;&lt;div style="position:relative; top:10px;"&gt;&lt;div style="display:inline;"&gt;&lt;div style="display:inline; font-size:26px;"&gt;Quand vous recevez une carte Action,&lt;/div&gt;&lt;/div&gt;&lt;br&gt;&lt;div style="display:inline;"&gt;&lt;div style="display:inline; font-size:26px;"&gt;&lt;div style="display: inline; font-weight: bold;"&gt;+1 Villageois&lt;/div&gt;.&lt;/div&gt;&lt;/div&gt;&lt;br&gt;&lt;/div&gt;&lt;/div&gt;'</t>
  </si>
  <si>
    <t>id: "capitalism",  frenchName: "Capitalisme",  artwork: "http://wiki.dominionstrategy.com/images/1/19/CapitalismArt.jpg",</t>
  </si>
  <si>
    <t>text_html: '&lt;div class="landscape-text" style="top:0px;"&gt;&lt;div style="position:relative; top:10px;"&gt;&lt;div style="line-height:21px;"&gt;&lt;div style="display:inline;"&gt;&lt;div style="display:inline; font-size:21px;"&gt;Pendant vos tours, les cartes Action ayant dans leur&lt;/div&gt;&lt;/div&gt;&lt;br&gt;&lt;div style="display:inline;"&gt;&lt;div style="display:inline; font-size:21px;"&gt;texte un montant « +      » sont aussi des Trésors. &lt;/div&gt;&lt;/div&gt;&lt;br&gt;&lt;/div&gt;&lt;/div&gt;&lt;div class="card-text-coin-icon" style="transform:scale(0.2); top:35px; display: inline;left:190px;"&gt;&lt;div class="card-text-coin-text-container" style="display:inline;"&gt;&lt;div class="card-text-coin-text" style="color: black; display:inline; top:8px;"&gt;&lt;/div&gt;&lt;/div&gt;&lt;/div&gt;&lt;/div&gt;'</t>
  </si>
  <si>
    <t>id: "fleet",  frenchName: "Flotte",  artwork: "http://wiki.dominionstrategy.com/images/b/bf/FleetArt.jpg",</t>
  </si>
  <si>
    <t>text_html: '&lt;div class="landscape-text" style="top:0px;"&gt;&lt;div style="position:relative; top:10px;"&gt;&lt;div style="line-height:22px;"&gt;&lt;div style="display:inline;"&gt;&lt;div style="display:inline; font-size:22px;"&gt;Après que la partie est finie, les joueurs ayant&lt;/div&gt;&lt;/div&gt;&lt;br&gt;&lt;div style="display:inline;"&gt;&lt;div style="display:inline; font-size:22px;"&gt;un cube ici jouent un tour supplémentaire.&lt;/div&gt;&lt;/div&gt;&lt;br&gt;&lt;/div&gt;&lt;/div&gt;&lt;/div&gt;'</t>
  </si>
  <si>
    <t>id: "guildhall",  frenchName: "Hôtel de ville",  artwork: "http://wiki.dominionstrategy.com/images/2/2e/GuildhallArt.jpg",</t>
  </si>
  <si>
    <t>text_html: '&lt;div class="landscape-text" style="top:14px;"&gt;&lt;div style="position:relative; top:10px;"&gt;&lt;div style="line-height:24px;"&gt;&lt;div style="display:inline;"&gt;&lt;div style="display:inline; font-size:24px;"&gt;Quand vous recevez un Trésor, &lt;div style="display: inline; font-weight: bold;"&gt;+1 Coffres&lt;/div&gt;.&lt;/div&gt;&lt;/div&gt;&lt;br&gt;&lt;/div&gt;&lt;/div&gt;&lt;/div&gt;'</t>
  </si>
  <si>
    <t>id: "piazza",  frenchName: "Piazza",  artwork: "http://wiki.dominionstrategy.com/images/f/ff/PiazzaArt.jpg",</t>
  </si>
  <si>
    <t>text_html: '&lt;div class="landscape-text" style="top:0px;"&gt;&lt;div style="position:relative; top:10px;"&gt;&lt;div style="line-height:22px;"&gt;&lt;div style="display:inline;"&gt;&lt;div style="display:inline; font-size:20px;"&gt;Au début de votre tour, dévoilez la carte du haut&lt;/div&gt;&lt;/div&gt;&lt;br&gt;&lt;div style="display:inline;"&gt;&lt;div style="display:inline; font-size:20px;"&gt;de votre pioche. Si c\'est une carte Action, jouez-la.&lt;/div&gt;&lt;/div&gt;&lt;br&gt;&lt;/div&gt;&lt;/div&gt;&lt;/div&gt;'</t>
  </si>
  <si>
    <t>id: "roadnetwork",  frenchName: "Réseau routier",  artwork: "http://wiki.dominionstrategy.com/images/d/d7/Road_NetworkArt.jpg",</t>
  </si>
  <si>
    <t>text_html: '&lt;div class="landscape-text" style="top:0px;"&gt;&lt;div style="position:relative; top:10px;"&gt;&lt;div style="line-height:22px;"&gt;&lt;div style="display:inline;"&gt;&lt;div style="display:inline; font-size:22px;"&gt;Quand un autre joueur reçoit une carte Victoire,&lt;/div&gt;&lt;/div&gt;&lt;br&gt;&lt;div style="display:inline;"&gt;&lt;div style="display:inline; font-size:22px;"&gt;&lt;div style="display: inline; font-weight: bold;"&gt;+1 Carte&lt;/div&gt;.&lt;/div&gt;&lt;/div&gt;&lt;br&gt;&lt;/div&gt;&lt;/div&gt;&lt;/div&gt;'</t>
  </si>
  <si>
    <t>id: "barracks",  frenchName: "Caserne",  artwork: "http://wiki.dominionstrategy.com/images/f/f9/BarracksArt.jpg",</t>
  </si>
  <si>
    <t>text_html: '&lt;div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Action&lt;/div&gt;.&lt;/div&gt;&lt;/div&gt;&lt;br&gt;&lt;/div&gt;&lt;/div&gt;&lt;/div&gt;'</t>
  </si>
  <si>
    <t>id: "croprotation",  frenchName: "Assolement",  artwork: "http://wiki.dominionstrategy.com/images/7/7a/Crop_RotationArt.jpg",</t>
  </si>
  <si>
    <t>text_html: '&lt;div class="landscape-text" style="top:0px;"&gt;&lt;div style="position:relative; top:10px;"&gt;&lt;div style="line-height:22px;"&gt;&lt;div style="display:inline;"&gt;&lt;div style="display:inline; font-size:22px;"&gt;Au début de votre tour, vous pouvez défausser&lt;/div&gt;&lt;/div&gt;&lt;br&gt;&lt;div style="display:inline;"&gt;&lt;div style="display:inline; font-size:22px;"&gt;une carte Victoire pour &lt;div style="display: inline; font-weight: bold;"&gt;+2 Cartes&lt;/div&gt;.&lt;/div&gt;&lt;/div&gt;&lt;br&gt;&lt;/div&gt;&lt;/div&gt;&lt;/div&gt;'</t>
  </si>
  <si>
    <t>id: "innovation",  frenchName: "Innovation",  artwork: "http://wiki.dominionstrategy.com/images/3/32/InnovationArt.jpg",</t>
  </si>
  <si>
    <t>text_html: '&lt;div class="landscape-text" style="top:0px;"&gt;&lt;div style="position:relative; top:10px;"&gt;&lt;div style="line-height:16px;"&gt;&lt;div style="display:inline;"&gt;&lt;div style="display:inline; font-size:16px;"&gt;À chacun de vos tours, la première fois que vous recevez une&lt;/div&gt;&lt;/div&gt;&lt;br&gt;&lt;div style="display:inline;"&gt;&lt;div style="display:inline; font-size:16px;"&gt;carte Action, vous pouvez la mettre de côté. Dans ce cas, jouez-la.&lt;/div&gt;&lt;/div&gt;&lt;br&gt;&lt;/div&gt;&lt;/div&gt;&lt;/div&gt;'</t>
  </si>
  <si>
    <t>id: "canal",  frenchName: "Canal",  artwork: "http://wiki.dominionstrategy.com/images/3/31/CanalArt.jpg",</t>
  </si>
  <si>
    <t>text_html: '&lt;div class="landscape-text" style="top:14px;"&gt;&lt;div style="position:relative; top:10px;"&gt;&lt;div style="line-height:21px;"&gt;&lt;div style="display:inline;"&gt;&lt;div style="display:inline; font-size:21px;"&gt;Pendant vos tours, les cartes coûtent       de moins.&lt;/div&gt;&lt;/div&gt;&lt;br&gt;&lt;/div&gt;&lt;/div&gt;&lt;div class="card-text-coin-icon" style="transform:scale(0.2); top:10px; display: inline;left:318px;"&gt;&lt;div class="card-text-coin-text-container" style="display:inline;"&gt;&lt;div class="card-text-coin-text" style="color: black; display:inline; top:8px;"&gt;1&lt;/div&gt;&lt;/div&gt;&lt;/div&gt;&lt;/div&gt;'</t>
  </si>
  <si>
    <t>id: "citadel",  frenchName: "Citadelle",  artwork: "http://wiki.dominionstrategy.com/images/d/d4/CitadelArt.jpg",</t>
  </si>
  <si>
    <t>text_html: '&lt;div class="landscape-text" style="top:0px;"&gt;&lt;div style="position:relative; top:10px;"&gt;&lt;div style="line-height:22px;"&gt;&lt;div style="display:inline;"&gt;&lt;div style="display:inline; font-size:22px;"&gt;À chaque tour, la première fois que vous jouez&lt;/div&gt;&lt;/div&gt;&lt;br&gt;&lt;div style="display:inline;"&gt;&lt;div style="display:inline; font-size:22px;"&gt;une carte Action, rejouez-la ensuite.&lt;/div&gt;&lt;/div&gt;&lt;br&gt;&lt;/div&gt;&lt;/div&gt;&lt;/div&gt;'</t>
  </si>
  <si>
    <t>id: "flag",  frenchName: "Drapeau",  artwork: "http://wiki.dominionstrategy.com/images/8/82/FlagArt.jpg",</t>
  </si>
  <si>
    <t>text_html: '&lt;div class="landscape-text" style="top:14px;"&gt;&lt;div style="position:relative; top:5px;"&gt;&lt;div style="display:inline;"&gt;&lt;div style="display:inline; font-size:24px;"&gt;Quand vous piochez votre main, &lt;div style="display: inline; font-weight: bold;"&gt;+1 Carte&lt;/div&gt;.&lt;/div&gt;&lt;/div&gt;&lt;br&gt;&lt;/div&gt;&lt;/div&gt;'</t>
  </si>
  <si>
    <t>id: "horn",  frenchName: "Corne",  artwork: "http://wiki.dominionstrategy.com/images/2/29/HornArt.jpg",</t>
  </si>
  <si>
    <t>text_html: '&lt;div class="landscape-text" style="top:0px;"&gt;&lt;div style="position:relative; top:10px;"&gt;&lt;div style="line-height:18px;"&gt;&lt;div style="display:inline;"&gt;&lt;div style="display:inline; font-size:18px;"&gt;Une fois par tour, quand vous défaussez une Garde-frontière&lt;/div&gt;&lt;/div&gt;&lt;br&gt;&lt;div style="display:inline;"&gt;&lt;div style="display:inline; font-size:18px;"&gt;de la zone de jeu, vous pouvez la replacer sur votre pioche.&lt;/div&gt;&lt;/div&gt;&lt;br&gt;&lt;/div&gt;&lt;/div&gt;&lt;/div&gt;'</t>
  </si>
  <si>
    <t>id: "key",  frenchName: "Clé",  artwork: "http://wiki.dominionstrategy.com/images/a/a2/KeyArt.jpg",</t>
  </si>
  <si>
    <t>text_html: '&lt;div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bold;"&gt;+&lt;/div&gt;      .&lt;/div&gt;&lt;/div&gt;&lt;br&gt;&lt;/div&gt;&lt;/div&gt;&lt;div class="card-text-coin-icon" style="transform:scale(0.24); top:10px; display: inline;left:332px;"&gt;&lt;div class="card-text-coin-text-container" style="display:inline;"&gt;&lt;div class="card-text-coin-text" style="color: black; display:inline; top:8px;"&gt;1&lt;/div&gt;&lt;/div&gt;&lt;/div&gt;&lt;/div&gt;'</t>
  </si>
  <si>
    <t>id: "lantern",  frenchName: "Lanterne",  artwork: "http://wiki.dominionstrategy.com/images/7/70/LanternArt.jpg",</t>
  </si>
  <si>
    <t>text_html: '&lt;div class="landscape-text" style="top:0px;"&gt;&lt;div style="position:relative; top:10px;"&gt;&lt;div style="line-height:16px;"&gt;&lt;div style="display:inline;"&gt;&lt;div style="display:inline; font-size:16px;"&gt;Les Gardes-frontières que vous jouez dévoilent 3 cartes et en&lt;/div&gt;&lt;/div&gt;&lt;br&gt;&lt;div style="display:inline;"&gt;&lt;div style="display:inline; font-size:16px;"&gt;défaussent 2. Il faut dévoiler 3 cartes Action pour prendre la Corne.&lt;/div&gt;&lt;/div&gt;&lt;br&gt;&lt;/div&gt;&lt;/div&gt;&lt;/div&gt;'</t>
  </si>
  <si>
    <t>id: "treasurechest",  frenchName: "Coffre",  artwork: "http://wiki.dominionstrategy.com/images/f/f0/Treasure_ChestArt.jpg",</t>
  </si>
  <si>
    <t>text_html: '&lt;div class="landscape-text" style="top:14px;"&gt;&lt;div style="position:relative; top:10px;"&gt;&lt;div style="line-height:23px;"&gt;&lt;div style="display:inline;"&gt;&lt;div style="display:inline; font-size:23px;"&gt;Au début de votre phase Achat, recevez un Or.&lt;/div&gt;&lt;/div&gt;&lt;br&gt;&lt;/div&gt;&lt;/div&gt;&lt;/div&gt;'</t>
  </si>
  <si>
    <t>&lt;div class="landscape-text" style="top:0px;"&gt;&lt;div style="position:relative; top:8px;"&gt;&lt;div style="line-height:19px;"&gt;&lt;div style="display:inline;"&gt;&lt;div style="display:inline; font-size:19px;"&gt;Au début de votre tour, défaussez autant de Cuivres que&lt;/div&gt;&lt;/div&gt;&lt;br&gt;&lt;div style="display:inline;"&gt;&lt;div style="display:inline; font-size:19px;"&gt;souhaité, dévoilés, et piochez le même nombre de cartes.&lt;/div&gt;&lt;/div&gt;&lt;br&gt;&lt;/div&gt;&lt;/div&gt;&lt;/div&gt;</t>
  </si>
  <si>
    <t>&lt;div class="landscape-text" style="top:0px;"&gt;&lt;div style="position:relative; top:10px;"&gt;&lt;div style="line-height:21px;"&gt;&lt;div style="display:inline;"&gt;&lt;div style="display:inline; font-size:21px;"&gt;Pendant vos tours, les cartes Action ayant dans leur&lt;/div&gt;&lt;/div&gt;&lt;br&gt;&lt;div style="display:inline;"&gt;&lt;div style="display:inline; font-size:21px;"&gt;texte un montant « +      » sont aussi des Trésors. &lt;/div&gt;&lt;/div&gt;&lt;br&gt;&lt;/div&gt;&lt;/div&gt;&lt;div class="card-text-coin-icon" style="transform:scale(0.2); top:35px; display: inline;left:190px;"&gt;&lt;div class="card-text-coin-text-container" style="display:inline;"&gt;&lt;div class="card-text-coin-text" style="color: black; display:inline; top:8px;"&gt;&lt;/div&gt;&lt;/div&gt;&lt;/div&gt;&lt;/div&gt;</t>
  </si>
  <si>
    <t>&lt;div class="landscape-text" style="top:0px;"&gt;&lt;div style="position:relative; top:10px;"&gt;&lt;div style="line-height:22px;"&gt;&lt;div style="display:inline;"&gt;&lt;div style="display:inline; font-size:20px;"&gt;Au début de votre tour, dévoilez la carte du haut&lt;/div&gt;&lt;/div&gt;&lt;br&gt;&lt;div style="display:inline;"&gt;&lt;div style="display:inline; font-size:20px;"&gt;de votre pioche. Si c'est une carte Action, jouez-la.&lt;/div&gt;&lt;/div&gt;&lt;br&gt;&lt;/div&gt;&lt;/div&gt;&lt;/div&gt;</t>
  </si>
  <si>
    <t>&lt;div class="landscape-text" style="top:0px;"&gt;&lt;div style="position:relative; top:10px;"&gt;&lt;div style="line-height:16px;"&gt;&lt;div style="display:inline;"&gt;&lt;div style="display:inline; font-size:16px;"&gt;Les Gardes-frontières que vous jouez dévoilent 3 cartes et en&lt;/div&gt;&lt;/div&gt;&lt;br&gt;&lt;div style="display:inline;"&gt;&lt;div style="display:inline; font-size:16px;"&gt;défaussent 2. Il faut dévoiler 3 cartes Action pour prendre la Corne.&lt;/div&gt;&lt;/div&gt;&lt;br&gt;&lt;/div&gt;&lt;/div&gt;&lt;/div&gt;</t>
  </si>
  <si>
    <t>id: "summon",  frenchName: "Convocation",  artwork: "http://wiki.dominionstrategy.com/images/a/ad/SummonArt.jpg",</t>
  </si>
  <si>
    <t>text_html: '&lt;div class="landscape-text" style="top:6px;"&gt;&lt;div style="line-height:18px;"&gt;&lt;div style="display:inline;"&gt;&lt;div style="display:inline; font-size:17px;"&gt;Recevez une carte Action coûtant jusqu\'à      . Mettez-la&lt;/div&gt;&lt;/div&gt;&lt;br&gt;&lt;div style="display:inline;"&gt;&lt;div style="display:inline; font-size:17px;"&gt;de côté. Dans ce cas, jouez-la au début de votre prochain tour.&lt;/div&gt;&lt;/div&gt;&lt;br&gt;&lt;/div&gt;&lt;div class="card-text-coin-icon" style="transform:scale(0.17); top:2px; display: inline;left:314px;"&gt;&lt;div class="card-text-coin-text-container" style="display:inline;"&gt;&lt;div class="card-text-coin-text" style="color: black; display:inline; top:8px;"&gt;4&lt;/div&gt;&lt;/div&gt;&lt;/div&gt;&lt;/div&gt;'</t>
  </si>
  <si>
    <t>&lt;div class="landscape-text" style="top:6px;"&gt;&lt;div style="line-height:18px;"&gt;&lt;div style="display:inline;"&gt;&lt;div style="display:inline; font-size:17px;"&gt;Recevez une carte Action coûtant jusqu'à      . Mettez-la&lt;/div&gt;&lt;/div&gt;&lt;br&gt;&lt;div style="display:inline;"&gt;&lt;div style="display:inline; font-size:17px;"&gt;de côté. Dans ce cas, jouez-la au début de votre prochain tour.&lt;/div&gt;&lt;/div&gt;&lt;br&gt;&lt;/div&gt;&lt;div class="card-text-coin-icon" style="transform:scale(0.17); top:2px; display: inline;left:314px;"&gt;&lt;div class="card-text-coin-text-container" style="display:inline;"&gt;&lt;div class="card-text-coin-text" style="color: black; display:inline; top:8px;"&gt;4&lt;/div&gt;&lt;/div&gt;&lt;/div&gt;&lt;/div&gt;</t>
  </si>
  <si>
    <t>id: "wayofthebutterfly",  frenchName: "Voie du papillon",  artwork: "http://wiki.dominionstrategy.com/images/3/36/Way_of_the_ButterflyArt.jpg",</t>
  </si>
  <si>
    <t>text_html: '&lt;div class="landscape-text" style="top:0px;"&gt;&lt;div style="position:relative; top:5px;"&gt;&lt;div style="line-height:21px;"&gt;&lt;div style="display:inline;"&gt;&lt;div style="display:inline; font-size:20px;"&gt;Vous pouvez retourner cette carte sur sa pile pour&lt;/div&gt;&lt;/div&gt;&lt;br&gt;&lt;div style="display:inline;"&gt;&lt;div style="display:inline; font-size:20px;"&gt;recevoir une carte coûtant exactement      de plus.&lt;/div&gt;&lt;/div&gt;&lt;br&gt;&lt;/div&gt;&lt;/div&gt;&lt;div class="card-text-coin-icon" style="transform:scale(0.20); top:31px; display: inline;left:327px;"&gt;&lt;div class="card-text-coin-text-container" style="display:inline;"&gt;&lt;div class="card-text-coin-text" style="color: black; display:inline; top:8px;"&gt;1&lt;/div&gt;&lt;/div&gt;&lt;/div&gt;&lt;/div&gt;'</t>
  </si>
  <si>
    <t>id: "wayofthecamel",  frenchName: "Voie du chameau",  artwork: "http://wiki.dominionstrategy.com/images/0/03/Way_of_the_CamelArt.jpg",</t>
  </si>
  <si>
    <t>text_html: '&lt;div class="landscape-text" style="top:14px;"&gt;&lt;div style="position:relative; top:5px;"&gt;&lt;div style="line-height:22px;"&gt;&lt;div style="display:inline;"&gt;&lt;div style="display:inline; font-size:22px;"&gt;Exilez un Or depuis la Réserve.&lt;/div&gt;&lt;/div&gt;&lt;br&gt;&lt;/div&gt;&lt;/div&gt;&lt;/div&gt;'</t>
  </si>
  <si>
    <t>id: "wayofthechameleon",  frenchName: "Voie du caméléon",  artwork: "http://wiki.dominionstrategy.com/images/7/7b/Way_of_the_ChameleonArt.jpg",</t>
  </si>
  <si>
    <t>text_html: '&lt;div class="landscape-text" style="top:0px;"&gt;&lt;div style="position:relative; top:-3px;"&gt;&lt;div style="line-height:20px;"&gt;&lt;div style="display:inline;"&gt;&lt;div style="display:inline; font-size:20px;"&gt;Suivez les instructions de cette carte; &lt;/div&gt;&lt;/div&gt;&lt;br&gt;&lt;div style="display:inline;"&gt;&lt;div style="display:inline; font-size:20px;"&gt;chaque effet &lt;div style="display: inline; font-weight: bold;"&gt;+Carte(s)&lt;/div&gt; donnera à la place&lt;/div&gt;&lt;br&gt;&lt;div style="display:inline;"&gt;&lt;div style="display:inline; font-size:20px;"&gt;&lt;div style="display: inline; font-weight: bold;"&gt;+&lt;/div&gt;      à ce tour,et vice-versa.&lt;/div&gt;&lt;/div&gt;&lt;br&gt;&lt;/div&gt;&lt;/div&gt;&lt;div class="card-text-coin-icon" style="transform:scale(0.2); top:45px; display: inline;left:122px;"&gt;&lt;div class="card-text-coin-text-container" style="display:inline;"&gt;&lt;div class="card-text-coin-text" style="color: black; display:inline; top:8px;"&gt;&lt;/div&gt;&lt;/div&gt;&lt;/div&gt;&lt;/div&gt;'</t>
  </si>
  <si>
    <t>id: "wayofthefrog",  frenchName: "Voie de la grenouille",  artwork: "http://wiki.dominionstrategy.com/images/c/c7/Way_of_the_FrogArt.jpg",</t>
  </si>
  <si>
    <t>text_html: '&lt;div class="landscape-text" style="top:0px;"&gt;&lt;div style="position:relative; top:0px;"&gt;&lt;div style="font-weight: bold;"&gt;&lt;div style="line-height:20px;"&gt;&lt;div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font-size:20px;"&gt;Quand vous défaussez cette carte de votre&lt;/div&gt;&lt;/div&gt;&lt;br&gt;&lt;div style="display:inline;"&gt;&lt;div style="display:inline; font-size:20px;"&gt;zone de jeu à ce tour, placez-la sur votre pioche.&lt;/div&gt;&lt;/div&gt;&lt;br&gt;&lt;/div&gt;&lt;/div&gt;&lt;/div&gt;'</t>
  </si>
  <si>
    <t>id: "wayofthegoat",  frenchName: "Voie de la chèvre",  artwork: "http://wiki.dominionstrategy.com/images/8/8d/Way_of_the_GoatArt.jpg",</t>
  </si>
  <si>
    <t>text_html: '&lt;div class="landscape-text" style="top:14px;"&gt;&lt;div style="position:relative; top:5px;"&gt;&lt;div style="line-height:22px;"&gt;&lt;div style="display:inline;"&gt;&lt;div style="display:inline; font-size:22px;"&gt;Écartez une carte de votre main.&lt;/div&gt;&lt;/div&gt;&lt;br&gt;&lt;/div&gt;&lt;/div&gt;&lt;/div&gt;'</t>
  </si>
  <si>
    <t>id: "wayofthehorse",  frenchName: "Voie du cheval",  artwork: "http://wiki.dominionstrategy.com/images/6/66/Way_of_the_HorseArt.jpg",</t>
  </si>
  <si>
    <t>text_html: '&lt;div class="landscape-text" style="top:0px;"&gt;&lt;div style="position:relative; top:0px;"&gt;&lt;div style="font-weight: bold;"&gt;&lt;div style="line-height:20px;"&gt;&lt;div style="display:inline;"&gt;&lt;div style="display:inline; font-size:20px;"&gt;+2 Cartes&lt;/div&gt;&lt;/div&gt;&lt;br&gt;&lt;div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font-size:20px;"&gt;Retournez cette carte sur sa pile.&lt;/div&gt;&lt;/div&gt;&lt;br&gt;&lt;/div&gt;&lt;/div&gt;&lt;/div&gt;'</t>
  </si>
  <si>
    <t>id: "wayofthemole",  frenchName: "Voie de la taupe",  artwork: "http://wiki.dominionstrategy.com/images/6/62/Way_of_the_MoleArt.jpg",</t>
  </si>
  <si>
    <t>text_html: '&lt;div class="landscape-text" style="top:0px;"&gt;&lt;div style="position:relative; top:8px;"&gt;&lt;div style="font-weight: bold;"&gt;&lt;div style="line-height:22px;"&gt;&lt;div style="display:inline;"&gt;&lt;div style="display:inline; font-size:22px;"&gt;+1 Action&lt;/div&gt;&lt;/div&gt;&lt;br&gt;&lt;/div&gt;&lt;/div&gt;&lt;/div&gt;&lt;div style="position:relative; top:5px;"&gt;&lt;div style="line-height:22px;"&gt;&lt;div style="display:inline;"&gt;&lt;div style="display:inline; font-size:22px;"&gt;Défaussez votre main. &lt;div style="display: inline; font-weight: bold;"&gt;+3 Cartes.&lt;/div&gt;&lt;/div&gt;&lt;/div&gt;&lt;br&gt;&lt;/div&gt;&lt;/div&gt;&lt;/div&gt;'</t>
  </si>
  <si>
    <t>id: "wayofthemonkey",  frenchName: "Voie du singe",  artwork: "http://wiki.dominionstrategy.com/images/9/91/Way_of_the_MonkeyArt.jpg",</t>
  </si>
  <si>
    <t>text_html: '&lt;div class="landscape-text" style="top:0px;"&gt;&lt;div style="position:relative; top:5px;"&gt;&lt;div style="font-weight: bold;"&gt;&lt;div style="line-height:22px;"&gt;&lt;div style="display:inline;"&gt;&lt;div style="display:inline; font-size:22px;"&gt;+1 Achat&lt;/div&gt;&lt;/div&gt;&lt;br&gt;&lt;div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top:8px;"&gt;1&lt;/div&gt;&lt;/div&gt;&lt;/div&gt;&lt;/div&gt;'</t>
  </si>
  <si>
    <t>id: "wayofthemouse",  frenchName: "Voie de la souirs",  artwork: "http://wiki.dominionstrategy.com/images/6/67/Way_of_the_MouseArt.jpg",</t>
  </si>
  <si>
    <t>text_html: '&lt;div class="landscape-text" style="top:0px;"&gt;&lt;div style="position:relative; top:-5px;"&gt;&lt;div style="display:inline;"&gt;&lt;div style="display:inline; font-size:20px;"&gt;Jouez la carte mise de côté, en l\'y laissant.&lt;/div&gt;&lt;/div&gt;&lt;br&gt;&lt;/div&gt;&lt;div class="horizontal-line" style="width:200px; height:2px;margin-top:-5px;"&gt;&lt;/div&gt;&lt;div style="position:relative; top:-2px;"&gt;&lt;div style="line-height:16px;"&gt;&lt;div style="display:inline;"&gt;&lt;div style="display:inline; font-size:20px;"&gt;Mise en place : mettez de côté une&lt;/div&gt;&lt;/div&gt;&lt;br&gt;&lt;div style="display:inline;"&gt;&lt;div style="display:inline; font-size:20px;"&gt;carte Action non utilisée coûtant      ou     .&lt;/div&gt;&lt;/div&gt;&lt;br&gt;&lt;/div&gt;&lt;/div&gt;&lt;div class="card-text-coin-icon" style="transform:scale(0.17); top:45px; display: inline;left:315px;"&gt;&lt;div class="card-text-coin-text-container" style="display:inline;"&gt;&lt;div class="card-text-coin-text" style="color: black; display:inline; top:8px;"&gt;2&lt;/div&gt;&lt;/div&gt;&lt;/div&gt;&lt;div class="card-text-coin-icon" style="transform:scale(0.17); top:45px; display: inline;left:365px;"&gt;&lt;div class="card-text-coin-text-container" style="display:inline;"&gt;&lt;div class="card-text-coin-text" style="color: black; display:inline; top:8px;"&gt;3&lt;/div&gt;&lt;/div&gt;&lt;/div&gt;&lt;/div&gt;'</t>
  </si>
  <si>
    <t>id: "wayofthemule",  frenchName: "Voie de la mule",  artwork: "http://wiki.dominionstrategy.com/images/5/5b/Way_of_the_MuleArt.jpg",</t>
  </si>
  <si>
    <t>text_html: '&lt;div class="landscape-text" style="top:0px;"&gt;&lt;div style="position:relative; top:5px;"&gt;&lt;div style="font-weight: bold;"&gt;&lt;div style="line-height:22px;"&gt;&lt;div style="display:inline;"&gt;&lt;div style="display:inline; font-size:22px;"&gt;+1 Action&lt;/div&gt;&lt;/div&gt;&lt;br&gt;&lt;div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top:8px;"&gt;1&lt;/div&gt;&lt;/div&gt;&lt;/div&gt;&lt;/div&gt;'</t>
  </si>
  <si>
    <t>id: "wayoftheotter",  frenchName: "Voie de la loutre",  artwork: "http://wiki.dominionstrategy.com/images/a/a0/Way_of_the_OtterArt.jpg",</t>
  </si>
  <si>
    <t>text_html: '&lt;div class="landscape-text" style="top:14px;"&gt;&lt;div style="position:relative; top:5px;"&gt;&lt;div style="font-weight: bold;"&gt;&lt;div style="line-height:22px;"&gt;&lt;div style="display:inline;"&gt;&lt;div style="display:inline; font-size:22px;"&gt;+2 Cartes&lt;/div&gt;&lt;/div&gt;&lt;br&gt;&lt;/div&gt;&lt;/div&gt;&lt;/div&gt;&lt;/div&gt;'</t>
  </si>
  <si>
    <t>id: "wayoftheowl",  frenchName: "Voie du hibou",  artwork: "http://wiki.dominionstrategy.com/images/c/ce/Way_of_the_OwlArt.jpg",</t>
  </si>
  <si>
    <t>text_html: '&lt;div class="landscape-text" style="top:14px;"&gt;&lt;div style="position:relative; top:5px;"&gt;&lt;div style="line-height:22px;"&gt;&lt;div style="display:inline;"&gt;&lt;div style="display:inline; font-size:22px;"&gt;Piochez jusqu\'à avoir 6 cartes en main.&lt;/div&gt;&lt;/div&gt;&lt;br&gt;&lt;/div&gt;&lt;/div&gt;&lt;/div&gt;'</t>
  </si>
  <si>
    <t>id: "wayoftheox",  frenchName: "Voie du bœuf",  artwork: "http://wiki.dominionstrategy.com/images/4/4f/Way_of_the_OxArt.jpg",</t>
  </si>
  <si>
    <t>text_html: '&lt;div class="landscape-text" style="top:14px;"&gt;&lt;div style="position:relative; top:5px;"&gt;&lt;div style="font-weight: bold;"&gt;&lt;div style="line-height:22px;"&gt;&lt;div style="display:inline;"&gt;&lt;div style="display:inline; font-size:22px;"&gt;+2 Actions&lt;/div&gt;&lt;/div&gt;&lt;br&gt;&lt;/div&gt;&lt;/div&gt;&lt;/div&gt;&lt;/div&gt;'</t>
  </si>
  <si>
    <t>id: "wayofthepig",  frenchName: "Voie du porc",  artwork: "http://wiki.dominionstrategy.com/images/b/be/Way_of_the_PigArt.jpg",</t>
  </si>
  <si>
    <t>text_html: '&lt;div class="landscape-text" style="top:0px;"&gt;&lt;div style="position:relative; top:8px;"&gt;&lt;div style="font-weight: bold;"&gt;&lt;div style="line-height:22px;"&gt;&lt;div style="display:inline;"&gt;&lt;div style="display:inline; font-size:22px;"&gt;+1 Carte&lt;/div&gt;&lt;/div&gt;&lt;br&gt;&lt;div style="display:inline;"&gt;&lt;div style="display:inline; font-size:22px;"&gt;+1 Action&lt;/div&gt;&lt;/div&gt;&lt;br&gt;&lt;/div&gt;&lt;/div&gt;&lt;/div&gt;&lt;/div&gt;'</t>
  </si>
  <si>
    <t>id: "wayoftherat",  frenchName: "Voie du rat",  artwork: "http://wiki.dominionstrategy.com/images/8/83/Way_of_the_RatArt.jpg",</t>
  </si>
  <si>
    <t>text_html: '&lt;div class="landscape-text" style="top:0px;"&gt;&lt;div style="position:relative; top:8px;"&gt;&lt;div style="line-height:22px;"&gt;&lt;div style="display:inline;"&gt;&lt;div style="display:inline; font-size:22px;"&gt;Vous pouvez défausser un Trésor&lt;/div&gt;&lt;/div&gt;&lt;br&gt;&lt;div style="display:inline;"&gt;&lt;div style="display:inline; font-size:22px;"&gt;pour recevoir un exemplaire de cette carte.&lt;/div&gt;&lt;/div&gt;&lt;br&gt;&lt;/div&gt;&lt;/div&gt;&lt;/div&gt;'</t>
  </si>
  <si>
    <t>id: "wayoftheseal",  frenchName: "Voie du phoque",  artwork: "http://wiki.dominionstrategy.com/images/2/28/Way_of_the_SealArt.jpg",</t>
  </si>
  <si>
    <t>text_html: '&lt;div class="landscape-text" style="top:0px;"&gt;&lt;div style="position:relative; top:3px;"&gt;&lt;div style="font-weight: bold;"&gt;&lt;div style="line-height:20px;"&gt;&lt;div style="display:inline;"&gt;&lt;div style="display:inline; font-size:20px;"&gt;+      &lt;/div&gt;&lt;/div&gt;&lt;br&gt;&lt;/div&gt;&lt;/div&gt;&lt;/div&gt;&lt;div class="card-text-coin-icon" style="transform:scale(0.2); top:3px; display: inline;left:212px;"&gt;&lt;div class="card-text-coin-text-container" style="display:inline;"&gt;&lt;div class="card-text-coin-text" style="color: black; display:inline; top:8px;"&gt;1&lt;/div&gt;&lt;/div&gt;&lt;/div&gt;&lt;div style="position:relative; top:0px;"&gt;&lt;div style="line-height:20px;"&gt;&lt;div style="display:inline;"&gt;&lt;div style="display:inline; font-size:20px;"&gt;À ce tour, quand vous recevez une carte,&lt;/div&gt;&lt;/div&gt;&lt;br&gt;&lt;div style="display:inline;"&gt;&lt;div style="display:inline; font-size:20px;"&gt;vous pouvez la placer sur votre pioche.&lt;/div&gt;&lt;/div&gt;&lt;br&gt;&lt;/div&gt;&lt;/div&gt;&lt;/div&gt;'</t>
  </si>
  <si>
    <t>id: "wayofthesheep",  frenchName: "Voie du mouton",  artwork: "http://wiki.dominionstrategy.com/images/d/d4/Way_of_the_SheepArt.jpg",</t>
  </si>
  <si>
    <t>text_html: '&lt;div class="landscape-text" style="top:14px;"&gt;&lt;div style="position:relative; top:5px;"&gt;&lt;div style="font-weight: bold;"&gt;&lt;div style="line-height:22px;"&gt;&lt;div style="display:inline;"&gt;&lt;div style="display:inline; font-size:22px;"&gt;+      &lt;/div&gt;&lt;/div&gt;&lt;br&gt;&lt;/div&gt;&lt;/div&gt;&lt;/div&gt;&lt;div class="card-text-coin-icon" style="transform:scale(0.2); top:5px; display: inline;left:212px;"&gt;&lt;div class="card-text-coin-text-container" style="display:inline;"&gt;&lt;div class="card-text-coin-text" style="color: black; display:inline; top:8px;"&gt;2&lt;/div&gt;&lt;/div&gt;&lt;/div&gt;&lt;/div&gt;'</t>
  </si>
  <si>
    <t>id: "wayofthesquirrel",  frenchName: "Voie de l'écureuil",  artwork: "http://wiki.dominionstrategy.com/images/2/27/Way_of_the_SquirrelArt.jpg",</t>
  </si>
  <si>
    <t>text_html: '&lt;div class="landscape-text" style="top:14px;"&gt;&lt;div style="position:relative; top:5px;"&gt;&lt;div style="line-height:22px;"&gt;&lt;div style="display:inline;"&gt;&lt;div style="display:inline; font-size:22px;"&gt;&lt;div style="display: inline; font-weight: bold;"&gt;+2 Cartes&lt;/div&gt; à la fin de ce tour.&lt;/div&gt;&lt;/div&gt;&lt;br&gt;&lt;/div&gt;&lt;/div&gt;&lt;/div&gt;'</t>
  </si>
  <si>
    <t>id: "wayoftheturtle",  frenchName: "Voie de la tortue",  artwork: "http://wiki.dominionstrategy.com/images/3/31/Way_of_the_TurtleArt.jpg",</t>
  </si>
  <si>
    <t>text_html: '&lt;div class="landscape-text" style="top:0px;"&gt;&lt;div style="position:relative; top:8px;"&gt;&lt;div style="line-height:22px;"&gt;&lt;div style="display:inline;"&gt;&lt;div style="display:inline; font-size:22px;"&gt;Mettez cette carte de côté. Dans ce cas,&lt;/div&gt;&lt;/div&gt;&lt;br&gt;&lt;div style="display:inline;"&gt;&lt;div style="display:inline; font-size:22px;"&gt;jouez-la au début de votre prochain tour.&lt;/div&gt;&lt;/div&gt;&lt;br&gt;&lt;/div&gt;&lt;/div&gt;&lt;/div&gt;'</t>
  </si>
  <si>
    <t>id: "wayoftheworm",  frenchName: "Voie du ver",  artwork: "http://wiki.dominionstrategy.com/images/e/e9/Way_of_the_WormArt.jpg",</t>
  </si>
  <si>
    <t>text_html: '&lt;div class="landscape-text" style="top:14px;"&gt;&lt;div style="position:relative; top:5px;"&gt;&lt;div style="line-height:22px;"&gt;&lt;div style="display:inline;"&gt;&lt;div style="display:inline; font-size:22px;"&gt;Exilez un Domaine de la Réserve.&lt;/div&gt;&lt;/div&gt;&lt;br&gt;&lt;/div&gt;&lt;/div&gt;&lt;/div&gt;'</t>
  </si>
  <si>
    <t>id: "delay",  frenchName: "Retard",  artwork: "http://wiki.dominionstrategy.com/images/e/e0/DelayArt.jpg",</t>
  </si>
  <si>
    <t>text_html: '&lt;div class="landscape-text" style="top:0px;"&gt;&lt;div style="position:relative; top:5px;"&gt;&lt;div style="line-height:20px;"&gt;&lt;div style="display:inline;"&gt;&lt;div style="display:inline; font-size:20px;"&gt;Vous pouvez mettre de côté une carte Action de&lt;/div&gt;&lt;/div&gt;&lt;br&gt;&lt;div style="display:inline;"&gt;&lt;div style="display:inline; font-size:20px;"&gt;votre main. Au début de votre prochain tour, jouez-la.&lt;/div&gt;&lt;/div&gt;&lt;br&gt;&lt;/div&gt;&lt;/div&gt;&lt;/div&gt;'</t>
  </si>
  <si>
    <t>id: "desperation",  frenchName: "Désespoir",  artwork: "http://wiki.dominionstrategy.com/images/f/fe/DesperationArt.jpg",</t>
  </si>
  <si>
    <t>text_html: '&lt;div class="landscape-text" style="top:0px;"&gt;&lt;div style="position:relative; top:5px;"&gt;&lt;div style="line-height:22px;"&gt;&lt;div style="display:inline;"&gt;&lt;div style="display:inline; font-size:22px;"&gt;Une fois par tour : vous pouvez recevoir&lt;/div&gt;&lt;/div&gt;&lt;br&gt;&lt;div style="display:inline;"&gt;&lt;div style="display:inline; font-size:22px;"&gt; une Malédiction. Dans ce cas, &lt;div style="display: inline; font-weight: bold;"&gt;+1 Achat&lt;/div&gt; et &lt;div style="display: inline; font-weight: bold;"&gt;+&lt;/div&gt;    .&lt;/div&gt;&lt;/div&gt;&lt;br&gt;&lt;/div&gt;&lt;/div&gt;&lt;div class="card-text-coin-icon" style="transform:scale(0.2); top:29px; display: inline;left:408px;"&gt;&lt;div class="card-text-coin-text-container" style="display:inline;"&gt;&lt;div class="card-text-coin-text" style="color: black; display:inline; top:8px;"&gt;2&lt;/div&gt;&lt;/div&gt;&lt;/div&gt;&lt;/div&gt;'</t>
  </si>
  <si>
    <t>id: "gamble",  frenchName: "Pari",  artwork: "http://wiki.dominionstrategy.com/images/9/96/GambleArt.jpg",</t>
  </si>
  <si>
    <t>text_html: '&lt;div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style="line-height:18px;"&gt;&lt;div style="display:inline;"&gt;&lt;div style="display:inline; font-size:17px;"&gt;Dévoilez la première carte de votre pioche. Si c\'est un Trésor&lt;/div&gt;&lt;/div&gt;&lt;br&gt;&lt;div style="display:inline;"&gt;&lt;div style="display:inline; font-size:17px;"&gt;ou une Action, vous pouvez la jouer. Sinon, défaussez-la.&lt;/div&gt;&lt;/div&gt;&lt;br&gt;&lt;/div&gt;&lt;/div&gt;&lt;/div&gt;'</t>
  </si>
  <si>
    <t>id: "pursue",  frenchName: "Poursuite",  artwork: "http://wiki.dominionstrategy.com/images/8/80/PursueArt.jpg",</t>
  </si>
  <si>
    <t>text_html: '&lt;div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style="line-height:16px;"&gt;&lt;div style="display:inline;"&gt;&lt;div style="display:inline; font-size:16px;"&gt;Nommez une carte. Dévoilez les 4 premières cartes de votre pioche.&lt;/div&gt;&lt;/div&gt;&lt;br&gt;&lt;div style="display:inline;"&gt;&lt;div style="display:inline; font-size:16px;"&gt;Replacez celles qui correspondent, et défaussez le reste.&lt;/div&gt;&lt;/div&gt;&lt;br&gt;&lt;/div&gt;&lt;/div&gt;&lt;/div&gt;'</t>
  </si>
  <si>
    <t>id: "ride",  frenchName: "Chevauchée",  artwork: "http://wiki.dominionstrategy.com/images/2/2f/RideArt.jpg",</t>
  </si>
  <si>
    <t>text_html: '&lt;div class="landscape-text" style="top:14px;"&gt;&lt;div style="position:relative; top:5px;"&gt;&lt;div style="line-height:24px;"&gt;&lt;div style="display:inline;"&gt;&lt;div style="display:inline; font-size:24px;"&gt;Recevez un Cheval.&lt;/div&gt;&lt;/div&gt;&lt;br&gt;&lt;/div&gt;&lt;/div&gt;&lt;/div&gt;'</t>
  </si>
  <si>
    <t>id: "toil",  frenchName: "Labeur",  artwork: "http://wiki.dominionstrategy.com/images/7/72/ToilArt.jpg",</t>
  </si>
  <si>
    <t>text_html: '&lt;div class="landscape-text" style="top:0px;"&gt;&lt;div style="position:relative; top:0px;"&gt;&lt;div style="font-weight: bold;"&gt;&lt;div style="display:inline;"&gt;&lt;div style="display:inline; font-size:22px;"&gt;+1 Achat&lt;/div&gt;&lt;/div&gt;&lt;br&gt;&lt;/div&gt;&lt;/div&gt;&lt;div style="position:relative; top:0px;"&gt;&lt;div style="line-height:19px;"&gt;&lt;div style="display:inline;"&gt;&lt;div style="display:inline; font-size:20px;"&gt;Vous pouvez jouer une carte Action de votre main.&lt;/div&gt;&lt;/div&gt;&lt;br&gt;&lt;/div&gt;&lt;/div&gt;&lt;/div&gt;'</t>
  </si>
  <si>
    <t>id: "enhance",  frenchName: "Réhaussement",  artwork: "http://wiki.dominionstrategy.com/images/e/e2/EnhanceArt.jpg",</t>
  </si>
  <si>
    <t>text_html: '&lt;div class="landscape-text" style="top:0px;"&gt;&lt;div style="position:relative; top:5px;"&gt;&lt;div style="line-height:19px;"&gt;&lt;div style="display:inline;"&gt;&lt;div style="display:inline; font-size:19px;"&gt;Vous pouvez écarter une carte non-Victoire de votre&lt;/div&gt;&lt;/div&gt;&lt;br&gt;&lt;div style="display:inline;"&gt;&lt;div style="display:inline; font-size:19px;"&gt;main npour recevoir une carte coûtant jusqu\'à      de plus. &lt;/div&gt;&lt;/div&gt;&lt;br&gt;&lt;/div&gt;&lt;/div&gt;&lt;div class="card-text-coin-icon" style="transform:scale(0.19); top:29px; display: inline;left:348px;"&gt;&lt;div class="card-text-coin-text-container" style="display:inline;"&gt;&lt;div class="card-text-coin-text" style="color: black; display:inline; top:8px;"&gt;2&lt;/div&gt;&lt;/div&gt;&lt;/div&gt;&lt;/div&gt;'</t>
  </si>
  <si>
    <t>id: "march",  frenchName: "Marche",  artwork: "http://wiki.dominionstrategy.com/images/2/24/MarchArt.jpg",</t>
  </si>
  <si>
    <t>text_html: '&lt;div class="landscape-text" style="top:0px;"&gt;&lt;div style="position:relative; top:5px;"&gt;&lt;div style="line-height:22px;"&gt;&lt;div style="display:inline;"&gt;&lt;div style="display:inline; font-size:22px;"&gt;Consultez votre défausse. Vous pouvez&lt;/div&gt;&lt;/div&gt;&lt;br&gt;&lt;div style="display:inline;"&gt;&lt;div style="display:inline; font-size:22px;"&gt;jouer une Action depuis votre défausse.&lt;/div&gt;&lt;/div&gt;&lt;br&gt;&lt;/div&gt;&lt;/div&gt;&lt;/div&gt;'</t>
  </si>
  <si>
    <t>id: "transport",  frenchName: "Transport",  artwork: "http://wiki.dominionstrategy.com/images/0/01/TransportArt.jpg",</t>
  </si>
  <si>
    <t>text_html: '&lt;div class="landscape-text" style="top:0px;"&gt;&lt;div style="position:relative; top:0px;"&gt;&lt;div style="line-height:18px;"&gt;&lt;div style="display:inline;"&gt;&lt;div style="display:inline; font-size:20px;"&gt;Choisissez : exilez une carte Action&lt;/div&gt;&lt;/div&gt;&lt;br&gt;&lt;div style="display:inline;"&gt;&lt;div style="display:inline; font-size:20px;"&gt;de la réserve; ou placez sur votre pioche&lt;/div&gt;&lt;/div&gt;&lt;br&gt;&lt;div style="display:inline;"&gt;&lt;div style="display:inline; font-size:20px;"&gt;une carte Action que vous avez en exil.&lt;/div&gt;&lt;/div&gt;&lt;br&gt;&lt;/div&gt;&lt;/div&gt;&lt;/div&gt;'</t>
  </si>
  <si>
    <t>id: "banish",  frenchName: "Bannissement",  artwork: "http://wiki.dominionstrategy.com/images/f/f8/BanishArt.jpg",</t>
  </si>
  <si>
    <t>text_html: '&lt;div class="landscape-text" style="top:0px;"&gt;&lt;div style="position:relative; top:5px;"&gt;&lt;div style="line-height:22px;"&gt;&lt;div style="display:inline;"&gt;&lt;div style="display:inline; font-size:22px;"&gt;Exilez un nombre quelconque de cartes&lt;/div&gt;&lt;/div&gt;&lt;br&gt;&lt;div style="display:inline;"&gt;&lt;div style="display:inline; font-size:22px;"&gt;portant le même nom, depuis votre main.&lt;/div&gt;&lt;/div&gt;&lt;br&gt;&lt;/div&gt;&lt;/div&gt;&lt;/div&gt;'</t>
  </si>
  <si>
    <t>id: "bargain",  frenchName: "Affaire",  artwork: "http://wiki.dominionstrategy.com/images/4/4f/BargainArt.jpg",</t>
  </si>
  <si>
    <t>text_html: '&lt;div class="landscape-text" style="top:0px;"&gt;&lt;div style="position:relative; top:5px;"&gt;&lt;div style="line-height:21px;"&gt;&lt;div style="display:inline;"&gt;&lt;div style="display:inline; font-size:19px;"&gt;Recevez une carte non-Victoire coûtant jusqu\'à      .&lt;/div&gt;&lt;/div&gt;&lt;br&gt;&lt;div style="display:inline;"&gt;&lt;div style="display:inline; font-size:19px;"&gt;Tous vos adversaires reçoivent un Cheval.&lt;/div&gt;&lt;/div&gt;&lt;br&gt;&lt;/div&gt;&lt;/div&gt;&lt;div class="card-text-coin-icon" style="transform:scale(0.19); top:7px; display: inline;left:387px;"&gt;&lt;div class="card-text-coin-text-container" style="display:inline;"&gt;&lt;div class="card-text-coin-text" style="color: black; display:inline; top:8px;"&gt;5&lt;/div&gt;&lt;/div&gt;&lt;/div&gt;&lt;/div&gt;'</t>
  </si>
  <si>
    <t>id: "invest",  frenchName: "Investissement",  artwork: "http://wiki.dominionstrategy.com/images/1/18/InvestArt.jpg",</t>
  </si>
  <si>
    <t>text_html: '&lt;div class="landscape-text" style="top:0px;"&gt;&lt;div style="position:relative; top:0px;"&gt;&lt;div style="line-height:18px;"&gt;&lt;div style="display:inline;"&gt;&lt;div style="display:inline; font-size:19px;"&gt;Exilez une carte Action depuis la Réserve.&lt;/div&gt;&lt;/div&gt;&lt;br&gt;&lt;div style="display:inline;"&gt;&lt;div style="display:inline; font-size:19px;"&gt;Tant qu\'elle est en exil, lorsqu\'un adversaire reçoit&lt;/div&gt;&lt;/div&gt;&lt;br&gt;&lt;div style="display:inline;"&gt;&lt;div style="display:inline; font-size:19px;"&gt;ou investit dans un exemplaire de cette carte, &lt;div style="display: inline; font-weight: bold;"&gt;+2 Cartes&lt;/div&gt;.&lt;/div&gt;&lt;/div&gt;&lt;br&gt;&lt;/div&gt;&lt;/div&gt;&lt;/div&gt;'</t>
  </si>
  <si>
    <t>id: "seizetheday",  frenchName: "Carpe Diem",  artwork: "http://wiki.dominionstrategy.com/images/4/48/Seize_the_DayArt.jpg",</t>
  </si>
  <si>
    <t>text_html: '&lt;div class="landscape-text" style="top:0px;"&gt;&lt;div style="position:relative; top:5px;"&gt;&lt;div style="line-height:22px;"&gt;&lt;div style="display:inline;"&gt;&lt;div style="display:inline; font-size:22px;"&gt;Une fois par partie :&lt;/div&gt;&lt;/div&gt;&lt;br&gt;&lt;div style="display:inline;"&gt;&lt;div style="display:inline; font-size:22px;"&gt;jouez un tour supplémentaire après celui-ci.&lt;/div&gt;&lt;/div&gt;&lt;br&gt;&lt;/div&gt;&lt;/div&gt;&lt;/div&gt;'</t>
  </si>
  <si>
    <t>id: "commerce",  frenchName: "Négoce",  artwork: "http://wiki.dominionstrategy.com/images/6/6b/CommerceArt.jpg",</t>
  </si>
  <si>
    <t>text_html: '&lt;div class="landscape-text" style="top:0px;"&gt;&lt;div style="position:relative; top:5px;"&gt;&lt;div style="line-height:22px;"&gt;&lt;div style="display:inline;"&gt;&lt;div style="display:inline; font-size:22px;"&gt;Recevez un Or par carte de nom différent&lt;/div&gt;&lt;/div&gt;&lt;br&gt;&lt;div style="display:inline;"&gt;&lt;div style="display:inline; font-size:22px;"&gt;que vous avez reçue à ce tour.&lt;/div&gt;&lt;/div&gt;&lt;br&gt;&lt;/div&gt;&lt;/div&gt;&lt;/div&gt;'</t>
  </si>
  <si>
    <t>id: "demand",  frenchName: "Demande",  artwork: "http://wiki.dominionstrategy.com/images/6/60/DemandArt.jpg",</t>
  </si>
  <si>
    <t>text_html: '&lt;div class="landscape-text" style="top:0px;"&gt;&lt;div style="position:relative; top:5px;"&gt;&lt;div style="line-height:22px;"&gt;&lt;div style="display:inline;"&gt;&lt;div style="display:inline; font-size:22px;"&gt;Recevez un Cheval et une carte coûtant&lt;/div&gt;&lt;/div&gt;&lt;br&gt;&lt;div style="display:inline;"&gt;&lt;div style="display:inline; font-size:22px;"&gt;jusqu\'à       , tous deux sur votre pioche.&lt;/div&gt;&lt;/div&gt;&lt;br&gt;&lt;/div&gt;&lt;/div&gt;&lt;div class="card-text-coin-icon" style="transform:scale(0.22); top:29px; display: inline;left:114px;"&gt;&lt;div class="card-text-coin-text-container" style="display:inline;"&gt;&lt;div class="card-text-coin-text" style="color: black; display:inline; top:8px;"&gt;4&lt;/div&gt;&lt;/div&gt;&lt;/div&gt;&lt;/div&gt;'</t>
  </si>
  <si>
    <t>id: "stampede",  frenchName: "Ruée",  artwork: "http://wiki.dominionstrategy.com/images/f/f5/StampedeArt.jpg",</t>
  </si>
  <si>
    <t>text_html: '&lt;div class="landscape-text" style="top:0px;"&gt;&lt;div style="position:relative; top:5px;"&gt;&lt;div style="line-height:22px;"&gt;&lt;div style="display:inline;"&gt;&lt;div style="display:inline; font-size:22px;"&gt;Si vous avez 5 cartes en jeu, ou moins,&lt;/div&gt;&lt;/div&gt;&lt;br&gt;&lt;div style="display:inline;"&gt;&lt;div style="display:inline; font-size:22px;"&gt;recevez 5 Chevaux sur votre pioche.&lt;/div&gt;&lt;/div&gt;&lt;br&gt;&lt;/div&gt;&lt;/div&gt;&lt;/div&gt;'</t>
  </si>
  <si>
    <t>id: "reap",  frenchName: "Moisson",  artwork: "http://wiki.dominionstrategy.com/images/9/9d/ReapArt.jpg",</t>
  </si>
  <si>
    <t>text_html: '&lt;div class="landscape-text" style="top:0px;"&gt;&lt;div style="position:relative; top:5px;"&gt;&lt;div style="line-height:22px;"&gt;&lt;div style="display:inline;"&gt;&lt;div style="display:inline; font-size:22px;"&gt;Recevez un Or. Mettez-le de côté. Dans ce cas,&lt;/div&gt;&lt;/div&gt;&lt;br&gt;&lt;div style="display:inline;"&gt;&lt;div style="display:inline; font-size:22px;"&gt;au début de votre prochain tour, jouez-le.&lt;/div&gt;&lt;/div&gt;&lt;br&gt;&lt;/div&gt;&lt;/div&gt;&lt;/div&gt;'</t>
  </si>
  <si>
    <t>id: "enclave",  frenchName: "Enclave",  artwork: "http://wiki.dominionstrategy.com/images/9/9e/EnclaveArt.jpg",</t>
  </si>
  <si>
    <t>text_html: '&lt;div class="landscape-text" style="top:0px;"&gt;&lt;div style="position:relative; top:5px;"&gt;&lt;div style="line-height:22px;"&gt;&lt;div style="display:inline;"&gt;&lt;div style="display:inline; font-size:22px;"&gt;Recevez un Or.&lt;/div&gt;&lt;/div&gt;&lt;br&gt;&lt;div style="display:inline;"&gt;&lt;div style="display:inline; font-size:22px;"&gt;Exilez un Duché depuis la Réserve.&lt;/div&gt;&lt;/div&gt;&lt;br&gt;&lt;/div&gt;&lt;/div&gt;&lt;/div&gt;'</t>
  </si>
  <si>
    <t>id: "alliance",  frenchName: "Alliance",  artwork: "http://wiki.dominionstrategy.com/images/a/a4/AllianceArt.jpg",</t>
  </si>
  <si>
    <t>text_html: '&lt;div class="landscape-text" style="top:0px;"&gt;&lt;div style="position:relative; top:5px;"&gt;&lt;div style="line-height:22px;"&gt;&lt;div style="display:inline;"&gt;&lt;div style="display:inline; font-size:22px;"&gt;Recevez une Province, un Duché, un Domaine,&lt;/div&gt;&lt;/div&gt;&lt;br&gt;&lt;div style="display:inline;"&gt;&lt;div style="display:inline; font-size:22px;"&gt;un Or, un Argent et un Cuivre.&lt;/div&gt;&lt;/div&gt;&lt;br&gt;&lt;/div&gt;&lt;/div&gt;&lt;/div&gt;'</t>
  </si>
  <si>
    <t>id: "populate",  frenchName: "Peuplement",  artwork: "http://wiki.dominionstrategy.com/images/d/de/PopulateArt.jpg",</t>
  </si>
  <si>
    <t>text_html: '&lt;div class="landscape-text" style="top:0px;"&gt;&lt;div style="position:relative; top:5px;"&gt;&lt;div style="line-height:22px;"&gt;&lt;div style="display:inline;"&gt;&lt;div style="display:inline; font-size:22px;"&gt;Recevez une carte de chaque pile&lt;/div&gt;&lt;/div&gt;&lt;br&gt;&lt;div style="display:inline;"&gt;&lt;div style="display:inline; font-size:22px;"&gt;de cartes Action de la Réserve.&lt;/div&gt;&lt;/div&gt;&lt;br&gt;&lt;/div&gt;&lt;/div&gt;&lt;/div&gt;'</t>
  </si>
  <si>
    <t>&lt;div class="landscape-text" style="top:0px;"&gt;&lt;div style="position:relative; top:5px;"&gt;&lt;div style="line-height:21px;"&gt;&lt;div style="display:inline;"&gt;&lt;div style="display:inline; font-size:20px;"&gt;Vous pouvez retourner cette carte sur sa pile pour&lt;/div&gt;&lt;/div&gt;&lt;br&gt;&lt;div style="display:inline;"&gt;&lt;div style="display:inline; font-size:20px;"&gt;recevoir une carte coûtant exactement      de plus.&lt;/div&gt;&lt;/div&gt;&lt;br&gt;&lt;/div&gt;&lt;/div&gt;&lt;div class="card-text-coin-icon" style="transform:scale(0.20); top:31px; display: inline;left:327px;"&gt;&lt;div class="card-text-coin-text-container" style="display:inline;"&gt;&lt;div class="card-text-coin-text" style="color: black; display:inline; top:8px;"&gt;1&lt;/div&gt;&lt;/div&gt;&lt;/div&gt;&lt;/div&gt;</t>
  </si>
  <si>
    <t>&lt;div class="landscape-text" style="top:0px;"&gt;&lt;div style="position:relative; top:-3px;"&gt;&lt;div style="line-height:20px;"&gt;&lt;div style="display:inline;"&gt;&lt;div style="display:inline; font-size:20px;"&gt;Suivez les instructions de cette carte; &lt;/div&gt;&lt;/div&gt;&lt;br&gt;&lt;div style="display:inline;"&gt;&lt;div style="display:inline; font-size:20px;"&gt;chaque effet &lt;div style="display: inline; font-weight: bold;"&gt;+Carte(s)&lt;/div&gt; donnera à la place&lt;/div&gt;&lt;br&gt;&lt;div style="display:inline;"&gt;&lt;div style="display:inline; font-size:20px;"&gt;&lt;div style="display: inline; font-weight: bold;"&gt;+&lt;/div&gt;      à ce tour,et vice-versa.&lt;/div&gt;&lt;/div&gt;&lt;br&gt;&lt;/div&gt;&lt;/div&gt;&lt;div class="card-text-coin-icon" style="transform:scale(0.2); top:45px; display: inline;left:122px;"&gt;&lt;div class="card-text-coin-text-container" style="display:inline;"&gt;&lt;div class="card-text-coin-text" style="color: black; display:inline; top:8px;"&gt;&lt;/div&gt;&lt;/div&gt;&lt;/div&gt;&lt;/div&gt;</t>
  </si>
  <si>
    <t>&lt;div class="landscape-text" style="top:0px;"&gt;&lt;div style="position:relative; top:0px;"&gt;&lt;div style="font-weight: bold;"&gt;&lt;div style="line-height:20px;"&gt;&lt;div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font-size:20px;"&gt;Quand vous défaussez cette carte de votre&lt;/div&gt;&lt;/div&gt;&lt;br&gt;&lt;div style="display:inline;"&gt;&lt;div style="display:inline; font-size:20px;"&gt;zone de jeu à ce tour, placez-la sur votre pioche.&lt;/div&gt;&lt;/div&gt;&lt;br&gt;&lt;/div&gt;&lt;/div&gt;&lt;/div&gt;</t>
  </si>
  <si>
    <t>&lt;div class="landscape-text" style="top:0px;"&gt;&lt;div style="position:relative; top:0px;"&gt;&lt;div style="font-weight: bold;"&gt;&lt;div style="line-height:20px;"&gt;&lt;div style="display:inline;"&gt;&lt;div style="display:inline; font-size:20px;"&gt;+2 Cartes&lt;/div&gt;&lt;/div&gt;&lt;br&gt;&lt;div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font-size:20px;"&gt;Retournez cette carte sur sa pile.&lt;/div&gt;&lt;/div&gt;&lt;br&gt;&lt;/div&gt;&lt;/div&gt;&lt;/div&gt;</t>
  </si>
  <si>
    <t>&lt;div class="landscape-text" style="top:0px;"&gt;&lt;div style="position:relative; top:5px;"&gt;&lt;div style="line-height:19px;"&gt;&lt;div style="display:inline;"&gt;&lt;div style="display:inline; font-size:19px;"&gt;Vous pouvez écarter une carte non-Victoire de votre&lt;/div&gt;&lt;/div&gt;&lt;br&gt;&lt;div style="display:inline;"&gt;&lt;div style="display:inline; font-size:19px;"&gt;main npour recevoir une carte coûtant jusqu'à      de plus. &lt;/div&gt;&lt;/div&gt;&lt;br&gt;&lt;/div&gt;&lt;/div&gt;&lt;div class="card-text-coin-icon" style="transform:scale(0.19); top:29px; display: inline;left:348px;"&gt;&lt;div class="card-text-coin-text-container" style="display:inline;"&gt;&lt;div class="card-text-coin-text" style="color: black; display:inline; top:8px;"&gt;2&lt;/div&gt;&lt;/div&gt;&lt;/div&gt;&lt;/div&gt;</t>
  </si>
  <si>
    <t>&lt;div class="landscape-text" style="top:0px;"&gt;&lt;div style="position:relative; top:5px;"&gt;&lt;div style="line-height:21px;"&gt;&lt;div style="display:inline;"&gt;&lt;div style="display:inline; font-size:19px;"&gt;Recevez une carte non-Victoire coûtant jusqu'à      .&lt;/div&gt;&lt;/div&gt;&lt;br&gt;&lt;div style="display:inline;"&gt;&lt;div style="display:inline; font-size:19px;"&gt;Tous vos adversaires reçoivent un Cheval.&lt;/div&gt;&lt;/div&gt;&lt;br&gt;&lt;/div&gt;&lt;/div&gt;&lt;div class="card-text-coin-icon" style="transform:scale(0.19); top:7px; display: inline;left:387px;"&gt;&lt;div class="card-text-coin-text-container" style="display:inline;"&gt;&lt;div class="card-text-coin-text" style="color: black; display:inline; top:8px;"&gt;5&lt;/div&gt;&lt;/div&gt;&lt;/div&gt;&lt;/div&gt;</t>
  </si>
  <si>
    <t>&lt;div class="card-text" style="top:29px;"&gt;&lt;div style="position:relative; top:0px;"&gt;&lt;div style="line-height:22px;"&gt;&lt;div style="display:inline;"&gt;&lt;div style="display:inline; font-size:22px;"&gt;Exilez une carte non-Victoire&lt;/div&gt;&lt;/div&gt;&lt;br&gt;&lt;div style="display:inline;"&gt;&lt;div style="display:inline; font-size:22px;"&gt;depuis la réserve.&lt;/div&gt;&lt;/div&gt;&lt;br&gt;&lt;/div&gt;&lt;/div&gt;&lt;div class="horizontal-line" style="width:200px; height:3px;margin-top:15px;"&gt;&lt;/div&gt;&lt;div style="position:relative; top:7px;"&gt;&lt;div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font-size:21px;"&gt;exilez un Or depuis la réserve.&lt;/div&gt;&lt;/div&gt;&lt;br&gt;&lt;/div&gt;&lt;/div&gt;&lt;/div&gt;</t>
  </si>
  <si>
    <t>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top:40px;"&gt;&lt;div style="font-weight: bold;"&gt;&lt;div style="line-height:19px;"&gt;&lt;div style="display:inline;"&gt;&lt;div style="display:inline; font-size:28px;"&gt;+1 Achat&lt;/div&gt;&lt;/div&gt;&lt;br&gt;&lt;/div&gt;&lt;/div&gt;&lt;/div&gt;&lt;div style="position:relative; top:50px;"&gt;&lt;div style="line-height:21.5px;"&gt;&lt;div style="display:inline;"&gt;&lt;div style="display:inline; font-size:22px;"&gt;Quand vous jouez cette carte&lt;/div&gt;&lt;/div&gt;&lt;br&gt;&lt;div style="display:inline;"&gt;&lt;div style="display:inline; font-size:22px;"&gt;exilez-la.&lt;/div&gt;&lt;/div&gt;&lt;br&gt;&lt;/div&gt;&lt;/div&gt;&lt;/div&gt;</t>
  </si>
  <si>
    <t>&lt;div class="card-text" style="top:29px;"&gt;&lt;div style="position:relative; top:undefinedpx;"&gt;&lt;div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top:15px;"&gt;&lt;div style="line-height:22px;"&gt;&lt;div style="display:inline;"&gt;&lt;div style="display:inline; font-size:22px;"&gt;Exilez une carte de votre main.&lt;/div&gt;&lt;/div&gt;&lt;br&gt;&lt;div style="display:inline;"&gt;&lt;div style="display:inline; font-size:22px;"&gt;Si vous n'en aviez pas&lt;/div&gt;&lt;/div&gt;&lt;br&gt;&lt;div style="display:inline;"&gt;&lt;div style="display:inline; font-size:22px;"&gt;d'exemplaire en exil, &lt;div style="display: inline; font-weight: bold;"&gt;+&lt;/div&gt;     .&lt;/div&gt;&lt;/div&gt;&lt;br&gt;&lt;/div&gt;&lt;/div&gt;&lt;div class="card-text-coin-icon" style="transform:scale(0.22); top:92px; display: inline;left:220px;"&gt;&lt;div class="card-text-coin-text-container" style="display:inline;"&gt;&lt;div class="card-text-coin-text" style="color: black; display:inline; top:8px;"&gt;3&lt;/div&gt;&lt;/div&gt;&lt;/div&gt;&lt;/div&gt;</t>
  </si>
  <si>
    <t>id: "druid",  frenchName: "Druide",  artwork: "http://wiki.dominionstrategy.com/images/a/a3/DruidArt.jpg",</t>
  </si>
  <si>
    <t>text_html: '&lt;div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style="line-height:19px;"&gt;&lt;div style="display:inline;"&gt;&lt;div style="display:inline; font-size:19px;"&gt;Appliquez une des trois Aubaines&lt;/div&gt;&lt;/div&gt;&lt;br&gt;&lt;div style="display:inline;"&gt;&lt;div style="display:inline; font-size:19px;"&gt;mises de côté (laissez-la en place).&lt;/div&gt;&lt;/div&gt;&lt;br&gt;&lt;/div&gt;&lt;/div&gt;&lt;div class="horizontal-line" style="width:200px; height:3px;margin-top:15px;"&gt;&lt;/div&gt;&lt;div style="position:relative; top:7px;"&gt;&lt;div style="line-height:19px;"&gt;&lt;div style="display:inline;"&gt;&lt;div style="display:inline; font-size:19px;"&gt;Mise en place : mettez de coté face&lt;/div&gt;&lt;/div&gt;&lt;br&gt;&lt;div style="display:inline;"&gt;&lt;div style="display:inline; font-size:19px;"&gt;visible les 3 premières Aubaines.&lt;/div&gt;&lt;/div&gt;&lt;br&gt;&lt;/div&gt;&lt;/div&gt;&lt;/div&gt;'</t>
  </si>
  <si>
    <t>id: "faithfulhound",  frenchName: "Chien fidèle",  artwork: "http://wiki.dominionstrategy.com/images/b/b8/Faithful_HoundArt.jpg",</t>
  </si>
  <si>
    <t>text_html: '&lt;div class="card-text" style="top:20px;"&gt;&lt;div style="font-weight: bold;"&gt;&lt;div style="line-height:26px;"&gt;&lt;div style="display:inline;"&gt;&lt;div style="display:inline; font-size:28px;"&gt;+2 Cartes&lt;/div&gt;&lt;/div&gt;&lt;br&gt;&lt;/div&gt;&lt;/div&gt;&lt;div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défaussez cette carte&lt;/div&gt;&lt;/div&gt;&lt;br&gt;&lt;div style="display:inline;"&gt;&lt;div style="display:inline; font-size:18px;"&gt;en dehors de la phase Ajustement,&lt;/div&gt;&lt;/div&gt;&lt;br&gt;&lt;div style="display:inline;"&gt;&lt;div style="display:inline; font-size:18px;"&gt;vous pouvez la mettre de côté, et la&lt;/div&gt;&lt;/div&gt;&lt;br&gt;&lt;div style="display:inline;"&gt;&lt;div style="display:inline; font-size:18px;"&gt;prendre en main à la fin de votre tour.&lt;/div&gt;&lt;/div&gt;&lt;br&gt;&lt;/div&gt;&lt;/div&gt;&lt;/div&gt;'</t>
  </si>
  <si>
    <t>id: "guardian",  frenchName: "Gardienne",  artwork: "http://wiki.dominionstrategy.com/images/d/d6/GuardianArt.jpg",</t>
  </si>
  <si>
    <t>text_html: '&lt;div class="card-text" style="top:10px;"&gt;&lt;div style="position:relative; top:0px;"&gt;&lt;div style="line-height:18px;"&gt;&lt;div style="display:inline;"&gt;&lt;div style="display:inline; font-size:18px;"&gt;Jusqu\'à votre prochain tour, quand&lt;/div&gt;&lt;/div&gt;&lt;br&gt;&lt;div style="display:inline;"&gt;&lt;div style="display:inline; font-size:18px;"&gt;un adversaire joue une carte Attaque,&lt;/div&gt;&lt;/div&gt;&lt;br&gt;&lt;div style="display:inline;"&gt;&lt;div style="display:inline; font-size:18px;"&gt;vous n\'en subissez pas les effets. Au&lt;/div&gt;&lt;/div&gt;&lt;br&gt;&lt;div style="display:inline;"&gt;&lt;div style="display:inline; font-size:18px;"&gt;début de votre prochain tour, &lt;div style="display: inline; font-weight: bold;"&gt;+&lt;/div&gt;     .&lt;/div&gt;&lt;/div&gt;&lt;br&gt;&lt;/div&gt;&lt;/div&gt;&lt;div class="card-text-coin-icon" style="transform:scale(0.18); top:66px; display: inline;left:242px;"&gt;&lt;div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défausse).&lt;/div&gt;&lt;/div&gt;&lt;br&gt;&lt;/div&gt;&lt;/div&gt;&lt;div class="horizontal-line" style="width:200px; height:2px;margin-top:-40px;"&gt;&lt;/div&gt;&lt;/div&gt;'</t>
  </si>
  <si>
    <t>id: "monastery",  frenchName: "Monastère",  artwork: "http://wiki.dominionstrategy.com/images/6/64/MonasteryArt.jpg",</t>
  </si>
  <si>
    <t>text_html: '&lt;div class="card-text" style="top:29px;"&gt;&lt;div style="position:relative; top:10px;"&gt;&lt;div style="line-height:23px;"&gt;&lt;div style="display:inline;"&gt;&lt;div style="display:inline; font-size:20px;"&gt;Pour chaque carte que vous avez&lt;/div&gt;&lt;/div&gt;&lt;br&gt;&lt;div style="display:inline;"&gt;&lt;div style="display:inline; font-size:20px;"&gt;reçue ce tour, vous pouvez écarter&lt;/div&gt;&lt;/div&gt;&lt;br&gt;&lt;div style="display:inline;"&gt;&lt;div style="display:inline; font-size:20px;"&gt;une carte de votre main ou un&lt;/div&gt;&lt;/div&gt;&lt;br&gt;&lt;div style="display:inline;"&gt;&lt;div style="display:inline; font-size:20px;"&gt;Cuivre en jeu.&lt;/div&gt;&lt;/div&gt;&lt;br&gt;&lt;/div&gt;&lt;/div&gt;&lt;/div&gt;'</t>
  </si>
  <si>
    <t>id: "pixie",  frenchName: "Pixie",  artwork: "http://wiki.dominionstrategy.com/images/5/58/PixieArt.jpg",</t>
  </si>
  <si>
    <t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Chèvre&lt;/div&gt;&lt;/div&gt;&lt;/div&gt;&lt;br&gt;&lt;/div&gt;&lt;/div&gt;&lt;/div&gt;'</t>
  </si>
  <si>
    <t>id: "tracker",  frenchName: "Traqueur",  artwork: "http://wiki.dominionstrategy.com/images/4/46/TrackerArt.jpg",</t>
  </si>
  <si>
    <t>text_html: '&lt;div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Pochette&lt;/div&gt;&lt;/div&gt;&lt;/div&gt;&lt;br&gt;&lt;/div&gt;&lt;/div&gt;&lt;div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top:8px;"&gt;1&lt;/div&gt;&lt;/div&gt;&lt;/div&gt;&lt;/div&gt;'</t>
  </si>
  <si>
    <t>id: "changeling",  frenchName: "Changelin",  artwork: "http://wiki.dominionstrategy.com/images/d/d8/ChangelingArt.jpg",</t>
  </si>
  <si>
    <t>text_html: '&lt;div class="card-text" style="top:5px;"&gt;&lt;div style="line-height:18px;"&gt;&lt;div style="display:inline;"&gt;&lt;div style="display:inline; font-size:18px;"&gt;Écartez cette carte. Recevez un&lt;/div&gt;&lt;/div&gt;&lt;br&gt;&lt;div style="display:inline;"&gt;&lt;div style="display:inline; font-size:18px;"&gt;exemplaire d\'une carte que vous&lt;/div&gt;&lt;/div&gt;&lt;br&gt;&lt;div style="display:inline;"&gt;&lt;div style="display:inline; font-size:18px;"&gt;avez en jeu.&lt;/div&gt;&lt;/div&gt;&lt;br&gt;&lt;/div&gt;&lt;div class="horizontal-line" style="width:200px; height:3px;margin-top:8px;"&gt;&lt;/div&gt;&lt;div style="position:relative; top:3px;"&gt;&lt;div style="line-height:18px;"&gt;&lt;div style="display:inline;"&gt;&lt;div style="display:inline; font-size:18px;"&gt;Si le Changelin est dans le royaume,&lt;/div&gt;&lt;/div&gt;&lt;br&gt;&lt;div style="display:inline;"&gt;&lt;div style="display:inline; font-size:18px;"&gt;lorsque vous recevez une carte&lt;/div&gt;&lt;/div&gt;&lt;br&gt;&lt;div style="display:inline;"&gt;&lt;div style="display:inline; font-size:18px;"&gt;coûtant      ou plus, vous pouvez&lt;/div&gt;&lt;/div&gt;&lt;br&gt;&lt;div style="display:inline;"&gt;&lt;div style="display:inline; font-size:18px;"&gt;l\'échanger contre un Changelin.&lt;/div&gt;&lt;/div&gt;&lt;br&gt;&lt;/div&gt;&lt;/div&gt;&lt;div class="card-text-coin-icon" style="transform:scale(0.18); top:126px; display: inline;left:80px;"&gt;&lt;div class="card-text-coin-text-container" style="display:inline;"&gt;&lt;div class="card-text-coin-text" style="color: black; display:inline; top:8px;"&gt;3&lt;/div&gt;&lt;/div&gt;&lt;/div&gt;&lt;/div&gt;'</t>
  </si>
  <si>
    <t>id: "fool",  frenchName: "Benet",  artwork: "http://wiki.dominionstrategy.com/images/e/e3/FoolArt.jpg",</t>
  </si>
  <si>
    <t>text_html: '&lt;div class="card-text" style="top:20px;"&gt;&lt;div style="position:relative; top:10px;"&gt;&lt;div style="line-height:22px;"&gt;&lt;div style="display:inline;"&gt;&lt;div style="display:inline; font-size:22px;"&gt;Si vous n\'avez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l\'ordre de votre choix.&lt;/div&gt;&lt;/div&gt;&lt;br&gt;&lt;/div&gt;&lt;/div&gt;&lt;div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Porte-bonheur&lt;/div&gt;&lt;/div&gt;&lt;/div&gt;&lt;br&gt;&lt;/div&gt;&lt;/div&gt;&lt;/div&gt;'</t>
  </si>
  <si>
    <t>id: "ghosttown",  frenchName: "Ville fantôme",  artwork: "http://wiki.dominionstrategy.com/images/e/ed/Ghost_TownArt.jpg",</t>
  </si>
  <si>
    <t>text_html: '&lt;div class="card-text" style="top:29px;"&gt;&lt;div style="position:relative; top:0px;"&gt;&lt;div style="line-height:25px;"&gt;&lt;div style="display:inline;"&gt;&lt;div style="display:inline; font-size:22px;"&gt;Au début de votre prochain&lt;/div&gt;&lt;/div&gt;&lt;br&gt;&lt;div style="display:inline;"&gt;&lt;div style="display:inline; font-size:22px;"&gt;tour : &lt;div style="display: inline; font-weight: bold;"&gt;+1 Carte &lt;/div&gt;et &lt;div style="display: inline; font-weight: bold;"&gt;+1 Action&lt;/div&gt;.&lt;/div&gt;&lt;/div&gt;&lt;br&gt;&lt;/div&gt;&lt;/div&gt;&lt;div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défausse).&lt;/div&gt;&lt;/div&gt;&lt;br&gt;&lt;/div&gt;&lt;/div&gt;&lt;/div&gt;'</t>
  </si>
  <si>
    <t>id: "leprechaun",  frenchName: "Leprechaun",  artwork: "http://wiki.dominionstrategy.com/images/8/8b/LeprechaunArt.jpg",</t>
  </si>
  <si>
    <t>text_html: '&lt;div class="card-text" style="top:29px;"&gt;&lt;div style="position:relative; top:0px;"&gt;&lt;div style="line-height:23px;"&gt;&lt;div style="display:inline;"&gt;&lt;div style="display:inline; font-size:20px;"&gt;Recevez un Or. Si vous avez&lt;/div&gt;&lt;/div&gt;&lt;br&gt;&lt;div style="display:inline;"&gt;&lt;div style="display:inline; font-size:20px;"&gt;exactement 7 cartes en jeu,&lt;/div&gt;&lt;/div&gt;&lt;br&gt;&lt;div style="display:inline;"&gt;&lt;div style="display:inline; font-size:20px;"&gt;recevez un Vœu de sa pile.&lt;/div&gt;&lt;/div&gt;&lt;br&gt;&lt;div style="display:inline;"&gt;&lt;div style="display:inline; font-size:20px;"&gt;Sinon, appliquez un Sortilège.&lt;/div&gt;&lt;/div&gt;&lt;br&gt;&lt;/div&gt;&lt;/div&gt;&lt;/div&gt;'</t>
  </si>
  <si>
    <t>id: "nightwatchman",  frenchName: "Veilleur de nuit",  artwork: "http://wiki.dominionstrategy.com/images/d/d3/Night_WatchmanArt.jpg",</t>
  </si>
  <si>
    <t>text_html: '&lt;div class="card-text" style="top:10px;"&gt;&lt;div style="position:relative; top:0px;"&gt;&lt;div style="line-height:19px;"&gt;&lt;div style="display:inline;"&gt;&lt;div style="display:inline; font-size:19px;"&gt;Consultez les 5 premières cartes de&lt;/div&gt;&lt;/div&gt;&lt;br&gt;&lt;div style="display:inline;"&gt;&lt;div style="display:inline; font-size:19px;"&gt;votre pioche, défaussez-en autant&lt;/div&gt;&lt;/div&gt;&lt;br&gt;&lt;div style="display:inline;"&gt;&lt;div style="display:inline; font-size:19px;"&gt;que souhaité, et replacez le reste&lt;/div&gt;&lt;/div&gt;&lt;br&gt;&lt;div style="display:inline;"&gt;&lt;div style="display:inline; font-size:19px;"&gt;dans l\'ordre de votre choix.&lt;/div&gt;&lt;/div&gt;&lt;br&gt;&lt;/div&gt;&lt;/div&gt;&lt;div class="horizontal-line" style="width:200px; height:3px;margin-top:8px;"&gt;&lt;/div&gt;&lt;div style="position:relative; top:5px;"&gt;&lt;div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défausse).&lt;/div&gt;&lt;/div&gt;&lt;br&gt;&lt;/div&gt;&lt;/div&gt;&lt;/div&gt;'</t>
  </si>
  <si>
    <t>id: "secretcave",  frenchName: "Grotte secrète",  artwork: "http://wiki.dominionstrategy.com/images/b/b3/Secret_CaveArt.jpg",</t>
  </si>
  <si>
    <t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Lampe magique&lt;/div&gt;&lt;/div&gt;&lt;/div&gt;&lt;br&gt;&lt;/div&gt;&lt;/div&gt;&lt;div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top:8px;"&gt;3&lt;/div&gt;&lt;/div&gt;&lt;/div&gt;&lt;/div&gt;'</t>
  </si>
  <si>
    <t>id: "bard",  frenchName: "Barde",  artwork: "http://wiki.dominionstrategy.com/images/2/20/BardArt.jpg",</t>
  </si>
  <si>
    <t>text_html: '&lt;div class="card-text" style="top:55px;"&gt;&lt;div style="position: relative; left:-15px;top:-15px;"&gt;&lt;div style="font-weight: bold;"&gt;&lt;div style="display:inline;"&gt;+&lt;/div&gt;&lt;br&gt;&lt;/div&gt;&lt;/div&gt;&lt;div style="line-height:50px;"&gt;&lt;div style="display:inline;"&gt;&lt;div style="display:inline; font-size:26px;"&gt;Appliquez une Aubaine.&lt;/div&gt;&lt;/div&gt;&lt;br&gt;&lt;/div&gt;&lt;div class="card-text-coin-icon" style="transform:scale(0.3); top:-21px; display: inline;left:139px;"&gt;&lt;div class="card-text-coin-text-container" style="display:inline;"&gt;&lt;div class="card-text-coin-text" style="color: black; display:inline; top:8px;"&gt;2&lt;/div&gt;&lt;/div&gt;&lt;/div&gt;&lt;/div&gt;'</t>
  </si>
  <si>
    <t>id: "blessedvillage",  frenchName: "Village béni",  artwork: "http://wiki.dominionstrategy.com/images/e/e5/Blessed_VillageArt.jpg",</t>
  </si>
  <si>
    <t>text_html: '&lt;div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recevez cette carte, prenez&lt;/div&gt;&lt;/div&gt;&lt;br&gt;&lt;div style="display:inline;"&gt;&lt;div style="display:inline; font-size:17.5px;"&gt;une Aubaine. Appliquez-la maintenant&lt;/div&gt;&lt;/div&gt;&lt;br&gt;&lt;div style="display:inline;"&gt;&lt;div style="display:inline; font-size:17.5px;"&gt;ou au début de votre prochain tour.&lt;/div&gt;&lt;/div&gt;&lt;br&gt;&lt;/div&gt;&lt;/div&gt;&lt;/div&gt;'</t>
  </si>
  <si>
    <t>id: "cemetery",  frenchName: "Cimetière",  artwork: "http://wiki.dominionstrategy.com/images/a/a7/CemeteryArt.jpg",</t>
  </si>
  <si>
    <t>text_html: '&lt;div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style="line-height:18px;"&gt;&lt;div style="display:inline;"&gt;&lt;div style="display:inline; font-size:18px;"&gt;Quand vous recevez cette carte,&lt;/div&gt;&lt;/div&gt;&lt;br&gt;&lt;div style="display:inline;"&gt;&lt;div style="display:inline; font-size:18px;"&gt;écartez jusqu\'à 4 cartes de votre main.&lt;/div&gt;&lt;/div&gt;&lt;br&gt;&lt;/div&gt;&lt;/div&gt;&lt;div class="card-text" style="position:absolute; top:108px;"&gt;&lt;div style="line-height:19px;"&gt;&lt;div style="display:inline;"&gt;&lt;div style="display:inline;"&gt;&lt;div style="display:inline; font-size:18px;"&gt;&lt;div style="display: inline; font-style: italic;"&gt;Patrimoine : Miroir hanté&lt;/div&gt;&lt;/div&gt;&lt;/div&gt;&lt;br&gt;&lt;/div&gt;&lt;/div&gt;&lt;/div&gt;&lt;/div&gt;'</t>
  </si>
  <si>
    <t>id: "conclave",  frenchName: "Conclave",  artwork: "http://wiki.dominionstrategy.com/images/f/fc/ConclaveArt.jpg",</t>
  </si>
  <si>
    <t>text_html: '&lt;div class="card-text" style="top:20px;"&gt;&lt;div style="position: relative; left:-5px;top:-5px;"&gt;&lt;div style="font-weight: bold;"&gt;&lt;div style="display:inline;"&gt;+&lt;/div&gt;&lt;br&gt;&lt;/div&gt;&lt;/div&gt;&lt;div style="line-height:19px;"&gt;&lt;div style="display:inline;"&gt;&lt;div style="display:inline; font-size:19px;"&gt;Vous pouvez jouer une carte Action&lt;/div&gt;&lt;/div&gt;&lt;br&gt;&lt;div style="display:inline;"&gt;&lt;div style="display:inline; font-size:19px;"&gt;de votre main dont vous n\'avez pas&lt;/div&gt;&lt;/div&gt;&lt;br&gt;&lt;div style="display:inline;"&gt;&lt;div style="display:inline; font-size:19px;"&gt;d\'exemplaire en jeu. Dans ce cas,&lt;/div&gt;&lt;/div&gt;&lt;br&gt;&lt;div style="display:inline;"&gt;&lt;div style="display:inline; font-size:19px;"&gt;&lt;div style="display: inline; font-weight: bold;"&gt;+1 Action.&lt;/div&gt;&lt;/div&gt;&lt;/div&gt;&lt;br&gt;&lt;/div&gt;&lt;div class="card-text-coin-icon" style="transform:scale(0.22); top:-5px; display: inline;left:148px;"&gt;&lt;div class="card-text-coin-text-container" style="display:inline;"&gt;&lt;div class="card-text-coin-text" style="color: black; display:inline; top:8px;"&gt;2&lt;/div&gt;&lt;/div&gt;&lt;/div&gt;&lt;/div&gt;'</t>
  </si>
  <si>
    <t>id: "devilsworkshop",  frenchName: "Atelier du diable",  artwork: "http://wiki.dominionstrategy.com/images/b/b3/Devil%27s_WorkshopArt.jpg",</t>
  </si>
  <si>
    <t>text_html: '&lt;div class="card-text" style="top:20px;"&gt;&lt;div style="display:inline;"&gt;&lt;div style="display:inline; font-size:17px;"&gt;Si le nombre de cartes que vous&lt;/div&gt;&lt;/div&gt;&lt;br&gt;&lt;div style="display:inline;"&gt;&lt;div style="display:inline; font-size:17px;"&gt;avez reçue(s) à ce tour est :&lt;/div&gt;&lt;/div&gt;&lt;br&gt;&lt;div style="display:inline;"&gt;&lt;div style="display:inline; font-size:17px;"&gt;&lt;div style="display: inline; font-weight: bold;"&gt;2+: &lt;/div&gt;recevez un Farfadet de sa pile ;&lt;/div&gt;&lt;/div&gt;&lt;br&gt;&lt;div style="display:inline;"&gt;&lt;div style="display:inline; font-size:17px;"&gt;&lt;div style="display: inline; font-weight: bold;"&gt;1: &lt;/div&gt;recevez une carte coûtant jusqu\'à      ;&lt;/div&gt;&lt;/div&gt;&lt;br&gt;&lt;div style="display:inline;"&gt;&lt;div style="display:inline; font-size:17px;"&gt;&lt;div style="display: inline; font-weight: bold;"&gt;0: &lt;/div&gt;recevez un Or.&lt;/div&gt;&lt;/div&gt;&lt;br&gt;&lt;div class="card-text-coin-icon" style="transform:scale(0.17); top:98px; display: inline;left:257px;"&gt;&lt;div class="card-text-coin-text-container" style="display:inline;"&gt;&lt;div class="card-text-coin-text" style="color: black; display:inline; top:8px;"&gt;4&lt;/div&gt;&lt;/div&gt;&lt;/div&gt;&lt;/div&gt;'</t>
  </si>
  <si>
    <t>id: "exorcist",  frenchName: "Exorciste",  artwork: "http://wiki.dominionstrategy.com/images/4/44/ExorcistArt.jpg",</t>
  </si>
  <si>
    <t>text_html: '&lt;div class="card-text" style="top:29px;"&gt;&lt;div style="position:relative; top:0px;"&gt;&lt;div style="line-height:23px;"&gt;&lt;div style="display:inline;"&gt;&lt;div style="display:inline; font-size:22.5px;"&gt;Écartez une carte&lt;/div&gt;&lt;/div&gt;&lt;br&gt;&lt;div style="display:inline;"&gt;&lt;div style="display:inline; font-size:22.5px;"&gt;de votre main.&lt;/div&gt;&lt;/div&gt;&lt;br&gt;&lt;div style="display:inline;"&gt;&lt;div style="display:inline; font-size:22.5px;"&gt;Recevez un Esprit moins cher&lt;/div&gt;&lt;/div&gt;&lt;br&gt;&lt;div style="display:inline;"&gt;&lt;div style="display:inline; font-size:22.5px;"&gt;de l\'une des piles Esprit.&lt;/div&gt;&lt;/div&gt;&lt;br&gt;&lt;/div&gt;&lt;/div&gt;&lt;/div&gt;'</t>
  </si>
  <si>
    <t>id: "necromancer",  frenchName: "Nécromancien",  artwork: "http://wiki.dominionstrategy.com/images/b/b4/NecromancerArt.jpg",</t>
  </si>
  <si>
    <t>text_html: '&lt;div class="card-text" style="top:12px;"&gt;&lt;div style="position:relative; top:5px;"&gt;&lt;div style="line-height:19px;"&gt;&lt;div style="display:inline;"&gt;&lt;div style="display:inline; font-size:19px;"&gt;  Jouez une carte Action non-Durée&lt;/div&gt;&lt;/div&gt;&lt;br&gt;&lt;div style="display:inline;"&gt;&lt;div style="display:inline; font-size:19px;"&gt;face visible du rebut, en la laissant&lt;/div&gt;&lt;/div&gt;&lt;br&gt;&lt;div style="display:inline;"&gt;&lt;div style="display:inline; font-size:19px;"&gt;en place et en la retournant face&lt;/div&gt;&lt;/div&gt;&lt;br&gt;&lt;div style="display:inline;"&gt;&lt;div style="display:inline; font-size:19px;"&gt;cachée jusqu\'à la fin du tour.&lt;/div&gt;&lt;/div&gt;&lt;br&gt;&lt;/div&gt;&lt;/div&gt;&lt;div style="position:relative; top:15px;"&gt;&lt;div style="line-height:20px;"&gt;&lt;div style="display:inline;"&gt;&lt;div style="display:inline; font-size:20px;"&gt;Mise en place : placez les 3&lt;/div&gt;&lt;/div&gt;&lt;br&gt;&lt;div style="display:inline;"&gt;&lt;div style="display:inline; font-size:20px;"&gt;Zombies dans le rebut.&lt;/div&gt;&lt;/div&gt;&lt;br&gt;&lt;/div&gt;&lt;/div&gt;&lt;div class="horizontal-line" style="width:200px; height:2px;margin-top:-35px;"&gt;&lt;/div&gt;&lt;/div&gt;'</t>
  </si>
  <si>
    <t>id: "shepherd",  frenchName: "Berger",  artwork: "http://wiki.dominionstrategy.com/images/d/da/ShepherdArt.jpg",</t>
  </si>
  <si>
    <t>text_html: '&lt;div class="card-text" style="top:20px;"&gt;&lt;div style="font-weight: bold;"&gt;&lt;div style="line-height:28px;"&gt;&lt;div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font-size:20px;"&gt;Défaussez en les dévoilant autant&lt;/div&gt;&lt;/div&gt;&lt;br&gt;&lt;div style="display:inline;"&gt;&lt;div style="display:inline; font-size:20px;"&gt;de cartes Victoire que souhaité.&lt;/div&gt;&lt;/div&gt;&lt;br&gt;&lt;div style="display:inline;"&gt;&lt;div style="display:inline; font-size:20px;"&gt;&lt;div style="display: inline; font-weight: bold;"&gt;+2 Cartes&lt;/div&gt; par carte défaussée.&lt;/div&gt;&lt;/div&gt;&lt;br&gt;&lt;/div&gt;&lt;/div&gt;&lt;div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Pâturage&lt;/div&gt;&lt;/div&gt;&lt;/div&gt;&lt;br&gt;&lt;/div&gt;&lt;/div&gt;&lt;/div&gt;'</t>
  </si>
  <si>
    <t>id: "skulk",  frenchName: "Malandrin",  artwork: "http://wiki.dominionstrategy.com/images/3/3f/SkulkArt.jpg",</t>
  </si>
  <si>
    <t>text_html: '&lt;div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style="line-height:21px;"&gt;&lt;div style="display:inline;"&gt;&lt;div style="display:inline; font-size:21px;"&gt;Tous vos adversaires appliquent&lt;/div&gt;&lt;/div&gt;&lt;br&gt;&lt;div style="display:inline;"&gt;&lt;div style="display:inline; font-size:21px;"&gt;le prochain Sortilège.&lt;/div&gt;&lt;/div&gt;&lt;br&gt;&lt;/div&gt;&lt;/div&gt;&lt;div class="horizontal-line" style="width:200px; height:3px;margin-top:15px;"&gt;&lt;/div&gt;&lt;div style="position:relative; top:7px;"&gt;&lt;div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 Or.&lt;/div&gt;&lt;/div&gt;&lt;br&gt;&lt;/div&gt;&lt;/div&gt;&lt;/div&gt;'</t>
  </si>
  <si>
    <t>id: "cobbler",  frenchName: "Cordonnier",  artwork: "http://wiki.dominionstrategy.com/images/3/3d/CobblerArt.jpg",</t>
  </si>
  <si>
    <t>text_html: '&lt;div class="card-text" style="top:47px;"&gt;&lt;div style="position:relative; top:10px;"&gt;&lt;div style="line-height:20px;"&gt;&lt;div style="display:inline;"&gt;&lt;div style="display:inline; font-size:20px;"&gt;Au début de votre prochain tour,&lt;/div&gt;&lt;/div&gt;&lt;br&gt;&lt;div style="display:inline;"&gt;&lt;div style="display:inline; font-size:20px;"&gt;recevez en main une carte coûtant&lt;/div&gt;&lt;/div&gt;&lt;br&gt;&lt;div style="display:inline;"&gt;&lt;div style="display:inline; font-size:20px;"&gt;jusqu\'à      .&lt;/div&gt;&lt;/div&gt;&lt;br&gt;&lt;/div&gt;&lt;div class="card-text-coin-icon" style="transform:scale(0.2); top:47px; display: inline;left:158px;"&gt;&lt;div class="card-text-coin-text-container" style="display:inline;"&gt;&lt;div class="card-text-coin-text" style="color: black; display:inline; top:8px;"&gt;4&lt;/div&gt;&lt;/div&gt;&lt;/div&gt;&lt;/div&gt;&lt;/div&gt;'</t>
  </si>
  <si>
    <t>id: "crypt",  frenchName: "Crypte",  artwork: "http://wiki.dominionstrategy.com/images/f/fc/CryptArt.jpg",</t>
  </si>
  <si>
    <t>text_html: '&lt;div class="card-text" style="top:20px;"&gt;&lt;div style="position:relative; top:10px;"&gt;&lt;div style="line-height:19px;"&gt;&lt;div style="display:inline;"&gt;&lt;div style="display:inline; font-size:19px;"&gt;Mettez de côté autant de cartes&lt;/div&gt;&lt;/div&gt;&lt;br&gt;&lt;div style="display:inline;"&gt;&lt;div style="display:inline; font-size:19px;"&gt;Trésor en jeu que souhaité, face&lt;/div&gt;&lt;/div&gt;&lt;br&gt;&lt;div style="display:inline;"&gt;&lt;div style="display:inline; font-size:19px;"&gt;cachée (sous cette carte). Tant&lt;/div&gt;&lt;/div&gt;&lt;br&gt;&lt;div style="display:inline;"&gt;&lt;div style="display:inline; font-size:19px;"&gt;qu\'il en reste, au début de chaque&lt;/div&gt;&lt;/div&gt;&lt;br&gt;&lt;div style="display:inline;"&gt;&lt;div style="display:inline; font-size:19px;"&gt;tour, prenez-en une en main.&lt;/div&gt;&lt;/div&gt;&lt;br&gt;&lt;/div&gt;&lt;/div&gt;&lt;/div&gt;'</t>
  </si>
  <si>
    <t>id: "cursedvillage",  frenchName: "Village maudit",  artwork: "http://wiki.dominionstrategy.com/images/1/18/Cursed_VillageArt.jpg",</t>
  </si>
  <si>
    <t>text_html: '&lt;div class="card-text" style="top:20px;"&gt;&lt;div style="position:relative; top:-5px;"&gt;&lt;div style="font-weight: bold;"&gt;&lt;div style="display:inline;"&gt;&lt;div style="display:inline; font-size:28px;"&gt;+2 Actions&lt;/div&gt;&lt;/div&gt;&lt;br&gt;&lt;/div&gt;&lt;/div&gt;&lt;div style="position:relative; top:0px;"&gt;&lt;div style="line-height:20px;"&gt;&lt;div style="display:inline;"&gt;&lt;div style="display:inline; font-size:20px;"&gt;Piochez jusqu\'à avoir 6 cartes&lt;/div&gt;&lt;/div&gt;&lt;br&gt;&lt;div style="display:inline;"&gt;&lt;div style="display:inline; font-size:20px;"&gt;en main.&lt;/div&gt;&lt;/div&gt;&lt;br&gt;&lt;/div&gt;&lt;/div&gt;&lt;div class="horizontal-line" style="width:200px; height:3px;margin-top:15px;"&gt;&lt;/div&gt;&lt;div style="position:relative; top:7px;"&gt;&lt;div style="line-height:20px;"&gt;&lt;div style="display:inline;"&gt;&lt;div style="display:inline; font-size:20px;"&gt;Quand vous recevez cette carte,&lt;/div&gt;&lt;/div&gt;&lt;br&gt;&lt;div style="display:inline;"&gt;&lt;div style="display:inline; font-size:20px;"&gt;appliquez un Sortilège.&lt;/div&gt;&lt;/div&gt;&lt;br&gt;&lt;/div&gt;&lt;/div&gt;&lt;/div&gt;'</t>
  </si>
  <si>
    <t>id: "denofsin",  frenchName: "Antre du pêché",  artwork: "http://wiki.dominionstrategy.com/images/0/02/Den_of_SinArt.jpg",</t>
  </si>
  <si>
    <t>text_html: '&lt;div class="card-text" style="top:29px;"&gt;&lt;div style="position:relative; top:0px;"&gt;&lt;div style="line-height:25px;"&gt;&lt;div style="display:inline;"&gt;&lt;div style="display:inline; font-size:20px;"&gt;Au début de votre prochain tour : &lt;/div&gt;&lt;/div&gt;&lt;br&gt;&lt;div style="display:inline;"&gt;&lt;div style="display:inline; font-size:20px;"&gt;&lt;div style="display: inline; font-weight: bold;"&gt;+2 Cartes&lt;/div&gt;.&lt;/div&gt;&lt;/div&gt;&lt;br&gt;&lt;/div&gt;&lt;/div&gt;&lt;div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défausse).&lt;/div&gt;&lt;/div&gt;&lt;br&gt;&lt;/div&gt;&lt;/div&gt;&lt;/div&gt;'</t>
  </si>
  <si>
    <t>id: "idol",  frenchName: "Idole",  artwork: "http://wiki.dominionstrategy.com/images/2/2e/IdolArt.jpg",</t>
  </si>
  <si>
    <t>text_html: '&lt;div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style="line-height:18px;"&gt;&lt;div style="display:inline;"&gt;&lt;div style="display:inline; font-size:18px;"&gt;Après avoir joué cette carte, si vous&lt;/div&gt;&lt;/div&gt;&lt;br&gt;&lt;div style="display:inline;"&gt;&lt;div style="display:inline; font-size:18px;"&gt;avez un nombre impair d\'Idoles en jeu,&lt;/div&gt;&lt;/div&gt;&lt;br&gt;&lt;div style="display:inline;"&gt;&lt;div style="display:inline; font-size:18px;"&gt;appliquez une Aubaine ; si vous en&lt;/div&gt;&lt;/div&gt;&lt;br&gt;&lt;div style="display:inline;"&gt;&lt;div style="display:inline; font-size:18px;"&gt;avez un nombre pair, tous vos adver-&lt;/div&gt;&lt;/div&gt;&lt;br&gt;&lt;div style="display:inline;"&gt;&lt;div style="display:inline; font-size:18px;"&gt;saires reçoivent une Malédiction.&lt;/div&gt;&lt;/div&gt;&lt;br&gt;&lt;/div&gt;&lt;/div&gt;&lt;/div&gt;'</t>
  </si>
  <si>
    <t>id: "pooka",  frenchName: "Pooka",  artwork: "http://wiki.dominionstrategy.com/images/7/78/PookaArt.jpg",</t>
  </si>
  <si>
    <t>text_html: '&lt;div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qu\'un&lt;/div&gt;&lt;/div&gt;&lt;br&gt;&lt;div style="display:inline;"&gt;&lt;div style="display:inline; font-size:21px;"&gt;Or maudit pour &lt;div style="display: inline; font-weight: bold;"&gt;+4 Cartes&lt;/div&gt;.&lt;/div&gt;&lt;/div&gt;&lt;br&gt;&lt;/div&gt;&lt;/div&gt;&lt;div class="card-text" style="position:absolute; top:126px;"&gt;&lt;div style="line-height:19px;"&gt;&lt;div style="display:inline;"&gt;&lt;div style="display:inline; font-size:18px;"&gt;&lt;div style="display: inline; font-style: italic;"&gt;Patrimoine : Or maudit&lt;/div&gt;&lt;/div&gt;&lt;/div&gt;&lt;br&gt;&lt;/div&gt;&lt;/div&gt;&lt;/div&gt;'</t>
  </si>
  <si>
    <t>id: "sacredgrove",  frenchName: "Bois sacré",  artwork: "http://wiki.dominionstrategy.com/images/a/a2/Sacred_GroveArt.jpg",</t>
  </si>
  <si>
    <t>text_html: '&lt;div class="card-text" style="top:20px;"&gt;&lt;div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style="position:relative; top:-30px;"&gt;&lt;div style="line-height:21px;"&gt;&lt;div style="display:inline;"&gt;&lt;div style="display:inline; font-size:21px;"&gt;Appliquez une Aubaine. Si elle&lt;/div&gt;&lt;/div&gt;&lt;br&gt;&lt;div style="display:inline;"&gt;&lt;div style="display:inline; font-size:21px;"&gt;ne donne pas +      , tous vos&lt;/div&gt;&lt;/div&gt;&lt;br&gt;&lt;div style="display:inline;"&gt;&lt;div style="display:inline; font-size:21px;"&gt;adversaires peuvent l\'appliquer.&lt;/div&gt;&lt;/div&gt;&lt;br&gt;&lt;/div&gt;&lt;/div&gt;&lt;div class="card-text-coin-icon" style="transform:scale(0.21); top:25px;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style="transform:scale(0.21); top:80px; display: inline;left:150px;"&gt;&lt;div class="card-text-coin-text-container" style="display:inline;"&gt;&lt;div class="card-text-coin-text" style="color: black; display:inline; top:8px;"&gt;1&lt;/div&gt;&lt;/div&gt;&lt;/div&gt;&lt;/div&gt;'</t>
  </si>
  <si>
    <t>id: "tormentor",  frenchName: "Persécuteur",  artwork: "http://wiki.dominionstrategy.com/images/e/e8/TormentorArt.jpg",</t>
  </si>
  <si>
    <t>text_html: '&lt;div class="card-text" style="top:20px;"&gt;&lt;div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font-size:18.5px;"&gt;Si vous n\'avez pas d\'autre carte en jeu,&lt;/div&gt;&lt;/div&gt;&lt;br&gt;&lt;div style="display:inline;"&gt;&lt;div style="display:inline; font-size:18.5px;"&gt;recevez un Farfadet de sa pile.&lt;/div&gt;&lt;/div&gt;&lt;br&gt;&lt;div style="display:inline;"&gt;&lt;div style="display:inline; font-size:18.5px;"&gt;Sinon, tous vos adversaires&lt;/div&gt;&lt;/div&gt;&lt;br&gt;&lt;div style="display:inline;"&gt;&lt;div style="display:inline; font-size:18.5px;"&gt;appliquent le prochain Sortilège.&lt;/div&gt;&lt;/div&gt;&lt;br&gt;&lt;/div&gt;&lt;/div&gt;&lt;div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top:8px;"&gt;2&lt;/div&gt;&lt;/div&gt;&lt;/div&gt;&lt;/div&gt;'</t>
  </si>
  <si>
    <t>id: "tragichero",  frenchName: "Héros de tragédie",  artwork: "http://wiki.dominionstrategy.com/images/7/70/Tragic_HeroArt.jpg",</t>
  </si>
  <si>
    <t>text_html: '&lt;div class="card-text" style="top:13px;"&gt;&lt;div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Achat&lt;/div&gt;&lt;/div&gt;&lt;br&gt;&lt;/div&gt;&lt;/div&gt;&lt;br&gt;&lt;div style="position:relative; top:-22px;"&gt;&lt;div style="line-height:19px;"&gt;&lt;div style="display:inline;"&gt;&lt;div style="display:inline; font-size:19px;"&gt;Si vous avez en main 8 cartes ou&lt;/div&gt;&lt;/div&gt;&lt;br&gt;&lt;div style="display:inline;"&gt;&lt;div style="display:inline; font-size:19px;"&gt;plus (après avoir pioché), écartez&lt;/div&gt;&lt;/div&gt;&lt;br&gt;&lt;div style="display:inline;"&gt;&lt;div style="display:inline; font-size:19px;"&gt;cette carte et recevez une&lt;/div&gt;&lt;/div&gt;&lt;br&gt;&lt;div style="display:inline;"&gt;&lt;div style="display:inline; font-size:19px;"&gt;carte Trésor.&lt;/div&gt;&lt;/div&gt;&lt;br&gt;&lt;/div&gt;&lt;/div&gt;&lt;/div&gt;'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</si>
  <si>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Chèvre&lt;/div&gt;&lt;/div&gt;&lt;/div&gt;&lt;br&gt;&lt;/div&gt;&lt;/div&gt;&lt;/div&gt;</t>
  </si>
  <si>
    <t>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Pochette&lt;/div&gt;&lt;/div&gt;&lt;/div&gt;&lt;br&gt;&lt;/div&gt;&lt;/div&gt;&lt;div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</si>
  <si>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top:10px;"&gt;&lt;div style="line-height:22px;"&gt;&lt;div style="display:inline;"&gt;&lt;div style="display:inline; font-size:22px;"&gt;Si vous n'avez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l'ordre de votre choix.&lt;/div&gt;&lt;/div&gt;&lt;br&gt;&lt;/div&gt;&lt;/div&gt;&lt;div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Porte-bonheur&lt;/div&gt;&lt;/div&gt;&lt;/div&gt;&lt;br&gt;&lt;/div&gt;&lt;/div&gt;&lt;/div&gt;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</si>
  <si>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Lampe magique&lt;/div&gt;&lt;/div&gt;&lt;/div&gt;&lt;br&gt;&lt;/div&gt;&lt;/div&gt;&lt;div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</si>
  <si>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style="line-height:18px;"&gt;&lt;div style="display:inline;"&gt;&lt;div style="display:inline; font-size:18px;"&gt;Quand vous recevez cette carte,&lt;/div&gt;&lt;/div&gt;&lt;br&gt;&lt;div style="display:inline;"&gt;&lt;div style="display:inline; font-size:18px;"&gt;écartez jusqu'à 4 cartes de votre main.&lt;/div&gt;&lt;/div&gt;&lt;br&gt;&lt;/div&gt;&lt;/div&gt;&lt;div class="card-text" style="position:absolute; top:108px;"&gt;&lt;div style="line-height:19px;"&gt;&lt;div style="display:inline;"&gt;&lt;div style="display:inline;"&gt;&lt;div style="display:inline; font-size:18px;"&gt;&lt;div style="display: inline; font-style: italic;"&gt;Patrimoine : Miroir hanté&lt;/div&gt;&lt;/div&gt;&lt;/div&gt;&lt;br&gt;&lt;/div&gt;&lt;/div&gt;&lt;/div&gt;&lt;/div&gt;</t>
  </si>
  <si>
    <t>&lt;div class="card-text" style="top:20px;"&gt;&lt;div style="font-weight: bold;"&gt;&lt;div style="line-height:28px;"&gt;&lt;div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font-size:20px;"&gt;Défaussez en les dévoilant autant&lt;/div&gt;&lt;/div&gt;&lt;br&gt;&lt;div style="display:inline;"&gt;&lt;div style="display:inline; font-size:20px;"&gt;de cartes Victoire que souhaité.&lt;/div&gt;&lt;/div&gt;&lt;br&gt;&lt;div style="display:inline;"&gt;&lt;div style="display:inline; font-size:20px;"&gt;&lt;div style="display: inline; font-weight: bold;"&gt;+2 Cartes&lt;/div&gt; par carte défaussée.&lt;/div&gt;&lt;/div&gt;&lt;br&gt;&lt;/div&gt;&lt;/div&gt;&lt;div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Pâturage&lt;/div&gt;&lt;/div&gt;&lt;/div&gt;&lt;br&gt;&lt;/div&gt;&lt;/div&gt;&lt;/div&gt;</t>
  </si>
  <si>
    <t>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qu'un&lt;/div&gt;&lt;/div&gt;&lt;br&gt;&lt;div style="display:inline;"&gt;&lt;div style="display:inline; font-size:21px;"&gt;Or maudit pour &lt;div style="display: inline; font-weight: bold;"&gt;+4 Cartes&lt;/div&gt;.&lt;/div&gt;&lt;/div&gt;&lt;br&gt;&lt;/div&gt;&lt;/div&gt;&lt;div class="card-text" style="position:absolute; top:126px;"&gt;&lt;div style="line-height:19px;"&gt;&lt;div style="display:inline;"&gt;&lt;div style="display:inline; font-size:18px;"&gt;&lt;div style="display: inline; font-style: italic;"&gt;Patrimoine : Or maudit&lt;/div&gt;&lt;/div&gt;&lt;/div&gt;&lt;br&gt;&lt;/div&gt;&lt;/div&gt;&lt;/div&gt;</t>
  </si>
  <si>
    <t>&lt;div class="card-text" style="top:5px;"&gt;&lt;div style="font-weight: bold;"&gt;&lt;div style="line-height:22px;"&gt;&lt;div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top:undefinedpx;"&gt;&lt;div style="display:inline;"&gt;&lt;div style="display:inline; font-size:18px;"&gt;Au début de votre prochain tour, &lt;div style="display: inline; font-weight: bold;"&gt;+&lt;/div&gt;     .&lt;/div&gt;&lt;/div&gt;&lt;br&gt;&lt;/div&gt;&lt;div class="horizontal-line" style="width:200px; height:3px;margin-top:2px;"&gt;&lt;/div&gt;&lt;div style="position:relative; top:0px;"&gt;&lt;div style="line-height:17px;"&gt;&lt;div style="display:inline;"&gt;&lt;div style="display:inline; font-size:18px;"&gt;Quand un adversaire joue une carte&lt;/div&gt;&lt;/div&gt;&lt;br&gt;&lt;div style="display:inline;"&gt;&lt;div style="display:inline; font-size:18px;"&gt;Attaque, vous pouvez d'abord jouer&lt;/div&gt;&lt;/div&gt;&lt;br&gt;&lt;div style="display:inline;"&gt;&lt;div style="display:inline; font-size:18px;"&gt;cette carte de votre main.&lt;div style="display: inline; font-size:16px; font-style: italic;"&gt; (&lt;div style="display: inline; font-weight: bold;"&gt;+1 Action&lt;/div&gt;&lt;/div&gt;&lt;/div&gt;&lt;/div&gt;&lt;br&gt;&lt;div style="display:inline;"&gt;&lt;div style="display:inline; font-size:16px;"&gt;&lt;div style="display: inline; font-style: italic;"&gt;n'a pas d'effet en dehors de votre tour.)&lt;/div&gt;&lt;/div&gt;&lt;/div&gt;&lt;br&gt;&lt;/div&gt;&lt;/div&gt;&lt;div class="card-text-coin-icon" style="transform:scale(0.19); top:52px; display: inline;left:254px;"&gt;&lt;div class="card-text-coin-text-container" style="display:inline;"&gt;&lt;div class="card-text-coin-text" style="color: black; display:inline; top:8px;"&gt;1&lt;/div&gt;&lt;/div&gt;&lt;/div&gt;&lt;/div&gt;</t>
  </si>
  <si>
    <t>horse_tr</t>
  </si>
  <si>
    <t>&lt;div class="card-text" style="top:20px;"&gt;&lt;div style="display:inline;"&gt;&lt;div style="display:inline; font-size:17px;"&gt;Si le nombre de cartes que vous&lt;/div&gt;&lt;/div&gt;&lt;br&gt;&lt;div style="display:inline;"&gt;&lt;div style="display:inline; font-size:17px;"&gt;avez reçue(s) à ce tour est :&lt;/div&gt;&lt;/div&gt;&lt;br&gt;&lt;div style="display:inline;"&gt;&lt;div style="display:inline; font-size:17px;"&gt;&lt;div style="display: inline; font-weight: bold;"&gt;2+: &lt;/div&gt;recevez un Farfadet de sa pile ;&lt;/div&gt;&lt;/div&gt;&lt;br&gt;&lt;div style="display:inline;"&gt;&lt;div style="display:inline; font-size:17px;"&gt;&lt;div style="display: inline; font-weight: bold;"&gt;1: &lt;/div&gt;recevez une carte coûtant jusqu'à      ;&lt;/div&gt;&lt;/div&gt;&lt;br&gt;&lt;div style="display:inline;"&gt;&lt;div style="display:inline; font-size:17px;"&gt;&lt;div style="display: inline; font-weight: bold;"&gt;0: &lt;/div&gt;recevez un Or.&lt;/div&gt;&lt;/div&gt;&lt;br&gt;&lt;div class="card-text-coin-icon" style="transform:scale(0.17); top:98px; display: inline;left:252px;"&gt;&lt;div class="card-text-coin-text-container" style="display:inline;"&gt;&lt;div class="card-text-coin-text" style="color: black; display:inline; top:8px;"&gt;4&lt;/div&gt;&lt;/div&gt;&lt;/div&gt;&lt;/div&gt;</t>
  </si>
  <si>
    <t>/Fair</t>
  </si>
  <si>
    <t>Seaside2</t>
  </si>
  <si>
    <t>&lt;img alt="HarvestArt.jpg" src="/images/1/15/HarvestArt.jpg" width="354" height="246" /&gt;</t>
  </si>
  <si>
    <t>&lt;img alt="Horn of PlentyArt.jpg" src="/images/8/8f/Horn_of_PlentyArt.jpg" width="354" height="246" /&gt;</t>
  </si>
  <si>
    <t>&lt;img alt="DuchessArt.jpg" src="/images/b/bb/DuchessArt.jpg" width="354" height="246" /&gt;</t>
  </si>
  <si>
    <t>&lt;img alt="OasisArt.jpg" src="/images/d/d3/OasisArt.jpg" width="354" height="246" /&gt;</t>
  </si>
  <si>
    <t>&lt;img alt="Spice MerchantArt.jpg" src="/images/4/4b/Spice_MerchantArt.jpg" width="354" height="246" /&gt;</t>
  </si>
  <si>
    <t>&lt;img alt="Dame NatalieArt.jpg" src="/images/thumb/1/1a/Dame_NatalieArt.jpg/354px-Dame_NatalieArt.jpg" width="354" height="245" /&gt;</t>
  </si>
  <si>
    <t>&lt;img alt="MysticArt.jpg" src="/images/2/21/MysticArt.jpg" width="354" height="245" /&gt;</t>
  </si>
  <si>
    <t>&lt;img alt="AdvisorArt.jpg" src="/images/c/c8/AdvisorArt.jpg" width="354" height="246" /&gt;</t>
  </si>
  <si>
    <t>&lt;img alt="SoothsayerArt.jpg" src="/images/f/ff/SoothsayerArt.jpg" width="354" height="246" /&gt;</t>
  </si>
  <si>
    <t>&lt;img alt="PageArt.jpg" src="/images/a/ac/PageArt.jpg" width="354" height="258" /&gt;</t>
  </si>
  <si>
    <t>&lt;img alt="Treasure HunterArt.jpg" src="/images/c/c1/Treasure_HunterArt.jpg" width="354" height="258" /&gt;</t>
  </si>
  <si>
    <t>&lt;img alt="WarriorArt.jpg" src="/images/thumb/b/bf/WarriorArt.jpg/354px-WarriorArt.jpg" width="354" height="246" /&gt;</t>
  </si>
  <si>
    <t>&lt;img alt="HeroArt.jpg" src="/images/thumb/6/60/HeroArt.jpg/354px-HeroArt.jpg" width="354" height="246" /&gt;</t>
  </si>
  <si>
    <t>&lt;img alt="ChampionArt.jpg" src="/images/3/32/ChampionArt.jpg" width="354" height="258" /&gt;</t>
  </si>
  <si>
    <t>&lt;img alt="Royal BlacksmithArt.jpg" src="/images/thumb/6/6e/Royal_BlacksmithArt.jpg/354px-Royal_BlacksmithArt.jpg" width="354" height="246" /&gt;</t>
  </si>
  <si>
    <t>&lt;img alt="GroundskeeperArt.jpg" src="/images/thumb/2/2f/GroundskeeperArt.jpg/354px-GroundskeeperArt.jpg" width="354" height="246" /&gt;</t>
  </si>
  <si>
    <t>&lt;img alt="AmbassadorArt.jpg" src="/images/9/92/AmbassadorArt.jpg" width="354" height="262" /&gt;</t>
  </si>
  <si>
    <t>&lt;img alt="LookoutArt.jpg" src="/images/f/fa/LookoutArt.jpg" width="354" height="262" /&gt;</t>
  </si>
  <si>
    <t>&lt;img alt="SwindlerArt.jpg" src="/images/2/27/SwindlerArt.jpg" width="354" height="275" /&gt;</t>
  </si>
  <si>
    <t>&lt;img alt="FamiliarArt.jpg" src="/images/4/45/FamiliarArt.jpg" width="354" height="246" /&gt;</t>
  </si>
  <si>
    <t>&lt;img alt="VaultArt.jpg" src="/images/4/49/VaultArt.jpg" width="354" height="246" /&gt;</t>
  </si>
  <si>
    <t>&lt;img alt="SurvivorsArt.jpg" src="/images/a/a4/SurvivorsArt.jpg" width="354" height="246" /&gt;</t>
  </si>
  <si>
    <t>&lt;img alt="StoreroomArt.jpg" src="/images/1/1e/StoreroomArt.jpg" width="354" height="246" /&gt;</t>
  </si>
  <si>
    <t>&lt;img alt="ProcessionArt.jpg" src="/images/2/29/ProcessionArt.jpg" width="354" height="246" /&gt;</t>
  </si>
  <si>
    <t>&lt;img alt="QuarryArt.jpg" src="/images/6/6d/QuarryArt.jpg" width="354" height="247" /&gt;</t>
  </si>
  <si>
    <t>&lt;img alt="TunnelArt.jpg" src="/images/thumb/a/ad/TunnelArt.jpg/354px-TunnelArt.jpg" width="354" height="246" /&gt;</t>
  </si>
  <si>
    <t>&lt;img alt="NecropolisArt.jpg" src="/images/f/fe/NecropolisArt.jpg" width="354" height="248" /&gt;</t>
  </si>
  <si>
    <t>&lt;img alt="Blessed VillageArt.jpg" src="/images/e/e5/Blessed_VillageArt.jpg" width="354" height="258" /&gt;</t>
  </si>
  <si>
    <t>&lt;img alt="CobblerArt.jpg" src="/images/thumb/3/3d/CobblerArt.jpg/354px-CobblerArt.jpg" width="354" height="248" /&gt;</t>
  </si>
  <si>
    <t>&lt;img alt="LeprechaunArt.jpg" src="/images/thumb/8/8b/LeprechaunArt.jpg/354px-LeprechaunArt.jpg" width="354" height="248" /&gt;</t>
  </si>
  <si>
    <t>&lt;img alt="Tragic HeroArt.jpg" src="/images/thumb/7/70/Tragic_HeroArt.jpg/354px-Tragic_HeroArt.jpg" width="354" height="249" /&gt;</t>
  </si>
  <si>
    <t>&lt;img alt="SentinelArt.jpg" src="/images/1/1c/SentinelArt.jpg" width="354" height="258" /&gt;</t>
  </si>
  <si>
    <t>&lt;img alt="Royal GalleyArt.jpg" src="/images/thumb/a/a5/Royal_GalleyArt.jpg/354px-Royal_GalleyArt.jpg" width="354" height="248" /&gt;</t>
  </si>
  <si>
    <t>&lt;img alt="BonfireArt.jpg" src="/images/thumb/4/4c/BonfireArt.jpg/452px-BonfireArt.jpg" width="452" height="186" /&gt;</t>
  </si>
  <si>
    <t>&lt;img alt="BallArt.jpg" src="/images/thumb/e/e5/BallArt.jpg/452px-BallArt.jpg" width="452" height="186" /&gt;</t>
  </si>
  <si>
    <t>&lt;img alt="BanquetArt.jpg" src="/images/thumb/2/2b/BanquetArt.jpg/452px-BanquetArt.jpg" width="452" height="188" /&gt;</t>
  </si>
  <si>
    <t>&lt;img alt="ConquestArt.jpg" src="/images/thumb/9/96/ConquestArt.jpg/452px-ConquestArt.jpg" width="452" height="188" /&gt;</t>
  </si>
  <si>
    <t>&lt;img alt="LocustsArt.jpg" src="/images/3/38/LocustsArt.jpg" width="452" height="177" /&gt;</t>
  </si>
  <si>
    <t>&lt;img alt="SilosArt.jpg" src="/images/3/35/SilosArt.jpg" width="452" height="177" /&gt;</t>
  </si>
  <si>
    <t>&lt;img alt="AcademyArt.jpg" src="/images/3/38/AcademyArt.jpg" width="452" height="177" /&gt;</t>
  </si>
  <si>
    <t>&lt;img alt="Crop RotationArt.jpg" src="/images/7/7a/Crop_RotationArt.jpg" width="452" height="177" /&gt;</t>
  </si>
  <si>
    <t>&lt;img alt="RideArt.jpg" src="/images/2/2f/RideArt.jpg" width="452" height="177" /&gt;</t>
  </si>
  <si>
    <t>&lt;img alt="TransportArt.jpg" src="/images/0/01/TransportArt.jpg" width="452" height="177" /&gt;</t>
  </si>
  <si>
    <t>&lt;img alt="InvestArt.jpg" src="/images/thumb/1/18/InvestArt.jpg/452px-InvestArt.jpg" width="452" height="171" /&gt;</t>
  </si>
  <si>
    <t>&lt;img alt="StampedeArt.jpg" src="/images/f/f5/StampedeArt.jpg" width="452" height="177" /&gt;</t>
  </si>
  <si>
    <t>&lt;img alt="EnclaveArt.jpg" src="/images/9/9e/EnclaveArt.jpg" width="452" height="177" /&gt;</t>
  </si>
  <si>
    <t>&lt;img alt="Cave DwellersArt.jpg" src="/images/8/80/Cave_DwellersArt.jpg" width="452" height="177" /&gt;</t>
  </si>
  <si>
    <t>&lt;img alt="Forest DwellersArt.jpg" src="/images/2/2d/Forest_DwellersArt.jpg" width="452" height="177" /&gt;</t>
  </si>
  <si>
    <t>&lt;img alt="Island FolkArt.jpg" src="/images/thumb/4/43/Island_FolkArt.jpg/452px-Island_FolkArt.jpg" width="452" height="187" /&gt;</t>
  </si>
  <si>
    <t>&lt;img alt="Mountain FolkArt.jpg" src="/images/1/11/Mountain_FolkArt.jpg" width="452" height="177" /&gt;</t>
  </si>
  <si>
    <t>&lt;img alt="Order of AstrologersArt.jpg" src="/images/thumb/3/31/Order_of_AstrologersArt.jpg/452px-Order_of_AstrologersArt.jpg" width="452" height="187" /&gt;</t>
  </si>
  <si>
    <t>&lt;img alt="Order of MasonsArt.jpg" src="/images/1/17/Order_of_MasonsArt.jpg" width="452" height="177" /&gt;</t>
  </si>
  <si>
    <t>&lt;img alt="WorkshopArt.jpg" src="/images/2/24/WorkshopArt.jpg" width="354" height="250" /&gt;</t>
  </si>
  <si>
    <t>&lt;img alt="DukeArt.jpg" src="/images/6/6e/DukeArt.jpg" width="354" height="257" /&gt;</t>
  </si>
  <si>
    <t>&lt;img alt="MinionArt.jpg" src="/images/7/70/MinionArt.jpg" width="354" height="282" /&gt;</t>
  </si>
  <si>
    <t>&lt;img alt="Sea HagArt.jpg" src="/images/7/7b/Sea_HagArt.jpg" width="354" height="281" /&gt;</t>
  </si>
  <si>
    <t>&lt;img alt="Abandoned MineArt.jpg" src="/images/a/ae/Abandoned_MineArt.jpg" width="354" height="246" /&gt;</t>
  </si>
  <si>
    <t>&lt;img alt="Animal FairArt.jpg" src="/images/1/1e/Animal_FairArt.jpg" width="354" height="258" /&gt;</t>
  </si>
  <si>
    <t>&lt;img alt="BlockadeArt.jpg" src="/images/f/f4/BlockadeArt.jpg" width="354" height="258" /&gt;</t>
  </si>
  <si>
    <t>&lt;img alt="Border GuardArt.jpg" src="/images/1/13/Border_GuardArt.jpg" width="354" height="258" /&gt;</t>
  </si>
  <si>
    <t>&lt;img alt="BrokerArt.jpg" src="/images/thumb/7/7f/BrokerArt.jpg/354px-BrokerArt.jpg" width="354" height="246" /&gt;</t>
  </si>
  <si>
    <t>&lt;img alt="Camel TrainArt.jpg" src="/images/4/4b/Camel_TrainArt.jpg" width="354" height="258" /&gt;</t>
  </si>
  <si>
    <t>&lt;img alt="CardinalArt.jpg" src="/images/0/0f/CardinalArt.jpg" width="354" height="258" /&gt;</t>
  </si>
  <si>
    <t>&lt;img alt="CarpenterArt.jpg" src="/images/5/55/CarpenterArt.jpg" width="354" height="258" /&gt;</t>
  </si>
  <si>
    <t>&lt;img alt="CavalryArt.jpg" src="/images/5/52/CavalryArt.jpg" width="354" height="258" /&gt;</t>
  </si>
  <si>
    <t>&lt;img alt="CoppersmithArt.jpg" src="/images/c/c3/CoppersmithArt.jpg" width="354" height="246" /&gt;</t>
  </si>
  <si>
    <t>&lt;img alt="CourtierArt.jpg" src="/images/b/b5/CourtierArt.jpg" width="354" height="258" /&gt;</t>
  </si>
  <si>
    <t>&lt;img alt="CovenArt.jpg" src="/images/c/cd/CovenArt.jpg" width="354" height="258" /&gt;</t>
  </si>
  <si>
    <t>&lt;img alt="Devil&amp;#39;s WorkshopArt.jpg" src="/images/b/b3/Devil%27s_WorkshopArt.jpg" width="354" height="258" /&gt;</t>
  </si>
  <si>
    <t>&lt;img alt="EnchantressArt.jpg" src="/images/f/f7/EnchantressArt.jpg" width="354" height="258" /&gt;</t>
  </si>
  <si>
    <t>&lt;img alt="FalconerArt.jpg" src="/images/6/6a/FalconerArt.jpg" width="354" height="258" /&gt;</t>
  </si>
  <si>
    <t>&lt;img alt="FoolArt.jpg" src="/images/e/e3/FoolArt.jpg" width="354" height="258" /&gt;</t>
  </si>
  <si>
    <t>&lt;img alt="GalleriaArt.jpg" src="/images/8/8b/GalleriaArt.jpg" width="354" height="258" /&gt;</t>
  </si>
  <si>
    <t>&lt;img alt="GoatherdArt.jpg" src="/images/0/0e/GoatherdArt.jpg" width="354" height="258" /&gt;</t>
  </si>
  <si>
    <t>&lt;img alt="GoatArt.jpg" src="/images/0/06/GoatArt.jpg" width="354" height="258" /&gt;</t>
  </si>
  <si>
    <t>&lt;img alt="HagglerArt.jpg" src="/images/b/b5/HagglerArt.jpg" width="354" height="254" /&gt;</t>
  </si>
  <si>
    <t>&lt;img alt="HavenArt.jpg" src="/images/d/d4/HavenArt.jpg" width="354" height="246" /&gt;</t>
  </si>
  <si>
    <t>&lt;img alt="HermitArt.jpg" src="/images/5/5b/HermitArt.jpg" width="354" height="246" /&gt;</t>
  </si>
  <si>
    <t>&lt;img alt="HirelingArt.jpg" src="/images/c/cf/HirelingArt.jpg" width="354" height="258" /&gt;</t>
  </si>
  <si>
    <t>&lt;img alt="HorseArt.jpg" src="/images/4/41/HorseArt.jpg" width="354" height="258" /&gt;</t>
  </si>
  <si>
    <t>&lt;img alt="Hunting LodgeArt.jpg" src="/images/c/c3/Hunting_LodgeArt.jpg" width="354" height="258" /&gt;</t>
  </si>
  <si>
    <t>&lt;img alt="ImpArt.jpg" src="/images/2/2c/ImpArt.jpg" width="354" height="258" /&gt;</t>
  </si>
  <si>
    <t>&lt;img alt="Lucky CoinArt.jpg" src="/images/f/fa/Lucky_CoinArt.jpg" width="354" height="258" /&gt;</t>
  </si>
  <si>
    <t>&lt;img alt="MadmanArt.jpg" src="/images/c/c1/MadmanArt.jpg" width="354" height="246" /&gt;</t>
  </si>
  <si>
    <t>&lt;img alt="MineArt.jpg" src="/images/1/1d/MineArt.jpg" width="354" height="246" /&gt;</t>
  </si>
  <si>
    <t>&lt;img alt="Mining VillageArt.jpg" src="/images/thumb/2/22/Mining_VillageArt.jpg/354px-Mining_VillageArt.jpg" width="354" height="246" /&gt;</t>
  </si>
  <si>
    <t>&lt;img alt="OutpostArt.jpg" src="/images/thumb/5/54/OutpostArt.jpg/354px-OutpostArt.jpg" width="354" height="246" /&gt;</t>
  </si>
  <si>
    <t>&lt;img alt="PatronArt.jpg" src="/images/2/26/PatronArt.jpg" width="354" height="258" /&gt;</t>
  </si>
  <si>
    <t>&lt;img alt="PillageArt.jpg" src="/images/0/07/PillageArt.jpg" width="354" height="246" /&gt;</t>
  </si>
  <si>
    <t>&lt;img alt="PirateArt.jpg" src="/images/c/cf/PirateArt.jpg" width="354" height="258" /&gt;</t>
  </si>
  <si>
    <t>&lt;img alt="PixieArt.jpg" src="/images/5/58/PixieArt.jpg" width="354" height="258" /&gt;</t>
  </si>
  <si>
    <t>&lt;img alt="RangerArt.jpg" src="/images/9/94/RangerArt.jpg" width="354" height="258" /&gt;</t>
  </si>
  <si>
    <t>&lt;img alt="ReplaceArt.jpg" src="/images/7/74/ReplaceArt.jpg" width="354" height="258" /&gt;</t>
  </si>
  <si>
    <t>&lt;img alt="SanctuaryArt.jpg" src="/images/a/a9/SanctuaryArt.jpg" width="354" height="258" /&gt;</t>
  </si>
  <si>
    <t>&lt;img alt="SheepdogArt.jpg" src="/images/0/0f/SheepdogArt.jpg" width="354" height="258" /&gt;</t>
  </si>
  <si>
    <t>&lt;img alt="SkirmisherArt.jpg" src="/images/2/25/SkirmisherArt.jpg" width="354" height="258" /&gt;</t>
  </si>
  <si>
    <t>&lt;img alt="Snowy VillageArt.jpg" src="/images/d/d0/Snowy_VillageArt.jpg" width="354" height="258" /&gt;</t>
  </si>
  <si>
    <t>&lt;img alt="SpecialistArt.jpg" src="/images/0/03/SpecialistArt.jpg" width="354" height="258" /&gt;</t>
  </si>
  <si>
    <t>&lt;img alt="StorytellerArt.jpg" src="/images/b/bc/StorytellerArt.jpg" width="354" height="258" /&gt;</t>
  </si>
  <si>
    <t>&lt;img alt="TormentorArt.jpg" src="/images/e/e8/TormentorArt.jpg" width="354" height="258" /&gt;</t>
  </si>
  <si>
    <t>&lt;img alt="TransmuteArt.jpg" src="/images/thumb/9/9b/TransmuteArt.jpg/354px-TransmuteArt.jpg" width="354" height="246" /&gt;</t>
  </si>
  <si>
    <t>&lt;img alt="TreasurerArt.jpg" src="/images/4/4f/TreasurerArt.jpg" width="354" height="258" /&gt;</t>
  </si>
  <si>
    <t>&lt;img alt="UnderlingArt.jpg" src="/images/4/44/UnderlingArt.jpg" width="354" height="258" /&gt;</t>
  </si>
  <si>
    <t>&lt;img alt="VillageArt.jpg" src="/images/thumb/e/e6/VillageArt.jpg/354px-VillageArt.jpg" width="354" height="246" /&gt;</t>
  </si>
  <si>
    <t>&lt;img alt="Workers VillageArt.jpg" src="/images/thumb/e/e4/Workers_VillageArt.jpg/354px-Workers_VillageArt.jpg" width="354" height="246" /&gt;</t>
  </si>
  <si>
    <t>&lt;img alt="BasilicaArt.jpg" src="/images/6/64/BasilicaArt.jpg" width="452" height="177" /&gt;</t>
  </si>
  <si>
    <t>&lt;img alt="TowerArt.jpg" src="/images/2/2f/TowerArt.jpg" width="452" height="177" /&gt;</t>
  </si>
  <si>
    <t>&lt;img alt="Triumphal ArchArt.jpg" src="/images/c/cb/Triumphal_ArchArt.jpg" width="452" height="177" /&gt;</t>
  </si>
  <si>
    <t>&lt;img alt="GreedArt.jpg" src="/images/f/f8/GreedArt.jpg" width="452" height="177" /&gt;</t>
  </si>
  <si>
    <t>&lt;img alt="Lost in the WoodsArt.jpg" src="/images/f/fb/Lost_in_the_WoodsArt.jpg" width="452" height="177" /&gt;</t>
  </si>
  <si>
    <t>&lt;img alt="KeyArt.jpg" src="/images/a/a2/KeyArt.jpg" width="452" height="177" /&gt;</t>
  </si>
  <si>
    <t>&lt;img alt="LanternArt.jpg" src="/images/7/70/LanternArt.jpg" width="452" height="177" /&gt;</t>
  </si>
  <si>
    <t>&lt;img alt="PotionArt.jpg" src="/images/d/da/PotionArt.jpg" width="354" height="461" /&gt;</t>
  </si>
  <si>
    <t>&lt;img alt="CurseArt.jpg" src="/images/1/11/CurseArt.jpg" width="354" height="461" /&gt;</t>
  </si>
  <si>
    <t>&lt;img alt="HoardArt.jpg" src="/images/e/ea/HoardArt.jpg" width="354" height="246" /&gt;</t>
  </si>
  <si>
    <t>&lt;img alt="SaboteurArt.jpg" src="/images/e/e5/SaboteurArt.jpg" width="354" height="253" /&gt;</t>
  </si>
  <si>
    <t>&lt;img alt="ExplorerArt.jpg" src="/images/d/d7/ExplorerArt.jpg" width="354" height="253" /&gt;</t>
  </si>
  <si>
    <t>&lt;img alt="Kings CourtArt.jpg" src="/images/2/2e/Kings_CourtArt.jpg" width="354" height="246" /&gt;</t>
  </si>
  <si>
    <t>&lt;img alt="StablesArt.jpg" src="/images/3/38/StablesArt.jpg" width="354" height="246" /&gt;</t>
  </si>
  <si>
    <t>&lt;img alt="IronmongerArt.jpg" src="/images/9/96/IronmongerArt.jpg" width="354" height="246" /&gt;</t>
  </si>
  <si>
    <t>&lt;img alt="CountArt.jpg" src="/images/f/f8/CountArt.jpg" width="354" height="246" /&gt;</t>
  </si>
  <si>
    <t>&lt;img alt="AqueductArt.jpg" src="/images/0/0b/AqueductArt.jpg" width="452" height="177" /&gt;</t>
  </si>
  <si>
    <t>&lt;img alt="ColonnadeArt.jpg" src="/images/9/94/ColonnadeArt.jpg" width="452" height="177" /&gt;</t>
  </si>
  <si>
    <t>&lt;img alt="ObeliskArt.jpg" src="/images/2/23/ObeliskArt.jpg" width="452" height="177" /&gt;</t>
  </si>
  <si>
    <t>&lt;img alt="Walled VillageArt.jpg" src="/images/e/ea/Walled_VillageArt.jpg" width="354" height="274" /&gt;</t>
  </si>
  <si>
    <t>&lt;img alt="Ruined VillageArt.jpg" src="/images/2/21/Ruined_VillageArt.jpg" width="354" height="263" /&gt;</t>
  </si>
  <si>
    <t>&lt;img alt="EngineerArt.jpg" src="/images/2/2b/EngineerArt.jpg" width="354" height="258" /&gt;</t>
  </si>
  <si>
    <t>&lt;img alt="LegionaryArt.jpg" src="/images/2/23/LegionaryArt.jpg" width="354" height="258" /&gt;</t>
  </si>
  <si>
    <t>&lt;img alt="OverlordArt.jpg" src="/images/c/c0/OverlordArt.jpg" width="354" height="258" /&gt;</t>
  </si>
  <si>
    <t>&lt;img alt="BardArt.jpg" src="/images/2/20/BardArt.jpg" width="354" height="258" /&gt;</t>
  </si>
  <si>
    <t>&lt;img alt="Night WatchmanArt.jpg" src="/images/d/d3/Night_WatchmanArt.jpg" width="354" height="258" /&gt;</t>
  </si>
  <si>
    <t>&lt;img alt="SkulkArt.jpg" src="/images/3/3f/SkulkArt.jpg" width="354" height="258" /&gt;</t>
  </si>
  <si>
    <t>&lt;img alt="ScholarArt.jpg" src="/images/6/62/ScholarArt.jpg" width="354" height="258" /&gt;</t>
  </si>
  <si>
    <t>&lt;img alt="Silk MerchantArt.jpg" src="/images/b/b2/Silk_MerchantArt.jpg" width="354" height="258" /&gt;</t>
  </si>
  <si>
    <t>&lt;img alt="SpicesArt.jpg" src="/images/f/fb/SpicesArt.jpg" width="354" height="258" /&gt;</t>
  </si>
  <si>
    <t>&lt;img alt="GroomArt.jpg" src="/images/2/22/GroomArt.jpg" width="354" height="258" /&gt;</t>
  </si>
  <si>
    <t>&lt;img alt="HostelryArt.jpg" src="/images/e/ea/HostelryArt.jpg" width="354" height="258" /&gt;</t>
  </si>
  <si>
    <t>&lt;img alt="KilnArt.jpg" src="/images/0/06/KilnArt.jpg" width="354" height="258" /&gt;</t>
  </si>
  <si>
    <t>&lt;img alt="PaddockArt.jpg" src="/images/b/be/PaddockArt.jpg" width="354" height="258" /&gt;</t>
  </si>
  <si>
    <t>&lt;img alt="SycophantArt.jpg" src="/images/4/41/SycophantArt.jpg" width="354" height="258" /&gt;</t>
  </si>
  <si>
    <t>&lt;img alt="GuildmasterArt.jpg" src="/images/e/ea/GuildmasterArt.jpg" width="354" height="258" /&gt;</t>
  </si>
  <si>
    <t>&lt;img alt="DismantleArt.jpg" src="/images/b/b3/DismantleArt.jpg" width="354" height="258" /&gt;</t>
  </si>
  <si>
    <t>&lt;img alt="SentryArt.jpg" src="/images/b/bd/SentryArt.jpg" width="354" height="258" /&gt;</t>
  </si>
  <si>
    <t>&lt;img alt="TalismanArt.jpg" src="/images/thumb/d/de/TalismanArt.jpg/354px-TalismanArt.jpg" width="354" height="246" /&gt;</t>
  </si>
  <si>
    <t>&lt;img alt="FarmlandArt.jpg" src="/images/thumb/d/dd/FarmlandArt.jpg/354px-FarmlandArt.jpg" width="354" height="246" /&gt;</t>
  </si>
  <si>
    <t>&lt;img alt="HighwayArt.jpg" src="/images/2/21/HighwayArt.jpg" width="354" height="246" /&gt;</t>
  </si>
  <si>
    <t>&lt;img alt="ForagerArt.jpg" src="/images/thumb/8/8d/ForagerArt.jpg/354px-ForagerArt.jpg" width="354" height="246" /&gt;</t>
  </si>
  <si>
    <t>&lt;img alt="HovelArt.jpg" src="/images/thumb/4/4a/HovelArt.jpg/354px-HovelArt.jpg" width="354" height="246" /&gt;</t>
  </si>
  <si>
    <t>&lt;img alt="Merchant GuildArt.jpg" src="/images/5/5e/Merchant_GuildArt.jpg" width="354" height="251" /&gt;</t>
  </si>
  <si>
    <t>&lt;img alt="GuideArt.jpg" src="/images/thumb/b/b7/GuideArt.jpg/354px-GuideArt.jpg" width="354" height="255" /&gt;</t>
  </si>
  <si>
    <t>&lt;img alt="RatcatcherArt.jpg" src="/images/thumb/8/81/RatcatcherArt.jpg/354px-RatcatcherArt.jpg" width="354" height="255" /&gt;</t>
  </si>
  <si>
    <t>&lt;img alt="WineMerchantArt.jpg" src="/images/thumb/6/61/WineMerchantArt.jpg/354px-WineMerchantArt.jpg" width="354" height="255" /&gt;</t>
  </si>
  <si>
    <t>&lt;img alt="Haunted MirrorArt.jpg" src="/images/thumb/3/3d/Haunted_MirrorArt.jpg/354px-Haunted_MirrorArt.jpg" width="354" height="255" /&gt;</t>
  </si>
  <si>
    <t>&lt;img alt="GhostArt.jpg" src="/images/thumb/2/2d/GhostArt.jpg/354px-GhostArt.jpg" width="354" height="255" /&gt;</t>
  </si>
  <si>
    <t>&lt;img alt="ScrapArt.jpg" src="/images/0/01/ScrapArt.jpg" width="354" height="258" /&gt;</t>
  </si>
  <si>
    <t>&lt;img alt="BargeArt.jpg" src="/images/f/fd/BargeArt.jpg" width="354" height="258" /&gt;</t>
  </si>
  <si>
    <t>&lt;img alt="HighwaymanArt.jpg" src="/images/6/67/HighwaymanArt.jpg" width="354" height="258" /&gt;</t>
  </si>
  <si>
    <t>&lt;img alt="PrinceArt.jpg" src="/images/thumb/c/ca/PrinceArt.jpg/354px-PrinceArt.jpg" width="354" height="246" /&gt;</t>
  </si>
  <si>
    <t>&lt;img alt="Fellowship of ScribesArt.jpg" src="/images/5/57/Fellowship_of_ScribesArt.jpg" width="452" height="177" /&gt;</t>
  </si>
  <si>
    <t>&lt;img alt="Gang of PickpocketsArt.jpg" src="/images/4/4c/Gang_of_PickpocketsArt.jpg" width="452" height="177" /&gt;</t>
  </si>
  <si>
    <t>&lt;img alt="MasqueradeArt.jpg" src="/images/b/b6/MasqueradeArt.jpg" width="354" height="255" /&gt;</t>
  </si>
  <si>
    <t>&lt;img alt="PawnArt.jpg" src="/images/d/d7/PawnArt.jpg" width="354" height="255" /&gt;</t>
  </si>
  <si>
    <t>&lt;img alt="TorturerArt.jpg" src="/images/6/6e/TorturerArt.jpg" width="354" height="255" /&gt;</t>
  </si>
  <si>
    <t>&lt;img alt="IslandArt.jpg" src="/images/4/40/IslandArt.jpg" width="354" height="255" /&gt;</t>
  </si>
  <si>
    <t>&lt;img alt="Pirate ShipArt.jpg" src="/images/a/ad/Pirate_ShipArt.jpg" width="354" height="255" /&gt;</t>
  </si>
  <si>
    <t>&lt;img alt="Native VillageArt.jpg" src="/images/4/4f/Native_VillageArt.jpg" width="354" height="255" /&gt;</t>
  </si>
  <si>
    <t>&lt;img alt="GolemArt.jpg" src="/images/3/38/GolemArt.jpg" width="354" height="255" /&gt;</t>
  </si>
  <si>
    <t>&lt;img alt="MarauderArt.jpg" src="/images/1/10/MarauderArt.jpg" width="354" height="255" /&gt;</t>
  </si>
  <si>
    <t>&lt;img alt="ScavengerArt.jpg" src="/images/2/21/ScavengerArt.jpg" width="354" height="255" /&gt;</t>
  </si>
  <si>
    <t>&lt;img alt="Bounty HunterArt.jpg" src="/images/f/f3/Bounty_HunterArt.jpg" width="354" height="258" /&gt;</t>
  </si>
  <si>
    <t>&lt;img alt="Village GreenArt.jpg" src="/images/0/01/Village_GreenArt.jpg" width="354" height="258" /&gt;</t>
  </si>
  <si>
    <t>&lt;img alt="MastermindArt.jpg" src="/images/0/03/MastermindArt.jpg" width="354" height="258" /&gt;</t>
  </si>
  <si>
    <t>&lt;img alt="SwapArt.jpg" src="/images/9/98/SwapArt.jpg" width="354" height="258" /&gt;</t>
  </si>
  <si>
    <t>&lt;img alt="MarquisArt.jpg" src="/images/9/9c/MarquisArt.jpg" width="354" height="258" /&gt;</t>
  </si>
  <si>
    <t>&lt;img alt="Black MarketArt.jpg" src="/images/9/93/Black_MarketArt.jpg" width="354" height="255" /&gt;</t>
  </si>
  <si>
    <t>&lt;img alt="DelusionArt.jpg" src="/images/5/58/DelusionArt.jpg" width="452" height="177" /&gt;</t>
  </si>
  <si>
    <t>&lt;img alt="FearArt.jpg" src="/images/0/09/FearArt.jpg" width="452" height="177" /&gt;</t>
  </si>
  <si>
    <t>&lt;img alt="Farming VillageArt.jpg" src="/images/thumb/a/a5/Farming_VillageArt.jpg/354px-Farming_VillageArt.jpg" width="354" height="246" /&gt;</t>
  </si>
  <si>
    <t>&lt;img alt="Nomad CampArt.jpg" src="/images/thumb/e/ef/Nomad_CampArt.jpg/354px-Nomad_CampArt.jpg" width="354" height="246" /&gt;</t>
  </si>
  <si>
    <t>&lt;img alt="BeggarArt.jpg" src="/images/e/e3/BeggarArt.jpg" width="354" height="246" /&gt;</t>
  </si>
  <si>
    <t>&lt;img alt="Sir VanderArt.jpg" src="/images/thumb/1/1d/Sir_VanderArt.jpg/354px-Sir_VanderArt.jpg" width="354" height="246" /&gt;</t>
  </si>
  <si>
    <t>&lt;img alt="EmporiumArt.jpg" src="/images/c/c2/EmporiumArt.jpg" width="354" height="258" /&gt;</t>
  </si>
  <si>
    <t>&lt;img alt="PatricianArt.jpg" src="/images/thumb/0/00/PatricianArt.jpg/354px-PatricianArt.jpg" width="354" height="258" /&gt;</t>
  </si>
  <si>
    <t>&lt;img alt="GatekeeperArt.jpg" src="/images/thumb/0/07/GatekeeperArt.jpg/354px-GatekeeperArt.jpg" width="354" height="246" /&gt;</t>
  </si>
  <si>
    <t>&lt;img alt="LiveryArt.jpg" src="/images/thumb/8/8e/LiveryArt.jpg/354px-LiveryArt.jpg" width="354" height="246" /&gt;</t>
  </si>
  <si>
    <t>&lt;img alt="DestrierArt.jpg" src="/images/thumb/7/75/DestrierArt.jpg/354px-DestrierArt.jpg" width="354" height="246" /&gt;</t>
  </si>
  <si>
    <t>&lt;img alt="WayfarerArt.jpg" src="/images/3/30/WayfarerArt.jpg" width="354" height="258" /&gt;</t>
  </si>
  <si>
    <t>&lt;img alt="TentArt.jpg" src="/images/9/9a/TentArt.jpg" width="354" height="258" /&gt;</t>
  </si>
  <si>
    <t>&lt;img alt="GarrisonArt.jpg" src="/images/0/01/GarrisonArt.jpg" width="354" height="258" /&gt;</t>
  </si>
  <si>
    <t>&lt;img alt="Hill FortArt.jpg" src="/images/6/6e/Hill_FortArt.jpg" width="354" height="258" /&gt;</t>
  </si>
  <si>
    <t>&lt;img alt="StrongholdArt.jpg" src="/images/5/59/StrongholdArt.jpg" width="354" height="258" /&gt;</t>
  </si>
  <si>
    <t>&lt;img alt="PilgrimageArt.jpg" src="/images/thumb/a/a2/PilgrimageArt.jpg/452px-PilgrimageArt.jpg" width="452" height="186" /&gt;</t>
  </si>
  <si>
    <t>&lt;img alt="PathfindingArt.jpg" src="/images/a/a3/PathfindingArt.jpg" width="452" height="177" /&gt;</t>
  </si>
  <si>
    <t>&lt;img alt="BattlefieldArt.jpg" src="/images/8/86/BattlefieldArt.jpg" width="452" height="177" /&gt;</t>
  </si>
  <si>
    <t>&lt;img alt="Mountain PassArt.jpg" src="/images/thumb/4/43/Mountain_PassArt.jpg/452px-Mountain_PassArt.jpg" width="452" height="170" /&gt;</t>
  </si>
  <si>
    <t>&lt;img alt="FairArt.jpg" src="/images/a/a7/FairArt.jpg" width="452" height="177" /&gt;</t>
  </si>
  <si>
    <t>&lt;img alt="AstrolabeArt.jpg" src="/images/f/fe/AstrolabeArt.jpg" width="354" height="258" /&gt;</t>
  </si>
  <si>
    <t>&lt;img alt="Cargo ShipArt.jpg" src="/images/8/81/Cargo_ShipArt.jpg" width="354" height="258" /&gt;</t>
  </si>
  <si>
    <t>&lt;img alt="DruidArt.jpg" src="/images/thumb/a/a3/DruidArt.jpg/354px-DruidArt.jpg" width="354" height="246" /&gt;</t>
  </si>
  <si>
    <t>&lt;img alt="Flag BearerArt.jpg" src="/images/5/53/Flag_BearerArt.jpg" width="354" height="258" /&gt;</t>
  </si>
  <si>
    <t>&lt;img alt="LackeysArt.jpg" src="/images/e/e7/LackeysArt.jpg" width="354" height="258" /&gt;</t>
  </si>
  <si>
    <t>&lt;img alt="MonkeyArt.jpg" src="/images/d/d2/MonkeyArt.jpg" width="354" height="258" /&gt;</t>
  </si>
  <si>
    <t>&lt;img alt="StockpileArt.jpg" src="/images/4/4c/StockpileArt.jpg" width="354" height="258" /&gt;</t>
  </si>
  <si>
    <t>&lt;img alt="SuppliesArt.jpg" src="/images/1/1b/SuppliesArt.jpg" width="354" height="258" /&gt;</t>
  </si>
  <si>
    <t>&lt;img alt="WerewolfArt.jpg" src="/images/4/4a/WerewolfArt.jpg" width="354" height="258" /&gt;</t>
  </si>
  <si>
    <t>&lt;img alt="Star ChartArt.jpg" src="/images/b/bc/Star_ChartArt.jpg" width="452" height="177" /&gt;</t>
  </si>
  <si>
    <t>&lt;img alt="FlagArt.jpg" src="/images/8/82/FlagArt.jpg" width="452" height="177" /&gt;</t>
  </si>
  <si>
    <t>&lt;img alt="Way of the ChameleonArt.jpg" src="/images/7/7b/Way_of_the_ChameleonArt.jpg" width="452" height="177" /&gt;</t>
  </si>
  <si>
    <t>&lt;img alt="Way of the RatArt.jpg" src="/images/8/83/Way_of_the_RatArt.jpg" width="452" height="177" /&gt;</t>
  </si>
  <si>
    <t>&lt;img alt="Band of NomadsArt.jpg" src="/images/b/b7/Band_of_NomadsArt.jpg" width="452" height="177" /&gt;</t>
  </si>
  <si>
    <t>&lt;img alt="Circle of WitchesArt.jpg" src="/images/1/12/Circle_of_WitchesArt.jpg" width="452" height="177" /&gt;</t>
  </si>
  <si>
    <t>&lt;img alt="Wandering MinstrelArt.jpg" src="/images/f/fc/Wandering_MinstrelArt.jpg" width="354" height="246" /&gt;</t>
  </si>
  <si>
    <t>&lt;img alt="Herb GathererArt.jpg" src="/images/e/e6/Herb_GathererArt.jpg" width="354" height="258" /&gt;</t>
  </si>
  <si>
    <t>&lt;img alt="AcolyteArt.jpg" src="/images/5/53/AcolyteArt.jpg" width="354" height="258" /&gt;</t>
  </si>
  <si>
    <t>&lt;img alt="SorceressArt.jpg" src="/images/b/b9/SorceressArt.jpg" width="354" height="258" /&gt;</t>
  </si>
  <si>
    <t>&lt;img alt="SibylArt.jpg" src="/images/b/bd/SibylArt.jpg" width="354" height="258" /&gt;</t>
  </si>
  <si>
    <t>&lt;img alt="Sinister PlotArt.jpg" src="/images/0/05/Sinister_PlotArt.jpg" width="452" height="177" /&gt;</t>
  </si>
  <si>
    <t>&lt;img alt="GuildhallArt.jpg" src="/images/2/2e/GuildhallArt.jpg" width="452" height="177" /&gt;</t>
  </si>
  <si>
    <t>&lt;img alt="ToilArt.jpg" src="/images/thumb/7/72/ToilArt.jpg/452px-ToilArt.jpg" width="452" height="187" /&gt;</t>
  </si>
  <si>
    <t>&lt;img alt="Seize the DayArt.jpg" src="/images/4/48/Seize_the_DayArt.jpg" width="452" height="177" /&gt;</t>
  </si>
  <si>
    <t>&lt;img alt="AllianceArt.jpg" src="/images/a/a4/AllianceArt.jpg" width="452" height="177" /&gt;</t>
  </si>
  <si>
    <t>&lt;img alt="PopulateArt.jpg" src="/images/d/de/PopulateArt.jpg" width="452" height="177" /&gt;</t>
  </si>
  <si>
    <t>&lt;img alt="Way of the SheepArt.jpg" src="/images/d/d4/Way_of_the_SheepArt.jpg" width="452" height="177" /&gt;</t>
  </si>
  <si>
    <t>&lt;img alt="ArtisanArt.jpg" src="/images/0/08/ArtisanArt.jpg" width="354" height="258" /&gt;</t>
  </si>
  <si>
    <t>&lt;img alt="LibraryArt.jpg" src="/images/d/de/LibraryArt.jpg" width="354" height="246" /&gt;</t>
  </si>
  <si>
    <t>&lt;img alt="Ruined LibraryArt.jpg" src="/images/f/ff/Ruined_LibraryArt.jpg" width="354" height="246" /&gt;</t>
  </si>
  <si>
    <t>&lt;img alt="Throne RoomArt.jpg" src="/images/f/f2/Throne_RoomArt.jpg" width="354" height="246" /&gt;</t>
  </si>
  <si>
    <t>&lt;img alt="BridgeArt.jpg" src="/images/7/7c/BridgeArt.jpg" width="354" height="246" /&gt;</t>
  </si>
  <si>
    <t>&lt;img alt="CourtyardArt.jpg" src="/images/1/13/CourtyardArt.jpg" width="354" height="246" /&gt;</t>
  </si>
  <si>
    <t>&lt;img alt="PatrolArt.jpg" src="/images/4/40/PatrolArt.jpg" width="354" height="258" /&gt;</t>
  </si>
  <si>
    <t>&lt;img alt="EmbargoArt.jpg" src="/images/9/96/EmbargoArt.jpg" width="354" height="246" /&gt;</t>
  </si>
  <si>
    <t>&lt;img alt="Fishing VillageArt.jpg" src="/images/2/20/Fishing_VillageArt.jpg" width="354" height="246" /&gt;</t>
  </si>
  <si>
    <t>&lt;img alt="HerbalistArt.jpg" src="/images/thumb/0/09/HerbalistArt.jpg/354px-HerbalistArt.jpg" width="354" height="249" /&gt;</t>
  </si>
  <si>
    <t>&lt;img alt="Trade RouteArt.jpg" src="/images/thumb/3/35/Trade_RouteArt.jpg/354px-Trade_RouteArt.jpg" width="354" height="249" /&gt;</t>
  </si>
  <si>
    <t>&lt;img alt="SageArt.jpg" src="/images/d/d6/SageArt.jpg" width="354" height="246" /&gt;</t>
  </si>
  <si>
    <t>&lt;img alt="SquireArt.jpg" src="/images/8/8e/SquireArt.jpg" width="354" height="246" /&gt;</t>
  </si>
  <si>
    <t>&lt;img alt="PeasantArt.jpg" src="/images/2/2a/PeasantArt.jpg" width="354" height="258" /&gt;</t>
  </si>
  <si>
    <t>&lt;img alt="SoldierArt.jpg" src="/images/3/36/SoldierArt.jpg" width="354" height="258" /&gt;</t>
  </si>
  <si>
    <t>&lt;img alt="FugitiveArt.jpg" src="/images/f/f7/FugitiveArt.jpg" width="354" height="258" /&gt;</t>
  </si>
  <si>
    <t>&lt;img alt="DiscipleArt.jpg" src="/images/b/b9/DiscipleArt.jpg" width="354" height="258" /&gt;</t>
  </si>
  <si>
    <t>&lt;img alt="TeacherArt.jpg" src="/images/8/8c/TeacherArt.jpg" width="354" height="258" /&gt;</t>
  </si>
  <si>
    <t>&lt;img alt="TempleArt.jpg" src="/images/5/56/TempleArt.jpg" width="354" height="258" /&gt;</t>
  </si>
  <si>
    <t>&lt;img alt="VillaArt.jpg" src="/images/0/03/VillaArt.jpg" width="354" height="258" /&gt;</t>
  </si>
  <si>
    <t>&lt;img alt="Wild HuntArt.jpg" src="/images/e/e6/Wild_HuntArt.jpg" width="354" height="258" /&gt;</t>
  </si>
  <si>
    <t>&lt;img alt="MonasteryArt.jpg" src="/images/6/64/MonasteryArt.jpg" width="354" height="258" /&gt;</t>
  </si>
  <si>
    <t>&lt;img alt="PookaArt.jpg" src="/images/7/78/PookaArt.jpg" width="354" height="258" /&gt;</t>
  </si>
  <si>
    <t>&lt;img alt="Cursed GoldArt.jpg" src="/images/c/c2/Cursed_GoldArt.jpg" width="354" height="258" /&gt;</t>
  </si>
  <si>
    <t>&lt;img alt="Mountain VillageArt.jpg" src="/images/c/c5/Mountain_VillageArt.jpg" width="354" height="258" /&gt;</t>
  </si>
  <si>
    <t>&lt;img alt="Battle PlanArt.jpg" src="/images/5/53/Battle_PlanArt.jpg" width="354" height="258" /&gt;</t>
  </si>
  <si>
    <t>&lt;img alt="ArcherArt.jpg" src="/images/4/4b/ArcherArt.jpg" width="354" height="258" /&gt;</t>
  </si>
  <si>
    <t>&lt;img alt="WarlordArt.jpg" src="/images/c/c8/WarlordArt.jpg" width="354" height="258" /&gt;</t>
  </si>
  <si>
    <t>&lt;img alt="TerritoryArt.jpg" src="/images/7/7c/TerritoryArt.jpg" width="354" height="258" /&gt;</t>
  </si>
  <si>
    <t>&lt;img alt="StudentArt.jpg" src="/images/3/3c/StudentArt.jpg" width="354" height="258" /&gt;</t>
  </si>
  <si>
    <t>&lt;img alt="ConjurerArt.jpg" src="/images/c/c8/ConjurerArt.jpg" width="354" height="258" /&gt;</t>
  </si>
  <si>
    <t>&lt;img alt="SorcererArt.jpg" src="/images/f/f0/SorcererArt.jpg" width="354" height="258" /&gt;</t>
  </si>
  <si>
    <t>&lt;img alt="LichArt.jpg" src="/images/c/c7/LichArt.jpg" width="354" height="258" /&gt;</t>
  </si>
  <si>
    <t>&lt;img alt="GovernorArt.jpg" src="/images/e/e3/GovernorArt.jpg" width="354" height="246" /&gt;</t>
  </si>
  <si>
    <t>&lt;img alt="HornArt.jpg" src="/images/2/29/HornArt.jpg" width="452" height="177" /&gt;</t>
  </si>
  <si>
    <t>&lt;img alt="City GateArt.jpg" src="/images/e/e2/City_GateArt.jpg" width="452" height="177" /&gt;</t>
  </si>
  <si>
    <t>&lt;img alt="CitadelArt.jpg" src="/images/d/d4/CitadelArt.jpg" width="452" height="177" /&gt;</t>
  </si>
  <si>
    <t>&lt;img alt="BanishArt.jpg" src="/images/f/f8/BanishArt.jpg" width="452" height="177" /&gt;</t>
  </si>
  <si>
    <t>&lt;img alt="BargainArt.jpg" src="/images/4/4f/BargainArt.jpg" width="452" height="177" /&gt;</t>
  </si>
  <si>
    <t>&lt;img alt="DemandArt.jpg" src="/images/6/60/DemandArt.jpg" width="452" height="177" /&gt;</t>
  </si>
  <si>
    <t>&lt;img alt="ReapArt.jpg" src="/images/9/9d/ReapArt.jpg" width="452" height="177" /&gt;</t>
  </si>
  <si>
    <t>&lt;img alt="Way of the OtterArt.jpg" src="/images/a/a0/Way_of_the_OtterArt.jpg" width="452" height="177" /&gt;</t>
  </si>
  <si>
    <t>&lt;img alt="RatsArt.jpg" src="/images/3/3b/RatsArt.jpg" width="354" height="246" /&gt;</t>
  </si>
  <si>
    <t>&lt;img alt="Philosophers StoneArt.jpg" src="/images/9/92/Philosophers_StoneArt.jpg" width="354" height="253" /&gt;</t>
  </si>
  <si>
    <t>&lt;img alt="Royal SealArt.jpg" src="/images/3/38/Royal_SealArt.jpg" width="354" height="246" /&gt;</t>
  </si>
  <si>
    <t>&lt;img alt="IllGotten GainsArt.jpg" src="/images/e/ee/IllGotten_GainsArt.jpg" width="354" height="247" /&gt;</t>
  </si>
  <si>
    <t>&lt;img alt="CultistArt.jpg" src="/images/1/1b/CultistArt.jpg" width="354" height="246" /&gt;</t>
  </si>
  <si>
    <t>&lt;img alt="ChangelingArt.jpg" src="/images/d/d8/ChangelingArt.jpg" width="354" height="258" /&gt;</t>
  </si>
  <si>
    <t>&lt;img alt="ExperimentArt.jpg" src="/images/9/90/ExperimentArt.jpg" width="354" height="258" /&gt;</t>
  </si>
  <si>
    <t>&lt;img alt="VillainArt.jpg" src="/images/1/1c/VillainArt.jpg" width="354" height="258" /&gt;</t>
  </si>
  <si>
    <t>&lt;img alt="Bad OmensArt.jpg" src="/images/1/1b/Bad_OmensArt.jpg" width="452" height="177" /&gt;</t>
  </si>
  <si>
    <t>&lt;img alt="EnvyArt.jpg" src="/images/b/bd/EnvyArt.jpg" width="452" height="177" /&gt;</t>
  </si>
  <si>
    <t>&lt;img alt="BankArt.jpg" src="/images/8/80/BankArt.jpg" width="354" height="246" /&gt;</t>
  </si>
  <si>
    <t>&lt;img alt="Horse TradersArt.jpg" src="/images/8/89/Horse_TradersArt.jpg" width="354" height="246" /&gt;</t>
  </si>
  <si>
    <t>&lt;img alt="JesterArt.jpg" src="/images/f/ff/JesterArt.jpg" width="354" height="246" /&gt;</t>
  </si>
  <si>
    <t>&lt;img alt="RogueArt.jpg" src="/images/f/fa/RogueArt.jpg" width="354" height="246" /&gt;</t>
  </si>
  <si>
    <t>&lt;img alt="QuestArt.jpg" src="/images/b/b9/QuestArt.jpg" width="452" height="177" /&gt;</t>
  </si>
  <si>
    <t>&lt;img alt="RaidArt.jpg" src="/images/2/21/RaidArt.jpg" width="452" height="177" /&gt;</t>
  </si>
  <si>
    <t>&lt;img alt="TrainingArt.jpg" src="/images/3/34/TrainingArt.jpg" width="452" height="177" /&gt;</t>
  </si>
  <si>
    <t>&lt;img alt="Young WitchArt.jpg" src="/images/8/89/Young_WitchArt.jpg" width="354" height="246" /&gt;</t>
  </si>
  <si>
    <t>&lt;img alt="FairgroundsArt.jpg" src="/images/e/e1/FairgroundsArt.jpg" width="354" height="246" /&gt;</t>
  </si>
  <si>
    <t>&lt;img alt="OracleArt.jpg" src="/images/e/eb/OracleArt.jpg" width="354" height="246" /&gt;</t>
  </si>
  <si>
    <t>&lt;img alt="Poor HouseArt.jpg" src="/images/0/02/Poor_HouseArt.jpg" width="354" height="246" /&gt;</t>
  </si>
  <si>
    <t>&lt;img alt="Dame SylviaArt.jpg" src="/images/6/66/Dame_SylviaArt.jpg" width="354" height="246" /&gt;</t>
  </si>
  <si>
    <t>&lt;img alt="TaxmanArt.jpg" src="/images/8/85/TaxmanArt.jpg" width="354" height="246" /&gt;</t>
  </si>
  <si>
    <t>&lt;img alt="HeraldArt.jpg" src="/images/1/13/HeraldArt.jpg" width="354" height="246" /&gt;</t>
  </si>
  <si>
    <t>&lt;img alt="Swamp HagArt.jpg" src="/images/3/35/Swamp_HagArt.jpg" width="354" height="258" /&gt;</t>
  </si>
  <si>
    <t>&lt;img alt="EncampmentArt.jpg" src="/images/6/63/EncampmentArt.jpg" width="354" height="258" /&gt;</t>
  </si>
  <si>
    <t>&lt;img alt="PlunderArt.jpg" src="/images/1/10/PlunderArt.jpg" width="354" height="258" /&gt;</t>
  </si>
  <si>
    <t>&lt;img alt="SettlersArt.jpg" src="/images/5/50/SettlersArt.jpg" width="354" height="258" /&gt;</t>
  </si>
  <si>
    <t>&lt;img alt="Bustling VillageArt.jpg" src="/images/0/0a/Bustling_VillageArt.jpg" width="354" height="258" /&gt;</t>
  </si>
  <si>
    <t>&lt;img alt="Old WitchArt.jpg" src="/images/2/2a/Old_WitchArt.jpg" width="354" height="258" /&gt;</t>
  </si>
  <si>
    <t>&lt;img alt="SculptorArt.jpg" src="/images/7/79/SculptorArt.jpg" width="354" height="258" /&gt;</t>
  </si>
  <si>
    <t>&lt;img alt="ImporterArt.jpg" src="/images/f/f7/ImporterArt.jpg" width="354" height="258" /&gt;</t>
  </si>
  <si>
    <t>&lt;img alt="EmissaryArt.jpg" src="/images/1/1c/EmissaryArt.jpg" width="354" height="258" /&gt;</t>
  </si>
  <si>
    <t>&lt;img alt="SaveArt.jpg" src="/images/6/6a/SaveArt.jpg" width="452" height="177" /&gt;</t>
  </si>
  <si>
    <t>&lt;img alt="PlanArt.jpg" src="/images/f/f2/PlanArt.jpg" width="452" height="177" /&gt;</t>
  </si>
  <si>
    <t>&lt;img alt="HauntingArt.jpg" src="/images/1/10/HauntingArt.jpg" width="452" height="177" /&gt;</t>
  </si>
  <si>
    <t>&lt;img alt="MiseryArt.jpg" src="/images/c/ce/MiseryArt.jpg" width="452" height="177" /&gt;</t>
  </si>
  <si>
    <t>&lt;img alt="PovertyArt.jpg" src="/images/e/e2/PovertyArt.jpg" width="452" height="177" /&gt;</t>
  </si>
  <si>
    <t>&lt;img alt="DelayArt.jpg" src="/images/e/e0/DelayArt.jpg" width="452" height="177" /&gt;</t>
  </si>
  <si>
    <t>&lt;img alt="MarchArt.jpg" src="/images/2/24/MarchArt.jpg" width="452" height="177" /&gt;</t>
  </si>
  <si>
    <t>&lt;img alt="Way of the HorseArt.jpg" src="/images/6/66/Way_of_the_HorseArt.jpg" width="452" height="177" /&gt;</t>
  </si>
  <si>
    <t>&lt;img alt="Way of the MoleArt.jpg" src="/images/6/62/Way_of_the_MoleArt.jpg" width="452" height="177" /&gt;</t>
  </si>
  <si>
    <t>&lt;img alt="MerchantArt.jpg" src="/images/d/d3/MerchantArt.jpg" width="354" height="258" /&gt;</t>
  </si>
  <si>
    <t>&lt;img alt="PoacherArt.jpg" src="/images/5/55/PoacherArt.jpg" width="354" height="258" /&gt;</t>
  </si>
  <si>
    <t>&lt;img alt="PeddlerArt.jpg" src="/images/9/9f/PeddlerArt.jpg" width="354" height="246" /&gt;</t>
  </si>
  <si>
    <t>&lt;img alt="Noble BrigandArt.jpg" src="/images/6/6b/Noble_BrigandArt.jpg" width="354" height="246" /&gt;</t>
  </si>
  <si>
    <t>&lt;img alt="MargraveArt.jpg" src="/images/f/f0/MargraveArt.jpg" width="354" height="246" /&gt;</t>
  </si>
  <si>
    <t>&lt;img alt="VagrantArt.jpg" src="/images/0/0c/VagrantArt.jpg" width="354" height="246" /&gt;</t>
  </si>
  <si>
    <t>&lt;img alt="Sir BaileyArt.jpg" src="/images/d/d2/Sir_BaileyArt.jpg" width="354" height="246" /&gt;</t>
  </si>
  <si>
    <t>&lt;img alt="SacrificeArt.jpg" src="/images/d/d7/SacrificeArt.jpg" width="354" height="258" /&gt;</t>
  </si>
  <si>
    <t>&lt;img alt="ConclaveArt.jpg" src="/images/thumb/f/fc/ConclaveArt.jpg/354px-ConclaveArt.jpg" width="354" height="246" /&gt;</t>
  </si>
  <si>
    <t>&lt;img alt="ExorcistArt.jpg" src="/images/thumb/4/44/ExorcistArt.jpg/354px-ExorcistArt.jpg" width="354" height="246" /&gt;</t>
  </si>
  <si>
    <t>&lt;img alt="Cursed VillageArt.jpg" src="/images/1/18/Cursed_VillageArt.jpg" width="354" height="258" /&gt;</t>
  </si>
  <si>
    <t>&lt;img alt="SeerArt.jpg" src="/images/8/85/SeerArt.jpg" width="354" height="258" /&gt;</t>
  </si>
  <si>
    <t>&lt;img alt="SwashbucklerArt.jpg" src="/images/thumb/f/fd/SwashbucklerArt.jpg/354px-SwashbucklerArt.jpg" width="354" height="246" /&gt;</t>
  </si>
  <si>
    <t>&lt;img alt="ScoutingPartyArt.jpg" src="/images/thumb/0/0d/ScoutingPartyArt.jpg/452px-ScoutingPartyArt.jpg" width="452" height="187" /&gt;</t>
  </si>
  <si>
    <t>&lt;img alt="ExpeditionArt.jpg" src="/images/thumb/c/c0/ExpeditionArt.jpg/452px-ExpeditionArt.jpg" width="452" height="187" /&gt;</t>
  </si>
  <si>
    <t>&lt;img alt="LostArtsArt.jpg" src="/images/thumb/4/49/LostArtsArt.jpg/452px-LostArtsArt.jpg" width="452" height="187" /&gt;</t>
  </si>
  <si>
    <t>&lt;img alt="TriumphArt.jpg" src="/images/9/9d/TriumphArt.jpg" width="452" height="177" /&gt;</t>
  </si>
  <si>
    <t>&lt;img alt="AnnexArt.jpg" src="/images/4/46/AnnexArt.jpg" width="452" height="177" /&gt;</t>
  </si>
  <si>
    <t>&lt;img alt="RitualArt.jpg" src="/images/c/cd/RitualArt.jpg" width="452" height="177" /&gt;</t>
  </si>
  <si>
    <t>&lt;img alt="WeddingArt.jpg" src="/images/2/25/WeddingArt.jpg" width="452" height="177" /&gt;</t>
  </si>
  <si>
    <t>&lt;img alt="WindfallArt.jpg" src="/images/thumb/f/f0/WindfallArt.jpg/452px-WindfallArt.jpg" width="452" height="189" /&gt;</t>
  </si>
  <si>
    <t>&lt;img alt="KeepArt.jpg" src="/images/thumb/b/b5/KeepArt.jpg/452px-KeepArt.jpg" width="452" height="186" /&gt;</t>
  </si>
  <si>
    <t>&lt;img alt="WallArt.jpg" src="/images/8/8d/WallArt.jpg" width="452" height="177" /&gt;</t>
  </si>
  <si>
    <t>&lt;img alt="Treasure ChestArt.jpg" src="/images/f/f0/Treasure_ChestArt.jpg" width="452" height="177" /&gt;</t>
  </si>
  <si>
    <t>&lt;img alt="CathedralArt.jpg" src="/images/thumb/f/fb/CathedralArt.jpg/452px-CathedralArt.jpg" width="452" height="186" /&gt;</t>
  </si>
  <si>
    <t>&lt;img alt="CanalArt.jpg" src="/images/3/31/CanalArt.jpg" width="452" height="177" /&gt;</t>
  </si>
  <si>
    <t>&lt;img alt="Acting TroupeArt.jpg" src="/images/b/bd/Acting_TroupeArt.jpg" width="354" height="258" /&gt;</t>
  </si>
  <si>
    <t>&lt;img alt="BanditArt.jpg" src="/images/d/d4/BanditArt.jpg" width="354" height="258" /&gt;</t>
  </si>
  <si>
    <t>&lt;img alt="BarbarianArt.jpg" src="/images/c/c2/BarbarianArt.jpg" width="354" height="258" /&gt;</t>
  </si>
  <si>
    <t>&lt;img alt="BlacksmithArt.jpg" src="/images/4/49/BlacksmithArt.jpg" width="354" height="258" /&gt;</t>
  </si>
  <si>
    <t>&lt;img alt="CaptainArt.jpg" src="/images/8/8e/CaptainArt.jpg" width="354" height="258" /&gt;</t>
  </si>
  <si>
    <t>&lt;img alt="Caravan GuardArt.jpg" src="/images/9/96/Caravan_GuardArt.jpg" width="354" height="258" /&gt;</t>
  </si>
  <si>
    <t>&lt;img alt="ChurchArt.jpg" src="/images/thumb/b/bf/ChurchArt.jpg/354px-ChurchArt.jpg" width="354" height="271" /&gt;</t>
  </si>
  <si>
    <t>&lt;img alt="CourierArt.jpg" src="/images/4/48/CourierArt.jpg" width="354" height="258" /&gt;</t>
  </si>
  <si>
    <t>&lt;img alt="Crumbling CastleArt.jpg" src="/images/1/1b/Crumbling_CastleArt.jpg" width="354" height="258" /&gt;</t>
  </si>
  <si>
    <t>&lt;img alt="Distant ShoreArt.jpg" src="/images/c/c0/Distant_ShoreArt.jpg" width="354" height="258" /&gt;</t>
  </si>
  <si>
    <t>&lt;img alt="ElderArt.jpg" src="/images/c/cc/ElderArt.jpg" width="354" height="258" /&gt;</t>
  </si>
  <si>
    <t>&lt;img alt="Grand CastleArt.jpg" src="/images/3/30/Grand_CastleArt.jpg" width="354" height="258" /&gt;</t>
  </si>
  <si>
    <t>&lt;img alt="GraverobberArt.jpg" src="/images/2/29/GraverobberArt.jpg" width="354" height="243" /&gt;</t>
  </si>
  <si>
    <t>&lt;img alt="Great HallArt.jpg" src="/images/7/7e/Great_HallArt.jpg" width="354" height="247" /&gt;</t>
  </si>
  <si>
    <t>&lt;img alt="Haunted CastleArt.jpg" src="/images/a/a8/Haunted_CastleArt.jpg" width="354" height="258" /&gt;</t>
  </si>
  <si>
    <t>&lt;img alt="HideoutArt.jpg" src="/images/6/6a/HideoutArt.jpg" width="354" height="258" /&gt;</t>
  </si>
  <si>
    <t>&lt;img alt="Humble CastleArt.jpg" src="/images/3/32/Humble_CastleArt.jpg" width="354" height="258" /&gt;</t>
  </si>
  <si>
    <t>&lt;img alt="HunterArt.jpg" src="/images/4/4c/HunterArt.jpg" width="354" height="258" /&gt;</t>
  </si>
  <si>
    <t>&lt;img alt="InnkeeperArt.jpg" src="/images/4/4e/InnkeeperArt.jpg" width="354" height="258" /&gt;</t>
  </si>
  <si>
    <t>&lt;img alt="InventorArt.jpg" src="/images/5/51/InventorArt.jpg" width="354" height="258" /&gt;</t>
  </si>
  <si>
    <t>&lt;img alt="King&amp;#39;s CastleArt.jpg" src="/images/c/c1/King%27s_CastleArt.jpg" width="354" height="258" /&gt;</t>
  </si>
  <si>
    <t>&lt;img alt="LaboratoryArt.jpg" src="/images/6/60/LaboratoryArt.jpg" width="354" height="246" /&gt;</t>
  </si>
  <si>
    <t>&lt;img alt="Lost CityArt.jpg" src="/images/b/b1/Lost_CityArt.jpg" width="354" height="258" /&gt;</t>
  </si>
  <si>
    <t>&lt;img alt="Merchant CampArt.jpg" src="/images/d/dd/Merchant_CampArt.jpg" width="354" height="258" /&gt;</t>
  </si>
  <si>
    <t>&lt;img alt="MillerArt.jpg" src="/images/0/05/MillerArt.jpg" width="354" height="258" /&gt;</t>
  </si>
  <si>
    <t>&lt;img alt="MonumentArt.jpg" src="/images/d/d5/MonumentArt.jpg" width="354" height="246" /&gt;</t>
  </si>
  <si>
    <t>&lt;img alt="Old MapArt.jpg" src="/images/7/70/Old_MapArt.jpg" width="354" height="258" /&gt;</t>
  </si>
  <si>
    <t>&lt;img alt="Opulent CastleArt.jpg" src="/images/5/5f/Opulent_CastleArt.jpg" width="354" height="258" /&gt;</t>
  </si>
  <si>
    <t>&lt;img alt="PriestArt.jpg" src="/images/8/8f/PriestArt.jpg" width="354" height="258" /&gt;</t>
  </si>
  <si>
    <t>&lt;img alt="RecruiterArt.jpg" src="/images/3/3d/RecruiterArt.jpg" width="354" height="258" /&gt;</t>
  </si>
  <si>
    <t>&lt;img alt="ResearchArt.jpg" src="/images/0/0b/ResearchArt.jpg" width="354" height="258" /&gt;</t>
  </si>
  <si>
    <t>&lt;img alt="SailorArt.jpg" src="/images/8/8f/SailorArt.jpg" width="354" height="258" /&gt;</t>
  </si>
  <si>
    <t>&lt;img alt="SchemeArt.jpg" src="/images/a/ab/SchemeArt.jpg" width="354" height="264" /&gt;</t>
  </si>
  <si>
    <t>&lt;img alt="Sea WitchArt.jpg" src="/images/6/68/Sea_WitchArt.jpg" width="354" height="258" /&gt;</t>
  </si>
  <si>
    <t>&lt;img alt="Sir MartinArt.jpg" src="/images/a/ab/Sir_MartinArt.jpg" width="354" height="246" /&gt;</t>
  </si>
  <si>
    <t>&lt;img alt="Small CastleArt.jpg" src="/images/2/26/Small_CastleArt.jpg" width="354" height="258" /&gt;</t>
  </si>
  <si>
    <t>&lt;img alt="Sprawling CastleArt.jpg" src="/images/3/3b/Sprawling_CastleArt.jpg" width="354" height="258" /&gt;</t>
  </si>
  <si>
    <t>&lt;img alt="Sunken TreasureArt.jpg" src="/images/1/11/Sunken_TreasureArt.jpg" width="354" height="258" /&gt;</t>
  </si>
  <si>
    <t>&lt;img alt="ThiefArt.jpg" src="/images/thumb/6/63/ThiefArt.jpg/354px-ThiefArt.jpg" width="354" height="246" /&gt;</t>
  </si>
  <si>
    <t>&lt;img alt="Tide PoolsArt.jpg" src="/images/4/4f/Tide_PoolsArt.jpg" width="354" height="258" /&gt;</t>
  </si>
  <si>
    <t>&lt;img alt="Town CrierArt.jpg" src="/images/f/fb/Town_CrierArt.jpg" width="354" height="258" /&gt;</t>
  </si>
  <si>
    <t>&lt;img alt="TownArt.jpg" src="/images/c/ce/TownArt.jpg" width="354" height="258" /&gt;</t>
  </si>
  <si>
    <t>&lt;img alt="VassalArt.jpg" src="/images/b/ba/VassalArt.jpg" width="354" height="258" /&gt;</t>
  </si>
  <si>
    <t>&lt;img alt="VineyardArt.jpg" src="/images/c/c9/VineyardArt.jpg" width="354" height="263" /&gt;</t>
  </si>
  <si>
    <t>&lt;img alt="VoyageArt.jpg" src="/images/8/8a/VoyageArt.jpg" width="354" height="258" /&gt;</t>
  </si>
  <si>
    <t>&lt;img alt="WarehouseArt.jpg" src="/images/e/ed/WarehouseArt.jpg" width="354" height="278" /&gt;</t>
  </si>
  <si>
    <t>&lt;img alt="Will-o&amp;#39;-WispArt.jpg" src="/images/b/bf/Will-o%27-WispArt.jpg" width="354" height="258" /&gt;</t>
  </si>
  <si>
    <t>&lt;img alt="Travelling FairArt.jpg" src="/images/d/d4/Travelling_FairArt.jpg" width="452" height="177" /&gt;</t>
  </si>
  <si>
    <t>&lt;img alt="SeawayArt.jpg" src="/images/e/ec/SeawayArt.jpg" width="452" height="177" /&gt;</t>
  </si>
  <si>
    <t>&lt;img alt="Bandit FortArt.jpg" src="/images/d/df/Bandit_FortArt.jpg" width="452" height="177" /&gt;</t>
  </si>
  <si>
    <t>&lt;img alt="LabyrinthArt.jpg" src="/images/8/8d/LabyrinthArt.jpg" width="452" height="177" /&gt;</t>
  </si>
  <si>
    <t>&lt;img alt="MuseumArt.jpg" src="/images/6/69/MuseumArt.jpg" width="452" height="177" /&gt;</t>
  </si>
  <si>
    <t>&lt;img alt="PlagueArt.jpg" src="/images/1/1d/PlagueArt.jpg" width="452" height="177" /&gt;</t>
  </si>
  <si>
    <t>&lt;img alt="The Earth&amp;#39;s GiftArt.jpg" src="/images/7/78/The_Earth%27s_GiftArt.jpg" width="452" height="177" /&gt;</t>
  </si>
  <si>
    <t>&lt;img alt="The Field&amp;#39;s GiftArt.jpg" src="/images/7/77/The_Field%27s_GiftArt.jpg" width="452" height="177" /&gt;</t>
  </si>
  <si>
    <t>&lt;img alt="The Flame&amp;#39;s GiftArt.jpg" src="/images/2/22/The_Flame%27s_GiftArt.jpg" width="452" height="177" /&gt;</t>
  </si>
  <si>
    <t>&lt;img alt="The Forest&amp;#39;s GiftArt.jpg" src="/images/7/73/The_Forest%27s_GiftArt.jpg" width="452" height="177" /&gt;</t>
  </si>
  <si>
    <t>&lt;img alt="The Moon&amp;#39;s GiftArt.jpg" src="/images/c/cd/The_Moon%27s_GiftArt.jpg" width="452" height="177" /&gt;</t>
  </si>
  <si>
    <t>&lt;img alt="The Mountain&amp;#39;s GiftArt.jpg" src="/images/5/53/The_Mountain%27s_GiftArt.jpg" width="452" height="177" /&gt;</t>
  </si>
  <si>
    <t>&lt;img alt="The River&amp;#39;s GiftArt.jpg" src="/images/3/33/The_River%27s_GiftArt.jpg" width="452" height="177" /&gt;</t>
  </si>
  <si>
    <t>&lt;img alt="The Sea&amp;#39;s GiftArt.jpg" src="/images/8/88/The_Sea%27s_GiftArt.jpg" width="452" height="177" /&gt;</t>
  </si>
  <si>
    <t>&lt;img alt="The Sky&amp;#39;s GiftArt.jpg" src="/images/b/bc/The_Sky%27s_GiftArt.jpg" width="452" height="177" /&gt;</t>
  </si>
  <si>
    <t>&lt;img alt="The Sun&amp;#39;s GiftArt.jpg" src="/images/f/f1/The_Sun%27s_GiftArt.jpg" width="452" height="177" /&gt;</t>
  </si>
  <si>
    <t>&lt;img alt="The Swamp&amp;#39;s GiftArt.jpg" src="/images/c/c5/The_Swamp%27s_GiftArt.jpg" width="452" height="177" /&gt;</t>
  </si>
  <si>
    <t>&lt;img alt="The Wind&amp;#39;s GiftArt.jpg" src="/images/f/f4/The_Wind%27s_GiftArt.jpg" width="452" height="177" /&gt;</t>
  </si>
  <si>
    <t>&lt;img alt="WarArt.jpg" src="/images/2/23/WarArt.jpg" width="452" height="177" /&gt;</t>
  </si>
  <si>
    <t>&lt;img alt="Candlestick MakerArt.jpg" src="/images/e/e2/Candlestick_MakerArt.jpg" width="354" height="246" /&gt;</t>
  </si>
  <si>
    <t>&lt;img alt="MasterpieceArt.jpg" src="/images/d/d9/MasterpieceArt.jpg" width="354" height="246" /&gt;</t>
  </si>
  <si>
    <t>&lt;img alt="Royal CarriageArt.jpg" src="/images/a/a6/Royal_CarriageArt.jpg" width="354" height="258" /&gt;</t>
  </si>
  <si>
    <t>&lt;img alt="GladiatorArt.jpg" src="/images/a/a7/GladiatorArt.jpg" width="354" height="258" /&gt;</t>
  </si>
  <si>
    <t>&lt;img alt="FortuneArt.jpg" src="/images/f/fd/FortuneArt.jpg" width="354" height="258" /&gt;</t>
  </si>
  <si>
    <t>&lt;img alt="Wolf DenArt.jpg" src="/images/0/09/Wolf_DenArt.jpg" width="452" height="177" /&gt;</t>
  </si>
  <si>
    <t>&lt;img alt="PossessionArt.jpg" src="/images/thumb/f/fd/PossessionArt.jpg/354px-PossessionArt.jpg" width="354" height="273" /&gt;</t>
  </si>
  <si>
    <t>&lt;img alt="MountebankArt.jpg" src="/images/thumb/0/0d/MountebankArt.jpg/354px-MountebankArt.jpg" width="354" height="265" /&gt;</t>
  </si>
  <si>
    <t>&lt;img alt="Jack of all TradesArt.jpg" src="/images/a/ae/Jack_of_all_TradesArt.jpg" width="354" height="246" /&gt;</t>
  </si>
  <si>
    <t>&lt;img alt="MintArt.jpg" src="/images/b/b9/MintArt.jpg" width="354" height="246" /&gt;</t>
  </si>
  <si>
    <t>&lt;img alt="Scrying PoolArt.jpg" src="/images/f/f8/Scrying_PoolArt.jpg" width="354" height="253" /&gt;</t>
  </si>
  <si>
    <t>&lt;img alt="HamletArt.jpg" src="/images/thumb/b/b0/HamletArt.jpg/354px-HamletArt.jpg" width="354" height="245" /&gt;</t>
  </si>
  <si>
    <t>&lt;img alt="Hunting PartyArt.jpg" src="/images/thumb/6/65/Hunting_PartyArt.jpg/354px-Hunting_PartyArt.jpg" width="354" height="245" /&gt;</t>
  </si>
  <si>
    <t>&lt;img alt="Border VillageArt.jpg" src="/images/thumb/2/2b/Border_VillageArt.jpg/354px-Border_VillageArt.jpg" width="354" height="244" /&gt;</t>
  </si>
  <si>
    <t>&lt;img alt="Junk DealerArt.jpg" src="/images/thumb/8/80/Junk_DealerArt.jpg/354px-Junk_DealerArt.jpg" width="354" height="244" /&gt;</t>
  </si>
  <si>
    <t>&lt;img alt="RebuildArt.jpg" src="/images/thumb/4/4d/RebuildArt.jpg/354px-RebuildArt.jpg" width="354" height="244" /&gt;</t>
  </si>
  <si>
    <t>&lt;img alt="JourneymanArt.jpg" src="/images/thumb/a/a5/JourneymanArt.jpg/354px-JourneymanArt.jpg" width="354" height="250" /&gt;</t>
  </si>
  <si>
    <t>&lt;img alt="BridgeTrollArt.jpg" src="/images/thumb/a/a1/BridgeTrollArt.jpg/354px-BridgeTrollArt.jpg" width="354" height="244" /&gt;</t>
  </si>
  <si>
    <t>&lt;img alt="HauntedWoodsArt.jpg" src="/images/thumb/7/78/HauntedWoodsArt.jpg/354px-HauntedWoodsArt.jpg" width="354" height="246" /&gt;</t>
  </si>
  <si>
    <t>&lt;img alt="Chariot RaceArt.jpg" src="/images/c/c9/Chariot_RaceArt.jpg" width="354" height="258" /&gt;</t>
  </si>
  <si>
    <t>&lt;img alt="Defiled ShrineArt.jpg" src="/images/c/cf/Defiled_ShrineArt.jpg" width="452" height="177" /&gt;</t>
  </si>
  <si>
    <t>&lt;img alt="VentureArt.jpg" src="/images/e/e3/VentureArt.jpg" width="354" height="246" /&gt;</t>
  </si>
  <si>
    <t>&lt;img alt="DiplomatArt.jpg" src="/images/9/92/DiplomatArt.jpg" width="354" height="258" /&gt;</t>
  </si>
  <si>
    <t>&lt;img alt="FollowersArt.jpg" src="/images/8/89/FollowersArt.jpg" width="354" height="314" /&gt;</t>
  </si>
  <si>
    <t>&lt;img alt="TraderArt.jpg" src="/images/7/72/TraderArt.jpg" width="354" height="246" /&gt;</t>
  </si>
  <si>
    <t>&lt;img alt="Market SquareArt.jpg" src="/images/d/dd/Market_SquareArt.jpg" width="354" height="274" /&gt;</t>
  </si>
  <si>
    <t>&lt;img alt="Dame AnnaArt.jpg" src="/images/e/eb/Dame_AnnaArt.jpg" width="354" height="275" /&gt;</t>
  </si>
  <si>
    <t>&lt;img alt="StonemasonArt.jpg" src="/images/5/59/StonemasonArt.jpg" width="354" height="266" /&gt;</t>
  </si>
  <si>
    <t>&lt;img alt="DoctorArt.jpg" src="/images/c/cc/DoctorArt.jpg" width="354" height="266" /&gt;</t>
  </si>
  <si>
    <t>&lt;img alt="PrincessArt.jpg" src="/images/e/ee/PrincessArt.jpg" width="354" height="246" /&gt;</t>
  </si>
  <si>
    <t>&lt;img alt="MandarinArt.jpg" src="/images/c/cf/MandarinArt.jpg" width="354" height="246" /&gt;</t>
  </si>
  <si>
    <t>&lt;img alt="Dame JosephineArt.jpg" src="/images/8/89/Dame_JosephineArt.jpg" width="354" height="246" /&gt;</t>
  </si>
  <si>
    <t>&lt;img alt="Dame MollyArt.jpg" src="/images/5/5a/Dame_MollyArt.jpg" width="354" height="246" /&gt;</t>
  </si>
  <si>
    <t>&lt;img alt="BakerArt.jpg" src="/images/1/16/BakerArt.jpg" width="354" height="246" /&gt;</t>
  </si>
  <si>
    <t>&lt;img alt="ButcherArt.jpg" src="/images/5/56/ButcherArt.jpg" width="354" height="246" /&gt;</t>
  </si>
  <si>
    <t>&lt;img alt="ArtificerArt.jpg" src="/images/thumb/6/6b/ArtificerArt.jpg/354px-ArtificerArt.jpg" width="354" height="246" /&gt;</t>
  </si>
  <si>
    <t>&lt;img alt="CryptArt.jpg" src="/images/f/fc/CryptArt.jpg" width="354" height="258" /&gt;</t>
  </si>
  <si>
    <t>&lt;img alt="Faithful HoundArt.jpg" src="/images/thumb/b/b8/Faithful_HoundArt.jpg/354px-Faithful_HoundArt.jpg" width="354" height="246" /&gt;</t>
  </si>
  <si>
    <t>&lt;img alt="Capital CityArt.jpg" src="/images/c/cd/Capital_CityArt.jpg" width="354" height="258" /&gt;</t>
  </si>
  <si>
    <t>&lt;img alt="ContractArt.jpg" src="/images/0/04/ContractArt.jpg" width="354" height="258" /&gt;</t>
  </si>
  <si>
    <t>&lt;img alt="ModifyArt.jpg" src="/images/1/13/ModifyArt.jpg" width="354" height="258" /&gt;</t>
  </si>
  <si>
    <t>&lt;img alt="BorrowArt.jpg" src="/images/a/af/BorrowArt.jpg" width="452" height="177" /&gt;</t>
  </si>
  <si>
    <t>&lt;img alt="BathsArt.jpg" src="/images/a/a1/BathsArt.jpg" width="452" height="177" /&gt;</t>
  </si>
  <si>
    <t>&lt;img alt="FountainArt.jpg" src="/images/5/5b/FountainArt.jpg" width="452" height="177" /&gt;</t>
  </si>
  <si>
    <t>&lt;img alt="OrchardArt.jpg" src="/images/c/c6/OrchardArt.jpg" width="452" height="177" /&gt;</t>
  </si>
  <si>
    <t>&lt;img alt="FestivalArt.jpg" src="/images/d/dc/FestivalArt.jpg" width="354" height="246" /&gt;</t>
  </si>
  <si>
    <t>&lt;img alt="Secret ChamberArt.jpg" src="/images/1/1a/Secret_ChamberArt.jpg" width="354" height="246" /&gt;</t>
  </si>
  <si>
    <t>&lt;img alt="MillArt.jpg" src="/images/f/f9/MillArt.jpg" width="354" height="258" /&gt;</t>
  </si>
  <si>
    <t>&lt;img alt="NoblesArt.jpg" src="/images/9/98/NoblesArt.jpg" width="354" height="246" /&gt;</t>
  </si>
  <si>
    <t>&lt;img alt="Secret PassageArt.jpg" src="/images/5/5e/Secret_PassageArt.jpg" width="354" height="258" /&gt;</t>
  </si>
  <si>
    <t>&lt;img alt="LighthouseArt.jpg" src="/images/0/06/LighthouseArt.jpg" width="354" height="246" /&gt;</t>
  </si>
  <si>
    <t>&lt;img alt="CaravanArt.jpg" src="/images/2/21/CaravanArt.jpg" width="354" height="246" /&gt;</t>
  </si>
  <si>
    <t>&lt;img alt="UniversityArt.jpg" src="/images/e/e3/UniversityArt.jpg" width="354" height="246" /&gt;</t>
  </si>
  <si>
    <t>&lt;img alt="Grand MarketArt.jpg" src="/images/c/cc/Grand_MarketArt.jpg" width="354" height="246" /&gt;</t>
  </si>
  <si>
    <t>&lt;img alt="Ruined MarketArt.jpg" src="/images/0/0e/Ruined_MarketArt.jpg" width="354" height="246" /&gt;</t>
  </si>
  <si>
    <t>&lt;img alt="InnArt.jpg" src="/images/3/3d/InnArt.jpg" width="354" height="246" /&gt;</t>
  </si>
  <si>
    <t>&lt;img alt="ArmoryArt.jpg" src="/images/9/91/ArmoryArt.jpg" width="354" height="246" /&gt;</t>
  </si>
  <si>
    <t>&lt;img alt="CatacombsArt.jpg" src="/images/5/5b/CatacombsArt.jpg" width="354" height="246" /&gt;</t>
  </si>
  <si>
    <t>&lt;img alt="CemeteryArt.jpg" src="/images/a/a7/CemeteryArt.jpg" width="354" height="258" /&gt;</t>
  </si>
  <si>
    <t>&lt;img alt="Ghost TownArt.jpg" src="/images/e/ed/Ghost_TownArt.jpg" width="354" height="258" /&gt;</t>
  </si>
  <si>
    <t>&lt;img alt="WishArt.jpg" src="/images/4/4d/WishArt.jpg" width="354" height="258" /&gt;</t>
  </si>
  <si>
    <t>&lt;img alt="SleighArt.jpg" src="/images/d/dd/SleighArt.jpg" width="354" height="258" /&gt;</t>
  </si>
  <si>
    <t>&lt;img alt="DisplaceArt.jpg" src="/images/6/6e/DisplaceArt.jpg" width="354" height="258" /&gt;</t>
  </si>
  <si>
    <t>&lt;img alt="FishermanArt.jpg" src="/images/5/51/FishermanArt.jpg" width="354" height="258" /&gt;</t>
  </si>
  <si>
    <t>&lt;img alt="ExplorationArt.jpg" src="/images/6/6d/ExplorationArt.jpg" width="452" height="177" /&gt;</t>
  </si>
  <si>
    <t>&lt;img alt="CityArt.jpg" src="/images/3/37/CityArt.jpg" width="354" height="246" /&gt;</t>
  </si>
  <si>
    <t>&lt;img alt="DevelopArt.jpg" src="/images/thumb/0/00/DevelopArt.jpg/354px-DevelopArt.jpg" width="354" height="246" /&gt;</t>
  </si>
  <si>
    <t>&lt;img alt="EmbassyArt.jpg" src="/images/thumb/3/31/EmbassyArt.jpg/354px-EmbassyArt.jpg" width="354" height="246" /&gt;</t>
  </si>
  <si>
    <t>&lt;img alt="Death CartArt.jpg" src="/images/thumb/2/2e/Death_CartArt.jpg/354px-Death_CartArt.jpg" width="354" height="251" /&gt;</t>
  </si>
  <si>
    <t>&lt;img alt="FortressArt.jpg" src="/images/thumb/f/f5/FortressArt.jpg/354px-FortressArt.jpg" width="354" height="251" /&gt;</t>
  </si>
  <si>
    <t>&lt;img alt="Sir DestryArt.jpg" src="/images/thumb/7/7f/Sir_DestryArt.jpg/354px-Sir_DestryArt.jpg" width="354" height="251" /&gt;</t>
  </si>
  <si>
    <t>&lt;img alt="Sir MichaelArt.jpg" src="/images/thumb/5/5a/Sir_MichaelArt.jpg/354px-Sir_MichaelArt.jpg" width="354" height="251" /&gt;</t>
  </si>
  <si>
    <t>&lt;img alt="GearArt.jpg" src="/images/6/62/GearArt.jpg" width="354" height="258" /&gt;</t>
  </si>
  <si>
    <t>&lt;img alt="MagpieArt.jpg" src="/images/thumb/b/b0/MagpieArt.jpg/354px-MagpieArt.jpg" width="354" height="246" /&gt;</t>
  </si>
  <si>
    <t>&lt;img alt="MiserArt.jpg" src="/images/c/c0/MiserArt.jpg" width="354" height="258" /&gt;</t>
  </si>
  <si>
    <t>&lt;img alt="TransmogrifyArt.jpg" src="/images/thumb/d/dc/TransmogrifyArt.jpg/354px-TransmogrifyArt.jpg" width="354" height="246" /&gt;</t>
  </si>
  <si>
    <t>&lt;img alt="GiantArt.jpg" src="/images/thumb/3/31/GiantArt.jpg/354px-GiantArt.jpg" width="354" height="246" /&gt;</t>
  </si>
  <si>
    <t>&lt;img alt="Treasure TroveArt.jpg" src="/images/9/94/Treasure_TroveArt.jpg" width="354" height="258" /&gt;</t>
  </si>
  <si>
    <t>&lt;img alt="ArchiveArt.jpg" src="/images/7/74/ArchiveArt.jpg" width="354" height="258" /&gt;</t>
  </si>
  <si>
    <t>&lt;img alt="CapitalArt.jpg" src="/images/a/a5/CapitalArt.jpg" width="354" height="258" /&gt;</t>
  </si>
  <si>
    <t>&lt;img alt="CharmArt.jpg" src="/images/3/35/CharmArt.jpg" width="354" height="258" /&gt;</t>
  </si>
  <si>
    <t>&lt;img alt="CrownArt.jpg" src="/images/6/65/CrownArt.jpg" width="354" height="258" /&gt;</t>
  </si>
  <si>
    <t>&lt;img alt="NecromancerArt.jpg" src="/images/b/b4/NecromancerArt.jpg" width="354" height="258" /&gt;</t>
  </si>
  <si>
    <t>&lt;img alt="Zombie ApprenticeArt.jpg" src="/images/3/35/Zombie_ApprenticeArt.jpg" width="354" height="258" /&gt;</t>
  </si>
  <si>
    <t>&lt;img alt="Zombie MasonArt.jpg" src="/images/a/a2/Zombie_MasonArt.jpg" width="354" height="258" /&gt;</t>
  </si>
  <si>
    <t>&lt;img alt="Zombie SpyArt.jpg" src="/images/7/7a/Zombie_SpyArt.jpg" width="354" height="258" /&gt;</t>
  </si>
  <si>
    <t>&lt;img alt="DucatArt.jpg" src="/images/a/a3/DucatArt.jpg" width="354" height="258" /&gt;</t>
  </si>
  <si>
    <t>&lt;img alt="ImproveArt.jpg" src="/images/5/51/ImproveArt.jpg" width="354" height="258" /&gt;</t>
  </si>
  <si>
    <t>&lt;img alt="ScepterArt.jpg" src="/images/f/f3/ScepterArt.jpg" width="354" height="258" /&gt;</t>
  </si>
  <si>
    <t>&lt;img alt="Black CatArt.jpg" src="/images/1/15/Black_CatArt.jpg" width="354" height="258" /&gt;</t>
  </si>
  <si>
    <t>&lt;img alt="TradeArt.jpg" src="/images/thumb/f/f7/TradeArt.jpg/452px-TradeArt.jpg" width="452" height="186" /&gt;</t>
  </si>
  <si>
    <t>&lt;img alt="SummonArt.jpg" src="/images/thumb/a/ad/SummonArt.jpg/452px-SummonArt.jpg" width="452" height="186" /&gt;</t>
  </si>
  <si>
    <t>&lt;img alt="Way of the ButterflyArt.jpg" src="/images/3/36/Way_of_the_ButterflyArt.jpg" width="452" height="177" /&gt;</t>
  </si>
  <si>
    <t>&lt;img alt="Way of the FrogArt.jpg" src="/images/c/c7/Way_of_the_FrogArt.jpg" width="452" height="177" /&gt;</t>
  </si>
  <si>
    <t>&lt;img alt="Way of the GoatArt.jpg" src="/images/8/8d/Way_of_the_GoatArt.jpg" width="452" height="177" /&gt;</t>
  </si>
  <si>
    <t>&lt;img alt="Way of the MonkeyArt.jpg" src="/images/9/91/Way_of_the_MonkeyArt.jpg" width="452" height="177" /&gt;</t>
  </si>
  <si>
    <t>&lt;img alt="Way of the MouseArt.jpg" src="/images/6/67/Way_of_the_MouseArt.jpg" width="452" height="177" /&gt;</t>
  </si>
  <si>
    <t>&lt;img alt="Way of the MuleArt.jpg" src="/images/5/5b/Way_of_the_MuleArt.jpg" width="452" height="177" /&gt;</t>
  </si>
  <si>
    <t>&lt;img alt="Way of the OwlArt.jpg" src="/images/c/ce/Way_of_the_OwlArt.jpg" width="452" height="177" /&gt;</t>
  </si>
  <si>
    <t>&lt;img alt="Way of the PigArt.jpg" src="/images/b/be/Way_of_the_PigArt.jpg" width="452" height="177" /&gt;</t>
  </si>
  <si>
    <t>&lt;img alt="Way of the SealArt.jpg" src="/images/2/28/Way_of_the_SealArt.jpg" width="452" height="177" /&gt;</t>
  </si>
  <si>
    <t>&lt;img alt="Way of the SquirrelArt.jpg" src="/images/2/27/Way_of_the_SquirrelArt.jpg" width="452" height="177" /&gt;</t>
  </si>
  <si>
    <t>&lt;img alt="Way of the TurtleArt.jpg" src="/images/3/31/Way_of_the_TurtleArt.jpg" width="452" height="177" /&gt;</t>
  </si>
  <si>
    <t>&lt;img alt="Way of the WormArt.jpg" src="/images/e/e9/Way_of_the_WormArt.jpg" width="452" height="177" /&gt;</t>
  </si>
  <si>
    <t>&lt;img alt="City-stateArt.jpg" src="/images/3/3e/City-stateArt.jpg" width="452" height="177" /&gt;</t>
  </si>
  <si>
    <t>&lt;img alt="Coastal HavenArt.jpg" src="/images/9/95/Coastal_HavenArt.jpg" width="452" height="177" /&gt;</t>
  </si>
  <si>
    <t>&lt;img alt="League of ShopkeepersArt.jpg" src="/images/3/31/League_of_ShopkeepersArt.jpg" width="452" height="177" /&gt;</t>
  </si>
  <si>
    <t>&lt;img alt="Market TownsArt.jpg" src="/images/f/f9/Market_TownsArt.jpg" width="452" height="177" /&gt;</t>
  </si>
  <si>
    <t>&lt;img alt="Trappers&amp;#39; LodgeArt.jpg" src="/images/9/9d/Trappers%27_LodgeArt.jpg" width="452" height="177" /&gt;</t>
  </si>
  <si>
    <t>&lt;img alt="Woodworkers&amp;#39; GuildArt.jpg" src="/images/2/23/Woodworkers%27_GuildArt.jpg" width="452" height="177" /&gt;</t>
  </si>
  <si>
    <t>&lt;img alt="Trusty SteedArt.jpg" src="/images/3/3f/Trusty_SteedArt.jpg" width="354" height="285" /&gt;</t>
  </si>
  <si>
    <t>&lt;img alt="RemakeArt.jpg" src="/images/f/fe/RemakeArt.jpg" width="354" height="261" /&gt;</t>
  </si>
  <si>
    <t>&lt;img alt="CartographerArt.jpg" src="/images/7/75/CartographerArt.jpg" width="354" height="248" /&gt;</t>
  </si>
  <si>
    <t>&lt;img alt="PortArt.jpg" src="/images/7/71/PortArt.jpg" width="354" height="258" /&gt;</t>
  </si>
  <si>
    <t>&lt;img alt="Den of SinArt.jpg" src="/images/0/02/Den_of_SinArt.jpg" width="354" height="258" /&gt;</t>
  </si>
  <si>
    <t>&lt;img alt="RaiderArt.jpg" src="/images/c/cc/RaiderArt.jpg" width="354" height="258" /&gt;</t>
  </si>
  <si>
    <t>&lt;img alt="FerryArt.jpg" src="/images/7/7a/FerryArt.jpg" width="452" height="177" /&gt;</t>
  </si>
  <si>
    <t>&lt;img alt="InheritanceArt.jpg" src="/images/d/dd/InheritanceArt.jpg" width="452" height="177" /&gt;</t>
  </si>
  <si>
    <t>&lt;img alt="DelveArt.jpg" src="/images/b/b5/DelveArt.jpg" width="452" height="177" /&gt;</t>
  </si>
  <si>
    <t>&lt;img alt="PalaceArt.jpg" src="/images/1/12/PalaceArt.jpg" width="452" height="177" /&gt;</t>
  </si>
  <si>
    <t>&lt;img alt="ApprenticeArt.jpg" src="/images/1/1c/ApprenticeArt.jpg" width="354" height="246" /&gt;</t>
  </si>
  <si>
    <t>&lt;img alt="BatArt.jpg" src="/images/f/f0/BatArt.jpg" width="354" height="258" /&gt;</t>
  </si>
  <si>
    <t>&lt;img alt="BazaarArt.jpg" src="/images/thumb/7/7c/BazaarArt.jpg/354px-BazaarArt.jpg" width="354" height="246" /&gt;</t>
  </si>
  <si>
    <t>&lt;img alt="CorsairArt.jpg" src="/images/7/79/CorsairArt.jpg" width="354" height="258" /&gt;</t>
  </si>
  <si>
    <t>&lt;img alt="CutpurseArt.jpg" src="/images/3/3e/CutpurseArt.jpg" width="354" height="246" /&gt;</t>
  </si>
  <si>
    <t>&lt;img alt="DungeonArt.jpg" src="/images/thumb/4/4b/DungeonArt.jpg/354px-DungeonArt.jpg" width="354" height="211" /&gt;</t>
  </si>
  <si>
    <t>&lt;img alt="ForgeArt.jpg" src="/images/thumb/3/35/ForgeArt.jpg/354px-ForgeArt.jpg" width="354" height="258" /&gt;</t>
  </si>
  <si>
    <t>&lt;img alt="GuardianArt.jpg" src="/images/d/d6/GuardianArt.jpg" width="354" height="258" /&gt;</t>
  </si>
  <si>
    <t>&lt;img alt="HarbingerArt.jpg" src="/images/2/2d/HarbingerArt.jpg" width="354" height="258" /&gt;</t>
  </si>
  <si>
    <t>&lt;img alt="IronworksArt.jpg" src="/images/0/0d/IronworksArt.jpg" width="354" height="246" /&gt;</t>
  </si>
  <si>
    <t>&lt;img alt="LurkerArt.jpg" src="/images/7/78/LurkerArt.jpg" width="354" height="258" /&gt;</t>
  </si>
  <si>
    <t>&lt;img alt="MercenaryArt.jpg" src="/images/b/bb/MercenaryArt.jpg" width="354" height="246" /&gt;</t>
  </si>
  <si>
    <t>&lt;img alt="MessengerArt.jpg" src="/images/9/98/MessengerArt.jpg" width="354" height="258" /&gt;</t>
  </si>
  <si>
    <t>&lt;img alt="Overgrown EstateArt.jpg" src="/images/thumb/7/71/Overgrown_EstateArt.jpg/354px-Overgrown_EstateArt.jpg" width="354" height="246" /&gt;</t>
  </si>
  <si>
    <t>&lt;img alt="PouchArt.jpg" src="/images/5/52/PouchArt.jpg" width="354" height="258" /&gt;</t>
  </si>
  <si>
    <t>&lt;img alt="Sacred GroveArt.jpg" src="/images/a/a2/Sacred_GroveArt.jpg" width="354" height="258" /&gt;</t>
  </si>
  <si>
    <t>&lt;img alt="Sea ChartArt.jpg" src="/images/5/5d/Sea_ChartArt.jpg" width="354" height="258" /&gt;</t>
  </si>
  <si>
    <t>&lt;img alt="Silk RoadArt.jpg" src="/images/b/b3/Silk_RoadArt.jpg" width="354" height="255" /&gt;</t>
  </si>
  <si>
    <t>&lt;img alt="StashArt.jpg" src="/images/d/df/StashArt.jpg" width="354" height="246" /&gt;</t>
  </si>
  <si>
    <t>&lt;img alt="TacticianArt.jpg" src="/images/4/49/TacticianArt.jpg" width="354" height="246" /&gt;</t>
  </si>
  <si>
    <t>&lt;img alt="TrackerArt.jpg" src="/images/4/46/TrackerArt.jpg" width="354" height="258" /&gt;</t>
  </si>
  <si>
    <t>&lt;img alt="Trading PostArt.jpg" src="/images/c/c3/Trading_PostArt.jpg" width="354" height="246" /&gt;</t>
  </si>
  <si>
    <t>&lt;img alt="UrchinArt.jpg" src="/images/1/15/UrchinArt.jpg" width="354" height="246" /&gt;</t>
  </si>
  <si>
    <t>&lt;img alt="VampireArt.jpg" src="/images/a/ae/VampireArt.jpg" width="354" height="258" /&gt;</t>
  </si>
  <si>
    <t>&lt;img alt="MissionArt.jpg" src="/images/9/90/MissionArt.jpg" width="452" height="177" /&gt;</t>
  </si>
  <si>
    <t>&lt;img alt="AdvanceArt.jpg" src="/images/3/36/AdvanceArt.jpg" width="452" height="177" /&gt;</t>
  </si>
  <si>
    <t>&lt;img alt="DonateArt.jpg" src="/images/f/f5/DonateArt.jpg" width="452" height="177" /&gt;</t>
  </si>
  <si>
    <t>&lt;img alt="DominateArt.jpg" src="/images/e/e7/DominateArt.jpg" width="452" height="177" /&gt;</t>
  </si>
  <si>
    <t>&lt;img alt="ArenaArt.jpg" src="/images/7/74/ArenaArt.jpg" width="452" height="177" /&gt;</t>
  </si>
  <si>
    <t>&lt;img alt="TombArt.jpg" src="/images/5/54/TombArt.jpg" width="452" height="177" /&gt;</t>
  </si>
  <si>
    <t>&lt;img alt="FamineArt.jpg" src="/images/5/51/FamineArt.jpg" width="452" height="177" /&gt;</t>
  </si>
  <si>
    <t>&lt;img alt="CapitalismArt.jpg" src="/images/1/19/CapitalismArt.jpg" width="452" height="177" /&gt;</t>
  </si>
  <si>
    <t>&lt;img alt="FleetArt.jpg" src="/images/b/bf/FleetArt.jpg" width="452" height="177" /&gt;</t>
  </si>
  <si>
    <t>&lt;img alt="PiazzaArt.jpg" src="/images/f/ff/PiazzaArt.jpg" width="452" height="177" /&gt;</t>
  </si>
  <si>
    <t>&lt;img alt="BarracksArt.jpg" src="/images/f/f9/BarracksArt.jpg" width="452" height="177" /&gt;</t>
  </si>
  <si>
    <t>&lt;img alt="DesperationArt.jpg" src="/images/f/fe/DesperationArt.jpg" width="452" height="177" /&gt;</t>
  </si>
  <si>
    <t>&lt;img alt="GambleArt.jpg" src="/images/9/96/GambleArt.jpg" width="452" height="177" /&gt;</t>
  </si>
  <si>
    <t>&lt;img alt="PursueArt.jpg" src="/images/8/80/PursueArt.jpg" width="452" height="177" /&gt;</t>
  </si>
  <si>
    <t>&lt;img alt="EnhanceArt.jpg" src="/images/e/e2/EnhanceArt.jpg" width="452" height="177" /&gt;</t>
  </si>
  <si>
    <t>&lt;img alt="CommerceArt.jpg" src="/images/6/6b/CommerceArt.jpg" width="452" height="177" /&gt;</t>
  </si>
  <si>
    <t>&lt;img alt="Architects&amp;#39; GuildArt.jpg" src="/images/3/3c/Architects%27_GuildArt.jpg" width="452" height="177" /&gt;</t>
  </si>
  <si>
    <t>&lt;img alt="Crafters&amp;#39; GuildArt.jpg" src="/images/6/6c/Crafters%27_GuildArt.jpg" width="452" height="177" /&gt;</t>
  </si>
  <si>
    <t>&lt;img alt="Desert GuidesArt.jpg" src="/images/c/cb/Desert_GuidesArt.jpg" width="452" height="177" /&gt;</t>
  </si>
  <si>
    <t>&lt;img alt="Family of InventorsArt.jpg" src="/images/3/3d/Family_of_InventorsArt.jpg" width="452" height="177" /&gt;</t>
  </si>
  <si>
    <t>&lt;img alt="League of BankersArt.jpg" src="/images/5/5f/League_of_BankersArt.jpg" width="452" height="177" /&gt;</t>
  </si>
  <si>
    <t>&lt;img alt="Peaceful CultArt.jpg" src="/images/7/73/Peaceful_CultArt.jpg" width="452" height="177" /&gt;</t>
  </si>
  <si>
    <t>&lt;img alt="EstateArt.jpg" src="/images/e/e3/EstateArt.jpg" width="354" height="461" /&gt;</t>
  </si>
  <si>
    <t>&lt;img alt="DuchyArt.jpg" src="/images/3/30/DuchyArt.jpg" width="354" height="461" /&gt;</t>
  </si>
  <si>
    <t>&lt;img alt="ProvinceArt.jpg" src="/images/4/4c/ProvinceArt.jpg" width="354" height="461" /&gt;</t>
  </si>
  <si>
    <t>&lt;img alt="ColonyArt.jpg" src="/images/2/2d/ColonyArt.jpg" width="354" height="461" /&gt;</t>
  </si>
  <si>
    <t>&lt;img alt="MenagerieArt.jpg" src="/images/thumb/e/eb/MenagerieArt.jpg/354px-MenagerieArt.jpg" width="354" height="248" /&gt;</t>
  </si>
  <si>
    <t>&lt;img alt="CellarArt.jpg" src="/images/2/29/CellarArt.jpg" width="354" height="261" /&gt;</t>
  </si>
  <si>
    <t>&lt;img alt="ChapelArt.jpg" src="/images/7/73/ChapelArt.jpg" width="354" height="261" /&gt;</t>
  </si>
  <si>
    <t>&lt;img alt="MoatArt.jpg" src="/images/a/aa/MoatArt.jpg" width="354" height="258" /&gt;</t>
  </si>
  <si>
    <t>&lt;img alt="ChancellorArt.jpg" src="/images/thumb/3/3f/ChancellorArt.jpg/354px-ChancellorArt.jpg" width="354" height="261" /&gt;</t>
  </si>
  <si>
    <t>&lt;img alt="WoodcutterArt.jpg" src="/images/thumb/6/60/WoodcutterArt.jpg/354px-WoodcutterArt.jpg" width="354" height="261" /&gt;</t>
  </si>
  <si>
    <t>&lt;img alt="BureaucratArt.jpg" src="/images/1/18/BureaucratArt.jpg" width="354" height="261" /&gt;</t>
  </si>
  <si>
    <t>&lt;img alt="FeastArt.jpg" src="/images/1/14/FeastArt.jpg" width="354" height="261" /&gt;</t>
  </si>
  <si>
    <t>&lt;img alt="GardensArt.jpg" src="/images/4/43/GardensArt.jpg" width="354" height="261" /&gt;</t>
  </si>
  <si>
    <t>&lt;img alt="MilitiaArt.jpg" src="/images/6/6f/MilitiaArt.jpg" width="354" height="261" /&gt;</t>
  </si>
  <si>
    <t>&lt;img alt="MoneylenderArt.jpg" src="/images/6/67/MoneylenderArt.jpg" width="354" height="261" /&gt;</t>
  </si>
  <si>
    <t>&lt;img alt="RemodelArt.jpg" src="/images/0/08/RemodelArt.jpg" width="354" height="261" /&gt;</t>
  </si>
  <si>
    <t>&lt;img alt="SmithyArt.jpg" src="/images/d/d7/SmithyArt.jpg" width="354" height="261" /&gt;</t>
  </si>
  <si>
    <t>&lt;img alt="Council RoomArt.jpg" src="/images/b/bb/Council_RoomArt.jpg" width="354" height="261" /&gt;</t>
  </si>
  <si>
    <t>&lt;img alt="MarketArt.jpg" src="/images/2/24/MarketArt.jpg" width="354" height="261" /&gt;</t>
  </si>
  <si>
    <t>&lt;img alt="WitchArt.jpg" src="/images/5/5c/WitchArt.jpg" width="354" height="261" /&gt;</t>
  </si>
  <si>
    <t>&lt;img alt="StewardArt.jpg" src="/images/c/c3/StewardArt.jpg" width="354" height="261" /&gt;</t>
  </si>
  <si>
    <t>&lt;img alt="ConspiratorArt.jpg" src="/images/2/26/ConspiratorArt.jpg" width="354" height="261" /&gt;</t>
  </si>
  <si>
    <t>&lt;img alt="ScoutArt.jpg" src="/images/7/79/ScoutArt.jpg" width="354" height="261" /&gt;</t>
  </si>
  <si>
    <t>&lt;img alt="TributeArt.jpg" src="/images/5/5d/TributeArt.jpg" width="354" height="261" /&gt;</t>
  </si>
  <si>
    <t>&lt;img alt="UpgradeArt.jpg" src="/images/b/b4/UpgradeArt.jpg" width="354" height="261" /&gt;</t>
  </si>
  <si>
    <t>&lt;img alt="Treasure MapArt.jpg" src="/images/2/29/Treasure_MapArt.jpg" width="354" height="261" /&gt;</t>
  </si>
  <si>
    <t>&lt;img alt="Ghost ShipArt.jpg" src="/images/5/5e/Ghost_ShipArt.jpg" width="354" height="261" /&gt;</t>
  </si>
  <si>
    <t>&lt;img alt="Counting HouseArt.jpg" src="/images/9/9c/Counting_HouseArt.jpg" width="354" height="261" /&gt;</t>
  </si>
  <si>
    <t>&lt;img alt="CrossroadsArt.jpg" src="/images/7/7f/CrossroadsArt.jpg" width="354" height="261" /&gt;</t>
  </si>
  <si>
    <t>&lt;img alt="FeodumArt.jpg" src="/images/5/56/FeodumArt.jpg" width="354" height="261" /&gt;</t>
  </si>
  <si>
    <t>&lt;img alt="KnightsArt.jpg" src="/images/7/7b/KnightsArt.jpg" width="354" height="261" /&gt;</t>
  </si>
  <si>
    <t>&lt;img alt="AltarArt.jpg" src="/images/4/4b/AltarArt.jpg" width="354" height="261" /&gt;</t>
  </si>
  <si>
    <t>&lt;img alt="AmuletArt.jpg" src="/images/4/48/AmuletArt.jpg" width="354" height="258" /&gt;</t>
  </si>
  <si>
    <t>&lt;img alt="Distant LandsArt.jpg" src="/images/c/c4/Distant_LandsArt.jpg" width="354" height="258" /&gt;</t>
  </si>
  <si>
    <t>&lt;img alt="City QuarterArt.jpg" src="/images/6/68/City_QuarterArt.jpg" width="354" height="258" /&gt;</t>
  </si>
  <si>
    <t>&lt;img alt="CatapultArt.jpg" src="/images/b/bd/CatapultArt.jpg" width="354" height="258" /&gt;</t>
  </si>
  <si>
    <t>&lt;img alt="RocksArt.jpg" src="/images/f/fc/RocksArt.jpg" width="354" height="258" /&gt;</t>
  </si>
  <si>
    <t>&lt;img alt="ShepherdArt.jpg" src="/images/d/da/ShepherdArt.jpg" width="354" height="258" /&gt;</t>
  </si>
  <si>
    <t>&lt;img alt="PastureArt.jpg" src="/images/9/9e/PastureArt.jpg" width="354" height="258" /&gt;</t>
  </si>
  <si>
    <t>&lt;img alt="EnvoyArt.jpg" src="/images/thumb/f/f8/EnvoyArt.jpg/354px-EnvoyArt.jpg" width="354" height="271" /&gt;</t>
  </si>
  <si>
    <t>&lt;img alt="AlmsArt.jpg" src="/images/a/ab/AlmsArt.jpg" width="452" height="177" /&gt;</t>
  </si>
  <si>
    <t>&lt;img alt="SewersArt.jpg" src="/images/e/ec/SewersArt.jpg" width="452" height="177" /&gt;</t>
  </si>
  <si>
    <t>&lt;img alt="Road NetworkArt.jpg" src="/images/d/d7/Road_NetworkArt.jpg" width="452" height="177" /&gt;</t>
  </si>
  <si>
    <t>&lt;img alt="Way of the CamelArt.jpg" src="/images/0/03/Way_of_the_CamelArt.jpg" width="452" height="177" /&gt;</t>
  </si>
  <si>
    <t>&lt;img alt="Way of the OxArt.jpg" src="/images/4/4f/Way_of_the_OxArt.jpg" width="452" height="177" /&gt;</t>
  </si>
  <si>
    <t>&lt;img alt="Plateau ShepherdsArt.jpg" src="/images/7/72/Plateau_ShepherdsArt.jpg" width="452" height="177" /&gt;</t>
  </si>
  <si>
    <t>&lt;img alt="Potion.jpg" src="/images/thumb/c/c3/Potion.jpg/200px-Potion.jpg" width="200" height="322" /&gt;</t>
  </si>
  <si>
    <t>&lt;img alt="Shanty TownArt.jpg" src="/images/3/36/Shanty_TownArt.jpg" width="354" height="255" /&gt;</t>
  </si>
  <si>
    <t>&lt;img alt="HaremArt.jpg" src="/images/9/90/HaremArt.jpg" width="354" height="255" /&gt;</t>
  </si>
  <si>
    <t>&lt;img alt="Pearl DiverArt.jpg" src="/images/2/20/Pearl_DiverArt.jpg" width="354" height="255" /&gt;</t>
  </si>
  <si>
    <t>&lt;img alt="NavigatorArt.jpg" src="/images/5/54/NavigatorArt.jpg" width="354" height="265" /&gt;</t>
  </si>
  <si>
    <t>&lt;img alt="SpyArt.jpg" src="/images/8/83/SpyArt.jpg" width="354" height="246" /&gt;</t>
  </si>
  <si>
    <t>&lt;img alt="SaunaArt.jpg" src="/images/thumb/d/de/SaunaArt.jpg/354px-SaunaArt.jpg" width="354" height="265" /&gt;</t>
  </si>
  <si>
    <t>&lt;img alt="AvantoArt.jpg" src="/images/thumb/f/f1/AvantoArt.jpg/354px-AvantoArt.jpg" width="354" height="265" /&gt;</t>
  </si>
  <si>
    <t>&lt;img alt="TaxArt.jpg" src="/images/2/21/TaxArt.jpg" width="452" height="177" /&gt;</t>
  </si>
  <si>
    <t>&lt;img alt="Salt the EarthArt.jpg" src="/images/3/32/Salt_the_EarthArt.jpg" width="452" height="177" /&gt;</t>
  </si>
  <si>
    <t>&lt;img alt="Fortune TellerArt.jpg" src="/images/5/52/Fortune_TellerArt.jpg" width="354" height="246" /&gt;</t>
  </si>
  <si>
    <t>&lt;img alt="SmugglersArt.jpg" src="/images/6/64/SmugglersArt.jpg" width="354" height="262" /&gt;</t>
  </si>
  <si>
    <t>&lt;img alt="SalvagerArt.jpg" src="/images/2/2a/SalvagerArt.jpg" width="354" height="262" /&gt;</t>
  </si>
  <si>
    <t>&lt;img alt="ContrabandArt.jpg" src="/images/0/0a/ContrabandArt.jpg" width="354" height="246" /&gt;</t>
  </si>
  <si>
    <t>&lt;img alt="RabbleArt.jpg" src="/images/1/1b/RabbleArt.jpg" width="354" height="246" /&gt;</t>
  </si>
  <si>
    <t>&lt;img alt="CacheArt.jpg" src="/images/7/79/CacheArt.jpg" width="354" height="246" /&gt;</t>
  </si>
  <si>
    <t>&lt;img alt="Band of MisfitsArt.jpg" src="/images/d/d9/Band_of_MisfitsArt.jpg" width="354" height="246" /&gt;</t>
  </si>
  <si>
    <t>&lt;img alt="Bandit CampArt.jpg" src="/images/6/6f/Bandit_CampArt.jpg" width="354" height="246" /&gt;</t>
  </si>
  <si>
    <t>&lt;img alt="RazeArt.jpg" src="/images/c/c8/RazeArt.jpg" width="354" height="258" /&gt;</t>
  </si>
  <si>
    <t>&lt;img alt="WatchtowerArt.jpg" src="/images/e/e1/WatchtowerArt.jpg" width="354" height="246" /&gt;</t>
  </si>
  <si>
    <t>&lt;img alt="BishopArt.jpg" src="/images/4/48/BishopArt.jpg" width="354" height="246" /&gt;</t>
  </si>
  <si>
    <t>&lt;img alt="AdventurerArt.jpg" src="/images/thumb/7/76/AdventurerArt.jpg/354px-AdventurerArt.jpg" width="354" height="256" /&gt;</t>
  </si>
  <si>
    <t>&lt;img alt="Wishing WellArt.jpg" src="/images/a/a7/Wishing_WellArt.jpg" width="354" height="246" /&gt;</t>
  </si>
  <si>
    <t>&lt;img alt="BaronArt.jpg" src="/images/d/dc/BaronArt.jpg" width="354" height="246" /&gt;</t>
  </si>
  <si>
    <t>&lt;img alt="Merchant ShipArt.jpg" src="/images/thumb/6/65/Merchant_ShipArt.jpg/354px-Merchant_ShipArt.jpg" width="354" height="253" /&gt;</t>
  </si>
  <si>
    <t>&lt;img alt="TreasuryArt.jpg" src="/images/thumb/7/79/TreasuryArt.jpg/354px-TreasuryArt.jpg" width="354" height="253" /&gt;</t>
  </si>
  <si>
    <t>&lt;img alt="ApothecaryArt.jpg" src="/images/e/e6/ApothecaryArt.jpg" width="354" height="253" /&gt;</t>
  </si>
  <si>
    <t>&lt;img alt="ExpandArt.jpg" src="/images/0/0a/ExpandArt.jpg" width="354" height="246" /&gt;</t>
  </si>
  <si>
    <t>&lt;img alt="Bag Of GoldArt.jpg" src="/images/thumb/5/5a/Bag_Of_GoldArt.jpg/354px-Bag_Of_GoldArt.jpg" width="354" height="239" /&gt;</t>
  </si>
  <si>
    <t>&lt;img alt="DiademArt.jpg" src="/images/thumb/6/67/DiademArt.jpg/354px-DiademArt.jpg" width="354" height="240" /&gt;</t>
  </si>
  <si>
    <t>&lt;img alt="Fools GoldArt.jpg" src="/images/6/6b/Fools_GoldArt.jpg" width="354" height="240" /&gt;</t>
  </si>
  <si>
    <t>&lt;img alt="SpoilsArt.jpg" src="/images/3/3a/SpoilsArt.jpg" width="354" height="246" /&gt;</t>
  </si>
  <si>
    <t>&lt;img alt="CounterfeitArt.jpg" src="/images/2/24/CounterfeitArt.jpg" width="354" height="248" /&gt;</t>
  </si>
  <si>
    <t>&lt;img alt="PlazaArt.jpg" src="/images/a/a1/PlazaArt.jpg" width="354" height="246" /&gt;</t>
  </si>
  <si>
    <t>&lt;img alt="Coin of the RealmArt.jpg" src="/images/4/43/Coin_of_the_RealmArt.jpg" width="354" height="258" /&gt;</t>
  </si>
  <si>
    <t>&lt;img alt="DuplicateArt.jpg" src="/images/0/09/DuplicateArt.jpg" width="354" height="258" /&gt;</t>
  </si>
  <si>
    <t>&lt;img alt="RelicArt.jpg" src="/images/9/93/RelicArt.jpg" width="354" height="258" /&gt;</t>
  </si>
  <si>
    <t>&lt;img alt="Farmers&amp;#39; MarketArt.jpg" src="/images/d/d2/Farmers%27_MarketArt.jpg" width="354" height="258" /&gt;</t>
  </si>
  <si>
    <t>&lt;img alt="ForumArt.jpg" src="/images/2/2c/ForumArt.jpg" width="354" height="258" /&gt;</t>
  </si>
  <si>
    <t>&lt;img alt="IdolArt.jpg" src="/images/2/2e/IdolArt.jpg" width="354" height="258" /&gt;</t>
  </si>
  <si>
    <t>&lt;img alt="Secret CaveArt.jpg" src="/images/b/b3/Secret_CaveArt.jpg" width="354" height="258" /&gt;</t>
  </si>
  <si>
    <t>&lt;img alt="Magic LampArt.jpg" src="/images/c/c2/Magic_LampArt.jpg" width="354" height="258" /&gt;</t>
  </si>
  <si>
    <t>&lt;img alt="BaubleArt.jpg" src="/images/1/1a/BaubleArt.jpg" width="354" height="258" /&gt;</t>
  </si>
  <si>
    <t>&lt;img alt="PageantArt.jpg" src="/images/3/3d/PageantArt.jpg" width="452" height="177" /&gt;</t>
  </si>
  <si>
    <t>&lt;img alt="InnovationArt.jpg" src="/images/3/32/InnovationArt.jpg" width="452" height="177" /&gt;</t>
  </si>
  <si>
    <t>&lt;img alt="CopperArt.jpg" src="/images/6/62/CopperArt.jpg" width="354" height="461" /&gt;</t>
  </si>
  <si>
    <t>&lt;img alt="GoldArt.jpg" src="/images/9/93/GoldArt.jpg" width="354" height="461" /&gt;</t>
  </si>
  <si>
    <t>&lt;img alt="PlatinumArt.jpg" src="/images/1/1a/PlatinumArt.jpg" width="354" height="461" /&gt;</t>
  </si>
  <si>
    <t>&lt;img alt="SilverArt.jpg" src="/images/3/30/SilverArt.jpg" width="354" height="461" /&gt;</t>
  </si>
  <si>
    <t>&lt;img alt="WharfArt.jpg" src="/images/thumb/1/16/WharfArt.jpg/354px-WharfArt.jpg" width="354" height="301" /&gt;</t>
  </si>
  <si>
    <t>&lt;img alt="AlchemistArt.jpg" src="/images/9/93/AlchemistArt.jpg" width="354" height="289" /&gt;</t>
  </si>
  <si>
    <t>&lt;img alt="LoanArt.jpg" src="/images/3/3a/LoanArt.jpg" width="354" height="246" /&gt;</t>
  </si>
  <si>
    <t>&lt;img alt="Hunting GroundsArt.jpg" src="/images/thumb/3/38/Hunting_GroundsArt.jpg/354px-Hunting_GroundsArt.jpg" width="354" height="309" /&gt;</t>
  </si>
  <si>
    <t>&lt;img alt="TournamentArt.jpg" src="/images/thumb/f/f1/TournamentArt.jpg/354px-TournamentArt.jpg" width="354" height="264" /&gt;</t>
  </si>
  <si>
    <t>&lt;img alt="GoonsArt.jpg" src="/images/8/83/GoonsArt.jpg" width="354" height="254" /&gt;</t>
  </si>
  <si>
    <t>Astrolabe</t>
  </si>
  <si>
    <t>astrolabe</t>
  </si>
  <si>
    <t>monkey</t>
  </si>
  <si>
    <t>seachart</t>
  </si>
  <si>
    <t>blockade</t>
  </si>
  <si>
    <t>sailor</t>
  </si>
  <si>
    <t>tidepools</t>
  </si>
  <si>
    <t>corsair</t>
  </si>
  <si>
    <t>pirate</t>
  </si>
  <si>
    <t>seawitch</t>
  </si>
  <si>
    <t>Singe</t>
  </si>
  <si>
    <t>Blocus</t>
  </si>
  <si>
    <t>Pirate</t>
  </si>
  <si>
    <t>Sorcière Marine</t>
  </si>
  <si>
    <t>Corsaire</t>
  </si>
  <si>
    <t>Navigatrice</t>
  </si>
  <si>
    <t>Marée</t>
  </si>
  <si>
    <t>sea_chart</t>
  </si>
  <si>
    <t>tide</t>
  </si>
  <si>
    <t>sea_wi</t>
  </si>
  <si>
    <t>Prosperity2</t>
  </si>
  <si>
    <t>anvil</t>
  </si>
  <si>
    <t>clerk</t>
  </si>
  <si>
    <t>investment</t>
  </si>
  <si>
    <t>tiara</t>
  </si>
  <si>
    <t>charlatan</t>
  </si>
  <si>
    <t>collection</t>
  </si>
  <si>
    <t>warchest</t>
  </si>
  <si>
    <t>Enclume</t>
  </si>
  <si>
    <t>Magnat</t>
  </si>
  <si>
    <t>Trésor de Guerre</t>
  </si>
  <si>
    <t>Placement</t>
  </si>
  <si>
    <t>Compatble</t>
  </si>
  <si>
    <t>Couronne de Mariée</t>
  </si>
  <si>
    <t>Charlatane</t>
  </si>
  <si>
    <t>Boule de Cristal</t>
  </si>
  <si>
    <t>&lt;img alt="File:TiaraArt.jpg" src="/images/b/b6/TiaraArt.jpg" width="287" height="209"&gt;</t>
  </si>
  <si>
    <t>&lt;img alt="File:ClerkArt.jpg" src="/images/a/a1/ClerkArt.jpg" width="287" height="209"&gt;</t>
  </si>
  <si>
    <t>&lt;img alt="File:InvestmentArt.jpg" src="/images/e/e2/InvestmentArt.jpg" width="287" height="209"&gt;</t>
  </si>
  <si>
    <t>&lt;img alt="File:AnvilArt.jpg" src="/images/7/77/AnvilArt.jpg" width="287" height="209"&gt;</t>
  </si>
  <si>
    <t>&lt;img alt="File:CharlatanArt.jpg" src="/images/0/0d/CharlatanArt.jpg" width="287" height="209"&gt;</t>
  </si>
  <si>
    <t>&lt;img alt="File:CollectionArt.jpg" src="/images/f/f6/CollectionArt.jpg" width="287" height="209"&gt;</t>
  </si>
  <si>
    <t>&lt;img alt="File:Crystal BallArt.jpg" src="/images/3/38/Crystal_BallArt.jpg" width="287" height="209"&gt;</t>
  </si>
  <si>
    <t>&lt;img alt="File:MagnateArt.jpg" src="/images/4/4b/MagnateArt.jpg" width="287" height="209"&gt;</t>
  </si>
  <si>
    <t>&lt;img alt="File:War ChestArt.jpg" src="/images/0/09/War_ChestArt.jpg" width="287" height="209"&gt;</t>
  </si>
  <si>
    <t>crys</t>
  </si>
  <si>
    <t>magnate</t>
  </si>
  <si>
    <t>war_</t>
  </si>
  <si>
    <t>Berserker</t>
  </si>
  <si>
    <t>Souk</t>
  </si>
  <si>
    <t>trail</t>
  </si>
  <si>
    <t>weaver</t>
  </si>
  <si>
    <t>berserker</t>
  </si>
  <si>
    <t>cauldron</t>
  </si>
  <si>
    <t>guarddog</t>
  </si>
  <si>
    <t>nomads</t>
  </si>
  <si>
    <t>souk</t>
  </si>
  <si>
    <t>wheelwright</t>
  </si>
  <si>
    <t>witchshut</t>
  </si>
  <si>
    <t>bauble</t>
  </si>
  <si>
    <t>sycophant</t>
  </si>
  <si>
    <t>townsfolk</t>
  </si>
  <si>
    <t>augurs</t>
  </si>
  <si>
    <t>clashes</t>
  </si>
  <si>
    <t>forts</t>
  </si>
  <si>
    <t>importer</t>
  </si>
  <si>
    <t>merchantcamp</t>
  </si>
  <si>
    <t>odysseys</t>
  </si>
  <si>
    <t>sentinel</t>
  </si>
  <si>
    <t>underling</t>
  </si>
  <si>
    <t>wizards</t>
  </si>
  <si>
    <t>broker</t>
  </si>
  <si>
    <t>carpenter</t>
  </si>
  <si>
    <t>courier</t>
  </si>
  <si>
    <t>innkeeper</t>
  </si>
  <si>
    <t>royalgalley</t>
  </si>
  <si>
    <t>town</t>
  </si>
  <si>
    <t>barbarian</t>
  </si>
  <si>
    <t>capitalcity</t>
  </si>
  <si>
    <t>contract</t>
  </si>
  <si>
    <t>emissary</t>
  </si>
  <si>
    <t>galleria</t>
  </si>
  <si>
    <t>guildmaster</t>
  </si>
  <si>
    <t>highwayman</t>
  </si>
  <si>
    <t>modify</t>
  </si>
  <si>
    <t>skirmisher</t>
  </si>
  <si>
    <t>specialist</t>
  </si>
  <si>
    <t>swap</t>
  </si>
  <si>
    <t>marquis</t>
  </si>
  <si>
    <t>Marquis</t>
  </si>
  <si>
    <t>Allies</t>
  </si>
  <si>
    <t>Hinterlands2</t>
  </si>
  <si>
    <t>architectsguild</t>
  </si>
  <si>
    <t>bandofnomads</t>
  </si>
  <si>
    <t>cavedwellers</t>
  </si>
  <si>
    <t>circleofwitches</t>
  </si>
  <si>
    <t>citystate</t>
  </si>
  <si>
    <t>coastalhaven</t>
  </si>
  <si>
    <t>craftersguild</t>
  </si>
  <si>
    <t>desertguides</t>
  </si>
  <si>
    <t>familyofinventors</t>
  </si>
  <si>
    <t>fellowshipofscribes</t>
  </si>
  <si>
    <t>forestdwellers</t>
  </si>
  <si>
    <t>gangofpickpockets</t>
  </si>
  <si>
    <t>islandfolk</t>
  </si>
  <si>
    <t>leagueofbankers</t>
  </si>
  <si>
    <t>leagueofshopkeepers</t>
  </si>
  <si>
    <t>markettowns</t>
  </si>
  <si>
    <t>mountainfolk</t>
  </si>
  <si>
    <t>orderofastrologers</t>
  </si>
  <si>
    <t>orderofmasons</t>
  </si>
  <si>
    <t>peacefulcult</t>
  </si>
  <si>
    <t>plateaushepherds</t>
  </si>
  <si>
    <t>trapperslodge</t>
  </si>
  <si>
    <t>woodworkersguild</t>
  </si>
  <si>
    <t>Babiole</t>
  </si>
  <si>
    <t>Sycophante</t>
  </si>
  <si>
    <t>Crieuse Publique</t>
  </si>
  <si>
    <t>Augures</t>
  </si>
  <si>
    <t>Affrontements</t>
  </si>
  <si>
    <t>Citoyens</t>
  </si>
  <si>
    <t>Fortifications</t>
  </si>
  <si>
    <t>importateur</t>
  </si>
  <si>
    <t>Camp de Marchands</t>
  </si>
  <si>
    <t>Odyssées</t>
  </si>
  <si>
    <t>Guetteur</t>
  </si>
  <si>
    <t>Magiciens</t>
  </si>
  <si>
    <t>Courtier</t>
  </si>
  <si>
    <t>Charpentière</t>
  </si>
  <si>
    <t>Courrier Rapide</t>
  </si>
  <si>
    <t>Aubergiste</t>
  </si>
  <si>
    <t>Galère Royale</t>
  </si>
  <si>
    <t>Garnison</t>
  </si>
  <si>
    <t>Bourg</t>
  </si>
  <si>
    <t>Barbare</t>
  </si>
  <si>
    <t>Capitale</t>
  </si>
  <si>
    <t>Contrat</t>
  </si>
  <si>
    <t>Émissaire</t>
  </si>
  <si>
    <t>Maître de Guilde</t>
  </si>
  <si>
    <t>Chasseuse</t>
  </si>
  <si>
    <t>Modification</t>
  </si>
  <si>
    <t>Spécialiste</t>
  </si>
  <si>
    <t>Troc</t>
  </si>
  <si>
    <t>Miller</t>
  </si>
  <si>
    <t>Elder</t>
  </si>
  <si>
    <t>towncrier</t>
  </si>
  <si>
    <t>blacksmith</t>
  </si>
  <si>
    <t>Forgeur</t>
  </si>
  <si>
    <t>student</t>
  </si>
  <si>
    <t>conjurer</t>
  </si>
  <si>
    <t>sorcerer</t>
  </si>
  <si>
    <t>lich</t>
  </si>
  <si>
    <t>oldmap</t>
  </si>
  <si>
    <t>voyage</t>
  </si>
  <si>
    <t>sunkentreasure</t>
  </si>
  <si>
    <t>distantshore</t>
  </si>
  <si>
    <t>tent</t>
  </si>
  <si>
    <t>garrison</t>
  </si>
  <si>
    <t>hillfort</t>
  </si>
  <si>
    <t>stronghold</t>
  </si>
  <si>
    <t>battleplan</t>
  </si>
  <si>
    <t>archer</t>
  </si>
  <si>
    <t>warlord</t>
  </si>
  <si>
    <t>territory</t>
  </si>
  <si>
    <t>herbgatherer</t>
  </si>
  <si>
    <t>acolyte</t>
  </si>
  <si>
    <t>sorceress</t>
  </si>
  <si>
    <t>sibyl</t>
  </si>
  <si>
    <t>Tente</t>
  </si>
  <si>
    <t>Vieille Carte</t>
  </si>
  <si>
    <t>Apprenti Magicien</t>
  </si>
  <si>
    <t>Subalterne</t>
  </si>
  <si>
    <t>Acolyte</t>
  </si>
  <si>
    <t>Cueilleuse d'Herbes</t>
  </si>
  <si>
    <t>Tactique</t>
  </si>
  <si>
    <t>Archère</t>
  </si>
  <si>
    <t>Illusioniste</t>
  </si>
  <si>
    <t>Meunier</t>
  </si>
  <si>
    <t>Voyage</t>
  </si>
  <si>
    <t>Aînée</t>
  </si>
  <si>
    <t>Sorcier</t>
  </si>
  <si>
    <t>Sorcière Maléfique</t>
  </si>
  <si>
    <t>Trésor Englouti</t>
  </si>
  <si>
    <t>Seigneur de Guerre</t>
  </si>
  <si>
    <t>Rivage Lointain</t>
  </si>
  <si>
    <t>Liche</t>
  </si>
  <si>
    <t>Sibylle</t>
  </si>
  <si>
    <t>Bastion</t>
  </si>
  <si>
    <t>Fort de la Colline</t>
  </si>
  <si>
    <t>Bandit de Grand Chemin</t>
  </si>
  <si>
    <t>Marché Couvert</t>
  </si>
  <si>
    <t>Tirailleur</t>
  </si>
  <si>
    <t>Royal_G</t>
  </si>
  <si>
    <t>Capital_</t>
  </si>
  <si>
    <t>sunken</t>
  </si>
  <si>
    <t>circle</t>
  </si>
  <si>
    <t>desert</t>
  </si>
  <si>
    <t>Sentier</t>
  </si>
  <si>
    <t>Tissserande</t>
  </si>
  <si>
    <t>Chaudron</t>
  </si>
  <si>
    <t>Chien de Garde</t>
  </si>
  <si>
    <t>Nomades</t>
  </si>
  <si>
    <t>Charronne</t>
  </si>
  <si>
    <t>Cabane de Sorcière</t>
  </si>
  <si>
    <t>/Nomads</t>
  </si>
  <si>
    <t>hill_f</t>
  </si>
  <si>
    <t>herb_</t>
  </si>
  <si>
    <t>crier</t>
  </si>
  <si>
    <t>battle_</t>
  </si>
  <si>
    <t>old_m</t>
  </si>
  <si>
    <t>distant_sh</t>
  </si>
  <si>
    <t>Guilde des Architectes</t>
  </si>
  <si>
    <t>Bande de Nomades</t>
  </si>
  <si>
    <t>Troglodytes</t>
  </si>
  <si>
    <t>Cercle des Sorcières</t>
  </si>
  <si>
    <t>Cité-État</t>
  </si>
  <si>
    <t>Havre-Côtier</t>
  </si>
  <si>
    <t>Guilde des Artisans</t>
  </si>
  <si>
    <t>Famille d'Inventeurs</t>
  </si>
  <si>
    <t>Confrérie des Scribes</t>
  </si>
  <si>
    <t>Habitants des Forêts</t>
  </si>
  <si>
    <t>Détrousseurs</t>
  </si>
  <si>
    <t>Peuple des Îles</t>
  </si>
  <si>
    <t>Ligue des Banquiers</t>
  </si>
  <si>
    <t>Ligue des Commerçants</t>
  </si>
  <si>
    <t>Villes Commerçantes</t>
  </si>
  <si>
    <t>Montagnards</t>
  </si>
  <si>
    <t>Ordre des Astrologues</t>
  </si>
  <si>
    <t>Ordre des Maçons</t>
  </si>
  <si>
    <t>Bergers du Plateau</t>
  </si>
  <si>
    <t>Cabane de Trappeurs</t>
  </si>
  <si>
    <t>state</t>
  </si>
  <si>
    <t>coastal_h</t>
  </si>
  <si>
    <t>cave_d</t>
  </si>
  <si>
    <t>band_of_no</t>
  </si>
  <si>
    <t>crafter</t>
  </si>
  <si>
    <t>Architects</t>
  </si>
  <si>
    <t>_of_inven</t>
  </si>
  <si>
    <t>_of_scrib</t>
  </si>
  <si>
    <t>forest_dwe</t>
  </si>
  <si>
    <t>_of_pick</t>
  </si>
  <si>
    <t>island_fol</t>
  </si>
  <si>
    <t>_of_banker</t>
  </si>
  <si>
    <t>_of_shop</t>
  </si>
  <si>
    <t>market_t</t>
  </si>
  <si>
    <t>mountain_folk</t>
  </si>
  <si>
    <t>_of_astrol</t>
  </si>
  <si>
    <t>_of_mason</t>
  </si>
  <si>
    <t>peaceful_cult</t>
  </si>
  <si>
    <t>_shepherd</t>
  </si>
  <si>
    <t>trappers</t>
  </si>
  <si>
    <t>woodworkers</t>
  </si>
  <si>
    <t>&lt;img alt="File:TownsfolkArt.jpg" src="/images/c/cf/TownsfolkArt.jpg" width="287" height="209"&gt;</t>
  </si>
  <si>
    <t>&lt;img alt="File:AugursArt.jpg" src="/images/2/29/AugursArt.jpg" width="287" height="209"&gt;</t>
  </si>
  <si>
    <t>&lt;img alt="File:ClashesArt.jpg" src="/images/9/92/ClashesArt.jpg" width="287" height="209"&gt;</t>
  </si>
  <si>
    <t>&lt;img alt="File:FortsArt.jpg" src="/images/1/13/FortsArt.jpg" width="287" height="209"&gt;</t>
  </si>
  <si>
    <t>&lt;img alt="File:OdysseysArt.jpg" src="/images/6/60/OdysseysArt.jpg" width="287" height="209"&gt;</t>
  </si>
  <si>
    <t>&lt;img alt="File:WizardsArt.jpg" src="/images/c/c3/WizardsArt.jpg" width="287" height="209"&gt;</t>
  </si>
  <si>
    <t>&lt;img alt="File:Guard DogArt.jpg" src="/images/0/0b/Guard_DogArt.jpg" width="287" height="209"&gt;</t>
  </si>
  <si>
    <t>&lt;img alt="File:NomadsArt.jpg" src="/images/2/26/NomadsArt.jpg" width="287" height="209"&gt;</t>
  </si>
  <si>
    <t>&lt;img alt="File:TrailArt.jpg" src="/images/a/a3/TrailArt.jpg" width="287" height="209"&gt;</t>
  </si>
  <si>
    <t>&lt;img alt="File:WeaverArt.jpg" src="/images/b/b3/WeaverArt.jpg" width="287" height="209"&gt;</t>
  </si>
  <si>
    <t>&lt;img alt="File:BerserkerArt.jpg" src="/images/b/be/BerserkerArt.jpg" width="287" height="209"&gt;</t>
  </si>
  <si>
    <t>&lt;img alt="File:CauldronArt.jpg" src="/images/8/84/CauldronArt.jpg" width="287" height="209"&gt;</t>
  </si>
  <si>
    <t>&lt;img alt="File:SoukArt.jpg" src="/images/7/7a/SoukArt.jpg" width="287" height="209"&gt;</t>
  </si>
  <si>
    <t>&lt;img alt="File:WheelwrightArt.jpg" src="/images/4/41/WheelwrightArt.jpg" width="287" height="209"&gt;</t>
  </si>
  <si>
    <t>&lt;img alt="File:Witch's HutArt.jpg" src="/images/2/21/Witch%27s_HutArt.jpg" width="287" height="209"&gt;</t>
  </si>
  <si>
    <t>guard_</t>
  </si>
  <si>
    <t>wheelw</t>
  </si>
  <si>
    <t>_hut</t>
  </si>
  <si>
    <t>Carte Maritime</t>
  </si>
  <si>
    <t>Collection</t>
  </si>
  <si>
    <t>Harvest</t>
  </si>
  <si>
    <t>Quarry</t>
  </si>
  <si>
    <t>Workshop</t>
  </si>
  <si>
    <t>Curse</t>
  </si>
  <si>
    <t>Storyteller</t>
  </si>
  <si>
    <t>Broker</t>
  </si>
  <si>
    <t>Wheelwright</t>
  </si>
  <si>
    <t>Sentry</t>
  </si>
  <si>
    <t>Masquerade</t>
  </si>
  <si>
    <t>Farming Village</t>
  </si>
  <si>
    <t>Star Chart</t>
  </si>
  <si>
    <t>Augurs</t>
  </si>
  <si>
    <t>Royal Seal</t>
  </si>
  <si>
    <t>Rogue</t>
  </si>
  <si>
    <t>Anvil</t>
  </si>
  <si>
    <t>Merchant</t>
  </si>
  <si>
    <t>Scouting Party</t>
  </si>
  <si>
    <t>Hamlet</t>
  </si>
  <si>
    <t>Diplomat</t>
  </si>
  <si>
    <t>Tiara</t>
  </si>
  <si>
    <t>Investment</t>
  </si>
  <si>
    <t>City</t>
  </si>
  <si>
    <t>Way of the Owl</t>
  </si>
  <si>
    <t>Trusty Steed</t>
  </si>
  <si>
    <t>Estate</t>
  </si>
  <si>
    <t>Cellar</t>
  </si>
  <si>
    <t>Shanty Town</t>
  </si>
  <si>
    <t>Tax</t>
  </si>
  <si>
    <t>Smugglers</t>
  </si>
  <si>
    <t>Copper</t>
  </si>
  <si>
    <t>Wharf</t>
  </si>
  <si>
    <t>/Estate</t>
  </si>
  <si>
    <t>Candlestick Maker</t>
  </si>
  <si>
    <t>Alayna Danner</t>
  </si>
  <si>
    <t>Claus Stephan</t>
  </si>
  <si>
    <t>Marcel-André Casasola Merkle</t>
  </si>
  <si>
    <t>Simon Jannerland</t>
  </si>
  <si>
    <t>Ambassador</t>
  </si>
  <si>
    <t>Delusion</t>
  </si>
  <si>
    <t>crystalball</t>
  </si>
  <si>
    <t>&lt;div class="card-text" style="top:20px;"&gt;&lt;div style="position:relative; top:10px;"&gt;&lt;div style="line-height:30px;"&gt;&lt;div style="display:inline;"&gt;&lt;div style="display:inline; font-size:30px;"&gt;&lt;div style="display: inline; font-weight: bold;"&gt;+2 Cartes&lt;/div&gt;&lt;/div&gt;&lt;/div&gt;&lt;br&gt;&lt;/div&gt;&lt;div style="line-height:18px;"&gt;&lt;div style="display:inline;"&gt;&lt;div style="display:inline; font-size:20px;"&gt;Tous vos adversaires reçoivent&lt;/div&gt;&lt;/div&gt;&lt;br&gt;&lt;div style="display:inline;"&gt;&lt;div style="display:inline; font-size:20px;"&gt;une Malédiction. Au début de &lt;/div&gt;&lt;/div&gt;&lt;br&gt;&lt;div style="display:inline;"&gt;&lt;div style="display:inline; font-size:20px;"&gt;votre prochain tour, &lt;div style="display: inline; font-size:22px; font-weight: bold;"&gt;+2 Cartes&lt;/div&gt;,&lt;/div&gt;&lt;/div&gt;&lt;br&gt;&lt;div style="display:inline;"&gt;&lt;div style="display:inline; font-size:20px;"&gt;puis défaussez 2 cartes.&lt;/div&gt;&lt;/div&gt;&lt;br&gt;&lt;/div&gt;&lt;/div&gt;&lt;/div&gt;</t>
  </si>
  <si>
    <t>&lt;div class="card-text" style="top:20px;"&gt;&lt;div style="position:relative; top:15px;"&gt;&lt;div style="line-height:20px;"&gt;&lt;div style="display:inline;"&gt;&lt;div style="display:inline; font-size:18px;"&gt;Écartez une carte de votre main.&lt;/div&gt;&lt;/div&gt;&lt;br&gt;&lt;div style="display:inline;"&gt;&lt;div style="display:inline; font-size:18px;"&gt;Choisissez : +      ; ou écartez&lt;/div&gt;&lt;/div&gt;&lt;br&gt;&lt;div style="display:inline;"&gt;&lt;div style="display:inline; font-size:18px;"&gt;cette carte pour dévoiler votre main&lt;/div&gt;&lt;/div&gt;&lt;br&gt;&lt;div style="display:inline;"&gt;&lt;div style="display:inline; font-size:18px;"&gt;pour +        par Trésor révélé&lt;/div&gt;&lt;/div&gt;&lt;br&gt;&lt;div style="display:inline;"&gt;&lt;div style="display:inline; font-size:18px;"&gt;de nom différent.&lt;/div&gt;&lt;/div&gt;&lt;br&gt;&lt;/div&gt;&lt;/div&gt;&lt;div class="card-text-coin-icon" style="transform:scale(0.18); top:40px; display: inline;left:140px;"&gt;&lt;div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top:90px; left:100px;"&gt;&lt;div class="card-text-vp-text-container"&gt;&lt;div class="card-text-vp-text" style="top:8px;"&gt;1&lt;/div&gt;&lt;/div&gt;&lt;div class="card-text-vp-icon"&gt;&lt;/div&gt;&lt;/div&gt;&lt;/div&gt;</t>
  </si>
  <si>
    <t>&lt;div class="card-text" style="top:20px;"&gt;&lt;div style="position:relative; top:10px;"&gt;&lt;div style="line-height:16px;"&gt;&lt;div style="display:inline;"&gt;&lt;div style="display:inline; font-size:18px;"&gt;&lt;div style="display: inline; font-size:20px; font-weight: bold;"&gt;+    &lt;/div&gt;&lt;/div&gt;&lt;/div&gt;&lt;br&gt;&lt;/div&gt;&lt;/div&gt;&lt;div style="position:relative; top:15px;"&gt;&lt;div style="line-height:16px;"&gt;&lt;div style="display:inline;"&gt;&lt;div style="display:inline; font-size:18px;"&gt;Au début de votre prochain tour,&lt;/div&gt;&lt;/div&gt;&lt;br&gt;&lt;div style="display:inline;"&gt;&lt;div style="display:inline; font-size:18px;"&gt;&lt;div style="display: inline; font-size:20px; font-weight: bold;"&gt;+1 Carte&lt;/div&gt;. D'ici là, chacun de vos&lt;/div&gt;&lt;/div&gt;&lt;br&gt;&lt;div style="display:inline;"&gt;&lt;div style="display:inline; font-size:18px;"&gt;adversaires écarte le premier Argent&lt;/div&gt;&lt;/div&gt;&lt;br&gt;&lt;div style="display:inline;"&gt;&lt;div style="display:inline; font-size:18px;"&gt;ou Or qu'il joue à chaque tour.&lt;/div&gt;&lt;/div&gt;&lt;br&gt;&lt;/div&gt;&lt;/div&gt;&lt;div class="card-text-coin-icon" style="transform:scale(0.20); top:5px; display: inline;left:140px;"&gt;&lt;div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</si>
  <si>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top:05px;"&gt;&lt;div style="line-height:18px;"&gt;&lt;div style="display:inline;"&gt;&lt;div style="display:inline; font-size:20px;"&gt;+     &lt;/div&gt;&lt;/div&gt;&lt;br&gt;&lt;div style="display:inline;"&gt;&lt;div style="display:inline; font-size:20px;"&gt;Tous vos adversaires ayant&lt;/div&gt;&lt;/div&gt;&lt;br&gt;&lt;div style="display:inline;"&gt;&lt;div style="display:inline; font-size:20px;"&gt;en main 5 cartes ou plus&lt;/div&gt;&lt;/div&gt;&lt;br&gt;&lt;div style="display:inline;"&gt;&lt;div style="display:inline; font-size:20px;"&gt;en placent une sur leur pioche.&lt;/div&gt;&lt;/div&gt;&lt;br&gt;&lt;/div&gt;&lt;/div&gt;&lt;div class="horizontal-line" style="width:200px; height:3px; margin-top:15px;"&gt;&lt;/div&gt;&lt;div style="position:relative; top:0x;"&gt;&lt;div style="line-height:16px;"&gt;&lt;div style="display:inline;"&gt;&lt;div style="display:inline; font-size:18px;"&gt;Au début de votre tour, vous pouvez&lt;/div&gt;&lt;/div&gt;&lt;br&gt;&lt;div style="display:inline;"&gt;&lt;div style="display:inline; font-size:18px;"&gt;jouer cette carte depuis votre main.&lt;/div&gt;&lt;/div&gt;&lt;br&gt;&lt;/div&gt;&lt;/div&gt;&lt;div class="card-text-coin-icon" style="transform:scale(0.22); top:02px; display: inline;left:140px;"&gt;&lt;div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</si>
  <si>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style="top:20px;"&gt;&lt;div style="position:relative; top:10px;"&gt;&lt;div style="line-height:26px;"&gt;&lt;div style="display:inline;"&gt;&lt;div style="display:inline; font-size:28px;"&gt;&lt;div style="display: inline; font-weight: bold;"&gt;+1 Achat&lt;/div&gt;&lt;/div&gt;&lt;/div&gt;&lt;br&gt;&lt;/div&gt;&lt;/div&gt;&lt;div style="position:relative; top:15px;"&gt;&lt;div style="line-height:16px; "&gt;&lt;div style="display:inline;"&gt;&lt;div style="display:inline; font-size:18px;"&gt;À ce tour, quand vous recevez&lt;/div&gt;&lt;/div&gt;&lt;br&gt;&lt;div style="display:inline;"&gt;&lt;div style="display:inline; font-size:18px;"&gt;une carte, vous pouvez la placer&lt;/div&gt;&lt;/div&gt;&lt;br&gt;&lt;div style="display:inline;"&gt;&lt;div style="display:inline; font-size:18px;"&gt;sur votre pioche. Vous pouvez jouer&lt;/div&gt;&lt;/div&gt;&lt;br&gt;&lt;div style="display:inline;"&gt;&lt;div style="display:inline; font-size:18px;"&gt;deux fois un Trésor de votre main.&lt;/div&gt;&lt;/div&gt;&lt;br&gt;&lt;/div&gt;&lt;/div&gt;&lt;/div&gt;</t>
  </si>
  <si>
    <t>&lt;div class="card-text" style="top:20px;"&gt;&lt;div style="position:relative; top:50px;"&gt;&lt;div style="line-height:18px;"&gt;&lt;div style="display:inline;"&gt;&lt;div style="display:inline; font-size:20px;"&gt;Consultez la carte du haut de&lt;/div&gt;&lt;/div&gt;&lt;br&gt;&lt;div style="display:inline;"&gt;&lt;div style="display:inline; font-size:20px;"&gt;votre pioche. Vous pouvez&lt;/div&gt;&lt;/div&gt;&lt;br&gt;&lt;div style="display:inline;"&gt;&lt;div style="display:inline; font-size:20px;"&gt;l'écarter, la défausser, ou, si c'est&lt;/div&gt;&lt;/div&gt;&lt;br&gt;&lt;div style="display:inline;"&gt;&lt;div style="display:inline; font-size:20px;"&gt;une Action on un Trésor, la jouer&lt;/div&gt;&lt;/div&gt;&lt;br&gt;&lt;/div&gt;&lt;/div&gt;&lt;div class="card-text-coin-icon" style="transform:scale(0.35); top:00px; display: inline;left:120px;"&gt;&lt;div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</si>
  <si>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top:30px;"&gt;&lt;div style="line-height:22px;"&gt;&lt;div style="display:inline;"&gt;&lt;div style="display:inline; font-size:24px;"&gt;Dévoilez votre main.&lt;/div&gt;&lt;/div&gt;&lt;br&gt;&lt;div style="display:inline;"&gt;&lt;div style="display:inline; font-size:24px;"&gt;&lt;div style="display: inline; font-size:24px; font-weight: bold;"&gt;+ 1 Carte&lt;/div&gt;&lt;/div&gt;&lt;/div&gt;&lt;br&gt;&lt;div style="display:inline;"&gt;&lt;div style="display:inline; font-size:24px;"&gt;par Trésor dévoilé.&lt;/div&gt;&lt;/div&gt;&lt;br&gt;&lt;/div&gt;&lt;/div&gt;&lt;/div&gt;</t>
  </si>
  <si>
    <t>&lt;div class="card-text" style="top:10px;"&gt;&lt;div style="position:relative; top:5px;"&gt;&lt;div style="line-height:28px;"&gt;&lt;div style="display:inline;"&gt;&lt;div style="display:inline; font-weight: bold; font-size:28px;"&gt;+1 Carte&lt;/div&gt;&lt;/div&gt;&lt;br&gt;&lt;div style="display:inline;"&gt;&lt;div style="display:inline; font-weight: bold; font-size:28px;"&gt;+1 Action&lt;/div&gt;&lt;/div&gt;&lt;br&gt;&lt;/div&gt;&lt;/div&gt;&lt;div class="horizontal-line" style="width:200px; height:3px; margin-top:15px;"&gt;&lt;/div&gt;&lt;div style="position:relative; top:5px;"&gt;&lt;div style="line-height:16px;"&gt;&lt;div style="display:inline;"&gt;&lt;div style="display:inline; font-size:18px;"&gt;Quand vous recevez, écartez,&lt;/div&gt;&lt;/div&gt;&lt;br&gt;&lt;div style="display:inline;"&gt;&lt;div style="display:inline; font-size:18px;"&gt;ou défaussez cette carte en&lt;/div&gt;&lt;/div&gt;&lt;br&gt;&lt;div style="display:inline;"&gt;&lt;div style="display:inline; font-size:18px;"&gt;dehors de la phase Ajustement,&lt;/div&gt;&lt;/div&gt;&lt;br&gt;&lt;div style="display:inline;"&gt;&lt;div style="display:inline; font-size:18px;"&gt;vous pouvez la jouer.&lt;/div&gt;&lt;/div&gt;&lt;br&gt;&lt;/div&gt;&lt;/div&gt;&lt;/div&gt;</t>
  </si>
  <si>
    <t>&lt;div class="card-text" style="top:10px;"&gt;&lt;div style="position:relative; top:0px;"&gt;&lt;div style="line-height:16px;"&gt;&lt;div style="display:inline;"&gt;&lt;div style="display:inline; font-size:20px;"&gt;Recevez une carte coûtant&lt;/div&gt;&lt;/div&gt;&lt;br&gt;&lt;div style="display:inline;"&gt;&lt;div style="display:inline; font-size:20px;"&gt;moins que celle-ci.&lt;/div&gt;&lt;/div&gt;&lt;br&gt;&lt;div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main.&lt;/div&gt;&lt;/div&gt;&lt;br&gt;&lt;/div&gt;&lt;/div&gt;&lt;div class="horizontal-line" style="width:200px; height:3px; margin-top:10px;"&gt;&lt;/div&gt;&lt;div style="position:relative; top:0px;"&gt;&lt;div style="line-height:16px;"&gt;&lt;div style="display:inline;"&gt;&lt;div style="display:inline; font-size:20px;"&gt;Quand vous recevez cette carte,&lt;/div&gt;&lt;/div&gt;&lt;br&gt;&lt;div style="display:inline;"&gt;&lt;div style="display:inline; font-size:20px;"&gt;jouez-la si vous avez&lt;/div&gt;&lt;/div&gt;&lt;br&gt;&lt;div style="display:inline;"&gt;&lt;div style="display:inline; font-size:20px;"&gt;une carte Action en jeu.&lt;/div&gt;&lt;/div&gt;&lt;br&gt;&lt;/div&gt;&lt;/div&gt;&lt;/div&gt;</t>
  </si>
  <si>
    <t>&lt;div class="card-text" style="top:20px;"&gt;&lt;div style="position:relative; top:05px;"&gt;&lt;div style="line-height:16px;"&gt;&lt;div style="display:inline;"&gt;&lt;div style="display:inline; font-weight:bold;"&gt;&lt;div style="display:inline; font-size:22px;"&gt;+2 Cartes&lt;/div&gt;&lt;/div&gt;&lt;/div&gt;&lt;br&gt;&lt;div style="display:inline;"&gt;&lt;div style="display:inline; font-size:18px;"&gt;Si vous avez en main 5 cartes&lt;/div&gt;&lt;/div&gt;&lt;br&gt;&lt;div style="display:inline;"&gt;&lt;div style="display:inline; font-size:18px;"&gt;ou moins, &lt;b&gt;+2 Cartes&lt;/b&gt;.&lt;/div&gt;&lt;/div&gt;&lt;br&gt;&lt;/div&gt;&lt;/div&gt;&lt;div class="horizontal-line" style="width:200px; height:3px; margin-top:15px;"&gt;&lt;/div&gt;&lt;div style="position:relative; top:0px;"&gt;&lt;div style="line-height:16px;"&gt;&lt;div style="display:inline;"&gt;&lt;div style="display:inline; font-size:18px;"&gt;Quand un autre joueur joue une&lt;/div&gt;&lt;/div&gt;&lt;br&gt;&lt;div style="display:inline;"&gt;&lt;div style="display:inline; font-size:18px;"&gt;Attaque, vous pouvez d'abord jouer&lt;/div&gt;&lt;/div&gt;&lt;br&gt;&lt;div style="display:inline;"&gt;&lt;div style="display:inline; font-size:18px;"&gt;cette carte depuis votre main.&lt;/div&gt;&lt;/div&gt;&lt;br&gt;&lt;/div&gt;&lt;/div&gt;&lt;/div&gt;</t>
  </si>
  <si>
    <t>&lt;div class="card-text" style="top:20px;"&gt;&lt;div style="position:relative; top:10px;"&gt;&lt;div style="line-height:24px;"&gt;&lt;div style="display:inline;"&gt;&lt;div style="display:inline; font-weight: bold; font-size:26px;"&gt;+1 Carte&lt;/div&gt;&lt;/div&gt;&lt;br&gt;&lt;div style="display:inline;"&gt;&lt;div style="display:inline; font-weight: bold; font-size:26px;"&gt;+1 Action&lt;/div&gt;&lt;/div&gt;&lt;br&gt;&lt;/div&gt;&lt;div style="line-height:18px;"&gt;&lt;div style="display:inline;"&gt;&lt;div style="display:inline; font-size:20px;"&gt;Vous pouvez défausser une carte&lt;/div&gt;&lt;/div&gt;&lt;br&gt;&lt;div style="display:inline;"&gt;&lt;div style="display:inline; font-size:20px;"&gt;pour recevoir une Action&lt;/div&gt;&lt;/div&gt;&lt;br&gt;&lt;div style="display:inline;"&gt;&lt;div style="display:inline; font-size:20px;"&gt;coûtant autant ou moins.&lt;/div&gt;&lt;/div&gt;&lt;br&gt;&lt;/div&gt;&lt;/div&gt;&lt;/div&gt;</t>
  </si>
  <si>
    <t>&lt;div class="card-text" style="top:20px;"&gt;&lt;div style="position:relative; top:10px;"&gt;&lt;div style="line-height:18px;"&gt;&lt;div style="display:inline;"&gt;&lt;div style="display:inline; font-weight: bold; font-size:22px;"&gt;+1 Achat&lt;/div&gt;&lt;/div&gt;&lt;br&gt;&lt;div style="display:inline;"&gt;&lt;div style="display:inline; font-weight: bold; font-size:22px;"&gt;+    &lt;/div&gt;&lt;/div&gt;&lt;br&gt;&lt;/div&gt;&lt;div style="line-height:12px;"&gt;&lt;div style="display:inline;"&gt;&lt;div style="display:inline; font-size:16px;"&gt;-       par carte en main. (Vous ne pouvez&lt;/div&gt;&lt;/div&gt;&lt;br&gt;&lt;div style="display:inline;"&gt;&lt;div style="display:inline; font-size:16px;"&gt;pas aller en-dessous de     .)&lt;/div&gt;&lt;/div&gt;&lt;br&gt;&lt;/div&gt;&lt;/div&gt;&lt;div class="horizontal-line" style="width:200px;height: 2px;margin-top:15px;"&gt;&lt;/div&gt;&lt;div style="position:relative; top:5px;"&gt;&lt;div style="line-height: 10px;"&gt;&lt;div style="display:inline;"&gt;&lt;div style="display:inline; font-size:16px;"&gt;Quand vous recevez cette carte, écartez&lt;/div&gt;&lt;/div&gt;&lt;br&gt;&lt;div style="display:inline;"&gt;&lt;div style="display:inline; font-size:16px;"&gt;jusqu'à 2 cartes de votre main.&lt;/div&gt;&lt;/div&gt;&lt;br&gt;&lt;/div&gt;&lt;/div&gt;&lt;div class="card-text-coin-icon" style="transform: scale(0.18);top: 30px;display: inline;left: 140px;"&gt;&lt;div class="card-text-coin-text-container" style="display:inline;"&gt;&lt;div class="card-text-coin-text" style="color: black; display:inline; top:8px;"&gt;7&lt;/div&gt;&lt;/div&gt;&lt;/div&gt;&lt;div class="card-text-coin-icon" style="transform: scale(0.13);top: 55px;display: inline;left: 20px;"&gt;&lt;div class="card-text-coin-text-container" style="display:inline;"&gt;&lt;div class="card-text-coin-text" style="color: black; display:inline; top:8px;"&gt;1&lt;/div&gt;&lt;/div&gt;&lt;/div&gt;&lt;div class="card-text-coin-icon" style="transform: scale(0.13);top: 72px;display: inline;left: 203px;"&gt;&lt;div class="card-text-coin-text-container" style="display:inline;"&gt;&lt;div class="card-text-coin-text" style="color: black; display:inline; top:8px;"&gt;0&lt;/div&gt;&lt;/div&gt;&lt;/div&gt;&lt;/div&gt;</t>
  </si>
  <si>
    <t>&lt;div class="card-text" style="top:10px;"&gt;&lt;div style="position:relative;top: 15px;"&gt;&lt;div style="line-height: 30px;"&gt;&lt;div style="display:inline;"&gt;&lt;div style="display:inline; font-weight: bold; font-size:30px;"&gt;+1 Achat&lt;/div&gt;&lt;/div&gt;&lt;br&gt;&lt;div style="display:inline;"&gt;&lt;div style="display:inline;font-weight: bold;font-size: 30px;"&gt;+    &lt;/div&gt;&lt;/div&gt;&lt;br&gt;&lt;/div&gt;&lt;/div&gt;&lt;div class="horizontal-line" style="width:200px;height:3px;margin-top: 28px;"&gt;&lt;/div&gt;&lt;div style="position:relative; top:05px;"&gt;&lt;div style="line-height: 22px;"&gt;&lt;div style="display:inline;"&gt;&lt;div style="display:inline;font-size: 24px;"&gt;Quand vous recevez ou&lt;/div&gt;&lt;/div&gt;&lt;br&gt;&lt;div style="display:inline;"&gt;&lt;div style="display:inline;font-size: 24px;"&gt;écartez cette carte, +     .&lt;/div&gt;&lt;/div&gt;&lt;br&gt;&lt;/div&gt;&lt;/div&gt;&lt;div class="card-text-coin-icon" style="transform: scale(0.26);top: 45px;display: inline;left: 140px;"&gt;&lt;div class="card-text-coin-text-container" style="display:inline;"&gt;&lt;div class="card-text-coin-text" style="color: black; display:inline; top:8px;"&gt;2&lt;/div&gt;&lt;/div&gt;&lt;/div&gt;&lt;div class="card-text-coin-icon" style="transform: scale(0.18);top: 125px;display: inline;left: 225px;"&gt;&lt;div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</si>
  <si>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style="top:20px;"&gt;&lt;div style="position:relative; top:30px;"&gt;&lt;div style="line-height: 30px;"&gt;&lt;div style="display:inline;"&gt;&lt;div style="display:inline; font-weight: bold; font-size:26px;"&gt;+1 Achat&lt;/div&gt;&lt;/div&gt;&lt;br&gt;&lt;/div&gt;&lt;div style="line-height: 16px;"&gt;&lt;div style="display:inline;"&gt;&lt;div style="display:inline; font-size:18px;"&gt;La troisième fois que vous&lt;/div&gt;&lt;/div&gt;&lt;br&gt;&lt;div style="display:inline;"&gt;&lt;div style="display:inline; font-size:18px;"&gt;recevez une Action à ce tour,&lt;/div&gt;&lt;/div&gt;&lt;br&gt;&lt;div style="display:inline;"&gt;&lt;div style="display:inline; font-size:18px;"&gt;tous vos adversaires&lt;/div&gt;&lt;/div&gt;&lt;br&gt;&lt;div style="display:inline;"&gt;&lt;div style="display:inline; font-size:18px;"&gt;reçoivent une Malédiction.&lt;/div&gt;&lt;/div&gt;&lt;br&gt;&lt;/div&gt;&lt;/div&gt;&lt;div class="card-text-coin-icon" style="transform:scale(0.35);top: -10px;display: inline;left:120px;"&gt;&lt;div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</si>
  <si>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top:7px;"&gt;&lt;div style="line-height:16px;"&gt;&lt;div style="display:inline;"&gt;&lt;div style="display:inline; font-size:16px;"&gt;Pendant votre phase Achat, cette carte&lt;/div&gt;&lt;/div&gt;&lt;br&gt;&lt;div style="display:inline;"&gt;&lt;div style="display:inline; font-size:16px;"&gt;coûte       de moins par carte Action&lt;/div&gt;&lt;/div&gt;&lt;br&gt;&lt;div style="display:inline;"&gt;&lt;div style="display:inline; font-size:16px;"&gt;que vous avez en jeu.&lt;/div&gt;&lt;/div&gt;&lt;br&gt;&lt;/div&gt;&lt;/div&gt;&lt;div class="card-text-coin-icon" style="transform:scale(0.22); top:59px;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style="transform:scale(0.16);top:117px;display: inline;left: 67px;"&gt;&lt;div class="card-text-coin-text-container" style="display:inline;"&gt;&lt;div class="card-text-coin-text" style="color: black; display:inline; top:8px;"&gt;2&lt;/div&gt;&lt;/div&gt;&lt;/div&gt;&lt;div class="horizontal-line" style="width:200px; height:3px;margin-top:-61px;"&gt;&lt;/div&gt;&lt;/div&gt;</t>
  </si>
  <si>
    <t>&lt;div class="card-text" style="top:20px;"&gt;&lt;div style="position:relative; top:10px;"&gt;&lt;div style="line-height:18px;"&gt;&lt;div style="display:inline;"&gt;&lt;div style="display:inline; font-weight:bold;"&gt;&lt;div style="display:inline; font-size:28px;"&gt;+4 Cartes&lt;/div&gt;&lt;/div&gt;&lt;/div&gt;&lt;br&gt;&lt;br&gt;&lt;div style="display:inline;"&gt;&lt;div style="display:inline; font-size:20px;"&gt;Défaussez 2 cartes, dévoilées.&lt;/div&gt;&lt;/div&gt;&lt;br&gt;&lt;div style="display:inline;"&gt;&lt;div style="display:inline; font-size:20px;"&gt;Si les deux sont des Actions,&lt;/div&gt;&lt;/div&gt;&lt;br&gt;&lt;div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</t>
  </si>
  <si>
    <t>&lt;div class="card-text" style="top:20px;"&gt;&lt;div style="position:relative; top:5px;"&gt;&lt;div style="line-height:16px;"&gt;&lt;div style="display:inline;"&gt;&lt;div style="display:inline; font-size:18px;"&gt;Au début de votre prochain tour,&lt;/div&gt;&lt;/div&gt;&lt;br&gt;&lt;div style="display:inline;"&gt;&lt;div style="display:inline; font-size:18px;"&gt;défaussez cette carte&lt;/div&gt;&lt;/div&gt;&lt;br&gt;&lt;div style="display:inline;"&gt;&lt;div style="display:inline; font-size:18px;"&gt;de la zone de jeu et &lt;div style="display: inline; font-weight: bold;"&gt;+3 Cartes&lt;/div&gt;.&lt;/div&gt;&lt;/div&gt;&lt;br&gt;&lt;/div&gt;&lt;/div&gt;&lt;div style="position:relative; top:10px;"&gt;&lt;div style="line-height:16px;"&gt;&lt;div style="display:inline;"&gt;&lt;div style="display:inline; font-size:18px;"&gt;D'ici là, le premier Trésor&lt;/div&gt;&lt;/div&gt;&lt;br&gt;&lt;div style="display:inline;"&gt;&lt;div style="display:inline; font-size:18px;"&gt;joué par chaque adversaire&lt;/div&gt;&lt;/div&gt;&lt;br&gt;&lt;div style="display:inline;"&gt;&lt;div style="display:inline; font-size:18px;"&gt;à chaque tour n'a pas d'effet.&lt;/div&gt;&lt;/div&gt;&lt;br&gt;&lt;/div&gt;&lt;/div&gt;&lt;/div&gt;</t>
  </si>
  <si>
    <t>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font-size:16px;"&gt;&lt;b&gt;Vieille Carte&lt;/b&gt;, &lt;b&gt;Voyage&lt;/b&gt;,&lt;/div&gt;&lt;/div&gt;&lt;br&gt;&lt;div style="display:inline;"&gt;&lt;div style="display:inline; font-size:16px;"&gt;&lt;b&gt;Trésor Englouti&lt;/b&gt; et &lt;b&gt;Rivage Lointain&lt;/b&gt;,&lt;/div&gt;&lt;/div&gt;&lt;br&gt;&lt;/div&gt;&lt;/div&gt;&lt;div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</t>
  </si>
  <si>
    <t>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font-size:16px;"&gt;&lt;b&gt;Apprenti Magicien&lt;/b&gt;, &lt;b&gt;Illusionniste&lt;/b&gt;,&lt;/div&gt;&lt;/div&gt;&lt;br&gt;&lt;div style="display:inline;"&gt;&lt;div style="display:inline; font-size:16px;"&gt;&lt;b&gt;Sorcier&lt;/b&gt; et &lt;b&gt;Liche&lt;/b&gt;,&lt;/div&gt;&lt;/div&gt;&lt;br&gt;&lt;/div&gt;&lt;/div&gt;&lt;div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</t>
  </si>
  <si>
    <t>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font-size:16px;"&gt;&lt;b&gt;Cueilleuse d'Herbes&lt;/b&gt;, &lt;b&gt;Acolyte&lt;/b&gt;,&lt;/div&gt;&lt;/div&gt;&lt;br&gt;&lt;div style="display:inline;"&gt;&lt;div style="display:inline; font-size:16px;"&gt;&lt;b&gt;Sorcière Maléfique&lt;/b&gt; et &lt;b&gt;Sibylle&lt;/b&gt;,&lt;/div&gt;&lt;/div&gt;&lt;br&gt;&lt;/div&gt;&lt;/div&gt;&lt;div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</t>
  </si>
  <si>
    <t>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font-size:16px;"&gt;&lt;b&gt;Tente&lt;/b&gt;, &lt;b&gt;Garnison&lt;/b&gt;,&lt;/div&gt;&lt;/div&gt;&lt;br&gt;&lt;div style="display:inline;"&gt;&lt;div style="display:inline; font-size:16px;"&gt;&lt;b&gt;Fort de la Colline&lt;/b&gt; et &lt;b&gt;Bastion&lt;/b&gt;,&lt;/div&gt;&lt;/div&gt;&lt;br&gt;&lt;/div&gt;&lt;/div&gt;&lt;div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</t>
  </si>
  <si>
    <t>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font-size:16px;"&gt;&lt;b&gt;Tactique&lt;/b&gt;, &lt;b&gt;Archère&lt;/b&gt;,&lt;/div&gt;&lt;/div&gt;&lt;br&gt;&lt;div style="display:inline;"&gt;&lt;div style="display:inline; font-size:16px;"&gt;&lt;b&gt;Seigneur de Guerre&lt;/b&gt; et &lt;b&gt;Territoire&lt;/b&gt;,&lt;/div&gt;&lt;/div&gt;&lt;br&gt;&lt;/div&gt;&lt;/div&gt;&lt;div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</t>
  </si>
  <si>
    <t>&lt;div class="card-text" style="top:05px;"&gt;&lt;div style="position:relative; top:05px;"&gt;&lt;div style="line-height:22px;"&gt;&lt;div style="display:inline;"&gt;&lt;div style="display:inline; font-size:24px;"&gt;&lt;div style="display: inline; font-weight: bold;"&gt;+1 Carte&lt;/div&gt;&lt;/div&gt;&lt;/div&gt;&lt;br&gt;&lt;div style="display:inline;"&gt;&lt;div style="display:inline; font-size:24px;"&gt;&lt;div style="display: inline; font-weight: bold;"&gt;+1 Action&lt;/div&gt;&lt;/div&gt;&lt;/div&gt;&lt;br&gt;&lt;div style="display:inline;"&gt;&lt;div style="display:inline; font-size:24px;"&gt;&lt;div style="display: inline; font-weight: bold;"&gt;+     &lt;/div&gt;&lt;/div&gt;&lt;/div&gt;&lt;br&gt;&lt;/div&gt;&lt;div style="line-height:16px; position:relative; top:10px;"&gt;&lt;div style="display:inline;"&gt;&lt;div style="display:inline; font-size:18px;"&gt;À ce tour, quand vous recevez&lt;/div&gt;&lt;/div&gt;&lt;br&gt;&lt;div style="display:inline;"&gt;&lt;div style="display:inline; font-size:18px;"&gt;une carte Attaque, tous vos&lt;/div&gt;&lt;/div&gt;&lt;br&gt;&lt;div style="display:inline;"&gt;&lt;div style="display:inline; font-size:18px;"&gt;adversaires défaussent jusqu'à&lt;/div&gt;&lt;/div&gt;&lt;br&gt;&lt;div style="display:inline;"&gt;&lt;div style="display:inline; font-size:18px;"&gt;avoir 3 cartes en main.&lt;/div&gt;&lt;/div&gt;&lt;br&gt;&lt;/div&gt;&lt;/div&gt;&lt;div class="card-text-coin-icon" style="transform:scale(0.18); top:55px; display: inline;left:140px;"&gt;&lt;div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</si>
  <si>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top:25px"&gt;&lt;div style="line-height:30px;"&gt;&lt;div style="display:inline;"&gt;&lt;div style="display:inline; font-weight: bold; font-size:28px;"&gt;+1 Carte&lt;/div&gt;&lt;/div&gt;&lt;br&gt;&lt;div style="display:inline;"&gt;&lt;div style="display:inline; font-weight: bold; font-size:28px;"&gt;+1 Action&lt;/div&gt;&lt;/div&gt;&lt;br&gt;&lt;div style="display:inline;"&gt;&lt;div style="display:inline; font-weight: bold; font-size:28px;"&gt;+1 Faveur&lt;/div&gt;&lt;/div&gt;&lt;br&gt;&lt;/div&gt;&lt;/div&gt;&lt;/div&gt;</t>
  </si>
  <si>
    <t>&lt;div class="card-text" style="top:20px;"&gt;&lt;div style="position:relative; top:20px;"&gt;&lt;div style="line-height:16px;"&gt;&lt;div style="display:inline;"&gt;&lt;div style="display:inline; font-size:18px;"&gt;Écartez une carte de votre main.&lt;/div&gt;&lt;/div&gt;&lt;br&gt;&lt;div style="display:inline;"&gt;&lt;div style="display:inline; font-size:18px;"&gt;Choisissez une option : &lt;div style="display:inline; font-weight:bold;"&gt;+1 Carte&lt;/div&gt; et &lt;/div&gt;&lt;/div&gt;&lt;br&gt;&lt;div style="display:inline;"&gt;&lt;div style="display:inline; font-size:18px;"&gt;&lt;div style="display:inline; font-weight:bold;"&gt;+1 Action&lt;/div&gt; ; ou recevez une carte&lt;/div&gt;&lt;/div&gt;&lt;br&gt;&lt;div style="display:inline;"&gt;&lt;div style="display:inline; font-size:18px;"&gt;coûtant jusqu'à      de plus&lt;/div&gt;&lt;/div&gt;&lt;br&gt;&lt;div style="display:inline;"&gt;&lt;div style="display:inline; font-size:18px;"&gt;que la carte écartée.&lt;/div&gt;&lt;/div&gt;&lt;br&gt;&lt;/div&gt;&lt;/div&gt;&lt;div class="card-text-coin-icon" style="transform:scale(0.15); top:82px; display: inline; left:161px;"&gt;&lt;div class="card-text-coin-text-container" style="display:inline;"&gt;&lt;div class="card-text-coin-text" style="color: black; display:inline; top:8px;"&gt;2&lt;/div&gt;&lt;/div&gt;&lt;/div&gt;&lt;/div&gt;</t>
  </si>
  <si>
    <t>/Blacksmi</t>
  </si>
  <si>
    <t>/merchant_camp</t>
  </si>
  <si>
    <t>&lt;div class="card-text" style="top:10px;"&gt;&lt;div style="position:relative; top:05px;"&gt;&lt;div style="line-height:16px;"&gt; 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font-size:16px;"&gt;&lt;b&gt;Crieuse Publique&lt;/b&gt;, &lt;b&gt;Forgeur&lt;/b&gt;,&lt;/div&gt;&lt;/div&gt;&lt;br&gt;&lt;div style="display:inline;"&gt;&lt;div style="display:inline; font-size:16px;"&gt;&lt;b&gt;Meunier&lt;/b&gt; et &lt;b&gt;Aînée&lt;/b&gt;,&lt;/div&gt;&lt;/div&gt;&lt;br&gt;&lt;/div&gt;&lt;/div&gt;&lt;div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</t>
  </si>
  <si>
    <t>&lt;div class="card-text" style="top:10px;"&gt;&lt;div style="position:relative; top:5px;"&gt;&lt;div style="line-height:26px;"&gt;&lt;div style="display:inline;"&gt;&lt;div style="display:inline; font-weight: bold; font-size:26px;"&gt;+2 Actions&lt;/div&gt;&lt;/div&gt;&lt;br&gt;&lt;div style="display:inline;"&gt;&lt;div style="display:inline; font-weight: bold; font-size:26px;"&gt;+     &lt;/div&gt;&lt;/div&gt;&lt;br&gt;&lt;/div&gt;&lt;/div&gt;&lt;div class="horizontal-line" style="width:200px; height:3px; margin-top:15px;"&gt;&lt;/div&gt;&lt;div style="position:relative; top:5px;"&gt;&lt;div style="line-height:16px;"&gt;&lt;div style="display:inline;"&gt;&lt;div style="display:inline; font-size:18px;"&gt;Quand vous défaussez cette carte&lt;/div&gt;&lt;/div&gt;&lt;br&gt;&lt;div style="display:inline;"&gt;&lt;div style="display:inline; font-size:18px;"&gt;de votre zone de jeu, vous pouvez&lt;/div&gt;&lt;/div&gt;&lt;br&gt;&lt;div style="display:inline;"&gt;&lt;div style="display:inline; font-size:18px;"&gt;la placer sur votre pioche.&lt;/div&gt;&lt;/div&gt;&lt;br&gt;&lt;/div&gt;&lt;/div&gt;&lt;div class="card-text-coin-icon" style="transform:scale(0.20); top:35px; display: inline; left:138px;"&gt;&lt;div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</si>
  <si>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top:10px;"&gt;&lt;div style="line-height:22px;"&gt;&lt;div style="display:inline;"&gt;&lt;div style="display:inline; font-size:24px;"&gt;&lt;div style="display: inline; font-weight: bold;"&gt;+1 Carte&lt;/div&gt;&lt;/div&gt;&lt;/div&gt;&lt;br&gt;&lt;div style="display:inline;"&gt;&lt;div style="display:inline; font-size:24px;"&gt;&lt;div style="display: inline; font-weight: bold;"&gt;+1 Action&lt;/div&gt;&lt;/div&gt;&lt;/div&gt;&lt;br&gt;&lt;/div&gt;&lt;div style="line-height:16px; position:relative; top:10px;"&gt;&lt;div style="display:inline;"&gt;&lt;div style="display:inline; font-size:18px;"&gt;Vous pouvez retourner une carte&lt;/div&gt;&lt;/div&gt;&lt;br&gt;&lt;div style="display:inline;"&gt;&lt;div style="display:inline; font-size:18px;"&gt;Action de votre main sur sa pile,&lt;/div&gt;&lt;/div&gt;&lt;br&gt;&lt;div style="display:inline;"&gt;&lt;div style="display:inline; font-size:18px;"&gt;pour recevoir en main une carte&lt;/div&gt;&lt;/div&gt;&lt;br&gt;&lt;div style="display:inline;"&gt;&lt;div style="display:inline; font-size:18px;"&gt;ction différente coûtant jusqu'à    .&lt;/div&gt;&lt;/div&gt;&lt;br&gt;&lt;/div&gt;&lt;/div&gt;&lt;div class="card-text-coin-icon" style="transform:scale(0.12); top:133px; display: inline;left:244px;"&gt;&lt;div class="card-text-coin-text-container" style="display:inline;"&gt;&lt;div class="card-text-coin-text" style="color: black; display:inline; top:8px;"&gt;5&lt;div&gt;&lt;/div&gt;&lt;/div&gt;&lt;/div&gt;&lt;/div&gt;&lt;/div&gt;</t>
  </si>
  <si>
    <t>&lt;div class="card-text" style="top:20px;"&gt;&lt;div style="position:relative; top:10px;"&gt;&lt;div style="line-height:18px;"&gt; &lt;div style="display:inline;"&gt;&lt;div style="display:inline; font-size:20px;"&gt;Choisissez une option : &lt;div style="display:inline; font-weight: bold; font-size:22px;"&gt;+     &lt;/div&gt; ;&lt;/div&gt;&lt;/div&gt;&lt;br&gt; &lt;div style="display:inline;"&gt;&lt;div style="display:inline; font-size:20px;"&gt; ou recevez un Argent ;&lt;/div&gt;&lt;/div&gt;&lt;br&gt; &lt;div style="display:inline;"&gt;&lt;div style="display:inline; font-size:20px;"&gt; ou &lt;div style="display: inline; font-weight: bold;"&gt;+1 Carte&lt;/div&gt; et &lt;div style="display: inline; font-weight: bold;"&gt;+1 Action&lt;/div&gt;.&lt;/div&gt;&lt;/div&gt;&lt;br&gt;&lt;/div&gt;&lt;/div&gt;&lt;div style="position:relative; top:20px;"&gt;&lt;div style="line-height:18px;"&gt; &lt;div style="display:inline;"&gt;&lt;div style="display:inline; font-size:20px;"&gt;Vous pouvez tourner&lt;/div&gt;&lt;/div&gt;&lt;br&gt; &lt;div style="display:inline;"&gt;&lt;div style="display:inline; font-size:20px;"&gt;les Citoyens.&lt;/div&gt;&lt;/div&gt;&lt;br&gt;&lt;/div&gt;&lt;/div&gt;&lt;div class="card-text-coin-icon" style="transform:scale(0.18); top:10px; display: inline;left:235px;"&gt;&lt;div class="card-text-coin-text-container" style="display:inline;"&gt;&lt;div class="card-text-coin-text" style="color: black; display:inline; top:8px;"&gt;2&lt;/div&gt;&lt;/div&gt;&lt;/div&gt; &lt;/div&gt;</t>
  </si>
  <si>
    <t>&lt;div class="card-text" style="top:10px;"&gt;&lt;div style="position:relative; top:15px;"&gt;&lt;div style="line-height:18px;"&gt; &lt;div style="display:inline;"&gt;&lt;div style="display:inline; font-size:20px;"&gt;Choisissez une option : &lt;/div&gt;&lt;/div&gt;&lt;br&gt; &lt;div style="display:inline;"&gt;&lt;div style="display:inline; font-size:20px;"&gt;piochez jusqu'à avoir &lt;/div&gt;&lt;/div&gt;&lt;br&gt; &lt;div style="display:inline;"&gt;&lt;div style="display:inline; font-size:20px;"&gt; 6 cartes en main ;&lt;/div&gt;&lt;/div&gt;&lt;br&gt; &lt;div style="display:inline;"&gt;&lt;div style="display:inline; font-size:20px;"&gt;ou &lt;div style="display:inline; font-weight: bold; font-size:20px;"&gt;+ 2 Cartes&lt;/div&gt; ; ou&lt;/div&gt;&lt;/div&gt;&lt;br&gt; &lt;div style="display:inline;"&gt;&lt;div style="display:inline; font-size:20px;"&gt; &lt;div style="display: inline; font-weight: bold;"&gt;+1 Carte&lt;/div&gt; et &lt;div style="display: inline; font-weight: bold;"&gt;+1 Action&lt;/div&gt;.&lt;/div&gt;&lt;/div&gt;&lt;br&gt;&lt;/div&gt;&lt;/div&gt; &lt;/div&gt;</t>
  </si>
  <si>
    <t>&lt;div class="card-text" style="top:15px;"&gt;&lt;div style="position:relative; top:15px;"&gt;&lt;div style="line-height:18px;"&gt;&lt;div style="display:inline;"&gt;&lt;div style="display:inline; font-size:20px;"&gt;Consultez les cinq premières&lt;/div&gt;&lt;/div&gt;&lt;br&gt;&lt;div style="display:inline;"&gt;&lt;div style="display:inline; font-size:20px;"&gt;cartes de votre pioche. Écartez&lt;/div&gt;&lt;/div&gt;&lt;br&gt;&lt;div style="display:inline;"&gt;&lt;div style="display:inline; font-size:20px;"&gt;jusqu'à deux d'entre elles.&lt;/div&gt;&lt;/div&gt;&lt;br&gt;&lt;div style="display:inline;"&gt;&lt;div style="display:inline; font-size:20px;"&gt;Replacez le reste sur&lt;/div&gt;&lt;/div&gt;&lt;br&gt;&lt;div style="display:inline;"&gt;&lt;div style="display:inline; font-size:20px;"&gt;votre pioche dans l'ordre &lt;/div&gt;&lt;/div&gt;&lt;br&gt;&lt;div style="display:inline;"&gt;&lt;div style="display:inline; font-size:20px;"&gt;de votre choix.&lt;/div&gt;&lt;/div&gt;&lt;br&gt;&lt;/div&gt;&lt;/div&gt;&lt;/div&gt;</t>
  </si>
  <si>
    <t>&lt;div class="card-text" style="top:10px;"&gt;&lt;div style="position:relative; top:5px;"&gt;&lt;div style="line-height:26px;"&gt;&lt;div style="display:inline;"&gt;&lt;div style="display:inline; font-weight: bold; font-size:26px;"&gt;+1 Action&lt;/div&gt;&lt;/div&gt;&lt;br&gt;&lt;/div&gt;&lt;/div&gt;&lt;div style="position:relative; top:5px;"&gt;&lt;div style="line-height:16px;"&gt;&lt;div style="display:inline;"&gt;&lt;div style="display:inline; font-size:18px;"&gt;Défaussez 3 cartes.&lt;/div&gt;&lt;/div&gt;&lt;br&gt;&lt;div style="display:inline;"&gt;&lt;div style="display:inline; font-size:18px;"&gt;Si vous en avez défaussé&lt;/div&gt;&lt;/div&gt;&lt;br&gt;&lt;div style="display:inline;"&gt;&lt;div style="display:inline; font-size:18px;"&gt;au moins une, &lt;div style="display:inline; font-weight: bold"&gt;+     &lt;/div&gt;.&lt;/div&gt;&lt;/div&gt;&lt;br&gt;&lt;/div&gt;&lt;/div&gt;&lt;div class="horizontal-line" style="width:200px; height:3px; margin-top:15px;"&gt;&lt;/div&gt;&lt;div style="position:relative; top:5px;"&gt;&lt;div style="line-height:16px;"&gt;&lt;div style="display:inline;"&gt;&lt;div style="display:inline; font-size:18px;"&gt;Lorsque vous recevez ou &lt;/div&gt;&lt;/div&gt;&lt;br&gt;&lt;div style="display:inline;"&gt;&lt;div style="display:inline; font-size:18px;"&gt;écartez cette carte, &lt;div style="display:inline; font-weight: bold;"&gt;+2 Faveurs&lt;/div&gt;.&lt;/div&gt;&lt;/div&gt;&lt;br&gt;&lt;/div&gt;&lt;/div&gt;&lt;div class="card-text-coin-icon" style="transform:scale(0.15); top:76px; display: inline; left:188px;"&gt;&lt;div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</si>
  <si>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style="top:10px;"&gt;&lt;div style="position:relative; top:5px;"&gt;&lt;div style="line-height:26px;"&gt;&lt;div style="display:inline;"&gt;&lt;div style="display:inline; font-weight: bold; font-size:26px;"&gt;+1 Action&lt;/div&gt;&lt;/div&gt;&lt;br&gt;&lt;/div&gt;&lt;/div&gt;&lt;div style="position:relative; top:5px;"&gt;&lt;div style="line-height:16px;"&gt;&lt;div style="display:inline;"&gt;&lt;div style="display:inline; font-size:18px;"&gt;Au début de votre prochain&lt;/div&gt;&lt;/div&gt;&lt;br&gt;&lt;div style="display:inline;"&gt;&lt;div style="display:inline; font-size:18px;"&gt;tour, recevez une carte&lt;/div&gt;&lt;/div&gt;&lt;br&gt;&lt;div style="display:inline;"&gt;&lt;div style="display:inline; font-size:18px;"&gt;coûtant jusqu'à      .&lt;/div&gt;&lt;/div&gt;&lt;br&gt;&lt;/div&gt;&lt;/div&gt;&lt;div class="horizontal-line" style="width:200px; height:3px; margin-top:15px;"&gt;&lt;/div&gt;&lt;div style="position:relative; top:5px;"&gt;&lt;div style="line-height:16px;"&gt;&lt;div style="display:inline;"&gt;&lt;div style="display:inline; font-size:18px;"&gt;Mise en place : chaque&lt;/div&gt;&lt;/div&gt;&lt;br&gt;&lt;div style="display:inline;"&gt;&lt;div style="display:inline; font-size:18px;"&gt;joueur obtient &lt;div style="display:inline; font-weight: bold;"&gt;+4 Faveurs&lt;/div&gt;.&lt;/div&gt;&lt;/div&gt;&lt;br&gt;&lt;/div&gt;&lt;/div&gt;&lt;div class="card-text-coin-icon" style="transform:scale(0.15); top:76px; display: inline; left:186px;"&gt;&lt;div class="card-text-coin-text-container" style="display:inline;"&gt;&lt;div class="card-text-coin-text" style="color: black; display:inline; top:8px;"&gt;5&lt;/div&gt;&lt;/div&gt;&lt;/div&gt;&lt;/div&gt;</t>
  </si>
  <si>
    <t>&lt;div class="card-text" style="top:15px;"&gt;&lt;div style="position:relative; top:15px;"&gt;&lt;div style="line-height:16px;"&gt;&lt;div style="display:inline;"&gt;&lt;div style="display:inline; font-size:18px;"&gt;Écartez une carte de votre main.&lt;/div&gt;&lt;/div&gt;&lt;br&gt;&lt;div style="display:inline;"&gt;&lt;div style="display:inline; font-size:18px;"&gt;Choisissez une option : &lt;/div&gt;&lt;/div&gt;&lt;br&gt;&lt;/div&gt;&lt;/div&gt;&lt;div style="position:relative; top:18px;"&gt;&lt;div style="line-height:16px;"&gt;&lt;div style="display:inline;"&gt;&lt;div style="display:inline; font-size:18px;"&gt;&lt;div style="display:inline; font-weight:bold;"&gt;+1 Carte&lt;/div&gt; par      de son coût ;&lt;/div&gt;&lt;/div&gt;&lt;br&gt;&lt;div style="display:inline;"&gt;&lt;div style="display:inline; font-size:18px;"&gt; ou &lt;div style="display:inline; font-weight:bold;"&gt;+1 Action&lt;/div&gt; par      de son coût ;&lt;/div&gt;&lt;/div&gt;&lt;br&gt;&lt;div style="display:inline;"&gt;&lt;div style="display:inline; font-size:18px;"&gt; ou &lt;div style="display:inline; font-weight:bold;"&gt;+     &lt;/div&gt; par      de son coût ;&lt;/div&gt;&lt;/div&gt;&lt;br&gt;&lt;div style="display:inline;"&gt;&lt;div style="display:inline; font-size:18px;"&gt; ou &lt;div style="display:inline; font-weight:bold;"&gt;+1 Faveur&lt;/div&gt; par      de son coût.&lt;/div&gt;&lt;/div&gt;&lt;br&gt;&lt;/div&gt;&lt;/div&gt;&lt;div class="card-text-coin-icon" style="transform:scale(0.13); top:63px; display: inline; left:136px;"&gt;&lt;div class="card-text-coin-text-container" style="display:inline;"&gt;&lt;div class="card-text-coin-text" style="color: black; display:inline; top:8px;"&gt;1&lt;/div&gt;&lt;/div&gt;&lt;/div&gt;&lt;div class="card-text-coin-icon" style="transform:scale(0.13); top:83px; display: inline; left:152px;"&gt;&lt;div class="card-text-coin-text-container" style="display:inline;"&gt;&lt;div class="card-text-coin-text" style="color: black; display:inline; top:8px;"&gt;1&lt;/div&gt;&lt;/div&gt;&lt;/div&gt;&lt;div class="card-text-coin-icon" style="transform:scale(0.13); top:103px; display: inline; left:82px;"&gt;&lt;div class="card-text-coin-text-container" style="display:inline;"&gt;&lt;div class="card-text-coin-text" style="color: black; display:inline; top:8px;"&gt;1&lt;/div&gt;&lt;/div&gt;&lt;/div&gt;&lt;div class="card-text-coin-icon" style="transform:scale(0.13); top:103px; display: inline; left:131px;"&gt;&lt;div class="card-text-coin-text-container" style="display:inline;"&gt;&lt;div class="card-text-coin-text" style="color: black; display:inline; top:8px;"&gt;1&lt;/div&gt;&lt;/div&gt;&lt;/div&gt;&lt;div class="card-text-coin-icon" style="transform:scale(0.13); top:123px; display: inline; left:157px;"&gt;&lt;div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</si>
  <si>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top:10px;"&gt;&lt;div style="line-height:24px;"&gt;&lt;div style="display:inline;"&gt;&lt;div style="display:inline; font-size:26px;"&gt;&lt;div style="display: inline; font-weight: bold;"&gt;+3 Cartes&lt;/div&gt;&lt;/div&gt;&lt;/div&gt;&lt;br&gt;&lt;/div&gt;&lt;div style="line-height:18px; position:relative; top:15px;"&gt;&lt;div style="display:inline;"&gt;&lt;div style="display:inline; font-size:20px;"&gt;Si ceci vous a fait mélanger&lt;/div&gt;&lt;/div&gt;&lt;br&gt;&lt;div style="display:inline;"&gt;&lt;div style="display:inline; font-size:20px;"&gt;(au moins une carte),&lt;/div&gt;&lt;/div&gt;&lt;br&gt;&lt;div style="display:inline;"&gt;&lt;div style="display:inline; font-size:20px;"&gt;&lt;div style="display:inline; font-weight:bold;"&gt;+1 Action&lt;/div&gt; et &lt;div style="display:inline; font-weight:bold;"&gt;+2 Faveurs&lt;/div&gt;.&lt;/div&gt;&lt;/div&gt;&lt;br&gt;&lt;/div&gt;&lt;/div&gt;&lt;/div&gt;</t>
  </si>
  <si>
    <t>&lt;div class="card-text" style="top:20px;"&gt;&lt;div style="position:relative; top:20px;"&gt;&lt;div style="line-height:18px;"&gt;&lt;div style="display:inline;"&gt;&lt;div style="display:inline; font-size:20px;"&gt;+     &lt;/div&gt;&lt;/div&gt;&lt;br&gt;&lt;br&gt;&lt;div style="display:inline;"&gt;&lt;div style="display:inline; font-size:20px;"&gt;À ce tour, quand vous&lt;/div&gt;&lt;/div&gt;&lt;br&gt;&lt;div style="display:inline;"&gt;&lt;div style="display:inline; font-size:20px;"&gt;recevez une carte, &lt;div style="display:inline; font-weight:bold;"&gt;+1 Faveur&lt;/div&gt;.&lt;/div&gt;&lt;/div&gt;&lt;br&gt;&lt;/div&gt;&lt;/div&gt;&lt;div class="card-text-coin-icon" style="transform:scale(0.22); top:15px; display: inline;left:140px;"&gt;&lt;div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</si>
  <si>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style="top:20px;"&gt;&lt;div style="position:relative; top:10px;"&gt;&lt;div style="line-height:22px;"&gt;&lt;div style="display:inline;"&gt;&lt;div style="display:inline; font-size:26px;"&gt;&lt;div style="display: inline; font-weight: bold;"&gt;+1 Achat&lt;/div&gt;&lt;/div&gt;&lt;/div&gt;&lt;br&gt;&lt;/div&gt;&lt;div style="line-height:18px; position:relative; top:15px;"&gt;&lt;div style="display:inline;"&gt;&lt;div style="display:inline; font-size:20px;"&gt;&lt;div style="display:inline; font-weight:bold;"&gt;+1 Carte&lt;/div&gt; par carte dans &lt;/div&gt;&lt;/div&gt;&lt;br&gt;&lt;div style="display:inline;"&gt;&lt;div style="display:inline; font-size:20px;"&gt;votre main. Défaussez jusqu'à &lt;/div&gt;&lt;/div&gt;&lt;br&gt;&lt;div style="display:inline;"&gt;&lt;div style="display:inline; font-size:20px;"&gt;avoir 10 cartes en main.&lt;/div&gt;&lt;/div&gt;&lt;br&gt;&lt;/div&gt;&lt;/div&gt;&lt;/div&gt;</t>
  </si>
  <si>
    <t>&lt;div class="card-text" style="top:15px;"&gt;&lt;div style="position:relative; top:10px;"&gt;&lt;div style="line-height:16px;"&gt;&lt;div style="display:inline;"&gt;&lt;div style="display:inline; font-size:18px;"&gt;Si aucune pile de la Réserve&lt;/div&gt;&lt;/div&gt;&lt;br&gt;&lt;div style="display:inline;"&gt;&lt;div style="display:inline; font-size:18px;"&gt;n'est vide, &lt;div style="display:inline; font-weight:bold;"&gt;+1 Action&lt;/div&gt; et recevez&lt;/div&gt;&lt;/div&gt;&lt;br&gt;&lt;div style="display:inline;"&gt;&lt;div style="display:inline; font-size:18px;"&gt;une carte coûtant jusqu'à     .&lt;/div&gt;&lt;/div&gt;&lt;br&gt;&lt;/div&gt;&lt;/div&gt;&lt;div style="position:relative; top:15px;"&gt;&lt;div style="line-height:16px;"&gt;&lt;div style="display:inline;"&gt;&lt;div style="display:inline; font-size:18px;"&gt;Sinon, écartez une carte de&lt;/div&gt;&lt;/div&gt;&lt;br&gt;&lt;div style="display:inline;"&gt;&lt;div style="display:inline; font-size:18px;"&gt;votre main et recevez une carte&lt;/div&gt;&lt;/div&gt;&lt;br&gt;&lt;div style="display:inline;"&gt;&lt;div style="display:inline; font-size:18px;"&gt;coûtant jusqu'à      de plus.&lt;/div&gt;&lt;/div&gt;&lt;br&gt; &lt;/div&gt;&lt;/div&gt;&lt;div class="card-text-coin-icon" style="transform:scale(0.15); top:53px; display: inline;left:220px;"&gt;&lt;div class="card-text-coin-text-container" style="display:inline;"&gt;&lt;div class="card-text-coin-text" style="color: black; display:inline; top:8px;"&gt;4&lt;/div&gt;&lt;/div&gt;&lt;/div&gt;&lt;div class="card-text-coin-icon" style="transform:scale(0.15); top:119px; display: inline;left:159px;"&gt;&lt;div class="card-text-coin-text-container" style="display:inline;"&gt;&lt;div class="card-text-coin-text" style="color: black; display:inline; top:8px;"&gt;2&lt;/div&gt;&lt;/div&gt;&lt;/div&gt;&lt;/div&gt;</t>
  </si>
  <si>
    <t>/hunter</t>
  </si>
  <si>
    <t>&lt;div class="card-text" style="top:15px;"&gt;&lt;div style="position:relative; top:10px;"&gt;&lt;div style="line-height:16px;"&gt;&lt;div style="display:inline;"&gt;&lt;div style="display:inline; font-weight:bold; font-size:22px;"&gt;+1 Action&lt;/div&gt;&lt;/div&gt;&lt;br&gt;&lt;/div&gt;&lt;/div&gt;&lt;div style="position:relative; top:15px;"&gt;&lt;div style="line-height:16px;"&gt;&lt;div style="display:inline;"&gt;&lt;div style="display:inline; font-size:18px;"&gt;Dévoilez les 3 premières&lt;/div&gt;&lt;/div&gt;&lt;br&gt;&lt;div style="display:inline;"&gt;&lt;div style="display:inline; font-size:18px;"&gt;cartes de votre pioche.&lt;/div&gt;&lt;/div&gt;&lt;br&gt;&lt;div style="display:inline;"&gt;&lt;div style="display:inline; font-size:18px;"&gt; Parmi elles, prenez en main&lt;/div&gt;&lt;/div&gt;&lt;br&gt;&lt;div style="display:inline;"&gt;&lt;div style="display:inline; font-size:18px;"&gt;une carte Action, Trésor&lt;/div&gt;&lt;/div&gt;&lt;br&gt;&lt;div style="display:inline;"&gt;&lt;div style="display:inline; font-size:18px;"&gt;et Victoire. Défaussez les autres.&lt;/div&gt;&lt;/div&gt;&lt;br&gt; &lt;/div&gt;&lt;/div&gt;&lt;/div&gt;</t>
  </si>
  <si>
    <t>&lt;div class="card-text" style="top:15px;"&gt;&lt;div style="position:relative; top:15px;"&gt;&lt;div style="line-height:16px;"&gt;&lt;div style="display:inline;"&gt;&lt;div style="display:inline; font-size:24px; font-weight:bold;"&gt;+    &lt;/div&gt;&lt;/div&gt;&lt;br&gt;&lt;br&gt;&lt;div style="display:inline;"&gt;&lt;div style="display:inline; font-size:18px;"&gt;À ce tour, quand vous&lt;/div&gt;&lt;/div&gt;&lt;br&gt;&lt;div style="display:inline;"&gt;&lt;div style="display:inline; font-size:18px;"&gt;recevez une carte coûtant&lt;/div&gt;&lt;/div&gt;&lt;br&gt;&lt;div style="display:inline;"&gt;&lt;div style="display:inline; font-size:18px;"&gt;     ou     , &lt;div style="display:inline; font-weight:bold;"&gt;+1 Achat&lt;/div&gt;.&lt;/div&gt;&lt;/div&gt;&lt;br&gt; &lt;/div&gt;&lt;/div&gt;&lt;div class="card-text-coin-icon" style="transform:scale(0.22); top:10px;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style="transform:scale(0.15); top:93px; display: inline;left:69px;"&gt;&lt;div class="card-text-coin-text-container" style="display:inline;"&gt;&lt;div class="card-text-coin-text" style="color: black; display:inline; top:8px;"&gt;3&lt;/div&gt;&lt;/div&gt;&lt;/div&gt;&lt;div class="card-text-coin-icon" style="transform:scale(0.15); top:93px; display: inline;left:113px;"&gt;&lt;div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</si>
  <si>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style="top:15px;"&gt;&lt;div style="position:relative; top:15px;"&gt;&lt;div style="line-height:18px;"&gt;&lt;div style="display:inline;"&gt;&lt;div style="display:inline; font-size:20px;"&gt;Vous pouvez jouer une carte&lt;/div&gt;&lt;/div&gt;&lt;br&gt;&lt;div style="display:inline;"&gt;&lt;div style="display:inline; font-size:20px;"&gt;Action ou Trésor de votre main.&lt;/div&gt;&lt;/div&gt;&lt;br&gt;&lt;/div&gt;&lt;/div&gt;&lt;div style="position:relative; top:20px;"&gt;&lt;div style="line-height:18px;"&gt;&lt;div style="display:inline;"&gt;&lt;div style="display:inline; font-size:20px;"&gt;Choisissez: rejouez-la;&lt;/div&gt;&lt;/div&gt;&lt;br&gt;&lt;div style="display:inline;"&gt;&lt;div style="display:inline; font-size:20px;"&gt;ou recevez-en un exemplaire.&lt;/div&gt;&lt;/div&gt;&lt;br&gt; &lt;/div&gt;&lt;/div&gt;&lt;/div&gt;</t>
  </si>
  <si>
    <t>&lt;div class="card-text" style="top:25px;"&gt;&lt;div style="position:relative; top:45px;"&gt;&lt;div style="line-height:18px;"&gt;&lt;div style="display:inline;"&gt;&lt;div style="display:inline; font-size:22px; font-weight:bold;"&gt;+1 Faveur&lt;/div&gt;&lt;/div&gt;&lt;br&gt;&lt;/div&gt;&lt;/div&gt;&lt;div style="position:relative; top:45px;"&gt;&lt;div style="line-height:16px;"&gt;&lt;div style="display:inline;"&gt;&lt;div style="display:inline; font-size:18px;"&gt;Vous pouvez mettre de côté&lt;/div&gt;&lt;/div&gt;&lt;br&gt;&lt;div style="display:inline;"&gt;&lt;div style="display:inline; font-size:18px;"&gt;une carte Action de votre main&lt;/div&gt;&lt;/div&gt;&lt;br&gt;&lt;div style="display:inline;"&gt;&lt;div style="display:inline; font-size:18px;"&gt;pour la jouer au début&lt;/div&gt;&lt;/div&gt;&lt;br&gt;&lt;div style="display:inline;"&gt;&lt;div style="display:inline; font-size:18px;"&gt;de votre prochain tour.&lt;/div&gt;&lt;/div&gt;&lt;br&gt;&lt;/div&gt;&lt;/div&gt;&lt;div class="card-text-coin-icon" style="transform:scale(0.3); top:0px; display: inline;left:130px;"&gt;&lt;div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</si>
  <si>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style="top:25px;"&gt;&lt;div style="position:relative; top:15px;"&gt;&lt;div style="line-height:16px;"&gt;&lt;div style="display:inline;"&gt;&lt;div style="display:inline; font-size:20px; font-weight:bold;"&gt;+1 Carte&lt;/div&gt;&lt;/div&gt;&lt;br&gt;&lt;div style="display:inline;"&gt;&lt;div style="display:inline; font-size:20px; font-weight:bold;"&gt;+2 Actions&lt;/div&gt;&lt;/div&gt;&lt;br&gt;&lt;/div&gt;&lt;/div&gt;&lt;div style="position:relative; top:20px;"&gt;&lt;div style="line-height:16px;"&gt;&lt;div style="display:inline;"&gt;&lt;div style="display:inline; font-size:18px;"&gt;Vous pouvez défausser 2 cartes&lt;/div&gt;&lt;/div&gt;&lt;br&gt;&lt;div style="display:inline;"&gt;&lt;div style="display:inline; font-size:18px;"&gt;pour +     . Vous pouvez &lt;/div&gt;&lt;/div&gt;&lt;br&gt;&lt;div style="display:inline;"&gt;&lt;div style="display:inline; font-size:18px;"&gt;payer      pour &lt;div style="display:inline; font-weight:bold;"&gt;+2 Cartes&lt;/div&gt;.&lt;/div&gt;&lt;/div&gt;&lt;br&gt;&lt;/div&gt;&lt;/div&gt;&lt;div class="card-text-coin-icon" style="transform:scale(0.15); top:81px; display: inline;left:104px;"&gt;&lt;div class="card-text-coin-text-container" style="display:inline;"&gt;&lt;div class="card-text-coin-text" style="color: black; display:inline; top:8px;"&gt;2&lt;/div&gt;&lt;/div&gt;&lt;/div&gt;&lt;div class="card-text-coin-icon" style="transform:scale(0.15); top:101px; display: inline;left:95px;"&gt;&lt;div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</si>
  <si>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top:15px;"&gt;&lt;div style="line-height:16px;"&gt;&lt;div style="display:inline;"&gt;&lt;div style="display:inline; font-size:20px; font-weight:bold;"&gt;+    &lt;/div&gt;&lt;/div&gt;&lt;br&gt;&lt;/div&gt;&lt;/div&gt;&lt;div style="position:relative; top:20px;"&gt;&lt;div style="line-height:16px;"&gt;&lt;div style="display:inline;"&gt;&lt;div style="display:inline; font-size:18px;"&gt;Tous vos adversaires écartent&lt;/div&gt;&lt;/div&gt;&lt;br&gt;&lt;div style="display:inline;"&gt;&lt;div style="display:inline; font-size:18px;"&gt;la carte du haut de leur pioche&lt;/div&gt;&lt;/div&gt;&lt;br&gt;&lt;div style="display:inline;"&gt;&lt;div style="display:inline; font-size:18px;"&gt;Si elle coûte      ou plus,&lt;/div&gt;&lt;/div&gt;&lt;br&gt;&lt;div style="display:inline;"&gt;&lt;div style="display:inline; font-size:18px;"&gt;ils reçoivent une carte moins chère&lt;/div&gt;&lt;/div&gt;&lt;br&gt;&lt;div style="display:inline;"&gt;&lt;div style="display:inline; font-size:18px;"&gt;ayant un type en commun;&lt;/div&gt;&lt;/div&gt;&lt;br&gt;&lt;div style="display:inline;"&gt;&lt;div style="display:inline; font-size:18px;"&gt;sinon ils reçoivent une Malédiction.&lt;/div&gt;&lt;/div&gt;&lt;br&gt;&lt;/div&gt;&lt;/div&gt;&lt;div class="card-text-coin-icon" style="transform:scale(0.18); top:15px; display: inline;left:141px;"&gt;&lt;div class="card-text-coin-text-container" style="display:inline;"&gt;&lt;div class="card-text-coin-text" style="color: black; display:inline; top:8px;"&gt;2&lt;/div&gt;&lt;/div&gt;&lt;/div&gt;&lt;div class="card-text-coin-icon" style="transform:scale(0.15);top: 83px;display: inline;left: 148px;"&gt;&lt;div class="card-text-coin-text-container" style="display:inline;"&gt;&lt;div class="card-text-coin-text" style="color: black; display:inline; top:8px;"&gt;3&lt;/div&gt;&lt;/div&gt;&lt;/div&gt;&lt;/div&gt;</t>
  </si>
  <si>
    <t>/townA</t>
  </si>
  <si>
    <t>&lt;div class="card-text" style="top:20px;"&gt;&lt;div style="position:relative; top:20px;"&gt;&lt;div style="line-height:20px;"&gt;&lt;div style="display:inline;"&gt;&lt;div style="display:inline; font-size:22px;"&gt;Choisissez une option:&lt;/div&gt;&lt;/div&gt;&lt;br&gt;&lt;div style="display:inline;"&gt;&lt;div style="display:inline; font-size:22px;"&gt;&lt;div style="display:inline; font-weight:bold;"&gt;+1 Carte&lt;/div&gt; et &lt;div style="display:inline; font-weight:bold;"&gt;+2 Actions&lt;/div&gt; ;&lt;/div&gt;&lt;/div&gt;&lt;br&gt;&lt;div style="display:inline;"&gt;&lt;div style="display:inline; font-size:22px;"&gt; ou &lt;div style="display:inline; font-weight:bold;"&gt;+1 Achat&lt;/div&gt; et &lt;div style="display:inline; font-weight:bold;"&gt;+    &lt;/div&gt;.&lt;/div&gt;&lt;/div&gt;&lt;br&gt;&lt;/div&gt;&lt;/div&gt;&lt;div class="card-text-coin-icon" style="transform:scale(0.18); top:67px; display: inline;left:207px;"&gt;&lt;div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</si>
  <si>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top:10px;"&gt;&lt;div style="line-height:20px;"&gt;&lt;div style="display:inline;"&gt;&lt;div style="display:inline; font-size:22px; font-weight:bold;"&gt;+1 Carte&lt;/div&gt;&lt;/div&gt;&lt;br&gt;&lt;/div&gt;&lt;/div&gt;&lt;div style="position:relative; top:20px;"&gt;&lt;div style="line-height:16px;"&gt;&lt;div style="display:inline;"&gt;&lt;div style="display:inline; font-size:18px;"&gt;Vous pouvez jouer une carte&lt;/div&gt;&lt;/div&gt;&lt;br&gt;&lt;div style="display:inline;"&gt;&lt;div style="display:inline; font-size:18px;"&gt;Action non-Durée de votre main.&lt;/div&gt;&lt;/div&gt;&lt;br&gt;&lt;div style="display:inline;"&gt;&lt;div style="display:inline; font-size:18px;"&gt;Mettez-la de côté;&lt;/div&gt;&lt;/div&gt;&lt;br&gt;&lt;div style="display:inline;"&gt;&lt;div style="display:inline; font-size:18px;"&gt;dans ce cas, jouez-la&lt;/div&gt;&lt;/div&gt;&lt;br&gt;&lt;div style="display:inline;"&gt;&lt;div style="display:inline; font-size:18px;"&gt;au début de votre prochain tour.&lt;/div&gt;&lt;/div&gt;&lt;br&gt;&lt;/div&gt;&lt;/div&gt;&lt;/div&gt;</t>
  </si>
  <si>
    <t>&lt;div class="card-text" style="top:10px;"&gt;&lt;div style="position:relative; top:10px;"&gt;&lt;div style="line-height:20px;"&gt;&lt;div style="display:inline;"&gt;&lt;div style="display:inline; font-size:22px; font-weight:bold;"&gt;+1 Action&lt;/div&gt;&lt;/div&gt;&lt;br&gt;&lt;/div&gt;&lt;/div&gt;&lt;div style="position:relative; top:20px;"&gt;&lt;div style="line-height:16px;"&gt;&lt;div style="display:inline;"&gt;&lt;div style="display:inline; font-size:18px;"&gt;Choisissez: &lt;div style="display:inline; font-weight:bold;"&gt;+1 Carte&lt;/div&gt; ; ou&lt;/div&gt;&lt;/div&gt;&lt;br&gt;&lt;div style="display:inline;"&gt;&lt;div style="display:inline; font-size:18px;"&gt;&lt;div style="display:inline; font-weight:bold;"&gt;+3 Cartes&lt;/div&gt;, alors défaussez &lt;/div&gt;&lt;/div&gt;&lt;br&gt;&lt;div style="display:inline;"&gt;&lt;div style="display:inline; font-size:18px;"&gt;3 Cartes ; ou &lt;div style="display:inline; font-weight:bold;"&gt;+5 Cartes&lt;/div&gt;, &lt;/div&gt;&lt;/div&gt;&lt;br&gt;&lt;div style="display:inline;"&gt;&lt;div style="display:inline; font-size:18px;"&gt;alors défaussez 6 cartes.&lt;/div&gt;&lt;/div&gt;&lt;br&gt;&lt;/div&gt;&lt;/div&gt;&lt;/div&gt;</t>
  </si>
  <si>
    <t>&lt;div class="card-text" style="top:10px;"&gt;&lt;div style="position:relative; top:10px;"&gt;&lt;div style="line-height:20px;"&gt;&lt;div style="display:inline;"&gt;&lt;div style="display:inline; font-size:22px; font-weight:bold;"&gt;+    &lt;/div&gt;&lt;/div&gt;&lt;br&gt;&lt;/div&gt;&lt;/div&gt;&lt;div style="position:relative; top:15px;"&gt;&lt;div style="line-height:16px;"&gt;&lt;div style="display:inline;"&gt;&lt;div style="display:inline; font-size:18px;"&gt;Défaussez la carte du haut&lt;/div&gt;&lt;/div&gt;&lt;br&gt;&lt;div style="display:inline;"&gt;&lt;div style="display:inline; font-size:18px;"&gt;de votre pioche. Consultez&lt;/div&gt;&lt;/div&gt;&lt;br&gt;&lt;div style="display:inline;"&gt;&lt;div style="display:inline; font-size:18px;"&gt;votre défausse; vous pouvez en&lt;/div&gt;&lt;/div&gt;&lt;br&gt;&lt;div style="display:inline;"&gt;&lt;div style="display:inline; font-size:18px;"&gt;jouer une carte Action ou Trésor.&lt;/div&gt;&lt;/div&gt;&lt;br&gt;&lt;/div&gt;&lt;/div&gt;&lt;div class="card-text-coin-icon" style="transform:scale(0.18); top:10px; display: inline;left:142px;"&gt;&lt;div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</si>
  <si>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style="top:15px;"&gt;&lt;div style="position:relative; top:10px;"&gt;&lt;div style="line-height:20px;"&gt;&lt;div style="display:inline;"&gt;&lt;div style="display:inline; font-size:22px; font-weight:bold;"&gt;+ 1 Action&lt;/div&gt;&lt;/div&gt;&lt;br&gt;&lt;/div&gt;&lt;/div&gt;&lt;div style="position:relative; top:15px;"&gt;&lt;div style="line-height:18px;"&gt;&lt;div style="display:inline;"&gt;&lt;div style="display:inline; font-size:20px;"&gt;Consultez les 4 premières&lt;/div&gt;&lt;/div&gt;&lt;br&gt;&lt;div style="display:inline;"&gt;&lt;div style="display:inline; font-size:20px;"&gt;cartes de votre pioche.&lt;/div&gt;&lt;/div&gt;&lt;br&gt;&lt;div style="display:inline;"&gt;&lt;div style="display:inline; font-size:20px;"&gt;Prenez-en une en main &lt;/div&gt;&lt;/div&gt;&lt;br&gt;&lt;div style="display:inline;"&gt;&lt;div style="display:inline; font-size:20px;"&gt;et défaussez les autres.&lt;/div&gt;&lt;/div&gt;&lt;br&gt;&lt;/div&gt;&lt;/div&gt;&lt;/div&gt;</t>
  </si>
  <si>
    <t>&lt;div class="card-text" style="top:15px;"&gt;&lt;div style="position:relative; top:05x;"&gt;&lt;div style="line-height:20px;"&gt;&lt;div style="display:inline;"&gt;&lt;div style="display:inline; font-size:22px; font-weight:bold;"&gt;+     &lt;/div&gt;&lt;/div&gt;&lt;br&gt;&lt;/div&gt;&lt;/div&gt;&lt;div style="position:relative; top:05px;"&gt;&lt;div style="line-height:16px;"&gt;&lt;div style="display:inline;"&gt;&lt;div style="display:inline; font-size:18px;"&gt;Vous pouvez jouer une carte Action&lt;/div&gt;&lt;/div&gt;&lt;br&gt;&lt;div style="display:inline;"&gt;&lt;div style="display:inline; font-size:18px;"&gt;de votre main. Si elle offre un choix&lt;/div&gt;&lt;/div&gt;&lt;br&gt;&lt;div style="display:inline;"&gt;&lt;div style="display:inline; font-size:18px;"&gt;entre plusieurs capacités (par exemple&lt;/div&gt;&lt;/div&gt;&lt;br&gt;&lt;div style="display:inline;"&gt;&lt;div style="display:inline; font-size:18px;"&gt;à l'aide du mot « choisissez »), vous&lt;/div&gt;&lt;/div&gt;&lt;br&gt;&lt;div style="display:inline;"&gt;&lt;div style="display:inline; font-size:18px;"&gt;pouvez en choisir une (différente)&lt;/div&gt;&lt;/div&gt;&lt;br&gt;&lt;div style="display:inline;"&gt;&lt;div style="display:inline; font-size:18px;"&gt;supplémentaire.&lt;/div&gt;&lt;/div&gt;&lt;br&gt;&lt;/div&gt;&lt;/div&gt;&lt;div class="card-text-coin-icon" style="transform:scale(0.18); top:0px; display: inline;left:145px;"&gt;&lt;div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</si>
  <si>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style="top:15px;"&gt;&lt;div style="position:relative; top:05x;"&gt;&lt;div style="line-height:20px;"&gt;&lt;div style="display:inline;"&gt;&lt;div style="display:inline; font-size:22px; font-weight:bold;"&gt;+1 Achat&lt;/div&gt;&lt;/div&gt;&lt;br&gt;&lt;/div&gt;&lt;/div&gt;&lt;div style="position:relative; top:10px;"&gt;&lt;div style="line-height:16px;"&gt;&lt;div style="display:inline;"&gt;&lt;div style="display:inline; font-size:18px;"&gt;Placez votre pioche dans&lt;/div&gt;&lt;/div&gt;&lt;br&gt;&lt;div style="display:inline;"&gt;&lt;div style="display:inline; font-size:18px;"&gt;votre défausse. Consultez-la.&lt;/div&gt;&lt;/div&gt;&lt;br&gt;&lt;div style="display:inline;"&gt;&lt;div style="display:inline; font-size:18px;"&gt;Vous pouvez jouer un Trésor&lt;/div&gt;&lt;/div&gt;&lt;br&gt;&lt;div style="display:inline;"&gt;&lt;div style="display:inline; font-size:18px;"&gt;depuis votre défausse.&lt;/div&gt;&lt;/div&gt;&lt;br&gt;&lt;/div&gt;&lt;/div&gt;&lt;div style="position:relative; top:20px;"&gt;&lt;div style="line-height:16px;"&gt;&lt;div style="display:inline;"&gt;&lt;div style="display:inline; font-size:18px;"&gt;Vous pouvez tourner les Augures.&lt;/div&gt;&lt;/div&gt;&lt;br&gt;&lt;/div&gt;&lt;/div&gt;&lt;/div&gt;</t>
  </si>
  <si>
    <t>&lt;div class="card-text" style="top:20px;"&gt;&lt;div style="position:relative; top:10px;"&gt;&lt;div style="line-height:16px;"&gt;&lt;div style="display:inline;"&gt;&lt;div style="display:inline; font-size:18px;"&gt;Vous pouvez écarter une carte&lt;/div&gt;&lt;/div&gt;&lt;br&gt;&lt;div style="display:inline;"&gt;&lt;div style="display:inline; font-size:18px;"&gt;Action ou Victoire de votre&lt;/div&gt;&lt;/div&gt;&lt;br&gt;&lt;div style="display:inline;"&gt;&lt;div style="display:inline; font-size:18px;"&gt;main pour recevoir un Or.&lt;/div&gt;&lt;/div&gt;&lt;br&gt;&lt;/div&gt;&lt;/div&gt;&lt;div style="position:relative; top:25px;"&gt;&lt;div style="line-height:16px;"&gt;&lt;div style="display:inline;"&gt;&lt;div style="display:inline; font-size:18px;"&gt;Vous pouvez écarter cette&lt;/div&gt;&lt;/div&gt;&lt;br&gt;&lt;div style="display:inline;"&gt;&lt;div style="display:inline; font-size:18px;"&gt;carte pour recevoir un Augure.&lt;/div&gt;&lt;/div&gt;&lt;br&gt;&lt;/div&gt;&lt;/div&gt;&lt;/div&gt;</t>
  </si>
  <si>
    <t>&lt;div class="card-text" style="top:15px;"&gt;&lt;div style="position:relative; top:05x;"&gt;&lt;div style="line-height:20px;"&gt;&lt;div style="display:inline;"&gt;&lt;div style="display:inline; font-size:22px; font-weight:bold;"&gt;+1 Action&lt;/div&gt;&lt;/div&gt;&lt;br&gt;&lt;/div&gt;&lt;/div&gt;&lt;div style="position:relative; top:10px;"&gt;&lt;div style="line-height:16px;"&gt;&lt;div style="display:inline;"&gt;&lt;div style="display:inline; font-size:18px;"&gt;Nommez une carte. Dévoilez&lt;/div&gt;&lt;/div&gt;&lt;br&gt;&lt;div style="display:inline;"&gt;&lt;div style="display:inline; font-size:18px;"&gt;et prenez en main la carte&lt;/div&gt;&lt;/div&gt;&lt;br&gt;&lt;div style="display:inline;"&gt;&lt;div style="display:inline; font-size:18px;"&gt;du haut de votre pioche. Si elle&lt;/div&gt;&lt;/div&gt;&lt;br&gt;&lt;div style="display:inline;"&gt;&lt;div style="display:inline; font-size:18px;"&gt;correspond, tous vos adversaires&lt;/div&gt;&lt;/div&gt;&lt;br&gt;&lt;div style="display:inline;"&gt;&lt;div style="display:inline; font-size:18px;"&gt;reçoivent une Malédiction.&lt;/div&gt;&lt;/div&gt;&lt;br&gt;&lt;/div&gt;&lt;/div&gt;&lt;/div&gt;</t>
  </si>
  <si>
    <t>&lt;div class="card-text" style="top:15px;"&gt;&lt;div style="position:relative; top:10px;"&gt;&lt;div style="line-height:20px;"&gt;&lt;div style="display:inline;"&gt;&lt;div style="display:inline; font-size:22px; font-weight:bold;"&gt;+1 Action&lt;/div&gt;&lt;/div&gt;&lt;br&gt;&lt;/div&gt;&lt;/div&gt;&lt;div style="position:relative; top:20px;"&gt;&lt;div style="line-height:16px;"&gt;&lt;div style="display:inline;"&gt;&lt;div style="display:inline; font-size:18px;"&gt;Nommez une carte. Dévoilez&lt;/div&gt;&lt;/div&gt;&lt;br&gt;&lt;div style="display:inline;"&gt;&lt;div style="display:inline; font-size:18px;"&gt;et prenez en main la carte&lt;/div&gt;&lt;/div&gt;&lt;br&gt;&lt;div style="display:inline;"&gt;&lt;div style="display:inline; font-size:18px;"&gt;du haut de votre pioche. Si elle&lt;/div&gt;&lt;/div&gt;&lt;br&gt;&lt;div style="display:inline;"&gt;&lt;div style="display:inline; font-size:18px;"&gt;correspond, tous vos adversaires&lt;/div&gt;&lt;/div&gt;&lt;br&gt;&lt;div style="display:inline;"&gt;&lt;div style="display:inline; font-size:18px;"&gt;reçoivent une Malédiction.&lt;/div&gt;&lt;/div&gt;&lt;br&gt;&lt;/div&gt;&lt;/div&gt;&lt;/div&gt;</t>
  </si>
  <si>
    <t>&lt;div class="card-text" style="top:05px;"&gt;&lt;div style="position:relative; top:05px;"&gt;&lt;div style="line-height:20px;"&gt;&lt;div style="display:inline;"&gt;&lt;div style="display:inline; font-size:22px; font-weight:bold;"&gt;+1 Carte&lt;/div&gt;&lt;/div&gt;&lt;br&gt;&lt;div style="display:inline;"&gt;&lt;div style="display:inline; font-size:22px; font-weight:bold;"&gt;+1 Action&lt;/div&gt;&lt;/div&gt;&lt;br&gt;&lt;/div&gt;&lt;/div&gt;&lt;div style="position:relative; top:15px;"&gt;&lt;div style="line-height:16px;"&gt;&lt;div style="display:inline;"&gt;&lt;div style="display:inline; font-size:18px;"&gt;Vous pouvez dévoiler une carte&lt;/div&gt;&lt;/div&gt;&lt;br&gt;&lt;div style="display:inline;"&gt;&lt;div style="display:inline; font-size:18px;"&gt;Attaque de votre main&lt;/div&gt;&lt;/div&gt;&lt;br&gt;&lt;div style="display:inline;"&gt;&lt;div style="display:inline; font-size:18px;"&gt;pour &lt;div style="display:inline; font-weight:bold;"&gt;+1 Carte&lt;/div&gt;. &lt;/div&gt;&lt;/div&gt;&lt;br&gt;&lt;/div&gt;&lt;/div&gt;&lt;div style="position:relative; top:20px;"&gt;&lt;div style="line-height:16px;"&gt;&lt;div style="display:inline;"&gt;&lt;div style="display:inline; font-size:18px;"&gt;Vous pouvez tourner&lt;/div&gt;&lt;/div&gt;&lt;br&gt;&lt;div style="display:inline;"&gt;&lt;div style="display:inline; font-size:18px;"&gt;une pile de la Réserve.&lt;/div&gt;&lt;/div&gt;&lt;br&gt;&lt;/div&gt;&lt;/div&gt;&lt;/div&gt;</t>
  </si>
  <si>
    <t>&lt;div class="card-text" style="top:20px;"&gt;&lt;div style="position:relative; top:10px;"&gt;&lt;div style="line-height:20px;"&gt;&lt;div style="display:inline;"&gt;&lt;div style="display:inline; font-size:22px; font-weight:bold;"&gt;+     &lt;/div&gt;&lt;/div&gt;&lt;br&gt;&lt;/div&gt;&lt;/div&gt;&lt;div style="position:relative; top:20px;"&gt;&lt;div style="line-height:16px;"&gt;&lt;div style="display:inline;"&gt;&lt;div style="display:inline; font-size:18px;"&gt;Tous vos adversaires ayant&lt;/div&gt;&lt;/div&gt;&lt;br&gt;&lt;div style="display:inline;"&gt;&lt;div style="display:inline; font-size:18px;"&gt;au moins 5 cartes en main&lt;/div&gt;&lt;/div&gt;&lt;br&gt;&lt;div style="display:inline;"&gt;&lt;div style="display:inline; font-size:18px;"&gt;les dévoilent toutes sauf une,&lt;/div&gt;&lt;/div&gt;&lt;br&gt;&lt;div style="display:inline;"&gt;&lt;div style="display:inline; font-size:18px;"&gt; et défaussent une carte&lt;/div&gt;&lt;/div&gt;&lt;br&gt;&lt;div style="display:inline;"&gt;&lt;div style="display:inline; font-size:18px;"&gt;dévoilée de votre choix.&lt;/div&gt;&lt;/div&gt;&lt;br&gt;&lt;/div&gt;&lt;/div&gt;&lt;div class="card-text-coin-icon" style="transform:scale(0.18); top:10px; display: inline;left:140px;"&gt;&lt;div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</si>
  <si>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style="top:20px;"&gt;&lt;div style="position:relative; top:10px;"&gt;&lt;div style="line-height:20px;"&gt;&lt;div style="display:inline;"&gt;&lt;div style="display:inline; font-size:22px; font-weight:bold;"&gt;+1 Action&lt;/div&gt;&lt;/div&gt;&lt;br&gt;&lt;/div&gt;&lt;/div&gt;&lt;div style="position:relative; top:20px;"&gt;&lt;div style="line-height:16px;"&gt;&lt;div style="display:inline;"&gt;&lt;div style="display:inline; font-size:18px;"&gt;Au début de votre prochain tour,&lt;/div&gt;&lt;/div&gt;&lt;br&gt;&lt;div style="display:inline;"&gt;&lt;div style="display:inline; font-size:18px;"&gt;&lt;div style="display:inline; font-weight:bold;"&gt;+2 Cartes&lt;/div&gt;. D'ici là, vos adversaires&lt;/div&gt;&lt;/div&gt;&lt;br&gt;&lt;div style="display:inline;"&gt;&lt;div style="display:inline; font-size:18px;"&gt;ne peuvent pas jouer une carte&lt;/div&gt;&lt;/div&gt;&lt;br&gt;&lt;div style="display:inline;"&gt;&lt;div style="display:inline; font-size:18px;"&gt;Action de leur main dont ils ont&lt;/div&gt;&lt;/div&gt;&lt;br&gt;&lt;div style="display:inline;"&gt;&lt;div style="display:inline; font-size:18px;"&gt;en jeu 2 exemplaires ou plus.&lt;/div&gt;&lt;/div&gt;&lt;br&gt;&lt;/div&gt;&lt;/div&gt;&lt;/div&gt;</t>
  </si>
  <si>
    <t>&lt;div class="card-text" style="top:10px;"&gt;&lt;div style="position:relative; top:15px;"&gt;&lt;div style="line-height:16px;"&gt;&lt;div style="display:inline;"&gt;&lt;div style="display:inline; font-size:18px;"&gt;Vaut       par carte Victoire&lt;/div&gt;&lt;/div&gt;&lt;br&gt;&lt;div style="display:inline;"&gt;&lt;div style="display:inline; font-size:18px;"&gt;de nom différent que vous avez.&lt;/div&gt;&lt;/div&gt;&lt;br&gt;&lt;/div&gt;&lt;/div&gt;&lt;div class="horizontal-line" style="width:200px; height:3px; margin-top:35px;"&gt;&lt;/div&gt;&lt;div style="position:relative; top:15px;"&gt;&lt;div style="line-height:14px;"&gt;&lt;div style="display:inline;"&gt;&lt;div style="display:inline; font-size:16px;"&gt;Quand vous recevez cette carte, recevez&lt;/div&gt;&lt;/div&gt;&lt;br&gt;&lt;div style="display:inline;"&gt;&lt;div style="display:inline; font-size:16px;"&gt; un Or par pile vide de la Réserve.&lt;/div&gt;&lt;/div&gt;&lt;br&gt;&lt;/div&gt;&lt;/div&gt;&lt;div class="card-text-vp-icon-container" style="display:inline; transform:scale(0.15); top:18px;left:92px;"&gt;&lt;div class="card-text-vp-text-container"&gt;&lt;div class="card-text-vp-text" style="top:8px;"&gt;1&lt;/div&gt;&lt;/div&gt;&lt;div class="card-text-vp-icon"&gt;&lt;/div&gt;&lt;/div&gt;&lt;/div&gt;</t>
  </si>
  <si>
    <t>&lt;div class="card-text" style="top:10px;"&gt;&lt;div style="position:relative; top:15px;"&gt;&lt;div style="line-height:16px;"&gt;&lt;div style="display:inline;"&gt;&lt;div style="display:inline; font-size:22px; font-weight:bold:"&gt;+    &lt;/div&gt;&lt;/div&gt;&lt;br&gt;&lt;/div&gt;&lt;/div&gt;&lt;div style="position:relative; top:15px;"&gt;&lt;div style="line-height:16px;"&gt;&lt;div style="display:inline;"&gt;&lt;div style="display:inline; font-size:18px;"&gt;Vous pouvez tourner&lt;/div&gt;&lt;/div&gt;&lt;br&gt;&lt;div style="display:inline;"&gt;&lt;div style="display:inline; font-size:18px;"&gt;les Fortifications.&lt;/div&gt;&lt;/div&gt;&lt;br&gt;&lt;/div&gt;&lt;/div&gt;&lt;div class="horizontal-line" style="width:200px; height:3px; margin-top:25px;"&gt;&lt;/div&gt;&lt;div style="position:relative; top:10px;"&gt;&lt;div style="line-height:16px;"&gt;&lt;div style="display:inline;"&gt;&lt;div style="display:inline; font-size:18px;"&gt;Quand vous défaussez cette carte&lt;/div&gt;&lt;/div&gt;&lt;br&gt;&lt;div style="display:inline;"&gt;&lt;div style="display:inline; font-size:18px;"&gt;de votre zone de jeu, vous pouvez&lt;/div&gt;&lt;/div&gt;&lt;br&gt;&lt;div style="display:inline;"&gt;&lt;div style="display:inline; font-size:18px;"&gt;la placer sur votre pioche.&lt;/div&gt;&lt;/div&gt;&lt;br&gt;&lt;/div&gt;&lt;/div&gt;&lt;div class="card-text-coin-icon" style="transform:scale(0.18); top:13px; display: inline;left:140px;"&gt;&lt;div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</si>
  <si>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top:15px;"&gt;&lt;div style="line-height:16px;"&gt;&lt;div style="display:inline;"&gt;&lt;div style="display:inline; font-size:22px; font-weight:bold:"&gt;+    &lt;/div&gt;&lt;/div&gt;&lt;br&gt;&lt;/div&gt;&lt;/div&gt;&lt;div style="position:relative; top:35px;"&gt;&lt;div style="line-height:16px;"&gt;&lt;div style="display:inline;"&gt;&lt;div style="display:inline; font-size:18px;"&gt;À ce tour, lorsque vous recevez&lt;/div&gt;&lt;/div&gt;&lt;br&gt;&lt;div style="display:inline;"&gt;&lt;div style="display:inline; font-size:18px;"&gt;une carte, placez un jeton ici.&lt;/div&gt;&lt;/div&gt;&lt;br&gt;&lt;div style="display:inline;"&gt;&lt;div style="display:inline; font-size:18px;"&gt;Au début de votre prochain tour,&lt;/div&gt;&lt;/div&gt;&lt;br&gt;&lt;div style="display:inline;"&gt;&lt;div style="display:inline; font-size:18px;"&gt;retirez-les pour &lt;div style="display:inline; font-weight:bold;"&gt;+1 Carte&lt;/div&gt; chacun.&lt;/div&gt;&lt;/div&gt;&lt;br&gt;&lt;/div&gt;&lt;/div&gt;&lt;div class="card-text-coin-icon" style="transform:scale(0.18); top:13px; display: inline;left:140px;"&gt;&lt;div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</si>
  <si>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top:35px;"&gt;&lt;div style="line-height:16px;"&gt;&lt;div style="display:inline;"&gt;&lt;div style="display:inline; font-size:18px;"&gt;Recevez une carte coûtant&lt;/div&gt;&lt;/div&gt;&lt;br&gt;&lt;div style="display:inline;"&gt;&lt;div style="display:inline; font-size:18px;"&gt;jusqu'à     . Choisissez :&lt;/div&gt;&lt;/div&gt;&lt;br&gt;&lt;div style="display:inline;"&gt;&lt;div style="display:inline; font-size:18px;"&gt;prenez-la en main;&lt;/div&gt;&lt;/div&gt;&lt;br&gt;&lt;div style="display:inline;"&gt;&lt;div style="display:inline; font-size:18px;"&gt;ou &lt;div style="display:inline; font-weight:bold;"&gt;+1 Carte&lt;/div&gt; et &lt;div style="display:inline; font-weight:bold;"&gt;+1 Action&lt;/div&gt;.&lt;/div&gt;&lt;/div&gt;&lt;br&gt;&lt;/div&gt;&lt;/div&gt;&lt;div class="card-text-coin-icon" style="transform:scale(0.15); top:57px; display: inline;left:111px;"&gt;&lt;div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</si>
  <si>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style="top:10px;"&gt;&lt;div style="position:relative; top:10px;"&gt;&lt;div style="line-height:16px;"&gt;&lt;div style="display:inline;"&gt;&lt;div style="display:inline; font-size:18px;"&gt;Choisissez : &lt;div style="display:inline; font-weight:bold;"&gt;+     &lt;/div&gt;;&lt;/div&gt;&lt;/div&gt;&lt;br&gt;&lt;div style="display:inline;"&gt;&lt;div style="display:inline; font-size:18px;"&gt;ou au début de votre&lt;/div&gt;&lt;/div&gt;&lt;br&gt;&lt;div style="display:inline;"&gt;&lt;div style="display:inline; font-size:18px;"&gt;prochain tour, &lt;div style="display:inline; font-weight:bold;"&gt;+3 Cartes&lt;/div&gt;.&lt;/div&gt;&lt;/div&gt;&lt;br&gt;&lt;/div&gt;&lt;/div&gt;&lt;div class="horizontal-line" style="width:200px; height:3px;margin-top:25px;"&gt;&lt;/div&gt;&lt;div class="card-text-coin-icon" style="transform:scale(0.15); top:13px; display: inline;left:181px;"&gt;&lt;div class="card-text-coin-text-container" style="display:inline;"&gt;&lt;div class="card-text-coin-text" style="color: black; display:inline; top:8px;"&gt;3&lt;/div&gt;&lt;/div&gt;&lt;/div&gt;&lt;div class="card-text-vp-icon-container" style="display:inline; transform:scale(0.42); top:100px;left:140px;"&gt;&lt;div class="card-text-vp-text-container"&gt;&lt;div class="card-text-vp-text" style="top:8px;"&gt;2&lt;/div&gt;&lt;/div&gt;&lt;div class="card-text-vp-icon"&gt;&lt;/div&gt;&lt;/div&gt;&lt;/div&gt;</t>
  </si>
  <si>
    <t>&lt;div class="card-text" style="top:10px;"&gt;&lt;div style="position:relative; top:10px;"&gt;&lt;div style="line-height:20px;"&gt;&lt;div style="display:inline;"&gt;&lt;div style="display:inline; font-size:22px; font-weight:bold;"&gt;+2 Cartes&lt;/div&gt;&lt;/div&gt;&lt;br&gt;&lt;div style="display:inline;"&gt;&lt;div style="display:inline; font-size:22px; font-weight:bold;"&gt;+1 Action&lt;/div&gt;&lt;/div&gt;&lt;br&gt;&lt;/div&gt;&lt;/div&gt;&lt;div style="position:relative; top:15px;"&gt;&lt;div style="line-height:16px;"&gt;&lt;div style="display:inline;"&gt;&lt;div style="display:inline; font-size:18px;"&gt;Recevez un Domaine.&lt;/div&gt;&lt;/div&gt;&lt;br&gt;&lt;/div&gt;&lt;/div&gt;&lt;div class="horizontal-line" style="width:200px; height:3px; margin-top:25px;"&gt;&lt;/div&gt;&lt;div class="card-text-vp-icon-container" style="display:inline; transform:scale(0.42); top:100px;left:140px;"&gt;&lt;div class="card-text-vp-text-container"&gt;&lt;div class="card-text-vp-text" style="top:8px;"&gt;2&lt;/div&gt;&lt;/div&gt;&lt;div class="card-text-vp-icon"&gt;&lt;/div&gt;&lt;/div&gt;&lt;/div&gt;</t>
  </si>
  <si>
    <t>&lt;div class="card-text" style="top:10px;"&gt;&lt;div style="position:relative; top:45px;"&gt;&lt;div style="line-height:18px;"&gt;&lt;div style="display:inline;"&gt;&lt;div style="display:inline; font-size:20px;"&gt;Recevez une carte Action&lt;/div&gt;&lt;/div&gt;&lt;br&gt;&lt;div style="display:inline;"&gt;&lt;div style="display:inline; font-size:20px;"&gt;dont vous n'avez pas&lt;/div&gt;&lt;/div&gt;&lt;br&gt;&lt;div style="display:inline;"&gt;&lt;div style="display:inline; font-size:20px;"&gt;d'exemplaire en jeu.&lt;/div&gt;&lt;/div&gt;&lt;br&gt;&lt;/div&gt;&lt;/div&gt;&lt;/div&gt;</t>
  </si>
  <si>
    <t>&lt;div class="card-text" style="top:10px;"&gt;&lt;div style="position:relative; top:15px;"&gt;&lt;div style="line-height:20px;"&gt;&lt;div style="display:inline;"&gt;&lt;div style="display:inline; font-size:22px; font-weight:bold;"&gt;+1 Action&lt;/div&gt;&lt;/div&gt;&lt;br&gt;&lt;/div&gt;&lt;/div&gt;&lt;div style="position:relative; top:25px;"&gt;&lt;div style="line-height:16px;"&gt;&lt;div style="display:inline;"&gt;&lt;div style="display:inline; font-size:18px;"&gt;Si le tour précédent n'était pas&lt;/div&gt;&lt;/div&gt;&lt;br&gt;&lt;div style="display:inline;"&gt;&lt;div style="display:inline; font-size:18px;"&gt;le vôtre, jouez un tour&lt;/div&gt;&lt;/div&gt;&lt;br&gt;&lt;div style="display:inline;"&gt;&lt;div style="display:inline; font-size:18px;"&gt;supplémentaire après celui-ci,&lt;/div&gt;&lt;/div&gt;&lt;br&gt;&lt;div style="display:inline;"&gt;&lt;div style="display:inline; font-size:18px;"&gt;durant lequel vous ne pouvez jouer&lt;/div&gt;&lt;/div&gt;&lt;br&gt;&lt;div style="display:inline;"&gt;&lt;div style="display:inline; font-size:18px;"&gt;que 3 cartes de votre main.&lt;/div&gt;&lt;/div&gt;&lt;br&gt;&lt;/div&gt;&lt;/div&gt;&lt;/div&gt;</t>
  </si>
  <si>
    <t>&lt;div class="card-text" style="top:15px;"&gt;&lt;div style="position:relative; top:15px;"&gt;&lt;div style="line-height:20px;"&gt;&lt;div style="display:inline;"&gt;&lt;div style="display:inline; font-size:22px; font-weight:bold;"&gt;+1 Carte&lt;/div&gt;&lt;/div&gt;&lt;br&gt;&lt;div style="display:inline;"&gt;&lt;div style="display:inline; font-size:22px; font-weight:bold;"&gt;+1 Action&lt;/div&gt;&lt;/div&gt;&lt;br&gt;&lt;/div&gt;&lt;/div&gt;&lt;div style="position:relative; top:25px;"&gt;&lt;div style="line-height:16px;"&gt;&lt;div style="display:inline;"&gt;&lt;div style="display:inline; font-size:18px;"&gt;Défaussez une carte. &lt;div style="display:inline; font-weight:bold;"&gt;+1 Carte&lt;/div&gt;.&lt;/div&gt;&lt;/div&gt;&lt;br&gt;&lt;/div&gt;&lt;/div&gt;&lt;div style="position:relative; top:30px;"&gt;&lt;div style="line-height:16px;"&gt;&lt;div style="display:inline;"&gt;&lt;div style="display:inline; font-size:18px;"&gt;Vous pouvez tourner les Odyssées.&lt;/div&gt;&lt;/div&gt;&lt;br&gt;&lt;/div&gt;&lt;/div&gt;&lt;/div&gt;</t>
  </si>
  <si>
    <t>&lt;div class="card-text" style="top:20px;"&gt;&lt;div style="position:relative; top:10px;"&gt;&lt;div style="line-height:20px;"&gt;&lt;div style="display:inline;"&gt;&lt;div style="display:inline; font-size:22px; font-weight:bold;"&gt;+1 Action&lt;/div&gt;&lt;/div&gt;&lt;br&gt;&lt;/div&gt;&lt;/div&gt;&lt;div style="position:relative; top:15px;"&gt;&lt;div style="line-height:16px;"&gt;&lt;div style="display:inline;"&gt;&lt;div style="display:inline; font-size:18px;"&gt;Vous pouvez tourner les Magiciens.&lt;/div&gt;&lt;/div&gt;&lt;br&gt;&lt;/div&gt;&lt;/div&gt;&lt;div style="position:relative; top:25px;"&gt;&lt;div style="line-height:16px;"&gt;&lt;div style="display:inline;"&gt;&lt;div style="display:inline; font-size:18px;"&gt;Écartez une carte de votre main.&lt;/div&gt;&lt;/div&gt;&lt;br&gt;&lt;div style="display:inline;"&gt;&lt;div style="display:inline; font-size:18px;"&gt;Si c'est un Trésor, &lt;div style="display:inline; font-weight:bold;"&gt;+1 Faveur&lt;/div&gt;&lt;/div&gt;&lt;/div&gt;&lt;br&gt;&lt;div style="display:inline;"&gt;&lt;div style="display:inline; font-size:18px;"&gt;et placez cette carte sur votre pioche.&lt;/div&gt;&lt;/div&gt;&lt;br&gt;&lt;/div&gt;&lt;/div&gt;&lt;/div&gt;</t>
  </si>
  <si>
    <t>&lt;div class="card-text" style="top:10px;"&gt;&lt;div style="position:relative; top:10px;"&gt;&lt;div style="line-height:20px;"&gt;&lt;div style="display:inline;"&gt;&lt;div style="display:inline; font-size:22px; font-weight:bold;"&gt;+1 Carte&lt;/div&gt;&lt;/div&gt;&lt;br&gt;&lt;div style="display:inline;"&gt;&lt;div style="display:inline; font-size:22px; font-weight:bold;"&gt;+1 Action&lt;/div&gt;&lt;/div&gt;&lt;br&gt;&lt;/div&gt;&lt;/div&gt;&lt;div style="position:relative; top:20px;"&gt;&lt;div style="line-height:16px;"&gt;&lt;div style="display:inline;"&gt;&lt;div style="display:inline; font-size:18px;"&gt;Tous vos adversaires nomment une&lt;/div&gt;&lt;/div&gt;&lt;br&gt;&lt;div style="display:inline;"&gt;&lt;div style="display:inline; font-size:18px;"&gt;carte, puis dévoilent la carte du haut&lt;/div&gt;&lt;/div&gt;&lt;br&gt;&lt;div style="display:inline;"&gt;&lt;div style="display:inline; font-size:18px;"&gt;de leur pioche. En cas d'erreur,&lt;/div&gt;&lt;/div&gt;&lt;br&gt;&lt;div style="display:inline;"&gt;&lt;div style="display:inline; font-size:18px;"&gt;ils reçoivent une Malédiction.&lt;/div&gt;&lt;/div&gt;&lt;br&gt;&lt;/div&gt;&lt;/div&gt;&lt;/div&gt;</t>
  </si>
  <si>
    <t>&lt;div class="card-text" style="top:30px;"&gt;&lt;div style="position:relative; top:20px;"&gt;&lt;div style="line-height:16px;"&gt;&lt;div style="display:inline;"&gt;&lt;div style="display:inline; font-size:18px;"&gt;Recevez une carte coûtant&lt;/div&gt;&lt;/div&gt;&lt;br&gt;&lt;div style="display:inline;"&gt;&lt;div style="display:inline; font-size:18px;"&gt;jusqu'à     .&lt;/div&gt;&lt;/div&gt;&lt;br&gt;&lt;/div&gt;&lt;/div&gt;&lt;div style="position:relative; top:30px;"&gt;&lt;div style="line-height:16px;"&gt;&lt;div style="display:inline;"&gt;&lt;div style="display:inline; font-size:18px;"&gt;Au début de votre prochain&lt;/div&gt;&lt;/div&gt;&lt;br&gt;&lt;div style="display:inline;"&gt;&lt;div style="display:inline; font-size:18px;"&gt;tour prenez ceci en main.&lt;/div&gt;&lt;/div&gt;&lt;br&gt;&lt;/div&gt;&lt;/div&gt;&lt;div class="card-text-coin-icon" style="transform:scale(0.12); top:45px; display: inline;left:160px;"&gt;&lt;div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</si>
  <si>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 5px;"&gt;&lt;div style="position:relative; top:10px;"&gt;&lt;div style="line-height:20px;"&gt;&lt;div style="display:inline;"&gt;&lt;div style="display:inline; font-size:22px; font-weight:bold;"&gt;+6 Cartes&lt;/div&gt;&lt;/div&gt;&lt;br&gt;&lt;div style="display:inline;"&gt;&lt;div style="display:inline; font-size:22px; font-weight:bold;"&gt;+2 Actions&lt;/div&gt;&lt;/div&gt;&lt;br&gt;&lt;/div&gt;&lt;/div&gt;&lt;div style="position:relative; top:15px;"&gt;&lt;div style="line-height:16px;"&gt;&lt;div style="display:inline;"&gt;&lt;div style="display:inline; font-size:18px;"&gt;Sautez un tour.&lt;/div&gt;&lt;/div&gt;&lt;br&gt;&lt;/div&gt;&lt;/div&gt;&lt;div class="horizontal-line" style="width:200px; height:3px; margin-top:25px;"&gt;&lt;/div&gt;&lt;div style="position:relative; top:1px;"&gt;&lt;div style="line-height:16px;"&gt;&lt;div style="display:inline;"&gt;&lt;div style="display:inline; font-size:18px;"&gt;Quand vous écartez cette carte,&lt;/div&gt;&lt;/div&gt;&lt;br&gt;&lt;div style="display:inline;"&gt;&lt;div style="display:inline; font-size:18px;"&gt;défaussez-la et recevez&lt;/div&gt;&lt;/div&gt;&lt;br&gt;&lt;div style="display:inline;"&gt;&lt;div style="display:inline; font-size:18px;"&gt;une carte moins cher du Rebut.&lt;/div&gt;&lt;/div&gt;&lt;br&gt;&lt;/div&gt;&lt;/div&gt;&lt;/div&gt;</t>
  </si>
  <si>
    <t>miller</t>
  </si>
  <si>
    <t>elder</t>
  </si>
  <si>
    <t>Guides du Désert</t>
  </si>
  <si>
    <t>&lt;div class="card-text" style="top:20px;"&gt;&lt;div style="position:relative; top:15px;"&gt;&lt;div style="line-height:16px;"&gt;&lt;div style="display:inline;"&gt;&lt;div style="display:inline; font-size:18px;"&gt;Choississez deux option différentes :&lt;/div&gt;&lt;/div&gt;&lt;br&gt;&lt;div style="display:inline;"&gt;&lt;div style="display:inline; font-size:18px;"&gt;&lt;div style="display: inline; font-weight: bold;"&gt;+1 Achat&lt;/div&gt;; &lt;div style="display: inline; font-weight: bold;"&gt;+     &lt;/div&gt;; &lt;div style="display: inline; font-weight: bold;"&gt;+1 Faveur&lt;/div&gt;; &lt;/div&gt;&lt;/div&gt;&lt;br&gt;&lt;div style="display:inline;"&gt;&lt;div style="display:inline; font-size:18px;"&gt;à ce tour, quand vous recevez&lt;/div&gt;&lt;/div&gt;&lt;br&gt;&lt;div style="display:inline;"&gt;&lt;div style="display:inline; font-size:18px;"&gt;une carte, vous pouvez&lt;/div&gt;&lt;/div&gt;&lt;br&gt;&lt;div style="display:inline;"&gt;&lt;div style="display:inline; font-size:18px;"&gt;la placer sur votre pioche.&lt;/div&gt;&lt;/div&gt;&lt;br&gt;&lt;/div&gt;&lt;/div&gt;&lt;div class="card-text-coin-icon" style="transform:scale(0.15); top:38px; display: inline;left:129px;"&gt;&lt;div class="card-text-coin-text-container" style="display:inline;"&gt;&lt;div class="card-text-coin-text" style="color: black; display:inline; top:8px;"&gt;1&lt;/div&gt;&lt;/div&gt;&lt;/div&gt;&lt;/div&gt;</t>
  </si>
  <si>
    <t>&lt;div class="landscape-text" style="left:-2%; top:-22px;"&gt;&lt;div style="position:relative; top:0px;"&gt;  &lt;div style="line-height:18px;"&gt;  &lt;div style="display:inline;"&gt;&lt;div style="display:inline; font-size:17px;"&gt;Quand vous recevez une carte, vous pouvez dépenser&lt;/div&gt;&lt;/div&gt;&lt;br&gt;  &lt;div style="display:inline;"&gt;&lt;div style="display:inline; font-size:17px;"&gt;&lt;div style="display:inline; font-weight:bold;"&gt;2 Faveurs&lt;/div&gt; pour recevoir une carte non-Victoire moins chère.&lt;/div&gt;&lt;/div&gt;&lt;br&gt;  &lt;/div&gt;&lt;/div&gt;&lt;/div&gt;</t>
  </si>
  <si>
    <t>&lt;div class="landscape-text" style="left:-2%;top:-22px;"&gt;&lt;div style="position:relative; top:-05px;"&gt;  &lt;div style="line-height:16px;"&gt;  &lt;div style="display:inline;"&gt;&lt;div style="display:inline; font-size:17px;"&gt;Quand vous recevez une carte coûtant      ou plus,&lt;/div&gt;&lt;/div&gt;&lt;br&gt;  &lt;div style="display:inline;"&gt;&lt;div style="display:inline; font-size:17px;"&gt;vous pouvez dépenser une Faveur pour&lt;/div&gt;&lt;/div&gt;&lt;br&gt;  &lt;div style="display:inline;"&gt;&lt;div style="display:inline; font-size:17px;"&gt;&lt;div style="display:inline; font-weight:bold;"&gt;+1 Carte&lt;/div&gt; ou &lt;div style="display:inline; font-weight:bold;"&gt;+1 Action&lt;/div&gt; ou &lt;div style="display:inline; font-weight:bold;"&gt;+1 Achat&lt;/div&gt;.&lt;/div&gt;&lt;/div&gt;&lt;br&gt;  &lt;/div&gt;&lt;/div&gt;  &lt;div class="card-text-coin-icon" style="transform:scale(0.13); top:30px; display: inline;left:320px;"&gt;  &lt;div class="card-text-coin-text-container" style="display:inline;"&gt;&lt;div class="card-text-coin-text" style="color: black; display:inline; top:8px;"&gt;3&lt;/div&gt;&lt;/div&gt;&lt;/div&gt;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</si>
  <si>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font-size:17px;"&gt;Au début de votre tour, autant de fois que souhaité,&lt;/div&gt;&lt;/div&gt;&lt;br&gt;  &lt;div style="display:inline;"&gt;&lt;div style="display:inline; font-size:17px;"&gt; vous pouvez dépenser une &lt;div style="display:inline; font-weight:bold;"&gt;Faveur&lt;/div&gt; pour &lt;/div&gt;&lt;/div&gt;&lt;br&gt;  &lt;div style="display:inline;"&gt;&lt;div style="display:inline; font-size:17px;"&gt;défausser une carte puis piocher une carte.&lt;/div&gt;&lt;/div&gt;&lt;br&gt;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</si>
  <si>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font-size:17px;"&gt;Après avoir joué une Liaison, vous pouvez dépenser &lt;div style="display:inline; font-weight:bold;"&gt;3 Faveurs&lt;/div&gt;&lt;/div&gt;&lt;/div&gt;&lt;br&gt;  &lt;div style="display:inline;"&gt;&lt;div style="display:inline; font-size:17px;"&gt;pour que tous vos adversaires reçoivent une Malédiction.&lt;/div&gt;&lt;/div&gt;&lt;br&gt;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</si>
  <si>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font-size:17px;"&gt;Quand vous recevez une carte Action pendant votre tour,&lt;/div&gt;&lt;/div&gt;&lt;br&gt;  &lt;div style="display:inline;"&gt;&lt;div style="display:inline; font-size:17px;"&gt;vous pouvez dépenser &lt;div style="display:inline; font-weight:bold;"&gt;2 Faveurs&lt;/div&gt; pour la jouer.&lt;/div&gt;&lt;/div&gt;&lt;br&gt;  &lt;/div&gt;&lt;/div&gt;  &lt;/div&gt;</t>
  </si>
  <si>
    <t>&lt;div class="landscape-text" style="left:-2%; top:-22px;"&gt;&lt;div style="position:relative; top:-05px;"&gt;  &lt;div style="line-height:14px;"&gt;  &lt;div style="display:inline;"&gt;&lt;div style="display:inline; font-size:14px;"&gt;Au moment de défausser votre main en phase d'Ajustement, vous&lt;/div&gt;&lt;/div&gt;&lt;br&gt;  &lt;div style="display:inline;"&gt;&lt;div style="display:inline; font-size:14px;"&gt;pouvez dépenser autant de &lt;div style="display:inline; font-weight:bold;"&gt;Faveurs&lt;/div&gt; que souhaité pour conserver autant &lt;/div&gt;&lt;/div&gt;&lt;br&gt;  &lt;div style="display:inline;"&gt;&lt;div style="display:inline; font-size:14px;"&gt;de cartes en main pour le prochain tour (vous piochez toujours 5 cartes).&lt;/div&gt;&lt;/div&gt;&lt;br&gt;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</si>
  <si>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font-size:17px;"&gt;Au début de votre tour, vous pouvez dépenser &lt;div style="display:inline; font-weight:bold;"&gt;2 Faveurs&lt;/div&gt;&lt;/div&gt;&lt;/div&gt;&lt;br&gt;  &lt;div style="display:inline;"&gt;&lt;div style="display:inline; font-size:17px;"&gt;pour recevoir une carte coûtant jusqu'à      sur votre pioche.&lt;/div&gt;&lt;/div&gt;&lt;br&gt;  &lt;/div&gt;&lt;/div&gt;  &lt;div class="card-text-coin-icon" style="transform:scale(0.14); top:57px; display: inline;left:292px;"&gt;  &lt;div class="card-text-coin-text-container" style="display:inline;"&gt;&lt;div class="card-text-coin-text" style="color: black; display:inline; top:8px;"&gt;4&lt;/div&gt;&lt;/div&gt;&lt;/div&gt;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</si>
  <si>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font-size:17px;"&gt;Au début de votre tour, autant de fois que souhaité,&lt;/div&gt;&lt;/div&gt;&lt;br&gt;  &lt;div style="display:inline;"&gt;&lt;div style="display:inline; font-size:17px;"&gt;vous pouvez dépenser une &lt;div style="display:inline; font-weight:bold;"&gt;Faveur&lt;/div&gt;&lt;/div&gt;&lt;/div&gt;&lt;br&gt;  &lt;div style="display:inline;"&gt;&lt;div style="display:inline; font-size:17px;"&gt;pour défausser votre main et piocher 5 cartes.&lt;/div&gt;&lt;/div&gt;&lt;br&gt;  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</si>
  <si>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font-size:17px;"&gt;Au début de votre phase Achat, vous pouvez placer un jeton&lt;/div&gt;&lt;/div&gt;&lt;br&gt;  &lt;div style="display:inline;"&gt;&lt;div style="display:inline; font-size:17px;"&gt;&lt;div style="display:inline; font-weight:bold;"&gt;Faveur&lt;/div&gt; sur une pile non-Victoire de la Réserve. Les cartes&lt;/div&gt;&lt;/div&gt;&lt;br&gt;  &lt;div style="display:inline;"&gt;&lt;div style="display:inline; font-size:17px;"&gt;de cette pile coûtent      de moins par jeton &lt;div style="display:inline; font-weight:bold;"&gt;Faveur&lt;/div&gt; dessus.&lt;/div&gt;&lt;/div&gt;&lt;br&gt;  &lt;/div&gt;&lt;/div&gt;  &lt;div class="card-text-coin-icon" style="transform:scale(0.13); top:72px; display: inline;left:170px;"&gt;  &lt;div class="card-text-coin-text-container" style="display:inline;"&gt;&lt;div class="card-text-coin-text" style="color: black; display:inline; top:8px;"&gt;1&lt;/div&gt;&lt;/div&gt;&lt;/div&gt;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</si>
  <si>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font-size:17px;"&gt;Après avoir joué une Action, si vous avez en main 4 cartes&lt;/div&gt;&lt;/div&gt;&lt;br&gt;  &lt;div style="display:inline;"&gt;&lt;div style="display:inline; font-size:17px;"&gt;ou moins, vous pouvez défausser une &lt;div style="display:inline; font-weight:bold;"&gt;Faveur&lt;/div&gt; pour &lt;div style="display:inline; font-weight:bold;"&gt;+1 Carte&lt;/div&gt;.&lt;/div&gt;&lt;/div&gt;&lt;br&gt;  &lt;/div&gt;&lt;/div&gt;  &lt;/div&gt;</t>
  </si>
  <si>
    <t>&lt;div class="landscape-text" style="left:-2%; top:-22px;"&gt;&lt;div style="position:relative; top:-05px;"&gt;  &lt;div style="line-height:14px;"&gt;  &lt;div style="display:inline;"&gt;&lt;div style="display:inline; font-size:14px;"&gt;Au début de votre tour, vous pouvez dépenser une &lt;div style="display:inline; font-weight:bold;"&gt;Faveur&lt;/div&gt; pour consulter&lt;/div&gt;&lt;/div&gt;&lt;br&gt;  &lt;div style="display:inline;"&gt;&lt;div style="display:inline; font-size:14px;"&gt;les 3 premières cartes de votre pioche. Défaussez-en autant que souhaité&lt;/div&gt;&lt;/div&gt;&lt;br&gt;  &lt;div style="display:inline;"&gt;&lt;div style="display:inline; font-size:14px;"&gt;et replacez les autres sur votre pioche dans l'ordre de votre choix.&lt;/div&gt;&lt;/div&gt;&lt;br&gt;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</si>
  <si>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font-size:17px;"&gt;Au début de votre tour, défaussez jusqu'à 4 cartes&lt;/div&gt;&lt;/div&gt;&lt;br&gt;  &lt;div style="display:inline;"&gt;&lt;div style="display:inline; font-size:17px;"&gt;à moins de dépenser une &lt;div style="display:inline; font-weight:bold;"&gt;Faveur&lt;/div&gt;.&lt;/div&gt;&lt;/div&gt;&lt;br&gt;  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</si>
  <si>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font-size:17px;"&gt;À la fin de votre tour, si le tour précédent n'était pas &lt;/div&gt;&lt;/div&gt;&lt;br&gt;  &lt;div style="display:inline;"&gt;&lt;div style="display:inline; font-size:17px;"&gt;n'était pas le vôtre, vous pouvez dépenser&lt;/div&gt;&lt;/div&gt;&lt;br&gt;  &lt;div style="display:inline;"&gt;&lt;div style="display:inline; font-size:17px;"&gt;&lt;div style="display:inline; font-weight:bold;"&gt;5 Faveurs&lt;/div&gt; pour jouer un tour supplémentaire.&lt;/div&gt;&lt;/div&gt;&lt;br&gt;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</si>
  <si>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font-size:17px;"&gt;Au début de votre phase Achat, &lt;div style="display:inline; font-weight:bold;"&gt;+     &lt;/div&gt; pour chaque&lt;/div&gt;&lt;/div&gt;&lt;br&gt;  &lt;div style="display:inline;"&gt;&lt;div style="display:inline; font-size:17px;"&gt;&lt;div style="display:inline; font-weight:bold;"&gt;4 Faveurs&lt;/div&gt; que vous avez (arrondi inférieurement).&lt;/div&gt;&lt;/div&gt;&lt;br&gt;  &lt;/div&gt;&lt;/div&gt;  &lt;div class="card-text-coin-icon" style="transform:scale(0.14); top:35px; display: inline;left:289px;"&gt;  &lt;div class="card-text-coin-text-container" style="display:inline;"&gt;&lt;div class="card-text-coin-text" style="color: black; display:inline; top:8px;"&gt;1&lt;/div&gt;&lt;/div&gt;&lt;/div&gt;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</si>
  <si>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font-size:17px;"&gt;Après avoir joué une Liaison, &lt;/div&gt;&lt;/div&gt;&lt;br&gt;  &lt;div style="display:inline;"&gt;&lt;div style="display:inline; font-size:17px;"&gt;si vous avez &lt;div style="display:inline; font-weight:bold;"&gt;5 Faveurs&lt;/div&gt; ou plus, &lt;div style="display:inline; font-weight:bold;"&gt;+     &lt;/div&gt;,&lt;/div&gt;&lt;/div&gt;&lt;br&gt;  &lt;div style="display:inline;"&gt;&lt;div style="display:inline; font-size:17px;"&gt;et si &lt;div style="display:inline; font-weight:bold;"&gt;10 Faveurs&lt;/div&gt; ou plus, &lt;div style="display:inline; font-weight:bold;"&gt;+1 Action&lt;/div&gt; et &lt;div style="display:inline; font-weight:bold;"&gt;+1 Achat&lt;/div&gt;.&lt;/div&gt;&lt;/div&gt;&lt;br&gt;  &lt;/div&gt;&lt;/div&gt;  &lt;div class="card-text-coin-icon" style="transform:scale(0.14); top:50px; display: inline;left:333px;"&gt;  &lt;div class="card-text-coin-text-container" style="display:inline;"&gt;&lt;div class="card-text-coin-text" style="color: black; display:inline; top:8px;"&gt;1&lt;/div&gt;&lt;/div&gt;&lt;/div&gt;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</si>
  <si>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font-size:17px;"&gt;Au début de votre phase Achat, autant de fois&lt;/div&gt;&lt;/div&gt;&lt;br&gt;  &lt;div style="display:inline;"&gt;&lt;div style="display:inline; font-size:17px;"&gt;que souhaité, vous pouvez dépenser une &lt;div style="display:inline; font-weight:bold;"&gt;Faveur&lt;/div&gt;&lt;/div&gt;&lt;/div&gt;&lt;br&gt;  &lt;div style="display:inline;"&gt;&lt;div style="display:inline; font-size:17px;"&gt;pour jouer une carte Action de votre main.&lt;/div&gt;&lt;/div&gt;&lt;br&gt;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</si>
  <si>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font-size:17px;"&gt;Au début de votre tour, vous pouvez&lt;/div&gt;&lt;/div&gt;&lt;br&gt;  &lt;div style="display:inline;"&gt;&lt;div style="display:inline; font-size:17px;"&gt;dépenser &lt;div style="display:inline; font-weight:bold;"&gt;5 Faveurs&lt;/div&gt; pour &lt;div style="display:inline; font-weight:bold;"&gt;+3 Cartes&lt;/div&gt;.&lt;/div&gt;&lt;/div&gt;&lt;br&gt;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</si>
  <si>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font-size:17px;"&gt;Quand vous mélangez, vous pouvez choisir une carte&lt;/div&gt;&lt;/div&gt;&lt;br&gt;  &lt;div style="display:inline;"&gt;&lt;div style="display:inline; font-size:17px;"&gt;par &lt;div style="display:inline; font-weight:bold;"&gt;Faveur&lt;/div&gt; dépensée et la placer en haut de votre pioche.&lt;/div&gt;&lt;/div&gt;&lt;br&gt;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</si>
  <si>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font-size:17px;"&gt;Quand vous mélangez, vous pouvez choisir jusqu'à 2 cartes&lt;/div&gt;&lt;/div&gt;&lt;br&gt;  &lt;div style="display:inline;"&gt;&lt;div style="display:inline; font-size:17px;"&gt;par &lt;div style="display:inline; font-weight:bold;"&gt;Faveur&lt;/div&gt; dépensée et les mettre dans votre défausse.&lt;/div&gt;&lt;/div&gt;&lt;br&gt;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</si>
  <si>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font-size:17px;"&gt;Au début de votre phase Achat, dépensez autant de &lt;div style="display:inline; font-weight:bold;"&gt;Faveurs&lt;/div&gt;&lt;/div&gt;&lt;/div&gt;&lt;br&gt;  &lt;div style="display:inline;"&gt;&lt;div style="display:inline; font-size:17px;"&gt;que souhaité pour écarter autant de cartes de votre main.&lt;/div&gt;&lt;/div&gt;&lt;br&gt;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</si>
  <si>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font-size:17px;"&gt;Pour le décompte, appairez vos &lt;div style="display:inline; font-weight:bold;"&gt;Faveurs&lt;/div&gt; avez les&lt;/div&gt;&lt;/div&gt;&lt;br&gt;  &lt;div style="display:inline;"&gt;&lt;div style="display:inline; font-size:17px;"&gt;cartes coûtant      que vous avez, pour        par paire.&lt;/div&gt;&lt;/div&gt;&lt;br&gt;  &lt;/div&gt;&lt;/div&gt;  &lt;div class="card-text-coin-icon" style="transform:scale(0.15); top:58px; display: inline;left:148px;"&gt;  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transform:scale(0.15); top:58px;left:320px;"&gt;&lt;div class="card-text-vp-text-container"&gt;&lt;div class="card-text-vp-text" style="top:8px;"&gt;2&lt;/div&gt;&lt;/div&gt;&lt;div class="card-text-vp-icon"&gt;&lt;/div&gt;&lt;/div&gt;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</si>
  <si>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font-size:17px;"&gt;Quand vous recevez une carte, vous pouvez dépenser&lt;/div&gt;&lt;/div&gt;&lt;br&gt;  &lt;div style="display:inline;"&gt;&lt;div style="display:inline; font-size:17px;"&gt;une &lt;div style="display:inline; font-weight:bold;"&gt;Faveur&lt;/div&gt; pour la placer sur votre pioche.&lt;/div&gt;&lt;/div&gt;&lt;br&gt;  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</si>
  <si>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font-size:17px;"&gt;Au début de votre phase Achat, vous pouvez dépenser&lt;/div&gt;&lt;/div&gt;&lt;br&gt;  &lt;div style="display:inline;"&gt;&lt;div style="display:inline; font-size:17px;"&gt;une &lt;div style="display:inline; font-weight:bold;"&gt;Faveur&lt;/div&gt; pour écarter une carte Action de votre main.&lt;/div&gt;&lt;/div&gt;&lt;br&gt;  &lt;div style="display:inline;"&gt;&lt;div style="display:inline; font-size:17px;"&gt;Dans ce cas, recevez une carte Action.&lt;/div&gt;&lt;/div&gt;&lt;br&gt;  &lt;/div&gt;&lt;/div&gt;  &lt;/div&gt;</t>
  </si>
  <si>
    <t>Territoire</t>
  </si>
  <si>
    <t>Guilde des Menuisiers</t>
  </si>
  <si>
    <t>Culte Pacifique</t>
  </si>
  <si>
    <t>Cage</t>
  </si>
  <si>
    <t>Grotto</t>
  </si>
  <si>
    <t>Jewelled Egg</t>
  </si>
  <si>
    <t>Search</t>
  </si>
  <si>
    <t>Shaman</t>
  </si>
  <si>
    <t>Secluded Shrine</t>
  </si>
  <si>
    <t>Siren</t>
  </si>
  <si>
    <t>Stowaway</t>
  </si>
  <si>
    <t>Taskmaster</t>
  </si>
  <si>
    <t>Abundance</t>
  </si>
  <si>
    <t>Cabin Boy</t>
  </si>
  <si>
    <t>Crucible</t>
  </si>
  <si>
    <t>Flagship</t>
  </si>
  <si>
    <t>Fortune Hunter</t>
  </si>
  <si>
    <t>Gondola</t>
  </si>
  <si>
    <t>Harbor Village</t>
  </si>
  <si>
    <t>Landing Party</t>
  </si>
  <si>
    <t>Mapmaker</t>
  </si>
  <si>
    <t>Maroon</t>
  </si>
  <si>
    <t>Rope</t>
  </si>
  <si>
    <t>Swamp Shacks</t>
  </si>
  <si>
    <t>Tools</t>
  </si>
  <si>
    <t>Buried Treasure</t>
  </si>
  <si>
    <t>Crew</t>
  </si>
  <si>
    <t>Cutthroat</t>
  </si>
  <si>
    <t>Enlarge</t>
  </si>
  <si>
    <t>Figurine</t>
  </si>
  <si>
    <t>First Mate</t>
  </si>
  <si>
    <t>Frigate</t>
  </si>
  <si>
    <t>Longship</t>
  </si>
  <si>
    <t>Mining Road</t>
  </si>
  <si>
    <t>Pendant</t>
  </si>
  <si>
    <t>Pickaxe</t>
  </si>
  <si>
    <t>Pilgrim</t>
  </si>
  <si>
    <t>Quartermaster</t>
  </si>
  <si>
    <t>Silver Mine</t>
  </si>
  <si>
    <t>Trickster</t>
  </si>
  <si>
    <t>Wealthy Village</t>
  </si>
  <si>
    <t>Sack of Loot</t>
  </si>
  <si>
    <t>King's Cache</t>
  </si>
  <si>
    <t>Amphora</t>
  </si>
  <si>
    <t>Doubloons</t>
  </si>
  <si>
    <t>Endless Chalice</t>
  </si>
  <si>
    <t>Figurehead</t>
  </si>
  <si>
    <t>Hammer</t>
  </si>
  <si>
    <t>Insignia</t>
  </si>
  <si>
    <t>Jewels</t>
  </si>
  <si>
    <t>Orb</t>
  </si>
  <si>
    <t>Prize Goat</t>
  </si>
  <si>
    <t>Puzzle Box</t>
  </si>
  <si>
    <t>Sextant</t>
  </si>
  <si>
    <t>Shield</t>
  </si>
  <si>
    <t>Spell Scroll</t>
  </si>
  <si>
    <t>Staff</t>
  </si>
  <si>
    <t>Sword</t>
  </si>
  <si>
    <t>Bury</t>
  </si>
  <si>
    <t>Avoid</t>
  </si>
  <si>
    <t>Deliver</t>
  </si>
  <si>
    <t>Peril</t>
  </si>
  <si>
    <t>Rush</t>
  </si>
  <si>
    <t>Foray</t>
  </si>
  <si>
    <t>Launch</t>
  </si>
  <si>
    <t>Mirror</t>
  </si>
  <si>
    <t>Prepare</t>
  </si>
  <si>
    <t>Scrounge</t>
  </si>
  <si>
    <t>Journey</t>
  </si>
  <si>
    <t>Maelstrom</t>
  </si>
  <si>
    <t>Looting</t>
  </si>
  <si>
    <t>Invasion</t>
  </si>
  <si>
    <t>Prosper</t>
  </si>
  <si>
    <t>Cursed</t>
  </si>
  <si>
    <t>Fated</t>
  </si>
  <si>
    <t>Fawning</t>
  </si>
  <si>
    <t>Friendly</t>
  </si>
  <si>
    <t>Hasty</t>
  </si>
  <si>
    <t>Inherited</t>
  </si>
  <si>
    <t>Inspiring</t>
  </si>
  <si>
    <t>Nearby</t>
  </si>
  <si>
    <t>Patient</t>
  </si>
  <si>
    <t>Pious</t>
  </si>
  <si>
    <t>Reckless</t>
  </si>
  <si>
    <t>Rich</t>
  </si>
  <si>
    <t>Shy</t>
  </si>
  <si>
    <t>Tireless</t>
  </si>
  <si>
    <t>Cheap</t>
  </si>
  <si>
    <t>Abondance</t>
  </si>
  <si>
    <t>Trésor enfoui</t>
  </si>
  <si>
    <t>Mousse</t>
  </si>
  <si>
    <t>Équipage</t>
  </si>
  <si>
    <t>Creuset</t>
  </si>
  <si>
    <t>Coupe-gorge</t>
  </si>
  <si>
    <t>Élargissement</t>
  </si>
  <si>
    <t>Seconde</t>
  </si>
  <si>
    <t>Navire Amiral</t>
  </si>
  <si>
    <t>Aventurière</t>
  </si>
  <si>
    <t>Frégate</t>
  </si>
  <si>
    <t>Gondole</t>
  </si>
  <si>
    <t>Grotte</t>
  </si>
  <si>
    <t>Village Portuaire</t>
  </si>
  <si>
    <t>Œuf précieux</t>
  </si>
  <si>
    <t>Cache du roi</t>
  </si>
  <si>
    <t>Débarquement</t>
  </si>
  <si>
    <t>Drakkar</t>
  </si>
  <si>
    <t>Cartographe Marine</t>
  </si>
  <si>
    <t>Abandon</t>
  </si>
  <si>
    <t>Chemin minier</t>
  </si>
  <si>
    <t>Pendentif</t>
  </si>
  <si>
    <t>Pioche</t>
  </si>
  <si>
    <t>Pèlerin</t>
  </si>
  <si>
    <t>Quartier-maître</t>
  </si>
  <si>
    <t>Corde</t>
  </si>
  <si>
    <t>Sac à trophées</t>
  </si>
  <si>
    <t>Chasse au trésor</t>
  </si>
  <si>
    <t>Sanctuaire Isolé</t>
  </si>
  <si>
    <t>Chamane</t>
  </si>
  <si>
    <t>Mine d'argent</t>
  </si>
  <si>
    <t>Sirène</t>
  </si>
  <si>
    <t>Clandestine</t>
  </si>
  <si>
    <t>Cabane des marais</t>
  </si>
  <si>
    <t>Surveillant</t>
  </si>
  <si>
    <t>Outils</t>
  </si>
  <si>
    <t>Bonneteur</t>
  </si>
  <si>
    <t>Village prospère</t>
  </si>
  <si>
    <t>Amphore</t>
  </si>
  <si>
    <t>Doublons</t>
  </si>
  <si>
    <t>Calice inépuisable</t>
  </si>
  <si>
    <t>Figure de proue</t>
  </si>
  <si>
    <t>Marteau</t>
  </si>
  <si>
    <t>Insigne</t>
  </si>
  <si>
    <t>Bijoux</t>
  </si>
  <si>
    <t>Orbe</t>
  </si>
  <si>
    <t>Chèvre de race</t>
  </si>
  <si>
    <t>Boîte mystérieuse</t>
  </si>
  <si>
    <t>Bouclier</t>
  </si>
  <si>
    <t>Manuscrit magique</t>
  </si>
  <si>
    <t>Bâton</t>
  </si>
  <si>
    <t>Épée</t>
  </si>
  <si>
    <t>Enterrement</t>
  </si>
  <si>
    <t>Évitement</t>
  </si>
  <si>
    <t>Livraison</t>
  </si>
  <si>
    <t>Péril</t>
  </si>
  <si>
    <t>Précipitation</t>
  </si>
  <si>
    <t>Incursion</t>
  </si>
  <si>
    <t>Embarquement</t>
  </si>
  <si>
    <t>Imitation</t>
  </si>
  <si>
    <t>Préparation</t>
  </si>
  <si>
    <t>Maraude</t>
  </si>
  <si>
    <t>Traversée</t>
  </si>
  <si>
    <t>Chasse aux trophées</t>
  </si>
  <si>
    <t>Prospérité</t>
  </si>
  <si>
    <t>Abordable</t>
  </si>
  <si>
    <t>Maudit</t>
  </si>
  <si>
    <t>Destiné</t>
  </si>
  <si>
    <t>Servile</t>
  </si>
  <si>
    <t>Amical</t>
  </si>
  <si>
    <t>Impatient</t>
  </si>
  <si>
    <t>Hérité</t>
  </si>
  <si>
    <t>Exaltant</t>
  </si>
  <si>
    <t>Proche</t>
  </si>
  <si>
    <t>Pieux</t>
  </si>
  <si>
    <t>Téméraire</t>
  </si>
  <si>
    <t>Riche</t>
  </si>
  <si>
    <t>Timide</t>
  </si>
  <si>
    <t>Infatigable</t>
  </si>
  <si>
    <t>baseset</t>
  </si>
  <si>
    <t>promos</t>
  </si>
  <si>
    <t>baseset2add</t>
  </si>
  <si>
    <t>intrigue</t>
  </si>
  <si>
    <t>intrigue2add</t>
  </si>
  <si>
    <t>seaside</t>
  </si>
  <si>
    <t>alchemy</t>
  </si>
  <si>
    <t>prosperity</t>
  </si>
  <si>
    <t>cornucopia</t>
  </si>
  <si>
    <t>hinterlands</t>
  </si>
  <si>
    <t>darkages</t>
  </si>
  <si>
    <t>guilds</t>
  </si>
  <si>
    <t>adventures</t>
  </si>
  <si>
    <t>empires</t>
  </si>
  <si>
    <t>nocturne</t>
  </si>
  <si>
    <t>renaissance</t>
  </si>
  <si>
    <t>allies</t>
  </si>
  <si>
    <t>seaside2add</t>
  </si>
  <si>
    <t>prosperity2add</t>
  </si>
  <si>
    <t>hinterlands2add</t>
  </si>
  <si>
    <t>guildscornucopia2add</t>
  </si>
  <si>
    <t>risingsun</t>
  </si>
  <si>
    <t>marchland</t>
  </si>
  <si>
    <t>Confins</t>
  </si>
  <si>
    <t>Guilds</t>
  </si>
  <si>
    <t>Guildscornucopia2</t>
  </si>
  <si>
    <t>Baseset2</t>
  </si>
  <si>
    <t>Farrier</t>
  </si>
  <si>
    <t>Shop</t>
  </si>
  <si>
    <t>Infirmary</t>
  </si>
  <si>
    <t>Farmhands</t>
  </si>
  <si>
    <t>Carnival</t>
  </si>
  <si>
    <t>Ferryman</t>
  </si>
  <si>
    <t>Joust</t>
  </si>
  <si>
    <t>Coronet</t>
  </si>
  <si>
    <t>Courser</t>
  </si>
  <si>
    <t>Housecarl</t>
  </si>
  <si>
    <t>Huge Turnip</t>
  </si>
  <si>
    <t>Maréchal-ferrant</t>
  </si>
  <si>
    <t>Échoppe</t>
  </si>
  <si>
    <t>Infirmerie</t>
  </si>
  <si>
    <t>Glaneuses</t>
  </si>
  <si>
    <t>Carnaval</t>
  </si>
  <si>
    <t>Passeur</t>
  </si>
  <si>
    <t>Gredin</t>
  </si>
  <si>
    <t>Joute</t>
  </si>
  <si>
    <t>Couronne de noblesse</t>
  </si>
  <si>
    <t>Coursier</t>
  </si>
  <si>
    <t>Propriété</t>
  </si>
  <si>
    <t>Navet géant</t>
  </si>
  <si>
    <t>Renommée</t>
  </si>
  <si>
    <t>/Shop</t>
  </si>
  <si>
    <t>Michael Watson</t>
  </si>
  <si>
    <t>Marco Primo</t>
  </si>
  <si>
    <t>demesne</t>
  </si>
  <si>
    <t>&lt;img alt="File:FarrierArt.jpg" src="/images/e/e3/FarrierArt.jpg" width="287" height="209"&gt;&lt;/img&gt;</t>
  </si>
  <si>
    <t>&lt;img alt="File:ShopArt.jpg" src="/images/1/1b/ShopArt.jpg" width="287" height="209"&gt;&lt;/img&gt;</t>
  </si>
  <si>
    <t>&lt;img alt="File:InfirmaryArt.jpg" src="/images/9/93/InfirmaryArt.jpg" width="287" height="209"&gt;&lt;/img&gt;</t>
  </si>
  <si>
    <t>&lt;img alt="File:FarmhandsArt.jpg" src="/images/2/2d/FarmhandsArt.jpg" width="287" height="209"&gt;&lt;/img&gt;</t>
  </si>
  <si>
    <t>&lt;img alt="File:CarnivalArt.jpg" src="/images/6/64/CarnivalArt.jpg" width="287" height="209"&gt;&lt;/img&gt;</t>
  </si>
  <si>
    <t>&lt;img alt="File:FerrymanArt.jpg" src="/images/e/ea/FerrymanArt.jpg" width="287" height="209"&gt;&lt;/img&gt;</t>
  </si>
  <si>
    <t>&lt;img alt="File:FootpadArt.jpg" src="/images/b/b2/FootpadArt.jpg" width="287" height="209"&gt;&lt;/img&gt;</t>
  </si>
  <si>
    <t>&lt;img alt="File:JoustArt.jpg" src="/images/2/2d/JoustArt.jpg" width="287" height="209"&gt;&lt;/img&gt;</t>
  </si>
  <si>
    <t>&lt;img alt="File:CoronetArt.jpg" src="/images/d/df/CoronetArt.jpg" width="287" height="209"&gt;&lt;/img&gt;</t>
  </si>
  <si>
    <t>&lt;img alt="File:CourserArt.jpg" src="/images/8/8c/CourserArt.jpg" width="287" height="209"&gt;&lt;/img&gt;</t>
  </si>
  <si>
    <t>&lt;img alt="File:DemesneArt.jpg" src="/images/4/47/DemesneArt.jpg" width="287" height="209"&gt;&lt;/img&gt;</t>
  </si>
  <si>
    <t>&lt;img alt="File:HousecarlArt.jpg" src="/images/b/be/HousecarlArt.jpg" width="287" height="209"&gt;&lt;/img&gt;</t>
  </si>
  <si>
    <t>&lt;img alt="File:Huge TurnipArt.jpg" src="/images/8/83/Huge_TurnipArt.jpg" width="287" height="209"&gt;&lt;/img&gt;</t>
  </si>
  <si>
    <t>&lt;img alt="File:RenownArt.jpg" src="/images/d/df/RenownArt.jpg" width="287" height="209"&gt;&lt;/img&gt;</t>
  </si>
  <si>
    <t>&lt;img alt="File:MarchlandArt.jpg" src="/images/2/24/MarchlandArt.jpg" width="287" height="209"&gt;&lt;/img&gt;</t>
  </si>
  <si>
    <t>&lt;img alt="File:CageArt.jpg" src="/images/f/ff/CageArt.jpg" width="287" height="209"&gt;&lt;/img&gt;</t>
  </si>
  <si>
    <t>&lt;img alt="File:GrottoArt.jpg" src="/images/3/37/GrottoArt.jpg" width="287" height="209"&gt;&lt;/img&gt;</t>
  </si>
  <si>
    <t>&lt;img alt="File:Jewelled EggArt.jpg" src="/images/d/dd/Jewelled_EggArt.jpg" width="287" height="209"&gt;&lt;/img&gt;</t>
  </si>
  <si>
    <t>&lt;img alt="File:SearchArt.jpg" src="/images/1/1d/SearchArt.jpg" width="287" height="209"&gt;&lt;/img&gt;</t>
  </si>
  <si>
    <t>&lt;img alt="File:ShamanArt.jpg" src="/images/d/d1/ShamanArt.jpg" width="287" height="209"&gt;&lt;/img&gt;</t>
  </si>
  <si>
    <t>&lt;img alt="File:Secluded ShrineArt.jpg" src="/images/5/5a/Secluded_ShrineArt.jpg" width="287" height="209"&gt;&lt;/img&gt;</t>
  </si>
  <si>
    <t>&lt;img alt="File:SirenArt.jpg" src="/images/7/77/SirenArt.jpg" width="287" height="209"&gt;&lt;/img&gt;</t>
  </si>
  <si>
    <t>&lt;img alt="File:StowawayArt.jpg" src="/images/3/30/StowawayArt.jpg" width="287" height="209"&gt;&lt;/img&gt;</t>
  </si>
  <si>
    <t>&lt;img alt="File:TaskmasterArt.jpg" src="/images/a/a8/TaskmasterArt.jpg" width="287" height="209"&gt;&lt;/img&gt;</t>
  </si>
  <si>
    <t>&lt;img alt="File:AbundanceArt.jpg" src="/images/8/8f/AbundanceArt.jpg" width="287" height="209"&gt;&lt;/img&gt;</t>
  </si>
  <si>
    <t>&lt;img alt="File:Cabin BoyArt.jpg" src="/images/f/fb/Cabin_BoyArt.jpg" width="287" height="209"&gt;&lt;/img&gt;</t>
  </si>
  <si>
    <t>&lt;img alt="File:CrucibleArt.jpg" src="/images/b/b8/CrucibleArt.jpg" width="287" height="209"&gt;&lt;/img&gt;</t>
  </si>
  <si>
    <t>&lt;img alt="File:FlagshipArt.jpg" src="/images/b/be/FlagshipArt.jpg" width="287" height="209"&gt;&lt;/img&gt;</t>
  </si>
  <si>
    <t>&lt;img alt="File:Fortune HunterArt.jpg" src="/images/4/4c/Fortune_HunterArt.jpg" width="287" height="209"&gt;&lt;/img&gt;</t>
  </si>
  <si>
    <t>&lt;img alt="File:GondolaArt.jpg" src="/images/4/4a/GondolaArt.jpg" width="287" height="209"&gt;&lt;/img&gt;</t>
  </si>
  <si>
    <t>&lt;img alt="File:Harbor VillageArt.jpg" src="/images/f/fc/Harbor_VillageArt.jpg" width="287" height="209"&gt;&lt;/img&gt;</t>
  </si>
  <si>
    <t>&lt;img alt="File:Landing PartyArt.jpg" src="/images/0/06/Landing_PartyArt.jpg" width="287" height="209"&gt;&lt;/img&gt;</t>
  </si>
  <si>
    <t>&lt;img alt="File:MapmakerArt.jpg" src="/images/2/24/MapmakerArt.jpg" width="287" height="209"&gt;&lt;/img&gt;</t>
  </si>
  <si>
    <t>&lt;img alt="File:MaroonArt.jpg" src="/images/e/e4/MaroonArt.jpg" width="287" height="209"&gt;&lt;/img&gt;</t>
  </si>
  <si>
    <t>&lt;img alt="File:RopeArt.jpg" src="/images/c/cd/RopeArt.jpg" width="287" height="209"&gt;&lt;/img&gt;</t>
  </si>
  <si>
    <t>&lt;img alt="File:Swamp ShacksArt.jpg" src="/images/3/3a/Swamp_ShacksArt.jpg" width="287" height="209"&gt;&lt;/img&gt;</t>
  </si>
  <si>
    <t>&lt;img alt="File:ToolsArt.jpg" src="/images/a/a1/ToolsArt.jpg" width="287" height="209"&gt;&lt;/img&gt;</t>
  </si>
  <si>
    <t>&lt;img alt="File:Buried TreasureArt.jpg" src="/images/2/28/Buried_TreasureArt.jpg" width="287" height="209"&gt;&lt;/img&gt;</t>
  </si>
  <si>
    <t>&lt;img alt="File:CrewArt.jpg" src="/images/3/3b/CrewArt.jpg" width="287" height="209"&gt;&lt;/img&gt;</t>
  </si>
  <si>
    <t>&lt;img alt="File:CutthroatArt.jpg" src="/images/3/36/CutthroatArt.jpg" width="287" height="209"&gt;&lt;/img&gt;</t>
  </si>
  <si>
    <t>&lt;img alt="File:EnlargeArt.jpg" src="/images/9/9c/EnlargeArt.jpg" width="287" height="209"&gt;&lt;/img&gt;</t>
  </si>
  <si>
    <t>&lt;img alt="File:FigurineArt.jpg" src="/images/1/10/FigurineArt.jpg" width="287" height="209"&gt;&lt;/img&gt;</t>
  </si>
  <si>
    <t>&lt;img alt="File:First MateArt.jpg" src="/images/1/13/First_MateArt.jpg" width="287" height="209"&gt;&lt;/img&gt;</t>
  </si>
  <si>
    <t>&lt;img alt="File:FrigateArt.jpg" src="/images/2/24/FrigateArt.jpg" width="287" height="209"&gt;&lt;/img&gt;</t>
  </si>
  <si>
    <t>&lt;img alt="File:LongshipArt.jpg" src="/images/c/c1/LongshipArt.jpg" width="287" height="209"&gt;&lt;/img&gt;</t>
  </si>
  <si>
    <t>&lt;img alt="File:Mining RoadArt.jpg" src="/images/6/68/Mining_RoadArt.jpg" width="287" height="209"&gt;&lt;/img&gt;</t>
  </si>
  <si>
    <t>&lt;img alt="File:PendantArt.jpg" src="/images/b/b9/PendantArt.jpg" width="287" height="209"&gt;&lt;/img&gt;</t>
  </si>
  <si>
    <t>&lt;img alt="File:PickaxeArt.jpg" src="/images/d/d9/PickaxeArt.jpg" width="287" height="209"&gt;&lt;/img&gt;</t>
  </si>
  <si>
    <t>&lt;img alt="File:PilgrimArt.jpg" src="/images/f/fc/PilgrimArt.jpg" width="287" height="209"&gt;&lt;/img&gt;</t>
  </si>
  <si>
    <t>&lt;img alt="File:QuartermasterArt.jpg" src="/images/d/d0/QuartermasterArt.jpg" width="287" height="209"&gt;&lt;/img&gt;</t>
  </si>
  <si>
    <t>&lt;img alt="File:Silver MineArt.jpg" src="/images/9/90/Silver_MineArt.jpg" width="287" height="209"&gt;&lt;/img&gt;</t>
  </si>
  <si>
    <t>&lt;img alt="File:TricksterArt.jpg" src="/images/6/6a/TricksterArt.jpg" width="287" height="209"&gt;&lt;/img&gt;</t>
  </si>
  <si>
    <t>&lt;img alt="File:Wealthy VillageArt.jpg" src="/images/b/b4/Wealthy_VillageArt.jpg" width="287" height="209"&gt;&lt;/img&gt;</t>
  </si>
  <si>
    <t>&lt;img alt="File:Sack of LootArt.jpg" src="/images/9/9a/Sack_of_LootArt.jpg" width="287" height="209"&gt;&lt;/img&gt;</t>
  </si>
  <si>
    <t>&lt;img alt="File:King's CacheArt.jpg" src="/images/0/01/King%27s_CacheArt.jpg" width="287" height="209"&gt;&lt;/img&gt;</t>
  </si>
  <si>
    <t>&lt;img alt="File:BuryArt.jpg" src="/images/6/62/BuryArt.jpg" width="287" height="209"&gt;&lt;/img&gt;</t>
  </si>
  <si>
    <t>&lt;img alt="File:AvoidArt.jpg" src="/images/8/81/AvoidArt.jpg" width="287" height="209"&gt;&lt;/img&gt;</t>
  </si>
  <si>
    <t>&lt;img alt="File:DeliverArt.jpg" src="/images/e/ee/DeliverArt.jpg" width="287" height="209"&gt;&lt;/img&gt;</t>
  </si>
  <si>
    <t>&lt;img alt="File:PerilArt.jpg" src="/images/a/a1/PerilArt.jpg" width="287" height="209"&gt;&lt;/img&gt;</t>
  </si>
  <si>
    <t>&lt;img alt="File:RushArt.jpg" src="/images/b/bd/RushArt.jpg" width="287" height="209"&gt;&lt;/img&gt;</t>
  </si>
  <si>
    <t>&lt;img alt="File:ForayArt.jpg" src="/images/1/19/ForayArt.jpg" width="287" height="209"&gt;&lt;/img&gt;</t>
  </si>
  <si>
    <t>&lt;img alt="File:LaunchArt.jpg" src="/images/2/27/LaunchArt.jpg" width="287" height="209"&gt;&lt;/img&gt;</t>
  </si>
  <si>
    <t>&lt;img alt="File:MirrorArt.jpg" src="/images/9/9e/MirrorArt.jpg" width="287" height="209"&gt;&lt;/img&gt;</t>
  </si>
  <si>
    <t>&lt;img alt="File:PrepareArt.jpg" src="/images/9/9d/PrepareArt.jpg" width="287" height="209"&gt;&lt;/img&gt;</t>
  </si>
  <si>
    <t>&lt;img alt="File:ScroungeArt.jpg" src="/images/e/e1/ScroungeArt.jpg" width="287" height="209"&gt;&lt;/img&gt;</t>
  </si>
  <si>
    <t>&lt;img alt="File:JourneyArt.jpg" src="/images/e/e2/JourneyArt.jpg" width="287" height="209"&gt;&lt;/img&gt;</t>
  </si>
  <si>
    <t>&lt;img alt="File:MaelstromArt.jpg" src="/images/1/14/MaelstromArt.jpg" width="287" height="209"&gt;&lt;/img&gt;</t>
  </si>
  <si>
    <t>&lt;img alt="File:LootingArt.jpg" src="/images/5/54/LootingArt.jpg" width="287" height="209"&gt;&lt;/img&gt;</t>
  </si>
  <si>
    <t>&lt;img alt="File:InvasionArt.jpg" src="/images/c/cd/InvasionArt.jpg" width="287" height="209"&gt;&lt;/img&gt;</t>
  </si>
  <si>
    <t>&lt;img alt="File:ProsperArt.jpg" src="/images/2/2a/ProsperArt.jpg" width="287" height="209"&gt;&lt;/img&gt;</t>
  </si>
  <si>
    <t>&lt;img alt="File:AmphoraArt.jpg" src="/images/f/f5/AmphoraArt.jpg" width="287" height="209"&gt;&lt;/img&gt;</t>
  </si>
  <si>
    <t>&lt;img alt="File:DoubloonsArt.jpg" src="/images/6/64/DoubloonsArt.jpg" width="287" height="209"&gt;&lt;/img&gt;</t>
  </si>
  <si>
    <t>&lt;img alt="File:Endless ChaliceArt.jpg" src="/images/0/05/Endless_ChaliceArt.jpg" width="287" height="209"&gt;&lt;/img&gt;</t>
  </si>
  <si>
    <t>&lt;img alt="File:FigureheadArt.jpg" src="/images/4/48/FigureheadArt.jpg" width="287" height="209"&gt;&lt;/img&gt;</t>
  </si>
  <si>
    <t>&lt;img alt="File:HammerArt.jpg" src="/images/5/55/HammerArt.jpg" width="287" height="209"&gt;&lt;/img&gt;</t>
  </si>
  <si>
    <t>&lt;img alt="File:InsigniaArt.jpg" src="/images/c/c2/InsigniaArt.jpg" width="287" height="209"&gt;&lt;/img&gt;</t>
  </si>
  <si>
    <t>&lt;img alt="File:JewelsArt.jpg" src="/images/b/bf/JewelsArt.jpg" width="287" height="209"&gt;&lt;/img&gt;</t>
  </si>
  <si>
    <t>&lt;img alt="File:OrbArt.jpg" src="/images/e/eb/OrbArt.jpg" width="287" height="209"&gt;&lt;/img&gt;</t>
  </si>
  <si>
    <t>&lt;img alt="File:Prize GoatArt.jpg" src="/images/3/3e/Prize_GoatArt.jpg" width="287" height="209"&gt;&lt;/img&gt;</t>
  </si>
  <si>
    <t>Footpad</t>
  </si>
  <si>
    <t>s_Cache</t>
  </si>
  <si>
    <t>&lt;img alt="File:CheapArt.jpg" src="/images/5/5e/CheapArt.jpg" width="287" height="209"&gt;&lt;/img&gt;</t>
  </si>
  <si>
    <t>&lt;img alt="File:CursedArt.jpg" src="/images/4/45/CursedArt.jpg" width="287" height="209"&gt;&lt;/img&gt;</t>
  </si>
  <si>
    <t>&lt;img alt="File:FatedArt.jpg" src="/images/0/08/FatedArt.jpg" width="287" height="209"&gt;&lt;/img&gt;</t>
  </si>
  <si>
    <t>&lt;img alt="File:FawningArt.jpg" src="/images/1/1c/FawningArt.jpg" width="287" height="209"&gt;&lt;/img&gt;</t>
  </si>
  <si>
    <t>&lt;img alt="File:FriendlyArt.jpg" src="/images/1/19/FriendlyArt.jpg" width="287" height="209"&gt;&lt;/img&gt;</t>
  </si>
  <si>
    <t>&lt;img alt="File:HastyArt.jpg" src="/images/e/e5/HastyArt.jpg" width="287" height="209"&gt;&lt;/img&gt;</t>
  </si>
  <si>
    <t>&lt;img alt="File:InheritedArt.jpg" src="/images/e/e0/InheritedArt.jpg" width="287" height="209"&gt;&lt;/img&gt;</t>
  </si>
  <si>
    <t>&lt;img alt="File:InspiringArt.jpg" src="/images/9/9e/InspiringArt.jpg" width="287" height="209"&gt;&lt;/img&gt;</t>
  </si>
  <si>
    <t>&lt;img alt="File:NearbyArt.jpg" src="/images/7/72/NearbyArt.jpg" width="287" height="209"&gt;&lt;/img&gt;</t>
  </si>
  <si>
    <t>&lt;img alt="File:PatientArt.jpg" src="/images/e/e5/PatientArt.jpg" width="287" height="209"&gt;&lt;/img&gt;</t>
  </si>
  <si>
    <t>&lt;img alt="File:PiousArt.jpg" src="/images/4/43/PiousArt.jpg" width="287" height="209"&gt;&lt;/img&gt;</t>
  </si>
  <si>
    <t>&lt;img alt="File:RecklessArt.jpg" src="/images/c/ca/RecklessArt.jpg" width="287" height="209"&gt;&lt;/img&gt;</t>
  </si>
  <si>
    <t>&lt;img alt="File:RichArt.jpg" src="/images/3/35/RichArt.jpg" width="287" height="209"&gt;&lt;/img&gt;</t>
  </si>
  <si>
    <t>&lt;img alt="File:ShyArt.jpg" src="/images/1/14/ShyArt.jpg" width="287" height="209"&gt;&lt;/img&gt;</t>
  </si>
  <si>
    <t>&lt;img alt="File:TirelessArt.jpg" src="/images/9/9f/TirelessArt.jpg" width="287" height="209"&gt;&lt;/img&gt;</t>
  </si>
  <si>
    <t>&lt;img alt="File:Puzzle BoxArt.jpg" src="/images/f/f9/Puzzle_BoxArt.jpg" width="287" height="209"&gt;&lt;/img&gt;</t>
  </si>
  <si>
    <t>&lt;img alt="File:SextantArt.jpg" src="/images/6/6e/SextantArt.jpg" width="287" height="209"&gt;&lt;/img&gt;</t>
  </si>
  <si>
    <t>&lt;img alt="File:ShieldArt.jpg" src="/images/e/e7/ShieldArt.jpg" width="287" height="209"&gt;&lt;/img&gt;</t>
  </si>
  <si>
    <t>&lt;img alt="File:Spell ScrollArt.jpg" src="/images/d/d2/Spell_ScrollArt.jpg" width="287" height="209"&gt;&lt;/img&gt;</t>
  </si>
  <si>
    <t>&lt;img alt="File:StaffArt.jpg" src="/images/c/c4/StaffArt.jpg" width="287" height="209"&gt;&lt;/img&gt;</t>
  </si>
  <si>
    <t>&lt;img alt="File:SwordArt.jpg" src="/images/d/d1/SwordArt.jpg" width="287" height="209"&gt;&lt;/img&gt;</t>
  </si>
  <si>
    <t>Renown</t>
  </si>
  <si>
    <t>Matt Jordan</t>
  </si>
  <si>
    <t>Adventurer</t>
  </si>
  <si>
    <t>Bureaucrat</t>
  </si>
  <si>
    <t>Chancellor</t>
  </si>
  <si>
    <t>Chapel</t>
  </si>
  <si>
    <t>Council Room</t>
  </si>
  <si>
    <t>Feast</t>
  </si>
  <si>
    <t>Gardens</t>
  </si>
  <si>
    <t>Laboratory</t>
  </si>
  <si>
    <t>Library</t>
  </si>
  <si>
    <t>Market</t>
  </si>
  <si>
    <t>Militia</t>
  </si>
  <si>
    <t>Moat</t>
  </si>
  <si>
    <t>Moneylender</t>
  </si>
  <si>
    <t>Remodel</t>
  </si>
  <si>
    <t>Smithy</t>
  </si>
  <si>
    <t>Thief</t>
  </si>
  <si>
    <t>Throne Room</t>
  </si>
  <si>
    <t>Witch</t>
  </si>
  <si>
    <t>Woodcutter</t>
  </si>
  <si>
    <t>Silver</t>
  </si>
  <si>
    <t>Gold</t>
  </si>
  <si>
    <t>Duchy</t>
  </si>
  <si>
    <t>Harbinger</t>
  </si>
  <si>
    <t>Poacher</t>
  </si>
  <si>
    <t>Eric J. Carter</t>
  </si>
  <si>
    <t>Lurker</t>
  </si>
  <si>
    <t>Conspirator</t>
  </si>
  <si>
    <t>Mill</t>
  </si>
  <si>
    <t>Mining Village</t>
  </si>
  <si>
    <t>Secret Passage</t>
  </si>
  <si>
    <t>Secret Chamber</t>
  </si>
  <si>
    <t>Patrol</t>
  </si>
  <si>
    <t>Coppersmith</t>
  </si>
  <si>
    <t>Pawn</t>
  </si>
  <si>
    <t>Courtyard</t>
  </si>
  <si>
    <t>Replace</t>
  </si>
  <si>
    <t>Trading Post</t>
  </si>
  <si>
    <t>Scout</t>
  </si>
  <si>
    <t>Duke</t>
  </si>
  <si>
    <t>Bridge</t>
  </si>
  <si>
    <t>Torturer</t>
  </si>
  <si>
    <t>Wishing Well</t>
  </si>
  <si>
    <t>Ironworks</t>
  </si>
  <si>
    <t>Steward</t>
  </si>
  <si>
    <t>Minion</t>
  </si>
  <si>
    <t>Upgrade</t>
  </si>
  <si>
    <t>Tribute</t>
  </si>
  <si>
    <t>Great Hall</t>
  </si>
  <si>
    <t>Estate2</t>
  </si>
  <si>
    <t>Ghost Ship</t>
  </si>
  <si>
    <t>Monkey</t>
  </si>
  <si>
    <t>Sea Chart</t>
  </si>
  <si>
    <t>Salvager</t>
  </si>
  <si>
    <t>Blockade</t>
  </si>
  <si>
    <t>Haven</t>
  </si>
  <si>
    <t>Sea Hag</t>
  </si>
  <si>
    <t>Native Village</t>
  </si>
  <si>
    <t>Navigator</t>
  </si>
  <si>
    <t>Tactician</t>
  </si>
  <si>
    <t>Fishing Village</t>
  </si>
  <si>
    <t>Island</t>
  </si>
  <si>
    <t>Sailor</t>
  </si>
  <si>
    <t>Tide Pools</t>
  </si>
  <si>
    <t>Simon Samuelsson</t>
  </si>
  <si>
    <t>Bazaar</t>
  </si>
  <si>
    <t>Treasure Map</t>
  </si>
  <si>
    <t>Explorer</t>
  </si>
  <si>
    <t>Corsair</t>
  </si>
  <si>
    <t>Lookout</t>
  </si>
  <si>
    <t>Treasury</t>
  </si>
  <si>
    <t>Sea Witch</t>
  </si>
  <si>
    <t>Cutpurse</t>
  </si>
  <si>
    <t>Caravan</t>
  </si>
  <si>
    <t>Warehouse</t>
  </si>
  <si>
    <t>Lighthouse</t>
  </si>
  <si>
    <t>Pirate Ship</t>
  </si>
  <si>
    <t>Pearl Diver</t>
  </si>
  <si>
    <t>Merchant Ship</t>
  </si>
  <si>
    <t>Sets</t>
  </si>
  <si>
    <t>Illustrators</t>
  </si>
  <si>
    <t>Cartes</t>
  </si>
  <si>
    <t>Border Village</t>
  </si>
  <si>
    <t>Trail</t>
  </si>
  <si>
    <t>Fool's Gold</t>
  </si>
  <si>
    <t>Weaver</t>
  </si>
  <si>
    <t>Trader</t>
  </si>
  <si>
    <t>Highway</t>
  </si>
  <si>
    <t>Cauldron</t>
  </si>
  <si>
    <t>Silk Road</t>
  </si>
  <si>
    <t>Guard Dog</t>
  </si>
  <si>
    <t>Ill-Gotten Gains</t>
  </si>
  <si>
    <t>Nomads</t>
  </si>
  <si>
    <t>Embassy</t>
  </si>
  <si>
    <t>Nomad Camp</t>
  </si>
  <si>
    <t>Spice Merchant</t>
  </si>
  <si>
    <t>Witch's Hut</t>
  </si>
  <si>
    <t>Cartographer</t>
  </si>
  <si>
    <t>Farmland</t>
  </si>
  <si>
    <t>Noble Brigand</t>
  </si>
  <si>
    <t>Haggler</t>
  </si>
  <si>
    <t>Scheme</t>
  </si>
  <si>
    <t>Inn</t>
  </si>
  <si>
    <t>Crossroads</t>
  </si>
  <si>
    <t>Develop</t>
  </si>
  <si>
    <t>Duchess</t>
  </si>
  <si>
    <t>Stables</t>
  </si>
  <si>
    <t>Jack of All Trades</t>
  </si>
  <si>
    <t>Contraband</t>
  </si>
  <si>
    <t>Counting House</t>
  </si>
  <si>
    <t>Grand Market</t>
  </si>
  <si>
    <t>Crystal Ball</t>
  </si>
  <si>
    <t>Magnate</t>
  </si>
  <si>
    <t>Expand</t>
  </si>
  <si>
    <t>War Chest</t>
  </si>
  <si>
    <t>King's Court</t>
  </si>
  <si>
    <t>Peddler</t>
  </si>
  <si>
    <t>Rabble</t>
  </si>
  <si>
    <t>Loan</t>
  </si>
  <si>
    <t>Trade Route</t>
  </si>
  <si>
    <t>Mountebank</t>
  </si>
  <si>
    <t>Worker's Village</t>
  </si>
  <si>
    <t>Vault</t>
  </si>
  <si>
    <t>Platinum</t>
  </si>
  <si>
    <t>Advisor</t>
  </si>
  <si>
    <t>Alchemist</t>
  </si>
  <si>
    <t>Baker</t>
  </si>
  <si>
    <t>Young Witch</t>
  </si>
  <si>
    <t>Apothecary</t>
  </si>
  <si>
    <t>Butcher</t>
  </si>
  <si>
    <t>Apprentice</t>
  </si>
  <si>
    <t>Doctor</t>
  </si>
  <si>
    <t>Jester</t>
  </si>
  <si>
    <t>Golem</t>
  </si>
  <si>
    <t>Herald</t>
  </si>
  <si>
    <t>Herbalist</t>
  </si>
  <si>
    <t>Fairgrounds</t>
  </si>
  <si>
    <t>Journeyman</t>
  </si>
  <si>
    <t>Horn of Plenty</t>
  </si>
  <si>
    <t>Masterpiece</t>
  </si>
  <si>
    <t>Hunting Party</t>
  </si>
  <si>
    <t>Merchant Guild</t>
  </si>
  <si>
    <t>Transmute</t>
  </si>
  <si>
    <t>Plaza</t>
  </si>
  <si>
    <t>Remake</t>
  </si>
  <si>
    <t>University</t>
  </si>
  <si>
    <t>Soothsayer</t>
  </si>
  <si>
    <t>Bag of Gold</t>
  </si>
  <si>
    <t>Vineyard</t>
  </si>
  <si>
    <t>Stonemason</t>
  </si>
  <si>
    <t>Diadem</t>
  </si>
  <si>
    <t>Taxman</t>
  </si>
  <si>
    <t>Followers</t>
  </si>
  <si>
    <t>Armory</t>
  </si>
  <si>
    <t>Vagrant</t>
  </si>
  <si>
    <t>Catacombs</t>
  </si>
  <si>
    <t>Count</t>
  </si>
  <si>
    <t>Knights</t>
  </si>
  <si>
    <t>Fortress</t>
  </si>
  <si>
    <t>Scavenger</t>
  </si>
  <si>
    <t>Market Square</t>
  </si>
  <si>
    <t>Urchin</t>
  </si>
  <si>
    <t>Demesne</t>
  </si>
  <si>
    <t>Forager</t>
  </si>
  <si>
    <t>Altar</t>
  </si>
  <si>
    <t>Squire</t>
  </si>
  <si>
    <t>Beggar</t>
  </si>
  <si>
    <t>Poor House</t>
  </si>
  <si>
    <t>Death Cart</t>
  </si>
  <si>
    <t>Ironmonger</t>
  </si>
  <si>
    <t>Hermit</t>
  </si>
  <si>
    <t>Mystic</t>
  </si>
  <si>
    <t>Storeroom</t>
  </si>
  <si>
    <t>Hunting Grounds</t>
  </si>
  <si>
    <t>Graverobber</t>
  </si>
  <si>
    <t>Counterfeit</t>
  </si>
  <si>
    <t>Cultist</t>
  </si>
  <si>
    <t>Marauder</t>
  </si>
  <si>
    <t>Band of Misfits</t>
  </si>
  <si>
    <t>Junk Dealer</t>
  </si>
  <si>
    <t>Feodum</t>
  </si>
  <si>
    <t>Rebuild</t>
  </si>
  <si>
    <t>Bandit Camp</t>
  </si>
  <si>
    <t>Abandoned Mine</t>
  </si>
  <si>
    <t>Ruined Library</t>
  </si>
  <si>
    <t>Ruined Market</t>
  </si>
  <si>
    <t>Survivors</t>
  </si>
  <si>
    <t>Madman</t>
  </si>
  <si>
    <t>Mercenary</t>
  </si>
  <si>
    <t>Spoils</t>
  </si>
  <si>
    <t>Hovel</t>
  </si>
  <si>
    <t>Necropolis</t>
  </si>
  <si>
    <t>Overgrown Estate</t>
  </si>
  <si>
    <t>Engineer</t>
  </si>
  <si>
    <t>City Quarter</t>
  </si>
  <si>
    <t>Overlord</t>
  </si>
  <si>
    <t>Royal Blacksmith</t>
  </si>
  <si>
    <t>Castles</t>
  </si>
  <si>
    <t>Chariot Race</t>
  </si>
  <si>
    <t>Enchantress</t>
  </si>
  <si>
    <t>Farmers Market</t>
  </si>
  <si>
    <t>Archive</t>
  </si>
  <si>
    <t>Charm</t>
  </si>
  <si>
    <t>Crown</t>
  </si>
  <si>
    <t>Groundskeeper</t>
  </si>
  <si>
    <t>Legionary</t>
  </si>
  <si>
    <t>Wild Hunt</t>
  </si>
  <si>
    <t>Triumph</t>
  </si>
  <si>
    <t>Annex</t>
  </si>
  <si>
    <t>Donate</t>
  </si>
  <si>
    <t>Advance</t>
  </si>
  <si>
    <t>Delve</t>
  </si>
  <si>
    <t>Ritual</t>
  </si>
  <si>
    <t>Salt the Earth</t>
  </si>
  <si>
    <t>Wedding</t>
  </si>
  <si>
    <t>Windfall</t>
  </si>
  <si>
    <t>Conquest</t>
  </si>
  <si>
    <t>Dominate</t>
  </si>
  <si>
    <t>Arena</t>
  </si>
  <si>
    <t>Bandit Fort</t>
  </si>
  <si>
    <t>Basilica</t>
  </si>
  <si>
    <t>Baths</t>
  </si>
  <si>
    <t>Battlefield</t>
  </si>
  <si>
    <t>Defiled Shrine</t>
  </si>
  <si>
    <t>Fountain</t>
  </si>
  <si>
    <t>Keep</t>
  </si>
  <si>
    <t>Labyrinth</t>
  </si>
  <si>
    <t>Mountain Pass</t>
  </si>
  <si>
    <t>Museum</t>
  </si>
  <si>
    <t>Obelisk</t>
  </si>
  <si>
    <t>Orchard</t>
  </si>
  <si>
    <t>Palace</t>
  </si>
  <si>
    <t>Tomb</t>
  </si>
  <si>
    <t>Tower</t>
  </si>
  <si>
    <t>Triumphal Arch</t>
  </si>
  <si>
    <t>Wall</t>
  </si>
  <si>
    <t>Humble Castle</t>
  </si>
  <si>
    <t>Crumbling Castle</t>
  </si>
  <si>
    <t>Small Castle</t>
  </si>
  <si>
    <t>Haunted Castle</t>
  </si>
  <si>
    <t>Opulent Castle</t>
  </si>
  <si>
    <t>Sprawling Castle</t>
  </si>
  <si>
    <t>Grand Castle</t>
  </si>
  <si>
    <t>Catapult</t>
  </si>
  <si>
    <t>Rocks</t>
  </si>
  <si>
    <t>Encampment</t>
  </si>
  <si>
    <t>Plunder</t>
  </si>
  <si>
    <t>Patrician</t>
  </si>
  <si>
    <t>Settlers</t>
  </si>
  <si>
    <t>Bustling Village</t>
  </si>
  <si>
    <t>Gladiator</t>
  </si>
  <si>
    <t>Druid</t>
  </si>
  <si>
    <t>Faithful Hound</t>
  </si>
  <si>
    <t>Guardian</t>
  </si>
  <si>
    <t>Monastery</t>
  </si>
  <si>
    <t>Tracker</t>
  </si>
  <si>
    <t>Changeling</t>
  </si>
  <si>
    <t>Fool</t>
  </si>
  <si>
    <t>Ghost Town</t>
  </si>
  <si>
    <t>Night Watchman</t>
  </si>
  <si>
    <t>Secret Cave</t>
  </si>
  <si>
    <t>Bard</t>
  </si>
  <si>
    <t>Blessed Village</t>
  </si>
  <si>
    <t>Cemetery</t>
  </si>
  <si>
    <t>Devil's Workshop</t>
  </si>
  <si>
    <t>Exorcist</t>
  </si>
  <si>
    <t>Necromancer</t>
  </si>
  <si>
    <t>Shepherd</t>
  </si>
  <si>
    <t>Skulk</t>
  </si>
  <si>
    <t>Cobbler</t>
  </si>
  <si>
    <t>Crypt</t>
  </si>
  <si>
    <t>Cursed Village</t>
  </si>
  <si>
    <t>Den of Sin</t>
  </si>
  <si>
    <t>Idol</t>
  </si>
  <si>
    <t>Sacred Grove</t>
  </si>
  <si>
    <t>Tormentor</t>
  </si>
  <si>
    <t>Tragic Hero</t>
  </si>
  <si>
    <t>Werewolf</t>
  </si>
  <si>
    <t>Raider</t>
  </si>
  <si>
    <t>The Earth's Gift</t>
  </si>
  <si>
    <t>The Field's Gift</t>
  </si>
  <si>
    <t>The Flame's Gift</t>
  </si>
  <si>
    <t>The Forest's Gift</t>
  </si>
  <si>
    <t>The Moon's Gift</t>
  </si>
  <si>
    <t>The Mountain's Gift</t>
  </si>
  <si>
    <t>The River's Gift</t>
  </si>
  <si>
    <t>The Sea's Gift</t>
  </si>
  <si>
    <t>The Sky's Gift</t>
  </si>
  <si>
    <t>The Sun's Gift</t>
  </si>
  <si>
    <t>The Swamp's Gift</t>
  </si>
  <si>
    <t>The Wind's Gift</t>
  </si>
  <si>
    <t>Haunted Mirror</t>
  </si>
  <si>
    <t>Magic Lamp</t>
  </si>
  <si>
    <t>Goat</t>
  </si>
  <si>
    <t>Pasture</t>
  </si>
  <si>
    <t>Pouch</t>
  </si>
  <si>
    <t>Cursed Gold</t>
  </si>
  <si>
    <t>Lucky Coin</t>
  </si>
  <si>
    <t>Wish</t>
  </si>
  <si>
    <t>Bat</t>
  </si>
  <si>
    <t>Imp</t>
  </si>
  <si>
    <t>Zombie Apprentice</t>
  </si>
  <si>
    <t>Zombie Mason</t>
  </si>
  <si>
    <t>Zombie Spy</t>
  </si>
  <si>
    <t>Ghost</t>
  </si>
  <si>
    <t>Bad Omens</t>
  </si>
  <si>
    <t>Fear</t>
  </si>
  <si>
    <t>Greed</t>
  </si>
  <si>
    <t>Haunting</t>
  </si>
  <si>
    <t>Locusts</t>
  </si>
  <si>
    <t>Misery</t>
  </si>
  <si>
    <t>Plague</t>
  </si>
  <si>
    <t>Poverty</t>
  </si>
  <si>
    <t>War</t>
  </si>
  <si>
    <t>Deluded</t>
  </si>
  <si>
    <t>Envious</t>
  </si>
  <si>
    <t>Miserable</t>
  </si>
  <si>
    <t>Twice Miserable</t>
  </si>
  <si>
    <t>Lost in the Woods</t>
  </si>
  <si>
    <t>Border Guard</t>
  </si>
  <si>
    <t>Lackeys</t>
  </si>
  <si>
    <t>Acting Troupe</t>
  </si>
  <si>
    <t>Cargo Ship</t>
  </si>
  <si>
    <t>Experiment</t>
  </si>
  <si>
    <t>Improve</t>
  </si>
  <si>
    <t>Flag Bearer</t>
  </si>
  <si>
    <t>Hideout</t>
  </si>
  <si>
    <t>Inventor</t>
  </si>
  <si>
    <t>Mountain Village</t>
  </si>
  <si>
    <t>Patron</t>
  </si>
  <si>
    <t>Priest</t>
  </si>
  <si>
    <t>Research</t>
  </si>
  <si>
    <t>Silk Merchant</t>
  </si>
  <si>
    <t>Old Witch</t>
  </si>
  <si>
    <t>Recruiter</t>
  </si>
  <si>
    <t>Scepter</t>
  </si>
  <si>
    <t>Scholar</t>
  </si>
  <si>
    <t>Sculptor</t>
  </si>
  <si>
    <t>Seer</t>
  </si>
  <si>
    <t>Spices</t>
  </si>
  <si>
    <t>Swashbuckler</t>
  </si>
  <si>
    <t>Treasurer</t>
  </si>
  <si>
    <t>Villain</t>
  </si>
  <si>
    <t>Cathedral</t>
  </si>
  <si>
    <t>City Gate</t>
  </si>
  <si>
    <t>Pageant</t>
  </si>
  <si>
    <t>Sewers</t>
  </si>
  <si>
    <t>Fair</t>
  </si>
  <si>
    <t>Sinister Plot</t>
  </si>
  <si>
    <t>Academy</t>
  </si>
  <si>
    <t>Capitalism</t>
  </si>
  <si>
    <t>Fleet</t>
  </si>
  <si>
    <t>Guildhall</t>
  </si>
  <si>
    <t>Road Network</t>
  </si>
  <si>
    <t>Barracks</t>
  </si>
  <si>
    <t>Crop Rotation</t>
  </si>
  <si>
    <t>Citadel</t>
  </si>
  <si>
    <t>Flag</t>
  </si>
  <si>
    <t>Horn</t>
  </si>
  <si>
    <t>Key</t>
  </si>
  <si>
    <t>Lantern</t>
  </si>
  <si>
    <t>Treasure Chest</t>
  </si>
  <si>
    <t>Envoy</t>
  </si>
  <si>
    <t>Black Market</t>
  </si>
  <si>
    <t>Walled Village</t>
  </si>
  <si>
    <t>Governor</t>
  </si>
  <si>
    <t>Stash</t>
  </si>
  <si>
    <t>Captain</t>
  </si>
  <si>
    <t>Dismantle</t>
  </si>
  <si>
    <t>Church</t>
  </si>
  <si>
    <t>Marchland</t>
  </si>
  <si>
    <t>Summon</t>
  </si>
  <si>
    <t>Avanto</t>
  </si>
  <si>
    <t>Amulet</t>
  </si>
  <si>
    <t>Artificer</t>
  </si>
  <si>
    <t>Bridge Troll</t>
  </si>
  <si>
    <t>Caravan Guard</t>
  </si>
  <si>
    <t>Distant Lands</t>
  </si>
  <si>
    <t>Dungeon</t>
  </si>
  <si>
    <t>Duplicate</t>
  </si>
  <si>
    <t>Gear</t>
  </si>
  <si>
    <t>Giant</t>
  </si>
  <si>
    <t>Haunted Woods</t>
  </si>
  <si>
    <t>Hireling</t>
  </si>
  <si>
    <t>Lost City</t>
  </si>
  <si>
    <t>Magpie</t>
  </si>
  <si>
    <t>Messenger</t>
  </si>
  <si>
    <t>Miser</t>
  </si>
  <si>
    <t>Peasant</t>
  </si>
  <si>
    <t>Port</t>
  </si>
  <si>
    <t>Ranger</t>
  </si>
  <si>
    <t>Ratcatcher</t>
  </si>
  <si>
    <t>Raze</t>
  </si>
  <si>
    <t>Relic</t>
  </si>
  <si>
    <t>Royal Carriage</t>
  </si>
  <si>
    <t>Swamp Hag</t>
  </si>
  <si>
    <t>Transmogrify</t>
  </si>
  <si>
    <t>Treasure Trove</t>
  </si>
  <si>
    <t>Wine Merchant</t>
  </si>
  <si>
    <t>Coin of the Realm</t>
  </si>
  <si>
    <t>Pathfinding</t>
  </si>
  <si>
    <t>Bonfire</t>
  </si>
  <si>
    <t>Pilgrimage</t>
  </si>
  <si>
    <t>Training</t>
  </si>
  <si>
    <t>Ball</t>
  </si>
  <si>
    <t>Travelling Fair</t>
  </si>
  <si>
    <t>Save</t>
  </si>
  <si>
    <t>Borrow</t>
  </si>
  <si>
    <t>Lost Arts</t>
  </si>
  <si>
    <t>Trade</t>
  </si>
  <si>
    <t>Quest</t>
  </si>
  <si>
    <t>Alms</t>
  </si>
  <si>
    <t>Inheritance</t>
  </si>
  <si>
    <t>Ferry</t>
  </si>
  <si>
    <t>Plan</t>
  </si>
  <si>
    <t>Seaway</t>
  </si>
  <si>
    <t>Treasure Hunter</t>
  </si>
  <si>
    <t>Warrior</t>
  </si>
  <si>
    <t>Hero</t>
  </si>
  <si>
    <t>Champion</t>
  </si>
  <si>
    <t>Soldier</t>
  </si>
  <si>
    <t>Fugitive</t>
  </si>
  <si>
    <t>Teacher</t>
  </si>
  <si>
    <t>Bauble</t>
  </si>
  <si>
    <t>Sycophant</t>
  </si>
  <si>
    <t>Townsfolk</t>
  </si>
  <si>
    <t>Clashes</t>
  </si>
  <si>
    <t>Forts</t>
  </si>
  <si>
    <t>Importer</t>
  </si>
  <si>
    <t>Merchant Camp</t>
  </si>
  <si>
    <t>Odysseys</t>
  </si>
  <si>
    <t>Sentinel</t>
  </si>
  <si>
    <t>Underling</t>
  </si>
  <si>
    <t>Wizards</t>
  </si>
  <si>
    <t>Carpenter</t>
  </si>
  <si>
    <t>Courier</t>
  </si>
  <si>
    <t>Innkeeper</t>
  </si>
  <si>
    <t>Royal Galley</t>
  </si>
  <si>
    <t>Town</t>
  </si>
  <si>
    <t>Barbarian</t>
  </si>
  <si>
    <t>Capital City</t>
  </si>
  <si>
    <t>Contract</t>
  </si>
  <si>
    <t>Emissary</t>
  </si>
  <si>
    <t>Galleria</t>
  </si>
  <si>
    <t>Guildmaster</t>
  </si>
  <si>
    <t>Highwayman</t>
  </si>
  <si>
    <t>Hunter</t>
  </si>
  <si>
    <t>Modify</t>
  </si>
  <si>
    <t>Skirmisher</t>
  </si>
  <si>
    <t>Specialist</t>
  </si>
  <si>
    <t>Swap</t>
  </si>
  <si>
    <t>Architects' Guild</t>
  </si>
  <si>
    <t>Band of Nomads</t>
  </si>
  <si>
    <t>Cave Dwellers</t>
  </si>
  <si>
    <t>Circle of Witches</t>
  </si>
  <si>
    <t>City-state</t>
  </si>
  <si>
    <t>Coastal Haven</t>
  </si>
  <si>
    <t>Crafters' Guild</t>
  </si>
  <si>
    <t>Desert Guides</t>
  </si>
  <si>
    <t>Family of Inventors</t>
  </si>
  <si>
    <t>Fellowship of Scribes</t>
  </si>
  <si>
    <t>Forest Dwellers</t>
  </si>
  <si>
    <t>Gang of Pickpockets</t>
  </si>
  <si>
    <t>Island Folk</t>
  </si>
  <si>
    <t>League of Bankers</t>
  </si>
  <si>
    <t>League of Shopkeepers</t>
  </si>
  <si>
    <t>Market Towns</t>
  </si>
  <si>
    <t>Mountain Folk</t>
  </si>
  <si>
    <t>Order of Astrologers</t>
  </si>
  <si>
    <t>Order of Masons</t>
  </si>
  <si>
    <t>Peaceful Cult</t>
  </si>
  <si>
    <t>Plateau Shepherds</t>
  </si>
  <si>
    <t>Trappers' Lodge</t>
  </si>
  <si>
    <t>Woodworkers' Guild</t>
  </si>
  <si>
    <t>Herb Gatherer</t>
  </si>
  <si>
    <t>Sorceress</t>
  </si>
  <si>
    <t>Sibyl</t>
  </si>
  <si>
    <t>Tent</t>
  </si>
  <si>
    <t>Garrison</t>
  </si>
  <si>
    <t>Hill Fort</t>
  </si>
  <si>
    <t>Stronghold</t>
  </si>
  <si>
    <t>Battle Plan</t>
  </si>
  <si>
    <t>Archer</t>
  </si>
  <si>
    <t>Warlord</t>
  </si>
  <si>
    <t>Territory</t>
  </si>
  <si>
    <t>Old Map</t>
  </si>
  <si>
    <t>Sunken Treasure</t>
  </si>
  <si>
    <t>Distant Shore</t>
  </si>
  <si>
    <t>Town Crier</t>
  </si>
  <si>
    <t>Blacksmith</t>
  </si>
  <si>
    <t>Student</t>
  </si>
  <si>
    <t>Conjurer</t>
  </si>
  <si>
    <t>Sorcerer</t>
  </si>
  <si>
    <t>Lich</t>
  </si>
  <si>
    <t>Black Cat</t>
  </si>
  <si>
    <t>Sleigh</t>
  </si>
  <si>
    <t>Supplies</t>
  </si>
  <si>
    <t>Camel Train</t>
  </si>
  <si>
    <t>Goatherd</t>
  </si>
  <si>
    <t>Scrap</t>
  </si>
  <si>
    <t>Sheepdog</t>
  </si>
  <si>
    <t>Snowy Village</t>
  </si>
  <si>
    <t>Stockpile</t>
  </si>
  <si>
    <t>Bounty Hunter</t>
  </si>
  <si>
    <t>Cavalry</t>
  </si>
  <si>
    <t>Groom</t>
  </si>
  <si>
    <t>Hostelry</t>
  </si>
  <si>
    <t>Village Green</t>
  </si>
  <si>
    <t>Barge</t>
  </si>
  <si>
    <t>Coven</t>
  </si>
  <si>
    <t>Displace</t>
  </si>
  <si>
    <t>Falconer</t>
  </si>
  <si>
    <t>Gatekeeper</t>
  </si>
  <si>
    <t>Hunting Lodge</t>
  </si>
  <si>
    <t>Kiln</t>
  </si>
  <si>
    <t>Livery</t>
  </si>
  <si>
    <t>Mastermind</t>
  </si>
  <si>
    <t>Paddock</t>
  </si>
  <si>
    <t>Sanctuary</t>
  </si>
  <si>
    <t>Fisherman</t>
  </si>
  <si>
    <t>Wayfarer</t>
  </si>
  <si>
    <t>Animal Fair</t>
  </si>
  <si>
    <t>Delay</t>
  </si>
  <si>
    <t>Desperation</t>
  </si>
  <si>
    <t>Gamble</t>
  </si>
  <si>
    <t>Pursue</t>
  </si>
  <si>
    <t>Ride</t>
  </si>
  <si>
    <t>Toil</t>
  </si>
  <si>
    <t>Enhance</t>
  </si>
  <si>
    <t>March</t>
  </si>
  <si>
    <t>Banish</t>
  </si>
  <si>
    <t>Bargain</t>
  </si>
  <si>
    <t>Invest</t>
  </si>
  <si>
    <t>Seize the Day</t>
  </si>
  <si>
    <t>Demand</t>
  </si>
  <si>
    <t>Stampede</t>
  </si>
  <si>
    <t>Reap</t>
  </si>
  <si>
    <t>Populate</t>
  </si>
  <si>
    <t>Way of the Butterfly</t>
  </si>
  <si>
    <t>Way of the Camel</t>
  </si>
  <si>
    <t>Way of the Chameleon</t>
  </si>
  <si>
    <t>Way of the Frog</t>
  </si>
  <si>
    <t>Way of the Goat</t>
  </si>
  <si>
    <t>Way of the Horse</t>
  </si>
  <si>
    <t>Way of the Mole</t>
  </si>
  <si>
    <t>Way of the Monkey</t>
  </si>
  <si>
    <t>Way of the Mouse</t>
  </si>
  <si>
    <t>Way of the Mule</t>
  </si>
  <si>
    <t>Way of the Otter</t>
  </si>
  <si>
    <t>Way of the Ox</t>
  </si>
  <si>
    <t>Way of the Pig</t>
  </si>
  <si>
    <t>Way of the Rat</t>
  </si>
  <si>
    <t>Way of the Seal</t>
  </si>
  <si>
    <t>Way of the Sheep</t>
  </si>
  <si>
    <t>Way of the Squirrel</t>
  </si>
  <si>
    <t>Way of the Turtle</t>
  </si>
  <si>
    <t>Way of the Worm</t>
  </si>
  <si>
    <t>Horse</t>
  </si>
  <si>
    <t>Potion_2nd</t>
  </si>
  <si>
    <t>Copper_2nd</t>
  </si>
  <si>
    <t>Silver_2nd</t>
  </si>
  <si>
    <t>Gold_2nd</t>
  </si>
  <si>
    <t>Duchy_2nd</t>
  </si>
  <si>
    <t>Estate_2nd</t>
  </si>
  <si>
    <t>Province_2nd</t>
  </si>
  <si>
    <t>Curse2</t>
  </si>
  <si>
    <t>Curse_2nd</t>
  </si>
  <si>
    <t>Outpost</t>
  </si>
  <si>
    <t>Princess</t>
  </si>
  <si>
    <t>Platinum_2nd</t>
  </si>
  <si>
    <t>Colony</t>
  </si>
  <si>
    <t>Colony_2nd</t>
  </si>
  <si>
    <t>Curse2_2nd</t>
  </si>
  <si>
    <t>Catapult_Rocks</t>
  </si>
  <si>
    <t>Encampment_Plunder</t>
  </si>
  <si>
    <t>Settlers_Bustling Village</t>
  </si>
  <si>
    <t>Gladiator_Fortune</t>
  </si>
  <si>
    <t>Patrician_Emporium</t>
  </si>
  <si>
    <t>Sauna_Avanto</t>
  </si>
  <si>
    <t>King's Castle</t>
  </si>
  <si>
    <t>Will-o'-Wisp</t>
  </si>
  <si>
    <t>Clerk</t>
  </si>
  <si>
    <t>Pour comparaison</t>
  </si>
  <si>
    <t>Vaisseau Fantôme</t>
  </si>
  <si>
    <t>Encampment_PlunderAr</t>
  </si>
  <si>
    <t>Patrician_Empo</t>
  </si>
  <si>
    <t>settlers_bustling_village</t>
  </si>
  <si>
    <t>Catapult_RocksA</t>
  </si>
  <si>
    <t>gladiator_fortu</t>
  </si>
  <si>
    <t>sauna_Avan</t>
  </si>
  <si>
    <t>&lt;div class="card-text" style="top:05px;"&gt;&lt;div style="position:relative; top:10px;"&gt;&lt;div style="line-height:20px;"&gt;&lt;div style="display:inline;"&gt;&lt;div style="display:inline; font-size:18px;"&gt;Vaut         pour chaque&lt;/div&gt;&lt;/div&gt;&lt;br&gt;&lt;div style="display:inline;"&gt;&lt;div style="display:inline; font-size:18px;"&gt;3 cartes Victoire que vous avez.&lt;/div&gt;&lt;/div&gt;&lt;br&gt;&lt;/div&gt;&lt;/div&gt;&lt;div class="card-text-vp-icon-container" style="display:inline; transform:scale(0.2); top:10px;left:110px;"&gt;&lt;div class="card-text-vp-text-container"&gt;&lt;div class="card-text-vp-text" style="top:8px;"&gt;1&lt;/div&gt;&lt;/div&gt;&lt;div class="card-text-vp-icon"&gt;&lt;/div&gt;&lt;/div&gt;&lt;div class="horizontal-line" style="width:200px; height:3px; margin-top:25px;"&gt;&lt;/div&gt;&lt;div style="position:relative; top:1px;"&gt;&lt;div style="line-height:20px;"&gt;&lt;div style="display:inline;"&gt;&lt;div style="display:inline; font-size:18px;"&gt;Quand vous recevez ceci, &lt;div style="display: inline; font-size:20px; font-weight: bold;"&gt;+1 Achat&lt;/div&gt;,&lt;/div&gt;&lt;/div&gt;&lt;br&gt;&lt;div style="display:inline;"&gt;&lt;div style="display:inline; font-size:18px;"&gt;défaussez-la et recevez&lt;et défaussez autant de cartes/div&gt;&lt;/div&gt;&lt;br&gt;&lt;div style="display:inline;"&gt;&lt;div style="display:inline; font-size:18px;"&gt;que souhaité pour &lt;div style="display: inline; font-size:20px; font-weight: bold;"&gt;+&lt;/div&gt;       chacune.&lt;/div&gt;&lt;/div&gt;&lt;br&gt;&lt;/div&gt;&lt;/div&gt;&lt;div class="card-text-coin-icon" style="transform:scale(0.2); top:50px; display: inline;left:168px;"&gt;&lt;div class="card-text-coin-text-container" style="display:inline;"&gt;&lt;div class="card-text-coin-text" style="color: black; display:inline; top:8px;"&gt;2&lt;/div&gt;&lt;/div&gt;&lt;/div&gt;&lt;/div&gt;</t>
  </si>
  <si>
    <t>princeold</t>
  </si>
  <si>
    <t>Princeold</t>
  </si>
  <si>
    <t>&lt;div class="card-text" style="top:05px;"&gt;&lt;div style="position:relative; top:10px;"&gt;&lt;div style="line-height:16px;"&gt;&lt;div style="display:inline;"&gt;&lt;div style="display:inline; font-size:17px;"&gt;Vous pouvez mettre de côté&lt;/div&gt;&lt;/div&gt;&lt;br&gt;&lt;div style="display:inline;"&gt;&lt;div style="display:inline; font-size:17px;"&gt;sur cette carte une carte Action&lt;/div&gt;&lt;/div&gt;&lt;br&gt;&lt;div style="display:inline;"&gt;&lt;div style="display:inline; font-size:17px;"&gt;main coûtant jusqu'à      . Au début&lt;/div&gt;&lt;/div&gt;&lt;br&gt;&lt;div style="display:inline;"&gt;&lt;div style="display:inline; font-size:17px;"&gt;de chacun de vos tours, jouez cette&lt;/div&gt;&lt;/div&gt;&lt;br&gt;&lt;div style="display:inline;"&gt;&lt;div style="display:inline; font-size:17px;"&gt;action, remettez la de côté en la &lt;/div&gt;&lt;/div&gt;&lt;br&gt;&lt;div style="display:inline;"&gt;&lt;div style="display:inline; font-size:17px;"&gt;défaussant. (Arrêtez de la jouer si &lt;/div&gt;&lt;/div&gt;&lt;br&gt;&lt;div style="display:inline;"&gt;&lt;div style="display:inline; font-size:17px;"&gt;vous n'avez pas pu la remettre de côté.)&lt;/div&gt;&lt;/div&gt;&lt;br&gt;&lt;/div&gt;&lt;/div&gt;&lt;div class="card-text-coin-icon" style="transform:scale(0.2); top:50px; display: inline;left:165px;"&gt;&lt;div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</si>
  <si>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style="top:05px;"&gt;&lt;div style="position:relative; top:10px;"&gt;&lt;div style="line-height:18px;"&gt;&lt;div style="display:inline;"&gt;&lt;div style="display:inline; font-size:18px;"&gt;Vous pouvez mettre de côté&lt;/div&gt;&lt;/div&gt;&lt;br&gt;&lt;div style="display:inline;"&gt;&lt;div style="display:inline; font-size:18px;"&gt;sur cette carte une carte Action&lt;/div&gt;&lt;/div&gt;&lt;br&gt;&lt;div style="display:inline;"&gt;&lt;div style="display:inline; font-size:18px;"&gt;non-Durée non-Ordre de votre&lt;/div&gt;&lt;/div&gt;&lt;br&gt;&lt;div style="display:inline;"&gt;&lt;div style="display:inline; font-size:18px;"&gt;main coûtant jusqu'à      . Au début&lt;/div&gt;&lt;/div&gt;&lt;br&gt;&lt;div style="display:inline;"&gt;&lt;div style="display:inline; font-size:18px;"&gt;de chacun de vos tours, jouez cette&lt;/div&gt;&lt;/div&gt;&lt;br&gt;&lt;div style="display:inline;"&gt;&lt;div style="display:inline; font-size:18px;"&gt;action, en la laissant de côté.&lt;/div&gt;&lt;/div&gt;&lt;br&gt;&lt;/div&gt;&lt;/div&gt;&lt;div class="card-text-coin-icon" style="transform:scale(0.2); top:75px; display: inline;left:168px;"&gt;&lt;div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</si>
  <si>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style="top:05px;"&gt;&lt;div style="position:relative; top:10px;"&gt;&lt;div style="line-height:18px;"&gt;&lt;div style="display:inline;"&gt;&lt;div style="display:inline; font-size:19px;"&gt;Maintenant et au début de&lt;/div&gt;&lt;/div&gt;&lt;br&gt;&lt;div style="display:inline;"&gt;&lt;div style="display:inline; font-size:19px;"&gt;votre prochain tour :&lt;/div&gt;&lt;/div&gt;&lt;br&gt;&lt;div style="display:inline;"&gt;&lt;div style="display:inline; font-size:19px;"&gt;jouez une carte Action&lt;/div&gt;&lt;/div&gt;&lt;br&gt;&lt;div style="display:inline;"&gt;&lt;div style="display:inline; font-size:19px;"&gt;non-Durée, non-Ordre depuis&lt;/div&gt;&lt;/div&gt;&lt;br&gt;&lt;div style="display:inline;"&gt;&lt;div style="display:inline; font-size:19px;"&gt;la réserve coûtant jusqu'à      ,&lt;/div&gt;&lt;/div&gt;&lt;br&gt;&lt;div style="display:inline;"&gt;&lt;div style="display:inline; font-size:19px;"&gt;en la laissant dans la réserve.&lt;/div&gt;&lt;/div&gt;&lt;br&gt;&lt;/div&gt;&lt;/div&gt;&lt;div class="card-text-coin-icon" style="transform:scale(0.2); top:98px; display: inline;left:225px;"&gt;&lt;div class="card-text-coin-text-container" style="display:inline;"&gt;&lt;div class="card-text-coin-text" style="color: black; display:inline; top:8px;"&gt;4&lt;/div&gt;&lt;/div&gt;&lt;/div&gt;&lt;/div&gt;</t>
  </si>
  <si>
    <t>images/1/11/CurseArt.jpg</t>
  </si>
  <si>
    <t>CurseAr</t>
  </si>
  <si>
    <t>&lt;div class="card-text" style="top:05px;"&gt;&lt;div class="card-text-vp-icon-container" style="display:inline; transform:scale(0.9); top:40px;left:125px;"&gt;&lt;div class="card-text-vp-text-container"&gt;&lt;div class="card-text-vp-text" style="top:8px;"&gt;-1&lt;/div&gt;&lt;/div&gt;&lt;div class="card-text-vp-icon"&gt;&lt;/div&gt;&lt;/div&gt;&lt;/div&gt;&gt;/div&gt;</t>
  </si>
  <si>
    <t>&lt;div class="card-text" style="top:3px;"&gt;&lt;div style="position:relative; top:0px;"&gt;&lt;div style="font-weight: bold;"&gt;&lt;div style="line-height:24px;"&gt;&lt;div style="display:inline;"&gt;&lt;div style="display:inline; font-size:24px;"&gt;+1 Carte&lt;/div&gt;&lt;/div&gt;&lt;br&gt;&lt;div style="display:inline;"&gt;&lt;div style="display:inline; font-size:24px;"&gt;+1 Action&lt;/div&gt;&lt;/div&gt;&lt;br&gt;&lt;div style="display:inline;"&gt;&lt;div style="display:inline; font-size:24px;"&gt;+    &lt;/div&gt;&lt;/div&gt;&lt;br&gt;&lt;/div&gt;&lt;/div&gt;&lt;/div&gt;&lt;div class="horizontal-line" style="width:200px; height:3px; margin-top:03px;"&gt;&lt;/div&gt;&lt;div style="position:relative; top:0px;"&gt;&lt;div style="line-height:17px;"&gt;&lt;div style="display:inline;"&gt;&lt;div style="display:inline; font-size:18px;"&gt;Lorsque vous défaussez cette carte de&lt;/div&gt;&lt;/div&gt;&lt;br&gt;&lt;div style="display:inline;"&gt;&lt;div style="display:inline; font-size:18px;"&gt;votre zone de jeu, vous pouvez la&lt;/div&gt;&lt;/div&gt;&lt;br&gt;&lt;div style="display:inline;"&gt;&lt;div style="display:inline; font-size:18px;"&gt;placer sur votre pioche si vous n'avez&lt;/div&gt;&lt;/div&gt;&lt;br&gt;&lt;div style="display:inline;"&gt;&lt;div style="display:inline; font-size:18px;"&gt;pas acheté de carte Victoire ce tour-ci.&lt;/div&gt;&lt;/div&gt;&lt;br&gt;&lt;/div&gt;&lt;/div&gt;&lt;div class="card-text-coin-icon" style="transform:scale(0.20); top:52px; display: inline;left:140px;"&gt;&lt;div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</si>
  <si>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style="top:25px;"&gt;&lt;div style="position:relative; top:0px;"&gt;&lt;div style="line-height:16px;"&gt;&lt;div style="display:inline;"&gt;&lt;div style="display:inline; font-size:18px;"&gt;Recevez une carte coûtant jusqu'à    ,&lt;/div&gt;&lt;/div&gt;&lt;br&gt;&lt;div style="display:inline;"&gt;&lt;div style="display:inline; font-size:18px;"&gt;en la mettant de côté. Au début de &lt;/div&gt;&lt;/div&gt;&lt;br&gt;&lt;div style="display:inline;"&gt;&lt;div style="display:inline; font-size:18px;"&gt;votre prochain tour, prenez-là en &lt;/div&gt;&lt;/div&gt;&lt;br&gt;&lt;div style="display:inline;"&gt;&lt;div style="display:inline; font-size:18px;"&gt;main. Tant qu'elle est mise de côté,&lt;/div&gt;&lt;/div&gt;&lt;br&gt;&lt;div style="display:inline;"&gt;&lt;div style="display:inline; font-size:18px;"&gt;quand un autre joueur en reçoit&lt;/div&gt;&lt;/div&gt;&lt;br&gt;&lt;div style="display:inline;"&gt;&lt;div style="display:inline; font-size:18px;"&gt;un exemplaire durant leur tour,&lt;/div&gt;&lt;/div&gt;&lt;br&gt;&lt;div style="display:inline;"&gt;&lt;div style="display:inline; font-size:18px;"&gt;il reçoit une Malédiction.&lt;/div&gt;&lt;/div&gt;&lt;br&gt;&lt;/div&gt;&lt;/div&gt;&lt;div class="card-text-coin-icon" style="transform:scale(0.13); top:3px; display: inline;left:255px;"&gt;&lt;div class="card-text-coin-text-container" style="display:inline;"&gt;&lt;div class="card-text-coin-text" style="color: black; display:inline; top:8px;"&gt;4&lt;/div&gt;&lt;/div&gt;&lt;/div&lt;/div&gt;</t>
  </si>
  <si>
    <t>&lt;div class="card-text" style="top:15px;"&gt;&lt;div style="position:relative; top:27px;"&gt;&lt;div style="line-height:18px;"&gt;&lt;div style="display:inline;"&gt;&lt;div style="display:inline; font-size:20px;"&gt;Jusqu'à votre prochain tour, quand&lt;/div&gt;&lt;/div&gt;&lt;br&gt;&lt;div style="display:inline;"&gt;&lt;div style="display:inline; font-size:20px;"&gt;le joueur à votre droite reçoit&lt;/div&gt;&lt;/div&gt;&lt;br&gt;&lt;div style="display:inline;"&gt;&lt;div style="display:inline; font-size:20px;"&gt;une carte, &lt;div style="display: inline; font-size:22px; font-weight: bold;"&gt;+1 Carte&lt;/div&gt;. Au début&lt;/div&gt;&lt;/div&gt;&lt;br&gt;&lt;div style="display:inline;"&gt;&lt;div style="display:inline; font-size:20px;"&gt;de votre prochain tour, &lt;div style="display: inline; font-size:22px; font-weight: bold;"&gt;+1 Carte&lt;/div&gt;.&lt;/div&gt;&lt;/div&gt;&lt;br&lt;/div&gt;&lt;/div&gt;&lt;/div&gt;</t>
  </si>
  <si>
    <t>&lt;div class="card-text" style="top:20px;"&gt;&lt;div style="position:relative; top:10px;"&gt;&lt;div style="line-height:26px;"&gt;&lt;div style="display:inline;"&gt;&lt;div style="display:inline; font-size:28px;"&gt;&lt;div style="display: inline; font-weight: bold;"&gt;+1 Carte&lt;/div&gt;&lt;/div&gt;&lt;/div&gt;&lt;br&gt;&lt;div style="display:inline;"&gt;&lt;div style="display:inline; font-size:28px;"&gt;&lt;div style="display: inline; font-weight: bold;"&gt;+1 Action&lt;/div&gt;&lt;/div&gt;&lt;/div&gt;&lt;br&gt;&lt;/div&gt;&lt;/div&gt;&lt;div style="position:relative; top:10px;"&gt;&lt;div style="line-height:14px;"&gt;&lt;div style="display:inline;"&gt;&lt;div style="display:inline; font-size:18px;"&gt;Dévoilez la carte du haut de votre &lt;/div&gt;&lt;/div&gt;&lt;br&gt;&lt;div style="display:inline;"&gt;&lt;div style="display:inline; font-size:18px;"&gt;pioche. Si vous en avez un exemplaire&lt;/div&gt;&lt;/div&gt;&lt;br&gt;&lt;div style="display:inline;"&gt;&lt;div style="display:inline; font-size:18px;"&gt;en jeu, prenez-là en main.&lt;/div&gt;&lt;/div&gt;&lt;br&gt;&lt;/div&gt;&lt;/div&gt;&lt;/div&gt;&lt;/div&gt;</t>
  </si>
  <si>
    <t>&lt;div class="card-text" style="top:15px;"&gt;&lt;div style="position:relative; top:15px;"&gt;&lt;div style="line-height:14px;"&gt;&lt;div style="display:inline;"&gt;&lt;div style="display:inline; font-size:28px;"&gt;&lt;div style="display: inline; font-weight: bold;"&gt;+1 Action&lt;/div&gt;&lt;/div&gt;&lt;/div&gt;&lt;br&gt;&lt;/div&gt;&lt;/div&gt;&lt;div style="position:relative; top:25px;"&gt;&lt;div style="line-height:14px;"&gt;&lt;div style="display:inline;"&gt;&lt;div style="display:inline; font-size:17px;"&gt;Une fois durant ce tour, quand vous&lt;/div&gt;&lt;/div&gt;&lt;br&gt;&lt;div style="display:inline;"&gt;&lt;div style="display:inline; font-size:17px;"&gt;recevez une carte Durée, vous pouvez&lt;/div&gt;&lt;/div&gt;&lt;br&gt;&lt;div style="display:inline;"&gt;&lt;div style="display:inline; font-size:17px;"&gt; la jouer. Au début de votre prochain tour,&lt;/div&gt;&lt;/div&gt;&lt;br&gt;&lt;div style="display:inline;"&gt;&lt;div style="display:inline; font-size:17px;"&gt;+      et vous pouvez écarter.&lt;/div&gt;&lt;/div&gt;&lt;br&gt;&lt;div style="display:inline;"&gt;&lt;div style="display:inline; font-size:17px;"&gt;une carte de votre main.&lt;/div&gt;&lt;/div&gt;&lt;br&gt;&lt;/div&gt;&lt;/div&gt;&lt;div class="card-text-coin-icon" style="transform:scale(0.14); top:100px; display: inline;left:60px;"&gt;&lt;div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</si>
  <si>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style="top:20px;"&gt;&lt;div style="position:relative; top:10px;"&gt;&lt;div style="line-height:30px;"&gt;&lt;div style="display:inline;"&gt;&lt;div style="display:inline; font-size:30px;"&gt;&lt;div style="display: inline; font-weight: bold;"&gt;+3 Cartes&lt;/div&gt;&lt;/div&gt;&lt;/div&gt;&lt;br&gt;&lt;div style="display:inline;"&gt;&lt;div style="display:inline; font-size:30px;"&gt;&lt;div style="display: inline; font-weight: bold;"&gt;+1 Action&lt;/div&gt;&lt;/div&gt;&lt;/div&gt;&lt;br&gt;&lt;/div&gt;&lt;div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défaussez 2 cartes.&lt;/div&gt;&lt;/div&gt;&lt;br&gt;&lt;/div&gt;&lt;/div&gt;&lt;/div&gt;</t>
  </si>
  <si>
    <t>&lt;div class="card-text" style="top:47px;"&gt;&lt;div style="position:relative; top:-35px;"&gt;&lt;div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top:-30px;"&gt;&lt;div style="line-height:16px;"&gt;&lt;div style="display:inline;"&gt;&lt;div style="display:inline; font-size:16px;"&gt;Vous pouvez défausser 2 cartes pour +     .&lt;/div&gt;&lt;/div&gt;&lt;br&gt;&lt;/div&gt;&lt;/div&gt;&lt;div class="card-text-coin-icon" style="transform:scale(0.16); top:26px; display: inline;left:252px;"&gt;&lt;div class="card-text-coin-text-container" style="display:inline;"&gt;&lt;div class="card-text-coin-text" style="color: black; display:inline; top:8px;"&gt;2&lt;/div&gt;&lt;/div&gt;&lt;/div&gt;&lt;div class="horizontal-line" style="width:200px; height:3px;margin-top:-18px;"&gt;&lt;/div&gt;&lt;div class="card-text-vp-icon-container" style="display:inline; transform:scale(0.5); top:65px;left:130px;"&gt;&lt;div class="card-text-vp-text-container"&gt;&lt;div class="card-text-vp-text" style="top:8px;"&gt;1&lt;/div&gt;&lt;/div&gt;&lt;div class="card-text-vp-icon"&gt;&lt;/div&gt;&lt;/div&gt;&lt;/div&gt;</t>
  </si>
  <si>
    <t>&lt;div class="card-text" style="top:10px;"&gt;&lt;div style="position:relative; top:12px;"&gt;&lt;div style="line-height:19px;"&gt;&lt;div style="display:inline;"&gt;&lt;div style="display:inline; font-size:18.5px;"&gt;Dévoilez une carte de votre main.&lt;/div&gt;&lt;/div&gt;&lt;br&gt;&lt;div style="display:inline;"&gt;&lt;div style="display:inline; font-size:18.5px;"&gt;Pour chacun de ses types (Action,&lt;/div&gt;&lt;/div&gt;&lt;br&gt;&lt;div style="display:inline;"&gt;&lt;div style="display:inline; font-size:18.5px;"&gt;Attaque, etc.), choisissez : &lt;/div&gt;&lt;/div&gt;&lt;br&gt;&lt;div style="display:inline;"&gt;&lt;div style="display:inline; font-size:18.5px;"&gt;&lt;div style="display: inline; font-weight: bold;"&gt;+1 Action&lt;/div&gt; ; ou &lt;div style="display: inline; font-weight: bold;"&gt;+1 Achat&lt;/div&gt; ; &lt;/div&gt;&lt;/div&gt;&lt;br&gt;&lt;div style="display:inline;"&gt;&lt;div style="display:inline; font-size:18.5px;"&gt;ou +      ; ou recevez un Or. &lt;/div&gt;&lt;/div&gt;&lt;br&gt;&lt;div style="display:inline;"&gt;&lt;div style="display:inline; font-size:18.5px;"&gt;Les choix doivent être différents.&lt;/div&gt;&lt;/div&gt;&lt;br&gt;&lt;/div&gt;&lt;/div&gt;&lt;div class="card-text-coin-icon" style="transform:scale(0.18); top:110px; display: inline;left:75px;"&gt;&lt;div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</si>
  <si>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style="top:20px;"&gt;&lt;div style="position:relative; top:20px;"&gt;&lt;div style="line-height:20px;"&gt;&lt;div style="display:inline;"&gt;&lt;div style="display:inline; font-size:20px;"&gt;Recevez un exemplaire d'une&lt;/div&gt;&lt;/div&gt;&lt;br&gt;&lt;div style="display:inline;"&gt;&lt;div style="display:inline; font-size:20px;"&gt;carte coûtant jusqu'à       que le&lt;/div&gt;&lt;/div&gt;&lt;br&gt;&lt;div style="display:inline;"&gt;&lt;div style="display:inline; font-size:20px;"&gt;joueur à votre droite a reçue&lt;/div&gt;&lt;/div&gt;&lt;br&gt;&lt;div style="display:inline;"&gt;&lt;div style="display:inline; font-size:20px;"&gt;à son dernier tour.&lt;/div&gt;&lt;/div&gt;&lt;br&gt;&lt;/div&gt;&lt;/div&gt;&lt;div class="card-text-coin-icon" style="transform:scale(0.2); top:44px; display: inline;left:185px;"&gt;&lt;div class="card-text-coin-text-container" style="display:inline;"&gt;&lt;div class="card-text-coin-text" style="color: black; display:inline; top:8px;"&gt;6&lt;/div&gt;&lt;/div&gt;&lt;/div&gt;&lt;/div&gt;</t>
  </si>
  <si>
    <t>https://localhost:8080/img/artworks/Dame_AnnaArt.jpg</t>
  </si>
  <si>
    <t>Risingsun</t>
  </si>
  <si>
    <t>Artist</t>
  </si>
  <si>
    <t>Daimyo</t>
  </si>
  <si>
    <t>Mountain Shrine</t>
  </si>
  <si>
    <t>Fishmonger</t>
  </si>
  <si>
    <t>Snake Witch</t>
  </si>
  <si>
    <t>Aristocrat</t>
  </si>
  <si>
    <t>Craftsman</t>
  </si>
  <si>
    <t>Riverboat</t>
  </si>
  <si>
    <t>Root Cellar</t>
  </si>
  <si>
    <t>Alley</t>
  </si>
  <si>
    <t>Change</t>
  </si>
  <si>
    <t>Ninja</t>
  </si>
  <si>
    <t>Poet</t>
  </si>
  <si>
    <t>River Shrine</t>
  </si>
  <si>
    <t>Rustic Village</t>
  </si>
  <si>
    <t>Gold Mine</t>
  </si>
  <si>
    <t>Imperial Envoy</t>
  </si>
  <si>
    <t>Kitsune</t>
  </si>
  <si>
    <t>Litter</t>
  </si>
  <si>
    <t>Rice Broker</t>
  </si>
  <si>
    <t>Ronin</t>
  </si>
  <si>
    <t>Tanuki</t>
  </si>
  <si>
    <t>Tea House</t>
  </si>
  <si>
    <t>Samurai</t>
  </si>
  <si>
    <t>Rice</t>
  </si>
  <si>
    <t>Amass</t>
  </si>
  <si>
    <t>Continue</t>
  </si>
  <si>
    <t>Asceticism</t>
  </si>
  <si>
    <t>Credit</t>
  </si>
  <si>
    <t>Foresight</t>
  </si>
  <si>
    <t>Kintsugi</t>
  </si>
  <si>
    <t>Practice</t>
  </si>
  <si>
    <t>Sea Trade</t>
  </si>
  <si>
    <t>Receive Tribute</t>
  </si>
  <si>
    <t>Gather</t>
  </si>
  <si>
    <t>Approaching Army</t>
  </si>
  <si>
    <t>Biding Time</t>
  </si>
  <si>
    <t>Bureaucracy</t>
  </si>
  <si>
    <t>Divine Wind</t>
  </si>
  <si>
    <t>Enlightenment</t>
  </si>
  <si>
    <t>Flourishing Trade</t>
  </si>
  <si>
    <t>Good Harvest</t>
  </si>
  <si>
    <t>Great Leader</t>
  </si>
  <si>
    <t>Growth</t>
  </si>
  <si>
    <t>Harsh Winter</t>
  </si>
  <si>
    <t>Kind Emperor</t>
  </si>
  <si>
    <t>Panic</t>
  </si>
  <si>
    <t>Progress</t>
  </si>
  <si>
    <t>Rapid Expansion</t>
  </si>
  <si>
    <t>Sickness</t>
  </si>
  <si>
    <t>Poissonnière</t>
  </si>
  <si>
    <t>Sorcière aux serpents</t>
  </si>
  <si>
    <t>Aristocrate</t>
  </si>
  <si>
    <t>Ouvrier</t>
  </si>
  <si>
    <t>Bateau fluvial</t>
  </si>
  <si>
    <t>Cellier à légumes</t>
  </si>
  <si>
    <t>Ruelle</t>
  </si>
  <si>
    <t>Changement</t>
  </si>
  <si>
    <t>Poétesse</t>
  </si>
  <si>
    <t>Sanctuaire de la rivière</t>
  </si>
  <si>
    <t>Village rustique</t>
  </si>
  <si>
    <t>Mine d'or</t>
  </si>
  <si>
    <t>Délégué impérial</t>
  </si>
  <si>
    <t>Chaise à porteurs</t>
  </si>
  <si>
    <t>Courtier en riz</t>
  </si>
  <si>
    <t>Salon de thé</t>
  </si>
  <si>
    <t>Samouraï</t>
  </si>
  <si>
    <t>Riz</t>
  </si>
  <si>
    <t>Sanctuaire de la montagne</t>
  </si>
  <si>
    <t>Artiste</t>
  </si>
  <si>
    <t>Armée en approche</t>
  </si>
  <si>
    <t>Attendre son heure</t>
  </si>
  <si>
    <t>Bureaucratie</t>
  </si>
  <si>
    <t>Vent divin</t>
  </si>
  <si>
    <t>Illumination</t>
  </si>
  <si>
    <t>Commerce florissant</t>
  </si>
  <si>
    <t>Bonne récolte</t>
  </si>
  <si>
    <t>Grand dirigeant</t>
  </si>
  <si>
    <t>Croissance</t>
  </si>
  <si>
    <t>Hiver rude</t>
  </si>
  <si>
    <t>Bon empereur</t>
  </si>
  <si>
    <t>Panique</t>
  </si>
  <si>
    <t>Progrès</t>
  </si>
  <si>
    <t>Expansion rapide</t>
  </si>
  <si>
    <t>Maladie</t>
  </si>
  <si>
    <t>Amassement</t>
  </si>
  <si>
    <t>Ascèse</t>
  </si>
  <si>
    <t>Crédit</t>
  </si>
  <si>
    <t>Prévoyance</t>
  </si>
  <si>
    <t>Commerce maritime</t>
  </si>
  <si>
    <t>Hommage rendu</t>
  </si>
  <si>
    <t>Cueillette</t>
  </si>
  <si>
    <t>Prolongation</t>
  </si>
  <si>
    <t>/Alley</t>
  </si>
  <si>
    <t>&lt;div class="card-text" style="top:47px;"&gt;&lt;div style="position:relative; top:10px;"&gt;&lt;div style="line-height:20px;"&gt;&lt;div style="display:inline;"&gt;&lt;div style="display:inline; font-size:20px;"&gt;Vaut         pour chaque&lt;/div&gt;&lt;/div&gt;&lt;br&gt;&lt;div style="display:inline;"&gt;&lt;div style="display:inline; font-size:20px;"&gt;10 cartes que vous avez&lt;/div&gt;&lt;/div&gt;&lt;br&gt;&lt;div style="display:inline;"&gt;&lt;div style="display:inline; font-size:20px;"&gt;(arrondi à l'unité inférieure).&lt;/div&gt;&lt;/div&gt;&lt;br&gt;&lt;/div&gt;&lt;/div&gt;&lt;div class="card-text-vp-icon-container" style="display:inline; transform:scale(0.2); top:10px;left:105px;"&gt;&lt;div class="card-text-vp-text-container"&gt;&lt;div class="card-text-vp-text" style="top:8px;"&gt;1&lt;/div&gt;&lt;/div&gt;&lt;div class="card-text-vp-icon"&gt;&lt;/div&gt;&lt;/div&gt;&lt;/div&gt;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</si>
  <si>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style="line-height:20px;"&gt;&lt;div style="display:inline;"&gt;&lt;div style="display:inline; font-size:20px;"&gt;Défausser une carte pour chaque&lt;/div&gt;&lt;/div&gt;&lt;br&gt;&lt;div style="display:inline;"&gt;&lt;div style="display:inline; font-size:20px;"&gt;pile vide de la réserve.&lt;/div&gt;&lt;/div&gt;&lt;br&gt;&lt;/div&gt;&lt;/div&gt;&lt;div class="card-text-coin-icon" style="transform:scale(0.22); top:59px; display: inline;left:140px;"&gt;&lt;div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</si>
  <si>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style="top:30px;"&gt;&lt;div style="position:relative; top:10px;"&gt;&lt;div style="font-weight: bold;"&gt;&lt;div style="line-height:20px;"&gt;&lt;div style="display:inline;"&gt;&lt;div style="display:inline; font-size:28px;"&gt;+1 Achat&lt;/div&gt;&lt;/div&gt;&lt;br&gt;&lt;/div&gt;&lt;/div&gt;&lt;/div&gt;&lt;div style="position:relative; top:20px;"&gt;&lt;div style="line-height:20px;"&gt;&lt;div style="display:inline;"&gt;&lt;div style="display:inline; font-size:20px;"&gt;Vous pouvez défausser un&lt;/div&gt;&lt;/div&gt;&lt;br&gt;&lt;div style="display:inline;"&gt;&lt;div style="display:inline; font-size:20px;"&gt;Domaine pour +      . Si vous ne&lt;/div&gt;&lt;/div&gt;&lt;br&gt;&lt;div style="display:inline;"&gt;&lt;div style="display:inline; font-size:20px;"&gt;le faites pas, recevez un Domaine.&lt;/div&gt;&lt;/div&gt;&lt;br&gt;&lt;/div&gt;&lt;/div&gt;&lt;div class="card-text-coin-icon" style="transform:scale(0.19); top:65px; display: inline;left:148px;"&gt;&lt;div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</si>
  <si>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style="top:30px;"&gt;&lt;div style="position:relative; top:0px;"&gt;&lt;div style="font-weight: bold;"&gt;&lt;div style="display:inline;"&gt;&lt;div style="display:inline; font-size:28px;"&gt;+2 Actions&lt;/div&gt;&lt;/div&gt;&lt;br&gt;&lt;/div&gt;&lt;/div&gt;&lt;div style="position:relative; top:10px;"&gt;&lt;div style="line-height:19px;"&gt;&lt;div style="display:inline;"&gt;&lt;div style="display:inline; font-size:19px;"&gt;Dévoilez votre main.&lt;/div&gt;&lt;/div&gt;&lt;br&gt;&lt;div style="display:inline;"&gt;&lt;div style="display:inline; font-size:19px;"&gt;Si vous n'avez aucune carte&lt;/div&gt;&lt;/div&gt;&lt;br&gt;&lt;div style="display:inline;"&gt;&lt;div style="display:inline; font-size:19px;"&gt;Action en main, &lt;div style="display: inline; font-weight: bold;"&gt;+2 Cartes&lt;/div&gt;.&lt;/div&gt;&lt;/div&gt;&lt;br&gt;&lt;/div&gt;&lt;/div&gt;&lt;/div&gt;</t>
  </si>
  <si>
    <t>&lt;div class="card-text" style="top:10px;"&gt;&lt;div style="position:relative; top:05px;"&gt;&lt;div style="line-height:16px;"&gt;&lt;div style="display:inline;"&gt;&lt;div style="display:inline; font-size:18px;"&gt;Au début de votre prochain tour&lt;/div&gt;&lt;/div&gt;&lt;br&gt;&lt;div style="display:inline;"&gt;&lt;div style="display:inline; font-size:18px;"&gt;recevez en main un Trésor&lt;/div&gt;&lt;/div&gt;&lt;br&gt; &lt;div style="display:inline;"&gt;&lt;div style="display:inline; font-size:18px;"&gt;coûtant jusqu'à     .&lt;/div&gt;&lt;/div&gt;&lt;br&gt; &lt;/div&gt;&lt;/div&gt;&lt;div class="horizontal-line" style="width:200px; height:3px; margin-top:0px;"&gt;&lt;/div&gt;&lt;div style="position:relative; top:5px;"&gt;&lt;div style="line-height:18px;"&gt;&lt;div style="display:inline;"&gt;&lt;div style="display:inline; font-size:18px;"&gt;Quand un joueur reçoit un Trésor&lt;/div&gt;&lt;/div&gt;&lt;br&gt; &lt;div style="display:inline;"&gt;&lt;div style="display:inline; font-size:18px;"&gt;vous pouvez jouer cette carte&lt;/div&gt;&lt;/div&gt;&lt;br&gt; &lt;div style="display:inline;"&gt;&lt;div style="display:inline; font-size:18px;"&gt;depuis votre main.&lt;/div&gt;&lt;/div&gt;&lt;br&gt; &lt;/div&gt;&lt;/div&gt;&lt;div class="card-text-coin-icon" style="transform:scale(0.15); top:48px; display: inline;left:189px;"&gt;&lt;div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</si>
  <si>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style="top:20px;"&gt;&lt;div style="position:relative; top:00px;"&gt;&lt;div style="line-height:24px;"&gt;&lt;div style="display:inline;"&gt;&lt;div style="display:inline; font-size:26px;"&gt;Maintenant et au début&lt;/div&gt;&lt;/div&gt;&lt;br&gt;&lt;div style="display:inline;"&gt;&lt;div style="display:inline; font-size:26px;"&gt;de votre prochain tour :&lt;/div&gt;&lt;/div&gt;&lt;br&gt;&lt;/div&gt;&lt;div style="position:relative; top:55px;"&gt;&lt;div style="display:inline;"&gt;&lt;div style="display:inline; font-size:32px;"&gt;&lt;div style="display: inline; font-weight: bold;"&gt;+ 1 Achat&lt;/div&gt;&lt;/div&gt;&lt;/div&gt;&lt;br&gt;&lt;/div&gt;&lt;/div&gt;&lt;div class="card-text-coin-icon" style="transform:scale(0.35); top:60px; display: inline;left:120px;"&gt;&lt;div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</si>
  <si>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top:5px;"&gt;&lt;div style="line-height:22px;"&gt;&lt;div style="display:inline;"&gt;&lt;div style="display:inline; font-size:20px;"&gt;Vous pouvez dévoiler une carte&lt;/div&gt;&lt;/div&gt;&lt;br&gt;&lt;div style="display:inline;"&gt;&lt;div style="display:inline; font-size:20px;"&gt;Trésor de votre main. Recevez-en&lt;/div&gt;&lt;/div&gt;&lt;br&gt;&lt;div style="display:inline;"&gt;&lt;div style="display:inline; font-size:20px;"&gt;un exemplaire.&lt;/div&gt;&lt;/div&gt;&lt;br&gt;&lt;/div&gt;&lt;/div&gt;&lt;div style="position:relative; top:15px;"&gt;&lt;div style="line-height:20px;"&gt;&lt;div style="display:inline;"&gt;&lt;div style="display:inline; font-size:20px;"&gt;Quand vous recevez cette carte,&lt;/div&gt;&lt;/div&gt;&lt;br&gt;&lt;div style="display:inline;"&gt;&lt;div style="display:inline; font-size:20px;"&gt;écartez tous vos trésors en jeu.&lt;/div&gt;&lt;/div&gt;&lt;br&gt;&lt;/div&gt;&lt;/div&gt;&lt;div class="horizontal-line" style="width:200px; height:3px;margin-top:-35px;"&gt;&lt;/div&gt;&lt;/div&gt;</t>
  </si>
  <si>
    <t>&lt;div class="card-text" style="top:20px;"&gt;&lt;div style="position:relative; top:60px;"&gt;&lt;div style="line-height:18px;"&gt;&lt;div style="display:inline;"&gt;&lt;div style="display:inline; font-size:20px;"&gt;Vous pouvez défausser un Trésor&lt;/div&gt;&lt;/div&gt;&lt;br&gt;&lt;div style="display:inline;"&gt;&lt;div style="display:inline; font-size:20px;"&gt;pour recevoir une carte&lt;/div&gt;&lt;/div&gt;&lt;br&gt;&lt;div style="display:inline;"&gt;&lt;div style="display:inline; font-size:20px;"&gt;coûtant jusqu'à      .&lt;/div&gt;&lt;/div&gt;&lt;br&gt;&lt;/div&gt;&lt;/div&gt;&lt;div class="card-text-coin-icon" style="transform:scale(0.35); top:10px; display: inline; left:120px;"&gt;&lt;div class="card-text-coin-text-container" style="display:inline;"&gt;&lt;div class="card-text-coin-text" style="color: black; display:inline; top:8px;"&gt;1&lt;/div&gt;&lt;/div&gt;&lt;/div&gt;&lt;div class="card-text-coin-icon" style="transform:scale(0.18); top:105px; display: inline; left:190px;"&gt;&lt;div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</si>
  <si>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style="top:25px;"&gt;&lt;div style="position:relative; top:0px;"&gt;&lt;div style="line-height:20px;"&gt;&lt;div style="display:inline;"&gt;&lt;div style="display:inline; font-size:20px;"&gt;+     &lt;/div&gt;&lt;/div&gt;&lt;br&gt;&lt;div style="display:inline;"&gt;&lt;div style="display:inline; font-size:20px;"&gt;Tous vos adversaires&lt;/div&gt;&lt;/div&gt;&lt;br&gt;&lt;div style="display:inline;"&gt;&lt;div style="display:inline; font-size:20px;"&gt;reçoivent une Malédiction&lt;/div&gt;&lt;/div&gt;&lt;br&gt;&lt;/div&gt;&lt;/div&gt;&lt;div class="horizontal-line" style="width:200px; height:3px; margin-top:05px;"&gt;&lt;/div&gt;&lt;div style="position:relative; top:05px;"&gt;&lt;div style="line-height:16px;"&gt;&lt;div style="display:inline;"&gt;&lt;div style="display:inline; font-size:20px;"&gt;Dans les parties utilisant&lt;/div&gt;&lt;/div&gt;&lt;br&gt;&lt;div style="display:inline;"&gt;&lt;div style="display:inline; font-size:20px;"&gt;cette carte, les Malédictions&lt;/div&gt;&lt;/div&gt;&lt;br&gt;&lt;div style="display:inline;"&gt;&lt;div style="display:inline; font-size:20px;"&gt;sont aussi un Trésor valant     .&lt;/div&gt;&lt;/div&gt;&lt;br&gt;&lt;/div&gt;&lt;/div&gt;&lt;div class="card-text-coin-icon" style="transform:scale(0.22); top:-03px;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style="transform:scale(0.15); top:122px; display: inline;left:240px;"&gt;&lt;div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</si>
  <si>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top:60px;"&gt;&lt;div style="line-height:18px;"&gt;&lt;div style="display:inline;"&gt;&lt;div style="display:inline; font-size:20px;"&gt;&lt;div style="display: inline; font-size:26px; font-weight: bold;"&gt;+1 Achat&lt;/div&gt;&lt;/div&gt;&lt;/div&gt;&lt;br&gt;&lt;div style="display:inline;"&gt;&lt;div style="display:inline; font-size:20px;"&gt;À ce tour, quand vous recevez&lt;/div&gt;&lt;/div&gt;&lt;br&gt;&lt;div style="display:inline;"&gt;&lt;div style="display:inline; font-size:20px;"&gt;une carte Action, +    &lt;/div&gt;&lt;/div&gt;&lt;br&gt;&lt;/div&gt;&lt;/div&gt;&lt;div class="card-text-coin-icon" style="transform:scale(0.35); top:5px; display: inline;left:120px;"&gt;&lt;div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transform:scale(0.18); top:103px;left:220px;"&gt;&lt;div class="card-text-vp-text-container"&gt;&lt;div class="card-text-vp-text" style="top:8px;"&gt;1&lt;/div&gt;&lt;/div&gt;&lt;div class="card-text-vp-icon"&gt;&lt;/div&gt;&lt;/div&gt;&lt;/div&gt;</t>
  </si>
  <si>
    <t>&lt;div class="card-text" style="top:20px;"&gt;&lt;div style="position:relative; top:10px;"&gt;&lt;div style="line-height:19px;"&gt;&lt;div style="display:inline;"&gt;&lt;div style="display:inline; font-size:20px;"&gt;Le joueur à votre gauche nomme&lt;/div&gt;&lt;/div&gt;&lt;br&gt;&lt;div style="display:inline;"&gt;&lt;div style="display:inline; font-size:20px;"&gt;une carte. Recevez une carte&lt;/div&gt;&lt;/div&gt;&lt;br&gt;&lt;div style="display:inline;"&gt;&lt;div style="display:inline; font-size:20px;"&gt;coûtant jusqu'à      qui&lt;/div&gt;&lt;/div&gt;&lt;br&gt;&lt;div style="display:inline;"&gt;&lt;div style="display:inline; font-size:20px;"&gt;n'a pas été nommée à ce tour&lt;/div&gt;&lt;/div&gt;&lt;br&gt;&lt;div style="display:inline;"&gt;&lt;div style="display:inline; font-size:20px;"&gt;pour les Trésors de guerre.&lt;/div&gt;&lt;/div&gt;&lt;br&gt;&lt;/div&gt;&lt;div class="card-text-coin-icon" style="transform:scale(0.15); top:50px; display: inline;left:180px;"&gt;&lt;div class="card-text-coin-text-container" style="display:inline;"&gt;&lt;div class="card-text-coin-text" style="color: black; display:inline; top:8px;"&gt;5&lt;/div&gt;&lt;/div&gt;&lt;/div&gt;&lt;/div&gt;&lt;/div&gt;</t>
  </si>
  <si>
    <t>&lt;div class="card-text" style="top: 25px;"&gt;&lt;div style="position:relative; top:5px;"&gt;&lt;div style="line-height:18px;"&gt;&lt;div style="display:inline;"&gt;&lt;div style="display:inline; font-size:20px;"&gt;Recevez deux Argents ou&lt;/div&gt;&lt;/div&gt;&lt;br&gt;&lt;div style="display:inline;"&gt;&lt;div style="display:inline; font-size:20px;"&gt;une carte coûtant jusqu'à     .&lt;/div&gt;&lt;/div&gt;&lt;br&gt;&lt;/div&gt;&lt;/div&gt;&lt;div class="horizontal-line" style="width:200px;height:3px;margin-top: 15px;"&gt;&lt;/div&gt;&lt;div style="position:relative;top: 5px;"&gt;&lt;div style="line-height:16px;"&gt;&lt;div style="display:inline;"&gt;&lt;div style="display:inline; font-size:18px;"&gt;Quand vous défaussez cette carte&lt;/div&gt;&lt;/div&gt;&lt;br&gt;&lt;div style="display:inline;"&gt;&lt;div style="display:inline; font-size:18px;"&gt;en dehors de la phase Ajustement,&lt;/div&gt;&lt;/div&gt;&lt;br&gt;&lt;div style="display:inline;"&gt;&lt;div style="display:inline; font-size:18px;"&gt;vous pouvez la jouer.&lt;/div&gt;&lt;/div&gt;&lt;br&gt;&lt;/div&gt;&lt;/div&gt;&lt;div class="card-text-coin-icon" style="transform: scale(0.15);top: 30px;display: inline;left: 228px;"&gt;&lt;div class="card-text-coin-text-container" style="display:inline;"&gt;&lt;div class="card-text-coin-text" style="color: black; display:inline; top:8px;"&gt;4&lt;/div&gt;&lt;/div&gt;&lt;/div&gt;&lt;/div&gt;</t>
  </si>
  <si>
    <t>ChangeArt</t>
  </si>
  <si>
    <t>/Gather</t>
  </si>
  <si>
    <t>&lt;div class="card-text" style="top:47px;"&gt;&lt;div style="position:relative; top:10px;"&gt;&lt;div style="line-height:18px;"&gt;&lt;div style="display:inline;"&gt;&lt;div style="display:inline; font-size:18px;"&gt;Écartez cette carte&lt;/div&gt;&lt;/div&gt;&lt;br&gt;&lt;div style="display:inline;"&gt;&lt;div style="display:inline; font-size:18px;"&gt;Recevez une carte coûtant&lt;/div&gt;&lt;/div&gt;&lt;br&gt;&lt;div style="display:inline;"&gt;&lt;div style="display:inline; font-size:18px;"&gt;jusqu'à       .&lt;/div&gt;&lt;/div&gt;&lt;br&gt;&lt;/div&gt;&lt;div class="card-text-coin-icon" style="transform:scale(0.19); top:44px; display: inline;left:155px;"&gt;&lt;div class="card-text-coin-text-container" style="display:inline;"&gt;&lt;div class="card-text-coin-text" style="color: black; display:inline; top:8px;"&gt;5&lt;/div&gt;&lt;/div&gt;&lt;/div&gt;&lt;/div&gt;&lt;/div&gt;</t>
  </si>
  <si>
    <t>&lt;div class="card-text" style="top:47px;"&gt;&lt;div style="position:relative; top:5px;"&gt;&lt;div style="line-height:19px;"&gt;&lt;div style="display:inline;"&gt;&lt;div style="display:inline; font-size:19px;"&gt;Recevez en main une carte coûtant&lt;/div&gt;&lt;/div&gt;&lt;br&gt;&lt;div style="display:inline;"&gt;&lt;div style="display:inline; font-size:19px;"&gt;jusqu'à      . Placez une carte de&lt;/div&gt;&lt;/div&gt;&lt;br&gt;&lt;div style="display:inline;"&gt;&lt;div style="display:inline; font-size:19px;"&gt;votre main sur votre pioche.&lt;/div&gt;&lt;/div&gt;&lt;br&gt;&lt;/div&gt;&lt;/div&gt;&lt;div class="card-text-coin-icon" style="transform:scale(0.19); top:30px; display: inline;left:81px;"&gt;&lt;div class="card-text-coin-text-container" style="display:inline;"&gt;&lt;div class="card-text-coin-text" style="color: black; display:inline; top:8px;"&gt;5&lt;/div&gt;&lt;/div&gt;&lt;/div&gt;&lt;/div&gt;</t>
  </si>
  <si>
    <t>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font-size:20px;"&gt;La première fois que vous jouez&lt;/div&gt;&lt;/div&gt;&lt;br&gt;&lt;div style="display:inline;"&gt;&lt;div style="display:inline; font-size:20px;"&gt; un Argent ce tour-ci, +     .&lt;/div&gt;&lt;/div&gt;&lt;br&gt;&lt;/div&gt;&lt;/div&gt;&lt;div class="card-text-coin-icon" style="transform:scale(0.2); top:92px; display: inline;left:220px;"&gt;&lt;div class="card-text-coin-text-container" style="display:inline;"&gt;&lt;div class="card-text-coin-text" style="color: black; display:inline; top:8px;"&gt;1&lt;/div&gt;&lt;/div&gt;&lt;/div&gt;&lt;/div&gt;</t>
  </si>
  <si>
    <t>end</t>
  </si>
  <si>
    <t>&lt;img alt="File:ArtistArt.jpg" src="/images/6/63/ArtistArt.jpg" width="287" height="209"&gt;&lt;/img&gt;</t>
  </si>
  <si>
    <t>&lt;img alt="File:DaimyoArt.jpg" src="/images/2/20/DaimyoArt.jpg" width="287" height="209"&gt;&lt;/img&gt;</t>
  </si>
  <si>
    <t>&lt;img alt="File:Mountain ShrineArt.jpg" src="/images/c/c5/Mountain_ShrineArt.jpg" width="287" height="209"&gt;&lt;/img&gt;</t>
  </si>
  <si>
    <t>&lt;img alt="File:FishmongerArt.jpg" src="/images/c/cf/FishmongerArt.jpg" width="287" height="209"&gt;&lt;/img&gt;</t>
  </si>
  <si>
    <t>&lt;img alt="File:Snake WitchArt.jpg" src="/images/b/b8/Snake_WitchArt.jpg" width="287" height="209"&gt;&lt;/img&gt;</t>
  </si>
  <si>
    <t>&lt;img alt="File:AristocratArt.jpg" src="/images/a/a9/AristocratArt.jpg" width="287" height="209"&gt;&lt;/img&gt;</t>
  </si>
  <si>
    <t>&lt;img alt="File:CraftsmanArt.jpg" src="/images/5/53/CraftsmanArt.jpg" width="287" height="209"&gt;&lt;/img&gt;</t>
  </si>
  <si>
    <t>&lt;img alt="File:RiverboatArt.jpg" src="/images/0/01/RiverboatArt.jpg" width="287" height="209"&gt;&lt;/img&gt;</t>
  </si>
  <si>
    <t>&lt;img alt="File:Root CellarArt.jpg" src="/images/5/5f/Root_CellarArt.jpg" width="287" height="209"&gt;&lt;/img&gt;</t>
  </si>
  <si>
    <t>&lt;img alt="File:AlleyArt.jpg" src="/images/f/f8/AlleyArt.jpg" width="287" height="209"&gt;&lt;/img&gt;</t>
  </si>
  <si>
    <t>&lt;img alt="File:ChangeArt.jpg" src="/images/a/ad/ChangeArt.jpg" width="287" height="209"&gt;&lt;/img&gt;</t>
  </si>
  <si>
    <t>&lt;img alt="File:NinjaArt.jpg" src="/images/c/c8/NinjaArt.jpg" width="287" height="209"&gt;&lt;/img&gt;</t>
  </si>
  <si>
    <t>&lt;img alt="File:PoetArt.jpg" src="/images/8/8a/PoetArt.jpg" width="287" height="209"&gt;&lt;/img&gt;</t>
  </si>
  <si>
    <t>&lt;img alt="File:River ShrineArt.jpg" src="/images/3/34/River_ShrineArt.jpg" width="287" height="209"&gt;&lt;/img&gt;</t>
  </si>
  <si>
    <t>&lt;img alt="File:Rustic VillageArt.jpg" src="/images/a/a5/Rustic_VillageArt.jpg" width="287" height="209"&gt;&lt;/img&gt;</t>
  </si>
  <si>
    <t>&lt;img alt="File:Gold MineArt.jpg" src="/images/c/cf/Gold_MineArt.jpg" width="287" height="209"&gt;&lt;/img&gt;</t>
  </si>
  <si>
    <t>&lt;img alt="File:Imperial EnvoyArt.jpg" src="/images/2/26/Imperial_EnvoyArt.jpg" width="287" height="209"&gt;&lt;/img&gt;</t>
  </si>
  <si>
    <t>&lt;img alt="File:KitsuneArt.jpg" src="/images/8/87/KitsuneArt.jpg" width="287" height="209"&gt;&lt;/img&gt;</t>
  </si>
  <si>
    <t>&lt;img alt="File:LitterArt.jpg" src="/images/4/4b/LitterArt.jpg" width="287" height="209"&gt;&lt;/img&gt;</t>
  </si>
  <si>
    <t>&lt;img alt="File:Rice BrokerArt.jpg" src="/images/a/a1/Rice_BrokerArt.jpg" width="287" height="209"&gt;&lt;/img&gt;</t>
  </si>
  <si>
    <t>&lt;img alt="File:RoninArt.jpg" src="/images/a/a5/RoninArt.jpg" width="287" height="209"&gt;&lt;/img&gt;</t>
  </si>
  <si>
    <t>&lt;img alt="File:TanukiArt.jpg" src="/images/f/f0/TanukiArt.jpg" width="287" height="209"&gt;&lt;/img&gt;</t>
  </si>
  <si>
    <t>&lt;img alt="File:Tea HouseArt.jpg" src="/images/0/0c/Tea_HouseArt.jpg" width="287" height="209"&gt;&lt;/img&gt;</t>
  </si>
  <si>
    <t>&lt;img alt="File:SamuraiArt.jpg" src="/images/d/d4/SamuraiArt.jpg" width="287" height="209"&gt;&lt;/img&gt;</t>
  </si>
  <si>
    <t>&lt;img alt="File:RiceArt.jpg" src="/images/b/b6/RiceArt.jpg" width="287" height="209"&gt;&lt;/img&gt;</t>
  </si>
  <si>
    <t>&lt;img alt="File:ContinueArt.jpg" src="/images/7/72/ContinueArt.jpg" width="287" height="209"&gt;&lt;/img&gt;</t>
  </si>
  <si>
    <t>&lt;img alt="File:AmassArt.jpg" src="/images/e/e3/AmassArt.jpg" width="287" height="209"&gt;&lt;/img&gt;</t>
  </si>
  <si>
    <t>&lt;img alt="File:AsceticismArt.jpg" src="/images/f/f4/AsceticismArt.jpg" width="287" height="209"&gt;&lt;/img&gt;</t>
  </si>
  <si>
    <t>&lt;img alt="File:CreditArt.jpg" src="/images/9/94/CreditArt.jpg" width="287" height="209"&gt;&lt;/img&gt;</t>
  </si>
  <si>
    <t>&lt;img alt="File:ForesightArt.jpg" src="/images/a/ab/ForesightArt.jpg" width="287" height="209"&gt;&lt;/img&gt;</t>
  </si>
  <si>
    <t>&lt;img alt="File:KintsugiArt.jpg" src="/images/8/81/KintsugiArt.jpg" width="287" height="209"&gt;&lt;/img&gt;</t>
  </si>
  <si>
    <t>&lt;img alt="File:PracticeArt.jpg" src="/images/7/7d/PracticeArt.jpg" width="287" height="209"&gt;&lt;/img&gt;</t>
  </si>
  <si>
    <t>&lt;img alt="File:Sea TradeArt.jpg" src="/images/4/4d/Sea_TradeArt.jpg" width="287" height="209"&gt;&lt;/img&gt;</t>
  </si>
  <si>
    <t>&lt;img alt="File:Receive TributeArt.jpg" src="/images/a/a9/Receive_TributeArt.jpg" width="287" height="209"&gt;&lt;/img&gt;</t>
  </si>
  <si>
    <t>&lt;img alt="File:GatherArt.jpg" src="/images/c/c5/GatherArt.jpg" width="287" height="209"&gt;&lt;/img&gt;</t>
  </si>
  <si>
    <t>&lt;img alt="File:Approaching ArmyArt.jpg" src="/images/a/a4/Approaching_ArmyArt.jpg" width="287" height="209"&gt;&lt;/img&gt;</t>
  </si>
  <si>
    <t>&lt;img alt="File:Biding TimeArt.jpg" src="/images/b/b7/Biding_TimeArt.jpg" width="287" height="209"&gt;&lt;/img&gt;</t>
  </si>
  <si>
    <t>&lt;img alt="File:BureaucracyArt.jpg" src="/images/4/42/BureaucracyArt.jpg" width="287" height="209"&gt;&lt;/img&gt;</t>
  </si>
  <si>
    <t>&lt;img alt="File:Divine WindArt.jpg" src="/images/d/dd/Divine_WindArt.jpg" width="287" height="209"&gt;&lt;/img&gt;</t>
  </si>
  <si>
    <t>&lt;img alt="File:EnlightenmentArt.jpg" src="/images/3/33/EnlightenmentArt.jpg" width="287" height="209"&gt;&lt;/img&gt;</t>
  </si>
  <si>
    <t>&lt;img alt="File:Flourishing TradeArt.jpg" src="/images/8/87/Flourishing_TradeArt.jpg" width="287" height="209"&gt;&lt;/img&gt;</t>
  </si>
  <si>
    <t>&lt;img alt="File:Good HarvestArt.jpg" src="/images/7/70/Good_HarvestArt.jpg" width="287" height="209"&gt;&lt;/img&gt;</t>
  </si>
  <si>
    <t>&lt;img alt="File:Great LeaderArt.jpg" src="/images/6/6a/Great_LeaderArt.jpg" width="287" height="209"&gt;&lt;/img&gt;</t>
  </si>
  <si>
    <t>&lt;img alt="File:GrowthArt.jpg" src="/images/2/25/GrowthArt.jpg" width="287" height="209"&gt;&lt;/img&gt;</t>
  </si>
  <si>
    <t>&lt;img alt="File:Harsh WinterArt.jpg" src="/images/2/22/Harsh_WinterArt.jpg" width="287" height="209"&gt;&lt;/img&gt;</t>
  </si>
  <si>
    <t>&lt;img alt="File:Kind EmperorArt.jpg" src="/images/2/22/Kind_EmperorArt.jpg" width="287" height="209"&gt;&lt;/img&gt;</t>
  </si>
  <si>
    <t>&lt;img alt="File:PanicArt.jpg" src="/images/b/b1/PanicArt.jpg" width="287" height="209"&gt;&lt;/img&gt;</t>
  </si>
  <si>
    <t>&lt;img alt="File:ProgressArt.jpg" src="/images/9/93/ProgressArt.jpg" width="287" height="209"&gt;&lt;/img&gt;</t>
  </si>
  <si>
    <t>&lt;img alt="File:Rapid ExpansionArt.jpg" src="/images/5/50/Rapid_ExpansionArt.jpg" width="287" height="209"&gt;&lt;/img&gt;</t>
  </si>
  <si>
    <t>&lt;img alt="File:SicknessArt.jpg" src="/images/f/f6/SicknessArt.jpg" width="287" height="209"&gt;&lt;/img&gt;</t>
  </si>
  <si>
    <t>&lt;img alt="Encampment_PlunderArt.jpg" src="/images/f/ff/Encampment_PlunderArt.jpg" width="287"height="209"&gt;&lt;/img&gt;</t>
  </si>
  <si>
    <t>&lt;img alt="Patrician_EmporiumArt.jpg" src="/images/9/91/Patrician_EmporiumArt.jpg" width="287"height="209"&gt;&lt;/img&gt;</t>
  </si>
  <si>
    <t>&lt;img alt="Settlers_Bustling_VillageArt.jpg" src="/images/f/fc/Settlers_Bustling_VillageArt.jpg" width="287"height="209"&gt;&lt;/img&gt;</t>
  </si>
  <si>
    <t>&lt;img alt="Catapult_RocksArt.jpg" src="/images/e/e3/Catapult_RocksArt.jpg" width="287"height="209"&gt;&lt;/img&gt;</t>
  </si>
  <si>
    <t>&lt;img alt="Sauna_AvantoArt.jpg" src="/images/9/99/Sauna_AvantoArt.jpg" width="287"height="209"&gt;&lt;/img&gt;</t>
  </si>
  <si>
    <t>&lt;img alt="Gladiator_FortuneArt.jpg" src="/images/1/17/Gladiator_FortuneArt.jpg" width="287"height="209"&gt;&lt;/img&gt;</t>
  </si>
  <si>
    <t>&lt;img alt="CastlesArt.jpg" src="/images/1/13/CastlesArt.jpg" width="287"height="209"&gt;&lt;/img&gt;</t>
  </si>
  <si>
    <t>abundance</t>
  </si>
  <si>
    <t>buried treasure</t>
  </si>
  <si>
    <t>cabin boy</t>
  </si>
  <si>
    <t>cage</t>
  </si>
  <si>
    <t>crew</t>
  </si>
  <si>
    <t>crucible</t>
  </si>
  <si>
    <t>cutthroat</t>
  </si>
  <si>
    <t>enlarge</t>
  </si>
  <si>
    <t>figurine</t>
  </si>
  <si>
    <t>first mate</t>
  </si>
  <si>
    <t>flagship</t>
  </si>
  <si>
    <t>fortune hunter</t>
  </si>
  <si>
    <t>frigate</t>
  </si>
  <si>
    <t>gondola</t>
  </si>
  <si>
    <t>grotto</t>
  </si>
  <si>
    <t>harbor village</t>
  </si>
  <si>
    <t>jewelled egg</t>
  </si>
  <si>
    <t>king's cache</t>
  </si>
  <si>
    <t>landing party</t>
  </si>
  <si>
    <t>longship</t>
  </si>
  <si>
    <t>mapmaker</t>
  </si>
  <si>
    <t>maroon</t>
  </si>
  <si>
    <t>mining road</t>
  </si>
  <si>
    <t>pendant</t>
  </si>
  <si>
    <t>pickaxe</t>
  </si>
  <si>
    <t>pilgrim</t>
  </si>
  <si>
    <t>quartermaster</t>
  </si>
  <si>
    <t>rope</t>
  </si>
  <si>
    <t>sack of loot</t>
  </si>
  <si>
    <t>search</t>
  </si>
  <si>
    <t>secluded shrine</t>
  </si>
  <si>
    <t>shaman</t>
  </si>
  <si>
    <t>silver mine</t>
  </si>
  <si>
    <t>siren</t>
  </si>
  <si>
    <t>stowaway</t>
  </si>
  <si>
    <t>swamp shacks</t>
  </si>
  <si>
    <t>taskmaster</t>
  </si>
  <si>
    <t>tools</t>
  </si>
  <si>
    <t>trickster</t>
  </si>
  <si>
    <t>wealthy village</t>
  </si>
  <si>
    <t>amphora</t>
  </si>
  <si>
    <t>doubloons</t>
  </si>
  <si>
    <t>endless chalice</t>
  </si>
  <si>
    <t>figurehead</t>
  </si>
  <si>
    <t>hammer</t>
  </si>
  <si>
    <t>insignia</t>
  </si>
  <si>
    <t>jewels</t>
  </si>
  <si>
    <t>orb</t>
  </si>
  <si>
    <t>prize goat</t>
  </si>
  <si>
    <t>puzzle box</t>
  </si>
  <si>
    <t>sextant</t>
  </si>
  <si>
    <t>shield</t>
  </si>
  <si>
    <t>spell scroll</t>
  </si>
  <si>
    <t>staff</t>
  </si>
  <si>
    <t>sword</t>
  </si>
  <si>
    <t>bury</t>
  </si>
  <si>
    <t>avoid</t>
  </si>
  <si>
    <t>deliver</t>
  </si>
  <si>
    <t>peril</t>
  </si>
  <si>
    <t>rush</t>
  </si>
  <si>
    <t>foray</t>
  </si>
  <si>
    <t>launch</t>
  </si>
  <si>
    <t>mirror</t>
  </si>
  <si>
    <t>prepare</t>
  </si>
  <si>
    <t>scrounge</t>
  </si>
  <si>
    <t>journey</t>
  </si>
  <si>
    <t>maelstrom</t>
  </si>
  <si>
    <t>looting</t>
  </si>
  <si>
    <t>invasion</t>
  </si>
  <si>
    <t>prosper</t>
  </si>
  <si>
    <t>cheap</t>
  </si>
  <si>
    <t>cursed</t>
  </si>
  <si>
    <t>fated</t>
  </si>
  <si>
    <t>fawning</t>
  </si>
  <si>
    <t>friendly</t>
  </si>
  <si>
    <t>hasty</t>
  </si>
  <si>
    <t>inherited</t>
  </si>
  <si>
    <t>inspiring</t>
  </si>
  <si>
    <t>nearby</t>
  </si>
  <si>
    <t>patient</t>
  </si>
  <si>
    <t>pious</t>
  </si>
  <si>
    <t>reckless</t>
  </si>
  <si>
    <t>rich</t>
  </si>
  <si>
    <t>shy</t>
  </si>
  <si>
    <t>tireless</t>
  </si>
  <si>
    <t>farrier</t>
  </si>
  <si>
    <t>shop</t>
  </si>
  <si>
    <t>infirmary</t>
  </si>
  <si>
    <t>farmhands</t>
  </si>
  <si>
    <t>carnival</t>
  </si>
  <si>
    <t>ferryman</t>
  </si>
  <si>
    <t>footpad</t>
  </si>
  <si>
    <t>joust</t>
  </si>
  <si>
    <t>coronet</t>
  </si>
  <si>
    <t>courser</t>
  </si>
  <si>
    <t>housecarl</t>
  </si>
  <si>
    <t>huge turnip</t>
  </si>
  <si>
    <t>renown</t>
  </si>
  <si>
    <t>alley</t>
  </si>
  <si>
    <t>aristocrat</t>
  </si>
  <si>
    <t>artist</t>
  </si>
  <si>
    <t>change</t>
  </si>
  <si>
    <t>craftsman</t>
  </si>
  <si>
    <t>daimyo</t>
  </si>
  <si>
    <t>fishmonger</t>
  </si>
  <si>
    <t>gold mine</t>
  </si>
  <si>
    <t>imperial envoy</t>
  </si>
  <si>
    <t>kitsune</t>
  </si>
  <si>
    <t>litter</t>
  </si>
  <si>
    <t>mountain shrine</t>
  </si>
  <si>
    <t>ninja</t>
  </si>
  <si>
    <t>poet</t>
  </si>
  <si>
    <t>rice</t>
  </si>
  <si>
    <t>rice broker</t>
  </si>
  <si>
    <t>river shrine</t>
  </si>
  <si>
    <t>riverboat</t>
  </si>
  <si>
    <t>ronin</t>
  </si>
  <si>
    <t>root cellar</t>
  </si>
  <si>
    <t>rustic village</t>
  </si>
  <si>
    <t>samurai</t>
  </si>
  <si>
    <t>snake witch</t>
  </si>
  <si>
    <t>tanuki</t>
  </si>
  <si>
    <t>tea house</t>
  </si>
  <si>
    <t>amass</t>
  </si>
  <si>
    <t>asceticism</t>
  </si>
  <si>
    <t>continue</t>
  </si>
  <si>
    <t>credit</t>
  </si>
  <si>
    <t>foresight</t>
  </si>
  <si>
    <t>gather</t>
  </si>
  <si>
    <t>kintsugi</t>
  </si>
  <si>
    <t>practice</t>
  </si>
  <si>
    <t>receive tribute</t>
  </si>
  <si>
    <t>sea trade</t>
  </si>
  <si>
    <t>approaching army</t>
  </si>
  <si>
    <t>biding time</t>
  </si>
  <si>
    <t>bureaucracy</t>
  </si>
  <si>
    <t>divine wind</t>
  </si>
  <si>
    <t>enlightenment</t>
  </si>
  <si>
    <t>flourishing trade</t>
  </si>
  <si>
    <t>good harvest</t>
  </si>
  <si>
    <t>great leader</t>
  </si>
  <si>
    <t>growth</t>
  </si>
  <si>
    <t>harsh winter</t>
  </si>
  <si>
    <t>kind emperor</t>
  </si>
  <si>
    <t>panic</t>
  </si>
  <si>
    <t>progress</t>
  </si>
  <si>
    <t>rapid expansion</t>
  </si>
  <si>
    <t>sickness</t>
  </si>
  <si>
    <t>Osamu Inoue</t>
  </si>
  <si>
    <t>Yusuke Mamada</t>
  </si>
  <si>
    <t>Hasegawa</t>
  </si>
  <si>
    <t>Tetsu Kayama</t>
  </si>
  <si>
    <t>Sai Beppu</t>
  </si>
  <si>
    <t>RiceArt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</si>
</sst>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2AA198"/>
      <name val="Consolas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9">
    <xf numFmtId="0" fontId="0" fillId="0" borderId="0" xfId="0"/>
    <xf numFmtId="0" fontId="18" fillId="0" borderId="0" xfId="42"/>
    <xf numFmtId="0" fontId="0" fillId="0" borderId="0" xfId="0" applyAlignment="1"/>
    <xf numFmtId="0" fontId="0" fillId="0" borderId="0" xfId="0" applyFill="1"/>
    <xf numFmtId="0" fontId="18" fillId="0" borderId="0" xfId="42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49" fontId="0" fillId="0" borderId="0" xfId="0" applyNumberFormat="1"/>
    <xf numFmtId="9" fontId="0" fillId="0" borderId="0" xfId="0" applyNumberFormat="1"/>
    <xf numFmtId="0" fontId="16" fillId="0" borderId="0" xfId="0" applyFont="1"/>
    <xf numFmtId="0" fontId="20" fillId="0" borderId="0" xfId="0" applyFont="1"/>
    <xf numFmtId="0" fontId="20" fillId="0" borderId="0" xfId="0" applyFont="1" applyAlignment="1"/>
    <xf numFmtId="0" fontId="16" fillId="0" borderId="0" xfId="0" applyFont="1" applyAlignment="1"/>
    <xf numFmtId="0" fontId="0" fillId="36" borderId="0" xfId="0" applyFill="1"/>
    <xf numFmtId="0" fontId="18" fillId="35" borderId="0" xfId="42" applyFill="1"/>
    <xf numFmtId="0" fontId="21" fillId="0" borderId="0" xfId="0" applyFont="1" applyAlignment="1">
      <alignment vertical="center"/>
    </xf>
    <xf numFmtId="0" fontId="21" fillId="0" borderId="0" xfId="0" applyFont="1" applyFill="1" applyAlignment="1">
      <alignment vertical="center"/>
    </xf>
    <xf numFmtId="0" fontId="0" fillId="0" borderId="0" xfId="0" applyAlignment="1">
      <alignment wrapText="1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ocalhost:8080/img/artworks/provinceArt.jpg" TargetMode="External"/><Relationship Id="rId13" Type="http://schemas.openxmlformats.org/officeDocument/2006/relationships/hyperlink" Target="https://localhost:8080/img/artworks/provinceArt.jpg" TargetMode="External"/><Relationship Id="rId18" Type="http://schemas.openxmlformats.org/officeDocument/2006/relationships/hyperlink" Target="https://localhost:8080/img/artworks/copperArt.jpg" TargetMode="External"/><Relationship Id="rId3" Type="http://schemas.openxmlformats.org/officeDocument/2006/relationships/hyperlink" Target="https://localhost:8080/img/artworks/copperArt.jpg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localhost:8080/img/artworks/duchyArt.jpg" TargetMode="External"/><Relationship Id="rId12" Type="http://schemas.openxmlformats.org/officeDocument/2006/relationships/hyperlink" Target="https://localhost:8080/img/artworks/colonyArt.jpg" TargetMode="External"/><Relationship Id="rId17" Type="http://schemas.openxmlformats.org/officeDocument/2006/relationships/hyperlink" Target="https://localhost:8080/img/artworks/silverArt.jpg" TargetMode="External"/><Relationship Id="rId2" Type="http://schemas.openxmlformats.org/officeDocument/2006/relationships/hyperlink" Target="https://localhost:8080/" TargetMode="External"/><Relationship Id="rId16" Type="http://schemas.openxmlformats.org/officeDocument/2006/relationships/hyperlink" Target="https://localhost:8080/img/artworks/goldArt.jpg" TargetMode="External"/><Relationship Id="rId20" Type="http://schemas.openxmlformats.org/officeDocument/2006/relationships/hyperlink" Target="https://localhost:8080/img/artworks/Dame_AnnaArt.jpg" TargetMode="External"/><Relationship Id="rId1" Type="http://schemas.openxmlformats.org/officeDocument/2006/relationships/hyperlink" Target="http://wiki.dominionstrategy.com/index.php/Gallery_of_illustrations" TargetMode="External"/><Relationship Id="rId6" Type="http://schemas.openxmlformats.org/officeDocument/2006/relationships/hyperlink" Target="https://localhost:8080/img/artworks/estateArt.jpg" TargetMode="External"/><Relationship Id="rId11" Type="http://schemas.openxmlformats.org/officeDocument/2006/relationships/hyperlink" Target="https://localhost:8080/img/artworks/platinumArt.jpg" TargetMode="External"/><Relationship Id="rId5" Type="http://schemas.openxmlformats.org/officeDocument/2006/relationships/hyperlink" Target="https://localhost:8080/img/artworks/goldArt.jpg" TargetMode="External"/><Relationship Id="rId15" Type="http://schemas.openxmlformats.org/officeDocument/2006/relationships/hyperlink" Target="https://localhost:8080/img/artworks/estateArt.jpg" TargetMode="External"/><Relationship Id="rId10" Type="http://schemas.openxmlformats.org/officeDocument/2006/relationships/hyperlink" Target="https://localhost:8080/img/artworks/potionArt.jpg" TargetMode="External"/><Relationship Id="rId19" Type="http://schemas.openxmlformats.org/officeDocument/2006/relationships/hyperlink" Target="https://localhost:8080/img/artworks/curse_2ndArt.jpg" TargetMode="External"/><Relationship Id="rId4" Type="http://schemas.openxmlformats.org/officeDocument/2006/relationships/hyperlink" Target="https://localhost:8080/img/artworks/silverArt.jpg" TargetMode="External"/><Relationship Id="rId9" Type="http://schemas.openxmlformats.org/officeDocument/2006/relationships/hyperlink" Target="https://localhost:8080/img/artworks/curseArt.jpg" TargetMode="External"/><Relationship Id="rId14" Type="http://schemas.openxmlformats.org/officeDocument/2006/relationships/hyperlink" Target="https://localhost:8080/img/artworks/duchyArt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W877"/>
  <sheetViews>
    <sheetView topLeftCell="B692" zoomScaleNormal="100" workbookViewId="0">
      <selection activeCell="H698" sqref="H698"/>
    </sheetView>
  </sheetViews>
  <sheetFormatPr baseColWidth="10" defaultRowHeight="15" x14ac:dyDescent="0.25"/>
  <cols>
    <col min="1" max="1" width="92.28515625" customWidth="1"/>
    <col min="5" max="5" width="73.42578125" bestFit="1" customWidth="1"/>
    <col min="7" max="7" width="13" customWidth="1"/>
    <col min="8" max="9" width="16" style="3" customWidth="1"/>
    <col min="10" max="10" width="38.42578125" customWidth="1"/>
    <col min="11" max="11" width="12.42578125" customWidth="1"/>
    <col min="12" max="12" width="47.5703125" customWidth="1"/>
    <col min="13" max="28" width="11.42578125" customWidth="1"/>
    <col min="29" max="29" width="10.42578125" customWidth="1"/>
    <col min="30" max="30" width="33" customWidth="1"/>
    <col min="31" max="31" width="11.42578125" customWidth="1"/>
  </cols>
  <sheetData>
    <row r="1" spans="1:23" x14ac:dyDescent="0.25">
      <c r="A1" t="s">
        <v>3</v>
      </c>
      <c r="C1" t="s">
        <v>4</v>
      </c>
      <c r="D1" s="1" t="s">
        <v>5</v>
      </c>
      <c r="G1" t="s">
        <v>6</v>
      </c>
      <c r="H1" s="3" t="s">
        <v>7</v>
      </c>
      <c r="J1" t="s">
        <v>566</v>
      </c>
      <c r="K1" t="s">
        <v>563</v>
      </c>
      <c r="L1" t="s">
        <v>561</v>
      </c>
      <c r="M1" t="s">
        <v>562</v>
      </c>
      <c r="N1" s="1" t="s">
        <v>1780</v>
      </c>
      <c r="O1">
        <f>LEN(J1)</f>
        <v>10</v>
      </c>
    </row>
    <row r="2" spans="1:23" x14ac:dyDescent="0.25">
      <c r="A2" t="s">
        <v>2004</v>
      </c>
      <c r="B2">
        <f t="shared" ref="B2" si="0">FIND("src=""",A2)+LEN("src=""")-1</f>
        <v>30</v>
      </c>
      <c r="C2">
        <f t="shared" ref="C2" si="1">FIND(".jpg",A2,B2)+3</f>
        <v>62</v>
      </c>
      <c r="E2" t="str">
        <f t="shared" ref="E2" si="2">SUBSTITUTE(RIGHT(LEFT(A2,C2),LEN(LEFT(A2,C2))-B2),"/thumb","")</f>
        <v>/images/b/b9/Curse-new.jpg</v>
      </c>
      <c r="G2" t="s">
        <v>9</v>
      </c>
      <c r="H2" s="3" t="s">
        <v>8</v>
      </c>
      <c r="J2" t="s">
        <v>10</v>
      </c>
      <c r="K2" t="s">
        <v>189</v>
      </c>
      <c r="L2" t="str">
        <f t="shared" ref="L2:L27" si="3">IF(J2="","",IF(I2&lt;&gt;"", INDEX(E:E,MATCH("*"&amp;I2&amp;"*",E:E,0)),INDEX(E:E,MATCH("*"&amp;H2&amp;"Art*",E:E,0))))</f>
        <v>/images/7/76/AdventurerArt.jpg</v>
      </c>
      <c r="O2">
        <f t="shared" ref="O2:O65" si="4">LEN(J2)</f>
        <v>10</v>
      </c>
      <c r="P2">
        <f t="shared" ref="P2:P65" si="5">LEN(H2)</f>
        <v>10</v>
      </c>
      <c r="S2" t="str">
        <f>INDEX(Illustrators!C:C,MATCH(SUBSTITUTE(LOWER(H2)," ",""),Illustrators!G:G,0))</f>
        <v>Ryan Laukat</v>
      </c>
      <c r="W2" t="str">
        <f>IFERROR("{ id:"""&amp;H2&amp;""", illustrator:"""&amp;#REF!&amp;""" },","")</f>
        <v/>
      </c>
    </row>
    <row r="3" spans="1:23" x14ac:dyDescent="0.25">
      <c r="D3" s="1"/>
      <c r="H3" s="3" t="s">
        <v>11</v>
      </c>
      <c r="J3" t="s">
        <v>190</v>
      </c>
      <c r="K3" t="s">
        <v>191</v>
      </c>
      <c r="L3" t="str">
        <f t="shared" si="3"/>
        <v>/images/1/18/BureaucratArt.jpg</v>
      </c>
      <c r="O3">
        <f t="shared" si="4"/>
        <v>11</v>
      </c>
      <c r="P3">
        <f t="shared" si="5"/>
        <v>10</v>
      </c>
      <c r="S3" t="str">
        <f>INDEX(Illustrators!C:C,MATCH(SUBSTITUTE(LOWER(H3)," ",""),Illustrators!G:G,0))</f>
        <v>Matthias Catrein</v>
      </c>
      <c r="W3" t="str">
        <f t="shared" ref="W3:W66" si="6">IFERROR("{ id:"""&amp;H3&amp;""", illustrator:"""&amp;S3&amp;""" },","")</f>
        <v>{ id:"bureaucrat", illustrator:"Matthias Catrein" },</v>
      </c>
    </row>
    <row r="4" spans="1:23" x14ac:dyDescent="0.25">
      <c r="D4" s="1"/>
      <c r="H4" s="3" t="s">
        <v>12</v>
      </c>
      <c r="J4" t="s">
        <v>192</v>
      </c>
      <c r="K4" t="s">
        <v>193</v>
      </c>
      <c r="L4" t="str">
        <f t="shared" si="3"/>
        <v>/images/2/29/CellarArt.jpg</v>
      </c>
      <c r="O4">
        <f t="shared" si="4"/>
        <v>4</v>
      </c>
      <c r="P4">
        <f t="shared" si="5"/>
        <v>6</v>
      </c>
      <c r="S4" t="str">
        <f>INDEX(Illustrators!C:C,MATCH(SUBSTITUTE(LOWER(H4)," ",""),Illustrators!G:G,0))</f>
        <v>Matthias Catrein</v>
      </c>
      <c r="W4" t="str">
        <f t="shared" si="6"/>
        <v>{ id:"cellar", illustrator:"Matthias Catrein" },</v>
      </c>
    </row>
    <row r="5" spans="1:23" x14ac:dyDescent="0.25">
      <c r="A5" t="s">
        <v>2530</v>
      </c>
      <c r="B5">
        <f t="shared" ref="B5:B23" si="7">FIND("src=""",A5)+LEN("src=""")-1</f>
        <v>31</v>
      </c>
      <c r="C5">
        <f t="shared" ref="C5:C68" si="8">FIND(".jpg",A5,B5)+3</f>
        <v>58</v>
      </c>
      <c r="E5" t="str">
        <f t="shared" ref="E5:E68" si="9">SUBSTITUTE(RIGHT(LEFT(A5,C5),LEN(LEFT(A5,C5))-B5),"/thumb","")</f>
        <v>/images/1/15/HarvestArt.jpg</v>
      </c>
      <c r="H5" s="3" t="s">
        <v>13</v>
      </c>
      <c r="J5" t="s">
        <v>194</v>
      </c>
      <c r="K5" t="s">
        <v>195</v>
      </c>
      <c r="L5" t="str">
        <f t="shared" si="3"/>
        <v>/images/3/3f/ChancellorArt.jpg</v>
      </c>
      <c r="O5">
        <f t="shared" si="4"/>
        <v>10</v>
      </c>
      <c r="P5">
        <f t="shared" si="5"/>
        <v>10</v>
      </c>
      <c r="S5" t="str">
        <f>INDEX(Illustrators!C:C,MATCH(SUBSTITUTE(LOWER(H5)," ",""),Illustrators!G:G,0))</f>
        <v>Matthias Catrein</v>
      </c>
      <c r="W5" t="str">
        <f t="shared" si="6"/>
        <v>{ id:"chancellor", illustrator:"Matthias Catrein" },</v>
      </c>
    </row>
    <row r="6" spans="1:23" x14ac:dyDescent="0.25">
      <c r="A6" t="s">
        <v>2531</v>
      </c>
      <c r="B6">
        <f t="shared" si="7"/>
        <v>38</v>
      </c>
      <c r="C6">
        <f t="shared" si="8"/>
        <v>72</v>
      </c>
      <c r="E6" t="str">
        <f t="shared" si="9"/>
        <v>/images/8/8f/Horn_of_PlentyArt.jpg</v>
      </c>
      <c r="H6" s="3" t="s">
        <v>14</v>
      </c>
      <c r="J6" t="s">
        <v>196</v>
      </c>
      <c r="K6" t="s">
        <v>197</v>
      </c>
      <c r="L6" t="str">
        <f t="shared" si="3"/>
        <v>/images/7/73/ChapelArt.jpg</v>
      </c>
      <c r="O6">
        <f t="shared" si="4"/>
        <v>8</v>
      </c>
      <c r="P6">
        <f t="shared" si="5"/>
        <v>6</v>
      </c>
      <c r="S6" t="str">
        <f>INDEX(Illustrators!C:C,MATCH(SUBSTITUTE(LOWER(H6)," ",""),Illustrators!G:G,0))</f>
        <v>Matthias Catrein</v>
      </c>
      <c r="W6" t="str">
        <f t="shared" si="6"/>
        <v>{ id:"chapel", illustrator:"Matthias Catrein" },</v>
      </c>
    </row>
    <row r="7" spans="1:23" x14ac:dyDescent="0.25">
      <c r="A7" t="s">
        <v>2532</v>
      </c>
      <c r="B7">
        <f t="shared" si="7"/>
        <v>31</v>
      </c>
      <c r="C7">
        <f t="shared" si="8"/>
        <v>58</v>
      </c>
      <c r="E7" t="str">
        <f t="shared" si="9"/>
        <v>/images/b/bb/DuchessArt.jpg</v>
      </c>
      <c r="H7" s="3" t="s">
        <v>15</v>
      </c>
      <c r="I7" s="3" t="s">
        <v>522</v>
      </c>
      <c r="J7" t="s">
        <v>198</v>
      </c>
      <c r="K7" t="s">
        <v>199</v>
      </c>
      <c r="L7" t="str">
        <f t="shared" si="3"/>
        <v>/images/b/bb/Council_RoomArt.jpg</v>
      </c>
      <c r="O7">
        <f t="shared" si="4"/>
        <v>18</v>
      </c>
      <c r="P7">
        <f t="shared" si="5"/>
        <v>11</v>
      </c>
      <c r="S7" t="str">
        <f>INDEX(Illustrators!C:C,MATCH(SUBSTITUTE(LOWER(H7)," ",""),Illustrators!G:G,0))</f>
        <v>Matthias Catrein</v>
      </c>
      <c r="W7" t="str">
        <f t="shared" si="6"/>
        <v>{ id:"councilroom", illustrator:"Matthias Catrein" },</v>
      </c>
    </row>
    <row r="8" spans="1:23" x14ac:dyDescent="0.25">
      <c r="A8" t="s">
        <v>2533</v>
      </c>
      <c r="B8">
        <f t="shared" si="7"/>
        <v>29</v>
      </c>
      <c r="C8">
        <f t="shared" si="8"/>
        <v>54</v>
      </c>
      <c r="E8" t="str">
        <f t="shared" si="9"/>
        <v>/images/d/d3/OasisArt.jpg</v>
      </c>
      <c r="H8" s="3" t="s">
        <v>16</v>
      </c>
      <c r="J8" t="s">
        <v>200</v>
      </c>
      <c r="K8" t="s">
        <v>4652</v>
      </c>
      <c r="L8" t="str">
        <f t="shared" si="3"/>
        <v>/images/1/14/FeastArt.jpg</v>
      </c>
      <c r="O8">
        <f t="shared" si="4"/>
        <v>6</v>
      </c>
      <c r="P8">
        <f t="shared" si="5"/>
        <v>5</v>
      </c>
      <c r="S8" t="str">
        <f>INDEX(Illustrators!C:C,MATCH(SUBSTITUTE(LOWER(H8)," ",""),Illustrators!G:G,0))</f>
        <v>Matthias Catrein</v>
      </c>
      <c r="W8" t="str">
        <f t="shared" si="6"/>
        <v>{ id:"feast", illustrator:"Matthias Catrein" },</v>
      </c>
    </row>
    <row r="9" spans="1:23" x14ac:dyDescent="0.25">
      <c r="A9" t="s">
        <v>2534</v>
      </c>
      <c r="B9">
        <f t="shared" si="7"/>
        <v>38</v>
      </c>
      <c r="C9">
        <f t="shared" si="8"/>
        <v>72</v>
      </c>
      <c r="E9" t="str">
        <f t="shared" si="9"/>
        <v>/images/4/4b/Spice_MerchantArt.jpg</v>
      </c>
      <c r="H9" s="3" t="s">
        <v>17</v>
      </c>
      <c r="J9" t="s">
        <v>201</v>
      </c>
      <c r="K9" t="s">
        <v>567</v>
      </c>
      <c r="L9" t="str">
        <f t="shared" si="3"/>
        <v>/images/d/dc/FestivalArt.jpg</v>
      </c>
      <c r="O9">
        <f t="shared" si="4"/>
        <v>8</v>
      </c>
      <c r="P9">
        <f t="shared" si="5"/>
        <v>8</v>
      </c>
      <c r="S9" t="str">
        <f>INDEX(Illustrators!C:C,MATCH(SUBSTITUTE(LOWER(H9)," ",""),Illustrators!G:G,0))</f>
        <v>Marcel-André Casasola Merkle</v>
      </c>
      <c r="W9" t="str">
        <f t="shared" si="6"/>
        <v>{ id:"festival", illustrator:"Marcel-André Casasola Merkle" },</v>
      </c>
    </row>
    <row r="10" spans="1:23" x14ac:dyDescent="0.25">
      <c r="A10" t="s">
        <v>2535</v>
      </c>
      <c r="B10">
        <f t="shared" si="7"/>
        <v>36</v>
      </c>
      <c r="C10">
        <f t="shared" si="8"/>
        <v>74</v>
      </c>
      <c r="E10" t="str">
        <f t="shared" si="9"/>
        <v>/images/1/1a/Dame_NatalieArt.jpg</v>
      </c>
      <c r="H10" s="3" t="s">
        <v>18</v>
      </c>
      <c r="J10" t="s">
        <v>202</v>
      </c>
      <c r="K10" t="s">
        <v>4638</v>
      </c>
      <c r="L10" t="str">
        <f t="shared" si="3"/>
        <v>/images/4/43/GardensArt.jpg</v>
      </c>
      <c r="O10">
        <f t="shared" si="4"/>
        <v>7</v>
      </c>
      <c r="P10">
        <f t="shared" si="5"/>
        <v>7</v>
      </c>
      <c r="S10" t="str">
        <f>INDEX(Illustrators!C:C,MATCH(SUBSTITUTE(LOWER(H10)," ",""),Illustrators!G:G,0))</f>
        <v>Matthias Catrein</v>
      </c>
      <c r="W10" t="str">
        <f t="shared" si="6"/>
        <v>{ id:"gardens", illustrator:"Matthias Catrein" },</v>
      </c>
    </row>
    <row r="11" spans="1:23" x14ac:dyDescent="0.25">
      <c r="A11" t="s">
        <v>2536</v>
      </c>
      <c r="B11">
        <f t="shared" si="7"/>
        <v>30</v>
      </c>
      <c r="C11">
        <f t="shared" si="8"/>
        <v>56</v>
      </c>
      <c r="E11" t="str">
        <f t="shared" si="9"/>
        <v>/images/2/21/MysticArt.jpg</v>
      </c>
      <c r="H11" s="3" t="s">
        <v>19</v>
      </c>
      <c r="J11" t="s">
        <v>203</v>
      </c>
      <c r="K11" t="s">
        <v>204</v>
      </c>
      <c r="L11" t="str">
        <f t="shared" si="3"/>
        <v>/images/6/60/LaboratoryArt.jpg</v>
      </c>
      <c r="O11">
        <f t="shared" si="4"/>
        <v>11</v>
      </c>
      <c r="P11">
        <f t="shared" si="5"/>
        <v>10</v>
      </c>
      <c r="S11" t="str">
        <f>INDEX(Illustrators!C:C,MATCH(SUBSTITUTE(LOWER(H11)," ",""),Illustrators!G:G,0))</f>
        <v>Julien Delval</v>
      </c>
      <c r="W11" t="str">
        <f t="shared" si="6"/>
        <v>{ id:"laboratory", illustrator:"Julien Delval" },</v>
      </c>
    </row>
    <row r="12" spans="1:23" x14ac:dyDescent="0.25">
      <c r="A12" t="s">
        <v>2537</v>
      </c>
      <c r="B12">
        <f t="shared" si="7"/>
        <v>31</v>
      </c>
      <c r="C12">
        <f t="shared" si="8"/>
        <v>58</v>
      </c>
      <c r="E12" t="str">
        <f t="shared" si="9"/>
        <v>/images/c/c8/AdvisorArt.jpg</v>
      </c>
      <c r="H12" s="3" t="s">
        <v>20</v>
      </c>
      <c r="J12" t="s">
        <v>205</v>
      </c>
      <c r="K12" t="s">
        <v>206</v>
      </c>
      <c r="L12" t="str">
        <f t="shared" si="3"/>
        <v>/images/d/de/LibraryArt.jpg</v>
      </c>
      <c r="O12">
        <f t="shared" si="4"/>
        <v>12</v>
      </c>
      <c r="P12">
        <f t="shared" si="5"/>
        <v>7</v>
      </c>
      <c r="S12" t="str">
        <f>INDEX(Illustrators!C:C,MATCH(SUBSTITUTE(LOWER(H12)," ",""),Illustrators!G:G,0))</f>
        <v>Harald Lieske</v>
      </c>
      <c r="W12" t="str">
        <f t="shared" si="6"/>
        <v>{ id:"library", illustrator:"Harald Lieske" },</v>
      </c>
    </row>
    <row r="13" spans="1:23" x14ac:dyDescent="0.25">
      <c r="A13" t="s">
        <v>2538</v>
      </c>
      <c r="B13">
        <f t="shared" si="7"/>
        <v>34</v>
      </c>
      <c r="C13">
        <f t="shared" si="8"/>
        <v>64</v>
      </c>
      <c r="E13" t="str">
        <f t="shared" si="9"/>
        <v>/images/f/ff/SoothsayerArt.jpg</v>
      </c>
      <c r="H13" s="3" t="s">
        <v>21</v>
      </c>
      <c r="I13" s="3" t="s">
        <v>568</v>
      </c>
      <c r="J13" t="s">
        <v>207</v>
      </c>
      <c r="K13" t="s">
        <v>208</v>
      </c>
      <c r="L13" t="str">
        <f t="shared" si="3"/>
        <v>/images/2/24/MarketArt.jpg</v>
      </c>
      <c r="O13">
        <f t="shared" si="4"/>
        <v>6</v>
      </c>
      <c r="P13">
        <f t="shared" si="5"/>
        <v>6</v>
      </c>
      <c r="S13" t="str">
        <f>INDEX(Illustrators!C:C,MATCH(SUBSTITUTE(LOWER(H13)," ",""),Illustrators!G:G,0))</f>
        <v>Matthias Catrein</v>
      </c>
      <c r="W13" t="str">
        <f t="shared" si="6"/>
        <v>{ id:"market", illustrator:"Matthias Catrein" },</v>
      </c>
    </row>
    <row r="14" spans="1:23" x14ac:dyDescent="0.25">
      <c r="A14" t="s">
        <v>2539</v>
      </c>
      <c r="B14">
        <f t="shared" si="7"/>
        <v>28</v>
      </c>
      <c r="C14">
        <f t="shared" si="8"/>
        <v>52</v>
      </c>
      <c r="E14" t="str">
        <f t="shared" si="9"/>
        <v>/images/a/ac/PageArt.jpg</v>
      </c>
      <c r="H14" s="3" t="s">
        <v>22</v>
      </c>
      <c r="J14" t="s">
        <v>209</v>
      </c>
      <c r="K14" t="s">
        <v>210</v>
      </c>
      <c r="L14" t="str">
        <f t="shared" si="3"/>
        <v>/images/6/6f/MilitiaArt.jpg</v>
      </c>
      <c r="O14">
        <f t="shared" si="4"/>
        <v>6</v>
      </c>
      <c r="P14">
        <f t="shared" si="5"/>
        <v>7</v>
      </c>
      <c r="S14" t="str">
        <f>INDEX(Illustrators!C:C,MATCH(SUBSTITUTE(LOWER(H14)," ",""),Illustrators!G:G,0))</f>
        <v>Matthias Catrein</v>
      </c>
      <c r="W14" t="str">
        <f t="shared" si="6"/>
        <v>{ id:"militia", illustrator:"Matthias Catrein" },</v>
      </c>
    </row>
    <row r="15" spans="1:23" x14ac:dyDescent="0.25">
      <c r="A15" t="s">
        <v>2540</v>
      </c>
      <c r="B15">
        <f t="shared" si="7"/>
        <v>39</v>
      </c>
      <c r="C15">
        <f t="shared" si="8"/>
        <v>74</v>
      </c>
      <c r="E15" t="str">
        <f t="shared" si="9"/>
        <v>/images/c/c1/Treasure_HunterArt.jpg</v>
      </c>
      <c r="H15" s="3" t="s">
        <v>23</v>
      </c>
      <c r="J15" t="s">
        <v>211</v>
      </c>
      <c r="K15" t="s">
        <v>2085</v>
      </c>
      <c r="L15" t="str">
        <f t="shared" si="3"/>
        <v>/images/a/ae/Abandoned_MineArt.jpg</v>
      </c>
      <c r="O15">
        <f t="shared" si="4"/>
        <v>4</v>
      </c>
      <c r="P15">
        <f t="shared" si="5"/>
        <v>4</v>
      </c>
      <c r="S15" t="str">
        <f>INDEX(Illustrators!C:C,MATCH(SUBSTITUTE(LOWER(H15)," ",""),Illustrators!G:G,0))</f>
        <v>Claus Stephan</v>
      </c>
      <c r="W15" t="str">
        <f t="shared" si="6"/>
        <v>{ id:"mine", illustrator:"Claus Stephan" },</v>
      </c>
    </row>
    <row r="16" spans="1:23" x14ac:dyDescent="0.25">
      <c r="A16" t="s">
        <v>2541</v>
      </c>
      <c r="B16">
        <f t="shared" si="7"/>
        <v>31</v>
      </c>
      <c r="C16">
        <f t="shared" si="8"/>
        <v>64</v>
      </c>
      <c r="E16" t="str">
        <f t="shared" si="9"/>
        <v>/images/b/bf/WarriorArt.jpg</v>
      </c>
      <c r="H16" s="3" t="s">
        <v>24</v>
      </c>
      <c r="J16" t="s">
        <v>212</v>
      </c>
      <c r="K16" t="s">
        <v>213</v>
      </c>
      <c r="L16" t="str">
        <f t="shared" si="3"/>
        <v>/images/a/aa/MoatArt.jpg</v>
      </c>
      <c r="O16">
        <f t="shared" si="4"/>
        <v>5</v>
      </c>
      <c r="P16">
        <f t="shared" si="5"/>
        <v>4</v>
      </c>
      <c r="S16" t="str">
        <f>INDEX(Illustrators!C:C,MATCH(SUBSTITUTE(LOWER(H16)," ",""),Illustrators!G:G,0))</f>
        <v>Matthias Catrein</v>
      </c>
      <c r="W16" t="str">
        <f t="shared" si="6"/>
        <v>{ id:"moat", illustrator:"Matthias Catrein" },</v>
      </c>
    </row>
    <row r="17" spans="1:23" x14ac:dyDescent="0.25">
      <c r="A17" t="s">
        <v>2542</v>
      </c>
      <c r="B17">
        <f t="shared" si="7"/>
        <v>28</v>
      </c>
      <c r="C17">
        <f t="shared" si="8"/>
        <v>58</v>
      </c>
      <c r="E17" t="str">
        <f t="shared" si="9"/>
        <v>/images/6/60/HeroArt.jpg</v>
      </c>
      <c r="H17" s="3" t="s">
        <v>25</v>
      </c>
      <c r="J17" t="s">
        <v>214</v>
      </c>
      <c r="K17" t="s">
        <v>215</v>
      </c>
      <c r="L17" t="str">
        <f t="shared" si="3"/>
        <v>/images/6/67/MoneylenderArt.jpg</v>
      </c>
      <c r="O17">
        <f t="shared" si="4"/>
        <v>17</v>
      </c>
      <c r="P17">
        <f t="shared" si="5"/>
        <v>11</v>
      </c>
      <c r="S17" t="str">
        <f>INDEX(Illustrators!C:C,MATCH(SUBSTITUTE(LOWER(H17)," ",""),Illustrators!G:G,0))</f>
        <v>Matthias Catrein</v>
      </c>
      <c r="W17" t="str">
        <f t="shared" si="6"/>
        <v>{ id:"moneylender", illustrator:"Matthias Catrein" },</v>
      </c>
    </row>
    <row r="18" spans="1:23" x14ac:dyDescent="0.25">
      <c r="A18" t="s">
        <v>2543</v>
      </c>
      <c r="B18">
        <f t="shared" si="7"/>
        <v>32</v>
      </c>
      <c r="C18">
        <f t="shared" si="8"/>
        <v>60</v>
      </c>
      <c r="E18" t="str">
        <f t="shared" si="9"/>
        <v>/images/3/32/ChampionArt.jpg</v>
      </c>
      <c r="H18" s="3" t="s">
        <v>26</v>
      </c>
      <c r="J18" t="s">
        <v>216</v>
      </c>
      <c r="K18" t="s">
        <v>217</v>
      </c>
      <c r="L18" t="str">
        <f t="shared" si="3"/>
        <v>/images/0/08/RemodelArt.jpg</v>
      </c>
      <c r="O18">
        <f t="shared" si="4"/>
        <v>10</v>
      </c>
      <c r="P18">
        <f t="shared" si="5"/>
        <v>7</v>
      </c>
      <c r="S18" t="str">
        <f>INDEX(Illustrators!C:C,MATCH(SUBSTITUTE(LOWER(H18)," ",""),Illustrators!G:G,0))</f>
        <v>Matthias Catrein</v>
      </c>
      <c r="W18" t="str">
        <f t="shared" si="6"/>
        <v>{ id:"remodel", illustrator:"Matthias Catrein" },</v>
      </c>
    </row>
    <row r="19" spans="1:23" x14ac:dyDescent="0.25">
      <c r="A19" t="s">
        <v>2544</v>
      </c>
      <c r="B19">
        <f t="shared" si="7"/>
        <v>40</v>
      </c>
      <c r="C19">
        <f t="shared" si="8"/>
        <v>82</v>
      </c>
      <c r="E19" t="str">
        <f t="shared" si="9"/>
        <v>/images/6/6e/Royal_BlacksmithArt.jpg</v>
      </c>
      <c r="H19" s="3" t="s">
        <v>27</v>
      </c>
      <c r="J19" t="s">
        <v>218</v>
      </c>
      <c r="K19" t="s">
        <v>219</v>
      </c>
      <c r="L19" t="str">
        <f t="shared" si="3"/>
        <v>/images/d/d7/SmithyArt.jpg</v>
      </c>
      <c r="O19">
        <f t="shared" si="4"/>
        <v>8</v>
      </c>
      <c r="P19">
        <f t="shared" si="5"/>
        <v>6</v>
      </c>
      <c r="S19" t="str">
        <f>INDEX(Illustrators!C:C,MATCH(SUBSTITUTE(LOWER(H19)," ",""),Illustrators!G:G,0))</f>
        <v>Matthias Catrein</v>
      </c>
      <c r="W19" t="str">
        <f t="shared" si="6"/>
        <v>{ id:"smithy", illustrator:"Matthias Catrein" },</v>
      </c>
    </row>
    <row r="20" spans="1:23" x14ac:dyDescent="0.25">
      <c r="A20" t="s">
        <v>2545</v>
      </c>
      <c r="B20">
        <f t="shared" si="7"/>
        <v>37</v>
      </c>
      <c r="C20">
        <f t="shared" si="8"/>
        <v>76</v>
      </c>
      <c r="E20" t="str">
        <f t="shared" si="9"/>
        <v>/images/2/2f/GroundskeeperArt.jpg</v>
      </c>
      <c r="H20" s="3" t="s">
        <v>28</v>
      </c>
      <c r="I20" s="3" t="s">
        <v>569</v>
      </c>
      <c r="J20" t="s">
        <v>220</v>
      </c>
      <c r="K20" t="s">
        <v>221</v>
      </c>
      <c r="L20" t="str">
        <f t="shared" si="3"/>
        <v>/images/8/83/SpyArt.jpg</v>
      </c>
      <c r="O20">
        <f t="shared" si="4"/>
        <v>6</v>
      </c>
      <c r="P20">
        <f t="shared" si="5"/>
        <v>3</v>
      </c>
      <c r="S20" t="str">
        <f>INDEX(Illustrators!C:C,MATCH(SUBSTITUTE(LOWER(H20)," ",""),Illustrators!G:G,0))</f>
        <v>Michael Menzel</v>
      </c>
      <c r="W20" t="str">
        <f t="shared" si="6"/>
        <v>{ id:"spy", illustrator:"Michael Menzel" },</v>
      </c>
    </row>
    <row r="21" spans="1:23" x14ac:dyDescent="0.25">
      <c r="A21" t="s">
        <v>2546</v>
      </c>
      <c r="B21">
        <f t="shared" si="7"/>
        <v>34</v>
      </c>
      <c r="C21">
        <f t="shared" si="8"/>
        <v>64</v>
      </c>
      <c r="E21" t="str">
        <f t="shared" si="9"/>
        <v>/images/9/92/AmbassadorArt.jpg</v>
      </c>
      <c r="H21" s="3" t="s">
        <v>29</v>
      </c>
      <c r="J21" t="s">
        <v>222</v>
      </c>
      <c r="K21" t="s">
        <v>223</v>
      </c>
      <c r="L21" t="str">
        <f t="shared" si="3"/>
        <v>/images/6/63/ThiefArt.jpg</v>
      </c>
      <c r="O21">
        <f t="shared" si="4"/>
        <v>6</v>
      </c>
      <c r="P21">
        <f t="shared" si="5"/>
        <v>5</v>
      </c>
      <c r="S21" t="str">
        <f>INDEX(Illustrators!C:C,MATCH(SUBSTITUTE(LOWER(H21)," ",""),Illustrators!G:G,0))</f>
        <v>Julien Delval</v>
      </c>
      <c r="W21" t="str">
        <f t="shared" si="6"/>
        <v>{ id:"thief", illustrator:"Julien Delval" },</v>
      </c>
    </row>
    <row r="22" spans="1:23" x14ac:dyDescent="0.25">
      <c r="A22" t="s">
        <v>2547</v>
      </c>
      <c r="B22">
        <f t="shared" si="7"/>
        <v>31</v>
      </c>
      <c r="C22">
        <f t="shared" si="8"/>
        <v>58</v>
      </c>
      <c r="E22" t="str">
        <f t="shared" si="9"/>
        <v>/images/f/fa/LookoutArt.jpg</v>
      </c>
      <c r="H22" s="3" t="s">
        <v>30</v>
      </c>
      <c r="I22" s="3" t="s">
        <v>524</v>
      </c>
      <c r="J22" t="s">
        <v>224</v>
      </c>
      <c r="K22" t="s">
        <v>225</v>
      </c>
      <c r="L22" t="str">
        <f t="shared" si="3"/>
        <v>/images/f/f2/Throne_RoomArt.jpg</v>
      </c>
      <c r="O22">
        <f t="shared" si="4"/>
        <v>14</v>
      </c>
      <c r="P22">
        <f t="shared" si="5"/>
        <v>10</v>
      </c>
      <c r="S22" t="str">
        <f>INDEX(Illustrators!C:C,MATCH(SUBSTITUTE(LOWER(H22)," ",""),Illustrators!G:G,0))</f>
        <v>Harald Lieske</v>
      </c>
      <c r="W22" t="str">
        <f t="shared" si="6"/>
        <v>{ id:"throneroom", illustrator:"Harald Lieske" },</v>
      </c>
    </row>
    <row r="23" spans="1:23" x14ac:dyDescent="0.25">
      <c r="A23" t="s">
        <v>2548</v>
      </c>
      <c r="B23">
        <f t="shared" si="7"/>
        <v>32</v>
      </c>
      <c r="C23">
        <f t="shared" si="8"/>
        <v>60</v>
      </c>
      <c r="E23" t="str">
        <f t="shared" si="9"/>
        <v>/images/2/27/SwindlerArt.jpg</v>
      </c>
      <c r="H23" s="3" t="s">
        <v>31</v>
      </c>
      <c r="I23" s="3" t="s">
        <v>570</v>
      </c>
      <c r="J23" t="s">
        <v>226</v>
      </c>
      <c r="K23" t="s">
        <v>227</v>
      </c>
      <c r="L23" t="str">
        <f t="shared" si="3"/>
        <v>/images/e/e6/VillageArt.jpg</v>
      </c>
      <c r="O23">
        <f t="shared" si="4"/>
        <v>7</v>
      </c>
      <c r="P23">
        <f t="shared" si="5"/>
        <v>7</v>
      </c>
      <c r="S23" t="str">
        <f>INDEX(Illustrators!C:C,MATCH(SUBSTITUTE(LOWER(H23)," ",""),Illustrators!G:G,0))</f>
        <v>Claus Stephan</v>
      </c>
      <c r="W23" t="str">
        <f t="shared" si="6"/>
        <v>{ id:"village", illustrator:"Claus Stephan" },</v>
      </c>
    </row>
    <row r="24" spans="1:23" x14ac:dyDescent="0.25">
      <c r="A24" t="s">
        <v>2549</v>
      </c>
      <c r="B24">
        <f>FIND("src=""",A24)+LEN("src=""")-1</f>
        <v>32</v>
      </c>
      <c r="C24">
        <f t="shared" si="8"/>
        <v>60</v>
      </c>
      <c r="E24" t="str">
        <f t="shared" si="9"/>
        <v>/images/4/45/FamiliarArt.jpg</v>
      </c>
      <c r="H24" s="3" t="s">
        <v>32</v>
      </c>
      <c r="I24" s="3" t="s">
        <v>571</v>
      </c>
      <c r="J24" t="s">
        <v>228</v>
      </c>
      <c r="K24" t="s">
        <v>229</v>
      </c>
      <c r="L24" t="str">
        <f t="shared" si="3"/>
        <v>/images/5/5c/WitchArt.jpg</v>
      </c>
      <c r="O24">
        <f t="shared" si="4"/>
        <v>8</v>
      </c>
      <c r="P24">
        <f t="shared" si="5"/>
        <v>5</v>
      </c>
      <c r="S24" t="str">
        <f>INDEX(Illustrators!C:C,MATCH(SUBSTITUTE(LOWER(H24)," ",""),Illustrators!G:G,0))</f>
        <v>Matthias Catrein</v>
      </c>
      <c r="W24" t="str">
        <f t="shared" si="6"/>
        <v>{ id:"witch", illustrator:"Matthias Catrein" },</v>
      </c>
    </row>
    <row r="25" spans="1:23" x14ac:dyDescent="0.25">
      <c r="A25" t="s">
        <v>2550</v>
      </c>
      <c r="B25">
        <f t="shared" ref="B25:B88" si="10">FIND("src=""",A25)+LEN("src=""")-1</f>
        <v>29</v>
      </c>
      <c r="C25">
        <f t="shared" si="8"/>
        <v>54</v>
      </c>
      <c r="E25" t="str">
        <f t="shared" si="9"/>
        <v>/images/4/49/VaultArt.jpg</v>
      </c>
      <c r="F25" s="2"/>
      <c r="G25" s="2"/>
      <c r="H25" s="3" t="s">
        <v>33</v>
      </c>
      <c r="J25" t="s">
        <v>230</v>
      </c>
      <c r="K25" t="s">
        <v>231</v>
      </c>
      <c r="L25" t="str">
        <f t="shared" si="3"/>
        <v>/images/6/60/WoodcutterArt.jpg</v>
      </c>
      <c r="O25">
        <f t="shared" si="4"/>
        <v>8</v>
      </c>
      <c r="P25">
        <f t="shared" si="5"/>
        <v>10</v>
      </c>
      <c r="S25" t="str">
        <f>INDEX(Illustrators!C:C,MATCH(SUBSTITUTE(LOWER(H25)," ",""),Illustrators!G:G,0))</f>
        <v>Matthias Catrein</v>
      </c>
      <c r="W25" t="str">
        <f t="shared" si="6"/>
        <v>{ id:"woodcutter", illustrator:"Matthias Catrein" },</v>
      </c>
    </row>
    <row r="26" spans="1:23" x14ac:dyDescent="0.25">
      <c r="A26" t="s">
        <v>2551</v>
      </c>
      <c r="B26">
        <f t="shared" si="10"/>
        <v>33</v>
      </c>
      <c r="C26">
        <f t="shared" si="8"/>
        <v>62</v>
      </c>
      <c r="E26" t="str">
        <f t="shared" si="9"/>
        <v>/images/a/a4/SurvivorsArt.jpg</v>
      </c>
      <c r="F26" s="2"/>
      <c r="G26" s="2"/>
      <c r="H26" s="3" t="s">
        <v>34</v>
      </c>
      <c r="J26" t="s">
        <v>232</v>
      </c>
      <c r="K26" t="s">
        <v>233</v>
      </c>
      <c r="L26" t="str">
        <f t="shared" si="3"/>
        <v>/images/2/24/WorkshopArt.jpg</v>
      </c>
      <c r="O26">
        <f t="shared" si="4"/>
        <v>7</v>
      </c>
      <c r="P26">
        <f t="shared" si="5"/>
        <v>8</v>
      </c>
      <c r="S26" t="str">
        <f>INDEX(Illustrators!C:C,MATCH(SUBSTITUTE(LOWER(H26)," ",""),Illustrators!G:G,0))</f>
        <v>Christof Tisch</v>
      </c>
      <c r="W26" t="str">
        <f t="shared" si="6"/>
        <v>{ id:"workshop", illustrator:"Christof Tisch" },</v>
      </c>
    </row>
    <row r="27" spans="1:23" x14ac:dyDescent="0.25">
      <c r="A27" t="s">
        <v>2552</v>
      </c>
      <c r="B27">
        <f t="shared" si="10"/>
        <v>33</v>
      </c>
      <c r="C27">
        <f t="shared" si="8"/>
        <v>62</v>
      </c>
      <c r="E27" t="str">
        <f t="shared" si="9"/>
        <v>/images/1/1e/StoreroomArt.jpg</v>
      </c>
      <c r="F27" s="2"/>
      <c r="G27" s="2"/>
      <c r="H27" s="3" t="s">
        <v>35</v>
      </c>
      <c r="J27" t="s">
        <v>234</v>
      </c>
      <c r="K27" t="s">
        <v>4653</v>
      </c>
      <c r="L27" t="str">
        <f t="shared" si="3"/>
        <v>/images/0/08/ArtisanArt.jpg</v>
      </c>
      <c r="O27">
        <f t="shared" si="4"/>
        <v>7</v>
      </c>
      <c r="P27">
        <f t="shared" si="5"/>
        <v>7</v>
      </c>
      <c r="S27" t="str">
        <f>INDEX(Illustrators!C:C,MATCH(SUBSTITUTE(LOWER(H27)," ",""),Illustrators!G:G,0))</f>
        <v>Harald Lieske</v>
      </c>
      <c r="W27" t="str">
        <f t="shared" si="6"/>
        <v>{ id:"artisan", illustrator:"Harald Lieske" },</v>
      </c>
    </row>
    <row r="28" spans="1:23" x14ac:dyDescent="0.25">
      <c r="A28" t="s">
        <v>2553</v>
      </c>
      <c r="B28">
        <f t="shared" si="10"/>
        <v>34</v>
      </c>
      <c r="C28">
        <f t="shared" si="8"/>
        <v>64</v>
      </c>
      <c r="E28" t="str">
        <f t="shared" si="9"/>
        <v>/images/2/29/ProcessionArt.jpg</v>
      </c>
      <c r="F28" s="2" t="s">
        <v>1767</v>
      </c>
      <c r="G28" s="2"/>
      <c r="H28" s="3" t="s">
        <v>582</v>
      </c>
      <c r="J28" t="s">
        <v>1716</v>
      </c>
      <c r="K28" t="s">
        <v>1751</v>
      </c>
      <c r="L28" s="4" t="s">
        <v>1771</v>
      </c>
      <c r="O28">
        <f t="shared" si="4"/>
        <v>6</v>
      </c>
      <c r="P28">
        <f t="shared" si="5"/>
        <v>6</v>
      </c>
      <c r="S28">
        <f>INDEX(Illustrators!C:C,MATCH(SUBSTITUTE(LOWER(H28)," ",""),Illustrators!G:G,0))</f>
        <v>0</v>
      </c>
      <c r="W28" t="str">
        <f t="shared" si="6"/>
        <v>{ id:"copper", illustrator:"0" },</v>
      </c>
    </row>
    <row r="29" spans="1:23" x14ac:dyDescent="0.25">
      <c r="A29" t="s">
        <v>2554</v>
      </c>
      <c r="B29">
        <f t="shared" si="10"/>
        <v>30</v>
      </c>
      <c r="C29">
        <f t="shared" si="8"/>
        <v>56</v>
      </c>
      <c r="E29" t="str">
        <f t="shared" si="9"/>
        <v>/images/6/6d/QuarryArt.jpg</v>
      </c>
      <c r="F29" s="2" t="s">
        <v>1767</v>
      </c>
      <c r="G29" s="2"/>
      <c r="H29" s="3" t="s">
        <v>583</v>
      </c>
      <c r="J29" t="s">
        <v>1717</v>
      </c>
      <c r="K29" t="s">
        <v>1751</v>
      </c>
      <c r="L29" s="4" t="s">
        <v>1772</v>
      </c>
      <c r="O29">
        <f t="shared" si="4"/>
        <v>6</v>
      </c>
      <c r="P29">
        <f t="shared" si="5"/>
        <v>6</v>
      </c>
      <c r="S29">
        <f>INDEX(Illustrators!C:C,MATCH(SUBSTITUTE(LOWER(H29)," ",""),Illustrators!G:G,0))</f>
        <v>0</v>
      </c>
      <c r="W29" t="str">
        <f t="shared" si="6"/>
        <v>{ id:"silver", illustrator:"0" },</v>
      </c>
    </row>
    <row r="30" spans="1:23" x14ac:dyDescent="0.25">
      <c r="A30" t="s">
        <v>2555</v>
      </c>
      <c r="B30">
        <f t="shared" si="10"/>
        <v>30</v>
      </c>
      <c r="C30">
        <f t="shared" si="8"/>
        <v>62</v>
      </c>
      <c r="E30" t="str">
        <f t="shared" si="9"/>
        <v>/images/a/ad/TunnelArt.jpg</v>
      </c>
      <c r="F30" s="2" t="s">
        <v>1767</v>
      </c>
      <c r="G30" s="2"/>
      <c r="H30" s="3" t="s">
        <v>584</v>
      </c>
      <c r="I30" s="3" t="s">
        <v>1722</v>
      </c>
      <c r="J30" t="s">
        <v>1718</v>
      </c>
      <c r="K30" t="s">
        <v>1751</v>
      </c>
      <c r="L30" s="4" t="s">
        <v>1773</v>
      </c>
      <c r="O30">
        <f t="shared" si="4"/>
        <v>2</v>
      </c>
      <c r="P30">
        <f t="shared" si="5"/>
        <v>4</v>
      </c>
      <c r="S30">
        <f>INDEX(Illustrators!C:C,MATCH(SUBSTITUTE(LOWER(H30)," ",""),Illustrators!G:G,0))</f>
        <v>0</v>
      </c>
      <c r="W30" t="str">
        <f t="shared" si="6"/>
        <v>{ id:"gold", illustrator:"0" },</v>
      </c>
    </row>
    <row r="31" spans="1:23" x14ac:dyDescent="0.25">
      <c r="A31" t="s">
        <v>2556</v>
      </c>
      <c r="B31">
        <f t="shared" si="10"/>
        <v>34</v>
      </c>
      <c r="C31">
        <f t="shared" si="8"/>
        <v>64</v>
      </c>
      <c r="E31" t="str">
        <f t="shared" si="9"/>
        <v>/images/f/fe/NecropolisArt.jpg</v>
      </c>
      <c r="F31" s="2" t="s">
        <v>1767</v>
      </c>
      <c r="G31" s="2"/>
      <c r="H31" s="3" t="s">
        <v>585</v>
      </c>
      <c r="J31" t="s">
        <v>1719</v>
      </c>
      <c r="K31" t="s">
        <v>1751</v>
      </c>
      <c r="L31" s="4" t="s">
        <v>1774</v>
      </c>
      <c r="O31">
        <f t="shared" si="4"/>
        <v>7</v>
      </c>
      <c r="P31">
        <f t="shared" si="5"/>
        <v>6</v>
      </c>
      <c r="S31">
        <f>INDEX(Illustrators!C:C,MATCH(SUBSTITUTE(LOWER(H31)," ",""),Illustrators!G:G,0))</f>
        <v>0</v>
      </c>
      <c r="W31" t="str">
        <f t="shared" si="6"/>
        <v>{ id:"estate", illustrator:"0" },</v>
      </c>
    </row>
    <row r="32" spans="1:23" x14ac:dyDescent="0.25">
      <c r="A32" t="s">
        <v>2557</v>
      </c>
      <c r="B32">
        <f t="shared" si="10"/>
        <v>39</v>
      </c>
      <c r="C32">
        <f t="shared" si="8"/>
        <v>74</v>
      </c>
      <c r="E32" t="str">
        <f t="shared" si="9"/>
        <v>/images/e/e5/Blessed_VillageArt.jpg</v>
      </c>
      <c r="F32" s="2" t="s">
        <v>1767</v>
      </c>
      <c r="G32" s="2"/>
      <c r="H32" s="3" t="s">
        <v>586</v>
      </c>
      <c r="J32" t="s">
        <v>1720</v>
      </c>
      <c r="K32" t="s">
        <v>1751</v>
      </c>
      <c r="L32" s="4" t="s">
        <v>1775</v>
      </c>
      <c r="O32">
        <f t="shared" si="4"/>
        <v>5</v>
      </c>
      <c r="P32">
        <f t="shared" si="5"/>
        <v>5</v>
      </c>
      <c r="S32">
        <f>INDEX(Illustrators!C:C,MATCH(SUBSTITUTE(LOWER(H32)," ",""),Illustrators!G:G,0))</f>
        <v>0</v>
      </c>
      <c r="W32" t="str">
        <f t="shared" si="6"/>
        <v>{ id:"duchy", illustrator:"0" },</v>
      </c>
    </row>
    <row r="33" spans="1:23" x14ac:dyDescent="0.25">
      <c r="A33" t="s">
        <v>2558</v>
      </c>
      <c r="B33">
        <f t="shared" si="10"/>
        <v>31</v>
      </c>
      <c r="C33">
        <f t="shared" si="8"/>
        <v>64</v>
      </c>
      <c r="E33" t="str">
        <f t="shared" si="9"/>
        <v>/images/3/3d/CobblerArt.jpg</v>
      </c>
      <c r="F33" s="2" t="s">
        <v>1767</v>
      </c>
      <c r="G33" s="2"/>
      <c r="H33" s="3" t="s">
        <v>587</v>
      </c>
      <c r="J33" t="s">
        <v>1721</v>
      </c>
      <c r="K33" t="s">
        <v>1751</v>
      </c>
      <c r="L33" s="4" t="s">
        <v>1776</v>
      </c>
      <c r="O33">
        <f t="shared" si="4"/>
        <v>8</v>
      </c>
      <c r="P33">
        <f t="shared" si="5"/>
        <v>8</v>
      </c>
      <c r="S33">
        <f>INDEX(Illustrators!C:C,MATCH(SUBSTITUTE(LOWER(H33)," ",""),Illustrators!G:G,0))</f>
        <v>0</v>
      </c>
      <c r="W33" t="str">
        <f t="shared" si="6"/>
        <v>{ id:"province", illustrator:"0" },</v>
      </c>
    </row>
    <row r="34" spans="1:23" x14ac:dyDescent="0.25">
      <c r="A34" t="s">
        <v>2559</v>
      </c>
      <c r="B34">
        <f t="shared" si="10"/>
        <v>34</v>
      </c>
      <c r="C34">
        <f t="shared" si="8"/>
        <v>70</v>
      </c>
      <c r="E34" t="str">
        <f t="shared" si="9"/>
        <v>/images/8/8b/LeprechaunArt.jpg</v>
      </c>
      <c r="F34" s="2" t="s">
        <v>1767</v>
      </c>
      <c r="G34" s="2"/>
      <c r="H34" s="3" t="s">
        <v>588</v>
      </c>
      <c r="J34" t="s">
        <v>1723</v>
      </c>
      <c r="K34" t="s">
        <v>1751</v>
      </c>
      <c r="L34" s="4" t="s">
        <v>1768</v>
      </c>
      <c r="O34">
        <f t="shared" si="4"/>
        <v>11</v>
      </c>
      <c r="P34">
        <f t="shared" si="5"/>
        <v>5</v>
      </c>
      <c r="S34">
        <f>INDEX(Illustrators!C:C,MATCH(SUBSTITUTE(LOWER(H34)," ",""),Illustrators!G:G,0))</f>
        <v>0</v>
      </c>
      <c r="W34" t="str">
        <f t="shared" si="6"/>
        <v>{ id:"curse", illustrator:"0" },</v>
      </c>
    </row>
    <row r="35" spans="1:23" x14ac:dyDescent="0.25">
      <c r="A35" t="s">
        <v>2560</v>
      </c>
      <c r="B35">
        <f t="shared" si="10"/>
        <v>35</v>
      </c>
      <c r="C35">
        <f t="shared" si="8"/>
        <v>72</v>
      </c>
      <c r="E35" t="str">
        <f t="shared" si="9"/>
        <v>/images/7/70/Tragic_HeroArt.jpg</v>
      </c>
      <c r="F35" s="2"/>
      <c r="G35" s="2" t="s">
        <v>3802</v>
      </c>
      <c r="H35" s="3" t="s">
        <v>36</v>
      </c>
      <c r="I35" s="3" t="s">
        <v>572</v>
      </c>
      <c r="J35" t="s">
        <v>235</v>
      </c>
      <c r="K35" t="s">
        <v>4654</v>
      </c>
      <c r="L35" t="str">
        <f t="shared" ref="L35:L47" si="11">IF(J35="","",IF(I35&lt;&gt;"", INDEX(E:E,MATCH("*"&amp;I35&amp;"*",E:E,0)),INDEX(E:E,MATCH("*"&amp;H35&amp;"Art*",E:E,0))))</f>
        <v>/images/d/d3/MerchantArt.jpg</v>
      </c>
      <c r="O35">
        <f t="shared" si="4"/>
        <v>8</v>
      </c>
      <c r="P35">
        <f t="shared" si="5"/>
        <v>8</v>
      </c>
      <c r="S35" t="str">
        <f>INDEX(Illustrators!C:C,MATCH(SUBSTITUTE(LOWER(H35)," ",""),Illustrators!G:G,0))</f>
        <v>Joshua Stewart</v>
      </c>
      <c r="W35" t="str">
        <f t="shared" si="6"/>
        <v>{ id:"merchant", illustrator:"Joshua Stewart" },</v>
      </c>
    </row>
    <row r="36" spans="1:23" x14ac:dyDescent="0.25">
      <c r="A36" t="s">
        <v>2561</v>
      </c>
      <c r="B36">
        <f t="shared" si="10"/>
        <v>32</v>
      </c>
      <c r="C36">
        <f t="shared" si="8"/>
        <v>60</v>
      </c>
      <c r="E36" t="str">
        <f t="shared" si="9"/>
        <v>/images/1/1c/SentinelArt.jpg</v>
      </c>
      <c r="F36" s="2"/>
      <c r="G36" s="2"/>
      <c r="H36" s="3" t="s">
        <v>37</v>
      </c>
      <c r="J36" t="s">
        <v>236</v>
      </c>
      <c r="K36" t="s">
        <v>237</v>
      </c>
      <c r="L36" t="str">
        <f t="shared" si="11"/>
        <v>/images/b/ba/VassalArt.jpg</v>
      </c>
      <c r="O36">
        <f t="shared" si="4"/>
        <v>6</v>
      </c>
      <c r="P36">
        <f t="shared" si="5"/>
        <v>6</v>
      </c>
      <c r="S36" t="str">
        <f>INDEX(Illustrators!C:C,MATCH(SUBSTITUTE(LOWER(H36)," ",""),Illustrators!G:G,0))</f>
        <v>Julien Delval</v>
      </c>
      <c r="W36" t="str">
        <f t="shared" si="6"/>
        <v>{ id:"vassal", illustrator:"Julien Delval" },</v>
      </c>
    </row>
    <row r="37" spans="1:23" x14ac:dyDescent="0.25">
      <c r="A37" t="s">
        <v>2562</v>
      </c>
      <c r="B37">
        <f t="shared" si="10"/>
        <v>36</v>
      </c>
      <c r="C37">
        <f t="shared" si="8"/>
        <v>74</v>
      </c>
      <c r="E37" t="str">
        <f t="shared" si="9"/>
        <v>/images/a/a5/Royal_GalleyArt.jpg</v>
      </c>
      <c r="F37" s="2"/>
      <c r="G37" s="2"/>
      <c r="H37" s="3" t="s">
        <v>38</v>
      </c>
      <c r="I37" s="3" t="s">
        <v>1436</v>
      </c>
      <c r="J37" t="s">
        <v>238</v>
      </c>
      <c r="K37" t="s">
        <v>239</v>
      </c>
      <c r="L37" t="str">
        <f t="shared" si="11"/>
        <v>/images/d/d4/BanditArt.jpg</v>
      </c>
      <c r="O37">
        <f t="shared" si="4"/>
        <v>6</v>
      </c>
      <c r="P37">
        <f t="shared" si="5"/>
        <v>6</v>
      </c>
      <c r="S37" t="str">
        <f>INDEX(Illustrators!C:C,MATCH(SUBSTITUTE(LOWER(H37)," ",""),Illustrators!G:G,0))</f>
        <v>Julien Delval</v>
      </c>
      <c r="W37" t="str">
        <f t="shared" si="6"/>
        <v>{ id:"bandit", illustrator:"Julien Delval" },</v>
      </c>
    </row>
    <row r="38" spans="1:23" x14ac:dyDescent="0.25">
      <c r="A38" t="s">
        <v>2563</v>
      </c>
      <c r="B38">
        <f t="shared" si="10"/>
        <v>31</v>
      </c>
      <c r="C38">
        <f t="shared" si="8"/>
        <v>64</v>
      </c>
      <c r="E38" t="str">
        <f t="shared" si="9"/>
        <v>/images/4/4c/BonfireArt.jpg</v>
      </c>
      <c r="F38" s="2"/>
      <c r="G38" s="2"/>
      <c r="H38" s="3" t="s">
        <v>39</v>
      </c>
      <c r="J38" t="s">
        <v>240</v>
      </c>
      <c r="K38" t="s">
        <v>4639</v>
      </c>
      <c r="L38" t="str">
        <f t="shared" si="11"/>
        <v>/images/5/55/PoacherArt.jpg</v>
      </c>
      <c r="O38">
        <f t="shared" si="4"/>
        <v>10</v>
      </c>
      <c r="P38">
        <f t="shared" si="5"/>
        <v>7</v>
      </c>
      <c r="S38" t="str">
        <f>INDEX(Illustrators!C:C,MATCH(SUBSTITUTE(LOWER(H38)," ",""),Illustrators!G:G,0))</f>
        <v>Joshua Stewart</v>
      </c>
      <c r="W38" t="str">
        <f t="shared" si="6"/>
        <v>{ id:"poacher", illustrator:"Joshua Stewart" },</v>
      </c>
    </row>
    <row r="39" spans="1:23" x14ac:dyDescent="0.25">
      <c r="A39" t="s">
        <v>2564</v>
      </c>
      <c r="B39">
        <f t="shared" si="10"/>
        <v>28</v>
      </c>
      <c r="C39">
        <f t="shared" si="8"/>
        <v>58</v>
      </c>
      <c r="E39" t="str">
        <f t="shared" si="9"/>
        <v>/images/e/e5/BallArt.jpg</v>
      </c>
      <c r="F39" s="2"/>
      <c r="G39" s="2"/>
      <c r="H39" s="3" t="s">
        <v>40</v>
      </c>
      <c r="J39" t="s">
        <v>241</v>
      </c>
      <c r="K39" t="s">
        <v>242</v>
      </c>
      <c r="L39" t="str">
        <f t="shared" si="11"/>
        <v>/images/2/2d/HarbingerArt.jpg</v>
      </c>
      <c r="O39">
        <f t="shared" si="4"/>
        <v>7</v>
      </c>
      <c r="P39">
        <f t="shared" si="5"/>
        <v>9</v>
      </c>
      <c r="S39" t="str">
        <f>INDEX(Illustrators!C:C,MATCH(SUBSTITUTE(LOWER(H39)," ",""),Illustrators!G:G,0))</f>
        <v>Martin Hoffmann</v>
      </c>
      <c r="W39" t="str">
        <f t="shared" si="6"/>
        <v>{ id:"harbinger", illustrator:"Martin Hoffmann" },</v>
      </c>
    </row>
    <row r="40" spans="1:23" x14ac:dyDescent="0.25">
      <c r="A40" t="s">
        <v>2565</v>
      </c>
      <c r="B40">
        <f t="shared" si="10"/>
        <v>31</v>
      </c>
      <c r="C40">
        <f t="shared" si="8"/>
        <v>64</v>
      </c>
      <c r="E40" t="str">
        <f t="shared" si="9"/>
        <v>/images/2/2b/BanquetArt.jpg</v>
      </c>
      <c r="F40" s="2"/>
      <c r="G40" s="2"/>
      <c r="H40" s="3" t="s">
        <v>41</v>
      </c>
      <c r="J40" t="s">
        <v>243</v>
      </c>
      <c r="K40" t="s">
        <v>244</v>
      </c>
      <c r="L40" t="str">
        <f t="shared" si="11"/>
        <v>/images/b/bd/SentryArt.jpg</v>
      </c>
      <c r="O40">
        <f t="shared" si="4"/>
        <v>10</v>
      </c>
      <c r="P40">
        <f t="shared" si="5"/>
        <v>6</v>
      </c>
      <c r="S40" t="str">
        <f>INDEX(Illustrators!C:C,MATCH(SUBSTITUTE(LOWER(H40)," ",""),Illustrators!G:G,0))</f>
        <v>Eric J. Carter</v>
      </c>
      <c r="W40" t="str">
        <f t="shared" si="6"/>
        <v>{ id:"sentry", illustrator:"Eric J. Carter" },</v>
      </c>
    </row>
    <row r="41" spans="1:23" x14ac:dyDescent="0.25">
      <c r="A41" t="s">
        <v>2566</v>
      </c>
      <c r="B41">
        <f t="shared" si="10"/>
        <v>32</v>
      </c>
      <c r="C41">
        <f t="shared" si="8"/>
        <v>66</v>
      </c>
      <c r="E41" t="str">
        <f t="shared" si="9"/>
        <v>/images/9/96/ConquestArt.jpg</v>
      </c>
      <c r="F41" s="2" t="s">
        <v>1767</v>
      </c>
      <c r="G41" s="2"/>
      <c r="H41" s="3" t="s">
        <v>1735</v>
      </c>
      <c r="I41" s="3" t="s">
        <v>582</v>
      </c>
      <c r="J41" t="s">
        <v>1716</v>
      </c>
      <c r="K41" t="s">
        <v>1751</v>
      </c>
      <c r="L41" t="str">
        <f t="shared" si="11"/>
        <v>/images/c/c3/CoppersmithArt.jpg</v>
      </c>
      <c r="O41">
        <f t="shared" si="4"/>
        <v>6</v>
      </c>
      <c r="P41">
        <f t="shared" si="5"/>
        <v>10</v>
      </c>
      <c r="Q41" s="6"/>
      <c r="S41" t="str">
        <f>INDEX(Illustrators!C:C,MATCH(SUBSTITUTE(LOWER(H41)," ",""),Illustrators!G:G,0))</f>
        <v>Ryan Laukat</v>
      </c>
      <c r="W41" t="str">
        <f t="shared" si="6"/>
        <v>{ id:"copper_2nd", illustrator:"Ryan Laukat" },</v>
      </c>
    </row>
    <row r="42" spans="1:23" x14ac:dyDescent="0.25">
      <c r="A42" t="s">
        <v>2567</v>
      </c>
      <c r="B42">
        <f t="shared" si="10"/>
        <v>31</v>
      </c>
      <c r="C42">
        <f t="shared" si="8"/>
        <v>58</v>
      </c>
      <c r="E42" t="str">
        <f t="shared" si="9"/>
        <v>/images/3/38/LocustsArt.jpg</v>
      </c>
      <c r="F42" s="2" t="s">
        <v>1767</v>
      </c>
      <c r="G42" s="2"/>
      <c r="H42" s="3" t="s">
        <v>1736</v>
      </c>
      <c r="I42" s="3" t="s">
        <v>583</v>
      </c>
      <c r="J42" t="s">
        <v>1717</v>
      </c>
      <c r="K42" t="s">
        <v>1751</v>
      </c>
      <c r="L42" t="str">
        <f t="shared" si="11"/>
        <v>/images/3/30/SilverArt.jpg</v>
      </c>
      <c r="O42">
        <f t="shared" si="4"/>
        <v>6</v>
      </c>
      <c r="P42">
        <f t="shared" si="5"/>
        <v>10</v>
      </c>
      <c r="Q42" s="6"/>
      <c r="S42" t="str">
        <f>INDEX(Illustrators!C:C,MATCH(SUBSTITUTE(LOWER(H42)," ",""),Illustrators!G:G,0))</f>
        <v>Ryan Laukat</v>
      </c>
      <c r="W42" t="str">
        <f t="shared" si="6"/>
        <v>{ id:"silver_2nd", illustrator:"Ryan Laukat" },</v>
      </c>
    </row>
    <row r="43" spans="1:23" x14ac:dyDescent="0.25">
      <c r="A43" t="s">
        <v>2568</v>
      </c>
      <c r="B43">
        <f t="shared" si="10"/>
        <v>29</v>
      </c>
      <c r="C43">
        <f t="shared" si="8"/>
        <v>54</v>
      </c>
      <c r="E43" t="str">
        <f t="shared" si="9"/>
        <v>/images/3/35/SilosArt.jpg</v>
      </c>
      <c r="F43" s="2" t="s">
        <v>1767</v>
      </c>
      <c r="G43" s="2"/>
      <c r="H43" s="3" t="s">
        <v>1737</v>
      </c>
      <c r="I43" s="3" t="s">
        <v>1722</v>
      </c>
      <c r="J43" t="s">
        <v>1718</v>
      </c>
      <c r="K43" t="s">
        <v>1751</v>
      </c>
      <c r="L43" t="str">
        <f t="shared" si="11"/>
        <v>/images/9/93/GoldArt.jpg</v>
      </c>
      <c r="O43">
        <f t="shared" si="4"/>
        <v>2</v>
      </c>
      <c r="P43">
        <f t="shared" si="5"/>
        <v>8</v>
      </c>
      <c r="Q43" s="6"/>
      <c r="S43" t="str">
        <f>INDEX(Illustrators!C:C,MATCH(SUBSTITUTE(LOWER(H43)," ",""),Illustrators!G:G,0))</f>
        <v>Ryan Laukat</v>
      </c>
      <c r="W43" t="str">
        <f t="shared" si="6"/>
        <v>{ id:"gold_2nd", illustrator:"Ryan Laukat" },</v>
      </c>
    </row>
    <row r="44" spans="1:23" x14ac:dyDescent="0.25">
      <c r="A44" t="s">
        <v>2569</v>
      </c>
      <c r="B44">
        <f t="shared" si="10"/>
        <v>31</v>
      </c>
      <c r="C44">
        <f t="shared" si="8"/>
        <v>58</v>
      </c>
      <c r="E44" t="str">
        <f t="shared" si="9"/>
        <v>/images/3/38/AcademyArt.jpg</v>
      </c>
      <c r="F44" s="2" t="s">
        <v>1767</v>
      </c>
      <c r="G44" s="2"/>
      <c r="H44" s="3" t="s">
        <v>1738</v>
      </c>
      <c r="I44" s="3" t="s">
        <v>3499</v>
      </c>
      <c r="J44" t="s">
        <v>1719</v>
      </c>
      <c r="K44" t="s">
        <v>1751</v>
      </c>
      <c r="L44" t="str">
        <f t="shared" si="11"/>
        <v>/images/e/e3/EstateArt.jpg</v>
      </c>
      <c r="O44">
        <f t="shared" si="4"/>
        <v>7</v>
      </c>
      <c r="P44">
        <f t="shared" si="5"/>
        <v>10</v>
      </c>
      <c r="Q44" s="6"/>
      <c r="S44" t="str">
        <f>INDEX(Illustrators!C:C,MATCH(SUBSTITUTE(LOWER(H44)," ",""),Illustrators!G:G,0))</f>
        <v>Martin Hoffmann</v>
      </c>
      <c r="W44" t="str">
        <f t="shared" si="6"/>
        <v>{ id:"estate_2nd", illustrator:"Martin Hoffmann" },</v>
      </c>
    </row>
    <row r="45" spans="1:23" x14ac:dyDescent="0.25">
      <c r="A45" t="s">
        <v>2570</v>
      </c>
      <c r="B45">
        <f t="shared" si="10"/>
        <v>37</v>
      </c>
      <c r="C45">
        <f t="shared" si="8"/>
        <v>70</v>
      </c>
      <c r="E45" t="str">
        <f t="shared" si="9"/>
        <v>/images/7/7a/Crop_RotationArt.jpg</v>
      </c>
      <c r="F45" s="2" t="s">
        <v>1767</v>
      </c>
      <c r="G45" s="2"/>
      <c r="H45" s="3" t="s">
        <v>1739</v>
      </c>
      <c r="I45" s="3" t="s">
        <v>586</v>
      </c>
      <c r="J45" t="s">
        <v>1720</v>
      </c>
      <c r="K45" t="s">
        <v>1751</v>
      </c>
      <c r="L45" t="str">
        <f t="shared" si="11"/>
        <v>/images/3/30/DuchyArt.jpg</v>
      </c>
      <c r="O45">
        <f t="shared" si="4"/>
        <v>5</v>
      </c>
      <c r="P45">
        <f t="shared" si="5"/>
        <v>9</v>
      </c>
      <c r="Q45" s="6"/>
      <c r="S45" t="str">
        <f>INDEX(Illustrators!C:C,MATCH(SUBSTITUTE(LOWER(H45)," ",""),Illustrators!G:G,0))</f>
        <v>Martin Hoffmann</v>
      </c>
      <c r="W45" t="str">
        <f t="shared" si="6"/>
        <v>{ id:"duchy_2nd", illustrator:"Martin Hoffmann" },</v>
      </c>
    </row>
    <row r="46" spans="1:23" x14ac:dyDescent="0.25">
      <c r="A46" t="s">
        <v>2571</v>
      </c>
      <c r="B46">
        <f t="shared" si="10"/>
        <v>28</v>
      </c>
      <c r="C46">
        <f t="shared" si="8"/>
        <v>52</v>
      </c>
      <c r="E46" t="str">
        <f t="shared" si="9"/>
        <v>/images/2/2f/RideArt.jpg</v>
      </c>
      <c r="F46" s="2" t="s">
        <v>1767</v>
      </c>
      <c r="G46" s="2"/>
      <c r="H46" s="3" t="s">
        <v>1740</v>
      </c>
      <c r="I46" s="3" t="s">
        <v>587</v>
      </c>
      <c r="J46" t="s">
        <v>1721</v>
      </c>
      <c r="K46" t="s">
        <v>1751</v>
      </c>
      <c r="L46" t="str">
        <f t="shared" si="11"/>
        <v>/images/4/4c/ProvinceArt.jpg</v>
      </c>
      <c r="O46">
        <f t="shared" si="4"/>
        <v>8</v>
      </c>
      <c r="P46">
        <f t="shared" si="5"/>
        <v>12</v>
      </c>
      <c r="Q46" s="6"/>
      <c r="S46" t="str">
        <f>INDEX(Illustrators!C:C,MATCH(SUBSTITUTE(LOWER(H46)," ",""),Illustrators!G:G,0))</f>
        <v>Martin Hoffmann</v>
      </c>
      <c r="W46" t="str">
        <f t="shared" si="6"/>
        <v>{ id:"province_2nd", illustrator:"Martin Hoffmann" },</v>
      </c>
    </row>
    <row r="47" spans="1:23" x14ac:dyDescent="0.25">
      <c r="A47" t="s">
        <v>2572</v>
      </c>
      <c r="B47">
        <f t="shared" si="10"/>
        <v>33</v>
      </c>
      <c r="C47">
        <f t="shared" si="8"/>
        <v>62</v>
      </c>
      <c r="E47" t="str">
        <f t="shared" si="9"/>
        <v>/images/0/01/TransportArt.jpg</v>
      </c>
      <c r="F47" s="2" t="s">
        <v>1767</v>
      </c>
      <c r="G47" s="2"/>
      <c r="H47" s="3" t="s">
        <v>1741</v>
      </c>
      <c r="I47" s="3" t="s">
        <v>4531</v>
      </c>
      <c r="J47" t="s">
        <v>1723</v>
      </c>
      <c r="K47" t="s">
        <v>4532</v>
      </c>
      <c r="L47" t="str">
        <f t="shared" si="11"/>
        <v>/images/1/11/CurseArt.jpg</v>
      </c>
      <c r="O47">
        <f t="shared" si="4"/>
        <v>11</v>
      </c>
      <c r="P47">
        <f t="shared" si="5"/>
        <v>9</v>
      </c>
      <c r="Q47" s="6"/>
      <c r="S47" t="str">
        <f>INDEX(Illustrators!C:C,MATCH(SUBSTITUTE(LOWER(H47)," ",""),Illustrators!G:G,0))</f>
        <v>Claus Stephan</v>
      </c>
      <c r="W47" t="str">
        <f t="shared" si="6"/>
        <v>{ id:"curse_2nd", illustrator:"Claus Stephan" },</v>
      </c>
    </row>
    <row r="48" spans="1:23" x14ac:dyDescent="0.25">
      <c r="A48" t="s">
        <v>2573</v>
      </c>
      <c r="B48">
        <f t="shared" si="10"/>
        <v>30</v>
      </c>
      <c r="C48">
        <f t="shared" si="8"/>
        <v>62</v>
      </c>
      <c r="E48" t="str">
        <f t="shared" si="9"/>
        <v>/images/1/18/InvestArt.jpg</v>
      </c>
      <c r="F48" s="2"/>
      <c r="G48" s="2" t="s">
        <v>515</v>
      </c>
      <c r="H48" s="3" t="s">
        <v>42</v>
      </c>
      <c r="J48" t="s">
        <v>245</v>
      </c>
      <c r="K48" t="s">
        <v>246</v>
      </c>
      <c r="L48" t="str">
        <f t="shared" ref="L48:L59" si="12">IF(J48="","",IF(I48&lt;&gt;"", INDEX(E:E,MATCH("*"&amp;I48&amp;"*",E:E,0)),INDEX(E:E,MATCH("*"&amp;H48&amp;"Art*",E:E,0))))</f>
        <v>/images/9/93/AlchemistArt.jpg</v>
      </c>
      <c r="O48">
        <f t="shared" si="4"/>
        <v>10</v>
      </c>
      <c r="P48">
        <f t="shared" si="5"/>
        <v>9</v>
      </c>
      <c r="S48" t="str">
        <f>INDEX(Illustrators!C:C,MATCH(SUBSTITUTE(LOWER(H48)," ",""),Illustrators!G:G,0))</f>
        <v>Simon Jannerland</v>
      </c>
      <c r="W48" t="str">
        <f t="shared" si="6"/>
        <v>{ id:"alchemist", illustrator:"Simon Jannerland" },</v>
      </c>
    </row>
    <row r="49" spans="1:23" x14ac:dyDescent="0.25">
      <c r="A49" t="s">
        <v>2574</v>
      </c>
      <c r="B49">
        <f t="shared" si="10"/>
        <v>32</v>
      </c>
      <c r="C49">
        <f t="shared" si="8"/>
        <v>60</v>
      </c>
      <c r="E49" t="str">
        <f t="shared" si="9"/>
        <v>/images/f/f5/StampedeArt.jpg</v>
      </c>
      <c r="F49" s="2"/>
      <c r="G49" s="2"/>
      <c r="H49" s="3" t="s">
        <v>43</v>
      </c>
      <c r="J49" t="s">
        <v>247</v>
      </c>
      <c r="K49" t="s">
        <v>248</v>
      </c>
      <c r="L49" t="str">
        <f t="shared" si="12"/>
        <v>/images/e/e6/ApothecaryArt.jpg</v>
      </c>
      <c r="O49">
        <f t="shared" si="4"/>
        <v>11</v>
      </c>
      <c r="P49">
        <f t="shared" si="5"/>
        <v>10</v>
      </c>
      <c r="S49" t="str">
        <f>INDEX(Illustrators!C:C,MATCH(SUBSTITUTE(LOWER(H49)," ",""),Illustrators!G:G,0))</f>
        <v>Ryan Laukat</v>
      </c>
      <c r="W49" t="str">
        <f t="shared" si="6"/>
        <v>{ id:"apothecary", illustrator:"Ryan Laukat" },</v>
      </c>
    </row>
    <row r="50" spans="1:23" x14ac:dyDescent="0.25">
      <c r="A50" t="s">
        <v>2575</v>
      </c>
      <c r="B50">
        <f t="shared" si="10"/>
        <v>31</v>
      </c>
      <c r="C50">
        <f t="shared" si="8"/>
        <v>58</v>
      </c>
      <c r="E50" t="str">
        <f t="shared" si="9"/>
        <v>/images/9/9e/EnclaveArt.jpg</v>
      </c>
      <c r="F50" s="2"/>
      <c r="G50" s="2"/>
      <c r="H50" s="3" t="s">
        <v>44</v>
      </c>
      <c r="I50" s="3" t="s">
        <v>573</v>
      </c>
      <c r="J50" t="s">
        <v>249</v>
      </c>
      <c r="K50" t="s">
        <v>250</v>
      </c>
      <c r="L50" t="str">
        <f t="shared" si="12"/>
        <v>/images/1/1c/ApprenticeArt.jpg</v>
      </c>
      <c r="O50">
        <f t="shared" si="4"/>
        <v>8</v>
      </c>
      <c r="P50">
        <f t="shared" si="5"/>
        <v>10</v>
      </c>
      <c r="S50" t="str">
        <f>INDEX(Illustrators!C:C,MATCH(SUBSTITUTE(LOWER(H50)," ",""),Illustrators!G:G,0))</f>
        <v>Martin Hoffmann</v>
      </c>
      <c r="W50" t="str">
        <f t="shared" si="6"/>
        <v>{ id:"apprentice", illustrator:"Martin Hoffmann" },</v>
      </c>
    </row>
    <row r="51" spans="1:23" x14ac:dyDescent="0.25">
      <c r="A51" t="s">
        <v>2576</v>
      </c>
      <c r="B51">
        <f t="shared" si="10"/>
        <v>37</v>
      </c>
      <c r="C51">
        <f t="shared" si="8"/>
        <v>70</v>
      </c>
      <c r="E51" t="str">
        <f t="shared" si="9"/>
        <v>/images/8/80/Cave_DwellersArt.jpg</v>
      </c>
      <c r="F51" s="2"/>
      <c r="G51" s="2"/>
      <c r="H51" s="3" t="s">
        <v>45</v>
      </c>
      <c r="J51" t="s">
        <v>251</v>
      </c>
      <c r="K51" t="s">
        <v>252</v>
      </c>
      <c r="L51" t="str">
        <f t="shared" si="12"/>
        <v>/images/4/45/FamiliarArt.jpg</v>
      </c>
      <c r="O51">
        <f t="shared" si="4"/>
        <v>8</v>
      </c>
      <c r="P51">
        <f t="shared" si="5"/>
        <v>8</v>
      </c>
      <c r="S51" t="str">
        <f>INDEX(Illustrators!C:C,MATCH(SUBSTITUTE(LOWER(H51)," ",""),Illustrators!G:G,0))</f>
        <v>Alex Drummond</v>
      </c>
      <c r="W51" t="str">
        <f t="shared" si="6"/>
        <v>{ id:"familiar", illustrator:"Alex Drummond" },</v>
      </c>
    </row>
    <row r="52" spans="1:23" x14ac:dyDescent="0.25">
      <c r="A52" t="s">
        <v>2577</v>
      </c>
      <c r="B52">
        <f t="shared" si="10"/>
        <v>39</v>
      </c>
      <c r="C52">
        <f t="shared" si="8"/>
        <v>74</v>
      </c>
      <c r="E52" t="str">
        <f t="shared" si="9"/>
        <v>/images/2/2d/Forest_DwellersArt.jpg</v>
      </c>
      <c r="F52" s="2"/>
      <c r="G52" s="2"/>
      <c r="H52" s="3" t="s">
        <v>46</v>
      </c>
      <c r="J52" t="s">
        <v>253</v>
      </c>
      <c r="K52" t="s">
        <v>254</v>
      </c>
      <c r="L52" t="str">
        <f t="shared" si="12"/>
        <v>/images/3/38/GolemArt.jpg</v>
      </c>
      <c r="O52">
        <f t="shared" si="4"/>
        <v>6</v>
      </c>
      <c r="P52">
        <f t="shared" si="5"/>
        <v>5</v>
      </c>
      <c r="S52" t="str">
        <f>INDEX(Illustrators!C:C,MATCH(SUBSTITUTE(LOWER(H52)," ",""),Illustrators!G:G,0))</f>
        <v>Franz Vohwinkel</v>
      </c>
      <c r="W52" t="str">
        <f t="shared" si="6"/>
        <v>{ id:"golem", illustrator:"Franz Vohwinkel" },</v>
      </c>
    </row>
    <row r="53" spans="1:23" x14ac:dyDescent="0.25">
      <c r="A53" t="s">
        <v>2578</v>
      </c>
      <c r="B53">
        <f t="shared" si="10"/>
        <v>35</v>
      </c>
      <c r="C53">
        <f t="shared" si="8"/>
        <v>72</v>
      </c>
      <c r="E53" t="str">
        <f t="shared" si="9"/>
        <v>/images/4/43/Island_FolkArt.jpg</v>
      </c>
      <c r="F53" s="2"/>
      <c r="G53" s="2"/>
      <c r="H53" s="3" t="s">
        <v>47</v>
      </c>
      <c r="J53" t="s">
        <v>255</v>
      </c>
      <c r="K53" t="s">
        <v>256</v>
      </c>
      <c r="L53" t="str">
        <f t="shared" si="12"/>
        <v>/images/0/09/HerbalistArt.jpg</v>
      </c>
      <c r="O53">
        <f t="shared" si="4"/>
        <v>10</v>
      </c>
      <c r="P53">
        <f t="shared" si="5"/>
        <v>9</v>
      </c>
      <c r="S53" t="str">
        <f>INDEX(Illustrators!C:C,MATCH(SUBSTITUTE(LOWER(H53)," ",""),Illustrators!G:G,0))</f>
        <v>Harald Lieske</v>
      </c>
      <c r="W53" t="str">
        <f t="shared" si="6"/>
        <v>{ id:"herbalist", illustrator:"Harald Lieske" },</v>
      </c>
    </row>
    <row r="54" spans="1:23" x14ac:dyDescent="0.25">
      <c r="A54" t="s">
        <v>2579</v>
      </c>
      <c r="B54">
        <f t="shared" si="10"/>
        <v>37</v>
      </c>
      <c r="C54">
        <f t="shared" si="8"/>
        <v>70</v>
      </c>
      <c r="E54" t="str">
        <f t="shared" si="9"/>
        <v>/images/1/11/Mountain_FolkArt.jpg</v>
      </c>
      <c r="F54" s="2" t="s">
        <v>1438</v>
      </c>
      <c r="G54" s="2"/>
      <c r="H54" s="3" t="s">
        <v>48</v>
      </c>
      <c r="I54" s="3" t="s">
        <v>525</v>
      </c>
      <c r="J54" t="s">
        <v>257</v>
      </c>
      <c r="K54" t="s">
        <v>258</v>
      </c>
      <c r="L54" t="str">
        <f t="shared" si="12"/>
        <v>/images/9/92/Philosophers_StoneArt.jpg</v>
      </c>
      <c r="O54">
        <f t="shared" si="4"/>
        <v>19</v>
      </c>
      <c r="P54">
        <f t="shared" si="5"/>
        <v>17</v>
      </c>
      <c r="S54" t="str">
        <f>INDEX(Illustrators!C:C,MATCH(SUBSTITUTE(LOWER(H54)," ",""),Illustrators!G:G,0))</f>
        <v>Jacob Corn</v>
      </c>
      <c r="W54" t="str">
        <f t="shared" si="6"/>
        <v>{ id:"philosophersstone", illustrator:"Jacob Corn" },</v>
      </c>
    </row>
    <row r="55" spans="1:23" x14ac:dyDescent="0.25">
      <c r="A55" t="s">
        <v>2580</v>
      </c>
      <c r="B55">
        <f t="shared" si="10"/>
        <v>44</v>
      </c>
      <c r="C55">
        <f t="shared" si="8"/>
        <v>90</v>
      </c>
      <c r="E55" t="str">
        <f t="shared" si="9"/>
        <v>/images/3/31/Order_of_AstrologersArt.jpg</v>
      </c>
      <c r="F55" s="2"/>
      <c r="G55" s="2"/>
      <c r="H55" s="3" t="s">
        <v>49</v>
      </c>
      <c r="J55" t="s">
        <v>259</v>
      </c>
      <c r="K55" t="s">
        <v>260</v>
      </c>
      <c r="L55" t="str">
        <f t="shared" si="12"/>
        <v>/images/f/fd/PossessionArt.jpg</v>
      </c>
      <c r="O55">
        <f t="shared" si="4"/>
        <v>10</v>
      </c>
      <c r="P55">
        <f t="shared" si="5"/>
        <v>10</v>
      </c>
      <c r="S55" t="str">
        <f>INDEX(Illustrators!C:C,MATCH(SUBSTITUTE(LOWER(H55)," ",""),Illustrators!G:G,0))</f>
        <v>Kieron O'Gorman</v>
      </c>
      <c r="W55" t="str">
        <f t="shared" si="6"/>
        <v>{ id:"possession", illustrator:"Kieron O'Gorman" },</v>
      </c>
    </row>
    <row r="56" spans="1:23" x14ac:dyDescent="0.25">
      <c r="A56" t="s">
        <v>2581</v>
      </c>
      <c r="B56">
        <f t="shared" si="10"/>
        <v>39</v>
      </c>
      <c r="C56">
        <f t="shared" si="8"/>
        <v>74</v>
      </c>
      <c r="E56" t="str">
        <f t="shared" si="9"/>
        <v>/images/1/17/Order_of_MasonsArt.jpg</v>
      </c>
      <c r="F56" s="2"/>
      <c r="G56" s="2"/>
      <c r="H56" s="3" t="s">
        <v>50</v>
      </c>
      <c r="I56" s="3" t="s">
        <v>526</v>
      </c>
      <c r="J56" t="s">
        <v>261</v>
      </c>
      <c r="K56" t="s">
        <v>262</v>
      </c>
      <c r="L56" t="str">
        <f t="shared" si="12"/>
        <v>/images/f/f8/Scrying_PoolArt.jpg</v>
      </c>
      <c r="O56">
        <f t="shared" si="4"/>
        <v>18</v>
      </c>
      <c r="P56">
        <f t="shared" si="5"/>
        <v>11</v>
      </c>
      <c r="S56" t="str">
        <f>INDEX(Illustrators!C:C,MATCH(SUBSTITUTE(LOWER(H56)," ",""),Illustrators!G:G,0))</f>
        <v>Klemens Franz</v>
      </c>
      <c r="W56" t="str">
        <f t="shared" si="6"/>
        <v>{ id:"scryingpool", illustrator:"Klemens Franz" },</v>
      </c>
    </row>
    <row r="57" spans="1:23" x14ac:dyDescent="0.25">
      <c r="A57" t="s">
        <v>2582</v>
      </c>
      <c r="B57">
        <f t="shared" si="10"/>
        <v>32</v>
      </c>
      <c r="C57">
        <f t="shared" si="8"/>
        <v>60</v>
      </c>
      <c r="E57" t="str">
        <f t="shared" si="9"/>
        <v>/images/2/24/WorkshopArt.jpg</v>
      </c>
      <c r="F57" s="2"/>
      <c r="G57" s="2"/>
      <c r="H57" s="3" t="s">
        <v>51</v>
      </c>
      <c r="J57" t="s">
        <v>263</v>
      </c>
      <c r="K57" t="s">
        <v>264</v>
      </c>
      <c r="L57" t="str">
        <f t="shared" si="12"/>
        <v>/images/9/9b/TransmuteArt.jpg</v>
      </c>
      <c r="O57">
        <f t="shared" si="4"/>
        <v>13</v>
      </c>
      <c r="P57">
        <f t="shared" si="5"/>
        <v>9</v>
      </c>
      <c r="S57" t="str">
        <f>INDEX(Illustrators!C:C,MATCH(SUBSTITUTE(LOWER(H57)," ",""),Illustrators!G:G,0))</f>
        <v>Claus Stephan</v>
      </c>
      <c r="W57" t="str">
        <f t="shared" si="6"/>
        <v>{ id:"transmute", illustrator:"Claus Stephan" },</v>
      </c>
    </row>
    <row r="58" spans="1:23" x14ac:dyDescent="0.25">
      <c r="A58" t="s">
        <v>2583</v>
      </c>
      <c r="B58">
        <f t="shared" si="10"/>
        <v>28</v>
      </c>
      <c r="C58">
        <f t="shared" si="8"/>
        <v>52</v>
      </c>
      <c r="E58" t="str">
        <f t="shared" si="9"/>
        <v>/images/6/6e/DukeArt.jpg</v>
      </c>
      <c r="F58" s="2"/>
      <c r="G58" s="2"/>
      <c r="H58" s="3" t="s">
        <v>52</v>
      </c>
      <c r="J58" t="s">
        <v>265</v>
      </c>
      <c r="K58" t="s">
        <v>266</v>
      </c>
      <c r="L58" t="str">
        <f t="shared" si="12"/>
        <v>/images/e/e3/UniversityArt.jpg</v>
      </c>
      <c r="O58">
        <f t="shared" si="4"/>
        <v>10</v>
      </c>
      <c r="P58">
        <f t="shared" si="5"/>
        <v>10</v>
      </c>
      <c r="S58" t="str">
        <f>INDEX(Illustrators!C:C,MATCH(SUBSTITUTE(LOWER(H58)," ",""),Illustrators!G:G,0))</f>
        <v>Marcel-André Casasola Merkle</v>
      </c>
      <c r="W58" t="str">
        <f t="shared" si="6"/>
        <v>{ id:"university", illustrator:"Marcel-André Casasola Merkle" },</v>
      </c>
    </row>
    <row r="59" spans="1:23" x14ac:dyDescent="0.25">
      <c r="A59" t="s">
        <v>2584</v>
      </c>
      <c r="B59">
        <f t="shared" si="10"/>
        <v>30</v>
      </c>
      <c r="C59">
        <f t="shared" si="8"/>
        <v>56</v>
      </c>
      <c r="E59" t="str">
        <f t="shared" si="9"/>
        <v>/images/7/70/MinionArt.jpg</v>
      </c>
      <c r="F59" s="2"/>
      <c r="G59" s="2"/>
      <c r="H59" s="3" t="s">
        <v>53</v>
      </c>
      <c r="J59" t="s">
        <v>267</v>
      </c>
      <c r="K59" t="s">
        <v>268</v>
      </c>
      <c r="L59" t="str">
        <f t="shared" si="12"/>
        <v>/images/c/c9/VineyardArt.jpg</v>
      </c>
      <c r="O59">
        <f t="shared" si="4"/>
        <v>8</v>
      </c>
      <c r="P59">
        <f t="shared" si="5"/>
        <v>8</v>
      </c>
      <c r="S59" t="str">
        <f>INDEX(Illustrators!C:C,MATCH(SUBSTITUTE(LOWER(H59)," ",""),Illustrators!G:G,0))</f>
        <v>Julien Delval</v>
      </c>
      <c r="W59" t="str">
        <f t="shared" si="6"/>
        <v>{ id:"vineyard", illustrator:"Julien Delval" },</v>
      </c>
    </row>
    <row r="60" spans="1:23" x14ac:dyDescent="0.25">
      <c r="A60" t="s">
        <v>2585</v>
      </c>
      <c r="B60">
        <f t="shared" si="10"/>
        <v>31</v>
      </c>
      <c r="C60">
        <f t="shared" si="8"/>
        <v>58</v>
      </c>
      <c r="E60" t="str">
        <f t="shared" si="9"/>
        <v>/images/7/7b/Sea_HagArt.jpg</v>
      </c>
      <c r="F60" s="2" t="s">
        <v>1767</v>
      </c>
      <c r="G60" s="2"/>
      <c r="H60" s="3" t="s">
        <v>589</v>
      </c>
      <c r="J60" t="s">
        <v>1750</v>
      </c>
      <c r="K60" t="s">
        <v>1751</v>
      </c>
      <c r="L60" s="4" t="s">
        <v>1770</v>
      </c>
      <c r="O60">
        <f t="shared" si="4"/>
        <v>6</v>
      </c>
      <c r="P60">
        <f t="shared" si="5"/>
        <v>6</v>
      </c>
      <c r="S60" t="str">
        <f>INDEX(Illustrators!C:C,MATCH(SUBSTITUTE(LOWER(H60)," ",""),Illustrators!G:G,0))</f>
        <v>Matthias Catrein</v>
      </c>
      <c r="W60" t="str">
        <f t="shared" si="6"/>
        <v>{ id:"potion", illustrator:"Matthias Catrein" },</v>
      </c>
    </row>
    <row r="61" spans="1:23" x14ac:dyDescent="0.25">
      <c r="A61" t="s">
        <v>2586</v>
      </c>
      <c r="B61">
        <f t="shared" si="10"/>
        <v>38</v>
      </c>
      <c r="C61">
        <f t="shared" si="8"/>
        <v>72</v>
      </c>
      <c r="E61" t="str">
        <f t="shared" si="9"/>
        <v>/images/a/ae/Abandoned_MineArt.jpg</v>
      </c>
      <c r="F61" s="2" t="s">
        <v>1767</v>
      </c>
      <c r="G61" s="2"/>
      <c r="H61" s="3" t="s">
        <v>1749</v>
      </c>
      <c r="I61" s="3" t="s">
        <v>1750</v>
      </c>
      <c r="J61" t="s">
        <v>1750</v>
      </c>
      <c r="K61" t="s">
        <v>1751</v>
      </c>
      <c r="L61" t="str">
        <f t="shared" ref="L61:L92" si="13">IF(J61="","",IF(I61&lt;&gt;"", INDEX(E:E,MATCH("*"&amp;I61&amp;"*",E:E,0)),INDEX(E:E,MATCH("*"&amp;H61&amp;"Art*",E:E,0))))</f>
        <v>/images/d/da/PotionArt.jpg</v>
      </c>
      <c r="O61">
        <f t="shared" si="4"/>
        <v>6</v>
      </c>
      <c r="P61">
        <f t="shared" si="5"/>
        <v>10</v>
      </c>
      <c r="Q61" s="6"/>
      <c r="S61" t="str">
        <f>INDEX(Illustrators!C:C,MATCH(SUBSTITUTE(LOWER(H61)," ",""),Illustrators!G:G,0))</f>
        <v>Claus Stephan</v>
      </c>
      <c r="W61" t="str">
        <f t="shared" si="6"/>
        <v>{ id:"potion_2nd", illustrator:"Claus Stephan" },</v>
      </c>
    </row>
    <row r="62" spans="1:23" x14ac:dyDescent="0.25">
      <c r="A62" t="s">
        <v>2587</v>
      </c>
      <c r="B62">
        <f t="shared" si="10"/>
        <v>35</v>
      </c>
      <c r="C62">
        <f t="shared" si="8"/>
        <v>66</v>
      </c>
      <c r="E62" t="str">
        <f t="shared" si="9"/>
        <v>/images/1/1e/Animal_FairArt.jpg</v>
      </c>
      <c r="F62" s="2"/>
      <c r="G62" s="2" t="s">
        <v>516</v>
      </c>
      <c r="H62" s="3" t="s">
        <v>54</v>
      </c>
      <c r="I62" s="3" t="s">
        <v>528</v>
      </c>
      <c r="J62" t="s">
        <v>4517</v>
      </c>
      <c r="K62" t="s">
        <v>269</v>
      </c>
      <c r="L62" t="str">
        <f t="shared" si="13"/>
        <v>/images/5/5e/Ghost_ShipArt.jpg</v>
      </c>
      <c r="O62">
        <f t="shared" si="4"/>
        <v>16</v>
      </c>
      <c r="P62">
        <f t="shared" si="5"/>
        <v>9</v>
      </c>
      <c r="S62" t="str">
        <f>INDEX(Illustrators!C:C,MATCH(SUBSTITUTE(LOWER(H62)," ",""),Illustrators!G:G,0))</f>
        <v>Matthias Catrein</v>
      </c>
      <c r="W62" t="str">
        <f t="shared" si="6"/>
        <v>{ id:"ghostship", illustrator:"Matthias Catrein" },</v>
      </c>
    </row>
    <row r="63" spans="1:23" x14ac:dyDescent="0.25">
      <c r="A63" t="s">
        <v>2588</v>
      </c>
      <c r="B63">
        <f t="shared" si="10"/>
        <v>32</v>
      </c>
      <c r="C63">
        <f t="shared" si="8"/>
        <v>60</v>
      </c>
      <c r="E63" t="str">
        <f t="shared" si="9"/>
        <v>/images/f/f4/BlockadeArt.jpg</v>
      </c>
      <c r="F63" s="2"/>
      <c r="G63" s="2"/>
      <c r="H63" s="3" t="s">
        <v>55</v>
      </c>
      <c r="J63" t="s">
        <v>270</v>
      </c>
      <c r="K63" t="s">
        <v>4541</v>
      </c>
      <c r="L63" t="str">
        <f t="shared" si="13"/>
        <v>/images/6/64/SmugglersArt.jpg</v>
      </c>
      <c r="O63">
        <f t="shared" si="4"/>
        <v>14</v>
      </c>
      <c r="P63">
        <f t="shared" si="5"/>
        <v>9</v>
      </c>
      <c r="S63" t="str">
        <f>INDEX(Illustrators!C:C,MATCH(SUBSTITUTE(LOWER(H63)," ",""),Illustrators!G:G,0))</f>
        <v>RC Torres</v>
      </c>
      <c r="W63" t="str">
        <f t="shared" si="6"/>
        <v>{ id:"smugglers", illustrator:"RC Torres" },</v>
      </c>
    </row>
    <row r="64" spans="1:23" x14ac:dyDescent="0.25">
      <c r="A64" t="s">
        <v>2589</v>
      </c>
      <c r="B64">
        <f t="shared" si="10"/>
        <v>36</v>
      </c>
      <c r="C64">
        <f t="shared" si="8"/>
        <v>68</v>
      </c>
      <c r="E64" t="str">
        <f t="shared" si="9"/>
        <v>/images/1/13/Border_GuardArt.jpg</v>
      </c>
      <c r="F64" s="2"/>
      <c r="G64" s="2"/>
      <c r="H64" s="3" t="s">
        <v>56</v>
      </c>
      <c r="J64" t="s">
        <v>272</v>
      </c>
      <c r="K64" t="s">
        <v>273</v>
      </c>
      <c r="L64" t="str">
        <f t="shared" si="13"/>
        <v>/images/2/2a/SalvagerArt.jpg</v>
      </c>
      <c r="O64">
        <f t="shared" si="4"/>
        <v>9</v>
      </c>
      <c r="P64">
        <f t="shared" si="5"/>
        <v>8</v>
      </c>
      <c r="S64" t="str">
        <f>INDEX(Illustrators!C:C,MATCH(SUBSTITUTE(LOWER(H64)," ",""),Illustrators!G:G,0))</f>
        <v>RC Torres</v>
      </c>
      <c r="W64" t="str">
        <f t="shared" si="6"/>
        <v>{ id:"salvager", illustrator:"RC Torres" },</v>
      </c>
    </row>
    <row r="65" spans="1:23" x14ac:dyDescent="0.25">
      <c r="A65" t="s">
        <v>2590</v>
      </c>
      <c r="B65">
        <f t="shared" si="10"/>
        <v>30</v>
      </c>
      <c r="C65">
        <f t="shared" si="8"/>
        <v>62</v>
      </c>
      <c r="E65" t="str">
        <f t="shared" si="9"/>
        <v>/images/7/7f/BrokerArt.jpg</v>
      </c>
      <c r="F65" s="2"/>
      <c r="G65" s="2"/>
      <c r="H65" s="3" t="s">
        <v>57</v>
      </c>
      <c r="J65" t="s">
        <v>274</v>
      </c>
      <c r="K65" t="s">
        <v>275</v>
      </c>
      <c r="L65" t="str">
        <f t="shared" si="13"/>
        <v>/images/d/d4/HavenArt.jpg</v>
      </c>
      <c r="O65">
        <f t="shared" si="4"/>
        <v>5</v>
      </c>
      <c r="P65">
        <f t="shared" si="5"/>
        <v>5</v>
      </c>
      <c r="S65" t="str">
        <f>INDEX(Illustrators!C:C,MATCH(SUBSTITUTE(LOWER(H65)," ",""),Illustrators!G:G,0))</f>
        <v>Claus Stephan</v>
      </c>
      <c r="W65" t="str">
        <f t="shared" si="6"/>
        <v>{ id:"haven", illustrator:"Claus Stephan" },</v>
      </c>
    </row>
    <row r="66" spans="1:23" x14ac:dyDescent="0.25">
      <c r="A66" t="s">
        <v>2591</v>
      </c>
      <c r="B66">
        <f t="shared" si="10"/>
        <v>35</v>
      </c>
      <c r="C66">
        <f t="shared" si="8"/>
        <v>66</v>
      </c>
      <c r="E66" t="str">
        <f t="shared" si="9"/>
        <v>/images/4/4b/Camel_TrainArt.jpg</v>
      </c>
      <c r="F66" s="2"/>
      <c r="G66" s="2"/>
      <c r="H66" s="3" t="s">
        <v>58</v>
      </c>
      <c r="J66" t="s">
        <v>276</v>
      </c>
      <c r="K66" t="s">
        <v>277</v>
      </c>
      <c r="L66" t="str">
        <f t="shared" si="13"/>
        <v>/images/9/92/AmbassadorArt.jpg</v>
      </c>
      <c r="O66">
        <f t="shared" ref="O66:O129" si="14">LEN(J66)</f>
        <v>11</v>
      </c>
      <c r="P66">
        <f t="shared" ref="P66:P129" si="15">LEN(H66)</f>
        <v>10</v>
      </c>
      <c r="S66" t="str">
        <f>INDEX(Illustrators!C:C,MATCH(SUBSTITUTE(LOWER(H66)," ",""),Illustrators!G:G,0))</f>
        <v>Alejandro Gutiérrez Franco</v>
      </c>
      <c r="W66" t="str">
        <f t="shared" si="6"/>
        <v>{ id:"ambassador", illustrator:"Alejandro Gutiérrez Franco" },</v>
      </c>
    </row>
    <row r="67" spans="1:23" x14ac:dyDescent="0.25">
      <c r="A67" t="s">
        <v>2592</v>
      </c>
      <c r="B67">
        <f t="shared" si="10"/>
        <v>32</v>
      </c>
      <c r="C67">
        <f t="shared" si="8"/>
        <v>60</v>
      </c>
      <c r="E67" t="str">
        <f t="shared" si="9"/>
        <v>/images/0/0f/CardinalArt.jpg</v>
      </c>
      <c r="F67" s="2"/>
      <c r="G67" s="2"/>
      <c r="H67" s="3" t="s">
        <v>59</v>
      </c>
      <c r="I67" s="3" t="s">
        <v>529</v>
      </c>
      <c r="J67" t="s">
        <v>278</v>
      </c>
      <c r="K67" t="s">
        <v>279</v>
      </c>
      <c r="L67" t="str">
        <f t="shared" si="13"/>
        <v>/images/7/7b/Sea_HagArt.jpg</v>
      </c>
      <c r="O67">
        <f t="shared" si="14"/>
        <v>15</v>
      </c>
      <c r="P67">
        <f t="shared" si="15"/>
        <v>6</v>
      </c>
      <c r="S67" t="str">
        <f>INDEX(Illustrators!C:C,MATCH(SUBSTITUTE(LOWER(H67)," ",""),Illustrators!G:G,0))</f>
        <v>Christof Tisch</v>
      </c>
      <c r="W67" t="str">
        <f t="shared" ref="W67:W130" si="16">IFERROR("{ id:"""&amp;H67&amp;""", illustrator:"""&amp;S67&amp;""" },","")</f>
        <v>{ id:"seahag", illustrator:"Christof Tisch" },</v>
      </c>
    </row>
    <row r="68" spans="1:23" x14ac:dyDescent="0.25">
      <c r="A68" t="s">
        <v>2593</v>
      </c>
      <c r="B68">
        <f t="shared" si="10"/>
        <v>33</v>
      </c>
      <c r="C68">
        <f t="shared" si="8"/>
        <v>62</v>
      </c>
      <c r="E68" t="str">
        <f t="shared" si="9"/>
        <v>/images/5/55/CarpenterArt.jpg</v>
      </c>
      <c r="H68" s="3" t="s">
        <v>60</v>
      </c>
      <c r="I68" s="3" t="s">
        <v>564</v>
      </c>
      <c r="J68" t="s">
        <v>280</v>
      </c>
      <c r="K68" t="s">
        <v>281</v>
      </c>
      <c r="L68" t="str">
        <f t="shared" si="13"/>
        <v>/images/4/4f/Native_VillageArt.jpg</v>
      </c>
      <c r="O68">
        <f t="shared" si="14"/>
        <v>16</v>
      </c>
      <c r="P68">
        <f t="shared" si="15"/>
        <v>13</v>
      </c>
      <c r="S68" t="str">
        <f>INDEX(Illustrators!C:C,MATCH(SUBSTITUTE(LOWER(H68)," ",""),Illustrators!G:G,0))</f>
        <v>Franz Vohwinkel</v>
      </c>
      <c r="W68" t="str">
        <f t="shared" si="16"/>
        <v>{ id:"nativevillage", illustrator:"Franz Vohwinkel" },</v>
      </c>
    </row>
    <row r="69" spans="1:23" x14ac:dyDescent="0.25">
      <c r="A69" t="s">
        <v>2594</v>
      </c>
      <c r="B69">
        <f t="shared" si="10"/>
        <v>31</v>
      </c>
      <c r="C69">
        <f t="shared" ref="C69:C132" si="17">FIND(".jpg",A69,B69)+3</f>
        <v>58</v>
      </c>
      <c r="E69" t="str">
        <f t="shared" ref="E69:E132" si="18">SUBSTITUTE(RIGHT(LEFT(A69,C69),LEN(LEFT(A69,C69))-B69),"/thumb","")</f>
        <v>/images/5/52/CavalryArt.jpg</v>
      </c>
      <c r="H69" s="3" t="s">
        <v>61</v>
      </c>
      <c r="J69" t="s">
        <v>282</v>
      </c>
      <c r="K69" t="s">
        <v>283</v>
      </c>
      <c r="L69" t="str">
        <f t="shared" si="13"/>
        <v>/images/5/54/NavigatorArt.jpg</v>
      </c>
      <c r="O69">
        <f t="shared" si="14"/>
        <v>10</v>
      </c>
      <c r="P69">
        <f t="shared" si="15"/>
        <v>9</v>
      </c>
      <c r="S69" t="str">
        <f>INDEX(Illustrators!C:C,MATCH(SUBSTITUTE(LOWER(H69)," ",""),Illustrators!G:G,0))</f>
        <v>Maura Kalusky</v>
      </c>
      <c r="W69" t="str">
        <f t="shared" si="16"/>
        <v>{ id:"navigator", illustrator:"Maura Kalusky" },</v>
      </c>
    </row>
    <row r="70" spans="1:23" x14ac:dyDescent="0.25">
      <c r="A70" t="s">
        <v>2595</v>
      </c>
      <c r="B70">
        <f t="shared" si="10"/>
        <v>35</v>
      </c>
      <c r="C70">
        <f t="shared" si="17"/>
        <v>66</v>
      </c>
      <c r="E70" t="str">
        <f t="shared" si="18"/>
        <v>/images/c/c3/CoppersmithArt.jpg</v>
      </c>
      <c r="H70" s="3" t="s">
        <v>62</v>
      </c>
      <c r="I70" s="3" t="s">
        <v>530</v>
      </c>
      <c r="J70" t="s">
        <v>284</v>
      </c>
      <c r="K70" t="s">
        <v>285</v>
      </c>
      <c r="L70" t="str">
        <f t="shared" si="13"/>
        <v>/images/a/ad/Pirate_ShipArt.jpg</v>
      </c>
      <c r="O70">
        <f t="shared" si="14"/>
        <v>13</v>
      </c>
      <c r="P70">
        <f t="shared" si="15"/>
        <v>10</v>
      </c>
      <c r="S70" t="str">
        <f>INDEX(Illustrators!C:C,MATCH(SUBSTITUTE(LOWER(H70)," ",""),Illustrators!G:G,0))</f>
        <v>Franz Vohwinkel</v>
      </c>
      <c r="W70" t="str">
        <f t="shared" si="16"/>
        <v>{ id:"pirateship", illustrator:"Franz Vohwinkel" },</v>
      </c>
    </row>
    <row r="71" spans="1:23" x14ac:dyDescent="0.25">
      <c r="A71" t="s">
        <v>2596</v>
      </c>
      <c r="B71">
        <f t="shared" si="10"/>
        <v>32</v>
      </c>
      <c r="C71">
        <f t="shared" si="17"/>
        <v>60</v>
      </c>
      <c r="E71" t="str">
        <f t="shared" si="18"/>
        <v>/images/b/b5/CourtierArt.jpg</v>
      </c>
      <c r="H71" s="3" t="s">
        <v>63</v>
      </c>
      <c r="I71" s="3" t="s">
        <v>565</v>
      </c>
      <c r="J71" t="s">
        <v>286</v>
      </c>
      <c r="K71" t="s">
        <v>287</v>
      </c>
      <c r="L71" t="str">
        <f t="shared" si="13"/>
        <v>/images/6/65/Merchant_ShipArt.jpg</v>
      </c>
      <c r="O71">
        <f t="shared" si="14"/>
        <v>15</v>
      </c>
      <c r="P71">
        <f t="shared" si="15"/>
        <v>12</v>
      </c>
      <c r="S71" t="str">
        <f>INDEX(Illustrators!C:C,MATCH(SUBSTITUTE(LOWER(H71)," ",""),Illustrators!G:G,0))</f>
        <v>Ryan Laukat</v>
      </c>
      <c r="W71" t="str">
        <f t="shared" si="16"/>
        <v>{ id:"merchantship", illustrator:"Ryan Laukat" },</v>
      </c>
    </row>
    <row r="72" spans="1:23" x14ac:dyDescent="0.25">
      <c r="A72" t="s">
        <v>2597</v>
      </c>
      <c r="B72">
        <f t="shared" si="10"/>
        <v>29</v>
      </c>
      <c r="C72">
        <f t="shared" si="17"/>
        <v>54</v>
      </c>
      <c r="E72" t="str">
        <f t="shared" si="18"/>
        <v>/images/c/cd/CovenArt.jpg</v>
      </c>
      <c r="H72" s="3" t="s">
        <v>64</v>
      </c>
      <c r="J72" t="s">
        <v>288</v>
      </c>
      <c r="K72" t="s">
        <v>289</v>
      </c>
      <c r="L72" t="str">
        <f t="shared" si="13"/>
        <v>/images/4/49/TacticianArt.jpg</v>
      </c>
      <c r="O72">
        <f t="shared" si="14"/>
        <v>9</v>
      </c>
      <c r="P72">
        <f t="shared" si="15"/>
        <v>9</v>
      </c>
      <c r="S72" t="str">
        <f>INDEX(Illustrators!C:C,MATCH(SUBSTITUTE(LOWER(H72)," ",""),Illustrators!G:G,0))</f>
        <v>Martin Hoffmann</v>
      </c>
      <c r="W72" t="str">
        <f t="shared" si="16"/>
        <v>{ id:"tactician", illustrator:"Martin Hoffmann" },</v>
      </c>
    </row>
    <row r="73" spans="1:23" x14ac:dyDescent="0.25">
      <c r="A73" t="s">
        <v>2598</v>
      </c>
      <c r="B73">
        <f t="shared" si="10"/>
        <v>44</v>
      </c>
      <c r="C73">
        <f t="shared" si="17"/>
        <v>82</v>
      </c>
      <c r="E73" t="str">
        <f t="shared" si="18"/>
        <v>/images/b/b3/Devil%27s_WorkshopArt.jpg</v>
      </c>
      <c r="H73" s="3" t="s">
        <v>65</v>
      </c>
      <c r="I73" s="3" t="s">
        <v>527</v>
      </c>
      <c r="J73" t="s">
        <v>290</v>
      </c>
      <c r="K73" t="s">
        <v>291</v>
      </c>
      <c r="L73" t="str">
        <f t="shared" si="13"/>
        <v>/images/2/20/Fishing_VillageArt.jpg</v>
      </c>
      <c r="O73">
        <f t="shared" si="14"/>
        <v>19</v>
      </c>
      <c r="P73">
        <f t="shared" si="15"/>
        <v>14</v>
      </c>
      <c r="S73" t="str">
        <f>INDEX(Illustrators!C:C,MATCH(SUBSTITUTE(LOWER(H73)," ",""),Illustrators!G:G,0))</f>
        <v>Harald Lieske</v>
      </c>
      <c r="W73" t="str">
        <f t="shared" si="16"/>
        <v>{ id:"fishingvillage", illustrator:"Harald Lieske" },</v>
      </c>
    </row>
    <row r="74" spans="1:23" x14ac:dyDescent="0.25">
      <c r="A74" t="s">
        <v>2599</v>
      </c>
      <c r="B74">
        <f t="shared" si="10"/>
        <v>35</v>
      </c>
      <c r="C74">
        <f t="shared" si="17"/>
        <v>66</v>
      </c>
      <c r="E74" t="str">
        <f t="shared" si="18"/>
        <v>/images/f/f7/EnchantressArt.jpg</v>
      </c>
      <c r="H74" s="3" t="s">
        <v>66</v>
      </c>
      <c r="J74" t="s">
        <v>292</v>
      </c>
      <c r="K74" t="s">
        <v>293</v>
      </c>
      <c r="L74" t="str">
        <f t="shared" si="13"/>
        <v>/images/4/40/IslandArt.jpg</v>
      </c>
      <c r="O74">
        <f t="shared" si="14"/>
        <v>3</v>
      </c>
      <c r="P74">
        <f t="shared" si="15"/>
        <v>6</v>
      </c>
      <c r="S74" t="str">
        <f>INDEX(Illustrators!C:C,MATCH(SUBSTITUTE(LOWER(H74)," ",""),Illustrators!G:G,0))</f>
        <v>Franz Vohwinkel</v>
      </c>
      <c r="W74" t="str">
        <f t="shared" si="16"/>
        <v>{ id:"island", illustrator:"Franz Vohwinkel" },</v>
      </c>
    </row>
    <row r="75" spans="1:23" x14ac:dyDescent="0.25">
      <c r="A75" t="s">
        <v>2600</v>
      </c>
      <c r="B75">
        <f t="shared" si="10"/>
        <v>32</v>
      </c>
      <c r="C75">
        <f t="shared" si="17"/>
        <v>60</v>
      </c>
      <c r="E75" t="str">
        <f t="shared" si="18"/>
        <v>/images/6/6a/FalconerArt.jpg</v>
      </c>
      <c r="H75" s="3" t="s">
        <v>67</v>
      </c>
      <c r="J75" t="s">
        <v>294</v>
      </c>
      <c r="K75" t="s">
        <v>295</v>
      </c>
      <c r="L75" t="str">
        <f t="shared" si="13"/>
        <v>/images/1/16/WharfArt.jpg</v>
      </c>
      <c r="O75">
        <f t="shared" si="14"/>
        <v>4</v>
      </c>
      <c r="P75">
        <f t="shared" si="15"/>
        <v>5</v>
      </c>
      <c r="S75" t="str">
        <f>INDEX(Illustrators!C:C,MATCH(SUBSTITUTE(LOWER(H75)," ",""),Illustrators!G:G,0))</f>
        <v>Simon Samuelsson</v>
      </c>
      <c r="W75" t="str">
        <f t="shared" si="16"/>
        <v>{ id:"wharf", illustrator:"Simon Samuelsson" },</v>
      </c>
    </row>
    <row r="76" spans="1:23" x14ac:dyDescent="0.25">
      <c r="A76" t="s">
        <v>2601</v>
      </c>
      <c r="B76">
        <f t="shared" si="10"/>
        <v>28</v>
      </c>
      <c r="C76">
        <f t="shared" si="17"/>
        <v>52</v>
      </c>
      <c r="E76" t="str">
        <f t="shared" si="18"/>
        <v>/images/e/e3/FoolArt.jpg</v>
      </c>
      <c r="H76" s="3" t="s">
        <v>68</v>
      </c>
      <c r="J76" t="s">
        <v>296</v>
      </c>
      <c r="K76" t="s">
        <v>297</v>
      </c>
      <c r="L76" t="str">
        <f t="shared" si="13"/>
        <v>/images/7/7c/BazaarArt.jpg</v>
      </c>
      <c r="O76">
        <f t="shared" si="14"/>
        <v>5</v>
      </c>
      <c r="P76">
        <f t="shared" si="15"/>
        <v>6</v>
      </c>
      <c r="S76" t="str">
        <f>INDEX(Illustrators!C:C,MATCH(SUBSTITUTE(LOWER(H76)," ",""),Illustrators!G:G,0))</f>
        <v>Martin Hoffmann</v>
      </c>
      <c r="W76" t="str">
        <f t="shared" si="16"/>
        <v>{ id:"bazaar", illustrator:"Martin Hoffmann" },</v>
      </c>
    </row>
    <row r="77" spans="1:23" x14ac:dyDescent="0.25">
      <c r="A77" t="s">
        <v>2602</v>
      </c>
      <c r="B77">
        <f t="shared" si="10"/>
        <v>32</v>
      </c>
      <c r="C77">
        <f t="shared" si="17"/>
        <v>60</v>
      </c>
      <c r="E77" t="str">
        <f t="shared" si="18"/>
        <v>/images/8/8b/GalleriaArt.jpg</v>
      </c>
      <c r="H77" s="3" t="s">
        <v>69</v>
      </c>
      <c r="I77" s="3" t="s">
        <v>531</v>
      </c>
      <c r="J77" t="s">
        <v>298</v>
      </c>
      <c r="K77" t="s">
        <v>299</v>
      </c>
      <c r="L77" t="str">
        <f t="shared" si="13"/>
        <v>/images/2/29/Treasure_MapArt.jpg</v>
      </c>
      <c r="O77">
        <f t="shared" si="14"/>
        <v>17</v>
      </c>
      <c r="P77">
        <f t="shared" si="15"/>
        <v>11</v>
      </c>
      <c r="S77" t="str">
        <f>INDEX(Illustrators!C:C,MATCH(SUBSTITUTE(LOWER(H77)," ",""),Illustrators!G:G,0))</f>
        <v>Matthias Catrein</v>
      </c>
      <c r="W77" t="str">
        <f t="shared" si="16"/>
        <v>{ id:"treasuremap", illustrator:"Matthias Catrein" },</v>
      </c>
    </row>
    <row r="78" spans="1:23" x14ac:dyDescent="0.25">
      <c r="A78" t="s">
        <v>2603</v>
      </c>
      <c r="B78">
        <f t="shared" si="10"/>
        <v>32</v>
      </c>
      <c r="C78">
        <f t="shared" si="17"/>
        <v>60</v>
      </c>
      <c r="E78" t="str">
        <f t="shared" si="18"/>
        <v>/images/0/0e/GoatherdArt.jpg</v>
      </c>
      <c r="H78" s="3" t="s">
        <v>70</v>
      </c>
      <c r="J78" t="s">
        <v>300</v>
      </c>
      <c r="K78" t="s">
        <v>301</v>
      </c>
      <c r="L78" t="str">
        <f t="shared" si="13"/>
        <v>/images/d/d7/ExplorerArt.jpg</v>
      </c>
      <c r="O78">
        <f t="shared" si="14"/>
        <v>11</v>
      </c>
      <c r="P78">
        <f t="shared" si="15"/>
        <v>8</v>
      </c>
      <c r="S78" t="str">
        <f>INDEX(Illustrators!C:C,MATCH(SUBSTITUTE(LOWER(H78)," ",""),Illustrators!G:G,0))</f>
        <v>Dennis Lohausen</v>
      </c>
      <c r="W78" t="str">
        <f t="shared" si="16"/>
        <v>{ id:"explorer", illustrator:"Dennis Lohausen" },</v>
      </c>
    </row>
    <row r="79" spans="1:23" x14ac:dyDescent="0.25">
      <c r="A79" t="s">
        <v>2604</v>
      </c>
      <c r="B79">
        <f t="shared" si="10"/>
        <v>28</v>
      </c>
      <c r="C79">
        <f t="shared" si="17"/>
        <v>52</v>
      </c>
      <c r="E79" t="str">
        <f t="shared" si="18"/>
        <v>/images/0/06/GoatArt.jpg</v>
      </c>
      <c r="H79" s="3" t="s">
        <v>71</v>
      </c>
      <c r="J79" t="s">
        <v>302</v>
      </c>
      <c r="K79" t="s">
        <v>303</v>
      </c>
      <c r="L79" t="str">
        <f t="shared" si="13"/>
        <v>/images/f/fa/LookoutArt.jpg</v>
      </c>
      <c r="O79">
        <f t="shared" si="14"/>
        <v>5</v>
      </c>
      <c r="P79">
        <f t="shared" si="15"/>
        <v>7</v>
      </c>
      <c r="S79" t="str">
        <f>INDEX(Illustrators!C:C,MATCH(SUBSTITUTE(LOWER(H79)," ",""),Illustrators!G:G,0))</f>
        <v>Alejandro Gutiérrez Franco</v>
      </c>
      <c r="W79" t="str">
        <f t="shared" si="16"/>
        <v>{ id:"lookout", illustrator:"Alejandro Gutiérrez Franco" },</v>
      </c>
    </row>
    <row r="80" spans="1:23" x14ac:dyDescent="0.25">
      <c r="A80" t="s">
        <v>2605</v>
      </c>
      <c r="B80">
        <f t="shared" si="10"/>
        <v>31</v>
      </c>
      <c r="C80">
        <f t="shared" si="17"/>
        <v>58</v>
      </c>
      <c r="E80" t="str">
        <f t="shared" si="18"/>
        <v>/images/b/b5/HagglerArt.jpg</v>
      </c>
      <c r="H80" s="3" t="s">
        <v>72</v>
      </c>
      <c r="J80" t="s">
        <v>304</v>
      </c>
      <c r="K80" t="s">
        <v>4533</v>
      </c>
      <c r="L80" t="str">
        <f t="shared" si="13"/>
        <v>/images/7/79/TreasuryArt.jpg</v>
      </c>
      <c r="O80">
        <f t="shared" si="14"/>
        <v>10</v>
      </c>
      <c r="P80">
        <f t="shared" si="15"/>
        <v>8</v>
      </c>
      <c r="S80" t="str">
        <f>INDEX(Illustrators!C:C,MATCH(SUBSTITUTE(LOWER(H80)," ",""),Illustrators!G:G,0))</f>
        <v>Ryan Laukat</v>
      </c>
      <c r="W80" t="str">
        <f t="shared" si="16"/>
        <v>{ id:"treasury", illustrator:"Ryan Laukat" },</v>
      </c>
    </row>
    <row r="81" spans="1:23" x14ac:dyDescent="0.25">
      <c r="A81" t="s">
        <v>2606</v>
      </c>
      <c r="B81">
        <f t="shared" si="10"/>
        <v>29</v>
      </c>
      <c r="C81">
        <f t="shared" si="17"/>
        <v>54</v>
      </c>
      <c r="E81" t="str">
        <f t="shared" si="18"/>
        <v>/images/d/d4/HavenArt.jpg</v>
      </c>
      <c r="H81" s="3" t="s">
        <v>73</v>
      </c>
      <c r="J81" t="s">
        <v>305</v>
      </c>
      <c r="K81" t="s">
        <v>271</v>
      </c>
      <c r="L81" t="str">
        <f t="shared" si="13"/>
        <v>/images/3/3e/CutpurseArt.jpg</v>
      </c>
      <c r="O81">
        <f t="shared" si="14"/>
        <v>17</v>
      </c>
      <c r="P81">
        <f t="shared" si="15"/>
        <v>8</v>
      </c>
      <c r="S81" t="str">
        <f>INDEX(Illustrators!C:C,MATCH(SUBSTITUTE(LOWER(H81)," ",""),Illustrators!G:G,0))</f>
        <v>Martin Hoffmann</v>
      </c>
      <c r="W81" t="str">
        <f t="shared" si="16"/>
        <v>{ id:"cutpurse", illustrator:"Martin Hoffmann" },</v>
      </c>
    </row>
    <row r="82" spans="1:23" x14ac:dyDescent="0.25">
      <c r="A82" t="s">
        <v>2607</v>
      </c>
      <c r="B82">
        <f t="shared" si="10"/>
        <v>30</v>
      </c>
      <c r="C82">
        <f t="shared" si="17"/>
        <v>56</v>
      </c>
      <c r="E82" t="str">
        <f t="shared" si="18"/>
        <v>/images/5/5b/HermitArt.jpg</v>
      </c>
      <c r="H82" s="3" t="s">
        <v>74</v>
      </c>
      <c r="J82" t="s">
        <v>306</v>
      </c>
      <c r="K82" t="s">
        <v>307</v>
      </c>
      <c r="L82" t="str">
        <f t="shared" si="13"/>
        <v>/images/2/21/CaravanArt.jpg</v>
      </c>
      <c r="O82">
        <f t="shared" si="14"/>
        <v>8</v>
      </c>
      <c r="P82">
        <f t="shared" si="15"/>
        <v>7</v>
      </c>
      <c r="S82" t="str">
        <f>INDEX(Illustrators!C:C,MATCH(SUBSTITUTE(LOWER(H82)," ",""),Illustrators!G:G,0))</f>
        <v>Marcel-André Casasola Merkle</v>
      </c>
      <c r="W82" t="str">
        <f t="shared" si="16"/>
        <v>{ id:"caravan", illustrator:"Marcel-André Casasola Merkle" },</v>
      </c>
    </row>
    <row r="83" spans="1:23" x14ac:dyDescent="0.25">
      <c r="A83" t="s">
        <v>2608</v>
      </c>
      <c r="B83">
        <f t="shared" si="10"/>
        <v>32</v>
      </c>
      <c r="C83">
        <f t="shared" si="17"/>
        <v>60</v>
      </c>
      <c r="E83" t="str">
        <f t="shared" si="18"/>
        <v>/images/c/cf/HirelingArt.jpg</v>
      </c>
      <c r="H83" s="3" t="s">
        <v>75</v>
      </c>
      <c r="J83" t="s">
        <v>308</v>
      </c>
      <c r="K83" t="s">
        <v>309</v>
      </c>
      <c r="L83" t="str">
        <f t="shared" si="13"/>
        <v>/images/e/ed/WarehouseArt.jpg</v>
      </c>
      <c r="O83">
        <f t="shared" si="14"/>
        <v>8</v>
      </c>
      <c r="P83">
        <f t="shared" si="15"/>
        <v>9</v>
      </c>
      <c r="S83" t="str">
        <f>INDEX(Illustrators!C:C,MATCH(SUBSTITUTE(LOWER(H83)," ",""),Illustrators!G:G,0))</f>
        <v>Julien Delval</v>
      </c>
      <c r="W83" t="str">
        <f t="shared" si="16"/>
        <v>{ id:"warehouse", illustrator:"Julien Delval" },</v>
      </c>
    </row>
    <row r="84" spans="1:23" x14ac:dyDescent="0.25">
      <c r="A84" t="s">
        <v>2609</v>
      </c>
      <c r="B84">
        <f t="shared" si="10"/>
        <v>29</v>
      </c>
      <c r="C84">
        <f t="shared" si="17"/>
        <v>54</v>
      </c>
      <c r="E84" t="str">
        <f t="shared" si="18"/>
        <v>/images/4/41/HorseArt.jpg</v>
      </c>
      <c r="H84" s="3" t="s">
        <v>76</v>
      </c>
      <c r="J84" t="s">
        <v>310</v>
      </c>
      <c r="K84" t="s">
        <v>311</v>
      </c>
      <c r="L84" t="str">
        <f t="shared" si="13"/>
        <v>/images/0/06/LighthouseArt.jpg</v>
      </c>
      <c r="O84">
        <f t="shared" si="14"/>
        <v>5</v>
      </c>
      <c r="P84">
        <f t="shared" si="15"/>
        <v>10</v>
      </c>
      <c r="S84" t="str">
        <f>INDEX(Illustrators!C:C,MATCH(SUBSTITUTE(LOWER(H84)," ",""),Illustrators!G:G,0))</f>
        <v>Marcel-André Casasola Merkle</v>
      </c>
      <c r="W84" t="str">
        <f t="shared" si="16"/>
        <v>{ id:"lighthouse", illustrator:"Marcel-André Casasola Merkle" },</v>
      </c>
    </row>
    <row r="85" spans="1:23" x14ac:dyDescent="0.25">
      <c r="A85" t="s">
        <v>2610</v>
      </c>
      <c r="B85">
        <f t="shared" si="10"/>
        <v>37</v>
      </c>
      <c r="C85">
        <f t="shared" si="17"/>
        <v>70</v>
      </c>
      <c r="E85" t="str">
        <f t="shared" si="18"/>
        <v>/images/c/c3/Hunting_LodgeArt.jpg</v>
      </c>
      <c r="H85" s="3" t="s">
        <v>77</v>
      </c>
      <c r="I85" s="3" t="s">
        <v>532</v>
      </c>
      <c r="J85" t="s">
        <v>312</v>
      </c>
      <c r="K85" t="s">
        <v>313</v>
      </c>
      <c r="L85" t="str">
        <f t="shared" si="13"/>
        <v>/images/2/20/Pearl_DiverArt.jpg</v>
      </c>
      <c r="O85">
        <f t="shared" si="14"/>
        <v>18</v>
      </c>
      <c r="P85">
        <f t="shared" si="15"/>
        <v>10</v>
      </c>
      <c r="S85" t="str">
        <f>INDEX(Illustrators!C:C,MATCH(SUBSTITUTE(LOWER(H85)," ",""),Illustrators!G:G,0))</f>
        <v>Maura Kalusky</v>
      </c>
      <c r="W85" t="str">
        <f t="shared" si="16"/>
        <v>{ id:"pearldiver", illustrator:"Maura Kalusky" },</v>
      </c>
    </row>
    <row r="86" spans="1:23" x14ac:dyDescent="0.25">
      <c r="A86" t="s">
        <v>2611</v>
      </c>
      <c r="B86">
        <f t="shared" si="10"/>
        <v>27</v>
      </c>
      <c r="C86">
        <f t="shared" si="17"/>
        <v>50</v>
      </c>
      <c r="E86" t="str">
        <f t="shared" si="18"/>
        <v>/images/2/2c/ImpArt.jpg</v>
      </c>
      <c r="H86" s="3" t="s">
        <v>78</v>
      </c>
      <c r="J86" t="s">
        <v>314</v>
      </c>
      <c r="K86" t="s">
        <v>315</v>
      </c>
      <c r="L86" t="str">
        <f t="shared" si="13"/>
        <v>/images/9/96/EmbargoArt.jpg</v>
      </c>
      <c r="O86">
        <f t="shared" si="14"/>
        <v>7</v>
      </c>
      <c r="P86">
        <f t="shared" si="15"/>
        <v>7</v>
      </c>
      <c r="S86" t="str">
        <f>INDEX(Illustrators!C:C,MATCH(SUBSTITUTE(LOWER(H86)," ",""),Illustrators!G:G,0))</f>
        <v>Harald Lieske</v>
      </c>
      <c r="W86" t="str">
        <f t="shared" si="16"/>
        <v>{ id:"embargo", illustrator:"Harald Lieske" },</v>
      </c>
    </row>
    <row r="87" spans="1:23" x14ac:dyDescent="0.25">
      <c r="A87" t="s">
        <v>2612</v>
      </c>
      <c r="B87">
        <f t="shared" si="10"/>
        <v>34</v>
      </c>
      <c r="C87">
        <f t="shared" si="17"/>
        <v>64</v>
      </c>
      <c r="E87" t="str">
        <f t="shared" si="18"/>
        <v>/images/f/fa/Lucky_CoinArt.jpg</v>
      </c>
      <c r="H87" s="3" t="s">
        <v>79</v>
      </c>
      <c r="J87" t="s">
        <v>316</v>
      </c>
      <c r="K87" t="s">
        <v>317</v>
      </c>
      <c r="L87" t="str">
        <f t="shared" si="13"/>
        <v>/images/5/54/OutpostArt.jpg</v>
      </c>
      <c r="O87">
        <f t="shared" si="14"/>
        <v>11</v>
      </c>
      <c r="P87">
        <f t="shared" si="15"/>
        <v>7</v>
      </c>
      <c r="S87" t="str">
        <f>INDEX(Illustrators!C:C,MATCH(SUBSTITUTE(LOWER(H87)," ",""),Illustrators!G:G,0))</f>
        <v>Claus Stephan</v>
      </c>
      <c r="W87" t="str">
        <f t="shared" si="16"/>
        <v>{ id:"outpost", illustrator:"Claus Stephan" },</v>
      </c>
    </row>
    <row r="88" spans="1:23" x14ac:dyDescent="0.25">
      <c r="A88" t="s">
        <v>2613</v>
      </c>
      <c r="B88">
        <f t="shared" si="10"/>
        <v>30</v>
      </c>
      <c r="C88">
        <f t="shared" si="17"/>
        <v>56</v>
      </c>
      <c r="E88" t="str">
        <f t="shared" si="18"/>
        <v>/images/c/c1/MadmanArt.jpg</v>
      </c>
      <c r="G88" t="s">
        <v>517</v>
      </c>
      <c r="H88" s="3" t="s">
        <v>80</v>
      </c>
      <c r="J88" t="s">
        <v>318</v>
      </c>
      <c r="K88" t="s">
        <v>319</v>
      </c>
      <c r="L88" t="str">
        <f t="shared" si="13"/>
        <v>/images/1/15/HarvestArt.jpg</v>
      </c>
      <c r="O88">
        <f t="shared" si="14"/>
        <v>7</v>
      </c>
      <c r="P88">
        <f t="shared" si="15"/>
        <v>7</v>
      </c>
      <c r="S88" t="str">
        <f>INDEX(Illustrators!C:C,MATCH(SUBSTITUTE(LOWER(H88)," ",""),Illustrators!G:G,0))</f>
        <v>Alayna Danner</v>
      </c>
      <c r="W88" t="str">
        <f t="shared" si="16"/>
        <v>{ id:"harvest", illustrator:"Alayna Danner" },</v>
      </c>
    </row>
    <row r="89" spans="1:23" x14ac:dyDescent="0.25">
      <c r="A89" t="s">
        <v>2614</v>
      </c>
      <c r="B89">
        <f t="shared" ref="B89:B152" si="19">FIND("src=""",A89)+LEN("src=""")-1</f>
        <v>28</v>
      </c>
      <c r="C89">
        <f t="shared" si="17"/>
        <v>52</v>
      </c>
      <c r="E89" t="str">
        <f t="shared" si="18"/>
        <v>/images/1/1d/MineArt.jpg</v>
      </c>
      <c r="H89" s="3" t="s">
        <v>81</v>
      </c>
      <c r="I89" s="3" t="s">
        <v>533</v>
      </c>
      <c r="J89" t="s">
        <v>320</v>
      </c>
      <c r="K89" t="s">
        <v>1542</v>
      </c>
      <c r="L89" t="str">
        <f t="shared" si="13"/>
        <v>/images/8/89/Young_WitchArt.jpg</v>
      </c>
      <c r="O89">
        <f t="shared" si="14"/>
        <v>14</v>
      </c>
      <c r="P89">
        <f t="shared" si="15"/>
        <v>10</v>
      </c>
      <c r="S89" t="str">
        <f>INDEX(Illustrators!C:C,MATCH(SUBSTITUTE(LOWER(H89)," ",""),Illustrators!G:G,0))</f>
        <v>Jessi J</v>
      </c>
      <c r="W89" t="str">
        <f t="shared" si="16"/>
        <v>{ id:"youngwitch", illustrator:"Jessi J" },</v>
      </c>
    </row>
    <row r="90" spans="1:23" x14ac:dyDescent="0.25">
      <c r="A90" t="s">
        <v>2615</v>
      </c>
      <c r="B90">
        <f t="shared" si="19"/>
        <v>38</v>
      </c>
      <c r="C90">
        <f t="shared" si="17"/>
        <v>78</v>
      </c>
      <c r="E90" t="str">
        <f>SUBSTITUTE(RIGHT(LEFT(A90,C90),LEN(LEFT(A90,C90))-B90),"/thumb","")</f>
        <v>/images/2/22/Mining_VillageArt.jpg</v>
      </c>
      <c r="H90" s="3" t="s">
        <v>82</v>
      </c>
      <c r="I90" s="3" t="s">
        <v>2526</v>
      </c>
      <c r="J90" t="s">
        <v>321</v>
      </c>
      <c r="K90" t="s">
        <v>1541</v>
      </c>
      <c r="L90" t="str">
        <f t="shared" si="13"/>
        <v>/images/8/89/Horse_TradersArt.jpg</v>
      </c>
      <c r="O90">
        <f t="shared" si="14"/>
        <v>10</v>
      </c>
      <c r="P90">
        <f t="shared" si="15"/>
        <v>12</v>
      </c>
      <c r="S90" t="str">
        <f>INDEX(Illustrators!C:C,MATCH(SUBSTITUTE(LOWER(H90)," ",""),Illustrators!G:G,0))</f>
        <v>Jeff Himmelman</v>
      </c>
      <c r="W90" t="str">
        <f t="shared" si="16"/>
        <v>{ id:"horsetraders", illustrator:"Jeff Himmelman" },</v>
      </c>
    </row>
    <row r="91" spans="1:23" x14ac:dyDescent="0.25">
      <c r="A91" t="s">
        <v>2616</v>
      </c>
      <c r="B91">
        <f t="shared" si="19"/>
        <v>31</v>
      </c>
      <c r="C91">
        <f t="shared" si="17"/>
        <v>64</v>
      </c>
      <c r="E91" t="str">
        <f t="shared" si="18"/>
        <v>/images/5/54/OutpostArt.jpg</v>
      </c>
      <c r="H91" s="3" t="s">
        <v>83</v>
      </c>
      <c r="J91" t="s">
        <v>322</v>
      </c>
      <c r="K91" t="s">
        <v>323</v>
      </c>
      <c r="L91" t="str">
        <f t="shared" si="13"/>
        <v>/images/f/f1/TournamentArt.jpg</v>
      </c>
      <c r="O91">
        <f t="shared" si="14"/>
        <v>7</v>
      </c>
      <c r="P91">
        <f t="shared" si="15"/>
        <v>10</v>
      </c>
      <c r="S91" t="str">
        <f>INDEX(Illustrators!C:C,MATCH(SUBSTITUTE(LOWER(H91)," ",""),Illustrators!G:G,0))</f>
        <v>Taylor Bennett</v>
      </c>
      <c r="W91" t="str">
        <f t="shared" si="16"/>
        <v>{ id:"tournament", illustrator:"Taylor Bennett" },</v>
      </c>
    </row>
    <row r="92" spans="1:23" x14ac:dyDescent="0.25">
      <c r="A92" t="s">
        <v>2617</v>
      </c>
      <c r="B92">
        <f t="shared" si="19"/>
        <v>30</v>
      </c>
      <c r="C92">
        <f t="shared" si="17"/>
        <v>56</v>
      </c>
      <c r="E92" t="str">
        <f t="shared" si="18"/>
        <v>/images/2/26/PatronArt.jpg</v>
      </c>
      <c r="H92" s="3" t="s">
        <v>84</v>
      </c>
      <c r="J92" t="s">
        <v>324</v>
      </c>
      <c r="K92" t="s">
        <v>325</v>
      </c>
      <c r="L92" t="str">
        <f t="shared" si="13"/>
        <v>/images/b/b0/HamletArt.jpg</v>
      </c>
      <c r="O92">
        <f t="shared" si="14"/>
        <v>6</v>
      </c>
      <c r="P92">
        <f t="shared" si="15"/>
        <v>6</v>
      </c>
      <c r="S92" t="str">
        <f>INDEX(Illustrators!C:C,MATCH(SUBSTITUTE(LOWER(H92)," ",""),Illustrators!G:G,0))</f>
        <v>Kurt Miller</v>
      </c>
      <c r="W92" t="str">
        <f t="shared" si="16"/>
        <v>{ id:"hamlet", illustrator:"Kurt Miller" },</v>
      </c>
    </row>
    <row r="93" spans="1:23" x14ac:dyDescent="0.25">
      <c r="A93" t="s">
        <v>2618</v>
      </c>
      <c r="B93">
        <f t="shared" si="19"/>
        <v>31</v>
      </c>
      <c r="C93">
        <f t="shared" si="17"/>
        <v>58</v>
      </c>
      <c r="E93" t="str">
        <f t="shared" si="18"/>
        <v>/images/0/07/PillageArt.jpg</v>
      </c>
      <c r="H93" s="3" t="s">
        <v>85</v>
      </c>
      <c r="J93" t="s">
        <v>326</v>
      </c>
      <c r="K93" t="s">
        <v>327</v>
      </c>
      <c r="L93" t="str">
        <f t="shared" ref="L93:L124" si="20">IF(J93="","",IF(I93&lt;&gt;"", INDEX(E:E,MATCH("*"&amp;I93&amp;"*",E:E,0)),INDEX(E:E,MATCH("*"&amp;H93&amp;"Art*",E:E,0))))</f>
        <v>/images/f/ff/JesterArt.jpg</v>
      </c>
      <c r="O93">
        <f t="shared" si="14"/>
        <v>7</v>
      </c>
      <c r="P93">
        <f t="shared" si="15"/>
        <v>6</v>
      </c>
      <c r="S93" t="str">
        <f>INDEX(Illustrators!C:C,MATCH(SUBSTITUTE(LOWER(H93)," ",""),Illustrators!G:G,0))</f>
        <v>Jeff Himmelman</v>
      </c>
      <c r="W93" t="str">
        <f t="shared" si="16"/>
        <v>{ id:"jester", illustrator:"Jeff Himmelman" },</v>
      </c>
    </row>
    <row r="94" spans="1:23" x14ac:dyDescent="0.25">
      <c r="A94" t="s">
        <v>2619</v>
      </c>
      <c r="B94">
        <f t="shared" si="19"/>
        <v>30</v>
      </c>
      <c r="C94">
        <f t="shared" si="17"/>
        <v>56</v>
      </c>
      <c r="E94" t="str">
        <f t="shared" si="18"/>
        <v>/images/c/cf/PirateArt.jpg</v>
      </c>
      <c r="H94" s="3" t="s">
        <v>86</v>
      </c>
      <c r="I94" s="3" t="s">
        <v>535</v>
      </c>
      <c r="J94" t="s">
        <v>328</v>
      </c>
      <c r="K94" t="s">
        <v>329</v>
      </c>
      <c r="L94" t="str">
        <f t="shared" si="20"/>
        <v>/images/5/52/Fortune_TellerArt.jpg</v>
      </c>
      <c r="O94">
        <f t="shared" si="14"/>
        <v>25</v>
      </c>
      <c r="P94">
        <f t="shared" si="15"/>
        <v>13</v>
      </c>
      <c r="S94" t="str">
        <f>INDEX(Illustrators!C:C,MATCH(SUBSTITUTE(LOWER(H94)," ",""),Illustrators!G:G,0))</f>
        <v>Raven Mimura</v>
      </c>
      <c r="W94" t="str">
        <f t="shared" si="16"/>
        <v>{ id:"fortuneteller", illustrator:"Raven Mimura" },</v>
      </c>
    </row>
    <row r="95" spans="1:23" x14ac:dyDescent="0.25">
      <c r="A95" t="s">
        <v>2620</v>
      </c>
      <c r="B95">
        <f t="shared" si="19"/>
        <v>29</v>
      </c>
      <c r="C95">
        <f t="shared" si="17"/>
        <v>54</v>
      </c>
      <c r="E95" t="str">
        <f t="shared" si="18"/>
        <v>/images/5/58/PixieArt.jpg</v>
      </c>
      <c r="H95" s="3" t="s">
        <v>87</v>
      </c>
      <c r="J95" t="s">
        <v>330</v>
      </c>
      <c r="K95" t="s">
        <v>331</v>
      </c>
      <c r="L95" t="str">
        <f t="shared" si="20"/>
        <v>/images/e/e1/FairgroundsArt.jpg</v>
      </c>
      <c r="O95">
        <f t="shared" si="14"/>
        <v>14</v>
      </c>
      <c r="P95">
        <f t="shared" si="15"/>
        <v>11</v>
      </c>
      <c r="S95" t="str">
        <f>INDEX(Illustrators!C:C,MATCH(SUBSTITUTE(LOWER(H95)," ",""),Illustrators!G:G,0))</f>
        <v>Jessi J</v>
      </c>
      <c r="W95" t="str">
        <f t="shared" si="16"/>
        <v>{ id:"fairgrounds", illustrator:"Jessi J" },</v>
      </c>
    </row>
    <row r="96" spans="1:23" x14ac:dyDescent="0.25">
      <c r="A96" t="s">
        <v>2621</v>
      </c>
      <c r="B96">
        <f t="shared" si="19"/>
        <v>30</v>
      </c>
      <c r="C96">
        <f t="shared" si="17"/>
        <v>56</v>
      </c>
      <c r="E96" t="str">
        <f t="shared" si="18"/>
        <v>/images/9/94/RangerArt.jpg</v>
      </c>
      <c r="F96" t="s">
        <v>1438</v>
      </c>
      <c r="H96" s="3" t="s">
        <v>88</v>
      </c>
      <c r="I96" s="3" t="s">
        <v>536</v>
      </c>
      <c r="J96" t="s">
        <v>332</v>
      </c>
      <c r="K96" t="s">
        <v>333</v>
      </c>
      <c r="L96" t="str">
        <f t="shared" si="20"/>
        <v>/images/8/8f/Horn_of_PlentyArt.jpg</v>
      </c>
      <c r="O96">
        <f t="shared" si="14"/>
        <v>17</v>
      </c>
      <c r="P96">
        <f t="shared" si="15"/>
        <v>12</v>
      </c>
      <c r="S96" t="str">
        <f>INDEX(Illustrators!C:C,MATCH(SUBSTITUTE(LOWER(H96)," ",""),Illustrators!G:G,0))</f>
        <v>Alayna Danner</v>
      </c>
      <c r="W96" t="str">
        <f t="shared" si="16"/>
        <v>{ id:"hornofplenty", illustrator:"Alayna Danner" },</v>
      </c>
    </row>
    <row r="97" spans="1:23" x14ac:dyDescent="0.25">
      <c r="A97" t="s">
        <v>2622</v>
      </c>
      <c r="B97">
        <f t="shared" si="19"/>
        <v>31</v>
      </c>
      <c r="C97">
        <f t="shared" si="17"/>
        <v>58</v>
      </c>
      <c r="E97" t="str">
        <f t="shared" si="18"/>
        <v>/images/7/74/ReplaceArt.jpg</v>
      </c>
      <c r="H97" s="3" t="s">
        <v>89</v>
      </c>
      <c r="I97" s="3" t="s">
        <v>1543</v>
      </c>
      <c r="J97" t="s">
        <v>334</v>
      </c>
      <c r="K97" t="s">
        <v>335</v>
      </c>
      <c r="L97" t="str">
        <f t="shared" si="20"/>
        <v>/images/6/65/Hunting_PartyArt.jpg</v>
      </c>
      <c r="O97">
        <f t="shared" si="14"/>
        <v>9</v>
      </c>
      <c r="P97">
        <f t="shared" si="15"/>
        <v>12</v>
      </c>
      <c r="S97" t="str">
        <f>INDEX(Illustrators!C:C,MATCH(SUBSTITUTE(LOWER(H97)," ",""),Illustrators!G:G,0))</f>
        <v>Kurt Miller</v>
      </c>
      <c r="W97" t="str">
        <f t="shared" si="16"/>
        <v>{ id:"huntingparty", illustrator:"Kurt Miller" },</v>
      </c>
    </row>
    <row r="98" spans="1:23" x14ac:dyDescent="0.25">
      <c r="A98" t="s">
        <v>2623</v>
      </c>
      <c r="B98">
        <f t="shared" si="19"/>
        <v>33</v>
      </c>
      <c r="C98">
        <f t="shared" si="17"/>
        <v>62</v>
      </c>
      <c r="E98" t="str">
        <f t="shared" si="18"/>
        <v>/images/a/a9/SanctuaryArt.jpg</v>
      </c>
      <c r="H98" s="3" t="s">
        <v>90</v>
      </c>
      <c r="J98" t="s">
        <v>336</v>
      </c>
      <c r="K98" t="s">
        <v>337</v>
      </c>
      <c r="L98" t="str">
        <f t="shared" si="20"/>
        <v>/images/e/eb/MenagerieArt.jpg</v>
      </c>
      <c r="O98">
        <f t="shared" si="14"/>
        <v>9</v>
      </c>
      <c r="P98">
        <f t="shared" si="15"/>
        <v>9</v>
      </c>
      <c r="S98" t="str">
        <f>INDEX(Illustrators!C:C,MATCH(SUBSTITUTE(LOWER(H98)," ",""),Illustrators!G:G,0))</f>
        <v>Matthew Tames</v>
      </c>
      <c r="W98" t="str">
        <f t="shared" si="16"/>
        <v>{ id:"menagerie", illustrator:"Matthew Tames" },</v>
      </c>
    </row>
    <row r="99" spans="1:23" x14ac:dyDescent="0.25">
      <c r="A99" t="s">
        <v>2624</v>
      </c>
      <c r="B99">
        <f t="shared" si="19"/>
        <v>32</v>
      </c>
      <c r="C99">
        <f t="shared" si="17"/>
        <v>60</v>
      </c>
      <c r="E99" t="str">
        <f t="shared" si="18"/>
        <v>/images/0/0f/SheepdogArt.jpg</v>
      </c>
      <c r="H99" s="3" t="s">
        <v>91</v>
      </c>
      <c r="I99" s="3" t="s">
        <v>537</v>
      </c>
      <c r="J99" t="s">
        <v>338</v>
      </c>
      <c r="K99" t="s">
        <v>339</v>
      </c>
      <c r="L99" t="str">
        <f t="shared" si="20"/>
        <v>/images/a/a5/Farming_VillageArt.jpg</v>
      </c>
      <c r="O99">
        <f t="shared" si="14"/>
        <v>16</v>
      </c>
      <c r="P99">
        <f t="shared" si="15"/>
        <v>14</v>
      </c>
      <c r="S99" t="str">
        <f>INDEX(Illustrators!C:C,MATCH(SUBSTITUTE(LOWER(H99)," ",""),Illustrators!G:G,0))</f>
        <v>Garret DeChellis</v>
      </c>
      <c r="W99" t="str">
        <f t="shared" si="16"/>
        <v>{ id:"farmingvillage", illustrator:"Garret DeChellis" },</v>
      </c>
    </row>
    <row r="100" spans="1:23" x14ac:dyDescent="0.25">
      <c r="A100" t="s">
        <v>2625</v>
      </c>
      <c r="B100">
        <f t="shared" si="19"/>
        <v>34</v>
      </c>
      <c r="C100">
        <f t="shared" si="17"/>
        <v>64</v>
      </c>
      <c r="E100" t="str">
        <f t="shared" si="18"/>
        <v>/images/2/25/SkirmisherArt.jpg</v>
      </c>
      <c r="H100" s="3" t="s">
        <v>92</v>
      </c>
      <c r="J100" t="s">
        <v>340</v>
      </c>
      <c r="K100" t="s">
        <v>341</v>
      </c>
      <c r="L100" t="str">
        <f t="shared" si="20"/>
        <v>/images/f/fe/RemakeArt.jpg</v>
      </c>
      <c r="O100">
        <f t="shared" si="14"/>
        <v>14</v>
      </c>
      <c r="P100">
        <f t="shared" si="15"/>
        <v>6</v>
      </c>
      <c r="S100" t="str">
        <f>INDEX(Illustrators!C:C,MATCH(SUBSTITUTE(LOWER(H100)," ",""),Illustrators!G:G,0))</f>
        <v>Mark Poole</v>
      </c>
      <c r="W100" t="str">
        <f t="shared" si="16"/>
        <v>{ id:"remake", illustrator:"Mark Poole" },</v>
      </c>
    </row>
    <row r="101" spans="1:23" x14ac:dyDescent="0.25">
      <c r="A101" t="s">
        <v>2626</v>
      </c>
      <c r="B101">
        <f t="shared" si="19"/>
        <v>37</v>
      </c>
      <c r="C101">
        <f t="shared" si="17"/>
        <v>70</v>
      </c>
      <c r="E101" t="str">
        <f t="shared" si="18"/>
        <v>/images/d/d0/Snowy_VillageArt.jpg</v>
      </c>
      <c r="G101" t="s">
        <v>517</v>
      </c>
      <c r="H101" s="3" t="s">
        <v>579</v>
      </c>
      <c r="I101" s="3" t="s">
        <v>580</v>
      </c>
      <c r="J101" t="s">
        <v>581</v>
      </c>
      <c r="K101" t="s">
        <v>1477</v>
      </c>
      <c r="L101" t="str">
        <f t="shared" si="20"/>
        <v>/images/3/3f/Trusty_SteedArt.jpg</v>
      </c>
      <c r="O101">
        <f t="shared" si="14"/>
        <v>15</v>
      </c>
      <c r="P101">
        <f t="shared" si="15"/>
        <v>11</v>
      </c>
      <c r="S101" t="str">
        <f>INDEX(Illustrators!C:C,MATCH(SUBSTITUTE(LOWER(H101)," ",""),Illustrators!G:G,0))</f>
        <v>Mark Poole</v>
      </c>
      <c r="W101" t="str">
        <f t="shared" si="16"/>
        <v>{ id:"trustysteed", illustrator:"Mark Poole" },</v>
      </c>
    </row>
    <row r="102" spans="1:23" x14ac:dyDescent="0.25">
      <c r="A102" t="s">
        <v>2627</v>
      </c>
      <c r="B102">
        <f t="shared" si="19"/>
        <v>34</v>
      </c>
      <c r="C102">
        <f t="shared" si="17"/>
        <v>64</v>
      </c>
      <c r="E102" t="str">
        <f t="shared" si="18"/>
        <v>/images/0/03/SpecialistArt.jpg</v>
      </c>
      <c r="G102" t="s">
        <v>517</v>
      </c>
      <c r="H102" s="3" t="s">
        <v>727</v>
      </c>
      <c r="J102" t="s">
        <v>720</v>
      </c>
      <c r="K102" t="s">
        <v>1478</v>
      </c>
      <c r="L102" t="str">
        <f t="shared" si="20"/>
        <v>/images/8/89/FollowersArt.jpg</v>
      </c>
      <c r="O102">
        <f t="shared" si="14"/>
        <v>9</v>
      </c>
      <c r="P102">
        <f t="shared" si="15"/>
        <v>9</v>
      </c>
      <c r="S102" t="str">
        <f>INDEX(Illustrators!C:C,MATCH(SUBSTITUTE(LOWER(H102)," ",""),Illustrators!G:G,0))</f>
        <v>Lorraine Schleter</v>
      </c>
      <c r="W102" t="str">
        <f t="shared" si="16"/>
        <v>{ id:"followers", illustrator:"Lorraine Schleter" },</v>
      </c>
    </row>
    <row r="103" spans="1:23" x14ac:dyDescent="0.25">
      <c r="A103" t="s">
        <v>2628</v>
      </c>
      <c r="B103">
        <f t="shared" si="19"/>
        <v>35</v>
      </c>
      <c r="C103">
        <f t="shared" si="17"/>
        <v>66</v>
      </c>
      <c r="E103" t="str">
        <f t="shared" si="18"/>
        <v>/images/b/bc/StorytellerArt.jpg</v>
      </c>
      <c r="G103" t="s">
        <v>517</v>
      </c>
      <c r="H103" s="3" t="s">
        <v>722</v>
      </c>
      <c r="J103" t="s">
        <v>721</v>
      </c>
      <c r="K103" t="s">
        <v>1479</v>
      </c>
      <c r="L103" t="str">
        <f t="shared" si="20"/>
        <v>/images/e/ee/PrincessArt.jpg</v>
      </c>
      <c r="O103">
        <f t="shared" si="14"/>
        <v>9</v>
      </c>
      <c r="P103">
        <f t="shared" si="15"/>
        <v>8</v>
      </c>
      <c r="S103" t="str">
        <f>INDEX(Illustrators!C:C,MATCH(SUBSTITUTE(LOWER(H103)," ",""),Illustrators!G:G,0))</f>
        <v>Lynell Ingram</v>
      </c>
      <c r="W103" t="str">
        <f t="shared" si="16"/>
        <v>{ id:"princess", illustrator:"Lynell Ingram" },</v>
      </c>
    </row>
    <row r="104" spans="1:23" x14ac:dyDescent="0.25">
      <c r="A104" t="s">
        <v>2629</v>
      </c>
      <c r="B104">
        <f t="shared" si="19"/>
        <v>33</v>
      </c>
      <c r="C104">
        <f t="shared" si="17"/>
        <v>62</v>
      </c>
      <c r="E104" t="str">
        <f t="shared" si="18"/>
        <v>/images/e/e8/TormentorArt.jpg</v>
      </c>
      <c r="G104" t="s">
        <v>517</v>
      </c>
      <c r="H104" s="3" t="s">
        <v>723</v>
      </c>
      <c r="J104" t="s">
        <v>724</v>
      </c>
      <c r="K104" t="s">
        <v>1480</v>
      </c>
      <c r="L104" t="str">
        <f t="shared" si="20"/>
        <v>/images/6/67/DiademArt.jpg</v>
      </c>
      <c r="O104">
        <f t="shared" si="14"/>
        <v>7</v>
      </c>
      <c r="P104">
        <f t="shared" si="15"/>
        <v>6</v>
      </c>
      <c r="S104" t="str">
        <f>INDEX(Illustrators!C:C,MATCH(SUBSTITUTE(LOWER(H104)," ",""),Illustrators!G:G,0))</f>
        <v>Ryan Laukat</v>
      </c>
      <c r="W104" t="str">
        <f t="shared" si="16"/>
        <v>{ id:"diadem", illustrator:"Ryan Laukat" },</v>
      </c>
    </row>
    <row r="105" spans="1:23" x14ac:dyDescent="0.25">
      <c r="A105" t="s">
        <v>2630</v>
      </c>
      <c r="B105">
        <f t="shared" si="19"/>
        <v>33</v>
      </c>
      <c r="C105">
        <f t="shared" si="17"/>
        <v>68</v>
      </c>
      <c r="E105" t="str">
        <f t="shared" si="18"/>
        <v>/images/9/9b/TransmuteArt.jpg</v>
      </c>
      <c r="G105" t="s">
        <v>517</v>
      </c>
      <c r="H105" s="3" t="s">
        <v>725</v>
      </c>
      <c r="I105" s="3" t="s">
        <v>816</v>
      </c>
      <c r="J105" t="s">
        <v>726</v>
      </c>
      <c r="K105" t="s">
        <v>1481</v>
      </c>
      <c r="L105" t="str">
        <f t="shared" si="20"/>
        <v>/images/5/5a/Bag_Of_GoldArt.jpg</v>
      </c>
      <c r="O105">
        <f t="shared" si="14"/>
        <v>8</v>
      </c>
      <c r="P105">
        <f t="shared" si="15"/>
        <v>9</v>
      </c>
      <c r="S105" t="str">
        <f>INDEX(Illustrators!C:C,MATCH(SUBSTITUTE(LOWER(H105)," ",""),Illustrators!G:G,0))</f>
        <v>Ryan Laukat</v>
      </c>
      <c r="W105" t="str">
        <f t="shared" si="16"/>
        <v>{ id:"bagofgold", illustrator:"Ryan Laukat" },</v>
      </c>
    </row>
    <row r="106" spans="1:23" x14ac:dyDescent="0.25">
      <c r="A106" t="s">
        <v>2631</v>
      </c>
      <c r="B106">
        <f t="shared" si="19"/>
        <v>33</v>
      </c>
      <c r="C106">
        <f t="shared" si="17"/>
        <v>62</v>
      </c>
      <c r="E106" t="str">
        <f t="shared" si="18"/>
        <v>/images/4/4f/TreasurerArt.jpg</v>
      </c>
      <c r="F106" t="s">
        <v>1438</v>
      </c>
      <c r="G106" t="s">
        <v>519</v>
      </c>
      <c r="H106" s="3" t="s">
        <v>93</v>
      </c>
      <c r="J106" t="s">
        <v>342</v>
      </c>
      <c r="K106" t="s">
        <v>343</v>
      </c>
      <c r="L106" t="str">
        <f t="shared" si="20"/>
        <v>/images/0/0a/ContrabandArt.jpg</v>
      </c>
      <c r="O106">
        <f t="shared" si="14"/>
        <v>11</v>
      </c>
      <c r="P106">
        <f t="shared" si="15"/>
        <v>10</v>
      </c>
      <c r="S106" t="str">
        <f>INDEX(Illustrators!C:C,MATCH(SUBSTITUTE(LOWER(H106)," ",""),Illustrators!G:G,0))</f>
        <v>RC Torres</v>
      </c>
      <c r="W106" t="str">
        <f t="shared" si="16"/>
        <v>{ id:"contraband", illustrator:"RC Torres" },</v>
      </c>
    </row>
    <row r="107" spans="1:23" x14ac:dyDescent="0.25">
      <c r="A107" t="s">
        <v>2632</v>
      </c>
      <c r="B107">
        <f t="shared" si="19"/>
        <v>33</v>
      </c>
      <c r="C107">
        <f t="shared" si="17"/>
        <v>62</v>
      </c>
      <c r="E107" t="str">
        <f t="shared" si="18"/>
        <v>/images/4/44/UnderlingArt.jpg</v>
      </c>
      <c r="H107" s="3" t="s">
        <v>94</v>
      </c>
      <c r="J107" t="s">
        <v>344</v>
      </c>
      <c r="K107" t="s">
        <v>3522</v>
      </c>
      <c r="L107" t="str">
        <f t="shared" si="20"/>
        <v>/images/9/9f/PeddlerArt.jpg</v>
      </c>
      <c r="O107">
        <f t="shared" si="14"/>
        <v>10</v>
      </c>
      <c r="P107">
        <f t="shared" si="15"/>
        <v>7</v>
      </c>
      <c r="S107" t="str">
        <f>INDEX(Illustrators!C:C,MATCH(SUBSTITUTE(LOWER(H107)," ",""),Illustrators!G:G,0))</f>
        <v>Joshua Stewart</v>
      </c>
      <c r="W107" t="str">
        <f t="shared" si="16"/>
        <v>{ id:"peddler", illustrator:"Joshua Stewart" },</v>
      </c>
    </row>
    <row r="108" spans="1:23" x14ac:dyDescent="0.25">
      <c r="A108" t="s">
        <v>2633</v>
      </c>
      <c r="B108">
        <f t="shared" si="19"/>
        <v>31</v>
      </c>
      <c r="C108">
        <f t="shared" si="17"/>
        <v>64</v>
      </c>
      <c r="E108" t="str">
        <f t="shared" si="18"/>
        <v>/images/e/e6/VillageArt.jpg</v>
      </c>
      <c r="F108" t="s">
        <v>1438</v>
      </c>
      <c r="H108" s="3" t="s">
        <v>95</v>
      </c>
      <c r="J108" t="s">
        <v>345</v>
      </c>
      <c r="K108" t="s">
        <v>346</v>
      </c>
      <c r="L108" t="str">
        <f t="shared" si="20"/>
        <v>/images/8/80/BankArt.jpg</v>
      </c>
      <c r="O108">
        <f t="shared" si="14"/>
        <v>6</v>
      </c>
      <c r="P108">
        <f t="shared" si="15"/>
        <v>4</v>
      </c>
      <c r="S108" t="str">
        <f>INDEX(Illustrators!C:C,MATCH(SUBSTITUTE(LOWER(H108)," ",""),Illustrators!G:G,0))</f>
        <v>Jason Snair</v>
      </c>
      <c r="W108" t="str">
        <f t="shared" si="16"/>
        <v>{ id:"bank", illustrator:"Jason Snair" },</v>
      </c>
    </row>
    <row r="109" spans="1:23" x14ac:dyDescent="0.25">
      <c r="A109" t="s">
        <v>2634</v>
      </c>
      <c r="B109">
        <f t="shared" si="19"/>
        <v>39</v>
      </c>
      <c r="C109">
        <f t="shared" si="17"/>
        <v>80</v>
      </c>
      <c r="E109" t="str">
        <f t="shared" si="18"/>
        <v>/images/e/e4/Workers_VillageArt.jpg</v>
      </c>
      <c r="H109" s="3" t="s">
        <v>96</v>
      </c>
      <c r="J109" t="s">
        <v>347</v>
      </c>
      <c r="K109" t="s">
        <v>348</v>
      </c>
      <c r="L109" t="str">
        <f t="shared" si="20"/>
        <v>/images/b/b1/Lost_CityArt.jpg</v>
      </c>
      <c r="O109">
        <f t="shared" si="14"/>
        <v>5</v>
      </c>
      <c r="P109">
        <f t="shared" si="15"/>
        <v>4</v>
      </c>
      <c r="S109" t="str">
        <f>INDEX(Illustrators!C:C,MATCH(SUBSTITUTE(LOWER(H109)," ",""),Illustrators!G:G,0))</f>
        <v>Marco Morte</v>
      </c>
      <c r="W109" t="str">
        <f t="shared" si="16"/>
        <v>{ id:"city", illustrator:"Marco Morte" },</v>
      </c>
    </row>
    <row r="110" spans="1:23" x14ac:dyDescent="0.25">
      <c r="A110" t="s">
        <v>2635</v>
      </c>
      <c r="B110">
        <f t="shared" si="19"/>
        <v>32</v>
      </c>
      <c r="C110">
        <f t="shared" si="17"/>
        <v>60</v>
      </c>
      <c r="E110" t="str">
        <f t="shared" si="18"/>
        <v>/images/6/64/BasilicaArt.jpg</v>
      </c>
      <c r="H110" s="3" t="s">
        <v>97</v>
      </c>
      <c r="I110" s="3" t="s">
        <v>538</v>
      </c>
      <c r="J110" t="s">
        <v>349</v>
      </c>
      <c r="K110" t="s">
        <v>350</v>
      </c>
      <c r="L110" t="str">
        <f t="shared" si="20"/>
        <v>/images/9/9c/Counting_HouseArt.jpg</v>
      </c>
      <c r="O110">
        <f t="shared" si="14"/>
        <v>22</v>
      </c>
      <c r="P110">
        <f t="shared" si="15"/>
        <v>13</v>
      </c>
      <c r="S110" t="str">
        <f>INDEX(Illustrators!C:C,MATCH(SUBSTITUTE(LOWER(H110)," ",""),Illustrators!G:G,0))</f>
        <v>Matthias Catrein</v>
      </c>
      <c r="W110" t="str">
        <f t="shared" si="16"/>
        <v>{ id:"countinghouse", illustrator:"Matthias Catrein" },</v>
      </c>
    </row>
    <row r="111" spans="1:23" x14ac:dyDescent="0.25">
      <c r="A111" t="s">
        <v>2636</v>
      </c>
      <c r="B111">
        <f t="shared" si="19"/>
        <v>29</v>
      </c>
      <c r="C111">
        <f t="shared" si="17"/>
        <v>54</v>
      </c>
      <c r="E111" t="str">
        <f t="shared" si="18"/>
        <v>/images/2/2f/TowerArt.jpg</v>
      </c>
      <c r="H111" s="3" t="s">
        <v>98</v>
      </c>
      <c r="J111" t="s">
        <v>351</v>
      </c>
      <c r="K111" t="s">
        <v>352</v>
      </c>
      <c r="L111" t="str">
        <f t="shared" si="20"/>
        <v>/images/4/48/BishopArt.jpg</v>
      </c>
      <c r="O111">
        <f t="shared" si="14"/>
        <v>6</v>
      </c>
      <c r="P111">
        <f t="shared" si="15"/>
        <v>6</v>
      </c>
      <c r="S111" t="str">
        <f>INDEX(Illustrators!C:C,MATCH(SUBSTITUTE(LOWER(H111)," ",""),Illustrators!G:G,0))</f>
        <v>Rom</v>
      </c>
      <c r="W111" t="str">
        <f t="shared" si="16"/>
        <v>{ id:"bishop", illustrator:"Rom" },</v>
      </c>
    </row>
    <row r="112" spans="1:23" x14ac:dyDescent="0.25">
      <c r="A112" t="s">
        <v>2637</v>
      </c>
      <c r="B112">
        <f t="shared" si="19"/>
        <v>38</v>
      </c>
      <c r="C112">
        <f t="shared" si="17"/>
        <v>72</v>
      </c>
      <c r="E112" t="str">
        <f t="shared" si="18"/>
        <v>/images/c/cb/Triumphal_ArchArt.jpg</v>
      </c>
      <c r="H112" s="3" t="s">
        <v>99</v>
      </c>
      <c r="I112" s="3" t="s">
        <v>539</v>
      </c>
      <c r="J112" t="s">
        <v>353</v>
      </c>
      <c r="K112" t="s">
        <v>1547</v>
      </c>
      <c r="L112" t="str">
        <f t="shared" si="20"/>
        <v>/images/c/cc/Grand_MarketArt.jpg</v>
      </c>
      <c r="O112">
        <f t="shared" si="14"/>
        <v>12</v>
      </c>
      <c r="P112">
        <f t="shared" si="15"/>
        <v>11</v>
      </c>
      <c r="S112" t="str">
        <f>INDEX(Illustrators!C:C,MATCH(SUBSTITUTE(LOWER(H112)," ",""),Illustrators!G:G,0))</f>
        <v>Marcel-André Casasola Merkle</v>
      </c>
      <c r="W112" t="str">
        <f t="shared" si="16"/>
        <v>{ id:"grandmarket", illustrator:"Marcel-André Casasola Merkle" },</v>
      </c>
    </row>
    <row r="113" spans="1:23" x14ac:dyDescent="0.25">
      <c r="A113" t="s">
        <v>2638</v>
      </c>
      <c r="B113">
        <f t="shared" si="19"/>
        <v>29</v>
      </c>
      <c r="C113">
        <f t="shared" si="17"/>
        <v>54</v>
      </c>
      <c r="E113" t="str">
        <f t="shared" si="18"/>
        <v>/images/f/f8/GreedArt.jpg</v>
      </c>
      <c r="H113" s="3" t="s">
        <v>100</v>
      </c>
      <c r="J113" t="s">
        <v>354</v>
      </c>
      <c r="K113" t="s">
        <v>355</v>
      </c>
      <c r="L113" t="str">
        <f t="shared" si="20"/>
        <v>/images/8/83/GoonsArt.jpg</v>
      </c>
      <c r="O113">
        <f t="shared" si="14"/>
        <v>12</v>
      </c>
      <c r="P113">
        <f t="shared" si="15"/>
        <v>5</v>
      </c>
      <c r="S113" t="str">
        <f>INDEX(Illustrators!C:C,MATCH(SUBSTITUTE(LOWER(H113)," ",""),Illustrators!G:G,0))</f>
        <v>Tu Pei-Shu</v>
      </c>
      <c r="W113" t="str">
        <f t="shared" si="16"/>
        <v>{ id:"goons", illustrator:"Tu Pei-Shu" },</v>
      </c>
    </row>
    <row r="114" spans="1:23" x14ac:dyDescent="0.25">
      <c r="A114" t="s">
        <v>2639</v>
      </c>
      <c r="B114">
        <f t="shared" si="19"/>
        <v>41</v>
      </c>
      <c r="C114">
        <f t="shared" si="17"/>
        <v>78</v>
      </c>
      <c r="E114" t="str">
        <f t="shared" si="18"/>
        <v>/images/f/fb/Lost_in_the_WoodsArt.jpg</v>
      </c>
      <c r="H114" s="3" t="s">
        <v>101</v>
      </c>
      <c r="J114" t="s">
        <v>356</v>
      </c>
      <c r="K114" t="s">
        <v>357</v>
      </c>
      <c r="L114" t="str">
        <f t="shared" si="20"/>
        <v>/images/e/e1/WatchtowerArt.jpg</v>
      </c>
      <c r="O114">
        <f t="shared" si="14"/>
        <v>7</v>
      </c>
      <c r="P114">
        <f t="shared" si="15"/>
        <v>10</v>
      </c>
      <c r="S114" t="str">
        <f>INDEX(Illustrators!C:C,MATCH(SUBSTITUTE(LOWER(H114)," ",""),Illustrators!G:G,0))</f>
        <v>Rick Hershey</v>
      </c>
      <c r="W114" t="str">
        <f t="shared" si="16"/>
        <v>{ id:"watchtower", illustrator:"Rick Hershey" },</v>
      </c>
    </row>
    <row r="115" spans="1:23" x14ac:dyDescent="0.25">
      <c r="A115" t="s">
        <v>2640</v>
      </c>
      <c r="B115">
        <f t="shared" si="19"/>
        <v>27</v>
      </c>
      <c r="C115">
        <f t="shared" si="17"/>
        <v>50</v>
      </c>
      <c r="E115" t="str">
        <f t="shared" si="18"/>
        <v>/images/a/a2/KeyArt.jpg</v>
      </c>
      <c r="H115" s="3" t="s">
        <v>102</v>
      </c>
      <c r="J115" t="s">
        <v>358</v>
      </c>
      <c r="K115" t="s">
        <v>359</v>
      </c>
      <c r="L115" t="str">
        <f t="shared" si="20"/>
        <v>/images/0/0a/ExpandArt.jpg</v>
      </c>
      <c r="O115">
        <f t="shared" si="14"/>
        <v>14</v>
      </c>
      <c r="P115">
        <f t="shared" si="15"/>
        <v>6</v>
      </c>
      <c r="S115" t="str">
        <f>INDEX(Illustrators!C:C,MATCH(SUBSTITUTE(LOWER(H115)," ",""),Illustrators!G:G,0))</f>
        <v>Ryan Laukat</v>
      </c>
      <c r="W115" t="str">
        <f t="shared" si="16"/>
        <v>{ id:"expand", illustrator:"Ryan Laukat" },</v>
      </c>
    </row>
    <row r="116" spans="1:23" x14ac:dyDescent="0.25">
      <c r="A116" t="s">
        <v>2641</v>
      </c>
      <c r="B116">
        <f t="shared" si="19"/>
        <v>31</v>
      </c>
      <c r="C116">
        <f t="shared" si="17"/>
        <v>58</v>
      </c>
      <c r="E116" t="str">
        <f t="shared" si="18"/>
        <v>/images/7/70/LanternArt.jpg</v>
      </c>
      <c r="H116" s="3" t="s">
        <v>103</v>
      </c>
      <c r="I116" s="3" t="s">
        <v>540</v>
      </c>
      <c r="J116" t="s">
        <v>360</v>
      </c>
      <c r="K116" t="s">
        <v>361</v>
      </c>
      <c r="L116" t="str">
        <f t="shared" si="20"/>
        <v>/images/2/2e/Kings_CourtArt.jpg</v>
      </c>
      <c r="O116">
        <f t="shared" si="14"/>
        <v>11</v>
      </c>
      <c r="P116">
        <f t="shared" si="15"/>
        <v>10</v>
      </c>
      <c r="S116" t="str">
        <f>INDEX(Illustrators!C:C,MATCH(SUBSTITUTE(LOWER(H116)," ",""),Illustrators!G:G,0))</f>
        <v>Dennis Lohausen</v>
      </c>
      <c r="W116" t="str">
        <f t="shared" si="16"/>
        <v>{ id:"kingscourt", illustrator:"Dennis Lohausen" },</v>
      </c>
    </row>
    <row r="117" spans="1:23" x14ac:dyDescent="0.25">
      <c r="A117" t="s">
        <v>2642</v>
      </c>
      <c r="B117">
        <f t="shared" si="19"/>
        <v>30</v>
      </c>
      <c r="C117">
        <f t="shared" si="17"/>
        <v>56</v>
      </c>
      <c r="E117" t="str">
        <f t="shared" si="18"/>
        <v>/images/d/da/PotionArt.jpg</v>
      </c>
      <c r="F117" t="s">
        <v>1438</v>
      </c>
      <c r="H117" s="3" t="s">
        <v>104</v>
      </c>
      <c r="J117" t="s">
        <v>362</v>
      </c>
      <c r="K117" t="s">
        <v>363</v>
      </c>
      <c r="L117" t="str">
        <f t="shared" si="20"/>
        <v>/images/e/ea/HoardArt.jpg</v>
      </c>
      <c r="O117">
        <f t="shared" si="14"/>
        <v>5</v>
      </c>
      <c r="P117">
        <f t="shared" si="15"/>
        <v>5</v>
      </c>
      <c r="S117" t="str">
        <f>INDEX(Illustrators!C:C,MATCH(SUBSTITUTE(LOWER(H117)," ",""),Illustrators!G:G,0))</f>
        <v>Colin Throm</v>
      </c>
      <c r="W117" t="str">
        <f t="shared" si="16"/>
        <v>{ id:"hoard", illustrator:"Colin Throm" },</v>
      </c>
    </row>
    <row r="118" spans="1:23" x14ac:dyDescent="0.25">
      <c r="A118" t="s">
        <v>2643</v>
      </c>
      <c r="B118">
        <f t="shared" si="19"/>
        <v>29</v>
      </c>
      <c r="C118">
        <f t="shared" si="17"/>
        <v>54</v>
      </c>
      <c r="E118" t="str">
        <f t="shared" si="18"/>
        <v>/images/1/11/CurseArt.jpg</v>
      </c>
      <c r="H118" s="3" t="s">
        <v>105</v>
      </c>
      <c r="J118" t="s">
        <v>364</v>
      </c>
      <c r="K118" t="s">
        <v>365</v>
      </c>
      <c r="L118" t="str">
        <f t="shared" si="20"/>
        <v>/images/d/d5/MonumentArt.jpg</v>
      </c>
      <c r="O118">
        <f t="shared" si="14"/>
        <v>8</v>
      </c>
      <c r="P118">
        <f t="shared" si="15"/>
        <v>8</v>
      </c>
      <c r="S118" t="str">
        <f>INDEX(Illustrators!C:C,MATCH(SUBSTITUTE(LOWER(H118)," ",""),Illustrators!G:G,0))</f>
        <v>Julien Delval</v>
      </c>
      <c r="W118" t="str">
        <f t="shared" si="16"/>
        <v>{ id:"monument", illustrator:"Julien Delval" },</v>
      </c>
    </row>
    <row r="119" spans="1:23" x14ac:dyDescent="0.25">
      <c r="A119" t="s">
        <v>2644</v>
      </c>
      <c r="B119">
        <f t="shared" si="19"/>
        <v>29</v>
      </c>
      <c r="C119">
        <f t="shared" si="17"/>
        <v>54</v>
      </c>
      <c r="E119" t="str">
        <f t="shared" si="18"/>
        <v>/images/e/ea/HoardArt.jpg</v>
      </c>
      <c r="H119" s="3" t="s">
        <v>106</v>
      </c>
      <c r="J119" t="s">
        <v>366</v>
      </c>
      <c r="K119" t="s">
        <v>367</v>
      </c>
      <c r="L119" t="str">
        <f t="shared" si="20"/>
        <v>/images/3/35/ForgeArt.jpg</v>
      </c>
      <c r="O119">
        <f t="shared" si="14"/>
        <v>5</v>
      </c>
      <c r="P119">
        <f t="shared" si="15"/>
        <v>5</v>
      </c>
      <c r="S119" t="str">
        <f>INDEX(Illustrators!C:C,MATCH(SUBSTITUTE(LOWER(H119)," ",""),Illustrators!G:G,0))</f>
        <v>Martin Hoffmann</v>
      </c>
      <c r="W119" t="str">
        <f t="shared" si="16"/>
        <v>{ id:"forge", illustrator:"Martin Hoffmann" },</v>
      </c>
    </row>
    <row r="120" spans="1:23" x14ac:dyDescent="0.25">
      <c r="A120" t="s">
        <v>2645</v>
      </c>
      <c r="B120">
        <f t="shared" si="19"/>
        <v>32</v>
      </c>
      <c r="C120">
        <f t="shared" si="17"/>
        <v>60</v>
      </c>
      <c r="E120" t="str">
        <f t="shared" si="18"/>
        <v>/images/e/e5/SaboteurArt.jpg</v>
      </c>
      <c r="H120" s="3" t="s">
        <v>107</v>
      </c>
      <c r="J120" t="s">
        <v>368</v>
      </c>
      <c r="K120" t="s">
        <v>369</v>
      </c>
      <c r="L120" t="str">
        <f t="shared" si="20"/>
        <v>/images/1/1b/RabbleArt.jpg</v>
      </c>
      <c r="O120">
        <f t="shared" si="14"/>
        <v>5</v>
      </c>
      <c r="P120">
        <f t="shared" si="15"/>
        <v>6</v>
      </c>
      <c r="S120" t="str">
        <f>INDEX(Illustrators!C:C,MATCH(SUBSTITUTE(LOWER(H120)," ",""),Illustrators!G:G,0))</f>
        <v>RC Torres</v>
      </c>
      <c r="W120" t="str">
        <f t="shared" si="16"/>
        <v>{ id:"rabble", illustrator:"RC Torres" },</v>
      </c>
    </row>
    <row r="121" spans="1:23" x14ac:dyDescent="0.25">
      <c r="A121" t="s">
        <v>2646</v>
      </c>
      <c r="B121">
        <f t="shared" si="19"/>
        <v>32</v>
      </c>
      <c r="C121">
        <f t="shared" si="17"/>
        <v>60</v>
      </c>
      <c r="E121" t="str">
        <f t="shared" si="18"/>
        <v>/images/d/d7/ExplorerArt.jpg</v>
      </c>
      <c r="F121" t="s">
        <v>1438</v>
      </c>
      <c r="H121" s="3" t="s">
        <v>108</v>
      </c>
      <c r="J121" t="s">
        <v>370</v>
      </c>
      <c r="K121" t="s">
        <v>371</v>
      </c>
      <c r="L121" t="str">
        <f t="shared" si="20"/>
        <v>/images/d/de/TalismanArt.jpg</v>
      </c>
      <c r="O121">
        <f t="shared" si="14"/>
        <v>8</v>
      </c>
      <c r="P121">
        <f t="shared" si="15"/>
        <v>8</v>
      </c>
      <c r="S121" t="str">
        <f>INDEX(Illustrators!C:C,MATCH(SUBSTITUTE(LOWER(H121)," ",""),Illustrators!G:G,0))</f>
        <v>Eric J Carter</v>
      </c>
      <c r="W121" t="str">
        <f t="shared" si="16"/>
        <v>{ id:"talisman", illustrator:"Eric J Carter" },</v>
      </c>
    </row>
    <row r="122" spans="1:23" x14ac:dyDescent="0.25">
      <c r="A122" t="s">
        <v>2647</v>
      </c>
      <c r="B122">
        <f t="shared" si="19"/>
        <v>35</v>
      </c>
      <c r="C122">
        <f t="shared" si="17"/>
        <v>66</v>
      </c>
      <c r="E122" t="str">
        <f t="shared" si="18"/>
        <v>/images/2/2e/Kings_CourtArt.jpg</v>
      </c>
      <c r="H122" s="3" t="s">
        <v>109</v>
      </c>
      <c r="J122" t="s">
        <v>372</v>
      </c>
      <c r="K122" t="s">
        <v>4644</v>
      </c>
      <c r="L122" t="str">
        <f t="shared" si="20"/>
        <v>/images/b/b9/MintArt.jpg</v>
      </c>
      <c r="O122">
        <f t="shared" si="14"/>
        <v>19</v>
      </c>
      <c r="P122">
        <f t="shared" si="15"/>
        <v>4</v>
      </c>
      <c r="S122" t="str">
        <f>INDEX(Illustrators!C:C,MATCH(SUBSTITUTE(LOWER(H122)," ",""),Illustrators!G:G,0))</f>
        <v>Kim Feigenbaum</v>
      </c>
      <c r="W122" t="str">
        <f t="shared" si="16"/>
        <v>{ id:"mint", illustrator:"Kim Feigenbaum" },</v>
      </c>
    </row>
    <row r="123" spans="1:23" x14ac:dyDescent="0.25">
      <c r="A123" t="s">
        <v>2648</v>
      </c>
      <c r="B123">
        <f t="shared" si="19"/>
        <v>31</v>
      </c>
      <c r="C123">
        <f t="shared" si="17"/>
        <v>58</v>
      </c>
      <c r="E123" t="str">
        <f t="shared" si="18"/>
        <v>/images/3/38/StablesArt.jpg</v>
      </c>
      <c r="F123" t="s">
        <v>1438</v>
      </c>
      <c r="H123" s="3" t="s">
        <v>110</v>
      </c>
      <c r="J123" t="s">
        <v>374</v>
      </c>
      <c r="K123" t="s">
        <v>375</v>
      </c>
      <c r="L123" t="str">
        <f t="shared" si="20"/>
        <v>/images/3/3a/LoanArt.jpg</v>
      </c>
      <c r="O123">
        <f t="shared" si="14"/>
        <v>4</v>
      </c>
      <c r="P123">
        <f t="shared" si="15"/>
        <v>4</v>
      </c>
      <c r="S123" t="str">
        <f>INDEX(Illustrators!C:C,MATCH(SUBSTITUTE(LOWER(H123)," ",""),Illustrators!G:G,0))</f>
        <v>Simon Jannerland</v>
      </c>
      <c r="W123" t="str">
        <f t="shared" si="16"/>
        <v>{ id:"loan", illustrator:"Simon Jannerland" },</v>
      </c>
    </row>
    <row r="124" spans="1:23" x14ac:dyDescent="0.25">
      <c r="A124" t="s">
        <v>2649</v>
      </c>
      <c r="B124">
        <f t="shared" si="19"/>
        <v>34</v>
      </c>
      <c r="C124">
        <f t="shared" si="17"/>
        <v>64</v>
      </c>
      <c r="E124" t="str">
        <f t="shared" si="18"/>
        <v>/images/9/96/IronmongerArt.jpg</v>
      </c>
      <c r="H124" s="3" t="s">
        <v>111</v>
      </c>
      <c r="I124" s="3" t="s">
        <v>541</v>
      </c>
      <c r="J124" t="s">
        <v>376</v>
      </c>
      <c r="K124" t="s">
        <v>1540</v>
      </c>
      <c r="L124" t="str">
        <f t="shared" si="20"/>
        <v>/images/3/35/Trade_RouteArt.jpg</v>
      </c>
      <c r="O124">
        <f t="shared" si="14"/>
        <v>17</v>
      </c>
      <c r="P124">
        <f t="shared" si="15"/>
        <v>10</v>
      </c>
      <c r="S124" t="str">
        <f>INDEX(Illustrators!C:C,MATCH(SUBSTITUTE(LOWER(H124)," ",""),Illustrators!G:G,0))</f>
        <v>Harald Lieske</v>
      </c>
      <c r="W124" t="str">
        <f t="shared" si="16"/>
        <v>{ id:"traderoute", illustrator:"Harald Lieske" },</v>
      </c>
    </row>
    <row r="125" spans="1:23" x14ac:dyDescent="0.25">
      <c r="A125" t="s">
        <v>2650</v>
      </c>
      <c r="B125">
        <f t="shared" si="19"/>
        <v>29</v>
      </c>
      <c r="C125">
        <f t="shared" si="17"/>
        <v>54</v>
      </c>
      <c r="E125" t="str">
        <f t="shared" si="18"/>
        <v>/images/f/f8/CountArt.jpg</v>
      </c>
      <c r="F125" t="s">
        <v>1438</v>
      </c>
      <c r="H125" s="3" t="s">
        <v>112</v>
      </c>
      <c r="J125" t="s">
        <v>377</v>
      </c>
      <c r="K125" t="s">
        <v>1539</v>
      </c>
      <c r="L125" t="str">
        <f t="shared" ref="L125:L130" si="21">IF(J125="","",IF(I125&lt;&gt;"", INDEX(E:E,MATCH("*"&amp;I125&amp;"*",E:E,0)),INDEX(E:E,MATCH("*"&amp;H125&amp;"Art*",E:E,0))))</f>
        <v>/images/6/6d/QuarryArt.jpg</v>
      </c>
      <c r="O125">
        <f t="shared" si="14"/>
        <v>8</v>
      </c>
      <c r="P125">
        <f t="shared" si="15"/>
        <v>6</v>
      </c>
      <c r="S125" t="str">
        <f>INDEX(Illustrators!C:C,MATCH(SUBSTITUTE(LOWER(H125)," ",""),Illustrators!G:G,0))</f>
        <v>Brian Brinlee</v>
      </c>
      <c r="W125" t="str">
        <f t="shared" si="16"/>
        <v>{ id:"quarry", illustrator:"Brian Brinlee" },</v>
      </c>
    </row>
    <row r="126" spans="1:23" x14ac:dyDescent="0.25">
      <c r="A126" t="s">
        <v>2651</v>
      </c>
      <c r="B126">
        <f t="shared" si="19"/>
        <v>32</v>
      </c>
      <c r="C126">
        <f t="shared" si="17"/>
        <v>60</v>
      </c>
      <c r="E126" t="str">
        <f t="shared" si="18"/>
        <v>/images/0/0b/AqueductArt.jpg</v>
      </c>
      <c r="F126" t="s">
        <v>1438</v>
      </c>
      <c r="H126" s="3" t="s">
        <v>113</v>
      </c>
      <c r="I126" s="3" t="s">
        <v>542</v>
      </c>
      <c r="J126" t="s">
        <v>378</v>
      </c>
      <c r="K126" t="s">
        <v>379</v>
      </c>
      <c r="L126" t="str">
        <f t="shared" si="21"/>
        <v>/images/3/38/Royal_SealArt.jpg</v>
      </c>
      <c r="O126">
        <f t="shared" si="14"/>
        <v>11</v>
      </c>
      <c r="P126">
        <f t="shared" si="15"/>
        <v>9</v>
      </c>
      <c r="S126" t="str">
        <f>INDEX(Illustrators!C:C,MATCH(SUBSTITUTE(LOWER(H126)," ",""),Illustrators!G:G,0))</f>
        <v>Jason Slavin</v>
      </c>
      <c r="W126" t="str">
        <f t="shared" si="16"/>
        <v>{ id:"royalseal", illustrator:"Jason Slavin" },</v>
      </c>
    </row>
    <row r="127" spans="1:23" x14ac:dyDescent="0.25">
      <c r="A127" t="s">
        <v>2652</v>
      </c>
      <c r="B127">
        <f t="shared" si="19"/>
        <v>33</v>
      </c>
      <c r="C127">
        <f t="shared" si="17"/>
        <v>62</v>
      </c>
      <c r="E127" t="str">
        <f t="shared" si="18"/>
        <v>/images/9/94/ColonnadeArt.jpg</v>
      </c>
      <c r="H127" s="3" t="s">
        <v>114</v>
      </c>
      <c r="J127" t="s">
        <v>380</v>
      </c>
      <c r="K127" t="s">
        <v>373</v>
      </c>
      <c r="L127" t="str">
        <f t="shared" si="21"/>
        <v>/images/0/0d/MountebankArt.jpg</v>
      </c>
      <c r="O127">
        <f t="shared" si="14"/>
        <v>9</v>
      </c>
      <c r="P127">
        <f t="shared" si="15"/>
        <v>10</v>
      </c>
      <c r="S127" t="str">
        <f>INDEX(Illustrators!C:C,MATCH(SUBSTITUTE(LOWER(H127)," ",""),Illustrators!G:G,0))</f>
        <v>Kieron O'Gorman</v>
      </c>
      <c r="W127" t="str">
        <f t="shared" si="16"/>
        <v>{ id:"mountebank", illustrator:"Kieron O'Gorman" },</v>
      </c>
    </row>
    <row r="128" spans="1:23" x14ac:dyDescent="0.25">
      <c r="A128" t="s">
        <v>2653</v>
      </c>
      <c r="B128">
        <f t="shared" si="19"/>
        <v>31</v>
      </c>
      <c r="C128">
        <f t="shared" si="17"/>
        <v>58</v>
      </c>
      <c r="E128" t="str">
        <f t="shared" si="18"/>
        <v>/images/2/23/ObeliskArt.jpg</v>
      </c>
      <c r="H128" s="3" t="s">
        <v>115</v>
      </c>
      <c r="I128" s="3" t="s">
        <v>543</v>
      </c>
      <c r="J128" t="s">
        <v>381</v>
      </c>
      <c r="K128" t="s">
        <v>382</v>
      </c>
      <c r="L128" t="str">
        <f t="shared" si="21"/>
        <v>/images/e/e4/Workers_VillageArt.jpg</v>
      </c>
      <c r="O128">
        <f t="shared" si="14"/>
        <v>15</v>
      </c>
      <c r="P128">
        <f t="shared" si="15"/>
        <v>14</v>
      </c>
      <c r="S128" t="str">
        <f>INDEX(Illustrators!C:C,MATCH(SUBSTITUTE(LOWER(H128)," ",""),Illustrators!G:G,0))</f>
        <v>Claus Stephan</v>
      </c>
      <c r="W128" t="str">
        <f t="shared" si="16"/>
        <v>{ id:"workersvillage", illustrator:"Claus Stephan" },</v>
      </c>
    </row>
    <row r="129" spans="1:23" x14ac:dyDescent="0.25">
      <c r="A129" t="s">
        <v>2654</v>
      </c>
      <c r="B129">
        <f t="shared" si="19"/>
        <v>38</v>
      </c>
      <c r="C129">
        <f t="shared" si="17"/>
        <v>72</v>
      </c>
      <c r="E129" t="str">
        <f t="shared" si="18"/>
        <v>/images/e/ea/Walled_VillageArt.jpg</v>
      </c>
      <c r="H129" s="3" t="s">
        <v>116</v>
      </c>
      <c r="J129" t="s">
        <v>383</v>
      </c>
      <c r="K129" t="s">
        <v>384</v>
      </c>
      <c r="L129" t="str">
        <f t="shared" si="21"/>
        <v>/images/4/49/VaultArt.jpg</v>
      </c>
      <c r="O129">
        <f t="shared" si="14"/>
        <v>13</v>
      </c>
      <c r="P129">
        <f t="shared" si="15"/>
        <v>5</v>
      </c>
      <c r="S129" t="str">
        <f>INDEX(Illustrators!C:C,MATCH(SUBSTITUTE(LOWER(H129)," ",""),Illustrators!G:G,0))</f>
        <v>Alex Drummond</v>
      </c>
      <c r="W129" t="str">
        <f t="shared" si="16"/>
        <v>{ id:"vault", illustrator:"Alex Drummond" },</v>
      </c>
    </row>
    <row r="130" spans="1:23" x14ac:dyDescent="0.25">
      <c r="A130" t="s">
        <v>2655</v>
      </c>
      <c r="B130">
        <f t="shared" si="19"/>
        <v>38</v>
      </c>
      <c r="C130">
        <f t="shared" si="17"/>
        <v>72</v>
      </c>
      <c r="E130" t="str">
        <f t="shared" si="18"/>
        <v>/images/2/21/Ruined_VillageArt.jpg</v>
      </c>
      <c r="F130" t="s">
        <v>1438</v>
      </c>
      <c r="H130" s="3" t="s">
        <v>117</v>
      </c>
      <c r="J130" t="s">
        <v>574</v>
      </c>
      <c r="K130" t="s">
        <v>385</v>
      </c>
      <c r="L130" t="str">
        <f t="shared" si="21"/>
        <v>/images/e/e3/VentureArt.jpg</v>
      </c>
      <c r="O130">
        <f t="shared" ref="O130:O193" si="22">LEN(J130)</f>
        <v>18</v>
      </c>
      <c r="P130">
        <f t="shared" ref="P130:P193" si="23">LEN(H130)</f>
        <v>7</v>
      </c>
      <c r="S130" t="str">
        <f>INDEX(Illustrators!C:C,MATCH(SUBSTITUTE(LOWER(H130)," ",""),Illustrators!G:G,0))</f>
        <v>Lee Smith</v>
      </c>
      <c r="W130" t="str">
        <f t="shared" si="16"/>
        <v>{ id:"venture", illustrator:"Lee Smith" },</v>
      </c>
    </row>
    <row r="131" spans="1:23" x14ac:dyDescent="0.25">
      <c r="A131" t="s">
        <v>2656</v>
      </c>
      <c r="B131">
        <f t="shared" si="19"/>
        <v>32</v>
      </c>
      <c r="C131">
        <f t="shared" si="17"/>
        <v>60</v>
      </c>
      <c r="E131" t="str">
        <f t="shared" si="18"/>
        <v>/images/2/2b/EngineerArt.jpg</v>
      </c>
      <c r="F131" s="2" t="s">
        <v>1767</v>
      </c>
      <c r="H131" s="3" t="s">
        <v>590</v>
      </c>
      <c r="J131" t="s">
        <v>1726</v>
      </c>
      <c r="K131" t="s">
        <v>1751</v>
      </c>
      <c r="L131" s="4" t="s">
        <v>1778</v>
      </c>
      <c r="O131">
        <f t="shared" si="22"/>
        <v>7</v>
      </c>
      <c r="P131">
        <f t="shared" si="23"/>
        <v>8</v>
      </c>
      <c r="S131">
        <f>INDEX(Illustrators!C:C,MATCH(SUBSTITUTE(LOWER(H131)," ",""),Illustrators!G:G,0))</f>
        <v>0</v>
      </c>
      <c r="W131" t="str">
        <f t="shared" ref="W131:W194" si="24">IFERROR("{ id:"""&amp;H131&amp;""", illustrator:"""&amp;S131&amp;""" },","")</f>
        <v>{ id:"platinum", illustrator:"0" },</v>
      </c>
    </row>
    <row r="132" spans="1:23" x14ac:dyDescent="0.25">
      <c r="A132" t="s">
        <v>2657</v>
      </c>
      <c r="B132">
        <f t="shared" si="19"/>
        <v>33</v>
      </c>
      <c r="C132">
        <f t="shared" si="17"/>
        <v>62</v>
      </c>
      <c r="E132" t="str">
        <f t="shared" si="18"/>
        <v>/images/2/23/LegionaryArt.jpg</v>
      </c>
      <c r="F132" s="2" t="s">
        <v>1767</v>
      </c>
      <c r="H132" s="3" t="s">
        <v>1724</v>
      </c>
      <c r="I132" s="3" t="s">
        <v>1777</v>
      </c>
      <c r="J132" t="s">
        <v>1726</v>
      </c>
      <c r="K132" t="s">
        <v>1751</v>
      </c>
      <c r="L132" t="str">
        <f>IF(J132="","",IF(I132&lt;&gt;"", INDEX(E:E,MATCH("*"&amp;I132&amp;"*",E:E,0)),INDEX(E:E,MATCH("*"&amp;H132&amp;"Art*",E:E,0))))</f>
        <v>/images/1/1a/PlatinumArt.jpg</v>
      </c>
      <c r="O132">
        <f t="shared" si="22"/>
        <v>7</v>
      </c>
      <c r="P132">
        <f t="shared" si="23"/>
        <v>12</v>
      </c>
      <c r="Q132" s="6"/>
      <c r="S132" t="str">
        <f>INDEX(Illustrators!C:C,MATCH(SUBSTITUTE(LOWER(H132)," ",""),Illustrators!G:G,0))</f>
        <v>Ryan Laukat</v>
      </c>
      <c r="W132" t="str">
        <f t="shared" si="24"/>
        <v>{ id:"platinum_2nd", illustrator:"Ryan Laukat" },</v>
      </c>
    </row>
    <row r="133" spans="1:23" x14ac:dyDescent="0.25">
      <c r="A133" t="s">
        <v>2658</v>
      </c>
      <c r="B133">
        <f t="shared" si="19"/>
        <v>32</v>
      </c>
      <c r="C133">
        <f t="shared" ref="C133:C196" si="25">FIND(".jpg",A133,B133)+3</f>
        <v>60</v>
      </c>
      <c r="E133" t="str">
        <f t="shared" ref="E133:E196" si="26">SUBSTITUTE(RIGHT(LEFT(A133,C133),LEN(LEFT(A133,C133))-B133),"/thumb","")</f>
        <v>/images/c/c0/OverlordArt.jpg</v>
      </c>
      <c r="F133" s="2" t="s">
        <v>1767</v>
      </c>
      <c r="H133" s="3" t="s">
        <v>591</v>
      </c>
      <c r="J133" t="s">
        <v>1727</v>
      </c>
      <c r="K133" t="s">
        <v>1751</v>
      </c>
      <c r="L133" s="4" t="s">
        <v>1779</v>
      </c>
      <c r="O133">
        <f t="shared" si="22"/>
        <v>7</v>
      </c>
      <c r="P133">
        <f t="shared" si="23"/>
        <v>6</v>
      </c>
      <c r="S133">
        <f>INDEX(Illustrators!C:C,MATCH(SUBSTITUTE(LOWER(H133)," ",""),Illustrators!G:G,0))</f>
        <v>0</v>
      </c>
      <c r="W133" t="str">
        <f t="shared" si="24"/>
        <v>{ id:"colony", illustrator:"0" },</v>
      </c>
    </row>
    <row r="134" spans="1:23" x14ac:dyDescent="0.25">
      <c r="A134" t="s">
        <v>2659</v>
      </c>
      <c r="B134">
        <f t="shared" si="19"/>
        <v>28</v>
      </c>
      <c r="C134">
        <f t="shared" si="25"/>
        <v>52</v>
      </c>
      <c r="E134" t="str">
        <f t="shared" si="26"/>
        <v>/images/2/20/BardArt.jpg</v>
      </c>
      <c r="F134" s="2" t="s">
        <v>1767</v>
      </c>
      <c r="H134" s="3" t="s">
        <v>1725</v>
      </c>
      <c r="I134" s="3" t="s">
        <v>591</v>
      </c>
      <c r="J134" t="s">
        <v>1727</v>
      </c>
      <c r="K134" t="s">
        <v>1751</v>
      </c>
      <c r="L134" t="str">
        <f t="shared" ref="L134:L159" si="27">IF(J134="","",IF(I134&lt;&gt;"", INDEX(E:E,MATCH("*"&amp;I134&amp;"*",E:E,0)),INDEX(E:E,MATCH("*"&amp;H134&amp;"Art*",E:E,0))))</f>
        <v>/images/2/2d/ColonyArt.jpg</v>
      </c>
      <c r="O134">
        <f t="shared" si="22"/>
        <v>7</v>
      </c>
      <c r="P134">
        <f t="shared" si="23"/>
        <v>10</v>
      </c>
      <c r="Q134" s="6"/>
      <c r="S134" t="str">
        <f>INDEX(Illustrators!C:C,MATCH(SUBSTITUTE(LOWER(H134)," ",""),Illustrators!G:G,0))</f>
        <v>Martin Hoffmann</v>
      </c>
      <c r="W134" t="str">
        <f t="shared" si="24"/>
        <v>{ id:"colony_2nd", illustrator:"Martin Hoffmann" },</v>
      </c>
    </row>
    <row r="135" spans="1:23" x14ac:dyDescent="0.25">
      <c r="A135" t="s">
        <v>2660</v>
      </c>
      <c r="B135">
        <f t="shared" si="19"/>
        <v>38</v>
      </c>
      <c r="C135">
        <f t="shared" si="25"/>
        <v>72</v>
      </c>
      <c r="E135" t="str">
        <f t="shared" si="26"/>
        <v>/images/d/d3/Night_WatchmanArt.jpg</v>
      </c>
      <c r="G135" t="s">
        <v>520</v>
      </c>
      <c r="H135" s="3" t="s">
        <v>118</v>
      </c>
      <c r="J135" t="s">
        <v>386</v>
      </c>
      <c r="K135" t="s">
        <v>387</v>
      </c>
      <c r="L135" t="str">
        <f t="shared" si="27"/>
        <v>/images/9/98/NoblesArt.jpg</v>
      </c>
      <c r="O135">
        <f t="shared" si="22"/>
        <v>6</v>
      </c>
      <c r="P135">
        <f t="shared" si="23"/>
        <v>6</v>
      </c>
      <c r="S135" t="str">
        <f>INDEX(Illustrators!C:C,MATCH(SUBSTITUTE(LOWER(H135)," ",""),Illustrators!G:G,0))</f>
        <v>Marcel-André Casasola Merkle</v>
      </c>
      <c r="W135" t="str">
        <f t="shared" si="24"/>
        <v>{ id:"nobles", illustrator:"Marcel-André Casasola Merkle" },</v>
      </c>
    </row>
    <row r="136" spans="1:23" x14ac:dyDescent="0.25">
      <c r="A136" t="s">
        <v>2661</v>
      </c>
      <c r="B136">
        <f t="shared" si="19"/>
        <v>29</v>
      </c>
      <c r="C136">
        <f t="shared" si="25"/>
        <v>54</v>
      </c>
      <c r="E136" t="str">
        <f t="shared" si="26"/>
        <v>/images/3/3f/SkulkArt.jpg</v>
      </c>
      <c r="H136" s="3" t="s">
        <v>119</v>
      </c>
      <c r="J136" t="s">
        <v>388</v>
      </c>
      <c r="K136" t="s">
        <v>389</v>
      </c>
      <c r="L136" t="str">
        <f t="shared" si="27"/>
        <v>/images/2/26/ConspiratorArt.jpg</v>
      </c>
      <c r="O136">
        <f t="shared" si="22"/>
        <v>12</v>
      </c>
      <c r="P136">
        <f t="shared" si="23"/>
        <v>11</v>
      </c>
      <c r="S136" t="str">
        <f>INDEX(Illustrators!C:C,MATCH(SUBSTITUTE(LOWER(H136)," ",""),Illustrators!G:G,0))</f>
        <v>Matthias Catrein</v>
      </c>
      <c r="W136" t="str">
        <f t="shared" si="24"/>
        <v>{ id:"conspirator", illustrator:"Matthias Catrein" },</v>
      </c>
    </row>
    <row r="137" spans="1:23" x14ac:dyDescent="0.25">
      <c r="A137" t="s">
        <v>2662</v>
      </c>
      <c r="B137">
        <f t="shared" si="19"/>
        <v>31</v>
      </c>
      <c r="C137">
        <f t="shared" si="25"/>
        <v>58</v>
      </c>
      <c r="E137" t="str">
        <f t="shared" si="26"/>
        <v>/images/6/62/ScholarArt.jpg</v>
      </c>
      <c r="H137" s="3" t="s">
        <v>120</v>
      </c>
      <c r="I137" s="3" t="s">
        <v>544</v>
      </c>
      <c r="J137" t="s">
        <v>390</v>
      </c>
      <c r="K137" t="s">
        <v>391</v>
      </c>
      <c r="L137" t="str">
        <f t="shared" si="27"/>
        <v>/images/2/22/Mining_VillageArt.jpg</v>
      </c>
      <c r="O137">
        <f t="shared" si="22"/>
        <v>14</v>
      </c>
      <c r="P137">
        <f t="shared" si="23"/>
        <v>13</v>
      </c>
      <c r="S137" t="str">
        <f>INDEX(Illustrators!C:C,MATCH(SUBSTITUTE(LOWER(H137)," ",""),Illustrators!G:G,0))</f>
        <v>Claus Stephan</v>
      </c>
      <c r="W137" t="str">
        <f t="shared" si="24"/>
        <v>{ id:"miningvillage", illustrator:"Claus Stephan" },</v>
      </c>
    </row>
    <row r="138" spans="1:23" x14ac:dyDescent="0.25">
      <c r="A138" t="s">
        <v>2663</v>
      </c>
      <c r="B138">
        <f t="shared" si="19"/>
        <v>37</v>
      </c>
      <c r="C138">
        <f t="shared" si="25"/>
        <v>70</v>
      </c>
      <c r="E138" t="str">
        <f t="shared" si="26"/>
        <v>/images/b/b2/Silk_MerchantArt.jpg</v>
      </c>
      <c r="H138" s="3" t="s">
        <v>121</v>
      </c>
      <c r="I138" s="3" t="s">
        <v>545</v>
      </c>
      <c r="J138" t="s">
        <v>392</v>
      </c>
      <c r="K138" t="s">
        <v>393</v>
      </c>
      <c r="L138" t="str">
        <f t="shared" si="27"/>
        <v>/images/1/1a/Secret_ChamberArt.jpg</v>
      </c>
      <c r="O138">
        <f t="shared" si="22"/>
        <v>15</v>
      </c>
      <c r="P138">
        <f t="shared" si="23"/>
        <v>13</v>
      </c>
      <c r="S138" t="str">
        <f>INDEX(Illustrators!C:C,MATCH(SUBSTITUTE(LOWER(H138)," ",""),Illustrators!G:G,0))</f>
        <v>Marcel-André Casasola Merkle</v>
      </c>
      <c r="W138" t="str">
        <f t="shared" si="24"/>
        <v>{ id:"secretchamber", illustrator:"Marcel-André Casasola Merkle" },</v>
      </c>
    </row>
    <row r="139" spans="1:23" x14ac:dyDescent="0.25">
      <c r="A139" t="s">
        <v>2664</v>
      </c>
      <c r="B139">
        <f t="shared" si="19"/>
        <v>30</v>
      </c>
      <c r="C139">
        <f t="shared" si="25"/>
        <v>56</v>
      </c>
      <c r="E139" t="str">
        <f t="shared" si="26"/>
        <v>/images/f/fb/SpicesArt.jpg</v>
      </c>
      <c r="H139" s="3" t="s">
        <v>122</v>
      </c>
      <c r="J139" t="s">
        <v>394</v>
      </c>
      <c r="K139" t="s">
        <v>395</v>
      </c>
      <c r="L139" t="str">
        <f t="shared" si="27"/>
        <v>/images/c/c3/CoppersmithArt.jpg</v>
      </c>
      <c r="O139">
        <f t="shared" si="22"/>
        <v>12</v>
      </c>
      <c r="P139">
        <f t="shared" si="23"/>
        <v>11</v>
      </c>
      <c r="S139" t="str">
        <f>INDEX(Illustrators!C:C,MATCH(SUBSTITUTE(LOWER(H139)," ",""),Illustrators!G:G,0))</f>
        <v>Claus Stephan</v>
      </c>
      <c r="W139" t="str">
        <f t="shared" si="24"/>
        <v>{ id:"coppersmith", illustrator:"Claus Stephan" },</v>
      </c>
    </row>
    <row r="140" spans="1:23" x14ac:dyDescent="0.25">
      <c r="A140" t="s">
        <v>2665</v>
      </c>
      <c r="B140">
        <f t="shared" si="19"/>
        <v>29</v>
      </c>
      <c r="C140">
        <f t="shared" si="25"/>
        <v>54</v>
      </c>
      <c r="E140" t="str">
        <f t="shared" si="26"/>
        <v>/images/2/22/GroomArt.jpg</v>
      </c>
      <c r="H140" s="3" t="s">
        <v>123</v>
      </c>
      <c r="J140" t="s">
        <v>396</v>
      </c>
      <c r="K140" t="s">
        <v>397</v>
      </c>
      <c r="L140" t="str">
        <f t="shared" si="27"/>
        <v>/images/d/d7/PawnArt.jpg</v>
      </c>
      <c r="O140">
        <f t="shared" si="22"/>
        <v>4</v>
      </c>
      <c r="P140">
        <f t="shared" si="23"/>
        <v>4</v>
      </c>
      <c r="S140" t="str">
        <f>INDEX(Illustrators!C:C,MATCH(SUBSTITUTE(LOWER(H140)," ",""),Illustrators!G:G,0))</f>
        <v>Franz Vohwinkel</v>
      </c>
      <c r="W140" t="str">
        <f t="shared" si="24"/>
        <v>{ id:"pawn", illustrator:"Franz Vohwinkel" },</v>
      </c>
    </row>
    <row r="141" spans="1:23" x14ac:dyDescent="0.25">
      <c r="A141" t="s">
        <v>2666</v>
      </c>
      <c r="B141">
        <f t="shared" si="19"/>
        <v>32</v>
      </c>
      <c r="C141">
        <f t="shared" si="25"/>
        <v>60</v>
      </c>
      <c r="E141" t="str">
        <f t="shared" si="26"/>
        <v>/images/e/ea/HostelryArt.jpg</v>
      </c>
      <c r="H141" s="3" t="s">
        <v>124</v>
      </c>
      <c r="J141" t="s">
        <v>398</v>
      </c>
      <c r="K141" t="s">
        <v>399</v>
      </c>
      <c r="L141" t="str">
        <f t="shared" si="27"/>
        <v>/images/1/13/CourtyardArt.jpg</v>
      </c>
      <c r="O141">
        <f t="shared" si="22"/>
        <v>4</v>
      </c>
      <c r="P141">
        <f t="shared" si="23"/>
        <v>9</v>
      </c>
      <c r="S141" t="str">
        <f>INDEX(Illustrators!C:C,MATCH(SUBSTITUTE(LOWER(H141)," ",""),Illustrators!G:G,0))</f>
        <v>Harald Lieske</v>
      </c>
      <c r="W141" t="str">
        <f t="shared" si="24"/>
        <v>{ id:"courtyard", illustrator:"Harald Lieske" },</v>
      </c>
    </row>
    <row r="142" spans="1:23" x14ac:dyDescent="0.25">
      <c r="A142" t="s">
        <v>2667</v>
      </c>
      <c r="B142">
        <f t="shared" si="19"/>
        <v>28</v>
      </c>
      <c r="C142">
        <f t="shared" si="25"/>
        <v>52</v>
      </c>
      <c r="E142" t="str">
        <f t="shared" si="26"/>
        <v>/images/0/06/KilnArt.jpg</v>
      </c>
      <c r="H142" s="3" t="s">
        <v>125</v>
      </c>
      <c r="I142" s="3" t="s">
        <v>546</v>
      </c>
      <c r="J142" t="s">
        <v>400</v>
      </c>
      <c r="K142" t="s">
        <v>401</v>
      </c>
      <c r="L142" t="str">
        <f t="shared" si="27"/>
        <v>/images/c/c3/Trading_PostArt.jpg</v>
      </c>
      <c r="O142">
        <f t="shared" si="22"/>
        <v>8</v>
      </c>
      <c r="P142">
        <f t="shared" si="23"/>
        <v>11</v>
      </c>
      <c r="S142" t="str">
        <f>INDEX(Illustrators!C:C,MATCH(SUBSTITUTE(LOWER(H142)," ",""),Illustrators!G:G,0))</f>
        <v>Martin Hoffmann</v>
      </c>
      <c r="W142" t="str">
        <f t="shared" si="24"/>
        <v>{ id:"tradingpost", illustrator:"Martin Hoffmann" },</v>
      </c>
    </row>
    <row r="143" spans="1:23" x14ac:dyDescent="0.25">
      <c r="A143" t="s">
        <v>2668</v>
      </c>
      <c r="B143">
        <f t="shared" si="19"/>
        <v>31</v>
      </c>
      <c r="C143">
        <f t="shared" si="25"/>
        <v>58</v>
      </c>
      <c r="E143" t="str">
        <f t="shared" si="26"/>
        <v>/images/b/be/PaddockArt.jpg</v>
      </c>
      <c r="H143" s="3" t="s">
        <v>126</v>
      </c>
      <c r="I143" s="3" t="s">
        <v>575</v>
      </c>
      <c r="J143" t="s">
        <v>402</v>
      </c>
      <c r="K143" t="s">
        <v>403</v>
      </c>
      <c r="L143" t="str">
        <f t="shared" si="27"/>
        <v>/images/7/79/ScoutArt.jpg</v>
      </c>
      <c r="O143">
        <f t="shared" si="22"/>
        <v>9</v>
      </c>
      <c r="P143">
        <f t="shared" si="23"/>
        <v>5</v>
      </c>
      <c r="S143" t="str">
        <f>INDEX(Illustrators!C:C,MATCH(SUBSTITUTE(LOWER(H143)," ",""),Illustrators!G:G,0))</f>
        <v>Matthias Catrein</v>
      </c>
      <c r="W143" t="str">
        <f t="shared" si="24"/>
        <v>{ id:"scout", illustrator:"Matthias Catrein" },</v>
      </c>
    </row>
    <row r="144" spans="1:23" x14ac:dyDescent="0.25">
      <c r="A144" t="s">
        <v>2669</v>
      </c>
      <c r="B144">
        <f t="shared" si="19"/>
        <v>33</v>
      </c>
      <c r="C144">
        <f t="shared" si="25"/>
        <v>62</v>
      </c>
      <c r="E144" t="str">
        <f t="shared" si="26"/>
        <v>/images/4/41/SycophantArt.jpg</v>
      </c>
      <c r="H144" s="3" t="s">
        <v>127</v>
      </c>
      <c r="J144" t="s">
        <v>404</v>
      </c>
      <c r="K144" t="s">
        <v>405</v>
      </c>
      <c r="L144" t="str">
        <f t="shared" si="27"/>
        <v>/images/6/6e/DukeArt.jpg</v>
      </c>
      <c r="O144">
        <f t="shared" si="22"/>
        <v>3</v>
      </c>
      <c r="P144">
        <f t="shared" si="23"/>
        <v>4</v>
      </c>
      <c r="S144" t="str">
        <f>INDEX(Illustrators!C:C,MATCH(SUBSTITUTE(LOWER(H144)," ",""),Illustrators!G:G,0))</f>
        <v>Christof Tisch</v>
      </c>
      <c r="W144" t="str">
        <f t="shared" si="24"/>
        <v>{ id:"duke", illustrator:"Christof Tisch" },</v>
      </c>
    </row>
    <row r="145" spans="1:23" x14ac:dyDescent="0.25">
      <c r="A145" t="s">
        <v>2670</v>
      </c>
      <c r="B145">
        <f t="shared" si="19"/>
        <v>35</v>
      </c>
      <c r="C145">
        <f t="shared" si="25"/>
        <v>66</v>
      </c>
      <c r="E145" t="str">
        <f t="shared" si="26"/>
        <v>/images/e/ea/GuildmasterArt.jpg</v>
      </c>
      <c r="H145" s="3" t="s">
        <v>128</v>
      </c>
      <c r="J145" t="s">
        <v>406</v>
      </c>
      <c r="K145" t="s">
        <v>4640</v>
      </c>
      <c r="L145" t="str">
        <f t="shared" si="27"/>
        <v>/images/d/dc/BaronArt.jpg</v>
      </c>
      <c r="O145">
        <f t="shared" si="22"/>
        <v>5</v>
      </c>
      <c r="P145">
        <f t="shared" si="23"/>
        <v>5</v>
      </c>
      <c r="S145" t="str">
        <f>INDEX(Illustrators!C:C,MATCH(SUBSTITUTE(LOWER(H145)," ",""),Illustrators!G:G,0))</f>
        <v>Ryan Laukat</v>
      </c>
      <c r="W145" t="str">
        <f t="shared" si="24"/>
        <v>{ id:"baron", illustrator:"Ryan Laukat" },</v>
      </c>
    </row>
    <row r="146" spans="1:23" x14ac:dyDescent="0.25">
      <c r="A146" t="s">
        <v>2671</v>
      </c>
      <c r="B146">
        <f t="shared" si="19"/>
        <v>33</v>
      </c>
      <c r="C146">
        <f t="shared" si="25"/>
        <v>62</v>
      </c>
      <c r="E146" t="str">
        <f t="shared" si="26"/>
        <v>/images/b/b3/DismantleArt.jpg</v>
      </c>
      <c r="H146" s="3" t="s">
        <v>129</v>
      </c>
      <c r="J146" t="s">
        <v>407</v>
      </c>
      <c r="K146" t="s">
        <v>408</v>
      </c>
      <c r="L146" t="str">
        <f t="shared" si="27"/>
        <v>/images/2/27/SwindlerArt.jpg</v>
      </c>
      <c r="O146">
        <f t="shared" si="22"/>
        <v>6</v>
      </c>
      <c r="P146">
        <f t="shared" si="23"/>
        <v>8</v>
      </c>
      <c r="S146" t="str">
        <f>INDEX(Illustrators!C:C,MATCH(SUBSTITUTE(LOWER(H146)," ",""),Illustrators!G:G,0))</f>
        <v>Alexander Jung</v>
      </c>
      <c r="W146" t="str">
        <f t="shared" si="24"/>
        <v>{ id:"swindler", illustrator:"Alexander Jung" },</v>
      </c>
    </row>
    <row r="147" spans="1:23" x14ac:dyDescent="0.25">
      <c r="A147" t="s">
        <v>2672</v>
      </c>
      <c r="B147">
        <f t="shared" si="19"/>
        <v>30</v>
      </c>
      <c r="C147">
        <f t="shared" si="25"/>
        <v>56</v>
      </c>
      <c r="E147" t="str">
        <f t="shared" si="26"/>
        <v>/images/b/bd/SentryArt.jpg</v>
      </c>
      <c r="H147" s="3" t="s">
        <v>130</v>
      </c>
      <c r="J147" t="s">
        <v>409</v>
      </c>
      <c r="K147" t="s">
        <v>410</v>
      </c>
      <c r="L147" t="str">
        <f t="shared" si="27"/>
        <v>/images/7/7c/BridgeArt.jpg</v>
      </c>
      <c r="O147">
        <f t="shared" si="22"/>
        <v>4</v>
      </c>
      <c r="P147">
        <f t="shared" si="23"/>
        <v>6</v>
      </c>
      <c r="S147" t="str">
        <f>INDEX(Illustrators!C:C,MATCH(SUBSTITUTE(LOWER(H147)," ",""),Illustrators!G:G,0))</f>
        <v>Harald Lieske</v>
      </c>
      <c r="W147" t="str">
        <f t="shared" si="24"/>
        <v>{ id:"bridge", illustrator:"Harald Lieske" },</v>
      </c>
    </row>
    <row r="148" spans="1:23" x14ac:dyDescent="0.25">
      <c r="A148" t="s">
        <v>2673</v>
      </c>
      <c r="B148">
        <f t="shared" si="19"/>
        <v>32</v>
      </c>
      <c r="C148">
        <f t="shared" si="25"/>
        <v>66</v>
      </c>
      <c r="E148" t="str">
        <f t="shared" si="26"/>
        <v>/images/d/de/TalismanArt.jpg</v>
      </c>
      <c r="H148" s="3" t="s">
        <v>131</v>
      </c>
      <c r="J148" t="s">
        <v>411</v>
      </c>
      <c r="K148" t="s">
        <v>412</v>
      </c>
      <c r="L148" t="str">
        <f t="shared" si="27"/>
        <v>/images/6/6e/TorturerArt.jpg</v>
      </c>
      <c r="O148">
        <f t="shared" si="22"/>
        <v>8</v>
      </c>
      <c r="P148">
        <f t="shared" si="23"/>
        <v>8</v>
      </c>
      <c r="S148" t="str">
        <f>INDEX(Illustrators!C:C,MATCH(SUBSTITUTE(LOWER(H148)," ",""),Illustrators!G:G,0))</f>
        <v>Franz Vohwinkel</v>
      </c>
      <c r="W148" t="str">
        <f t="shared" si="24"/>
        <v>{ id:"torturer", illustrator:"Franz Vohwinkel" },</v>
      </c>
    </row>
    <row r="149" spans="1:23" x14ac:dyDescent="0.25">
      <c r="A149" t="s">
        <v>2674</v>
      </c>
      <c r="B149">
        <f t="shared" si="19"/>
        <v>32</v>
      </c>
      <c r="C149">
        <f t="shared" si="25"/>
        <v>66</v>
      </c>
      <c r="E149" t="str">
        <f t="shared" si="26"/>
        <v>/images/d/dd/FarmlandArt.jpg</v>
      </c>
      <c r="H149" s="3" t="s">
        <v>132</v>
      </c>
      <c r="I149" s="3" t="s">
        <v>547</v>
      </c>
      <c r="J149" t="s">
        <v>413</v>
      </c>
      <c r="K149" t="s">
        <v>414</v>
      </c>
      <c r="L149" t="str">
        <f t="shared" si="27"/>
        <v>/images/a/a7/Wishing_WellArt.jpg</v>
      </c>
      <c r="O149">
        <f t="shared" si="22"/>
        <v>18</v>
      </c>
      <c r="P149">
        <f t="shared" si="23"/>
        <v>11</v>
      </c>
      <c r="S149" t="str">
        <f>INDEX(Illustrators!C:C,MATCH(SUBSTITUTE(LOWER(H149)," ",""),Illustrators!G:G,0))</f>
        <v>Ryan Laukat</v>
      </c>
      <c r="W149" t="str">
        <f t="shared" si="24"/>
        <v>{ id:"wishingwell", illustrator:"Ryan Laukat" },</v>
      </c>
    </row>
    <row r="150" spans="1:23" x14ac:dyDescent="0.25">
      <c r="A150" t="s">
        <v>2675</v>
      </c>
      <c r="B150">
        <f t="shared" si="19"/>
        <v>31</v>
      </c>
      <c r="C150">
        <f t="shared" si="25"/>
        <v>58</v>
      </c>
      <c r="E150" t="str">
        <f t="shared" si="26"/>
        <v>/images/2/21/HighwayArt.jpg</v>
      </c>
      <c r="H150" s="3" t="s">
        <v>133</v>
      </c>
      <c r="J150" t="s">
        <v>415</v>
      </c>
      <c r="K150" t="s">
        <v>416</v>
      </c>
      <c r="L150" t="str">
        <f t="shared" si="27"/>
        <v>/images/b/b6/MasqueradeArt.jpg</v>
      </c>
      <c r="O150">
        <f t="shared" si="22"/>
        <v>9</v>
      </c>
      <c r="P150">
        <f t="shared" si="23"/>
        <v>10</v>
      </c>
      <c r="S150" t="str">
        <f>INDEX(Illustrators!C:C,MATCH(SUBSTITUTE(LOWER(H150)," ",""),Illustrators!G:G,0))</f>
        <v>Franz Vohwinkel</v>
      </c>
      <c r="W150" t="str">
        <f t="shared" si="24"/>
        <v>{ id:"masquerade", illustrator:"Franz Vohwinkel" },</v>
      </c>
    </row>
    <row r="151" spans="1:23" x14ac:dyDescent="0.25">
      <c r="A151" t="s">
        <v>2676</v>
      </c>
      <c r="B151">
        <f t="shared" si="19"/>
        <v>31</v>
      </c>
      <c r="C151">
        <f t="shared" si="25"/>
        <v>64</v>
      </c>
      <c r="E151" t="str">
        <f t="shared" si="26"/>
        <v>/images/8/8d/ForagerArt.jpg</v>
      </c>
      <c r="H151" s="3" t="s">
        <v>134</v>
      </c>
      <c r="J151" t="s">
        <v>417</v>
      </c>
      <c r="K151" t="s">
        <v>576</v>
      </c>
      <c r="L151" t="str">
        <f t="shared" si="27"/>
        <v>/images/0/0d/IronworksArt.jpg</v>
      </c>
      <c r="O151">
        <f t="shared" si="22"/>
        <v>8</v>
      </c>
      <c r="P151">
        <f t="shared" si="23"/>
        <v>9</v>
      </c>
      <c r="S151" t="str">
        <f>INDEX(Illustrators!C:C,MATCH(SUBSTITUTE(LOWER(H151)," ",""),Illustrators!G:G,0))</f>
        <v>Martin Hoffmann</v>
      </c>
      <c r="W151" t="str">
        <f t="shared" si="24"/>
        <v>{ id:"ironworks", illustrator:"Martin Hoffmann" },</v>
      </c>
    </row>
    <row r="152" spans="1:23" x14ac:dyDescent="0.25">
      <c r="A152" t="s">
        <v>2677</v>
      </c>
      <c r="B152">
        <f t="shared" si="19"/>
        <v>29</v>
      </c>
      <c r="C152">
        <f t="shared" si="25"/>
        <v>60</v>
      </c>
      <c r="E152" t="str">
        <f t="shared" si="26"/>
        <v>/images/4/4a/HovelArt.jpg</v>
      </c>
      <c r="H152" s="3" t="s">
        <v>135</v>
      </c>
      <c r="J152" t="s">
        <v>418</v>
      </c>
      <c r="K152" t="s">
        <v>419</v>
      </c>
      <c r="L152" t="str">
        <f t="shared" si="27"/>
        <v>/images/c/c3/StewardArt.jpg</v>
      </c>
      <c r="O152">
        <f t="shared" si="22"/>
        <v>9</v>
      </c>
      <c r="P152">
        <f t="shared" si="23"/>
        <v>7</v>
      </c>
      <c r="S152" t="str">
        <f>INDEX(Illustrators!C:C,MATCH(SUBSTITUTE(LOWER(H152)," ",""),Illustrators!G:G,0))</f>
        <v>Matthias Catrein</v>
      </c>
      <c r="W152" t="str">
        <f t="shared" si="24"/>
        <v>{ id:"steward", illustrator:"Matthias Catrein" },</v>
      </c>
    </row>
    <row r="153" spans="1:23" x14ac:dyDescent="0.25">
      <c r="A153" t="s">
        <v>2678</v>
      </c>
      <c r="B153">
        <f t="shared" ref="B153:B216" si="28">FIND("src=""",A153)+LEN("src=""")-1</f>
        <v>38</v>
      </c>
      <c r="C153">
        <f t="shared" si="25"/>
        <v>72</v>
      </c>
      <c r="E153" t="str">
        <f t="shared" si="26"/>
        <v>/images/5/5e/Merchant_GuildArt.jpg</v>
      </c>
      <c r="F153" t="s">
        <v>1438</v>
      </c>
      <c r="H153" s="3" t="s">
        <v>136</v>
      </c>
      <c r="J153" t="s">
        <v>420</v>
      </c>
      <c r="K153" t="s">
        <v>421</v>
      </c>
      <c r="L153" t="str">
        <f t="shared" si="27"/>
        <v>/images/9/90/HaremArt.jpg</v>
      </c>
      <c r="O153">
        <f t="shared" si="22"/>
        <v>5</v>
      </c>
      <c r="P153">
        <f t="shared" si="23"/>
        <v>5</v>
      </c>
      <c r="S153" t="str">
        <f>INDEX(Illustrators!C:C,MATCH(SUBSTITUTE(LOWER(H153)," ",""),Illustrators!G:G,0))</f>
        <v>Maura Kalusky</v>
      </c>
      <c r="W153" t="str">
        <f t="shared" si="24"/>
        <v>{ id:"harem", illustrator:"Maura Kalusky" },</v>
      </c>
    </row>
    <row r="154" spans="1:23" x14ac:dyDescent="0.25">
      <c r="A154" t="s">
        <v>2679</v>
      </c>
      <c r="B154">
        <f t="shared" si="28"/>
        <v>29</v>
      </c>
      <c r="C154">
        <f t="shared" si="25"/>
        <v>60</v>
      </c>
      <c r="E154" t="str">
        <f t="shared" si="26"/>
        <v>/images/b/b7/GuideArt.jpg</v>
      </c>
      <c r="H154" s="3" t="s">
        <v>137</v>
      </c>
      <c r="J154" t="s">
        <v>422</v>
      </c>
      <c r="K154" t="s">
        <v>423</v>
      </c>
      <c r="L154" t="str">
        <f t="shared" si="27"/>
        <v>/images/7/70/MinionArt.jpg</v>
      </c>
      <c r="O154">
        <f t="shared" si="22"/>
        <v>6</v>
      </c>
      <c r="P154">
        <f t="shared" si="23"/>
        <v>6</v>
      </c>
      <c r="S154" t="str">
        <f>INDEX(Illustrators!C:C,MATCH(SUBSTITUTE(LOWER(H154)," ",""),Illustrators!G:G,0))</f>
        <v>Christof Tisch</v>
      </c>
      <c r="W154" t="str">
        <f t="shared" si="24"/>
        <v>{ id:"minion", illustrator:"Christof Tisch" },</v>
      </c>
    </row>
    <row r="155" spans="1:23" x14ac:dyDescent="0.25">
      <c r="A155" t="s">
        <v>2680</v>
      </c>
      <c r="B155">
        <f t="shared" si="28"/>
        <v>34</v>
      </c>
      <c r="C155">
        <f t="shared" si="25"/>
        <v>70</v>
      </c>
      <c r="E155" t="str">
        <f t="shared" si="26"/>
        <v>/images/8/81/RatcatcherArt.jpg</v>
      </c>
      <c r="H155" s="3" t="s">
        <v>138</v>
      </c>
      <c r="J155" t="s">
        <v>424</v>
      </c>
      <c r="K155" t="s">
        <v>560</v>
      </c>
      <c r="L155" t="str">
        <f t="shared" si="27"/>
        <v>/images/e/e5/SaboteurArt.jpg</v>
      </c>
      <c r="O155">
        <f t="shared" si="22"/>
        <v>8</v>
      </c>
      <c r="P155">
        <f t="shared" si="23"/>
        <v>8</v>
      </c>
      <c r="S155" t="str">
        <f>INDEX(Illustrators!C:C,MATCH(SUBSTITUTE(LOWER(H155)," ",""),Illustrators!G:G,0))</f>
        <v>Dennis Lohausen</v>
      </c>
      <c r="W155" t="str">
        <f t="shared" si="24"/>
        <v>{ id:"saboteur", illustrator:"Dennis Lohausen" },</v>
      </c>
    </row>
    <row r="156" spans="1:23" x14ac:dyDescent="0.25">
      <c r="A156" t="s">
        <v>2681</v>
      </c>
      <c r="B156">
        <f t="shared" si="28"/>
        <v>36</v>
      </c>
      <c r="C156">
        <f t="shared" si="25"/>
        <v>74</v>
      </c>
      <c r="E156" t="str">
        <f t="shared" si="26"/>
        <v>/images/6/61/WineMerchantArt.jpg</v>
      </c>
      <c r="H156" s="3" t="s">
        <v>139</v>
      </c>
      <c r="J156" t="s">
        <v>425</v>
      </c>
      <c r="K156" t="s">
        <v>426</v>
      </c>
      <c r="L156" t="str">
        <f t="shared" si="27"/>
        <v>/images/b/b4/UpgradeArt.jpg</v>
      </c>
      <c r="O156">
        <f t="shared" si="22"/>
        <v>13</v>
      </c>
      <c r="P156">
        <f t="shared" si="23"/>
        <v>7</v>
      </c>
      <c r="S156" t="str">
        <f>INDEX(Illustrators!C:C,MATCH(SUBSTITUTE(LOWER(H156)," ",""),Illustrators!G:G,0))</f>
        <v>Matthias Catrein</v>
      </c>
      <c r="W156" t="str">
        <f t="shared" si="24"/>
        <v>{ id:"upgrade", illustrator:"Matthias Catrein" },</v>
      </c>
    </row>
    <row r="157" spans="1:23" x14ac:dyDescent="0.25">
      <c r="A157" t="s">
        <v>2682</v>
      </c>
      <c r="B157">
        <f t="shared" si="28"/>
        <v>38</v>
      </c>
      <c r="C157">
        <f t="shared" si="25"/>
        <v>78</v>
      </c>
      <c r="E157" t="str">
        <f t="shared" si="26"/>
        <v>/images/3/3d/Haunted_MirrorArt.jpg</v>
      </c>
      <c r="H157" s="3" t="s">
        <v>140</v>
      </c>
      <c r="J157" t="s">
        <v>427</v>
      </c>
      <c r="K157" t="s">
        <v>577</v>
      </c>
      <c r="L157" t="str">
        <f t="shared" si="27"/>
        <v>/images/5/5d/TributeArt.jpg</v>
      </c>
      <c r="O157">
        <f t="shared" si="22"/>
        <v>7</v>
      </c>
      <c r="P157">
        <f t="shared" si="23"/>
        <v>7</v>
      </c>
      <c r="S157" t="str">
        <f>INDEX(Illustrators!C:C,MATCH(SUBSTITUTE(LOWER(H157)," ",""),Illustrators!G:G,0))</f>
        <v>Matthias Catrein</v>
      </c>
      <c r="W157" t="str">
        <f t="shared" si="24"/>
        <v>{ id:"tribute", illustrator:"Matthias Catrein" },</v>
      </c>
    </row>
    <row r="158" spans="1:23" x14ac:dyDescent="0.25">
      <c r="A158" t="s">
        <v>2683</v>
      </c>
      <c r="B158">
        <f t="shared" si="28"/>
        <v>29</v>
      </c>
      <c r="C158">
        <f t="shared" si="25"/>
        <v>60</v>
      </c>
      <c r="E158" t="str">
        <f t="shared" si="26"/>
        <v>/images/2/2d/GhostArt.jpg</v>
      </c>
      <c r="H158" s="3" t="s">
        <v>141</v>
      </c>
      <c r="I158" s="3" t="s">
        <v>548</v>
      </c>
      <c r="J158" t="s">
        <v>428</v>
      </c>
      <c r="K158" t="s">
        <v>429</v>
      </c>
      <c r="L158" t="str">
        <f t="shared" si="27"/>
        <v>/images/7/7e/Great_HallArt.jpg</v>
      </c>
      <c r="O158">
        <f t="shared" si="22"/>
        <v>10</v>
      </c>
      <c r="P158">
        <f t="shared" si="23"/>
        <v>9</v>
      </c>
      <c r="S158" t="str">
        <f>INDEX(Illustrators!C:C,MATCH(SUBSTITUTE(LOWER(H158)," ",""),Illustrators!G:G,0))</f>
        <v>Julien Delval</v>
      </c>
      <c r="W158" t="str">
        <f t="shared" si="24"/>
        <v>{ id:"greathall", illustrator:"Julien Delval" },</v>
      </c>
    </row>
    <row r="159" spans="1:23" x14ac:dyDescent="0.25">
      <c r="A159" t="s">
        <v>2684</v>
      </c>
      <c r="B159">
        <f t="shared" si="28"/>
        <v>29</v>
      </c>
      <c r="C159">
        <f t="shared" si="25"/>
        <v>54</v>
      </c>
      <c r="E159" t="str">
        <f t="shared" si="26"/>
        <v>/images/0/01/ScrapArt.jpg</v>
      </c>
      <c r="H159" s="3" t="s">
        <v>142</v>
      </c>
      <c r="I159" s="3" t="s">
        <v>549</v>
      </c>
      <c r="J159" t="s">
        <v>430</v>
      </c>
      <c r="K159" t="s">
        <v>4641</v>
      </c>
      <c r="L159" t="str">
        <f t="shared" si="27"/>
        <v>/images/3/36/Shanty_TownArt.jpg</v>
      </c>
      <c r="O159">
        <f t="shared" si="22"/>
        <v>6</v>
      </c>
      <c r="P159">
        <f t="shared" si="23"/>
        <v>10</v>
      </c>
      <c r="S159" t="str">
        <f>INDEX(Illustrators!C:C,MATCH(SUBSTITUTE(LOWER(H159)," ",""),Illustrators!G:G,0))</f>
        <v>Maura Kalusky</v>
      </c>
      <c r="W159" t="str">
        <f t="shared" si="24"/>
        <v>{ id:"shantytown", illustrator:"Maura Kalusky" },</v>
      </c>
    </row>
    <row r="160" spans="1:23" x14ac:dyDescent="0.25">
      <c r="A160" t="s">
        <v>2685</v>
      </c>
      <c r="B160">
        <f t="shared" si="28"/>
        <v>29</v>
      </c>
      <c r="C160">
        <f t="shared" si="25"/>
        <v>54</v>
      </c>
      <c r="E160" t="str">
        <f t="shared" si="26"/>
        <v>/images/f/fd/BargeArt.jpg</v>
      </c>
      <c r="F160" s="2" t="s">
        <v>1767</v>
      </c>
      <c r="H160" s="3" t="s">
        <v>1728</v>
      </c>
      <c r="J160" t="s">
        <v>1716</v>
      </c>
      <c r="K160" t="s">
        <v>1751</v>
      </c>
      <c r="L160" s="4" t="s">
        <v>1771</v>
      </c>
      <c r="O160">
        <f t="shared" si="22"/>
        <v>6</v>
      </c>
      <c r="P160">
        <f t="shared" si="23"/>
        <v>7</v>
      </c>
      <c r="Q160" s="6"/>
      <c r="S160">
        <f>INDEX(Illustrators!C:C,MATCH(SUBSTITUTE(LOWER(H160)," ",""),Illustrators!G:G,0))</f>
        <v>0</v>
      </c>
      <c r="W160" t="str">
        <f t="shared" si="24"/>
        <v>{ id:"copper2", illustrator:"0" },</v>
      </c>
    </row>
    <row r="161" spans="1:23" x14ac:dyDescent="0.25">
      <c r="A161" t="s">
        <v>2686</v>
      </c>
      <c r="B161">
        <f t="shared" si="28"/>
        <v>34</v>
      </c>
      <c r="C161">
        <f t="shared" si="25"/>
        <v>64</v>
      </c>
      <c r="E161" t="str">
        <f t="shared" si="26"/>
        <v>/images/6/67/HighwaymanArt.jpg</v>
      </c>
      <c r="F161" s="2" t="s">
        <v>1767</v>
      </c>
      <c r="H161" s="3" t="s">
        <v>1729</v>
      </c>
      <c r="J161" t="s">
        <v>1717</v>
      </c>
      <c r="K161" t="s">
        <v>1751</v>
      </c>
      <c r="L161" s="4" t="s">
        <v>1772</v>
      </c>
      <c r="O161">
        <f t="shared" si="22"/>
        <v>6</v>
      </c>
      <c r="P161">
        <f t="shared" si="23"/>
        <v>7</v>
      </c>
      <c r="Q161" s="6"/>
      <c r="S161" t="str">
        <f>INDEX(Illustrators!C:C,MATCH(SUBSTITUTE(LOWER(H161)," ",""),Illustrators!G:G,0))</f>
        <v>Ryan Laukat</v>
      </c>
      <c r="W161" t="str">
        <f t="shared" si="24"/>
        <v>{ id:"silver2", illustrator:"Ryan Laukat" },</v>
      </c>
    </row>
    <row r="162" spans="1:23" x14ac:dyDescent="0.25">
      <c r="A162" t="s">
        <v>2687</v>
      </c>
      <c r="B162">
        <f t="shared" si="28"/>
        <v>30</v>
      </c>
      <c r="C162">
        <f t="shared" si="25"/>
        <v>62</v>
      </c>
      <c r="E162" t="str">
        <f t="shared" si="26"/>
        <v>/images/c/ca/PrinceArt.jpg</v>
      </c>
      <c r="F162" s="2" t="s">
        <v>1767</v>
      </c>
      <c r="H162" s="3" t="s">
        <v>1734</v>
      </c>
      <c r="I162" s="3" t="s">
        <v>1722</v>
      </c>
      <c r="J162" t="s">
        <v>1718</v>
      </c>
      <c r="K162" t="s">
        <v>1751</v>
      </c>
      <c r="L162" s="4" t="s">
        <v>1773</v>
      </c>
      <c r="O162">
        <f t="shared" si="22"/>
        <v>2</v>
      </c>
      <c r="P162">
        <f t="shared" si="23"/>
        <v>5</v>
      </c>
      <c r="Q162" s="6"/>
      <c r="S162">
        <f>INDEX(Illustrators!C:C,MATCH(SUBSTITUTE(LOWER(H162)," ",""),Illustrators!G:G,0))</f>
        <v>0</v>
      </c>
      <c r="W162" t="str">
        <f t="shared" si="24"/>
        <v>{ id:"gold2", illustrator:"0" },</v>
      </c>
    </row>
    <row r="163" spans="1:23" x14ac:dyDescent="0.25">
      <c r="A163" t="s">
        <v>2688</v>
      </c>
      <c r="B163">
        <f t="shared" si="28"/>
        <v>45</v>
      </c>
      <c r="C163">
        <f t="shared" si="25"/>
        <v>86</v>
      </c>
      <c r="E163" t="str">
        <f t="shared" si="26"/>
        <v>/images/5/57/Fellowship_of_ScribesArt.jpg</v>
      </c>
      <c r="F163" s="2" t="s">
        <v>1767</v>
      </c>
      <c r="H163" s="3" t="s">
        <v>1730</v>
      </c>
      <c r="J163" t="s">
        <v>1719</v>
      </c>
      <c r="K163" t="s">
        <v>1751</v>
      </c>
      <c r="L163" s="4" t="s">
        <v>1774</v>
      </c>
      <c r="O163">
        <f t="shared" si="22"/>
        <v>7</v>
      </c>
      <c r="P163">
        <f t="shared" si="23"/>
        <v>7</v>
      </c>
      <c r="Q163" s="6"/>
      <c r="S163" t="str">
        <f>INDEX(Illustrators!C:C,MATCH(SUBSTITUTE(LOWER(H163)," ",""),Illustrators!G:G,0))</f>
        <v>Martin Hoffmann</v>
      </c>
      <c r="W163" t="str">
        <f t="shared" si="24"/>
        <v>{ id:"estate2", illustrator:"Martin Hoffmann" },</v>
      </c>
    </row>
    <row r="164" spans="1:23" x14ac:dyDescent="0.25">
      <c r="A164" t="s">
        <v>2689</v>
      </c>
      <c r="B164">
        <f t="shared" si="28"/>
        <v>43</v>
      </c>
      <c r="C164">
        <f t="shared" si="25"/>
        <v>82</v>
      </c>
      <c r="E164" t="str">
        <f t="shared" si="26"/>
        <v>/images/4/4c/Gang_of_PickpocketsArt.jpg</v>
      </c>
      <c r="F164" s="2" t="s">
        <v>1767</v>
      </c>
      <c r="H164" s="3" t="s">
        <v>1731</v>
      </c>
      <c r="J164" t="s">
        <v>1720</v>
      </c>
      <c r="K164" t="s">
        <v>1751</v>
      </c>
      <c r="L164" s="4" t="s">
        <v>1775</v>
      </c>
      <c r="O164">
        <f t="shared" si="22"/>
        <v>5</v>
      </c>
      <c r="P164">
        <f t="shared" si="23"/>
        <v>6</v>
      </c>
      <c r="Q164" s="6"/>
      <c r="S164">
        <f>INDEX(Illustrators!C:C,MATCH(SUBSTITUTE(LOWER(H164)," ",""),Illustrators!G:G,0))</f>
        <v>0</v>
      </c>
      <c r="W164" t="str">
        <f t="shared" si="24"/>
        <v>{ id:"duchy2", illustrator:"0" },</v>
      </c>
    </row>
    <row r="165" spans="1:23" x14ac:dyDescent="0.25">
      <c r="A165" t="s">
        <v>2690</v>
      </c>
      <c r="B165">
        <f t="shared" si="28"/>
        <v>34</v>
      </c>
      <c r="C165">
        <f t="shared" si="25"/>
        <v>64</v>
      </c>
      <c r="E165" t="str">
        <f t="shared" si="26"/>
        <v>/images/b/b6/MasqueradeArt.jpg</v>
      </c>
      <c r="F165" s="2" t="s">
        <v>1767</v>
      </c>
      <c r="H165" s="3" t="s">
        <v>1732</v>
      </c>
      <c r="J165" t="s">
        <v>1721</v>
      </c>
      <c r="K165" t="s">
        <v>1751</v>
      </c>
      <c r="L165" s="4" t="s">
        <v>1776</v>
      </c>
      <c r="O165">
        <f t="shared" si="22"/>
        <v>8</v>
      </c>
      <c r="P165">
        <f t="shared" si="23"/>
        <v>9</v>
      </c>
      <c r="Q165" s="6"/>
      <c r="S165">
        <f>INDEX(Illustrators!C:C,MATCH(SUBSTITUTE(LOWER(H165)," ",""),Illustrators!G:G,0))</f>
        <v>0</v>
      </c>
      <c r="W165" t="str">
        <f t="shared" si="24"/>
        <v>{ id:"province2", illustrator:"0" },</v>
      </c>
    </row>
    <row r="166" spans="1:23" x14ac:dyDescent="0.25">
      <c r="A166" t="s">
        <v>2691</v>
      </c>
      <c r="B166">
        <f t="shared" si="28"/>
        <v>28</v>
      </c>
      <c r="C166">
        <f t="shared" si="25"/>
        <v>52</v>
      </c>
      <c r="E166" t="str">
        <f t="shared" si="26"/>
        <v>/images/d/d7/PawnArt.jpg</v>
      </c>
      <c r="F166" s="2" t="s">
        <v>1767</v>
      </c>
      <c r="H166" s="3" t="s">
        <v>1733</v>
      </c>
      <c r="I166" s="3" t="s">
        <v>4531</v>
      </c>
      <c r="J166" t="s">
        <v>1723</v>
      </c>
      <c r="K166" t="s">
        <v>1751</v>
      </c>
      <c r="L166" t="str">
        <f t="shared" ref="L166:L179" si="29">IF(J166="","",IF(I166&lt;&gt;"", INDEX(E:E,MATCH("*"&amp;I166&amp;"*",E:E,0)),INDEX(E:E,MATCH("*"&amp;H166&amp;"Art*",E:E,0))))</f>
        <v>/images/1/11/CurseArt.jpg</v>
      </c>
      <c r="O166">
        <f t="shared" si="22"/>
        <v>11</v>
      </c>
      <c r="P166">
        <f t="shared" si="23"/>
        <v>6</v>
      </c>
      <c r="Q166" s="6"/>
      <c r="S166" t="str">
        <f>INDEX(Illustrators!C:C,MATCH(SUBSTITUTE(LOWER(H166)," ",""),Illustrators!G:G,0))</f>
        <v>Ryan Laukat</v>
      </c>
      <c r="W166" t="str">
        <f t="shared" si="24"/>
        <v>{ id:"curse2", illustrator:"Ryan Laukat" },</v>
      </c>
    </row>
    <row r="167" spans="1:23" x14ac:dyDescent="0.25">
      <c r="A167" t="s">
        <v>2692</v>
      </c>
      <c r="B167">
        <f t="shared" si="28"/>
        <v>32</v>
      </c>
      <c r="C167">
        <f t="shared" si="25"/>
        <v>60</v>
      </c>
      <c r="E167" t="str">
        <f t="shared" si="26"/>
        <v>/images/6/6e/TorturerArt.jpg</v>
      </c>
      <c r="G167" t="s">
        <v>521</v>
      </c>
      <c r="H167" s="3" t="s">
        <v>143</v>
      </c>
      <c r="J167" t="s">
        <v>431</v>
      </c>
      <c r="K167" t="s">
        <v>432</v>
      </c>
      <c r="L167" t="str">
        <f t="shared" si="29"/>
        <v>/images/7/78/LurkerArt.jpg</v>
      </c>
      <c r="O167">
        <f t="shared" si="22"/>
        <v>6</v>
      </c>
      <c r="P167">
        <f t="shared" si="23"/>
        <v>6</v>
      </c>
      <c r="S167" t="str">
        <f>INDEX(Illustrators!C:C,MATCH(SUBSTITUTE(LOWER(H167)," ",""),Illustrators!G:G,0))</f>
        <v>Martin Hoffmann</v>
      </c>
      <c r="W167" t="str">
        <f t="shared" si="24"/>
        <v>{ id:"lurker", illustrator:"Martin Hoffmann" },</v>
      </c>
    </row>
    <row r="168" spans="1:23" x14ac:dyDescent="0.25">
      <c r="A168" t="s">
        <v>2693</v>
      </c>
      <c r="B168">
        <f t="shared" si="28"/>
        <v>30</v>
      </c>
      <c r="C168">
        <f t="shared" si="25"/>
        <v>56</v>
      </c>
      <c r="E168" t="str">
        <f t="shared" si="26"/>
        <v>/images/4/40/IslandArt.jpg</v>
      </c>
      <c r="H168" s="3" t="s">
        <v>144</v>
      </c>
      <c r="I168" s="3" t="s">
        <v>550</v>
      </c>
      <c r="J168" t="s">
        <v>433</v>
      </c>
      <c r="K168" t="s">
        <v>434</v>
      </c>
      <c r="L168" t="str">
        <f t="shared" si="29"/>
        <v>/images/5/5e/Secret_PassageArt.jpg</v>
      </c>
      <c r="O168">
        <f t="shared" si="22"/>
        <v>14</v>
      </c>
      <c r="P168">
        <f t="shared" si="23"/>
        <v>13</v>
      </c>
      <c r="S168" t="str">
        <f>INDEX(Illustrators!C:C,MATCH(SUBSTITUTE(LOWER(H168)," ",""),Illustrators!G:G,0))</f>
        <v>Marcel-André Casasola Merkle</v>
      </c>
      <c r="W168" t="str">
        <f t="shared" si="24"/>
        <v>{ id:"secretpassage", illustrator:"Marcel-André Casasola Merkle" },</v>
      </c>
    </row>
    <row r="169" spans="1:23" x14ac:dyDescent="0.25">
      <c r="A169" t="s">
        <v>2694</v>
      </c>
      <c r="B169">
        <f t="shared" si="28"/>
        <v>35</v>
      </c>
      <c r="C169">
        <f t="shared" si="25"/>
        <v>66</v>
      </c>
      <c r="E169" t="str">
        <f t="shared" si="26"/>
        <v>/images/a/ad/Pirate_ShipArt.jpg</v>
      </c>
      <c r="H169" s="3" t="s">
        <v>145</v>
      </c>
      <c r="J169" t="s">
        <v>435</v>
      </c>
      <c r="K169" t="s">
        <v>436</v>
      </c>
      <c r="L169" t="str">
        <f t="shared" si="29"/>
        <v>/images/9/92/DiplomatArt.jpg</v>
      </c>
      <c r="O169">
        <f t="shared" si="22"/>
        <v>9</v>
      </c>
      <c r="P169">
        <f t="shared" si="23"/>
        <v>8</v>
      </c>
      <c r="S169" t="str">
        <f>INDEX(Illustrators!C:C,MATCH(SUBSTITUTE(LOWER(H169)," ",""),Illustrators!G:G,0))</f>
        <v>Lorraine Schleter</v>
      </c>
      <c r="W169" t="str">
        <f t="shared" si="24"/>
        <v>{ id:"diplomat", illustrator:"Lorraine Schleter" },</v>
      </c>
    </row>
    <row r="170" spans="1:23" x14ac:dyDescent="0.25">
      <c r="A170" t="s">
        <v>2695</v>
      </c>
      <c r="B170">
        <f t="shared" si="28"/>
        <v>38</v>
      </c>
      <c r="C170">
        <f t="shared" si="25"/>
        <v>72</v>
      </c>
      <c r="E170" t="str">
        <f t="shared" si="26"/>
        <v>/images/4/4f/Native_VillageArt.jpg</v>
      </c>
      <c r="H170" s="3" t="s">
        <v>146</v>
      </c>
      <c r="J170" t="s">
        <v>437</v>
      </c>
      <c r="K170" t="s">
        <v>4539</v>
      </c>
      <c r="L170" t="str">
        <f t="shared" si="29"/>
        <v>/images/f/f9/MillArt.jpg</v>
      </c>
      <c r="O170">
        <f t="shared" si="22"/>
        <v>6</v>
      </c>
      <c r="P170">
        <f t="shared" si="23"/>
        <v>4</v>
      </c>
      <c r="S170" t="str">
        <f>INDEX(Illustrators!C:C,MATCH(SUBSTITUTE(LOWER(H170)," ",""),Illustrators!G:G,0))</f>
        <v>Marcel-André Casasola Merkle</v>
      </c>
      <c r="W170" t="str">
        <f t="shared" si="24"/>
        <v>{ id:"mill", illustrator:"Marcel-André Casasola Merkle" },</v>
      </c>
    </row>
    <row r="171" spans="1:23" x14ac:dyDescent="0.25">
      <c r="A171" t="s">
        <v>2696</v>
      </c>
      <c r="B171">
        <f t="shared" si="28"/>
        <v>29</v>
      </c>
      <c r="C171">
        <f t="shared" si="25"/>
        <v>54</v>
      </c>
      <c r="E171" t="str">
        <f t="shared" si="26"/>
        <v>/images/3/38/GolemArt.jpg</v>
      </c>
      <c r="H171" s="3" t="s">
        <v>147</v>
      </c>
      <c r="J171" t="s">
        <v>438</v>
      </c>
      <c r="K171" t="s">
        <v>4540</v>
      </c>
      <c r="L171" t="str">
        <f t="shared" si="29"/>
        <v>/images/b/b5/CourtierArt.jpg</v>
      </c>
      <c r="O171">
        <f t="shared" si="22"/>
        <v>9</v>
      </c>
      <c r="P171">
        <f t="shared" si="23"/>
        <v>8</v>
      </c>
      <c r="S171" t="str">
        <f>INDEX(Illustrators!C:C,MATCH(SUBSTITUTE(LOWER(H171)," ",""),Illustrators!G:G,0))</f>
        <v>Claus Stephan</v>
      </c>
      <c r="W171" t="str">
        <f t="shared" si="24"/>
        <v>{ id:"courtier", illustrator:"Claus Stephan" },</v>
      </c>
    </row>
    <row r="172" spans="1:23" x14ac:dyDescent="0.25">
      <c r="A172" t="s">
        <v>2697</v>
      </c>
      <c r="B172">
        <f t="shared" si="28"/>
        <v>32</v>
      </c>
      <c r="C172">
        <f t="shared" si="25"/>
        <v>60</v>
      </c>
      <c r="E172" t="str">
        <f t="shared" si="26"/>
        <v>/images/1/10/MarauderArt.jpg</v>
      </c>
      <c r="H172" s="3" t="s">
        <v>148</v>
      </c>
      <c r="J172" t="s">
        <v>439</v>
      </c>
      <c r="K172" t="s">
        <v>440</v>
      </c>
      <c r="L172" t="str">
        <f t="shared" si="29"/>
        <v>/images/4/40/PatrolArt.jpg</v>
      </c>
      <c r="O172">
        <f t="shared" si="22"/>
        <v>10</v>
      </c>
      <c r="P172">
        <f t="shared" si="23"/>
        <v>6</v>
      </c>
      <c r="S172" t="str">
        <f>INDEX(Illustrators!C:C,MATCH(SUBSTITUTE(LOWER(H172)," ",""),Illustrators!G:G,0))</f>
        <v>Harald Lieske</v>
      </c>
      <c r="W172" t="str">
        <f t="shared" si="24"/>
        <v>{ id:"patrol", illustrator:"Harald Lieske" },</v>
      </c>
    </row>
    <row r="173" spans="1:23" x14ac:dyDescent="0.25">
      <c r="A173" t="s">
        <v>2698</v>
      </c>
      <c r="B173">
        <f t="shared" si="28"/>
        <v>33</v>
      </c>
      <c r="C173">
        <f t="shared" si="25"/>
        <v>62</v>
      </c>
      <c r="E173" t="str">
        <f t="shared" si="26"/>
        <v>/images/2/21/ScavengerArt.jpg</v>
      </c>
      <c r="H173" s="3" t="s">
        <v>149</v>
      </c>
      <c r="J173" t="s">
        <v>441</v>
      </c>
      <c r="K173" t="s">
        <v>442</v>
      </c>
      <c r="L173" t="str">
        <f t="shared" si="29"/>
        <v>/images/7/74/ReplaceArt.jpg</v>
      </c>
      <c r="O173">
        <f t="shared" si="22"/>
        <v>12</v>
      </c>
      <c r="P173">
        <f t="shared" si="23"/>
        <v>7</v>
      </c>
      <c r="S173" t="str">
        <f>INDEX(Illustrators!C:C,MATCH(SUBSTITUTE(LOWER(H173)," ",""),Illustrators!G:G,0))</f>
        <v>Claus Stephan</v>
      </c>
      <c r="W173" t="str">
        <f t="shared" si="24"/>
        <v>{ id:"replace", illustrator:"Claus Stephan" },</v>
      </c>
    </row>
    <row r="174" spans="1:23" x14ac:dyDescent="0.25">
      <c r="A174" t="s">
        <v>2699</v>
      </c>
      <c r="B174">
        <f t="shared" si="28"/>
        <v>37</v>
      </c>
      <c r="C174">
        <f t="shared" si="25"/>
        <v>70</v>
      </c>
      <c r="E174" t="str">
        <f t="shared" si="26"/>
        <v>/images/f/f3/Bounty_HunterArt.jpg</v>
      </c>
      <c r="F174" s="2" t="s">
        <v>1767</v>
      </c>
      <c r="H174" s="3" t="s">
        <v>1742</v>
      </c>
      <c r="I174" s="3" t="s">
        <v>582</v>
      </c>
      <c r="J174" t="s">
        <v>1716</v>
      </c>
      <c r="K174" t="s">
        <v>1751</v>
      </c>
      <c r="L174" t="str">
        <f t="shared" si="29"/>
        <v>/images/c/c3/CoppersmithArt.jpg</v>
      </c>
      <c r="O174">
        <f t="shared" si="22"/>
        <v>6</v>
      </c>
      <c r="P174">
        <f t="shared" si="23"/>
        <v>11</v>
      </c>
      <c r="Q174" s="6"/>
      <c r="S174" t="str">
        <f>INDEX(Illustrators!C:C,MATCH(SUBSTITUTE(LOWER(H174)," ",""),Illustrators!G:G,0))</f>
        <v>Ryan Laukat</v>
      </c>
      <c r="W174" t="str">
        <f t="shared" si="24"/>
        <v>{ id:"copper2_2nd", illustrator:"Ryan Laukat" },</v>
      </c>
    </row>
    <row r="175" spans="1:23" x14ac:dyDescent="0.25">
      <c r="A175" t="s">
        <v>2700</v>
      </c>
      <c r="B175">
        <f t="shared" si="28"/>
        <v>37</v>
      </c>
      <c r="C175">
        <f t="shared" si="25"/>
        <v>70</v>
      </c>
      <c r="E175" t="str">
        <f t="shared" si="26"/>
        <v>/images/0/01/Village_GreenArt.jpg</v>
      </c>
      <c r="F175" s="2" t="s">
        <v>1767</v>
      </c>
      <c r="H175" s="3" t="s">
        <v>1743</v>
      </c>
      <c r="I175" s="3" t="s">
        <v>583</v>
      </c>
      <c r="J175" t="s">
        <v>1717</v>
      </c>
      <c r="K175" t="s">
        <v>1751</v>
      </c>
      <c r="L175" t="str">
        <f t="shared" si="29"/>
        <v>/images/3/30/SilverArt.jpg</v>
      </c>
      <c r="O175">
        <f t="shared" si="22"/>
        <v>6</v>
      </c>
      <c r="P175">
        <f t="shared" si="23"/>
        <v>11</v>
      </c>
      <c r="Q175" s="6"/>
      <c r="S175" t="str">
        <f>INDEX(Illustrators!C:C,MATCH(SUBSTITUTE(LOWER(H175)," ",""),Illustrators!G:G,0))</f>
        <v>Ryan Laukat</v>
      </c>
      <c r="W175" t="str">
        <f t="shared" si="24"/>
        <v>{ id:"silver2_2nd", illustrator:"Ryan Laukat" },</v>
      </c>
    </row>
    <row r="176" spans="1:23" x14ac:dyDescent="0.25">
      <c r="A176" t="s">
        <v>2701</v>
      </c>
      <c r="B176">
        <f t="shared" si="28"/>
        <v>34</v>
      </c>
      <c r="C176">
        <f t="shared" si="25"/>
        <v>64</v>
      </c>
      <c r="E176" t="str">
        <f t="shared" si="26"/>
        <v>/images/0/03/MastermindArt.jpg</v>
      </c>
      <c r="F176" s="2" t="s">
        <v>1767</v>
      </c>
      <c r="H176" s="3" t="s">
        <v>1744</v>
      </c>
      <c r="I176" s="3" t="s">
        <v>1722</v>
      </c>
      <c r="J176" t="s">
        <v>1718</v>
      </c>
      <c r="K176" t="s">
        <v>1751</v>
      </c>
      <c r="L176" t="str">
        <f t="shared" si="29"/>
        <v>/images/9/93/GoldArt.jpg</v>
      </c>
      <c r="O176">
        <f t="shared" si="22"/>
        <v>2</v>
      </c>
      <c r="P176">
        <f t="shared" si="23"/>
        <v>9</v>
      </c>
      <c r="Q176" s="6"/>
      <c r="S176" t="str">
        <f>INDEX(Illustrators!C:C,MATCH(SUBSTITUTE(LOWER(H176)," ",""),Illustrators!G:G,0))</f>
        <v>Ryan Laukat</v>
      </c>
      <c r="W176" t="str">
        <f t="shared" si="24"/>
        <v>{ id:"gold2_2nd", illustrator:"Ryan Laukat" },</v>
      </c>
    </row>
    <row r="177" spans="1:23" x14ac:dyDescent="0.25">
      <c r="A177" t="s">
        <v>2702</v>
      </c>
      <c r="B177">
        <f t="shared" si="28"/>
        <v>28</v>
      </c>
      <c r="C177">
        <f t="shared" si="25"/>
        <v>52</v>
      </c>
      <c r="E177" t="str">
        <f t="shared" si="26"/>
        <v>/images/9/98/SwapArt.jpg</v>
      </c>
      <c r="F177" s="2" t="s">
        <v>1767</v>
      </c>
      <c r="H177" s="3" t="s">
        <v>1745</v>
      </c>
      <c r="I177" s="3" t="s">
        <v>585</v>
      </c>
      <c r="J177" t="s">
        <v>1719</v>
      </c>
      <c r="K177" t="s">
        <v>1751</v>
      </c>
      <c r="L177" t="str">
        <f t="shared" si="29"/>
        <v>/images/7/71/Overgrown_EstateArt.jpg</v>
      </c>
      <c r="O177">
        <f t="shared" si="22"/>
        <v>7</v>
      </c>
      <c r="P177">
        <f t="shared" si="23"/>
        <v>11</v>
      </c>
      <c r="Q177" s="6"/>
      <c r="S177" t="str">
        <f>INDEX(Illustrators!C:C,MATCH(SUBSTITUTE(LOWER(H177)," ",""),Illustrators!G:G,0))</f>
        <v>Martin Hoffmann</v>
      </c>
      <c r="W177" t="str">
        <f t="shared" si="24"/>
        <v>{ id:"estate2_2nd", illustrator:"Martin Hoffmann" },</v>
      </c>
    </row>
    <row r="178" spans="1:23" x14ac:dyDescent="0.25">
      <c r="A178" t="s">
        <v>2703</v>
      </c>
      <c r="B178">
        <f t="shared" si="28"/>
        <v>31</v>
      </c>
      <c r="C178">
        <f t="shared" si="25"/>
        <v>58</v>
      </c>
      <c r="E178" t="str">
        <f t="shared" si="26"/>
        <v>/images/9/9c/MarquisArt.jpg</v>
      </c>
      <c r="F178" s="2" t="s">
        <v>1767</v>
      </c>
      <c r="H178" s="3" t="s">
        <v>1746</v>
      </c>
      <c r="I178" s="3" t="s">
        <v>586</v>
      </c>
      <c r="J178" t="s">
        <v>1720</v>
      </c>
      <c r="K178" t="s">
        <v>1751</v>
      </c>
      <c r="L178" t="str">
        <f t="shared" si="29"/>
        <v>/images/3/30/DuchyArt.jpg</v>
      </c>
      <c r="O178">
        <f t="shared" si="22"/>
        <v>5</v>
      </c>
      <c r="P178">
        <f t="shared" si="23"/>
        <v>10</v>
      </c>
      <c r="Q178" s="6"/>
      <c r="S178" t="str">
        <f>INDEX(Illustrators!C:C,MATCH(SUBSTITUTE(LOWER(H178)," ",""),Illustrators!G:G,0))</f>
        <v>Martin Hoffmann</v>
      </c>
      <c r="W178" t="str">
        <f t="shared" si="24"/>
        <v>{ id:"duchy2_2nd", illustrator:"Martin Hoffmann" },</v>
      </c>
    </row>
    <row r="179" spans="1:23" x14ac:dyDescent="0.25">
      <c r="A179" t="s">
        <v>2704</v>
      </c>
      <c r="B179">
        <f t="shared" si="28"/>
        <v>36</v>
      </c>
      <c r="C179">
        <f t="shared" si="25"/>
        <v>68</v>
      </c>
      <c r="E179" t="str">
        <f t="shared" si="26"/>
        <v>/images/9/93/Black_MarketArt.jpg</v>
      </c>
      <c r="F179" s="2" t="s">
        <v>1767</v>
      </c>
      <c r="H179" s="3" t="s">
        <v>1747</v>
      </c>
      <c r="I179" s="3" t="s">
        <v>587</v>
      </c>
      <c r="J179" t="s">
        <v>1721</v>
      </c>
      <c r="K179" t="s">
        <v>1751</v>
      </c>
      <c r="L179" t="str">
        <f t="shared" si="29"/>
        <v>/images/4/4c/ProvinceArt.jpg</v>
      </c>
      <c r="O179">
        <f t="shared" si="22"/>
        <v>8</v>
      </c>
      <c r="P179">
        <f t="shared" si="23"/>
        <v>13</v>
      </c>
      <c r="Q179" s="6"/>
      <c r="S179" t="str">
        <f>INDEX(Illustrators!C:C,MATCH(SUBSTITUTE(LOWER(H179)," ",""),Illustrators!G:G,0))</f>
        <v>Martin Hoffmann</v>
      </c>
      <c r="W179" t="str">
        <f t="shared" si="24"/>
        <v>{ id:"province2_2nd", illustrator:"Martin Hoffmann" },</v>
      </c>
    </row>
    <row r="180" spans="1:23" x14ac:dyDescent="0.25">
      <c r="A180" t="s">
        <v>2705</v>
      </c>
      <c r="B180">
        <f t="shared" si="28"/>
        <v>32</v>
      </c>
      <c r="C180">
        <f t="shared" si="25"/>
        <v>60</v>
      </c>
      <c r="E180" t="str">
        <f t="shared" si="26"/>
        <v>/images/5/58/DelusionArt.jpg</v>
      </c>
      <c r="F180" s="2" t="s">
        <v>1767</v>
      </c>
      <c r="H180" s="3" t="s">
        <v>1748</v>
      </c>
      <c r="J180" t="s">
        <v>1723</v>
      </c>
      <c r="K180" t="s">
        <v>4532</v>
      </c>
      <c r="L180" s="4" t="s">
        <v>1769</v>
      </c>
      <c r="O180">
        <f t="shared" si="22"/>
        <v>11</v>
      </c>
      <c r="P180">
        <f t="shared" si="23"/>
        <v>10</v>
      </c>
      <c r="Q180" s="6"/>
      <c r="S180">
        <f>INDEX(Illustrators!C:C,MATCH(SUBSTITUTE(LOWER(H180)," ",""),Illustrators!G:G,0))</f>
        <v>0</v>
      </c>
      <c r="W180" t="str">
        <f t="shared" si="24"/>
        <v>{ id:"curse2_2nd", illustrator:"0" },</v>
      </c>
    </row>
    <row r="181" spans="1:23" x14ac:dyDescent="0.25">
      <c r="A181" t="s">
        <v>2706</v>
      </c>
      <c r="B181">
        <f t="shared" si="28"/>
        <v>28</v>
      </c>
      <c r="C181">
        <f t="shared" si="25"/>
        <v>52</v>
      </c>
      <c r="E181" t="str">
        <f t="shared" si="26"/>
        <v>/images/0/09/FearArt.jpg</v>
      </c>
      <c r="G181" t="s">
        <v>3800</v>
      </c>
      <c r="H181" s="3" t="s">
        <v>150</v>
      </c>
      <c r="J181" t="s">
        <v>443</v>
      </c>
      <c r="K181" t="s">
        <v>444</v>
      </c>
      <c r="L181" t="str">
        <f t="shared" ref="L181:L212" si="30">IF(J181="","",IF(I181&lt;&gt;"", INDEX(E:E,MATCH("*"&amp;I181&amp;"*",E:E,0)),INDEX(E:E,MATCH("*"&amp;H181&amp;"Art*",E:E,0))))</f>
        <v>/images/c/c8/AdvisorArt.jpg</v>
      </c>
      <c r="O181">
        <f t="shared" si="22"/>
        <v>10</v>
      </c>
      <c r="P181">
        <f t="shared" si="23"/>
        <v>7</v>
      </c>
      <c r="S181" t="str">
        <f>INDEX(Illustrators!C:C,MATCH(SUBSTITUTE(LOWER(H181)," ",""),Illustrators!G:G,0))</f>
        <v>Alayna Danner</v>
      </c>
      <c r="W181" t="str">
        <f t="shared" si="24"/>
        <v>{ id:"advisor", illustrator:"Alayna Danner" },</v>
      </c>
    </row>
    <row r="182" spans="1:23" x14ac:dyDescent="0.25">
      <c r="A182" t="s">
        <v>2707</v>
      </c>
      <c r="B182">
        <f t="shared" si="28"/>
        <v>39</v>
      </c>
      <c r="C182">
        <f t="shared" si="25"/>
        <v>80</v>
      </c>
      <c r="E182" t="str">
        <f t="shared" si="26"/>
        <v>/images/a/a5/Farming_VillageArt.jpg</v>
      </c>
      <c r="H182" s="3" t="s">
        <v>151</v>
      </c>
      <c r="J182" t="s">
        <v>445</v>
      </c>
      <c r="K182" t="s">
        <v>446</v>
      </c>
      <c r="L182" t="str">
        <f t="shared" si="30"/>
        <v>/images/1/16/BakerArt.jpg</v>
      </c>
      <c r="O182">
        <f t="shared" si="22"/>
        <v>9</v>
      </c>
      <c r="P182">
        <f t="shared" si="23"/>
        <v>5</v>
      </c>
      <c r="S182" t="str">
        <f>INDEX(Illustrators!C:C,MATCH(SUBSTITUTE(LOWER(H182)," ",""),Illustrators!G:G,0))</f>
        <v>Lynell Ingram</v>
      </c>
      <c r="W182" t="str">
        <f t="shared" si="24"/>
        <v>{ id:"baker", illustrator:"Lynell Ingram" },</v>
      </c>
    </row>
    <row r="183" spans="1:23" x14ac:dyDescent="0.25">
      <c r="A183" t="s">
        <v>2708</v>
      </c>
      <c r="B183">
        <f t="shared" si="28"/>
        <v>34</v>
      </c>
      <c r="C183">
        <f t="shared" si="25"/>
        <v>70</v>
      </c>
      <c r="E183" t="str">
        <f t="shared" si="26"/>
        <v>/images/e/ef/Nomad_CampArt.jpg</v>
      </c>
      <c r="H183" s="3" t="s">
        <v>152</v>
      </c>
      <c r="J183" t="s">
        <v>447</v>
      </c>
      <c r="K183" t="s">
        <v>448</v>
      </c>
      <c r="L183" t="str">
        <f t="shared" si="30"/>
        <v>/images/5/56/ButcherArt.jpg</v>
      </c>
      <c r="O183">
        <f t="shared" si="22"/>
        <v>7</v>
      </c>
      <c r="P183">
        <f t="shared" si="23"/>
        <v>7</v>
      </c>
      <c r="S183" t="str">
        <f>INDEX(Illustrators!C:C,MATCH(SUBSTITUTE(LOWER(H183)," ",""),Illustrators!G:G,0))</f>
        <v>Lynell Ingram</v>
      </c>
      <c r="W183" t="str">
        <f t="shared" si="24"/>
        <v>{ id:"butcher", illustrator:"Lynell Ingram" },</v>
      </c>
    </row>
    <row r="184" spans="1:23" x14ac:dyDescent="0.25">
      <c r="A184" t="s">
        <v>2709</v>
      </c>
      <c r="B184">
        <f t="shared" si="28"/>
        <v>30</v>
      </c>
      <c r="C184">
        <f t="shared" si="25"/>
        <v>56</v>
      </c>
      <c r="E184" t="str">
        <f t="shared" si="26"/>
        <v>/images/e/e3/BeggarArt.jpg</v>
      </c>
      <c r="H184" s="3" t="s">
        <v>153</v>
      </c>
      <c r="I184" s="3" t="s">
        <v>551</v>
      </c>
      <c r="J184" t="s">
        <v>449</v>
      </c>
      <c r="K184" t="s">
        <v>450</v>
      </c>
      <c r="L184" t="str">
        <f t="shared" si="30"/>
        <v>/images/e/e2/Candlestick_MakerArt.jpg</v>
      </c>
      <c r="O184">
        <f t="shared" si="22"/>
        <v>6</v>
      </c>
      <c r="P184">
        <f t="shared" si="23"/>
        <v>16</v>
      </c>
      <c r="S184" t="str">
        <f>INDEX(Illustrators!C:C,MATCH(SUBSTITUTE(LOWER(H184)," ",""),Illustrators!G:G,0))</f>
        <v>Kelli Stakenas</v>
      </c>
      <c r="W184" t="str">
        <f t="shared" si="24"/>
        <v>{ id:"candlestickmaker", illustrator:"Kelli Stakenas" },</v>
      </c>
    </row>
    <row r="185" spans="1:23" x14ac:dyDescent="0.25">
      <c r="A185" t="s">
        <v>2710</v>
      </c>
      <c r="B185">
        <f t="shared" si="28"/>
        <v>34</v>
      </c>
      <c r="C185">
        <f t="shared" si="25"/>
        <v>70</v>
      </c>
      <c r="E185" t="str">
        <f t="shared" si="26"/>
        <v>/images/1/1d/Sir_VanderArt.jpg</v>
      </c>
      <c r="H185" s="3" t="s">
        <v>154</v>
      </c>
      <c r="J185" t="s">
        <v>451</v>
      </c>
      <c r="K185" t="s">
        <v>1554</v>
      </c>
      <c r="L185" t="str">
        <f t="shared" si="30"/>
        <v>/images/c/cc/DoctorArt.jpg</v>
      </c>
      <c r="O185">
        <f t="shared" si="22"/>
        <v>7</v>
      </c>
      <c r="P185">
        <f t="shared" si="23"/>
        <v>6</v>
      </c>
      <c r="S185" t="str">
        <f>INDEX(Illustrators!C:C,MATCH(SUBSTITUTE(LOWER(H185)," ",""),Illustrators!G:G,0))</f>
        <v>Lorraine Schleter</v>
      </c>
      <c r="W185" t="str">
        <f t="shared" si="24"/>
        <v>{ id:"doctor", illustrator:"Lorraine Schleter" },</v>
      </c>
    </row>
    <row r="186" spans="1:23" x14ac:dyDescent="0.25">
      <c r="A186" t="s">
        <v>2711</v>
      </c>
      <c r="B186">
        <f t="shared" si="28"/>
        <v>32</v>
      </c>
      <c r="C186">
        <f t="shared" si="25"/>
        <v>60</v>
      </c>
      <c r="E186" t="str">
        <f t="shared" si="26"/>
        <v>/images/c/c2/EmporiumArt.jpg</v>
      </c>
      <c r="H186" s="3" t="s">
        <v>155</v>
      </c>
      <c r="J186" t="s">
        <v>452</v>
      </c>
      <c r="K186" t="s">
        <v>1555</v>
      </c>
      <c r="L186" t="str">
        <f t="shared" si="30"/>
        <v>/images/1/13/HeraldArt.jpg</v>
      </c>
      <c r="O186">
        <f t="shared" si="22"/>
        <v>6</v>
      </c>
      <c r="P186">
        <f t="shared" si="23"/>
        <v>6</v>
      </c>
      <c r="S186" t="str">
        <f>INDEX(Illustrators!C:C,MATCH(SUBSTITUTE(LOWER(H186)," ",""),Illustrators!G:G,0))</f>
        <v>Jessi J</v>
      </c>
      <c r="W186" t="str">
        <f t="shared" si="24"/>
        <v>{ id:"herald", illustrator:"Jessi J" },</v>
      </c>
    </row>
    <row r="187" spans="1:23" x14ac:dyDescent="0.25">
      <c r="A187" t="s">
        <v>2712</v>
      </c>
      <c r="B187">
        <f t="shared" si="28"/>
        <v>33</v>
      </c>
      <c r="C187">
        <f t="shared" si="25"/>
        <v>68</v>
      </c>
      <c r="E187" t="str">
        <f t="shared" si="26"/>
        <v>/images/0/00/PatricianArt.jpg</v>
      </c>
      <c r="H187" s="3" t="s">
        <v>156</v>
      </c>
      <c r="J187" t="s">
        <v>453</v>
      </c>
      <c r="K187" t="s">
        <v>454</v>
      </c>
      <c r="L187" t="str">
        <f t="shared" si="30"/>
        <v>/images/a/a5/JourneymanArt.jpg</v>
      </c>
      <c r="O187">
        <f t="shared" si="22"/>
        <v>9</v>
      </c>
      <c r="P187">
        <f t="shared" si="23"/>
        <v>10</v>
      </c>
      <c r="S187" t="str">
        <f>INDEX(Illustrators!C:C,MATCH(SUBSTITUTE(LOWER(H187)," ",""),Illustrators!G:G,0))</f>
        <v>Kurt Miller</v>
      </c>
      <c r="W187" t="str">
        <f t="shared" si="24"/>
        <v>{ id:"journeyman", illustrator:"Kurt Miller" },</v>
      </c>
    </row>
    <row r="188" spans="1:23" x14ac:dyDescent="0.25">
      <c r="A188" t="s">
        <v>2713</v>
      </c>
      <c r="B188">
        <f t="shared" si="28"/>
        <v>34</v>
      </c>
      <c r="C188">
        <f t="shared" si="25"/>
        <v>70</v>
      </c>
      <c r="E188" t="str">
        <f t="shared" si="26"/>
        <v>/images/0/07/GatekeeperArt.jpg</v>
      </c>
      <c r="F188" t="s">
        <v>1438</v>
      </c>
      <c r="H188" s="3" t="s">
        <v>157</v>
      </c>
      <c r="J188" t="s">
        <v>455</v>
      </c>
      <c r="K188" t="s">
        <v>456</v>
      </c>
      <c r="L188" t="str">
        <f t="shared" si="30"/>
        <v>/images/d/d9/MasterpieceArt.jpg</v>
      </c>
      <c r="O188">
        <f t="shared" si="22"/>
        <v>12</v>
      </c>
      <c r="P188">
        <f t="shared" si="23"/>
        <v>11</v>
      </c>
      <c r="S188" t="str">
        <f>INDEX(Illustrators!C:C,MATCH(SUBSTITUTE(LOWER(H188)," ",""),Illustrators!G:G,0))</f>
        <v>Kelli Stakenas</v>
      </c>
      <c r="W188" t="str">
        <f t="shared" si="24"/>
        <v>{ id:"masterpiece", illustrator:"Kelli Stakenas" },</v>
      </c>
    </row>
    <row r="189" spans="1:23" x14ac:dyDescent="0.25">
      <c r="A189" t="s">
        <v>2714</v>
      </c>
      <c r="B189">
        <f t="shared" si="28"/>
        <v>30</v>
      </c>
      <c r="C189">
        <f t="shared" si="25"/>
        <v>62</v>
      </c>
      <c r="E189" t="str">
        <f t="shared" si="26"/>
        <v>/images/8/8e/LiveryArt.jpg</v>
      </c>
      <c r="H189" s="3" t="s">
        <v>158</v>
      </c>
      <c r="I189" s="3" t="s">
        <v>552</v>
      </c>
      <c r="J189" t="s">
        <v>457</v>
      </c>
      <c r="K189" t="s">
        <v>458</v>
      </c>
      <c r="L189" t="str">
        <f t="shared" si="30"/>
        <v>/images/5/5e/Merchant_GuildArt.jpg</v>
      </c>
      <c r="O189">
        <f t="shared" si="22"/>
        <v>20</v>
      </c>
      <c r="P189">
        <f t="shared" si="23"/>
        <v>13</v>
      </c>
      <c r="S189" t="str">
        <f>INDEX(Illustrators!C:C,MATCH(SUBSTITUTE(LOWER(H189)," ",""),Illustrators!G:G,0))</f>
        <v>Eric J Carter</v>
      </c>
      <c r="W189" t="str">
        <f t="shared" si="24"/>
        <v>{ id:"merchantguild", illustrator:"Eric J Carter" },</v>
      </c>
    </row>
    <row r="190" spans="1:23" x14ac:dyDescent="0.25">
      <c r="A190" t="s">
        <v>2715</v>
      </c>
      <c r="B190">
        <f t="shared" si="28"/>
        <v>32</v>
      </c>
      <c r="C190">
        <f t="shared" si="25"/>
        <v>66</v>
      </c>
      <c r="E190" t="str">
        <f t="shared" si="26"/>
        <v>/images/7/75/DestrierArt.jpg</v>
      </c>
      <c r="H190" s="3" t="s">
        <v>159</v>
      </c>
      <c r="J190" t="s">
        <v>459</v>
      </c>
      <c r="K190" t="s">
        <v>460</v>
      </c>
      <c r="L190" t="str">
        <f t="shared" si="30"/>
        <v>/images/a/a1/PlazaArt.jpg</v>
      </c>
      <c r="O190">
        <f t="shared" si="22"/>
        <v>16</v>
      </c>
      <c r="P190">
        <f t="shared" si="23"/>
        <v>5</v>
      </c>
      <c r="S190" t="str">
        <f>INDEX(Illustrators!C:C,MATCH(SUBSTITUTE(LOWER(H190)," ",""),Illustrators!G:G,0))</f>
        <v>Ryan Laukat</v>
      </c>
      <c r="W190" t="str">
        <f t="shared" si="24"/>
        <v>{ id:"plaza", illustrator:"Ryan Laukat" },</v>
      </c>
    </row>
    <row r="191" spans="1:23" x14ac:dyDescent="0.25">
      <c r="A191" t="s">
        <v>2716</v>
      </c>
      <c r="B191">
        <f t="shared" si="28"/>
        <v>32</v>
      </c>
      <c r="C191">
        <f t="shared" si="25"/>
        <v>60</v>
      </c>
      <c r="E191" t="str">
        <f t="shared" si="26"/>
        <v>/images/3/30/WayfarerArt.jpg</v>
      </c>
      <c r="H191" s="3" t="s">
        <v>160</v>
      </c>
      <c r="J191" t="s">
        <v>461</v>
      </c>
      <c r="K191" t="s">
        <v>462</v>
      </c>
      <c r="L191" t="str">
        <f t="shared" si="30"/>
        <v>/images/f/ff/SoothsayerArt.jpg</v>
      </c>
      <c r="O191">
        <f t="shared" si="22"/>
        <v>5</v>
      </c>
      <c r="P191">
        <f t="shared" si="23"/>
        <v>10</v>
      </c>
      <c r="S191" t="str">
        <f>INDEX(Illustrators!C:C,MATCH(SUBSTITUTE(LOWER(H191)," ",""),Illustrators!G:G,0))</f>
        <v>Alayna Danner</v>
      </c>
      <c r="W191" t="str">
        <f t="shared" si="24"/>
        <v>{ id:"soothsayer", illustrator:"Alayna Danner" },</v>
      </c>
    </row>
    <row r="192" spans="1:23" x14ac:dyDescent="0.25">
      <c r="A192" t="s">
        <v>2717</v>
      </c>
      <c r="B192">
        <f t="shared" si="28"/>
        <v>28</v>
      </c>
      <c r="C192">
        <f t="shared" si="25"/>
        <v>52</v>
      </c>
      <c r="E192" t="str">
        <f t="shared" si="26"/>
        <v>/images/9/9a/TentArt.jpg</v>
      </c>
      <c r="H192" s="3" t="s">
        <v>161</v>
      </c>
      <c r="J192" t="s">
        <v>463</v>
      </c>
      <c r="K192" t="s">
        <v>464</v>
      </c>
      <c r="L192" t="str">
        <f t="shared" si="30"/>
        <v>/images/5/59/StonemasonArt.jpg</v>
      </c>
      <c r="O192">
        <f t="shared" si="22"/>
        <v>18</v>
      </c>
      <c r="P192">
        <f t="shared" si="23"/>
        <v>10</v>
      </c>
      <c r="S192" t="str">
        <f>INDEX(Illustrators!C:C,MATCH(SUBSTITUTE(LOWER(H192)," ",""),Illustrators!G:G,0))</f>
        <v>Lorraine Schleter</v>
      </c>
      <c r="W192" t="str">
        <f t="shared" si="24"/>
        <v>{ id:"stonemason", illustrator:"Lorraine Schleter" },</v>
      </c>
    </row>
    <row r="193" spans="1:23" x14ac:dyDescent="0.25">
      <c r="A193" t="s">
        <v>2718</v>
      </c>
      <c r="B193">
        <f t="shared" si="28"/>
        <v>32</v>
      </c>
      <c r="C193">
        <f t="shared" si="25"/>
        <v>60</v>
      </c>
      <c r="E193" t="str">
        <f t="shared" si="26"/>
        <v>/images/0/01/GarrisonArt.jpg</v>
      </c>
      <c r="H193" s="3" t="s">
        <v>162</v>
      </c>
      <c r="J193" t="s">
        <v>465</v>
      </c>
      <c r="K193" t="s">
        <v>466</v>
      </c>
      <c r="L193" t="str">
        <f t="shared" si="30"/>
        <v>/images/8/85/TaxmanArt.jpg</v>
      </c>
      <c r="O193">
        <f t="shared" si="22"/>
        <v>10</v>
      </c>
      <c r="P193">
        <f t="shared" si="23"/>
        <v>6</v>
      </c>
      <c r="S193" t="str">
        <f>INDEX(Illustrators!C:C,MATCH(SUBSTITUTE(LOWER(H193)," ",""),Illustrators!G:G,0))</f>
        <v>Jessi J</v>
      </c>
      <c r="W193" t="str">
        <f t="shared" si="24"/>
        <v>{ id:"taxman", illustrator:"Jessi J" },</v>
      </c>
    </row>
    <row r="194" spans="1:23" x14ac:dyDescent="0.25">
      <c r="A194" t="s">
        <v>2719</v>
      </c>
      <c r="B194">
        <f t="shared" si="28"/>
        <v>33</v>
      </c>
      <c r="C194">
        <f t="shared" si="25"/>
        <v>62</v>
      </c>
      <c r="E194" t="str">
        <f t="shared" si="26"/>
        <v>/images/6/6e/Hill_FortArt.jpg</v>
      </c>
      <c r="G194" t="s">
        <v>518</v>
      </c>
      <c r="H194" s="3" t="s">
        <v>163</v>
      </c>
      <c r="I194" s="3" t="s">
        <v>553</v>
      </c>
      <c r="J194" t="s">
        <v>467</v>
      </c>
      <c r="K194" t="s">
        <v>468</v>
      </c>
      <c r="L194" t="str">
        <f t="shared" si="30"/>
        <v>/images/2/2b/Border_VillageArt.jpg</v>
      </c>
      <c r="O194">
        <f t="shared" ref="O194:O257" si="31">LEN(J194)</f>
        <v>18</v>
      </c>
      <c r="P194">
        <f t="shared" ref="P194:P257" si="32">LEN(H194)</f>
        <v>13</v>
      </c>
      <c r="S194" t="str">
        <f>INDEX(Illustrators!C:C,MATCH(SUBSTITUTE(LOWER(H194)," ",""),Illustrators!G:G,0))</f>
        <v>Kurt Miller</v>
      </c>
      <c r="W194" t="str">
        <f t="shared" si="24"/>
        <v>{ id:"bordervillage", illustrator:"Kurt Miller" },</v>
      </c>
    </row>
    <row r="195" spans="1:23" x14ac:dyDescent="0.25">
      <c r="A195" t="s">
        <v>2720</v>
      </c>
      <c r="B195">
        <f t="shared" si="28"/>
        <v>34</v>
      </c>
      <c r="C195">
        <f t="shared" si="25"/>
        <v>64</v>
      </c>
      <c r="E195" t="str">
        <f t="shared" si="26"/>
        <v>/images/5/59/StrongholdArt.jpg</v>
      </c>
      <c r="F195" t="s">
        <v>1438</v>
      </c>
      <c r="H195" s="3" t="s">
        <v>164</v>
      </c>
      <c r="I195" s="3" t="s">
        <v>554</v>
      </c>
      <c r="J195" t="s">
        <v>469</v>
      </c>
      <c r="K195" t="s">
        <v>470</v>
      </c>
      <c r="L195" t="str">
        <f t="shared" si="30"/>
        <v>/images/6/6b/Fools_GoldArt.jpg</v>
      </c>
      <c r="O195">
        <f t="shared" si="31"/>
        <v>11</v>
      </c>
      <c r="P195">
        <f t="shared" si="32"/>
        <v>9</v>
      </c>
      <c r="S195" t="str">
        <f>INDEX(Illustrators!C:C,MATCH(SUBSTITUTE(LOWER(H195)," ",""),Illustrators!G:G,0))</f>
        <v>Ryan Laukat</v>
      </c>
      <c r="W195" t="str">
        <f t="shared" ref="W195:W258" si="33">IFERROR("{ id:"""&amp;H195&amp;""", illustrator:"""&amp;S195&amp;""" },","")</f>
        <v>{ id:"foolsgold", illustrator:"Ryan Laukat" },</v>
      </c>
    </row>
    <row r="196" spans="1:23" x14ac:dyDescent="0.25">
      <c r="A196" t="s">
        <v>2721</v>
      </c>
      <c r="B196">
        <f t="shared" si="28"/>
        <v>34</v>
      </c>
      <c r="C196">
        <f t="shared" si="25"/>
        <v>70</v>
      </c>
      <c r="E196" t="str">
        <f t="shared" si="26"/>
        <v>/images/a/a2/PilgrimageArt.jpg</v>
      </c>
      <c r="H196" s="3" t="s">
        <v>165</v>
      </c>
      <c r="I196" s="3" t="s">
        <v>578</v>
      </c>
      <c r="J196" t="s">
        <v>471</v>
      </c>
      <c r="K196" t="s">
        <v>472</v>
      </c>
      <c r="L196" t="str">
        <f t="shared" si="30"/>
        <v>/images/7/72/TraderArt.jpg</v>
      </c>
      <c r="O196">
        <f t="shared" si="31"/>
        <v>9</v>
      </c>
      <c r="P196">
        <f t="shared" si="32"/>
        <v>6</v>
      </c>
      <c r="S196" t="str">
        <f>INDEX(Illustrators!C:C,MATCH(SUBSTITUTE(LOWER(H196)," ",""),Illustrators!G:G,0))</f>
        <v>Lorraine Schleter</v>
      </c>
      <c r="W196" t="str">
        <f t="shared" si="33"/>
        <v>{ id:"trader", illustrator:"Lorraine Schleter" },</v>
      </c>
    </row>
    <row r="197" spans="1:23" x14ac:dyDescent="0.25">
      <c r="A197" t="s">
        <v>2722</v>
      </c>
      <c r="B197">
        <f t="shared" si="28"/>
        <v>35</v>
      </c>
      <c r="C197">
        <f t="shared" ref="C197:C260" si="34">FIND(".jpg",A197,B197)+3</f>
        <v>66</v>
      </c>
      <c r="E197" t="str">
        <f t="shared" ref="E197:E260" si="35">SUBSTITUTE(RIGHT(LEFT(A197,C197),LEN(LEFT(A197,C197))-B197),"/thumb","")</f>
        <v>/images/a/a3/PathfindingArt.jpg</v>
      </c>
      <c r="H197" s="3" t="s">
        <v>166</v>
      </c>
      <c r="J197" t="s">
        <v>473</v>
      </c>
      <c r="K197" t="s">
        <v>474</v>
      </c>
      <c r="L197" t="str">
        <f t="shared" si="30"/>
        <v>/images/2/21/HighwayArt.jpg</v>
      </c>
      <c r="O197">
        <f t="shared" si="31"/>
        <v>5</v>
      </c>
      <c r="P197">
        <f t="shared" si="32"/>
        <v>7</v>
      </c>
      <c r="S197" t="str">
        <f>INDEX(Illustrators!C:C,MATCH(SUBSTITUTE(LOWER(H197)," ",""),Illustrators!G:G,0))</f>
        <v>Eric J Carter</v>
      </c>
      <c r="W197" t="str">
        <f t="shared" si="33"/>
        <v>{ id:"highway", illustrator:"Eric J Carter" },</v>
      </c>
    </row>
    <row r="198" spans="1:23" x14ac:dyDescent="0.25">
      <c r="A198" t="s">
        <v>2723</v>
      </c>
      <c r="B198">
        <f t="shared" si="28"/>
        <v>35</v>
      </c>
      <c r="C198">
        <f t="shared" si="34"/>
        <v>66</v>
      </c>
      <c r="E198" t="str">
        <f t="shared" si="35"/>
        <v>/images/8/86/BattlefieldArt.jpg</v>
      </c>
      <c r="H198" s="3" t="s">
        <v>167</v>
      </c>
      <c r="I198" s="3" t="s">
        <v>555</v>
      </c>
      <c r="J198" t="s">
        <v>475</v>
      </c>
      <c r="K198" t="s">
        <v>476</v>
      </c>
      <c r="L198" t="str">
        <f t="shared" si="30"/>
        <v>/images/b/b3/Silk_RoadArt.jpg</v>
      </c>
      <c r="O198">
        <f t="shared" si="31"/>
        <v>16</v>
      </c>
      <c r="P198">
        <f t="shared" si="32"/>
        <v>8</v>
      </c>
      <c r="S198" t="str">
        <f>INDEX(Illustrators!C:C,MATCH(SUBSTITUTE(LOWER(H198)," ",""),Illustrators!G:G,0))</f>
        <v>Martin Hoffmann</v>
      </c>
      <c r="W198" t="str">
        <f t="shared" si="33"/>
        <v>{ id:"silkroad", illustrator:"Martin Hoffmann" },</v>
      </c>
    </row>
    <row r="199" spans="1:23" x14ac:dyDescent="0.25">
      <c r="A199" t="s">
        <v>2724</v>
      </c>
      <c r="B199">
        <f t="shared" si="28"/>
        <v>37</v>
      </c>
      <c r="C199">
        <f t="shared" si="34"/>
        <v>76</v>
      </c>
      <c r="E199" t="str">
        <f t="shared" si="35"/>
        <v>/images/4/43/Mountain_PassArt.jpg</v>
      </c>
      <c r="F199" t="s">
        <v>1438</v>
      </c>
      <c r="H199" s="3" t="s">
        <v>168</v>
      </c>
      <c r="I199" s="3" t="s">
        <v>556</v>
      </c>
      <c r="J199" t="s">
        <v>477</v>
      </c>
      <c r="K199" t="s">
        <v>478</v>
      </c>
      <c r="L199" t="str">
        <f t="shared" si="30"/>
        <v>/images/e/ee/IllGotten_GainsArt.jpg</v>
      </c>
      <c r="O199">
        <f t="shared" si="31"/>
        <v>11</v>
      </c>
      <c r="P199">
        <f t="shared" si="32"/>
        <v>14</v>
      </c>
      <c r="S199" t="str">
        <f>INDEX(Illustrators!C:C,MATCH(SUBSTITUTE(LOWER(H199)," ",""),Illustrators!G:G,0))</f>
        <v>Jason Slavin</v>
      </c>
      <c r="W199" t="str">
        <f t="shared" si="33"/>
        <v>{ id:"illgottengains", illustrator:"Jason Slavin" },</v>
      </c>
    </row>
    <row r="200" spans="1:23" x14ac:dyDescent="0.25">
      <c r="A200" t="s">
        <v>2725</v>
      </c>
      <c r="B200">
        <f t="shared" si="28"/>
        <v>28</v>
      </c>
      <c r="C200">
        <f t="shared" si="34"/>
        <v>52</v>
      </c>
      <c r="E200" t="str">
        <f t="shared" si="35"/>
        <v>/images/a/a7/FairArt.jpg</v>
      </c>
      <c r="H200" s="3" t="s">
        <v>169</v>
      </c>
      <c r="J200" t="s">
        <v>479</v>
      </c>
      <c r="K200" t="s">
        <v>480</v>
      </c>
      <c r="L200" t="str">
        <f t="shared" si="30"/>
        <v>/images/3/31/EmbassyArt.jpg</v>
      </c>
      <c r="O200">
        <f t="shared" si="31"/>
        <v>7</v>
      </c>
      <c r="P200">
        <f t="shared" si="32"/>
        <v>7</v>
      </c>
      <c r="S200" t="str">
        <f>INDEX(Illustrators!C:C,MATCH(SUBSTITUTE(LOWER(H200)," ",""),Illustrators!G:G,0))</f>
        <v>Marco Morte</v>
      </c>
      <c r="W200" t="str">
        <f t="shared" si="33"/>
        <v>{ id:"embassy", illustrator:"Marco Morte" },</v>
      </c>
    </row>
    <row r="201" spans="1:23" x14ac:dyDescent="0.25">
      <c r="A201" t="s">
        <v>2726</v>
      </c>
      <c r="B201">
        <f t="shared" si="28"/>
        <v>33</v>
      </c>
      <c r="C201">
        <f t="shared" si="34"/>
        <v>62</v>
      </c>
      <c r="E201" t="str">
        <f t="shared" si="35"/>
        <v>/images/f/fe/AstrolabeArt.jpg</v>
      </c>
      <c r="H201" s="3" t="s">
        <v>170</v>
      </c>
      <c r="I201" s="3" t="s">
        <v>557</v>
      </c>
      <c r="J201" t="s">
        <v>481</v>
      </c>
      <c r="K201" t="s">
        <v>482</v>
      </c>
      <c r="L201" t="str">
        <f t="shared" si="30"/>
        <v>/images/e/ef/Nomad_CampArt.jpg</v>
      </c>
      <c r="O201">
        <f t="shared" si="31"/>
        <v>16</v>
      </c>
      <c r="P201">
        <f t="shared" si="32"/>
        <v>9</v>
      </c>
      <c r="S201" t="str">
        <f>INDEX(Illustrators!C:C,MATCH(SUBSTITUTE(LOWER(H201)," ",""),Illustrators!G:G,0))</f>
        <v>Garret DeChellis</v>
      </c>
      <c r="W201" t="str">
        <f t="shared" si="33"/>
        <v>{ id:"nomadcamp", illustrator:"Garret DeChellis" },</v>
      </c>
    </row>
    <row r="202" spans="1:23" x14ac:dyDescent="0.25">
      <c r="A202" t="s">
        <v>2727</v>
      </c>
      <c r="B202">
        <f t="shared" si="28"/>
        <v>34</v>
      </c>
      <c r="C202">
        <f t="shared" si="34"/>
        <v>64</v>
      </c>
      <c r="E202" t="str">
        <f t="shared" si="35"/>
        <v>/images/8/81/Cargo_ShipArt.jpg</v>
      </c>
      <c r="H202" s="3" t="s">
        <v>171</v>
      </c>
      <c r="I202" s="3" t="s">
        <v>523</v>
      </c>
      <c r="J202" t="s">
        <v>483</v>
      </c>
      <c r="K202" t="s">
        <v>484</v>
      </c>
      <c r="L202" t="str">
        <f t="shared" si="30"/>
        <v>/images/4/4b/Spice_MerchantArt.jpg</v>
      </c>
      <c r="O202">
        <f t="shared" si="31"/>
        <v>17</v>
      </c>
      <c r="P202">
        <f t="shared" si="32"/>
        <v>13</v>
      </c>
      <c r="S202" t="str">
        <f>INDEX(Illustrators!C:C,MATCH(SUBSTITUTE(LOWER(H202)," ",""),Illustrators!G:G,0))</f>
        <v>Alayna Danner</v>
      </c>
      <c r="W202" t="str">
        <f t="shared" si="33"/>
        <v>{ id:"spicemerchant", illustrator:"Alayna Danner" },</v>
      </c>
    </row>
    <row r="203" spans="1:23" x14ac:dyDescent="0.25">
      <c r="A203" t="s">
        <v>2728</v>
      </c>
      <c r="B203">
        <f t="shared" si="28"/>
        <v>29</v>
      </c>
      <c r="C203">
        <f t="shared" si="34"/>
        <v>60</v>
      </c>
      <c r="E203" t="str">
        <f t="shared" si="35"/>
        <v>/images/a/a3/DruidArt.jpg</v>
      </c>
      <c r="H203" s="3" t="s">
        <v>172</v>
      </c>
      <c r="J203" t="s">
        <v>485</v>
      </c>
      <c r="K203" t="s">
        <v>486</v>
      </c>
      <c r="L203" t="str">
        <f t="shared" si="30"/>
        <v>/images/e/eb/OracleArt.jpg</v>
      </c>
      <c r="O203">
        <f t="shared" si="31"/>
        <v>6</v>
      </c>
      <c r="P203">
        <f t="shared" si="32"/>
        <v>6</v>
      </c>
      <c r="S203" t="str">
        <f>INDEX(Illustrators!C:C,MATCH(SUBSTITUTE(LOWER(H203)," ",""),Illustrators!G:G,0))</f>
        <v>Jessi J</v>
      </c>
      <c r="W203" t="str">
        <f t="shared" si="33"/>
        <v>{ id:"oracle", illustrator:"Jessi J" },</v>
      </c>
    </row>
    <row r="204" spans="1:23" x14ac:dyDescent="0.25">
      <c r="A204" t="s">
        <v>2729</v>
      </c>
      <c r="B204">
        <f t="shared" si="28"/>
        <v>35</v>
      </c>
      <c r="C204">
        <f t="shared" si="34"/>
        <v>66</v>
      </c>
      <c r="E204" t="str">
        <f t="shared" si="35"/>
        <v>/images/5/53/Flag_BearerArt.jpg</v>
      </c>
      <c r="H204" s="3" t="s">
        <v>173</v>
      </c>
      <c r="J204" t="s">
        <v>487</v>
      </c>
      <c r="K204" t="s">
        <v>488</v>
      </c>
      <c r="L204" t="str">
        <f t="shared" si="30"/>
        <v>/images/7/75/CartographerArt.jpg</v>
      </c>
      <c r="O204">
        <f t="shared" si="31"/>
        <v>11</v>
      </c>
      <c r="P204">
        <f t="shared" si="32"/>
        <v>12</v>
      </c>
      <c r="S204" t="str">
        <f>INDEX(Illustrators!C:C,MATCH(SUBSTITUTE(LOWER(H204)," ",""),Illustrators!G:G,0))</f>
        <v>Mark Poole</v>
      </c>
      <c r="W204" t="str">
        <f t="shared" si="33"/>
        <v>{ id:"cartographer", illustrator:"Mark Poole" },</v>
      </c>
    </row>
    <row r="205" spans="1:23" x14ac:dyDescent="0.25">
      <c r="A205" t="s">
        <v>2730</v>
      </c>
      <c r="B205">
        <f t="shared" si="28"/>
        <v>31</v>
      </c>
      <c r="C205">
        <f t="shared" si="34"/>
        <v>58</v>
      </c>
      <c r="E205" t="str">
        <f t="shared" si="35"/>
        <v>/images/e/e7/LackeysArt.jpg</v>
      </c>
      <c r="H205" s="3" t="s">
        <v>174</v>
      </c>
      <c r="J205" t="s">
        <v>489</v>
      </c>
      <c r="K205" t="s">
        <v>490</v>
      </c>
      <c r="L205" t="str">
        <f t="shared" si="30"/>
        <v>/images/d/dd/FarmlandArt.jpg</v>
      </c>
      <c r="O205">
        <f t="shared" si="31"/>
        <v>14</v>
      </c>
      <c r="P205">
        <f t="shared" si="32"/>
        <v>8</v>
      </c>
      <c r="S205" t="str">
        <f>INDEX(Illustrators!C:C,MATCH(SUBSTITUTE(LOWER(H205)," ",""),Illustrators!G:G,0))</f>
        <v>Eric J Carter</v>
      </c>
      <c r="W205" t="str">
        <f t="shared" si="33"/>
        <v>{ id:"farmland", illustrator:"Eric J Carter" },</v>
      </c>
    </row>
    <row r="206" spans="1:23" x14ac:dyDescent="0.25">
      <c r="A206" t="s">
        <v>2731</v>
      </c>
      <c r="B206">
        <f t="shared" si="28"/>
        <v>30</v>
      </c>
      <c r="C206">
        <f t="shared" si="34"/>
        <v>56</v>
      </c>
      <c r="E206" t="str">
        <f t="shared" si="35"/>
        <v>/images/d/d2/MonkeyArt.jpg</v>
      </c>
      <c r="H206" s="3" t="s">
        <v>175</v>
      </c>
      <c r="I206" s="3" t="s">
        <v>558</v>
      </c>
      <c r="J206" t="s">
        <v>491</v>
      </c>
      <c r="K206" t="s">
        <v>492</v>
      </c>
      <c r="L206" t="str">
        <f t="shared" si="30"/>
        <v>/images/6/6b/Noble_BrigandArt.jpg</v>
      </c>
      <c r="O206">
        <f t="shared" si="31"/>
        <v>13</v>
      </c>
      <c r="P206">
        <f t="shared" si="32"/>
        <v>12</v>
      </c>
      <c r="S206" t="str">
        <f>INDEX(Illustrators!C:C,MATCH(SUBSTITUTE(LOWER(H206)," ",""),Illustrators!G:G,0))</f>
        <v>Joshua Stewart</v>
      </c>
      <c r="W206" t="str">
        <f t="shared" si="33"/>
        <v>{ id:"noblebrigand", illustrator:"Joshua Stewart" },</v>
      </c>
    </row>
    <row r="207" spans="1:23" x14ac:dyDescent="0.25">
      <c r="A207" t="s">
        <v>2732</v>
      </c>
      <c r="B207">
        <f t="shared" si="28"/>
        <v>33</v>
      </c>
      <c r="C207">
        <f t="shared" si="34"/>
        <v>62</v>
      </c>
      <c r="E207" t="str">
        <f t="shared" si="35"/>
        <v>/images/4/4c/StockpileArt.jpg</v>
      </c>
      <c r="H207" s="3" t="s">
        <v>176</v>
      </c>
      <c r="J207" t="s">
        <v>493</v>
      </c>
      <c r="K207" t="s">
        <v>1545</v>
      </c>
      <c r="L207" t="str">
        <f t="shared" si="30"/>
        <v>/images/f/f0/MargraveArt.jpg</v>
      </c>
      <c r="O207">
        <f t="shared" si="31"/>
        <v>8</v>
      </c>
      <c r="P207">
        <f t="shared" si="32"/>
        <v>8</v>
      </c>
      <c r="S207" t="str">
        <f>INDEX(Illustrators!C:C,MATCH(SUBSTITUTE(LOWER(H207)," ",""),Illustrators!G:G,0))</f>
        <v>Joshua Stewart</v>
      </c>
      <c r="W207" t="str">
        <f t="shared" si="33"/>
        <v>{ id:"margrave", illustrator:"Joshua Stewart" },</v>
      </c>
    </row>
    <row r="208" spans="1:23" x14ac:dyDescent="0.25">
      <c r="A208" t="s">
        <v>2733</v>
      </c>
      <c r="B208">
        <f t="shared" si="28"/>
        <v>32</v>
      </c>
      <c r="C208">
        <f t="shared" si="34"/>
        <v>60</v>
      </c>
      <c r="E208" t="str">
        <f t="shared" si="35"/>
        <v>/images/1/1b/SuppliesArt.jpg</v>
      </c>
      <c r="H208" s="3" t="s">
        <v>177</v>
      </c>
      <c r="J208" t="s">
        <v>494</v>
      </c>
      <c r="K208" t="s">
        <v>495</v>
      </c>
      <c r="L208" t="str">
        <f t="shared" si="30"/>
        <v>/images/b/b5/HagglerArt.jpg</v>
      </c>
      <c r="O208">
        <f t="shared" si="31"/>
        <v>11</v>
      </c>
      <c r="P208">
        <f t="shared" si="32"/>
        <v>7</v>
      </c>
      <c r="S208" t="str">
        <f>INDEX(Illustrators!C:C,MATCH(SUBSTITUTE(LOWER(H208)," ",""),Illustrators!G:G,0))</f>
        <v>Claus Stephan</v>
      </c>
      <c r="W208" t="str">
        <f t="shared" si="33"/>
        <v>{ id:"haggler", illustrator:"Claus Stephan" },</v>
      </c>
    </row>
    <row r="209" spans="1:23" x14ac:dyDescent="0.25">
      <c r="A209" t="s">
        <v>2734</v>
      </c>
      <c r="B209">
        <f t="shared" si="28"/>
        <v>32</v>
      </c>
      <c r="C209">
        <f t="shared" si="34"/>
        <v>60</v>
      </c>
      <c r="E209" t="str">
        <f t="shared" si="35"/>
        <v>/images/4/4a/WerewolfArt.jpg</v>
      </c>
      <c r="H209" s="3" t="s">
        <v>178</v>
      </c>
      <c r="J209" t="s">
        <v>496</v>
      </c>
      <c r="K209" t="s">
        <v>497</v>
      </c>
      <c r="L209" t="str">
        <f t="shared" si="30"/>
        <v>/images/a/ab/SchemeArt.jpg</v>
      </c>
      <c r="O209">
        <f t="shared" si="31"/>
        <v>7</v>
      </c>
      <c r="P209">
        <f t="shared" si="32"/>
        <v>6</v>
      </c>
      <c r="S209" t="str">
        <f>INDEX(Illustrators!C:C,MATCH(SUBSTITUTE(LOWER(H209)," ",""),Illustrators!G:G,0))</f>
        <v>Julien Delval</v>
      </c>
      <c r="W209" t="str">
        <f t="shared" si="33"/>
        <v>{ id:"scheme", illustrator:"Julien Delval" },</v>
      </c>
    </row>
    <row r="210" spans="1:23" x14ac:dyDescent="0.25">
      <c r="A210" t="s">
        <v>2735</v>
      </c>
      <c r="B210">
        <f t="shared" si="28"/>
        <v>34</v>
      </c>
      <c r="C210">
        <f t="shared" si="34"/>
        <v>64</v>
      </c>
      <c r="E210" t="str">
        <f t="shared" si="35"/>
        <v>/images/b/bc/Star_ChartArt.jpg</v>
      </c>
      <c r="H210" s="3" t="s">
        <v>179</v>
      </c>
      <c r="J210" t="s">
        <v>498</v>
      </c>
      <c r="K210" t="s">
        <v>499</v>
      </c>
      <c r="L210" t="str">
        <f t="shared" si="30"/>
        <v>/images/3/3d/InnArt.jpg</v>
      </c>
      <c r="O210">
        <f t="shared" si="31"/>
        <v>7</v>
      </c>
      <c r="P210">
        <f t="shared" si="32"/>
        <v>3</v>
      </c>
      <c r="S210" t="str">
        <f>INDEX(Illustrators!C:C,MATCH(SUBSTITUTE(LOWER(H210)," ",""),Illustrators!G:G,0))</f>
        <v>Marcel-André Casasola Merkle</v>
      </c>
      <c r="W210" t="str">
        <f t="shared" si="33"/>
        <v>{ id:"inn", illustrator:"Marcel-André Casasola Merkle" },</v>
      </c>
    </row>
    <row r="211" spans="1:23" x14ac:dyDescent="0.25">
      <c r="A211" t="s">
        <v>2736</v>
      </c>
      <c r="B211">
        <f t="shared" si="28"/>
        <v>28</v>
      </c>
      <c r="C211">
        <f t="shared" si="34"/>
        <v>52</v>
      </c>
      <c r="E211" t="str">
        <f t="shared" si="35"/>
        <v>/images/8/82/FlagArt.jpg</v>
      </c>
      <c r="H211" s="3" t="s">
        <v>180</v>
      </c>
      <c r="J211" t="s">
        <v>500</v>
      </c>
      <c r="K211" t="s">
        <v>1544</v>
      </c>
      <c r="L211" t="str">
        <f t="shared" si="30"/>
        <v>/images/a/ad/TunnelArt.jpg</v>
      </c>
      <c r="O211">
        <f t="shared" si="31"/>
        <v>6</v>
      </c>
      <c r="P211">
        <f t="shared" si="32"/>
        <v>6</v>
      </c>
      <c r="S211" t="str">
        <f>INDEX(Illustrators!C:C,MATCH(SUBSTITUTE(LOWER(H211)," ",""),Illustrators!G:G,0))</f>
        <v>Brian Brinlee</v>
      </c>
      <c r="W211" t="str">
        <f t="shared" si="33"/>
        <v>{ id:"tunnel", illustrator:"Brian Brinlee" },</v>
      </c>
    </row>
    <row r="212" spans="1:23" x14ac:dyDescent="0.25">
      <c r="A212" t="s">
        <v>2737</v>
      </c>
      <c r="B212">
        <f t="shared" si="28"/>
        <v>44</v>
      </c>
      <c r="C212">
        <f t="shared" si="34"/>
        <v>84</v>
      </c>
      <c r="E212" t="str">
        <f t="shared" si="35"/>
        <v>/images/7/7b/Way_of_the_ChameleonArt.jpg</v>
      </c>
      <c r="H212" s="3" t="s">
        <v>181</v>
      </c>
      <c r="J212" t="s">
        <v>501</v>
      </c>
      <c r="K212" t="s">
        <v>502</v>
      </c>
      <c r="L212" t="str">
        <f t="shared" si="30"/>
        <v>/images/7/7f/CrossroadsArt.jpg</v>
      </c>
      <c r="O212">
        <f t="shared" si="31"/>
        <v>9</v>
      </c>
      <c r="P212">
        <f t="shared" si="32"/>
        <v>10</v>
      </c>
      <c r="S212" t="str">
        <f>INDEX(Illustrators!C:C,MATCH(SUBSTITUTE(LOWER(H212)," ",""),Illustrators!G:G,0))</f>
        <v>Matthias Catrein</v>
      </c>
      <c r="W212" t="str">
        <f t="shared" si="33"/>
        <v>{ id:"crossroads", illustrator:"Matthias Catrein" },</v>
      </c>
    </row>
    <row r="213" spans="1:23" x14ac:dyDescent="0.25">
      <c r="A213" t="s">
        <v>2738</v>
      </c>
      <c r="B213">
        <f t="shared" si="28"/>
        <v>38</v>
      </c>
      <c r="C213">
        <f t="shared" si="34"/>
        <v>72</v>
      </c>
      <c r="E213" t="str">
        <f t="shared" si="35"/>
        <v>/images/8/83/Way_of_the_RatArt.jpg</v>
      </c>
      <c r="H213" s="3" t="s">
        <v>182</v>
      </c>
      <c r="J213" t="s">
        <v>503</v>
      </c>
      <c r="K213" t="s">
        <v>1546</v>
      </c>
      <c r="L213" t="str">
        <f t="shared" ref="L213:L244" si="36">IF(J213="","",IF(I213&lt;&gt;"", INDEX(E:E,MATCH("*"&amp;I213&amp;"*",E:E,0)),INDEX(E:E,MATCH("*"&amp;H213&amp;"Art*",E:E,0))))</f>
        <v>/images/0/00/DevelopArt.jpg</v>
      </c>
      <c r="O213">
        <f t="shared" si="31"/>
        <v>13</v>
      </c>
      <c r="P213">
        <f t="shared" si="32"/>
        <v>7</v>
      </c>
      <c r="S213" t="str">
        <f>INDEX(Illustrators!C:C,MATCH(SUBSTITUTE(LOWER(H213)," ",""),Illustrators!G:G,0))</f>
        <v>Marco Morte</v>
      </c>
      <c r="W213" t="str">
        <f t="shared" si="33"/>
        <v>{ id:"develop", illustrator:"Marco Morte" },</v>
      </c>
    </row>
    <row r="214" spans="1:23" x14ac:dyDescent="0.25">
      <c r="A214" t="s">
        <v>2739</v>
      </c>
      <c r="B214">
        <f t="shared" si="28"/>
        <v>38</v>
      </c>
      <c r="C214">
        <f t="shared" si="34"/>
        <v>72</v>
      </c>
      <c r="E214" t="str">
        <f t="shared" si="35"/>
        <v>/images/b/b7/Band_of_NomadsArt.jpg</v>
      </c>
      <c r="H214" s="3" t="s">
        <v>183</v>
      </c>
      <c r="J214" t="s">
        <v>504</v>
      </c>
      <c r="K214" t="s">
        <v>505</v>
      </c>
      <c r="L214" t="str">
        <f t="shared" si="36"/>
        <v>/images/d/d3/OasisArt.jpg</v>
      </c>
      <c r="O214">
        <f t="shared" si="31"/>
        <v>5</v>
      </c>
      <c r="P214">
        <f t="shared" si="32"/>
        <v>5</v>
      </c>
      <c r="S214" t="str">
        <f>INDEX(Illustrators!C:C,MATCH(SUBSTITUTE(LOWER(H214)," ",""),Illustrators!G:G,0))</f>
        <v>Alayna Danner</v>
      </c>
      <c r="W214" t="str">
        <f t="shared" si="33"/>
        <v>{ id:"oasis", illustrator:"Alayna Danner" },</v>
      </c>
    </row>
    <row r="215" spans="1:23" x14ac:dyDescent="0.25">
      <c r="A215" t="s">
        <v>2740</v>
      </c>
      <c r="B215">
        <f t="shared" si="28"/>
        <v>41</v>
      </c>
      <c r="C215">
        <f t="shared" si="34"/>
        <v>78</v>
      </c>
      <c r="E215" t="str">
        <f t="shared" si="35"/>
        <v>/images/1/12/Circle_of_WitchesArt.jpg</v>
      </c>
      <c r="H215" s="3" t="s">
        <v>184</v>
      </c>
      <c r="J215" t="s">
        <v>506</v>
      </c>
      <c r="K215" t="s">
        <v>507</v>
      </c>
      <c r="L215" t="str">
        <f t="shared" si="36"/>
        <v>/images/c/cf/MandarinArt.jpg</v>
      </c>
      <c r="O215">
        <f t="shared" si="31"/>
        <v>8</v>
      </c>
      <c r="P215">
        <f t="shared" si="32"/>
        <v>8</v>
      </c>
      <c r="S215" t="str">
        <f>INDEX(Illustrators!C:C,MATCH(SUBSTITUTE(LOWER(H215)," ",""),Illustrators!G:G,0))</f>
        <v>Lynell Ingram</v>
      </c>
      <c r="W215" t="str">
        <f t="shared" si="33"/>
        <v>{ id:"mandarin", illustrator:"Lynell Ingram" },</v>
      </c>
    </row>
    <row r="216" spans="1:23" x14ac:dyDescent="0.25">
      <c r="A216" t="s">
        <v>2741</v>
      </c>
      <c r="B216">
        <f t="shared" si="28"/>
        <v>42</v>
      </c>
      <c r="C216">
        <f t="shared" si="34"/>
        <v>80</v>
      </c>
      <c r="E216" t="str">
        <f t="shared" si="35"/>
        <v>/images/f/fc/Wandering_MinstrelArt.jpg</v>
      </c>
      <c r="F216" t="s">
        <v>1438</v>
      </c>
      <c r="H216" s="3" t="s">
        <v>185</v>
      </c>
      <c r="J216" t="s">
        <v>1439</v>
      </c>
      <c r="K216" t="s">
        <v>508</v>
      </c>
      <c r="L216" t="str">
        <f t="shared" si="36"/>
        <v>/images/7/79/CacheArt.jpg</v>
      </c>
      <c r="O216">
        <f t="shared" si="31"/>
        <v>5</v>
      </c>
      <c r="P216">
        <f t="shared" si="32"/>
        <v>5</v>
      </c>
      <c r="S216" t="str">
        <f>INDEX(Illustrators!C:C,MATCH(SUBSTITUTE(LOWER(H216)," ",""),Illustrators!G:G,0))</f>
        <v>RC Torres</v>
      </c>
      <c r="W216" t="str">
        <f t="shared" si="33"/>
        <v>{ id:"cache", illustrator:"RC Torres" },</v>
      </c>
    </row>
    <row r="217" spans="1:23" x14ac:dyDescent="0.25">
      <c r="A217" t="s">
        <v>2742</v>
      </c>
      <c r="B217">
        <f t="shared" ref="B217:B280" si="37">FIND("src=""",A217)+LEN("src=""")-1</f>
        <v>37</v>
      </c>
      <c r="C217">
        <f t="shared" si="34"/>
        <v>70</v>
      </c>
      <c r="E217" t="str">
        <f t="shared" si="35"/>
        <v>/images/e/e6/Herb_GathererArt.jpg</v>
      </c>
      <c r="H217" s="3" t="s">
        <v>186</v>
      </c>
      <c r="J217" t="s">
        <v>509</v>
      </c>
      <c r="K217" t="s">
        <v>510</v>
      </c>
      <c r="L217" t="str">
        <f t="shared" si="36"/>
        <v>/images/b/bb/DuchessArt.jpg</v>
      </c>
      <c r="O217">
        <f t="shared" si="31"/>
        <v>8</v>
      </c>
      <c r="P217">
        <f t="shared" si="32"/>
        <v>7</v>
      </c>
      <c r="S217" t="str">
        <f>INDEX(Illustrators!C:C,MATCH(SUBSTITUTE(LOWER(H217)," ",""),Illustrators!G:G,0))</f>
        <v>Alayna Danner</v>
      </c>
      <c r="W217" t="str">
        <f t="shared" si="33"/>
        <v>{ id:"duchess", illustrator:"Alayna Danner" },</v>
      </c>
    </row>
    <row r="218" spans="1:23" x14ac:dyDescent="0.25">
      <c r="A218" t="s">
        <v>2743</v>
      </c>
      <c r="B218">
        <f t="shared" si="37"/>
        <v>31</v>
      </c>
      <c r="C218">
        <f t="shared" si="34"/>
        <v>58</v>
      </c>
      <c r="E218" t="str">
        <f t="shared" si="35"/>
        <v>/images/5/53/AcolyteArt.jpg</v>
      </c>
      <c r="H218" s="3" t="s">
        <v>187</v>
      </c>
      <c r="J218" t="s">
        <v>511</v>
      </c>
      <c r="K218" t="s">
        <v>512</v>
      </c>
      <c r="L218" t="str">
        <f t="shared" si="36"/>
        <v>/images/3/38/StablesArt.jpg</v>
      </c>
      <c r="O218">
        <f t="shared" si="31"/>
        <v>7</v>
      </c>
      <c r="P218">
        <f t="shared" si="32"/>
        <v>7</v>
      </c>
      <c r="S218" t="str">
        <f>INDEX(Illustrators!C:C,MATCH(SUBSTITUTE(LOWER(H218)," ",""),Illustrators!G:G,0))</f>
        <v>Dennis Lohausen</v>
      </c>
      <c r="W218" t="str">
        <f t="shared" si="33"/>
        <v>{ id:"stables", illustrator:"Dennis Lohausen" },</v>
      </c>
    </row>
    <row r="219" spans="1:23" x14ac:dyDescent="0.25">
      <c r="A219" t="s">
        <v>2744</v>
      </c>
      <c r="B219">
        <f t="shared" si="37"/>
        <v>33</v>
      </c>
      <c r="C219">
        <f t="shared" si="34"/>
        <v>62</v>
      </c>
      <c r="E219" t="str">
        <f t="shared" si="35"/>
        <v>/images/b/b9/SorceressArt.jpg</v>
      </c>
      <c r="H219" s="3" t="s">
        <v>188</v>
      </c>
      <c r="I219" s="3" t="s">
        <v>559</v>
      </c>
      <c r="J219" t="s">
        <v>513</v>
      </c>
      <c r="K219" t="s">
        <v>514</v>
      </c>
      <c r="L219" t="str">
        <f t="shared" si="36"/>
        <v>/images/a/ae/Jack_of_all_TradesArt.jpg</v>
      </c>
      <c r="O219">
        <f t="shared" si="31"/>
        <v>13</v>
      </c>
      <c r="P219">
        <f t="shared" si="32"/>
        <v>15</v>
      </c>
      <c r="S219" t="str">
        <f>INDEX(Illustrators!C:C,MATCH(SUBSTITUTE(LOWER(H219)," ",""),Illustrators!G:G,0))</f>
        <v>Kieron O'Gorman</v>
      </c>
      <c r="W219" t="str">
        <f t="shared" si="33"/>
        <v>{ id:"jackofalltrades", illustrator:"Kieron O'Gorman" },</v>
      </c>
    </row>
    <row r="220" spans="1:23" x14ac:dyDescent="0.25">
      <c r="A220" t="s">
        <v>2745</v>
      </c>
      <c r="B220">
        <f t="shared" si="37"/>
        <v>29</v>
      </c>
      <c r="C220">
        <f t="shared" si="34"/>
        <v>54</v>
      </c>
      <c r="E220" t="str">
        <f t="shared" si="35"/>
        <v>/images/b/bd/SibylArt.jpg</v>
      </c>
      <c r="G220" t="s">
        <v>1446</v>
      </c>
      <c r="H220" s="3" t="s">
        <v>592</v>
      </c>
      <c r="J220" t="s">
        <v>671</v>
      </c>
      <c r="K220" t="s">
        <v>670</v>
      </c>
      <c r="L220" t="str">
        <f t="shared" si="36"/>
        <v>/images/9/91/ArmoryArt.jpg</v>
      </c>
      <c r="O220">
        <f t="shared" si="31"/>
        <v>9</v>
      </c>
      <c r="P220">
        <f t="shared" si="32"/>
        <v>6</v>
      </c>
      <c r="S220" t="str">
        <f>INDEX(Illustrators!C:C,MATCH(SUBSTITUTE(LOWER(H220)," ",""),Illustrators!G:G,0))</f>
        <v>Marcel-André Casasola Merkle</v>
      </c>
      <c r="W220" t="str">
        <f t="shared" si="33"/>
        <v>{ id:"armory", illustrator:"Marcel-André Casasola Merkle" },</v>
      </c>
    </row>
    <row r="221" spans="1:23" x14ac:dyDescent="0.25">
      <c r="A221" t="s">
        <v>2746</v>
      </c>
      <c r="B221">
        <f t="shared" si="37"/>
        <v>37</v>
      </c>
      <c r="C221">
        <f t="shared" si="34"/>
        <v>70</v>
      </c>
      <c r="E221" t="str">
        <f t="shared" si="35"/>
        <v>/images/0/05/Sinister_PlotArt.jpg</v>
      </c>
      <c r="H221" s="3" t="s">
        <v>593</v>
      </c>
      <c r="J221" t="s">
        <v>717</v>
      </c>
      <c r="K221" t="s">
        <v>716</v>
      </c>
      <c r="L221" t="str">
        <f t="shared" si="36"/>
        <v>/images/0/0c/VagrantArt.jpg</v>
      </c>
      <c r="O221">
        <f t="shared" si="31"/>
        <v>8</v>
      </c>
      <c r="P221">
        <f t="shared" si="32"/>
        <v>7</v>
      </c>
      <c r="S221" t="str">
        <f>INDEX(Illustrators!C:C,MATCH(SUBSTITUTE(LOWER(H221)," ",""),Illustrators!G:G,0))</f>
        <v>Joshua Stewart</v>
      </c>
      <c r="W221" t="str">
        <f t="shared" si="33"/>
        <v>{ id:"vagrant", illustrator:"Joshua Stewart" },</v>
      </c>
    </row>
    <row r="222" spans="1:23" x14ac:dyDescent="0.25">
      <c r="A222" t="s">
        <v>2747</v>
      </c>
      <c r="B222">
        <f t="shared" si="37"/>
        <v>33</v>
      </c>
      <c r="C222">
        <f t="shared" si="34"/>
        <v>62</v>
      </c>
      <c r="E222" t="str">
        <f t="shared" si="35"/>
        <v>/images/2/2e/GuildhallArt.jpg</v>
      </c>
      <c r="H222" s="3" t="s">
        <v>594</v>
      </c>
      <c r="J222" t="s">
        <v>663</v>
      </c>
      <c r="K222" t="s">
        <v>662</v>
      </c>
      <c r="L222" t="str">
        <f t="shared" si="36"/>
        <v>/images/5/5b/CatacombsArt.jpg</v>
      </c>
      <c r="O222">
        <f t="shared" si="31"/>
        <v>10</v>
      </c>
      <c r="P222">
        <f t="shared" si="32"/>
        <v>9</v>
      </c>
      <c r="S222" t="str">
        <f>INDEX(Illustrators!C:C,MATCH(SUBSTITUTE(LOWER(H222)," ",""),Illustrators!G:G,0))</f>
        <v>Marcel-André Casasola Merkle</v>
      </c>
      <c r="W222" t="str">
        <f t="shared" si="33"/>
        <v>{ id:"catacombs", illustrator:"Marcel-André Casasola Merkle" },</v>
      </c>
    </row>
    <row r="223" spans="1:23" x14ac:dyDescent="0.25">
      <c r="A223" t="s">
        <v>2748</v>
      </c>
      <c r="B223">
        <f t="shared" si="37"/>
        <v>28</v>
      </c>
      <c r="C223">
        <f t="shared" si="34"/>
        <v>58</v>
      </c>
      <c r="E223" t="str">
        <f t="shared" si="35"/>
        <v>/images/7/72/ToilArt.jpg</v>
      </c>
      <c r="H223" s="3" t="s">
        <v>595</v>
      </c>
      <c r="I223" s="3" t="s">
        <v>1447</v>
      </c>
      <c r="J223" t="s">
        <v>661</v>
      </c>
      <c r="K223" t="s">
        <v>660</v>
      </c>
      <c r="L223" t="str">
        <f t="shared" si="36"/>
        <v>/images/f/f8/CountArt.jpg</v>
      </c>
      <c r="O223">
        <f t="shared" si="31"/>
        <v>5</v>
      </c>
      <c r="P223">
        <f t="shared" si="32"/>
        <v>5</v>
      </c>
      <c r="S223" t="str">
        <f>INDEX(Illustrators!C:C,MATCH(SUBSTITUTE(LOWER(H223)," ",""),Illustrators!G:G,0))</f>
        <v>Dennis Lohausen</v>
      </c>
      <c r="W223" t="str">
        <f t="shared" si="33"/>
        <v>{ id:"count", illustrator:"Dennis Lohausen" },</v>
      </c>
    </row>
    <row r="224" spans="1:23" x14ac:dyDescent="0.25">
      <c r="A224" t="s">
        <v>2749</v>
      </c>
      <c r="B224">
        <f t="shared" si="37"/>
        <v>37</v>
      </c>
      <c r="C224">
        <f t="shared" si="34"/>
        <v>70</v>
      </c>
      <c r="E224" t="str">
        <f t="shared" si="35"/>
        <v>/images/4/48/Seize_the_DayArt.jpg</v>
      </c>
      <c r="H224" s="3" t="s">
        <v>597</v>
      </c>
      <c r="J224" t="s">
        <v>682</v>
      </c>
      <c r="K224" t="s">
        <v>681</v>
      </c>
      <c r="L224" t="str">
        <f t="shared" si="36"/>
        <v>/images/f/f5/FortressArt.jpg</v>
      </c>
      <c r="O224">
        <f t="shared" si="31"/>
        <v>10</v>
      </c>
      <c r="P224">
        <f t="shared" si="32"/>
        <v>8</v>
      </c>
      <c r="S224" t="str">
        <f>INDEX(Illustrators!C:C,MATCH(SUBSTITUTE(LOWER(H224)," ",""),Illustrators!G:G,0))</f>
        <v>Marco Morte</v>
      </c>
      <c r="W224" t="str">
        <f t="shared" si="33"/>
        <v>{ id:"fortress", illustrator:"Marco Morte" },</v>
      </c>
    </row>
    <row r="225" spans="1:23" x14ac:dyDescent="0.25">
      <c r="A225" t="s">
        <v>2750</v>
      </c>
      <c r="B225">
        <f t="shared" si="37"/>
        <v>32</v>
      </c>
      <c r="C225">
        <f t="shared" si="34"/>
        <v>60</v>
      </c>
      <c r="E225" t="str">
        <f t="shared" si="35"/>
        <v>/images/a/a4/AllianceArt.jpg</v>
      </c>
      <c r="H225" s="3" t="s">
        <v>598</v>
      </c>
      <c r="J225" t="s">
        <v>710</v>
      </c>
      <c r="K225" t="s">
        <v>709</v>
      </c>
      <c r="L225" t="str">
        <f t="shared" si="36"/>
        <v>/images/2/21/ScavengerArt.jpg</v>
      </c>
      <c r="O225">
        <f t="shared" si="31"/>
        <v>7</v>
      </c>
      <c r="P225">
        <f t="shared" si="32"/>
        <v>9</v>
      </c>
      <c r="S225" t="str">
        <f>INDEX(Illustrators!C:C,MATCH(SUBSTITUTE(LOWER(H225)," ",""),Illustrators!G:G,0))</f>
        <v>Franz Vohwinkel</v>
      </c>
      <c r="W225" t="str">
        <f t="shared" si="33"/>
        <v>{ id:"scavenger", illustrator:"Franz Vohwinkel" },</v>
      </c>
    </row>
    <row r="226" spans="1:23" x14ac:dyDescent="0.25">
      <c r="A226" t="s">
        <v>2751</v>
      </c>
      <c r="B226">
        <f t="shared" si="37"/>
        <v>32</v>
      </c>
      <c r="C226">
        <f t="shared" si="34"/>
        <v>60</v>
      </c>
      <c r="E226" t="str">
        <f t="shared" si="35"/>
        <v>/images/d/de/PopulateArt.jpg</v>
      </c>
      <c r="H226" s="3" t="s">
        <v>599</v>
      </c>
      <c r="I226" s="3" t="s">
        <v>648</v>
      </c>
      <c r="J226" t="s">
        <v>690</v>
      </c>
      <c r="K226" t="s">
        <v>689</v>
      </c>
      <c r="L226" t="str">
        <f t="shared" si="36"/>
        <v>/images/d/dd/Market_SquareArt.jpg</v>
      </c>
      <c r="O226">
        <f t="shared" si="31"/>
        <v>15</v>
      </c>
      <c r="P226">
        <f t="shared" si="32"/>
        <v>12</v>
      </c>
      <c r="S226" t="str">
        <f>INDEX(Illustrators!C:C,MATCH(SUBSTITUTE(LOWER(H226)," ",""),Illustrators!G:G,0))</f>
        <v>Lorraine Schleter</v>
      </c>
      <c r="W226" t="str">
        <f t="shared" si="33"/>
        <v>{ id:"marketsquare", illustrator:"Lorraine Schleter" },</v>
      </c>
    </row>
    <row r="227" spans="1:23" x14ac:dyDescent="0.25">
      <c r="A227" t="s">
        <v>2752</v>
      </c>
      <c r="B227">
        <f t="shared" si="37"/>
        <v>40</v>
      </c>
      <c r="C227">
        <f t="shared" si="34"/>
        <v>76</v>
      </c>
      <c r="E227" t="str">
        <f t="shared" si="35"/>
        <v>/images/d/d4/Way_of_the_SheepArt.jpg</v>
      </c>
      <c r="H227" s="3" t="s">
        <v>600</v>
      </c>
      <c r="J227" t="s">
        <v>715</v>
      </c>
      <c r="K227" t="s">
        <v>1548</v>
      </c>
      <c r="L227" t="str">
        <f t="shared" si="36"/>
        <v>/images/1/15/UrchinArt.jpg</v>
      </c>
      <c r="O227">
        <f t="shared" si="31"/>
        <v>8</v>
      </c>
      <c r="P227">
        <f t="shared" si="32"/>
        <v>6</v>
      </c>
      <c r="S227" t="str">
        <f>INDEX(Illustrators!C:C,MATCH(SUBSTITUTE(LOWER(H227)," ",""),Illustrators!G:G,0))</f>
        <v>Martin Hoffmann</v>
      </c>
      <c r="W227" t="str">
        <f t="shared" si="33"/>
        <v>{ id:"urchin", illustrator:"Martin Hoffmann" },</v>
      </c>
    </row>
    <row r="228" spans="1:23" x14ac:dyDescent="0.25">
      <c r="A228" t="s">
        <v>2753</v>
      </c>
      <c r="B228">
        <f t="shared" si="37"/>
        <v>31</v>
      </c>
      <c r="C228">
        <f t="shared" si="34"/>
        <v>58</v>
      </c>
      <c r="E228" t="str">
        <f t="shared" si="35"/>
        <v>/images/0/08/ArtisanArt.jpg</v>
      </c>
      <c r="H228" s="3" t="s">
        <v>601</v>
      </c>
      <c r="J228" t="s">
        <v>704</v>
      </c>
      <c r="K228" t="s">
        <v>1549</v>
      </c>
      <c r="L228" t="str">
        <f t="shared" si="36"/>
        <v>/images/3/3b/RatsArt.jpg</v>
      </c>
      <c r="O228">
        <f t="shared" si="31"/>
        <v>4</v>
      </c>
      <c r="P228">
        <f t="shared" si="32"/>
        <v>4</v>
      </c>
      <c r="S228" t="str">
        <f>INDEX(Illustrators!C:C,MATCH(SUBSTITUTE(LOWER(H228)," ",""),Illustrators!G:G,0))</f>
        <v>Ian Kirkpatrick</v>
      </c>
      <c r="W228" t="str">
        <f t="shared" si="33"/>
        <v>{ id:"rats", illustrator:"Ian Kirkpatrick" },</v>
      </c>
    </row>
    <row r="229" spans="1:23" x14ac:dyDescent="0.25">
      <c r="A229" t="s">
        <v>2754</v>
      </c>
      <c r="B229">
        <f t="shared" si="37"/>
        <v>31</v>
      </c>
      <c r="C229">
        <f t="shared" si="34"/>
        <v>58</v>
      </c>
      <c r="E229" t="str">
        <f t="shared" si="35"/>
        <v>/images/d/de/LibraryArt.jpg</v>
      </c>
      <c r="H229" s="3" t="s">
        <v>602</v>
      </c>
      <c r="I229" s="3" t="s">
        <v>1448</v>
      </c>
      <c r="J229" t="s">
        <v>705</v>
      </c>
      <c r="K229" t="s">
        <v>708</v>
      </c>
      <c r="L229" t="str">
        <f t="shared" si="36"/>
        <v>/images/d/d6/SageArt.jpg</v>
      </c>
      <c r="O229">
        <f t="shared" si="31"/>
        <v>4</v>
      </c>
      <c r="P229">
        <f t="shared" si="32"/>
        <v>4</v>
      </c>
      <c r="S229" t="str">
        <f>INDEX(Illustrators!C:C,MATCH(SUBSTITUTE(LOWER(H229)," ",""),Illustrators!G:G,0))</f>
        <v>Harald Lieske</v>
      </c>
      <c r="W229" t="str">
        <f t="shared" si="33"/>
        <v>{ id:"sage", illustrator:"Harald Lieske" },</v>
      </c>
    </row>
    <row r="230" spans="1:23" x14ac:dyDescent="0.25">
      <c r="A230" t="s">
        <v>2755</v>
      </c>
      <c r="B230">
        <f t="shared" si="37"/>
        <v>38</v>
      </c>
      <c r="C230">
        <f t="shared" si="34"/>
        <v>72</v>
      </c>
      <c r="E230" t="str">
        <f t="shared" si="35"/>
        <v>/images/f/ff/Ruined_LibraryArt.jpg</v>
      </c>
      <c r="H230" s="3" t="s">
        <v>603</v>
      </c>
      <c r="J230" t="s">
        <v>680</v>
      </c>
      <c r="K230" t="s">
        <v>679</v>
      </c>
      <c r="L230" t="str">
        <f t="shared" si="36"/>
        <v>/images/8/8d/ForagerArt.jpg</v>
      </c>
      <c r="O230">
        <f t="shared" si="31"/>
        <v>9</v>
      </c>
      <c r="P230">
        <f t="shared" si="32"/>
        <v>7</v>
      </c>
      <c r="S230" t="str">
        <f>INDEX(Illustrators!C:C,MATCH(SUBSTITUTE(LOWER(H230)," ",""),Illustrators!G:G,0))</f>
        <v>Eric J Carter</v>
      </c>
      <c r="W230" t="str">
        <f t="shared" si="33"/>
        <v>{ id:"forager", illustrator:"Eric J Carter" },</v>
      </c>
    </row>
    <row r="231" spans="1:23" x14ac:dyDescent="0.25">
      <c r="A231" t="s">
        <v>2756</v>
      </c>
      <c r="B231">
        <f t="shared" si="37"/>
        <v>35</v>
      </c>
      <c r="C231">
        <f t="shared" si="34"/>
        <v>66</v>
      </c>
      <c r="E231" t="str">
        <f t="shared" si="35"/>
        <v>/images/f/f2/Throne_RoomArt.jpg</v>
      </c>
      <c r="H231" s="3" t="s">
        <v>604</v>
      </c>
      <c r="J231" t="s">
        <v>673</v>
      </c>
      <c r="K231" t="s">
        <v>672</v>
      </c>
      <c r="L231" t="str">
        <f t="shared" si="36"/>
        <v>/images/4/4b/AltarArt.jpg</v>
      </c>
      <c r="O231">
        <f t="shared" si="31"/>
        <v>5</v>
      </c>
      <c r="P231">
        <f t="shared" si="32"/>
        <v>5</v>
      </c>
      <c r="S231" t="str">
        <f>INDEX(Illustrators!C:C,MATCH(SUBSTITUTE(LOWER(H231)," ",""),Illustrators!G:G,0))</f>
        <v>Matthias Catrein</v>
      </c>
      <c r="W231" t="str">
        <f t="shared" si="33"/>
        <v>{ id:"altar", illustrator:"Matthias Catrein" },</v>
      </c>
    </row>
    <row r="232" spans="1:23" x14ac:dyDescent="0.25">
      <c r="A232" t="s">
        <v>2757</v>
      </c>
      <c r="B232">
        <f t="shared" si="37"/>
        <v>30</v>
      </c>
      <c r="C232">
        <f t="shared" si="34"/>
        <v>56</v>
      </c>
      <c r="E232" t="str">
        <f t="shared" si="35"/>
        <v>/images/7/7c/BridgeArt.jpg</v>
      </c>
      <c r="H232" s="3" t="s">
        <v>605</v>
      </c>
      <c r="J232" t="s">
        <v>703</v>
      </c>
      <c r="K232" t="s">
        <v>702</v>
      </c>
      <c r="L232" t="str">
        <f t="shared" si="36"/>
        <v>/images/2/29/ProcessionArt.jpg</v>
      </c>
      <c r="O232">
        <f t="shared" si="31"/>
        <v>10</v>
      </c>
      <c r="P232">
        <f t="shared" si="32"/>
        <v>10</v>
      </c>
      <c r="S232" t="str">
        <f>INDEX(Illustrators!C:C,MATCH(SUBSTITUTE(LOWER(H232)," ",""),Illustrators!G:G,0))</f>
        <v>Alex Drummond</v>
      </c>
      <c r="W232" t="str">
        <f t="shared" si="33"/>
        <v>{ id:"procession", illustrator:"Alex Drummond" },</v>
      </c>
    </row>
    <row r="233" spans="1:23" x14ac:dyDescent="0.25">
      <c r="A233" t="s">
        <v>2758</v>
      </c>
      <c r="B233">
        <f t="shared" si="37"/>
        <v>33</v>
      </c>
      <c r="C233">
        <f t="shared" si="34"/>
        <v>62</v>
      </c>
      <c r="E233" t="str">
        <f t="shared" si="35"/>
        <v>/images/1/13/CourtyardArt.jpg</v>
      </c>
      <c r="H233" s="3" t="s">
        <v>606</v>
      </c>
      <c r="J233" t="s">
        <v>714</v>
      </c>
      <c r="K233" t="s">
        <v>713</v>
      </c>
      <c r="L233" t="str">
        <f t="shared" si="36"/>
        <v>/images/8/8e/SquireArt.jpg</v>
      </c>
      <c r="O233">
        <f t="shared" si="31"/>
        <v>6</v>
      </c>
      <c r="P233">
        <f t="shared" si="32"/>
        <v>6</v>
      </c>
      <c r="S233" t="str">
        <f>INDEX(Illustrators!C:C,MATCH(SUBSTITUTE(LOWER(H233)," ",""),Illustrators!G:G,0))</f>
        <v>Harald Lieske</v>
      </c>
      <c r="W233" t="str">
        <f t="shared" si="33"/>
        <v>{ id:"squire", illustrator:"Harald Lieske" },</v>
      </c>
    </row>
    <row r="234" spans="1:23" x14ac:dyDescent="0.25">
      <c r="A234" t="s">
        <v>2759</v>
      </c>
      <c r="B234">
        <f t="shared" si="37"/>
        <v>30</v>
      </c>
      <c r="C234">
        <f t="shared" si="34"/>
        <v>56</v>
      </c>
      <c r="E234" t="str">
        <f t="shared" si="35"/>
        <v>/images/4/40/PatrolArt.jpg</v>
      </c>
      <c r="H234" s="3" t="s">
        <v>607</v>
      </c>
      <c r="J234" t="s">
        <v>665</v>
      </c>
      <c r="K234" t="s">
        <v>664</v>
      </c>
      <c r="L234" t="str">
        <f t="shared" si="36"/>
        <v>/images/e/e3/BeggarArt.jpg</v>
      </c>
      <c r="O234">
        <f t="shared" si="31"/>
        <v>8</v>
      </c>
      <c r="P234">
        <f t="shared" si="32"/>
        <v>6</v>
      </c>
      <c r="S234" t="str">
        <f>INDEX(Illustrators!C:C,MATCH(SUBSTITUTE(LOWER(H234)," ",""),Illustrators!G:G,0))</f>
        <v>Garret DeChellis</v>
      </c>
      <c r="W234" t="str">
        <f t="shared" si="33"/>
        <v>{ id:"beggar", illustrator:"Garret DeChellis" },</v>
      </c>
    </row>
    <row r="235" spans="1:23" x14ac:dyDescent="0.25">
      <c r="A235" t="s">
        <v>2760</v>
      </c>
      <c r="B235">
        <f t="shared" si="37"/>
        <v>31</v>
      </c>
      <c r="C235">
        <f t="shared" si="34"/>
        <v>58</v>
      </c>
      <c r="E235" t="str">
        <f t="shared" si="35"/>
        <v>/images/9/96/EmbargoArt.jpg</v>
      </c>
      <c r="H235" s="3" t="s">
        <v>608</v>
      </c>
      <c r="I235" s="3" t="s">
        <v>650</v>
      </c>
      <c r="J235" t="s">
        <v>701</v>
      </c>
      <c r="K235" t="s">
        <v>700</v>
      </c>
      <c r="L235" t="str">
        <f t="shared" si="36"/>
        <v>/images/0/02/Poor_HouseArt.jpg</v>
      </c>
      <c r="O235">
        <f t="shared" si="31"/>
        <v>7</v>
      </c>
      <c r="P235">
        <f t="shared" si="32"/>
        <v>9</v>
      </c>
      <c r="S235" t="str">
        <f>INDEX(Illustrators!C:C,MATCH(SUBSTITUTE(LOWER(H235)," ",""),Illustrators!G:G,0))</f>
        <v>Jessi J</v>
      </c>
      <c r="W235" t="str">
        <f t="shared" si="33"/>
        <v>{ id:"poorhouse", illustrator:"Jessi J" },</v>
      </c>
    </row>
    <row r="236" spans="1:23" x14ac:dyDescent="0.25">
      <c r="A236" t="s">
        <v>2761</v>
      </c>
      <c r="B236">
        <f t="shared" si="37"/>
        <v>39</v>
      </c>
      <c r="C236">
        <f t="shared" si="34"/>
        <v>74</v>
      </c>
      <c r="E236" t="str">
        <f t="shared" si="35"/>
        <v>/images/2/20/Fishing_VillageArt.jpg</v>
      </c>
      <c r="H236" s="3" t="s">
        <v>609</v>
      </c>
      <c r="I236" s="3" t="s">
        <v>649</v>
      </c>
      <c r="J236" t="s">
        <v>676</v>
      </c>
      <c r="K236" t="s">
        <v>675</v>
      </c>
      <c r="L236" t="str">
        <f t="shared" si="36"/>
        <v>/images/2/2e/Death_CartArt.jpg</v>
      </c>
      <c r="O236">
        <f t="shared" si="31"/>
        <v>21</v>
      </c>
      <c r="P236">
        <f t="shared" si="32"/>
        <v>9</v>
      </c>
      <c r="S236" t="str">
        <f>INDEX(Illustrators!C:C,MATCH(SUBSTITUTE(LOWER(H236)," ",""),Illustrators!G:G,0))</f>
        <v>Marco Morte</v>
      </c>
      <c r="W236" t="str">
        <f t="shared" si="33"/>
        <v>{ id:"deathcart", illustrator:"Marco Morte" },</v>
      </c>
    </row>
    <row r="237" spans="1:23" x14ac:dyDescent="0.25">
      <c r="A237" t="s">
        <v>2762</v>
      </c>
      <c r="B237">
        <f t="shared" si="37"/>
        <v>33</v>
      </c>
      <c r="C237">
        <f t="shared" si="34"/>
        <v>68</v>
      </c>
      <c r="E237" t="str">
        <f t="shared" si="35"/>
        <v>/images/0/09/HerbalistArt.jpg</v>
      </c>
      <c r="H237" s="3" t="s">
        <v>610</v>
      </c>
      <c r="I237" s="3" t="s">
        <v>651</v>
      </c>
      <c r="J237" t="s">
        <v>719</v>
      </c>
      <c r="K237" t="s">
        <v>718</v>
      </c>
      <c r="L237" t="str">
        <f t="shared" si="36"/>
        <v>/images/f/fc/Wandering_MinstrelArt.jpg</v>
      </c>
      <c r="O237">
        <f t="shared" si="31"/>
        <v>16</v>
      </c>
      <c r="P237">
        <f t="shared" si="32"/>
        <v>17</v>
      </c>
      <c r="S237" t="str">
        <f>INDEX(Illustrators!C:C,MATCH(SUBSTITUTE(LOWER(H237)," ",""),Illustrators!G:G,0))</f>
        <v>Guillaume Ducos</v>
      </c>
      <c r="W237" t="str">
        <f t="shared" si="33"/>
        <v>{ id:"wanderingminstrel", illustrator:"Guillaume Ducos" },</v>
      </c>
    </row>
    <row r="238" spans="1:23" x14ac:dyDescent="0.25">
      <c r="A238" t="s">
        <v>2763</v>
      </c>
      <c r="B238">
        <f t="shared" si="37"/>
        <v>35</v>
      </c>
      <c r="C238">
        <f t="shared" si="34"/>
        <v>72</v>
      </c>
      <c r="E238" t="str">
        <f t="shared" si="35"/>
        <v>/images/3/35/Trade_RouteArt.jpg</v>
      </c>
      <c r="H238" s="3" t="s">
        <v>611</v>
      </c>
      <c r="J238" t="s">
        <v>688</v>
      </c>
      <c r="K238" s="2" t="s">
        <v>1550</v>
      </c>
      <c r="L238" t="str">
        <f t="shared" si="36"/>
        <v>/images/9/96/IronmongerArt.jpg</v>
      </c>
      <c r="O238">
        <f t="shared" si="31"/>
        <v>10</v>
      </c>
      <c r="P238">
        <f t="shared" si="32"/>
        <v>10</v>
      </c>
      <c r="S238" t="str">
        <f>INDEX(Illustrators!C:C,MATCH(SUBSTITUTE(LOWER(H238)," ",""),Illustrators!G:G,0))</f>
        <v>Dennis Lohausen</v>
      </c>
      <c r="W238" t="str">
        <f t="shared" si="33"/>
        <v>{ id:"ironmonger", illustrator:"Dennis Lohausen" },</v>
      </c>
    </row>
    <row r="239" spans="1:23" x14ac:dyDescent="0.25">
      <c r="A239" t="s">
        <v>2764</v>
      </c>
      <c r="B239">
        <f t="shared" si="37"/>
        <v>28</v>
      </c>
      <c r="C239">
        <f t="shared" si="34"/>
        <v>52</v>
      </c>
      <c r="E239" t="str">
        <f t="shared" si="35"/>
        <v>/images/d/d6/SageArt.jpg</v>
      </c>
      <c r="H239" s="3" t="s">
        <v>612</v>
      </c>
      <c r="J239" t="s">
        <v>685</v>
      </c>
      <c r="K239" t="s">
        <v>684</v>
      </c>
      <c r="L239" t="str">
        <f t="shared" si="36"/>
        <v>/images/5/5b/HermitArt.jpg</v>
      </c>
      <c r="O239">
        <f t="shared" si="31"/>
        <v>6</v>
      </c>
      <c r="P239">
        <f t="shared" si="32"/>
        <v>6</v>
      </c>
      <c r="S239" t="str">
        <f>INDEX(Illustrators!C:C,MATCH(SUBSTITUTE(LOWER(H239)," ",""),Illustrators!G:G,0))</f>
        <v>Claus Stephan</v>
      </c>
      <c r="W239" t="str">
        <f t="shared" si="33"/>
        <v>{ id:"hermit", illustrator:"Claus Stephan" },</v>
      </c>
    </row>
    <row r="240" spans="1:23" x14ac:dyDescent="0.25">
      <c r="A240" t="s">
        <v>2765</v>
      </c>
      <c r="B240">
        <f t="shared" si="37"/>
        <v>30</v>
      </c>
      <c r="C240">
        <f t="shared" si="34"/>
        <v>56</v>
      </c>
      <c r="E240" t="str">
        <f t="shared" si="35"/>
        <v>/images/8/8e/SquireArt.jpg</v>
      </c>
      <c r="H240" s="3" t="s">
        <v>613</v>
      </c>
      <c r="J240" t="s">
        <v>699</v>
      </c>
      <c r="K240" t="s">
        <v>698</v>
      </c>
      <c r="L240" t="str">
        <f t="shared" si="36"/>
        <v>/images/0/07/PillageArt.jpg</v>
      </c>
      <c r="O240">
        <f t="shared" si="31"/>
        <v>7</v>
      </c>
      <c r="P240">
        <f t="shared" si="32"/>
        <v>7</v>
      </c>
      <c r="S240" t="str">
        <f>INDEX(Illustrators!C:C,MATCH(SUBSTITUTE(LOWER(H240)," ",""),Illustrators!G:G,0))</f>
        <v>Claus Stephan</v>
      </c>
      <c r="W240" t="str">
        <f t="shared" si="33"/>
        <v>{ id:"pillage", illustrator:"Claus Stephan" },</v>
      </c>
    </row>
    <row r="241" spans="1:23" x14ac:dyDescent="0.25">
      <c r="A241" t="s">
        <v>2766</v>
      </c>
      <c r="B241">
        <f t="shared" si="37"/>
        <v>31</v>
      </c>
      <c r="C241">
        <f t="shared" si="34"/>
        <v>58</v>
      </c>
      <c r="E241" t="str">
        <f t="shared" si="35"/>
        <v>/images/2/2a/PeasantArt.jpg</v>
      </c>
      <c r="H241" s="3" t="s">
        <v>614</v>
      </c>
      <c r="J241" t="s">
        <v>697</v>
      </c>
      <c r="K241" t="s">
        <v>696</v>
      </c>
      <c r="L241" t="str">
        <f t="shared" si="36"/>
        <v>/images/2/21/MysticArt.jpg</v>
      </c>
      <c r="O241">
        <f t="shared" si="31"/>
        <v>8</v>
      </c>
      <c r="P241">
        <f t="shared" si="32"/>
        <v>6</v>
      </c>
      <c r="S241" t="str">
        <f>INDEX(Illustrators!C:C,MATCH(SUBSTITUTE(LOWER(H241)," ",""),Illustrators!G:G,0))</f>
        <v>Alayna Danner</v>
      </c>
      <c r="W241" t="str">
        <f t="shared" si="33"/>
        <v>{ id:"mystic", illustrator:"Alayna Danner" },</v>
      </c>
    </row>
    <row r="242" spans="1:23" x14ac:dyDescent="0.25">
      <c r="A242" t="s">
        <v>2767</v>
      </c>
      <c r="B242">
        <f t="shared" si="37"/>
        <v>31</v>
      </c>
      <c r="C242">
        <f t="shared" si="34"/>
        <v>58</v>
      </c>
      <c r="E242" t="str">
        <f t="shared" si="35"/>
        <v>/images/3/36/SoldierArt.jpg</v>
      </c>
      <c r="H242" s="3" t="s">
        <v>615</v>
      </c>
      <c r="J242" t="s">
        <v>712</v>
      </c>
      <c r="K242" t="s">
        <v>711</v>
      </c>
      <c r="L242" t="str">
        <f t="shared" si="36"/>
        <v>/images/1/1e/StoreroomArt.jpg</v>
      </c>
      <c r="O242">
        <f t="shared" si="31"/>
        <v>19</v>
      </c>
      <c r="P242">
        <f t="shared" si="32"/>
        <v>9</v>
      </c>
      <c r="S242" t="str">
        <f>INDEX(Illustrators!C:C,MATCH(SUBSTITUTE(LOWER(H242)," ",""),Illustrators!G:G,0))</f>
        <v>Alex Drummond</v>
      </c>
      <c r="W242" t="str">
        <f t="shared" si="33"/>
        <v>{ id:"storeroom", illustrator:"Alex Drummond" },</v>
      </c>
    </row>
    <row r="243" spans="1:23" x14ac:dyDescent="0.25">
      <c r="A243" t="s">
        <v>2768</v>
      </c>
      <c r="B243">
        <f t="shared" si="37"/>
        <v>32</v>
      </c>
      <c r="C243">
        <f t="shared" si="34"/>
        <v>60</v>
      </c>
      <c r="E243" t="str">
        <f t="shared" si="35"/>
        <v>/images/f/f7/FugitiveArt.jpg</v>
      </c>
      <c r="H243" s="3" t="s">
        <v>616</v>
      </c>
      <c r="I243" s="3" t="s">
        <v>652</v>
      </c>
      <c r="J243" t="s">
        <v>687</v>
      </c>
      <c r="K243" t="s">
        <v>686</v>
      </c>
      <c r="L243" t="str">
        <f t="shared" si="36"/>
        <v>/images/3/38/Hunting_GroundsArt.jpg</v>
      </c>
      <c r="O243">
        <f t="shared" si="31"/>
        <v>20</v>
      </c>
      <c r="P243">
        <f t="shared" si="32"/>
        <v>14</v>
      </c>
      <c r="S243" t="str">
        <f>INDEX(Illustrators!C:C,MATCH(SUBSTITUTE(LOWER(H243)," ",""),Illustrators!G:G,0))</f>
        <v>Simon Jannerland</v>
      </c>
      <c r="W243" t="str">
        <f t="shared" si="33"/>
        <v>{ id:"huntinggrounds", illustrator:"Simon Jannerland" },</v>
      </c>
    </row>
    <row r="244" spans="1:23" x14ac:dyDescent="0.25">
      <c r="A244" t="s">
        <v>2769</v>
      </c>
      <c r="B244">
        <f t="shared" si="37"/>
        <v>32</v>
      </c>
      <c r="C244">
        <f t="shared" si="34"/>
        <v>60</v>
      </c>
      <c r="E244" t="str">
        <f t="shared" si="35"/>
        <v>/images/b/b9/DiscipleArt.jpg</v>
      </c>
      <c r="H244" s="3" t="s">
        <v>617</v>
      </c>
      <c r="J244" t="s">
        <v>693</v>
      </c>
      <c r="K244" t="s">
        <v>683</v>
      </c>
      <c r="L244" t="str">
        <f t="shared" si="36"/>
        <v>/images/2/29/GraverobberArt.jpg</v>
      </c>
      <c r="O244">
        <f t="shared" si="31"/>
        <v>16</v>
      </c>
      <c r="P244">
        <f t="shared" si="32"/>
        <v>11</v>
      </c>
      <c r="S244" t="str">
        <f>INDEX(Illustrators!C:C,MATCH(SUBSTITUTE(LOWER(H244)," ",""),Illustrators!G:G,0))</f>
        <v>Julien Delval</v>
      </c>
      <c r="W244" t="str">
        <f t="shared" si="33"/>
        <v>{ id:"graverobber", illustrator:"Julien Delval" },</v>
      </c>
    </row>
    <row r="245" spans="1:23" x14ac:dyDescent="0.25">
      <c r="A245" t="s">
        <v>2770</v>
      </c>
      <c r="B245">
        <f t="shared" si="37"/>
        <v>31</v>
      </c>
      <c r="C245">
        <f t="shared" si="34"/>
        <v>58</v>
      </c>
      <c r="E245" t="str">
        <f t="shared" si="35"/>
        <v>/images/8/8c/TeacherArt.jpg</v>
      </c>
      <c r="F245" t="s">
        <v>1438</v>
      </c>
      <c r="H245" s="3" t="s">
        <v>618</v>
      </c>
      <c r="J245" t="s">
        <v>659</v>
      </c>
      <c r="K245" t="s">
        <v>658</v>
      </c>
      <c r="L245" t="str">
        <f t="shared" ref="L245:L265" si="38">IF(J245="","",IF(I245&lt;&gt;"", INDEX(E:E,MATCH("*"&amp;I245&amp;"*",E:E,0)),INDEX(E:E,MATCH("*"&amp;H245&amp;"Art*",E:E,0))))</f>
        <v>/images/2/24/CounterfeitArt.jpg</v>
      </c>
      <c r="O245">
        <f t="shared" si="31"/>
        <v>11</v>
      </c>
      <c r="P245">
        <f t="shared" si="32"/>
        <v>11</v>
      </c>
      <c r="S245" t="str">
        <f>INDEX(Illustrators!C:C,MATCH(SUBSTITUTE(LOWER(H245)," ",""),Illustrators!G:G,0))</f>
        <v>Ryan Laukat</v>
      </c>
      <c r="W245" t="str">
        <f t="shared" si="33"/>
        <v>{ id:"counterfeit", illustrator:"Ryan Laukat" },</v>
      </c>
    </row>
    <row r="246" spans="1:23" x14ac:dyDescent="0.25">
      <c r="A246" t="s">
        <v>2771</v>
      </c>
      <c r="B246">
        <f t="shared" si="37"/>
        <v>30</v>
      </c>
      <c r="C246">
        <f t="shared" si="34"/>
        <v>56</v>
      </c>
      <c r="E246" t="str">
        <f t="shared" si="35"/>
        <v>/images/5/56/TempleArt.jpg</v>
      </c>
      <c r="H246" s="3" t="s">
        <v>619</v>
      </c>
      <c r="J246" t="s">
        <v>657</v>
      </c>
      <c r="K246" t="s">
        <v>656</v>
      </c>
      <c r="L246" t="str">
        <f t="shared" si="38"/>
        <v>/images/1/1b/CultistArt.jpg</v>
      </c>
      <c r="O246">
        <f t="shared" si="31"/>
        <v>8</v>
      </c>
      <c r="P246">
        <f t="shared" si="32"/>
        <v>7</v>
      </c>
      <c r="S246" t="str">
        <f>INDEX(Illustrators!C:C,MATCH(SUBSTITUTE(LOWER(H246)," ",""),Illustrators!G:G,0))</f>
        <v>Jason Slavin</v>
      </c>
      <c r="W246" t="str">
        <f t="shared" si="33"/>
        <v>{ id:"cultist", illustrator:"Jason Slavin" },</v>
      </c>
    </row>
    <row r="247" spans="1:23" x14ac:dyDescent="0.25">
      <c r="A247" t="s">
        <v>2772</v>
      </c>
      <c r="B247">
        <f t="shared" si="37"/>
        <v>29</v>
      </c>
      <c r="C247">
        <f t="shared" si="34"/>
        <v>54</v>
      </c>
      <c r="E247" t="str">
        <f t="shared" si="35"/>
        <v>/images/0/03/VillaArt.jpg</v>
      </c>
      <c r="H247" s="3" t="s">
        <v>620</v>
      </c>
      <c r="J247" t="s">
        <v>238</v>
      </c>
      <c r="K247" t="s">
        <v>707</v>
      </c>
      <c r="L247" t="str">
        <f t="shared" si="38"/>
        <v>/images/f/fa/RogueArt.jpg</v>
      </c>
      <c r="O247">
        <f t="shared" si="31"/>
        <v>6</v>
      </c>
      <c r="P247">
        <f t="shared" si="32"/>
        <v>5</v>
      </c>
      <c r="S247" t="str">
        <f>INDEX(Illustrators!C:C,MATCH(SUBSTITUTE(LOWER(H247)," ",""),Illustrators!G:G,0))</f>
        <v>Jesse Mead</v>
      </c>
      <c r="W247" t="str">
        <f t="shared" si="33"/>
        <v>{ id:"rogue", illustrator:"Jesse Mead" },</v>
      </c>
    </row>
    <row r="248" spans="1:23" x14ac:dyDescent="0.25">
      <c r="A248" t="s">
        <v>2773</v>
      </c>
      <c r="B248">
        <f t="shared" si="37"/>
        <v>33</v>
      </c>
      <c r="C248">
        <f t="shared" si="34"/>
        <v>62</v>
      </c>
      <c r="E248" t="str">
        <f t="shared" si="35"/>
        <v>/images/e/e6/Wild_HuntArt.jpg</v>
      </c>
      <c r="H248" s="3" t="s">
        <v>621</v>
      </c>
      <c r="J248" t="s">
        <v>695</v>
      </c>
      <c r="K248" t="s">
        <v>694</v>
      </c>
      <c r="L248" t="str">
        <f t="shared" si="38"/>
        <v>/images/1/10/MarauderArt.jpg</v>
      </c>
      <c r="O248">
        <f t="shared" si="31"/>
        <v>9</v>
      </c>
      <c r="P248">
        <f t="shared" si="32"/>
        <v>8</v>
      </c>
      <c r="S248" t="str">
        <f>INDEX(Illustrators!C:C,MATCH(SUBSTITUTE(LOWER(H248)," ",""),Illustrators!G:G,0))</f>
        <v>Franz Vohwinkel</v>
      </c>
      <c r="W248" t="str">
        <f t="shared" si="33"/>
        <v>{ id:"marauder", illustrator:"Franz Vohwinkel" },</v>
      </c>
    </row>
    <row r="249" spans="1:23" x14ac:dyDescent="0.25">
      <c r="A249" t="s">
        <v>2774</v>
      </c>
      <c r="B249">
        <f t="shared" si="37"/>
        <v>33</v>
      </c>
      <c r="C249">
        <f t="shared" si="34"/>
        <v>62</v>
      </c>
      <c r="E249" t="str">
        <f t="shared" si="35"/>
        <v>/images/6/64/MonasteryArt.jpg</v>
      </c>
      <c r="H249" s="3" t="s">
        <v>622</v>
      </c>
      <c r="I249" s="3" t="s">
        <v>653</v>
      </c>
      <c r="J249" t="s">
        <v>669</v>
      </c>
      <c r="K249" t="s">
        <v>668</v>
      </c>
      <c r="L249" t="str">
        <f t="shared" si="38"/>
        <v>/images/d/d9/Band_of_MisfitsArt.jpg</v>
      </c>
      <c r="O249">
        <f t="shared" si="31"/>
        <v>11</v>
      </c>
      <c r="P249">
        <f t="shared" si="32"/>
        <v>13</v>
      </c>
      <c r="S249" t="str">
        <f>INDEX(Illustrators!C:C,MATCH(SUBSTITUTE(LOWER(H249)," ",""),Illustrators!G:G,0))</f>
        <v>RC Torres</v>
      </c>
      <c r="W249" t="str">
        <f t="shared" si="33"/>
        <v>{ id:"bandofmisfits", illustrator:"RC Torres" },</v>
      </c>
    </row>
    <row r="250" spans="1:23" x14ac:dyDescent="0.25">
      <c r="A250" t="s">
        <v>2775</v>
      </c>
      <c r="B250">
        <f t="shared" si="37"/>
        <v>29</v>
      </c>
      <c r="C250">
        <f t="shared" si="34"/>
        <v>54</v>
      </c>
      <c r="E250" t="str">
        <f t="shared" si="35"/>
        <v>/images/7/78/PookaArt.jpg</v>
      </c>
      <c r="H250" s="3" t="s">
        <v>623</v>
      </c>
      <c r="I250" s="3" t="s">
        <v>655</v>
      </c>
      <c r="J250" t="s">
        <v>692</v>
      </c>
      <c r="K250" t="s">
        <v>691</v>
      </c>
      <c r="L250" t="str">
        <f t="shared" si="38"/>
        <v>/images/8/80/Junk_DealerArt.jpg</v>
      </c>
      <c r="O250">
        <f t="shared" si="31"/>
        <v>10</v>
      </c>
      <c r="P250">
        <f t="shared" si="32"/>
        <v>10</v>
      </c>
      <c r="S250" t="str">
        <f>INDEX(Illustrators!C:C,MATCH(SUBSTITUTE(LOWER(H250)," ",""),Illustrators!G:G,0))</f>
        <v>Kurt Miller</v>
      </c>
      <c r="W250" t="str">
        <f t="shared" si="33"/>
        <v>{ id:"junkdealer", illustrator:"Kurt Miller" },</v>
      </c>
    </row>
    <row r="251" spans="1:23" x14ac:dyDescent="0.25">
      <c r="A251" t="s">
        <v>2776</v>
      </c>
      <c r="B251">
        <f t="shared" si="37"/>
        <v>35</v>
      </c>
      <c r="C251">
        <f t="shared" si="34"/>
        <v>66</v>
      </c>
      <c r="E251" t="str">
        <f t="shared" si="35"/>
        <v>/images/c/c2/Cursed_GoldArt.jpg</v>
      </c>
      <c r="H251" s="3" t="s">
        <v>624</v>
      </c>
      <c r="J251" t="s">
        <v>678</v>
      </c>
      <c r="K251" t="s">
        <v>677</v>
      </c>
      <c r="L251" t="str">
        <f t="shared" si="38"/>
        <v>/images/5/56/FeodumArt.jpg</v>
      </c>
      <c r="O251">
        <f t="shared" si="31"/>
        <v>4</v>
      </c>
      <c r="P251">
        <f t="shared" si="32"/>
        <v>6</v>
      </c>
      <c r="S251" t="str">
        <f>INDEX(Illustrators!C:C,MATCH(SUBSTITUTE(LOWER(H251)," ",""),Illustrators!G:G,0))</f>
        <v>Matthias Catrein</v>
      </c>
      <c r="W251" t="str">
        <f t="shared" si="33"/>
        <v>{ id:"feodum", illustrator:"Matthias Catrein" },</v>
      </c>
    </row>
    <row r="252" spans="1:23" x14ac:dyDescent="0.25">
      <c r="A252" t="s">
        <v>2777</v>
      </c>
      <c r="B252">
        <f t="shared" si="37"/>
        <v>40</v>
      </c>
      <c r="C252">
        <f t="shared" si="34"/>
        <v>76</v>
      </c>
      <c r="E252" t="str">
        <f t="shared" si="35"/>
        <v>/images/c/c5/Mountain_VillageArt.jpg</v>
      </c>
      <c r="H252" s="3" t="s">
        <v>625</v>
      </c>
      <c r="J252" t="s">
        <v>706</v>
      </c>
      <c r="K252" t="s">
        <v>1551</v>
      </c>
      <c r="L252" t="str">
        <f t="shared" si="38"/>
        <v>/images/4/4d/RebuildArt.jpg</v>
      </c>
      <c r="O252">
        <f t="shared" si="31"/>
        <v>14</v>
      </c>
      <c r="P252">
        <f t="shared" si="32"/>
        <v>7</v>
      </c>
      <c r="S252" t="str">
        <f>INDEX(Illustrators!C:C,MATCH(SUBSTITUTE(LOWER(H252)," ",""),Illustrators!G:G,0))</f>
        <v>Kurt Miller</v>
      </c>
      <c r="W252" t="str">
        <f t="shared" si="33"/>
        <v>{ id:"rebuild", illustrator:"Kurt Miller" },</v>
      </c>
    </row>
    <row r="253" spans="1:23" x14ac:dyDescent="0.25">
      <c r="A253" t="s">
        <v>2778</v>
      </c>
      <c r="B253">
        <f t="shared" si="37"/>
        <v>35</v>
      </c>
      <c r="C253">
        <f t="shared" si="34"/>
        <v>66</v>
      </c>
      <c r="E253" t="str">
        <f t="shared" si="35"/>
        <v>/images/5/53/Battle_PlanArt.jpg</v>
      </c>
      <c r="H253" s="3" t="s">
        <v>626</v>
      </c>
      <c r="I253" s="3" t="s">
        <v>654</v>
      </c>
      <c r="J253" t="s">
        <v>667</v>
      </c>
      <c r="K253" t="s">
        <v>666</v>
      </c>
      <c r="L253" t="str">
        <f t="shared" si="38"/>
        <v>/images/6/6f/Bandit_CampArt.jpg</v>
      </c>
      <c r="O253">
        <f t="shared" si="31"/>
        <v>15</v>
      </c>
      <c r="P253">
        <f t="shared" si="32"/>
        <v>10</v>
      </c>
      <c r="S253" t="str">
        <f>INDEX(Illustrators!C:C,MATCH(SUBSTITUTE(LOWER(H253)," ",""),Illustrators!G:G,0))</f>
        <v>RC Torres</v>
      </c>
      <c r="W253" t="str">
        <f t="shared" si="33"/>
        <v>{ id:"banditcamp", illustrator:"RC Torres" },</v>
      </c>
    </row>
    <row r="254" spans="1:23" x14ac:dyDescent="0.25">
      <c r="A254" t="s">
        <v>2779</v>
      </c>
      <c r="B254">
        <f t="shared" si="37"/>
        <v>30</v>
      </c>
      <c r="C254">
        <f t="shared" si="34"/>
        <v>56</v>
      </c>
      <c r="E254" t="str">
        <f t="shared" si="35"/>
        <v>/images/4/4b/ArcherArt.jpg</v>
      </c>
      <c r="F254" t="s">
        <v>1438</v>
      </c>
      <c r="H254" s="3" t="s">
        <v>634</v>
      </c>
      <c r="J254" t="s">
        <v>888</v>
      </c>
      <c r="K254" t="s">
        <v>1523</v>
      </c>
      <c r="L254" t="str">
        <f t="shared" si="38"/>
        <v>/images/3/3a/SpoilsArt.jpg</v>
      </c>
      <c r="O254">
        <f t="shared" si="31"/>
        <v>5</v>
      </c>
      <c r="P254">
        <f t="shared" si="32"/>
        <v>6</v>
      </c>
      <c r="S254" t="str">
        <f>INDEX(Illustrators!C:C,MATCH(SUBSTITUTE(LOWER(H254)," ",""),Illustrators!G:G,0))</f>
        <v>Ryan Laukat</v>
      </c>
      <c r="W254" t="str">
        <f t="shared" si="33"/>
        <v>{ id:"spoils", illustrator:"Ryan Laukat" },</v>
      </c>
    </row>
    <row r="255" spans="1:23" x14ac:dyDescent="0.25">
      <c r="A255" t="s">
        <v>2780</v>
      </c>
      <c r="B255">
        <f t="shared" si="37"/>
        <v>31</v>
      </c>
      <c r="C255">
        <f t="shared" si="34"/>
        <v>58</v>
      </c>
      <c r="E255" t="str">
        <f t="shared" si="35"/>
        <v>/images/c/c8/WarlordArt.jpg</v>
      </c>
      <c r="H255" s="3" t="s">
        <v>627</v>
      </c>
      <c r="I255" s="3" t="s">
        <v>909</v>
      </c>
      <c r="J255" t="s">
        <v>894</v>
      </c>
      <c r="K255" t="s">
        <v>893</v>
      </c>
      <c r="L255" t="str">
        <f t="shared" si="38"/>
        <v>/images/a/ae/Abandoned_MineArt.jpg</v>
      </c>
      <c r="O255">
        <f t="shared" si="31"/>
        <v>15</v>
      </c>
      <c r="P255">
        <f t="shared" si="32"/>
        <v>13</v>
      </c>
      <c r="S255" t="str">
        <f>INDEX(Illustrators!C:C,MATCH(SUBSTITUTE(LOWER(H255)," ",""),Illustrators!G:G,0))</f>
        <v>Claus Stephan</v>
      </c>
      <c r="W255" t="str">
        <f t="shared" si="33"/>
        <v>{ id:"abandonedmine", illustrator:"Claus Stephan" },</v>
      </c>
    </row>
    <row r="256" spans="1:23" x14ac:dyDescent="0.25">
      <c r="A256" t="s">
        <v>2781</v>
      </c>
      <c r="B256">
        <f t="shared" si="37"/>
        <v>33</v>
      </c>
      <c r="C256">
        <f t="shared" si="34"/>
        <v>62</v>
      </c>
      <c r="E256" t="str">
        <f t="shared" si="35"/>
        <v>/images/7/7c/TerritoryArt.jpg</v>
      </c>
      <c r="H256" s="3" t="s">
        <v>628</v>
      </c>
      <c r="I256" s="3" t="s">
        <v>910</v>
      </c>
      <c r="J256" t="s">
        <v>896</v>
      </c>
      <c r="K256" t="s">
        <v>895</v>
      </c>
      <c r="L256" t="str">
        <f t="shared" si="38"/>
        <v>/images/f/ff/Ruined_LibraryArt.jpg</v>
      </c>
      <c r="O256">
        <f t="shared" si="31"/>
        <v>22</v>
      </c>
      <c r="P256">
        <f t="shared" si="32"/>
        <v>13</v>
      </c>
      <c r="S256" t="str">
        <f>INDEX(Illustrators!C:C,MATCH(SUBSTITUTE(LOWER(H256)," ",""),Illustrators!G:G,0))</f>
        <v>Harald Lieske</v>
      </c>
      <c r="W256" t="str">
        <f t="shared" si="33"/>
        <v>{ id:"ruinedlibrary", illustrator:"Harald Lieske" },</v>
      </c>
    </row>
    <row r="257" spans="1:23" x14ac:dyDescent="0.25">
      <c r="A257" t="s">
        <v>2782</v>
      </c>
      <c r="B257">
        <f t="shared" si="37"/>
        <v>31</v>
      </c>
      <c r="C257">
        <f t="shared" si="34"/>
        <v>58</v>
      </c>
      <c r="E257" t="str">
        <f t="shared" si="35"/>
        <v>/images/3/3c/StudentArt.jpg</v>
      </c>
      <c r="H257" s="3" t="s">
        <v>629</v>
      </c>
      <c r="I257" s="3" t="s">
        <v>911</v>
      </c>
      <c r="J257" t="s">
        <v>897</v>
      </c>
      <c r="K257" t="s">
        <v>900</v>
      </c>
      <c r="L257" t="str">
        <f t="shared" si="38"/>
        <v>/images/0/0e/Ruined_MarketArt.jpg</v>
      </c>
      <c r="O257">
        <f t="shared" si="31"/>
        <v>16</v>
      </c>
      <c r="P257">
        <f t="shared" si="32"/>
        <v>12</v>
      </c>
      <c r="S257" t="str">
        <f>INDEX(Illustrators!C:C,MATCH(SUBSTITUTE(LOWER(H257)," ",""),Illustrators!G:G,0))</f>
        <v>Marcel-André Casasola Merkle</v>
      </c>
      <c r="W257" t="str">
        <f t="shared" si="33"/>
        <v>{ id:"ruinedmarket", illustrator:"Marcel-André Casasola Merkle" },</v>
      </c>
    </row>
    <row r="258" spans="1:23" x14ac:dyDescent="0.25">
      <c r="A258" t="s">
        <v>2783</v>
      </c>
      <c r="B258">
        <f t="shared" si="37"/>
        <v>32</v>
      </c>
      <c r="C258">
        <f t="shared" si="34"/>
        <v>60</v>
      </c>
      <c r="E258" t="str">
        <f t="shared" si="35"/>
        <v>/images/c/c8/ConjurerArt.jpg</v>
      </c>
      <c r="H258" s="3" t="s">
        <v>630</v>
      </c>
      <c r="I258" s="3" t="s">
        <v>912</v>
      </c>
      <c r="J258" t="s">
        <v>899</v>
      </c>
      <c r="K258" t="s">
        <v>898</v>
      </c>
      <c r="L258" t="str">
        <f t="shared" si="38"/>
        <v>/images/2/21/Ruined_VillageArt.jpg</v>
      </c>
      <c r="O258">
        <f t="shared" ref="O258:O321" si="39">LEN(J258)</f>
        <v>17</v>
      </c>
      <c r="P258">
        <f t="shared" ref="P258:P321" si="40">LEN(H258)</f>
        <v>13</v>
      </c>
      <c r="S258" t="str">
        <f>INDEX(Illustrators!C:C,MATCH(SUBSTITUTE(LOWER(H258)," ",""),Illustrators!G:G,0))</f>
        <v>Doris Matthäus</v>
      </c>
      <c r="W258" t="str">
        <f t="shared" si="33"/>
        <v>{ id:"ruinedvillage", illustrator:"Doris Matthäus" },</v>
      </c>
    </row>
    <row r="259" spans="1:23" x14ac:dyDescent="0.25">
      <c r="A259" t="s">
        <v>2784</v>
      </c>
      <c r="B259">
        <f t="shared" si="37"/>
        <v>32</v>
      </c>
      <c r="C259">
        <f t="shared" si="34"/>
        <v>60</v>
      </c>
      <c r="E259" t="str">
        <f t="shared" si="35"/>
        <v>/images/f/f0/SorcererArt.jpg</v>
      </c>
      <c r="H259" s="3" t="s">
        <v>631</v>
      </c>
      <c r="J259" t="s">
        <v>902</v>
      </c>
      <c r="K259" t="s">
        <v>901</v>
      </c>
      <c r="L259" t="str">
        <f t="shared" si="38"/>
        <v>/images/a/a4/SurvivorsArt.jpg</v>
      </c>
      <c r="O259">
        <f t="shared" si="39"/>
        <v>8</v>
      </c>
      <c r="P259">
        <f t="shared" si="40"/>
        <v>9</v>
      </c>
      <c r="S259" t="str">
        <f>INDEX(Illustrators!C:C,MATCH(SUBSTITUTE(LOWER(H259)," ",""),Illustrators!G:G,0))</f>
        <v>Alex Drummond</v>
      </c>
      <c r="W259" t="str">
        <f t="shared" ref="W259:W322" si="41">IFERROR("{ id:"""&amp;H259&amp;""", illustrator:"""&amp;S259&amp;""" },","")</f>
        <v>{ id:"survivors", illustrator:"Alex Drummond" },</v>
      </c>
    </row>
    <row r="260" spans="1:23" x14ac:dyDescent="0.25">
      <c r="A260" t="s">
        <v>2785</v>
      </c>
      <c r="B260">
        <f t="shared" si="37"/>
        <v>28</v>
      </c>
      <c r="C260">
        <f t="shared" si="34"/>
        <v>52</v>
      </c>
      <c r="E260" t="str">
        <f t="shared" si="35"/>
        <v>/images/c/c7/LichArt.jpg</v>
      </c>
      <c r="H260" s="3" t="s">
        <v>632</v>
      </c>
      <c r="J260" t="s">
        <v>1425</v>
      </c>
      <c r="K260" t="s">
        <v>1522</v>
      </c>
      <c r="L260" t="str">
        <f t="shared" si="38"/>
        <v>/images/c/c1/MadmanArt.jpg</v>
      </c>
      <c r="O260">
        <f t="shared" si="39"/>
        <v>3</v>
      </c>
      <c r="P260">
        <f t="shared" si="40"/>
        <v>6</v>
      </c>
      <c r="S260" t="str">
        <f>INDEX(Illustrators!C:C,MATCH(SUBSTITUTE(LOWER(H260)," ",""),Illustrators!G:G,0))</f>
        <v>Claus Stephan</v>
      </c>
      <c r="W260" t="str">
        <f t="shared" si="41"/>
        <v>{ id:"madman", illustrator:"Claus Stephan" },</v>
      </c>
    </row>
    <row r="261" spans="1:23" x14ac:dyDescent="0.25">
      <c r="A261" t="s">
        <v>2786</v>
      </c>
      <c r="B261">
        <f t="shared" si="37"/>
        <v>32</v>
      </c>
      <c r="C261">
        <f t="shared" ref="C261:C324" si="42">FIND(".jpg",A261,B261)+3</f>
        <v>60</v>
      </c>
      <c r="E261" t="str">
        <f t="shared" ref="E261:E324" si="43">SUBSTITUTE(RIGHT(LEFT(A261,C261),LEN(LEFT(A261,C261))-B261),"/thumb","")</f>
        <v>/images/e/e3/GovernorArt.jpg</v>
      </c>
      <c r="H261" s="3" t="s">
        <v>633</v>
      </c>
      <c r="J261" t="s">
        <v>1450</v>
      </c>
      <c r="K261" t="s">
        <v>1552</v>
      </c>
      <c r="L261" t="str">
        <f t="shared" si="38"/>
        <v>/images/b/bb/MercenaryArt.jpg</v>
      </c>
      <c r="O261">
        <f t="shared" si="39"/>
        <v>10</v>
      </c>
      <c r="P261">
        <f t="shared" si="40"/>
        <v>9</v>
      </c>
      <c r="S261" t="str">
        <f>INDEX(Illustrators!C:C,MATCH(SUBSTITUTE(LOWER(H261)," ",""),Illustrators!G:G,0))</f>
        <v>Martin Hoffmann</v>
      </c>
      <c r="W261" t="str">
        <f t="shared" si="41"/>
        <v>{ id:"mercenary", illustrator:"Martin Hoffmann" },</v>
      </c>
    </row>
    <row r="262" spans="1:23" x14ac:dyDescent="0.25">
      <c r="A262" t="s">
        <v>2787</v>
      </c>
      <c r="B262">
        <f t="shared" si="37"/>
        <v>28</v>
      </c>
      <c r="C262">
        <f t="shared" si="42"/>
        <v>52</v>
      </c>
      <c r="E262" t="str">
        <f t="shared" si="43"/>
        <v>/images/2/29/HornArt.jpg</v>
      </c>
      <c r="H262" s="3" t="s">
        <v>635</v>
      </c>
      <c r="J262" t="s">
        <v>1427</v>
      </c>
      <c r="K262" t="s">
        <v>1426</v>
      </c>
      <c r="L262" t="str">
        <f t="shared" si="38"/>
        <v>/images/4/4a/HovelArt.jpg</v>
      </c>
      <c r="O262">
        <f t="shared" si="39"/>
        <v>6</v>
      </c>
      <c r="P262">
        <f t="shared" si="40"/>
        <v>5</v>
      </c>
      <c r="S262" t="str">
        <f>INDEX(Illustrators!C:C,MATCH(SUBSTITUTE(LOWER(H262)," ",""),Illustrators!G:G,0))</f>
        <v>Eric J Carter</v>
      </c>
      <c r="W262" t="str">
        <f t="shared" si="41"/>
        <v>{ id:"hovel", illustrator:"Eric J Carter" },</v>
      </c>
    </row>
    <row r="263" spans="1:23" x14ac:dyDescent="0.25">
      <c r="A263" t="s">
        <v>2788</v>
      </c>
      <c r="B263">
        <f t="shared" si="37"/>
        <v>33</v>
      </c>
      <c r="C263">
        <f t="shared" si="42"/>
        <v>62</v>
      </c>
      <c r="E263" t="str">
        <f t="shared" si="43"/>
        <v>/images/e/e2/City_GateArt.jpg</v>
      </c>
      <c r="H263" s="3" t="s">
        <v>636</v>
      </c>
      <c r="J263" t="s">
        <v>1429</v>
      </c>
      <c r="K263" t="s">
        <v>1428</v>
      </c>
      <c r="L263" t="str">
        <f t="shared" si="38"/>
        <v>/images/f/fe/NecropolisArt.jpg</v>
      </c>
      <c r="O263">
        <f t="shared" si="39"/>
        <v>9</v>
      </c>
      <c r="P263">
        <f t="shared" si="40"/>
        <v>10</v>
      </c>
      <c r="S263" t="str">
        <f>INDEX(Illustrators!C:C,MATCH(SUBSTITUTE(LOWER(H263)," ",""),Illustrators!G:G,0))</f>
        <v>Brian Brinlee</v>
      </c>
      <c r="W263" t="str">
        <f t="shared" si="41"/>
        <v>{ id:"necropolis", illustrator:"Brian Brinlee" },</v>
      </c>
    </row>
    <row r="264" spans="1:23" x14ac:dyDescent="0.25">
      <c r="A264" t="s">
        <v>2789</v>
      </c>
      <c r="B264">
        <f t="shared" si="37"/>
        <v>31</v>
      </c>
      <c r="C264">
        <f t="shared" si="42"/>
        <v>58</v>
      </c>
      <c r="E264" t="str">
        <f t="shared" si="43"/>
        <v>/images/d/d4/CitadelArt.jpg</v>
      </c>
      <c r="H264" s="3" t="s">
        <v>637</v>
      </c>
      <c r="I264" s="3" t="s">
        <v>913</v>
      </c>
      <c r="J264" t="s">
        <v>1431</v>
      </c>
      <c r="K264" t="s">
        <v>1430</v>
      </c>
      <c r="L264" t="str">
        <f t="shared" si="38"/>
        <v>/images/7/71/Overgrown_EstateArt.jpg</v>
      </c>
      <c r="O264">
        <f t="shared" si="39"/>
        <v>17</v>
      </c>
      <c r="P264">
        <f t="shared" si="40"/>
        <v>15</v>
      </c>
      <c r="S264" t="str">
        <f>INDEX(Illustrators!C:C,MATCH(SUBSTITUTE(LOWER(H264)," ",""),Illustrators!G:G,0))</f>
        <v>Martin Hoffmann</v>
      </c>
      <c r="W264" t="str">
        <f t="shared" si="41"/>
        <v>{ id:"overgrownestate", illustrator:"Martin Hoffmann" },</v>
      </c>
    </row>
    <row r="265" spans="1:23" x14ac:dyDescent="0.25">
      <c r="A265" t="s">
        <v>2790</v>
      </c>
      <c r="B265">
        <f t="shared" si="37"/>
        <v>30</v>
      </c>
      <c r="C265">
        <f t="shared" si="42"/>
        <v>56</v>
      </c>
      <c r="E265" t="str">
        <f t="shared" si="43"/>
        <v>/images/f/f8/BanishArt.jpg</v>
      </c>
      <c r="H265" s="3" t="s">
        <v>596</v>
      </c>
      <c r="J265" t="s">
        <v>674</v>
      </c>
      <c r="K265" t="s">
        <v>1482</v>
      </c>
      <c r="L265" t="str">
        <f t="shared" si="38"/>
        <v>/images/7/7b/KnightsArt.jpg</v>
      </c>
      <c r="O265">
        <f t="shared" si="39"/>
        <v>10</v>
      </c>
      <c r="P265">
        <f t="shared" si="40"/>
        <v>7</v>
      </c>
      <c r="S265" t="str">
        <f>INDEX(Illustrators!C:C,MATCH(SUBSTITUTE(LOWER(H265)," ",""),Illustrators!G:G,0))</f>
        <v>Matthias Catrein</v>
      </c>
      <c r="W265" t="str">
        <f t="shared" si="41"/>
        <v>{ id:"knights", illustrator:"Matthias Catrein" },</v>
      </c>
    </row>
    <row r="266" spans="1:23" x14ac:dyDescent="0.25">
      <c r="A266" t="s">
        <v>2791</v>
      </c>
      <c r="B266">
        <f t="shared" si="37"/>
        <v>31</v>
      </c>
      <c r="C266">
        <f t="shared" si="42"/>
        <v>58</v>
      </c>
      <c r="E266" t="str">
        <f t="shared" si="43"/>
        <v>/images/4/4f/BargainArt.jpg</v>
      </c>
      <c r="H266" s="3" t="s">
        <v>638</v>
      </c>
      <c r="I266" s="3" t="s">
        <v>914</v>
      </c>
      <c r="J266" t="s">
        <v>1316</v>
      </c>
      <c r="K266" t="s">
        <v>1309</v>
      </c>
      <c r="L266" s="15" t="s">
        <v>4542</v>
      </c>
      <c r="O266">
        <f t="shared" si="39"/>
        <v>9</v>
      </c>
      <c r="P266">
        <f t="shared" si="40"/>
        <v>8</v>
      </c>
      <c r="S266" t="str">
        <f>INDEX(Illustrators!C:C,MATCH(SUBSTITUTE(LOWER(H266)," ",""),Illustrators!G:G,0))</f>
        <v>Lorraine Schleter</v>
      </c>
      <c r="W266" t="str">
        <f t="shared" si="41"/>
        <v>{ id:"dameanna", illustrator:"Lorraine Schleter" },</v>
      </c>
    </row>
    <row r="267" spans="1:23" x14ac:dyDescent="0.25">
      <c r="A267" t="s">
        <v>2792</v>
      </c>
      <c r="B267">
        <f t="shared" si="37"/>
        <v>30</v>
      </c>
      <c r="C267">
        <f t="shared" si="42"/>
        <v>56</v>
      </c>
      <c r="E267" t="str">
        <f t="shared" si="43"/>
        <v>/images/6/60/DemandArt.jpg</v>
      </c>
      <c r="H267" s="3" t="s">
        <v>639</v>
      </c>
      <c r="I267" s="3" t="s">
        <v>915</v>
      </c>
      <c r="J267" t="s">
        <v>1317</v>
      </c>
      <c r="K267" t="s">
        <v>1310</v>
      </c>
      <c r="L267" t="str">
        <f t="shared" ref="L267:L330" si="44">IF(J267="","",IF(I267&lt;&gt;"", INDEX(E:E,MATCH("*"&amp;I267&amp;"*",E:E,0)),INDEX(E:E,MATCH("*"&amp;H267&amp;"Art*",E:E,0))))</f>
        <v>/images/8/89/Dame_JosephineArt.jpg</v>
      </c>
      <c r="O267">
        <f t="shared" si="39"/>
        <v>14</v>
      </c>
      <c r="P267">
        <f t="shared" si="40"/>
        <v>13</v>
      </c>
      <c r="S267" t="str">
        <f>INDEX(Illustrators!C:C,MATCH(SUBSTITUTE(LOWER(H267)," ",""),Illustrators!G:G,0))</f>
        <v>Lynell Ingram</v>
      </c>
      <c r="W267" t="str">
        <f t="shared" si="41"/>
        <v>{ id:"damejosephine", illustrator:"Lynell Ingram" },</v>
      </c>
    </row>
    <row r="268" spans="1:23" x14ac:dyDescent="0.25">
      <c r="A268" t="s">
        <v>2793</v>
      </c>
      <c r="B268">
        <f t="shared" si="37"/>
        <v>28</v>
      </c>
      <c r="C268">
        <f t="shared" si="42"/>
        <v>52</v>
      </c>
      <c r="E268" t="str">
        <f t="shared" si="43"/>
        <v>/images/9/9d/ReapArt.jpg</v>
      </c>
      <c r="H268" s="3" t="s">
        <v>640</v>
      </c>
      <c r="I268" s="3" t="s">
        <v>916</v>
      </c>
      <c r="J268" t="s">
        <v>1318</v>
      </c>
      <c r="K268" t="s">
        <v>1315</v>
      </c>
      <c r="L268" t="str">
        <f t="shared" si="44"/>
        <v>/images/5/5a/Dame_MollyArt.jpg</v>
      </c>
      <c r="O268">
        <f t="shared" si="39"/>
        <v>10</v>
      </c>
      <c r="P268">
        <f t="shared" si="40"/>
        <v>9</v>
      </c>
      <c r="S268" t="str">
        <f>INDEX(Illustrators!C:C,MATCH(SUBSTITUTE(LOWER(H268)," ",""),Illustrators!G:G,0))</f>
        <v>Lynell Ingram</v>
      </c>
      <c r="W268" t="str">
        <f t="shared" si="41"/>
        <v>{ id:"damemolly", illustrator:"Lynell Ingram" },</v>
      </c>
    </row>
    <row r="269" spans="1:23" x14ac:dyDescent="0.25">
      <c r="A269" t="s">
        <v>2794</v>
      </c>
      <c r="B269">
        <f t="shared" si="37"/>
        <v>40</v>
      </c>
      <c r="C269">
        <f t="shared" si="42"/>
        <v>76</v>
      </c>
      <c r="E269" t="str">
        <f t="shared" si="43"/>
        <v>/images/a/a0/Way_of_the_OtterArt.jpg</v>
      </c>
      <c r="H269" s="3" t="s">
        <v>641</v>
      </c>
      <c r="I269" s="3" t="s">
        <v>917</v>
      </c>
      <c r="J269" t="s">
        <v>1319</v>
      </c>
      <c r="K269" t="s">
        <v>1553</v>
      </c>
      <c r="L269" t="str">
        <f t="shared" si="44"/>
        <v>/images/1/1a/Dame_NatalieArt.jpg</v>
      </c>
      <c r="O269">
        <f t="shared" si="39"/>
        <v>12</v>
      </c>
      <c r="P269">
        <f t="shared" si="40"/>
        <v>11</v>
      </c>
      <c r="S269" t="str">
        <f>INDEX(Illustrators!C:C,MATCH(SUBSTITUTE(LOWER(H269)," ",""),Illustrators!G:G,0))</f>
        <v>Alayna Danner</v>
      </c>
      <c r="W269" t="str">
        <f t="shared" si="41"/>
        <v>{ id:"damenatalie", illustrator:"Alayna Danner" },</v>
      </c>
    </row>
    <row r="270" spans="1:23" x14ac:dyDescent="0.25">
      <c r="A270" t="s">
        <v>2795</v>
      </c>
      <c r="B270">
        <f t="shared" si="37"/>
        <v>28</v>
      </c>
      <c r="C270">
        <f t="shared" si="42"/>
        <v>52</v>
      </c>
      <c r="E270" t="str">
        <f t="shared" si="43"/>
        <v>/images/3/3b/RatsArt.jpg</v>
      </c>
      <c r="H270" s="3" t="s">
        <v>642</v>
      </c>
      <c r="I270" s="3" t="s">
        <v>918</v>
      </c>
      <c r="J270" t="s">
        <v>1320</v>
      </c>
      <c r="K270" t="s">
        <v>1308</v>
      </c>
      <c r="L270" t="str">
        <f t="shared" si="44"/>
        <v>/images/6/66/Dame_SylviaArt.jpg</v>
      </c>
      <c r="O270">
        <f t="shared" si="39"/>
        <v>11</v>
      </c>
      <c r="P270">
        <f t="shared" si="40"/>
        <v>10</v>
      </c>
      <c r="S270" t="str">
        <f>INDEX(Illustrators!C:C,MATCH(SUBSTITUTE(LOWER(H270)," ",""),Illustrators!G:G,0))</f>
        <v>Jessi J</v>
      </c>
      <c r="W270" t="str">
        <f t="shared" si="41"/>
        <v>{ id:"damesylvia", illustrator:"Jessi J" },</v>
      </c>
    </row>
    <row r="271" spans="1:23" x14ac:dyDescent="0.25">
      <c r="A271" t="s">
        <v>2796</v>
      </c>
      <c r="B271">
        <f t="shared" si="37"/>
        <v>42</v>
      </c>
      <c r="C271">
        <f t="shared" si="42"/>
        <v>80</v>
      </c>
      <c r="E271" t="str">
        <f t="shared" si="43"/>
        <v>/images/9/92/Philosophers_StoneArt.jpg</v>
      </c>
      <c r="H271" s="3" t="s">
        <v>643</v>
      </c>
      <c r="I271" s="3" t="s">
        <v>919</v>
      </c>
      <c r="J271" t="s">
        <v>1321</v>
      </c>
      <c r="K271" t="s">
        <v>1311</v>
      </c>
      <c r="L271" t="str">
        <f t="shared" si="44"/>
        <v>/images/d/d2/Sir_BaileyArt.jpg</v>
      </c>
      <c r="O271">
        <f t="shared" si="39"/>
        <v>10</v>
      </c>
      <c r="P271">
        <f t="shared" si="40"/>
        <v>9</v>
      </c>
      <c r="S271" t="str">
        <f>INDEX(Illustrators!C:C,MATCH(SUBSTITUTE(LOWER(H271)," ",""),Illustrators!G:G,0))</f>
        <v>Joshua Stewart</v>
      </c>
      <c r="W271" t="str">
        <f t="shared" si="41"/>
        <v>{ id:"sirbailey", illustrator:"Joshua Stewart" },</v>
      </c>
    </row>
    <row r="272" spans="1:23" x14ac:dyDescent="0.25">
      <c r="A272" t="s">
        <v>2797</v>
      </c>
      <c r="B272">
        <f t="shared" si="37"/>
        <v>34</v>
      </c>
      <c r="C272">
        <f t="shared" si="42"/>
        <v>64</v>
      </c>
      <c r="E272" t="str">
        <f t="shared" si="43"/>
        <v>/images/3/38/Royal_SealArt.jpg</v>
      </c>
      <c r="H272" s="3" t="s">
        <v>644</v>
      </c>
      <c r="I272" s="3" t="s">
        <v>920</v>
      </c>
      <c r="J272" t="s">
        <v>1322</v>
      </c>
      <c r="K272" t="s">
        <v>1312</v>
      </c>
      <c r="L272" t="str">
        <f t="shared" si="44"/>
        <v>/images/7/7f/Sir_DestryArt.jpg</v>
      </c>
      <c r="O272">
        <f t="shared" si="39"/>
        <v>10</v>
      </c>
      <c r="P272">
        <f t="shared" si="40"/>
        <v>9</v>
      </c>
      <c r="S272" t="str">
        <f>INDEX(Illustrators!C:C,MATCH(SUBSTITUTE(LOWER(H272)," ",""),Illustrators!G:G,0))</f>
        <v>Marco Morte</v>
      </c>
      <c r="W272" t="str">
        <f t="shared" si="41"/>
        <v>{ id:"sirdestry", illustrator:"Marco Morte" },</v>
      </c>
    </row>
    <row r="273" spans="1:23" x14ac:dyDescent="0.25">
      <c r="A273" t="s">
        <v>2798</v>
      </c>
      <c r="B273">
        <f t="shared" si="37"/>
        <v>39</v>
      </c>
      <c r="C273">
        <f t="shared" si="42"/>
        <v>74</v>
      </c>
      <c r="E273" t="str">
        <f t="shared" si="43"/>
        <v>/images/e/ee/IllGotten_GainsArt.jpg</v>
      </c>
      <c r="H273" s="3" t="s">
        <v>645</v>
      </c>
      <c r="I273" s="3" t="s">
        <v>921</v>
      </c>
      <c r="J273" t="s">
        <v>1323</v>
      </c>
      <c r="K273" t="s">
        <v>1307</v>
      </c>
      <c r="L273" t="str">
        <f t="shared" si="44"/>
        <v>/images/a/ab/Sir_MartinArt.jpg</v>
      </c>
      <c r="O273">
        <f t="shared" si="39"/>
        <v>10</v>
      </c>
      <c r="P273">
        <f t="shared" si="40"/>
        <v>9</v>
      </c>
      <c r="S273" t="str">
        <f>INDEX(Illustrators!C:C,MATCH(SUBSTITUTE(LOWER(H273)," ",""),Illustrators!G:G,0))</f>
        <v>Julien Delval</v>
      </c>
      <c r="W273" t="str">
        <f t="shared" si="41"/>
        <v>{ id:"sirmartin", illustrator:"Julien Delval" },</v>
      </c>
    </row>
    <row r="274" spans="1:23" x14ac:dyDescent="0.25">
      <c r="A274" t="s">
        <v>2799</v>
      </c>
      <c r="B274">
        <f t="shared" si="37"/>
        <v>31</v>
      </c>
      <c r="C274">
        <f t="shared" si="42"/>
        <v>58</v>
      </c>
      <c r="E274" t="str">
        <f t="shared" si="43"/>
        <v>/images/1/1b/CultistArt.jpg</v>
      </c>
      <c r="H274" s="3" t="s">
        <v>646</v>
      </c>
      <c r="I274" s="3" t="s">
        <v>922</v>
      </c>
      <c r="J274" t="s">
        <v>1324</v>
      </c>
      <c r="K274" t="s">
        <v>1313</v>
      </c>
      <c r="L274" t="str">
        <f t="shared" si="44"/>
        <v>/images/5/5a/Sir_MichaelArt.jpg</v>
      </c>
      <c r="O274">
        <f t="shared" si="39"/>
        <v>11</v>
      </c>
      <c r="P274">
        <f t="shared" si="40"/>
        <v>10</v>
      </c>
      <c r="S274" t="str">
        <f>INDEX(Illustrators!C:C,MATCH(SUBSTITUTE(LOWER(H274)," ",""),Illustrators!G:G,0))</f>
        <v>Marco Morte</v>
      </c>
      <c r="W274" t="str">
        <f t="shared" si="41"/>
        <v>{ id:"sirmichael", illustrator:"Marco Morte" },</v>
      </c>
    </row>
    <row r="275" spans="1:23" x14ac:dyDescent="0.25">
      <c r="A275" t="s">
        <v>2800</v>
      </c>
      <c r="B275">
        <f t="shared" si="37"/>
        <v>34</v>
      </c>
      <c r="C275">
        <f t="shared" si="42"/>
        <v>64</v>
      </c>
      <c r="E275" t="str">
        <f t="shared" si="43"/>
        <v>/images/d/d8/ChangelingArt.jpg</v>
      </c>
      <c r="H275" s="3" t="s">
        <v>647</v>
      </c>
      <c r="I275" s="3" t="s">
        <v>923</v>
      </c>
      <c r="J275" t="s">
        <v>1325</v>
      </c>
      <c r="K275" t="s">
        <v>1314</v>
      </c>
      <c r="L275" t="str">
        <f t="shared" si="44"/>
        <v>/images/1/1d/Sir_VanderArt.jpg</v>
      </c>
      <c r="O275">
        <f t="shared" si="39"/>
        <v>10</v>
      </c>
      <c r="P275">
        <f t="shared" si="40"/>
        <v>9</v>
      </c>
      <c r="S275" t="str">
        <f>INDEX(Illustrators!C:C,MATCH(SUBSTITUTE(LOWER(H275)," ",""),Illustrators!G:G,0))</f>
        <v>Garret DeChellis</v>
      </c>
      <c r="W275" t="str">
        <f t="shared" si="41"/>
        <v>{ id:"sirvander", illustrator:"Garret DeChellis" },</v>
      </c>
    </row>
    <row r="276" spans="1:23" x14ac:dyDescent="0.25">
      <c r="A276" t="s">
        <v>2801</v>
      </c>
      <c r="B276">
        <f t="shared" si="37"/>
        <v>34</v>
      </c>
      <c r="C276">
        <f t="shared" si="42"/>
        <v>64</v>
      </c>
      <c r="E276" t="str">
        <f t="shared" si="43"/>
        <v>/images/9/90/ExperimentArt.jpg</v>
      </c>
      <c r="G276" t="s">
        <v>729</v>
      </c>
      <c r="H276" s="3" t="s">
        <v>743</v>
      </c>
      <c r="J276" t="s">
        <v>766</v>
      </c>
      <c r="K276" t="s">
        <v>765</v>
      </c>
      <c r="L276" t="str">
        <f t="shared" si="44"/>
        <v>/images/4/48/AmuletArt.jpg</v>
      </c>
      <c r="O276">
        <f t="shared" si="39"/>
        <v>8</v>
      </c>
      <c r="P276">
        <f t="shared" si="40"/>
        <v>6</v>
      </c>
      <c r="S276" t="str">
        <f>INDEX(Illustrators!C:C,MATCH(SUBSTITUTE(LOWER(H276)," ",""),Illustrators!G:G,0))</f>
        <v>Matthias Catrein</v>
      </c>
      <c r="W276" t="str">
        <f t="shared" si="41"/>
        <v>{ id:"amulet", illustrator:"Matthias Catrein" },</v>
      </c>
    </row>
    <row r="277" spans="1:23" x14ac:dyDescent="0.25">
      <c r="A277" t="s">
        <v>2802</v>
      </c>
      <c r="B277">
        <f t="shared" si="37"/>
        <v>31</v>
      </c>
      <c r="C277">
        <f t="shared" si="42"/>
        <v>58</v>
      </c>
      <c r="E277" t="str">
        <f t="shared" si="43"/>
        <v>/images/1/1c/VillainArt.jpg</v>
      </c>
      <c r="H277" s="3" t="s">
        <v>744</v>
      </c>
      <c r="J277" t="s">
        <v>769</v>
      </c>
      <c r="K277" t="s">
        <v>770</v>
      </c>
      <c r="L277" t="str">
        <f t="shared" si="44"/>
        <v>/images/6/6b/ArtificerArt.jpg</v>
      </c>
      <c r="O277">
        <f t="shared" si="39"/>
        <v>14</v>
      </c>
      <c r="P277">
        <f t="shared" si="40"/>
        <v>9</v>
      </c>
      <c r="S277" t="str">
        <f>INDEX(Illustrators!C:C,MATCH(SUBSTITUTE(LOWER(H277)," ",""),Illustrators!G:G,0))</f>
        <v>Lynell Ingram</v>
      </c>
      <c r="W277" t="str">
        <f t="shared" si="41"/>
        <v>{ id:"artificer", illustrator:"Lynell Ingram" },</v>
      </c>
    </row>
    <row r="278" spans="1:23" x14ac:dyDescent="0.25">
      <c r="A278" t="s">
        <v>2803</v>
      </c>
      <c r="B278">
        <f t="shared" si="37"/>
        <v>33</v>
      </c>
      <c r="C278">
        <f t="shared" si="42"/>
        <v>62</v>
      </c>
      <c r="E278" t="str">
        <f t="shared" si="43"/>
        <v>/images/1/1b/Bad_OmensArt.jpg</v>
      </c>
      <c r="H278" s="3" t="s">
        <v>730</v>
      </c>
      <c r="J278" t="s">
        <v>768</v>
      </c>
      <c r="K278" t="s">
        <v>767</v>
      </c>
      <c r="L278" t="str">
        <f t="shared" si="44"/>
        <v>/images/a/a1/BridgeTrollArt.jpg</v>
      </c>
      <c r="O278">
        <f t="shared" si="39"/>
        <v>15</v>
      </c>
      <c r="P278">
        <f t="shared" si="40"/>
        <v>11</v>
      </c>
      <c r="S278" t="str">
        <f>INDEX(Illustrators!C:C,MATCH(SUBSTITUTE(LOWER(H278)," ",""),Illustrators!G:G,0))</f>
        <v>Kurt Miller</v>
      </c>
      <c r="W278" t="str">
        <f t="shared" si="41"/>
        <v>{ id:"bridgetroll", illustrator:"Kurt Miller" },</v>
      </c>
    </row>
    <row r="279" spans="1:23" x14ac:dyDescent="0.25">
      <c r="A279" t="s">
        <v>2804</v>
      </c>
      <c r="B279">
        <f t="shared" si="37"/>
        <v>28</v>
      </c>
      <c r="C279">
        <f t="shared" si="42"/>
        <v>52</v>
      </c>
      <c r="E279" t="str">
        <f t="shared" si="43"/>
        <v>/images/b/bd/EnvyArt.jpg</v>
      </c>
      <c r="H279" s="3" t="s">
        <v>731</v>
      </c>
      <c r="I279" s="3" t="s">
        <v>764</v>
      </c>
      <c r="J279" t="s">
        <v>771</v>
      </c>
      <c r="K279" s="2" t="s">
        <v>2525</v>
      </c>
      <c r="L279" t="str">
        <f t="shared" si="44"/>
        <v>/images/9/96/Caravan_GuardArt.jpg</v>
      </c>
      <c r="O279">
        <f t="shared" si="39"/>
        <v>7</v>
      </c>
      <c r="P279">
        <f t="shared" si="40"/>
        <v>12</v>
      </c>
      <c r="S279" t="str">
        <f>INDEX(Illustrators!C:C,MATCH(SUBSTITUTE(LOWER(H279)," ",""),Illustrators!G:G,0))</f>
        <v>Julien Delval</v>
      </c>
      <c r="W279" t="str">
        <f t="shared" si="41"/>
        <v>{ id:"caravanguard", illustrator:"Julien Delval" },</v>
      </c>
    </row>
    <row r="280" spans="1:23" x14ac:dyDescent="0.25">
      <c r="A280" t="s">
        <v>2805</v>
      </c>
      <c r="B280">
        <f t="shared" si="37"/>
        <v>28</v>
      </c>
      <c r="C280">
        <f t="shared" si="42"/>
        <v>52</v>
      </c>
      <c r="E280" t="str">
        <f t="shared" si="43"/>
        <v>/images/8/80/BankArt.jpg</v>
      </c>
      <c r="H280" s="3" t="s">
        <v>732</v>
      </c>
      <c r="I280" s="3" t="s">
        <v>739</v>
      </c>
      <c r="J280" t="s">
        <v>773</v>
      </c>
      <c r="K280" t="s">
        <v>772</v>
      </c>
      <c r="L280" t="str">
        <f t="shared" si="44"/>
        <v>/images/c/c4/Distant_LandsArt.jpg</v>
      </c>
      <c r="O280">
        <f t="shared" si="39"/>
        <v>17</v>
      </c>
      <c r="P280">
        <f t="shared" si="40"/>
        <v>12</v>
      </c>
      <c r="S280" t="str">
        <f>INDEX(Illustrators!C:C,MATCH(SUBSTITUTE(LOWER(H280)," ",""),Illustrators!G:G,0))</f>
        <v>Matthias Catrein</v>
      </c>
      <c r="W280" t="str">
        <f t="shared" si="41"/>
        <v>{ id:"distantlands", illustrator:"Matthias Catrein" },</v>
      </c>
    </row>
    <row r="281" spans="1:23" x14ac:dyDescent="0.25">
      <c r="A281" t="s">
        <v>2806</v>
      </c>
      <c r="B281">
        <f t="shared" ref="B281:B344" si="45">FIND("src=""",A281)+LEN("src=""")-1</f>
        <v>37</v>
      </c>
      <c r="C281">
        <f t="shared" si="42"/>
        <v>70</v>
      </c>
      <c r="E281" t="str">
        <f t="shared" si="43"/>
        <v>/images/8/89/Horse_TradersArt.jpg</v>
      </c>
      <c r="H281" s="3" t="s">
        <v>745</v>
      </c>
      <c r="J281" t="s">
        <v>774</v>
      </c>
      <c r="K281" t="s">
        <v>775</v>
      </c>
      <c r="L281" t="str">
        <f t="shared" si="44"/>
        <v>/images/4/4b/DungeonArt.jpg</v>
      </c>
      <c r="O281">
        <f t="shared" si="39"/>
        <v>6</v>
      </c>
      <c r="P281">
        <f t="shared" si="40"/>
        <v>7</v>
      </c>
      <c r="S281" t="str">
        <f>INDEX(Illustrators!C:C,MATCH(SUBSTITUTE(LOWER(H281)," ",""),Illustrators!G:G,0))</f>
        <v>Martin Hoffmann</v>
      </c>
      <c r="W281" t="str">
        <f t="shared" si="41"/>
        <v>{ id:"dungeon", illustrator:"Martin Hoffmann" },</v>
      </c>
    </row>
    <row r="282" spans="1:23" x14ac:dyDescent="0.25">
      <c r="A282" t="s">
        <v>2807</v>
      </c>
      <c r="B282">
        <f t="shared" si="45"/>
        <v>30</v>
      </c>
      <c r="C282">
        <f t="shared" si="42"/>
        <v>56</v>
      </c>
      <c r="E282" t="str">
        <f t="shared" si="43"/>
        <v>/images/f/ff/JesterArt.jpg</v>
      </c>
      <c r="H282" s="3" t="s">
        <v>746</v>
      </c>
      <c r="J282" t="s">
        <v>777</v>
      </c>
      <c r="K282" t="s">
        <v>776</v>
      </c>
      <c r="L282" t="str">
        <f t="shared" si="44"/>
        <v>/images/0/09/DuplicateArt.jpg</v>
      </c>
      <c r="O282">
        <f t="shared" si="39"/>
        <v>5</v>
      </c>
      <c r="P282">
        <f t="shared" si="40"/>
        <v>9</v>
      </c>
      <c r="S282" t="str">
        <f>INDEX(Illustrators!C:C,MATCH(SUBSTITUTE(LOWER(H282)," ",""),Illustrators!G:G,0))</f>
        <v>Ryan Laukat</v>
      </c>
      <c r="W282" t="str">
        <f t="shared" si="41"/>
        <v>{ id:"duplicate", illustrator:"Ryan Laukat" },</v>
      </c>
    </row>
    <row r="283" spans="1:23" x14ac:dyDescent="0.25">
      <c r="A283" t="s">
        <v>2808</v>
      </c>
      <c r="B283">
        <f t="shared" si="45"/>
        <v>29</v>
      </c>
      <c r="C283">
        <f t="shared" si="42"/>
        <v>54</v>
      </c>
      <c r="E283" t="str">
        <f t="shared" si="43"/>
        <v>/images/f/fa/RogueArt.jpg</v>
      </c>
      <c r="H283" s="3" t="s">
        <v>747</v>
      </c>
      <c r="J283" t="s">
        <v>779</v>
      </c>
      <c r="K283" t="s">
        <v>778</v>
      </c>
      <c r="L283" t="str">
        <f t="shared" si="44"/>
        <v>/images/6/62/GearArt.jpg</v>
      </c>
      <c r="O283">
        <f t="shared" si="39"/>
        <v>10</v>
      </c>
      <c r="P283">
        <f t="shared" si="40"/>
        <v>4</v>
      </c>
      <c r="S283" t="str">
        <f>INDEX(Illustrators!C:C,MATCH(SUBSTITUTE(LOWER(H283)," ",""),Illustrators!G:G,0))</f>
        <v>Marco Morte</v>
      </c>
      <c r="W283" t="str">
        <f t="shared" si="41"/>
        <v>{ id:"gear", illustrator:"Marco Morte" },</v>
      </c>
    </row>
    <row r="284" spans="1:23" x14ac:dyDescent="0.25">
      <c r="A284" t="s">
        <v>2809</v>
      </c>
      <c r="B284">
        <f t="shared" si="45"/>
        <v>29</v>
      </c>
      <c r="C284">
        <f t="shared" si="42"/>
        <v>54</v>
      </c>
      <c r="E284" t="str">
        <f t="shared" si="43"/>
        <v>/images/b/b9/QuestArt.jpg</v>
      </c>
      <c r="H284" s="3" t="s">
        <v>748</v>
      </c>
      <c r="J284" t="s">
        <v>780</v>
      </c>
      <c r="K284" t="s">
        <v>1556</v>
      </c>
      <c r="L284" t="str">
        <f t="shared" si="44"/>
        <v>/images/3/31/GiantArt.jpg</v>
      </c>
      <c r="O284">
        <f t="shared" si="39"/>
        <v>5</v>
      </c>
      <c r="P284">
        <f t="shared" si="40"/>
        <v>5</v>
      </c>
      <c r="S284" t="str">
        <f>INDEX(Illustrators!C:C,MATCH(SUBSTITUTE(LOWER(H284)," ",""),Illustrators!G:G,0))</f>
        <v>Marco Morte</v>
      </c>
      <c r="W284" t="str">
        <f t="shared" si="41"/>
        <v>{ id:"giant", illustrator:"Marco Morte" },</v>
      </c>
    </row>
    <row r="285" spans="1:23" x14ac:dyDescent="0.25">
      <c r="A285" t="s">
        <v>2810</v>
      </c>
      <c r="B285">
        <f t="shared" si="45"/>
        <v>28</v>
      </c>
      <c r="C285">
        <f t="shared" si="42"/>
        <v>52</v>
      </c>
      <c r="E285" t="str">
        <f t="shared" si="43"/>
        <v>/images/2/21/RaidArt.jpg</v>
      </c>
      <c r="H285" s="3" t="s">
        <v>749</v>
      </c>
      <c r="J285" t="s">
        <v>728</v>
      </c>
      <c r="K285" t="s">
        <v>781</v>
      </c>
      <c r="L285" t="str">
        <f t="shared" si="44"/>
        <v>/images/b/b7/GuideArt.jpg</v>
      </c>
      <c r="O285">
        <f t="shared" si="39"/>
        <v>5</v>
      </c>
      <c r="P285">
        <f t="shared" si="40"/>
        <v>5</v>
      </c>
      <c r="S285" t="str">
        <f>INDEX(Illustrators!C:C,MATCH(SUBSTITUTE(LOWER(H285)," ",""),Illustrators!G:G,0))</f>
        <v>Eric J Carter</v>
      </c>
      <c r="W285" t="str">
        <f t="shared" si="41"/>
        <v>{ id:"guide", illustrator:"Eric J Carter" },</v>
      </c>
    </row>
    <row r="286" spans="1:23" x14ac:dyDescent="0.25">
      <c r="A286" t="s">
        <v>2811</v>
      </c>
      <c r="B286">
        <f t="shared" si="45"/>
        <v>32</v>
      </c>
      <c r="C286">
        <f t="shared" si="42"/>
        <v>60</v>
      </c>
      <c r="E286" t="str">
        <f t="shared" si="43"/>
        <v>/images/3/34/TrainingArt.jpg</v>
      </c>
      <c r="H286" s="3" t="s">
        <v>733</v>
      </c>
      <c r="J286" t="s">
        <v>783</v>
      </c>
      <c r="K286" t="s">
        <v>782</v>
      </c>
      <c r="L286" t="str">
        <f t="shared" si="44"/>
        <v>/images/7/78/HauntedWoodsArt.jpg</v>
      </c>
      <c r="O286">
        <f t="shared" si="39"/>
        <v>11</v>
      </c>
      <c r="P286">
        <f t="shared" si="40"/>
        <v>12</v>
      </c>
      <c r="S286" t="str">
        <f>INDEX(Illustrators!C:C,MATCH(SUBSTITUTE(LOWER(H286)," ",""),Illustrators!G:G,0))</f>
        <v>Kurt Miller</v>
      </c>
      <c r="W286" t="str">
        <f t="shared" si="41"/>
        <v>{ id:"hauntedwoods", illustrator:"Kurt Miller" },</v>
      </c>
    </row>
    <row r="287" spans="1:23" x14ac:dyDescent="0.25">
      <c r="A287" t="s">
        <v>2812</v>
      </c>
      <c r="B287">
        <f t="shared" si="45"/>
        <v>35</v>
      </c>
      <c r="C287">
        <f t="shared" si="42"/>
        <v>66</v>
      </c>
      <c r="E287" t="str">
        <f t="shared" si="43"/>
        <v>/images/8/89/Young_WitchArt.jpg</v>
      </c>
      <c r="H287" s="3" t="s">
        <v>750</v>
      </c>
      <c r="J287" t="s">
        <v>785</v>
      </c>
      <c r="K287" t="s">
        <v>784</v>
      </c>
      <c r="L287" t="str">
        <f t="shared" si="44"/>
        <v>/images/c/cf/HirelingArt.jpg</v>
      </c>
      <c r="O287">
        <f t="shared" si="39"/>
        <v>6</v>
      </c>
      <c r="P287">
        <f t="shared" si="40"/>
        <v>8</v>
      </c>
      <c r="S287" t="str">
        <f>INDEX(Illustrators!C:C,MATCH(SUBSTITUTE(LOWER(H287)," ",""),Illustrators!G:G,0))</f>
        <v>Claus Stephan</v>
      </c>
      <c r="W287" t="str">
        <f t="shared" si="41"/>
        <v>{ id:"hireling", illustrator:"Claus Stephan" },</v>
      </c>
    </row>
    <row r="288" spans="1:23" x14ac:dyDescent="0.25">
      <c r="A288" t="s">
        <v>2813</v>
      </c>
      <c r="B288">
        <f t="shared" si="45"/>
        <v>35</v>
      </c>
      <c r="C288">
        <f t="shared" si="42"/>
        <v>66</v>
      </c>
      <c r="E288" t="str">
        <f t="shared" si="43"/>
        <v>/images/e/e1/FairgroundsArt.jpg</v>
      </c>
      <c r="H288" s="3" t="s">
        <v>734</v>
      </c>
      <c r="I288" s="3" t="s">
        <v>740</v>
      </c>
      <c r="J288" t="s">
        <v>787</v>
      </c>
      <c r="K288" t="s">
        <v>786</v>
      </c>
      <c r="L288" t="str">
        <f t="shared" si="44"/>
        <v>/images/b/b1/Lost_CityArt.jpg</v>
      </c>
      <c r="O288">
        <f t="shared" si="39"/>
        <v>11</v>
      </c>
      <c r="P288">
        <f t="shared" si="40"/>
        <v>8</v>
      </c>
      <c r="S288" t="str">
        <f>INDEX(Illustrators!C:C,MATCH(SUBSTITUTE(LOWER(H288)," ",""),Illustrators!G:G,0))</f>
        <v>Julien Delval</v>
      </c>
      <c r="W288" t="str">
        <f t="shared" si="41"/>
        <v>{ id:"lostcity", illustrator:"Julien Delval" },</v>
      </c>
    </row>
    <row r="289" spans="1:23" x14ac:dyDescent="0.25">
      <c r="A289" t="s">
        <v>2814</v>
      </c>
      <c r="B289">
        <f t="shared" si="45"/>
        <v>30</v>
      </c>
      <c r="C289">
        <f t="shared" si="42"/>
        <v>56</v>
      </c>
      <c r="E289" t="str">
        <f t="shared" si="43"/>
        <v>/images/e/eb/OracleArt.jpg</v>
      </c>
      <c r="H289" s="3" t="s">
        <v>751</v>
      </c>
      <c r="J289" t="s">
        <v>789</v>
      </c>
      <c r="K289" t="s">
        <v>788</v>
      </c>
      <c r="L289" t="str">
        <f t="shared" si="44"/>
        <v>/images/b/b0/MagpieArt.jpg</v>
      </c>
      <c r="O289">
        <f t="shared" si="39"/>
        <v>11</v>
      </c>
      <c r="P289">
        <f t="shared" si="40"/>
        <v>6</v>
      </c>
      <c r="S289" t="str">
        <f>INDEX(Illustrators!C:C,MATCH(SUBSTITUTE(LOWER(H289)," ",""),Illustrators!G:G,0))</f>
        <v>Marco Morte</v>
      </c>
      <c r="W289" t="str">
        <f t="shared" si="41"/>
        <v>{ id:"magpie", illustrator:"Marco Morte" },</v>
      </c>
    </row>
    <row r="290" spans="1:23" x14ac:dyDescent="0.25">
      <c r="A290" t="s">
        <v>2815</v>
      </c>
      <c r="B290">
        <f t="shared" si="45"/>
        <v>34</v>
      </c>
      <c r="C290">
        <f t="shared" si="42"/>
        <v>64</v>
      </c>
      <c r="E290" t="str">
        <f t="shared" si="43"/>
        <v>/images/0/02/Poor_HouseArt.jpg</v>
      </c>
      <c r="H290" s="3" t="s">
        <v>752</v>
      </c>
      <c r="J290" t="s">
        <v>790</v>
      </c>
      <c r="K290" t="s">
        <v>1557</v>
      </c>
      <c r="L290" t="str">
        <f t="shared" si="44"/>
        <v>/images/9/98/MessengerArt.jpg</v>
      </c>
      <c r="O290">
        <f t="shared" si="39"/>
        <v>8</v>
      </c>
      <c r="P290">
        <f t="shared" si="40"/>
        <v>9</v>
      </c>
      <c r="S290" t="str">
        <f>INDEX(Illustrators!C:C,MATCH(SUBSTITUTE(LOWER(H290)," ",""),Illustrators!G:G,0))</f>
        <v>Martin Hoffmann</v>
      </c>
      <c r="W290" t="str">
        <f t="shared" si="41"/>
        <v>{ id:"messenger", illustrator:"Martin Hoffmann" },</v>
      </c>
    </row>
    <row r="291" spans="1:23" x14ac:dyDescent="0.25">
      <c r="A291" t="s">
        <v>2816</v>
      </c>
      <c r="B291">
        <f t="shared" si="45"/>
        <v>35</v>
      </c>
      <c r="C291">
        <f t="shared" si="42"/>
        <v>66</v>
      </c>
      <c r="E291" t="str">
        <f t="shared" si="43"/>
        <v>/images/6/66/Dame_SylviaArt.jpg</v>
      </c>
      <c r="H291" s="3" t="s">
        <v>753</v>
      </c>
      <c r="J291" t="s">
        <v>792</v>
      </c>
      <c r="K291" t="s">
        <v>791</v>
      </c>
      <c r="L291" t="str">
        <f t="shared" si="44"/>
        <v>/images/c/c0/MiserArt.jpg</v>
      </c>
      <c r="O291">
        <f t="shared" si="39"/>
        <v>8</v>
      </c>
      <c r="P291">
        <f t="shared" si="40"/>
        <v>5</v>
      </c>
      <c r="S291" t="str">
        <f>INDEX(Illustrators!C:C,MATCH(SUBSTITUTE(LOWER(H291)," ",""),Illustrators!G:G,0))</f>
        <v>Marco Morte</v>
      </c>
      <c r="W291" t="str">
        <f t="shared" si="41"/>
        <v>{ id:"miser", illustrator:"Marco Morte" },</v>
      </c>
    </row>
    <row r="292" spans="1:23" x14ac:dyDescent="0.25">
      <c r="A292" t="s">
        <v>2817</v>
      </c>
      <c r="B292">
        <f t="shared" si="45"/>
        <v>30</v>
      </c>
      <c r="C292">
        <f t="shared" si="42"/>
        <v>56</v>
      </c>
      <c r="E292" t="str">
        <f t="shared" si="43"/>
        <v>/images/8/85/TaxmanArt.jpg</v>
      </c>
      <c r="H292" s="3" t="s">
        <v>754</v>
      </c>
      <c r="J292" t="s">
        <v>794</v>
      </c>
      <c r="K292" t="s">
        <v>793</v>
      </c>
      <c r="L292" t="str">
        <f t="shared" si="44"/>
        <v>/images/a/ac/PageArt.jpg</v>
      </c>
      <c r="O292">
        <f t="shared" si="39"/>
        <v>4</v>
      </c>
      <c r="P292">
        <f t="shared" si="40"/>
        <v>4</v>
      </c>
      <c r="S292" t="str">
        <f>INDEX(Illustrators!C:C,MATCH(SUBSTITUTE(LOWER(H292)," ",""),Illustrators!G:G,0))</f>
        <v>Alayna Danner</v>
      </c>
      <c r="W292" t="str">
        <f t="shared" si="41"/>
        <v>{ id:"page", illustrator:"Alayna Danner" },</v>
      </c>
    </row>
    <row r="293" spans="1:23" x14ac:dyDescent="0.25">
      <c r="A293" t="s">
        <v>2818</v>
      </c>
      <c r="B293">
        <f t="shared" si="45"/>
        <v>30</v>
      </c>
      <c r="C293">
        <f t="shared" si="42"/>
        <v>56</v>
      </c>
      <c r="E293" t="str">
        <f t="shared" si="43"/>
        <v>/images/1/13/HeraldArt.jpg</v>
      </c>
      <c r="H293" s="3" t="s">
        <v>755</v>
      </c>
      <c r="J293" t="s">
        <v>795</v>
      </c>
      <c r="K293" t="s">
        <v>1499</v>
      </c>
      <c r="L293" t="str">
        <f t="shared" si="44"/>
        <v>/images/2/2a/PeasantArt.jpg</v>
      </c>
      <c r="O293">
        <f t="shared" si="39"/>
        <v>6</v>
      </c>
      <c r="P293">
        <f t="shared" si="40"/>
        <v>7</v>
      </c>
      <c r="S293" t="str">
        <f>INDEX(Illustrators!C:C,MATCH(SUBSTITUTE(LOWER(H293)," ",""),Illustrators!G:G,0))</f>
        <v>Harald Lieske</v>
      </c>
      <c r="W293" t="str">
        <f t="shared" si="41"/>
        <v>{ id:"peasant", illustrator:"Harald Lieske" },</v>
      </c>
    </row>
    <row r="294" spans="1:23" x14ac:dyDescent="0.25">
      <c r="A294" t="s">
        <v>2819</v>
      </c>
      <c r="B294">
        <f t="shared" si="45"/>
        <v>33</v>
      </c>
      <c r="C294">
        <f t="shared" si="42"/>
        <v>62</v>
      </c>
      <c r="E294" t="str">
        <f t="shared" si="43"/>
        <v>/images/3/35/Swamp_HagArt.jpg</v>
      </c>
      <c r="H294" s="3" t="s">
        <v>756</v>
      </c>
      <c r="I294" s="3" t="s">
        <v>1755</v>
      </c>
      <c r="J294" t="s">
        <v>796</v>
      </c>
      <c r="K294" t="s">
        <v>1558</v>
      </c>
      <c r="L294" t="str">
        <f t="shared" si="44"/>
        <v>/images/7/71/PortArt.jpg</v>
      </c>
      <c r="O294">
        <f t="shared" si="39"/>
        <v>15</v>
      </c>
      <c r="P294">
        <f t="shared" si="40"/>
        <v>4</v>
      </c>
      <c r="S294" t="str">
        <f>INDEX(Illustrators!C:C,MATCH(SUBSTITUTE(LOWER(H294)," ",""),Illustrators!G:G,0))</f>
        <v>Mark Poole</v>
      </c>
      <c r="W294" t="str">
        <f t="shared" si="41"/>
        <v>{ id:"port", illustrator:"Mark Poole" },</v>
      </c>
    </row>
    <row r="295" spans="1:23" x14ac:dyDescent="0.25">
      <c r="A295" t="s">
        <v>2820</v>
      </c>
      <c r="B295">
        <f t="shared" si="45"/>
        <v>34</v>
      </c>
      <c r="C295">
        <f t="shared" si="42"/>
        <v>64</v>
      </c>
      <c r="E295" t="str">
        <f t="shared" si="43"/>
        <v>/images/6/63/EncampmentArt.jpg</v>
      </c>
      <c r="H295" s="3" t="s">
        <v>757</v>
      </c>
      <c r="J295" t="s">
        <v>800</v>
      </c>
      <c r="K295" t="s">
        <v>799</v>
      </c>
      <c r="L295" t="str">
        <f t="shared" si="44"/>
        <v>/images/9/94/RangerArt.jpg</v>
      </c>
      <c r="O295">
        <f t="shared" si="39"/>
        <v>9</v>
      </c>
      <c r="P295">
        <f t="shared" si="40"/>
        <v>6</v>
      </c>
      <c r="S295" t="str">
        <f>INDEX(Illustrators!C:C,MATCH(SUBSTITUTE(LOWER(H295)," ",""),Illustrators!G:G,0))</f>
        <v>Claus Stephan</v>
      </c>
      <c r="W295" t="str">
        <f t="shared" si="41"/>
        <v>{ id:"ranger", illustrator:"Claus Stephan" },</v>
      </c>
    </row>
    <row r="296" spans="1:23" x14ac:dyDescent="0.25">
      <c r="A296" t="s">
        <v>2821</v>
      </c>
      <c r="B296">
        <f t="shared" si="45"/>
        <v>31</v>
      </c>
      <c r="C296">
        <f t="shared" si="42"/>
        <v>58</v>
      </c>
      <c r="E296" t="str">
        <f t="shared" si="43"/>
        <v>/images/1/10/PlunderArt.jpg</v>
      </c>
      <c r="H296" s="3" t="s">
        <v>758</v>
      </c>
      <c r="J296" t="s">
        <v>798</v>
      </c>
      <c r="K296" t="s">
        <v>797</v>
      </c>
      <c r="L296" t="str">
        <f t="shared" si="44"/>
        <v>/images/8/81/RatcatcherArt.jpg</v>
      </c>
      <c r="O296">
        <f t="shared" si="39"/>
        <v>16</v>
      </c>
      <c r="P296">
        <f t="shared" si="40"/>
        <v>10</v>
      </c>
      <c r="S296" t="str">
        <f>INDEX(Illustrators!C:C,MATCH(SUBSTITUTE(LOWER(H296)," ",""),Illustrators!G:G,0))</f>
        <v>Eric J Carter</v>
      </c>
      <c r="W296" t="str">
        <f t="shared" si="41"/>
        <v>{ id:"ratcatcher", illustrator:"Eric J Carter" },</v>
      </c>
    </row>
    <row r="297" spans="1:23" x14ac:dyDescent="0.25">
      <c r="A297" t="s">
        <v>2822</v>
      </c>
      <c r="B297">
        <f t="shared" si="45"/>
        <v>32</v>
      </c>
      <c r="C297">
        <f t="shared" si="42"/>
        <v>60</v>
      </c>
      <c r="E297" t="str">
        <f t="shared" si="43"/>
        <v>/images/5/50/SettlersArt.jpg</v>
      </c>
      <c r="H297" s="3" t="s">
        <v>759</v>
      </c>
      <c r="J297" t="s">
        <v>802</v>
      </c>
      <c r="K297" t="s">
        <v>801</v>
      </c>
      <c r="L297" t="str">
        <f t="shared" si="44"/>
        <v>/images/c/c8/RazeArt.jpg</v>
      </c>
      <c r="O297">
        <f t="shared" si="39"/>
        <v>10</v>
      </c>
      <c r="P297">
        <f t="shared" si="40"/>
        <v>4</v>
      </c>
      <c r="S297" t="str">
        <f>INDEX(Illustrators!C:C,MATCH(SUBSTITUTE(LOWER(H297)," ",""),Illustrators!G:G,0))</f>
        <v>RC Torres</v>
      </c>
      <c r="W297" t="str">
        <f t="shared" si="41"/>
        <v>{ id:"raze", illustrator:"RC Torres" },</v>
      </c>
    </row>
    <row r="298" spans="1:23" x14ac:dyDescent="0.25">
      <c r="A298" t="s">
        <v>2823</v>
      </c>
      <c r="B298">
        <f t="shared" si="45"/>
        <v>40</v>
      </c>
      <c r="C298">
        <f t="shared" si="42"/>
        <v>76</v>
      </c>
      <c r="E298" t="str">
        <f t="shared" si="43"/>
        <v>/images/0/0a/Bustling_VillageArt.jpg</v>
      </c>
      <c r="H298" s="3" t="s">
        <v>760</v>
      </c>
      <c r="J298" t="s">
        <v>804</v>
      </c>
      <c r="K298" t="s">
        <v>803</v>
      </c>
      <c r="L298" t="str">
        <f t="shared" si="44"/>
        <v>/images/9/93/RelicArt.jpg</v>
      </c>
      <c r="O298">
        <f t="shared" si="39"/>
        <v>7</v>
      </c>
      <c r="P298">
        <f t="shared" si="40"/>
        <v>5</v>
      </c>
      <c r="S298" t="str">
        <f>INDEX(Illustrators!C:C,MATCH(SUBSTITUTE(LOWER(H298)," ",""),Illustrators!G:G,0))</f>
        <v>Ryan Laukat</v>
      </c>
      <c r="W298" t="str">
        <f t="shared" si="41"/>
        <v>{ id:"relic", illustrator:"Ryan Laukat" },</v>
      </c>
    </row>
    <row r="299" spans="1:23" x14ac:dyDescent="0.25">
      <c r="A299" t="s">
        <v>2824</v>
      </c>
      <c r="B299">
        <f t="shared" si="45"/>
        <v>33</v>
      </c>
      <c r="C299">
        <f t="shared" si="42"/>
        <v>62</v>
      </c>
      <c r="E299" t="str">
        <f t="shared" si="43"/>
        <v>/images/2/2a/Old_WitchArt.jpg</v>
      </c>
      <c r="H299" s="3" t="s">
        <v>735</v>
      </c>
      <c r="I299" s="3" t="s">
        <v>763</v>
      </c>
      <c r="J299" t="s">
        <v>806</v>
      </c>
      <c r="K299" t="s">
        <v>805</v>
      </c>
      <c r="L299" t="str">
        <f t="shared" si="44"/>
        <v>/images/a/a6/Royal_CarriageArt.jpg</v>
      </c>
      <c r="O299">
        <f t="shared" si="39"/>
        <v>13</v>
      </c>
      <c r="P299">
        <f t="shared" si="40"/>
        <v>13</v>
      </c>
      <c r="S299" t="str">
        <f>INDEX(Illustrators!C:C,MATCH(SUBSTITUTE(LOWER(H299)," ",""),Illustrators!G:G,0))</f>
        <v>Kelli Stakenas</v>
      </c>
      <c r="W299" t="str">
        <f t="shared" si="41"/>
        <v>{ id:"royalcarriage", illustrator:"Kelli Stakenas" },</v>
      </c>
    </row>
    <row r="300" spans="1:23" x14ac:dyDescent="0.25">
      <c r="A300" t="s">
        <v>2825</v>
      </c>
      <c r="B300">
        <f t="shared" si="45"/>
        <v>32</v>
      </c>
      <c r="C300">
        <f t="shared" si="42"/>
        <v>60</v>
      </c>
      <c r="E300" t="str">
        <f t="shared" si="43"/>
        <v>/images/7/79/SculptorArt.jpg</v>
      </c>
      <c r="H300" s="3" t="s">
        <v>761</v>
      </c>
      <c r="J300" t="s">
        <v>807</v>
      </c>
      <c r="K300" t="s">
        <v>1559</v>
      </c>
      <c r="L300" t="str">
        <f t="shared" si="44"/>
        <v>/images/b/bc/StorytellerArt.jpg</v>
      </c>
      <c r="O300">
        <f t="shared" si="39"/>
        <v>8</v>
      </c>
      <c r="P300">
        <f t="shared" si="40"/>
        <v>11</v>
      </c>
      <c r="S300" t="str">
        <f>INDEX(Illustrators!C:C,MATCH(SUBSTITUTE(LOWER(H300)," ",""),Illustrators!G:G,0))</f>
        <v>Claus Stephan</v>
      </c>
      <c r="W300" t="str">
        <f t="shared" si="41"/>
        <v>{ id:"storyteller", illustrator:"Claus Stephan" },</v>
      </c>
    </row>
    <row r="301" spans="1:23" x14ac:dyDescent="0.25">
      <c r="A301" t="s">
        <v>2826</v>
      </c>
      <c r="B301">
        <f t="shared" si="45"/>
        <v>32</v>
      </c>
      <c r="C301">
        <f t="shared" si="42"/>
        <v>60</v>
      </c>
      <c r="E301" t="str">
        <f t="shared" si="43"/>
        <v>/images/f/f7/ImporterArt.jpg</v>
      </c>
      <c r="H301" s="3" t="s">
        <v>736</v>
      </c>
      <c r="I301" s="3" t="s">
        <v>741</v>
      </c>
      <c r="J301" t="s">
        <v>811</v>
      </c>
      <c r="K301" t="s">
        <v>810</v>
      </c>
      <c r="L301" t="str">
        <f t="shared" si="44"/>
        <v>/images/3/35/Swamp_HagArt.jpg</v>
      </c>
      <c r="O301">
        <f t="shared" si="39"/>
        <v>19</v>
      </c>
      <c r="P301">
        <f t="shared" si="40"/>
        <v>8</v>
      </c>
      <c r="S301" t="str">
        <f>INDEX(Illustrators!C:C,MATCH(SUBSTITUTE(LOWER(H301)," ",""),Illustrators!G:G,0))</f>
        <v>Jessi J</v>
      </c>
      <c r="W301" t="str">
        <f t="shared" si="41"/>
        <v>{ id:"swamphag", illustrator:"Jessi J" },</v>
      </c>
    </row>
    <row r="302" spans="1:23" x14ac:dyDescent="0.25">
      <c r="A302" t="s">
        <v>2827</v>
      </c>
      <c r="B302">
        <f t="shared" si="45"/>
        <v>32</v>
      </c>
      <c r="C302">
        <f t="shared" si="42"/>
        <v>60</v>
      </c>
      <c r="E302" t="str">
        <f t="shared" si="43"/>
        <v>/images/1/1c/EmissaryArt.jpg</v>
      </c>
      <c r="H302" s="3" t="s">
        <v>762</v>
      </c>
      <c r="J302" t="s">
        <v>809</v>
      </c>
      <c r="K302" t="s">
        <v>808</v>
      </c>
      <c r="L302" t="str">
        <f t="shared" si="44"/>
        <v>/images/d/dc/TransmogrifyArt.jpg</v>
      </c>
      <c r="O302">
        <f t="shared" si="39"/>
        <v>15</v>
      </c>
      <c r="P302">
        <f t="shared" si="40"/>
        <v>12</v>
      </c>
      <c r="S302" t="str">
        <f>INDEX(Illustrators!C:C,MATCH(SUBSTITUTE(LOWER(H302)," ",""),Illustrators!G:G,0))</f>
        <v>Marco Morte</v>
      </c>
      <c r="W302" t="str">
        <f t="shared" si="41"/>
        <v>{ id:"transmogrify", illustrator:"Marco Morte" },</v>
      </c>
    </row>
    <row r="303" spans="1:23" x14ac:dyDescent="0.25">
      <c r="A303" t="s">
        <v>2828</v>
      </c>
      <c r="B303">
        <f t="shared" si="45"/>
        <v>28</v>
      </c>
      <c r="C303">
        <f t="shared" si="42"/>
        <v>52</v>
      </c>
      <c r="E303" t="str">
        <f t="shared" si="43"/>
        <v>/images/6/6a/SaveArt.jpg</v>
      </c>
      <c r="F303" t="s">
        <v>1438</v>
      </c>
      <c r="H303" s="3" t="s">
        <v>737</v>
      </c>
      <c r="I303" s="3" t="s">
        <v>742</v>
      </c>
      <c r="J303" t="s">
        <v>813</v>
      </c>
      <c r="K303" t="s">
        <v>812</v>
      </c>
      <c r="L303" t="str">
        <f t="shared" si="44"/>
        <v>/images/9/94/Treasure_TroveArt.jpg</v>
      </c>
      <c r="O303">
        <f t="shared" si="39"/>
        <v>18</v>
      </c>
      <c r="P303">
        <f t="shared" si="40"/>
        <v>13</v>
      </c>
      <c r="S303" t="str">
        <f>INDEX(Illustrators!C:C,MATCH(SUBSTITUTE(LOWER(H303)," ",""),Illustrators!G:G,0))</f>
        <v>Marco Morte</v>
      </c>
      <c r="W303" t="str">
        <f t="shared" si="41"/>
        <v>{ id:"treasuretrove", illustrator:"Marco Morte" },</v>
      </c>
    </row>
    <row r="304" spans="1:23" x14ac:dyDescent="0.25">
      <c r="A304" t="s">
        <v>2829</v>
      </c>
      <c r="B304">
        <f t="shared" si="45"/>
        <v>28</v>
      </c>
      <c r="C304">
        <f t="shared" si="42"/>
        <v>52</v>
      </c>
      <c r="E304" t="str">
        <f t="shared" si="43"/>
        <v>/images/f/f2/PlanArt.jpg</v>
      </c>
      <c r="H304" s="3" t="s">
        <v>738</v>
      </c>
      <c r="J304" t="s">
        <v>815</v>
      </c>
      <c r="K304" t="s">
        <v>814</v>
      </c>
      <c r="L304" t="str">
        <f t="shared" si="44"/>
        <v>/images/6/61/WineMerchantArt.jpg</v>
      </c>
      <c r="O304">
        <f t="shared" si="39"/>
        <v>15</v>
      </c>
      <c r="P304">
        <f t="shared" si="40"/>
        <v>12</v>
      </c>
      <c r="S304" t="str">
        <f>INDEX(Illustrators!C:C,MATCH(SUBSTITUTE(LOWER(H304)," ",""),Illustrators!G:G,0))</f>
        <v>Eric J Carter</v>
      </c>
      <c r="W304" t="str">
        <f t="shared" si="41"/>
        <v>{ id:"winemerchant", illustrator:"Eric J Carter" },</v>
      </c>
    </row>
    <row r="305" spans="1:23" x14ac:dyDescent="0.25">
      <c r="A305" t="s">
        <v>2830</v>
      </c>
      <c r="B305">
        <f t="shared" si="45"/>
        <v>32</v>
      </c>
      <c r="C305">
        <f t="shared" si="42"/>
        <v>60</v>
      </c>
      <c r="E305" t="str">
        <f t="shared" si="43"/>
        <v>/images/1/10/HauntingArt.jpg</v>
      </c>
      <c r="F305" t="s">
        <v>1438</v>
      </c>
      <c r="H305" s="3" t="s">
        <v>1440</v>
      </c>
      <c r="I305" s="3" t="s">
        <v>1441</v>
      </c>
      <c r="J305" t="s">
        <v>1442</v>
      </c>
      <c r="K305" t="s">
        <v>1443</v>
      </c>
      <c r="L305" t="str">
        <f t="shared" si="44"/>
        <v>/images/4/43/Coin_of_the_RealmArt.jpg</v>
      </c>
      <c r="O305">
        <f t="shared" si="39"/>
        <v>14</v>
      </c>
      <c r="P305">
        <f t="shared" si="40"/>
        <v>14</v>
      </c>
      <c r="S305" t="str">
        <f>INDEX(Illustrators!C:C,MATCH(SUBSTITUTE(LOWER(H305)," ",""),Illustrators!G:G,0))</f>
        <v>Ryan Laukat</v>
      </c>
      <c r="W305" t="str">
        <f t="shared" si="41"/>
        <v>{ id:"coinoftherealm", illustrator:"Ryan Laukat" },</v>
      </c>
    </row>
    <row r="306" spans="1:23" x14ac:dyDescent="0.25">
      <c r="A306" t="s">
        <v>2831</v>
      </c>
      <c r="B306">
        <f t="shared" si="45"/>
        <v>30</v>
      </c>
      <c r="C306">
        <f t="shared" si="42"/>
        <v>56</v>
      </c>
      <c r="E306" t="str">
        <f t="shared" si="43"/>
        <v>/images/c/ce/MiseryArt.jpg</v>
      </c>
      <c r="F306" t="s">
        <v>887</v>
      </c>
      <c r="H306" s="3" t="s">
        <v>823</v>
      </c>
      <c r="J306" t="s">
        <v>822</v>
      </c>
      <c r="K306" t="s">
        <v>2127</v>
      </c>
      <c r="L306" t="str">
        <f t="shared" si="44"/>
        <v>/images/a/ab/AlmsArt.jpg</v>
      </c>
      <c r="M306" t="s">
        <v>821</v>
      </c>
      <c r="O306">
        <f t="shared" si="39"/>
        <v>6</v>
      </c>
      <c r="P306">
        <f t="shared" si="40"/>
        <v>4</v>
      </c>
      <c r="S306" t="str">
        <f>INDEX(Illustrators!C:C,MATCH(SUBSTITUTE(LOWER(H306)," ",""),Illustrators!G:G,0))</f>
        <v>Matthias Catrein</v>
      </c>
      <c r="W306" t="str">
        <f t="shared" si="41"/>
        <v>{ id:"alms", illustrator:"Matthias Catrein" },</v>
      </c>
    </row>
    <row r="307" spans="1:23" x14ac:dyDescent="0.25">
      <c r="A307" t="s">
        <v>2832</v>
      </c>
      <c r="B307">
        <f t="shared" si="45"/>
        <v>31</v>
      </c>
      <c r="C307">
        <f t="shared" si="42"/>
        <v>58</v>
      </c>
      <c r="E307" t="str">
        <f t="shared" si="43"/>
        <v>/images/e/e2/PovertyArt.jpg</v>
      </c>
      <c r="F307" t="s">
        <v>887</v>
      </c>
      <c r="H307" s="3" t="s">
        <v>1190</v>
      </c>
      <c r="J307" t="s">
        <v>838</v>
      </c>
      <c r="K307" t="s">
        <v>2128</v>
      </c>
      <c r="L307" t="str">
        <f t="shared" si="44"/>
        <v>/images/e/e5/BallArt.jpg</v>
      </c>
      <c r="M307" t="s">
        <v>836</v>
      </c>
      <c r="O307">
        <f t="shared" si="39"/>
        <v>3</v>
      </c>
      <c r="P307">
        <f t="shared" si="40"/>
        <v>4</v>
      </c>
      <c r="S307" t="str">
        <f>INDEX(Illustrators!C:C,MATCH(SUBSTITUTE(LOWER(H307)," ",""),Illustrators!G:G,0))</f>
        <v>Brian Brinlee</v>
      </c>
      <c r="W307" t="str">
        <f t="shared" si="41"/>
        <v>{ id:"ball", illustrator:"Brian Brinlee" },</v>
      </c>
    </row>
    <row r="308" spans="1:23" x14ac:dyDescent="0.25">
      <c r="A308" t="s">
        <v>2833</v>
      </c>
      <c r="B308">
        <f t="shared" si="45"/>
        <v>29</v>
      </c>
      <c r="C308">
        <f t="shared" si="42"/>
        <v>54</v>
      </c>
      <c r="E308" t="str">
        <f t="shared" si="43"/>
        <v>/images/e/e0/DelayArt.jpg</v>
      </c>
      <c r="F308" t="s">
        <v>887</v>
      </c>
      <c r="H308" s="3" t="s">
        <v>840</v>
      </c>
      <c r="J308" t="s">
        <v>839</v>
      </c>
      <c r="K308" t="s">
        <v>837</v>
      </c>
      <c r="L308" t="str">
        <f t="shared" si="44"/>
        <v>/images/4/4c/BonfireArt.jpg</v>
      </c>
      <c r="M308" t="s">
        <v>837</v>
      </c>
      <c r="O308">
        <f t="shared" si="39"/>
        <v>11</v>
      </c>
      <c r="P308">
        <f t="shared" si="40"/>
        <v>7</v>
      </c>
      <c r="S308" t="str">
        <f>INDEX(Illustrators!C:C,MATCH(SUBSTITUTE(LOWER(H308)," ",""),Illustrators!G:G,0))</f>
        <v>Brian Brinlee</v>
      </c>
      <c r="W308" t="str">
        <f t="shared" si="41"/>
        <v>{ id:"bonfire", illustrator:"Brian Brinlee" },</v>
      </c>
    </row>
    <row r="309" spans="1:23" x14ac:dyDescent="0.25">
      <c r="A309" t="s">
        <v>2834</v>
      </c>
      <c r="B309">
        <f t="shared" si="45"/>
        <v>29</v>
      </c>
      <c r="C309">
        <f t="shared" si="42"/>
        <v>54</v>
      </c>
      <c r="E309" t="str">
        <f t="shared" si="43"/>
        <v>/images/2/24/MarchArt.jpg</v>
      </c>
      <c r="F309" t="s">
        <v>887</v>
      </c>
      <c r="H309" s="3" t="s">
        <v>843</v>
      </c>
      <c r="J309" t="s">
        <v>842</v>
      </c>
      <c r="K309" t="s">
        <v>2129</v>
      </c>
      <c r="L309" t="str">
        <f t="shared" si="44"/>
        <v>/images/a/af/BorrowArt.jpg</v>
      </c>
      <c r="M309" t="s">
        <v>841</v>
      </c>
      <c r="O309">
        <f t="shared" si="39"/>
        <v>7</v>
      </c>
      <c r="P309">
        <f t="shared" si="40"/>
        <v>6</v>
      </c>
      <c r="S309" t="str">
        <f>INDEX(Illustrators!C:C,MATCH(SUBSTITUTE(LOWER(H309)," ",""),Illustrators!G:G,0))</f>
        <v>Lynell Ingram</v>
      </c>
      <c r="W309" t="str">
        <f t="shared" si="41"/>
        <v>{ id:"borrow", illustrator:"Lynell Ingram" },</v>
      </c>
    </row>
    <row r="310" spans="1:23" x14ac:dyDescent="0.25">
      <c r="A310" t="s">
        <v>2835</v>
      </c>
      <c r="B310">
        <f t="shared" si="45"/>
        <v>40</v>
      </c>
      <c r="C310">
        <f t="shared" si="42"/>
        <v>76</v>
      </c>
      <c r="E310" t="str">
        <f t="shared" si="43"/>
        <v>/images/6/66/Way_of_the_HorseArt.jpg</v>
      </c>
      <c r="F310" t="s">
        <v>887</v>
      </c>
      <c r="H310" s="3" t="s">
        <v>846</v>
      </c>
      <c r="J310" t="s">
        <v>845</v>
      </c>
      <c r="K310" t="s">
        <v>2130</v>
      </c>
      <c r="L310" t="str">
        <f t="shared" si="44"/>
        <v>/images/c/c0/ExpeditionArt.jpg</v>
      </c>
      <c r="M310" t="s">
        <v>844</v>
      </c>
      <c r="O310">
        <f t="shared" si="39"/>
        <v>10</v>
      </c>
      <c r="P310">
        <f t="shared" si="40"/>
        <v>10</v>
      </c>
      <c r="S310" t="str">
        <f>INDEX(Illustrators!C:C,MATCH(SUBSTITUTE(LOWER(H310)," ",""),Illustrators!G:G,0))</f>
        <v>Joshua Stewart</v>
      </c>
      <c r="W310" t="str">
        <f t="shared" si="41"/>
        <v>{ id:"expedition", illustrator:"Joshua Stewart" },</v>
      </c>
    </row>
    <row r="311" spans="1:23" x14ac:dyDescent="0.25">
      <c r="A311" t="s">
        <v>2836</v>
      </c>
      <c r="B311">
        <f t="shared" si="45"/>
        <v>39</v>
      </c>
      <c r="C311">
        <f t="shared" si="42"/>
        <v>74</v>
      </c>
      <c r="E311" t="str">
        <f t="shared" si="43"/>
        <v>/images/6/62/Way_of_the_MoleArt.jpg</v>
      </c>
      <c r="F311" t="s">
        <v>887</v>
      </c>
      <c r="H311" s="3" t="s">
        <v>829</v>
      </c>
      <c r="J311" t="s">
        <v>828</v>
      </c>
      <c r="K311" t="s">
        <v>2131</v>
      </c>
      <c r="L311" t="str">
        <f t="shared" si="44"/>
        <v>/images/7/7a/FerryArt.jpg</v>
      </c>
      <c r="M311" t="s">
        <v>827</v>
      </c>
      <c r="O311">
        <f t="shared" si="39"/>
        <v>3</v>
      </c>
      <c r="P311">
        <f t="shared" si="40"/>
        <v>5</v>
      </c>
      <c r="S311" t="str">
        <f>INDEX(Illustrators!C:C,MATCH(SUBSTITUTE(LOWER(H311)," ",""),Illustrators!G:G,0))</f>
        <v>Mark Poole</v>
      </c>
      <c r="W311" t="str">
        <f t="shared" si="41"/>
        <v>{ id:"ferry", illustrator:"Mark Poole" },</v>
      </c>
    </row>
    <row r="312" spans="1:23" x14ac:dyDescent="0.25">
      <c r="A312" t="s">
        <v>2837</v>
      </c>
      <c r="B312">
        <f t="shared" si="45"/>
        <v>32</v>
      </c>
      <c r="C312">
        <f t="shared" si="42"/>
        <v>60</v>
      </c>
      <c r="E312" t="str">
        <f t="shared" si="43"/>
        <v>/images/d/d3/MerchantArt.jpg</v>
      </c>
      <c r="F312" t="s">
        <v>887</v>
      </c>
      <c r="H312" s="3" t="s">
        <v>849</v>
      </c>
      <c r="J312" t="s">
        <v>848</v>
      </c>
      <c r="K312" t="s">
        <v>2132</v>
      </c>
      <c r="L312" t="str">
        <f t="shared" si="44"/>
        <v>/images/d/dd/InheritanceArt.jpg</v>
      </c>
      <c r="M312" t="s">
        <v>847</v>
      </c>
      <c r="O312">
        <f t="shared" si="39"/>
        <v>8</v>
      </c>
      <c r="P312">
        <f t="shared" si="40"/>
        <v>11</v>
      </c>
      <c r="S312" t="str">
        <f>INDEX(Illustrators!C:C,MATCH(SUBSTITUTE(LOWER(H312)," ",""),Illustrators!G:G,0))</f>
        <v>Mark Poole</v>
      </c>
      <c r="W312" t="str">
        <f t="shared" si="41"/>
        <v>{ id:"inheritance", illustrator:"Mark Poole" },</v>
      </c>
    </row>
    <row r="313" spans="1:23" x14ac:dyDescent="0.25">
      <c r="A313" t="s">
        <v>2838</v>
      </c>
      <c r="B313">
        <f t="shared" si="45"/>
        <v>31</v>
      </c>
      <c r="C313">
        <f t="shared" si="42"/>
        <v>58</v>
      </c>
      <c r="E313" t="str">
        <f t="shared" si="43"/>
        <v>/images/5/55/PoacherArt.jpg</v>
      </c>
      <c r="F313" t="s">
        <v>887</v>
      </c>
      <c r="H313" s="3" t="s">
        <v>852</v>
      </c>
      <c r="J313" t="s">
        <v>851</v>
      </c>
      <c r="K313" t="s">
        <v>2133</v>
      </c>
      <c r="L313" t="str">
        <f t="shared" si="44"/>
        <v>/images/4/49/LostArtsArt.jpg</v>
      </c>
      <c r="M313" t="s">
        <v>850</v>
      </c>
      <c r="O313">
        <f t="shared" si="39"/>
        <v>12</v>
      </c>
      <c r="P313">
        <f t="shared" si="40"/>
        <v>8</v>
      </c>
      <c r="S313" t="str">
        <f>INDEX(Illustrators!C:C,MATCH(SUBSTITUTE(LOWER(H313)," ",""),Illustrators!G:G,0))</f>
        <v>Joshua Stewart</v>
      </c>
      <c r="W313" t="str">
        <f t="shared" si="41"/>
        <v>{ id:"lostarts", illustrator:"Joshua Stewart" },</v>
      </c>
    </row>
    <row r="314" spans="1:23" x14ac:dyDescent="0.25">
      <c r="A314" t="s">
        <v>2839</v>
      </c>
      <c r="B314">
        <f t="shared" si="45"/>
        <v>31</v>
      </c>
      <c r="C314">
        <f t="shared" si="42"/>
        <v>58</v>
      </c>
      <c r="E314" t="str">
        <f t="shared" si="43"/>
        <v>/images/9/9f/PeddlerArt.jpg</v>
      </c>
      <c r="F314" t="s">
        <v>887</v>
      </c>
      <c r="H314" s="3" t="s">
        <v>855</v>
      </c>
      <c r="J314" t="s">
        <v>854</v>
      </c>
      <c r="K314" t="s">
        <v>2134</v>
      </c>
      <c r="L314" t="str">
        <f t="shared" si="44"/>
        <v>/images/9/90/MissionArt.jpg</v>
      </c>
      <c r="M314" t="s">
        <v>853</v>
      </c>
      <c r="O314">
        <f t="shared" si="39"/>
        <v>7</v>
      </c>
      <c r="P314">
        <f t="shared" si="40"/>
        <v>7</v>
      </c>
      <c r="S314" t="str">
        <f>INDEX(Illustrators!C:C,MATCH(SUBSTITUTE(LOWER(H314)," ",""),Illustrators!G:G,0))</f>
        <v>Martin Hoffmann</v>
      </c>
      <c r="W314" t="str">
        <f t="shared" si="41"/>
        <v>{ id:"mission", illustrator:"Martin Hoffmann" },</v>
      </c>
    </row>
    <row r="315" spans="1:23" x14ac:dyDescent="0.25">
      <c r="A315" t="s">
        <v>2840</v>
      </c>
      <c r="B315">
        <f t="shared" si="45"/>
        <v>37</v>
      </c>
      <c r="C315">
        <f t="shared" si="42"/>
        <v>70</v>
      </c>
      <c r="E315" t="str">
        <f t="shared" si="43"/>
        <v>/images/6/6b/Noble_BrigandArt.jpg</v>
      </c>
      <c r="F315" t="s">
        <v>887</v>
      </c>
      <c r="H315" s="3" t="s">
        <v>857</v>
      </c>
      <c r="J315" t="s">
        <v>858</v>
      </c>
      <c r="K315" t="s">
        <v>2135</v>
      </c>
      <c r="L315" t="str">
        <f t="shared" si="44"/>
        <v>/images/a/a3/PathfindingArt.jpg</v>
      </c>
      <c r="M315" t="s">
        <v>856</v>
      </c>
      <c r="O315">
        <f t="shared" si="39"/>
        <v>14</v>
      </c>
      <c r="P315">
        <f t="shared" si="40"/>
        <v>11</v>
      </c>
      <c r="S315" t="str">
        <f>INDEX(Illustrators!C:C,MATCH(SUBSTITUTE(LOWER(H315)," ",""),Illustrators!G:G,0))</f>
        <v>Garret DeChellis</v>
      </c>
      <c r="W315" t="str">
        <f t="shared" si="41"/>
        <v>{ id:"pathfinding", illustrator:"Garret DeChellis" },</v>
      </c>
    </row>
    <row r="316" spans="1:23" x14ac:dyDescent="0.25">
      <c r="A316" t="s">
        <v>2841</v>
      </c>
      <c r="B316">
        <f t="shared" si="45"/>
        <v>32</v>
      </c>
      <c r="C316">
        <f t="shared" si="42"/>
        <v>60</v>
      </c>
      <c r="E316" t="str">
        <f t="shared" si="43"/>
        <v>/images/f/f0/MargraveArt.jpg</v>
      </c>
      <c r="F316" t="s">
        <v>887</v>
      </c>
      <c r="H316" s="3" t="s">
        <v>861</v>
      </c>
      <c r="J316" t="s">
        <v>860</v>
      </c>
      <c r="K316" t="s">
        <v>2136</v>
      </c>
      <c r="L316" t="str">
        <f t="shared" si="44"/>
        <v>/images/a/a2/PilgrimageArt.jpg</v>
      </c>
      <c r="M316" t="s">
        <v>859</v>
      </c>
      <c r="O316">
        <f t="shared" si="39"/>
        <v>10</v>
      </c>
      <c r="P316">
        <f t="shared" si="40"/>
        <v>10</v>
      </c>
      <c r="S316" t="str">
        <f>INDEX(Illustrators!C:C,MATCH(SUBSTITUTE(LOWER(H316)," ",""),Illustrators!G:G,0))</f>
        <v>Garret DeChellis</v>
      </c>
      <c r="W316" t="str">
        <f t="shared" si="41"/>
        <v>{ id:"pilgrimage", illustrator:"Garret DeChellis" },</v>
      </c>
    </row>
    <row r="317" spans="1:23" x14ac:dyDescent="0.25">
      <c r="A317" t="s">
        <v>2842</v>
      </c>
      <c r="B317">
        <f t="shared" si="45"/>
        <v>31</v>
      </c>
      <c r="C317">
        <f t="shared" si="42"/>
        <v>58</v>
      </c>
      <c r="E317" t="str">
        <f t="shared" si="43"/>
        <v>/images/0/0c/VagrantArt.jpg</v>
      </c>
      <c r="F317" t="s">
        <v>887</v>
      </c>
      <c r="H317" s="3" t="s">
        <v>864</v>
      </c>
      <c r="J317" t="s">
        <v>863</v>
      </c>
      <c r="K317" t="s">
        <v>2137</v>
      </c>
      <c r="L317" t="str">
        <f t="shared" si="44"/>
        <v>/images/5/53/Battle_PlanArt.jpg</v>
      </c>
      <c r="M317" t="s">
        <v>862</v>
      </c>
      <c r="O317">
        <f t="shared" si="39"/>
        <v>16</v>
      </c>
      <c r="P317">
        <f t="shared" si="40"/>
        <v>4</v>
      </c>
      <c r="S317" t="str">
        <f>INDEX(Illustrators!C:C,MATCH(SUBSTITUTE(LOWER(H317)," ",""),Illustrators!G:G,0))</f>
        <v>Jessi J</v>
      </c>
      <c r="W317" t="str">
        <f t="shared" si="41"/>
        <v>{ id:"plan", illustrator:"Jessi J" },</v>
      </c>
    </row>
    <row r="318" spans="1:23" x14ac:dyDescent="0.25">
      <c r="A318" t="s">
        <v>2843</v>
      </c>
      <c r="B318">
        <f t="shared" si="45"/>
        <v>34</v>
      </c>
      <c r="C318">
        <f t="shared" si="42"/>
        <v>64</v>
      </c>
      <c r="E318" t="str">
        <f t="shared" si="43"/>
        <v>/images/d/d2/Sir_BaileyArt.jpg</v>
      </c>
      <c r="F318" t="s">
        <v>887</v>
      </c>
      <c r="H318" s="3" t="s">
        <v>867</v>
      </c>
      <c r="J318" t="s">
        <v>866</v>
      </c>
      <c r="K318" t="s">
        <v>2138</v>
      </c>
      <c r="L318" t="str">
        <f t="shared" si="44"/>
        <v>/images/9/96/ConquestArt.jpg</v>
      </c>
      <c r="M318" t="s">
        <v>865</v>
      </c>
      <c r="O318">
        <f t="shared" si="39"/>
        <v>5</v>
      </c>
      <c r="P318">
        <f t="shared" si="40"/>
        <v>5</v>
      </c>
      <c r="S318" t="str">
        <f>INDEX(Illustrators!C:C,MATCH(SUBSTITUTE(LOWER(H318)," ",""),Illustrators!G:G,0))</f>
        <v>Jesse Mead</v>
      </c>
      <c r="W318" t="str">
        <f t="shared" si="41"/>
        <v>{ id:"quest", illustrator:"Jesse Mead" },</v>
      </c>
    </row>
    <row r="319" spans="1:23" x14ac:dyDescent="0.25">
      <c r="A319" t="s">
        <v>2844</v>
      </c>
      <c r="B319">
        <f t="shared" si="45"/>
        <v>33</v>
      </c>
      <c r="C319">
        <f t="shared" si="42"/>
        <v>62</v>
      </c>
      <c r="E319" t="str">
        <f t="shared" si="43"/>
        <v>/images/d/d7/SacrificeArt.jpg</v>
      </c>
      <c r="F319" t="s">
        <v>887</v>
      </c>
      <c r="H319" s="3" t="s">
        <v>826</v>
      </c>
      <c r="J319" t="s">
        <v>825</v>
      </c>
      <c r="K319" t="s">
        <v>2139</v>
      </c>
      <c r="L319" t="str">
        <f t="shared" si="44"/>
        <v>/images/2/21/RaidArt.jpg</v>
      </c>
      <c r="M319" t="s">
        <v>824</v>
      </c>
      <c r="O319">
        <f t="shared" si="39"/>
        <v>4</v>
      </c>
      <c r="P319">
        <f t="shared" si="40"/>
        <v>4</v>
      </c>
      <c r="S319" t="str">
        <f>INDEX(Illustrators!C:C,MATCH(SUBSTITUTE(LOWER(H319)," ",""),Illustrators!G:G,0))</f>
        <v>Jesse Mead</v>
      </c>
      <c r="W319" t="str">
        <f t="shared" si="41"/>
        <v>{ id:"raid", illustrator:"Jesse Mead" },</v>
      </c>
    </row>
    <row r="320" spans="1:23" x14ac:dyDescent="0.25">
      <c r="A320" t="s">
        <v>2845</v>
      </c>
      <c r="B320">
        <f t="shared" si="45"/>
        <v>32</v>
      </c>
      <c r="C320">
        <f t="shared" si="42"/>
        <v>66</v>
      </c>
      <c r="E320" t="str">
        <f t="shared" si="43"/>
        <v>/images/f/fc/ConclaveArt.jpg</v>
      </c>
      <c r="F320" t="s">
        <v>887</v>
      </c>
      <c r="H320" s="3" t="s">
        <v>870</v>
      </c>
      <c r="J320" t="s">
        <v>869</v>
      </c>
      <c r="K320" t="s">
        <v>2140</v>
      </c>
      <c r="L320" t="str">
        <f t="shared" si="44"/>
        <v>/images/6/6a/SaveArt.jpg</v>
      </c>
      <c r="M320" t="s">
        <v>868</v>
      </c>
      <c r="O320">
        <f t="shared" si="39"/>
        <v>8</v>
      </c>
      <c r="P320">
        <f t="shared" si="40"/>
        <v>4</v>
      </c>
      <c r="S320" t="str">
        <f>INDEX(Illustrators!C:C,MATCH(SUBSTITUTE(LOWER(H320)," ",""),Illustrators!G:G,0))</f>
        <v>Jessi J</v>
      </c>
      <c r="W320" t="str">
        <f t="shared" si="41"/>
        <v>{ id:"save", illustrator:"Jessi J" },</v>
      </c>
    </row>
    <row r="321" spans="1:23" x14ac:dyDescent="0.25">
      <c r="A321" t="s">
        <v>2846</v>
      </c>
      <c r="B321">
        <f t="shared" si="45"/>
        <v>32</v>
      </c>
      <c r="C321">
        <f t="shared" si="42"/>
        <v>66</v>
      </c>
      <c r="E321" t="str">
        <f t="shared" si="43"/>
        <v>/images/4/44/ExorcistArt.jpg</v>
      </c>
      <c r="F321" t="s">
        <v>887</v>
      </c>
      <c r="H321" s="3" t="s">
        <v>873</v>
      </c>
      <c r="J321" t="s">
        <v>872</v>
      </c>
      <c r="K321" t="s">
        <v>2141</v>
      </c>
      <c r="L321" t="str">
        <f t="shared" si="44"/>
        <v>/images/0/0d/ScoutingPartyArt.jpg</v>
      </c>
      <c r="M321" t="s">
        <v>871</v>
      </c>
      <c r="O321">
        <f t="shared" si="39"/>
        <v>7</v>
      </c>
      <c r="P321">
        <f t="shared" si="40"/>
        <v>13</v>
      </c>
      <c r="S321" t="str">
        <f>INDEX(Illustrators!C:C,MATCH(SUBSTITUTE(LOWER(H321)," ",""),Illustrators!G:G,0))</f>
        <v>Joshua Stewart</v>
      </c>
      <c r="W321" t="str">
        <f t="shared" si="41"/>
        <v>{ id:"scoutingparty", illustrator:"Joshua Stewart" },</v>
      </c>
    </row>
    <row r="322" spans="1:23" x14ac:dyDescent="0.25">
      <c r="A322" t="s">
        <v>2847</v>
      </c>
      <c r="B322">
        <f t="shared" si="45"/>
        <v>38</v>
      </c>
      <c r="C322">
        <f t="shared" si="42"/>
        <v>72</v>
      </c>
      <c r="E322" t="str">
        <f t="shared" si="43"/>
        <v>/images/1/18/Cursed_VillageArt.jpg</v>
      </c>
      <c r="F322" t="s">
        <v>887</v>
      </c>
      <c r="H322" s="3" t="s">
        <v>875</v>
      </c>
      <c r="J322" t="s">
        <v>876</v>
      </c>
      <c r="K322" t="s">
        <v>2142</v>
      </c>
      <c r="L322" t="str">
        <f t="shared" si="44"/>
        <v>/images/e/ec/SeawayArt.jpg</v>
      </c>
      <c r="M322" t="s">
        <v>874</v>
      </c>
      <c r="O322">
        <f t="shared" ref="O322:O385" si="46">LEN(J322)</f>
        <v>14</v>
      </c>
      <c r="P322">
        <f t="shared" ref="P322:P350" si="47">LEN(H322)</f>
        <v>6</v>
      </c>
      <c r="S322" t="str">
        <f>INDEX(Illustrators!C:C,MATCH(SUBSTITUTE(LOWER(H322)," ",""),Illustrators!G:G,0))</f>
        <v>Julien Delval</v>
      </c>
      <c r="W322" t="str">
        <f t="shared" si="41"/>
        <v>{ id:"seaway", illustrator:"Julien Delval" },</v>
      </c>
    </row>
    <row r="323" spans="1:23" x14ac:dyDescent="0.25">
      <c r="A323" t="s">
        <v>2848</v>
      </c>
      <c r="B323">
        <f t="shared" si="45"/>
        <v>28</v>
      </c>
      <c r="C323">
        <f t="shared" si="42"/>
        <v>52</v>
      </c>
      <c r="E323" t="str">
        <f t="shared" si="43"/>
        <v>/images/8/85/SeerArt.jpg</v>
      </c>
      <c r="F323" t="s">
        <v>887</v>
      </c>
      <c r="H323" s="3" t="s">
        <v>879</v>
      </c>
      <c r="I323" s="3" t="s">
        <v>880</v>
      </c>
      <c r="J323" t="s">
        <v>878</v>
      </c>
      <c r="K323" t="s">
        <v>2143</v>
      </c>
      <c r="L323" t="str">
        <f t="shared" si="44"/>
        <v>/images/d/d4/Travelling_FairArt.jpg</v>
      </c>
      <c r="M323" t="s">
        <v>877</v>
      </c>
      <c r="O323">
        <f t="shared" si="46"/>
        <v>7</v>
      </c>
      <c r="P323">
        <f t="shared" si="47"/>
        <v>14</v>
      </c>
      <c r="S323" t="str">
        <f>INDEX(Illustrators!C:C,MATCH(SUBSTITUTE(LOWER(H323)," ",""),Illustrators!G:G,0))</f>
        <v>Julien Delval</v>
      </c>
      <c r="W323" t="str">
        <f t="shared" ref="W323:W386" si="48">IFERROR("{ id:"""&amp;H323&amp;""", illustrator:"""&amp;S323&amp;""" },","")</f>
        <v>{ id:"travellingfair", illustrator:"Julien Delval" },</v>
      </c>
    </row>
    <row r="324" spans="1:23" x14ac:dyDescent="0.25">
      <c r="A324" t="s">
        <v>2849</v>
      </c>
      <c r="B324">
        <f t="shared" si="45"/>
        <v>36</v>
      </c>
      <c r="C324">
        <f t="shared" si="42"/>
        <v>74</v>
      </c>
      <c r="E324" t="str">
        <f t="shared" si="43"/>
        <v>/images/f/fd/SwashbucklerArt.jpg</v>
      </c>
      <c r="F324" t="s">
        <v>887</v>
      </c>
      <c r="H324" s="3" t="s">
        <v>882</v>
      </c>
      <c r="J324" t="s">
        <v>883</v>
      </c>
      <c r="K324" t="s">
        <v>2144</v>
      </c>
      <c r="L324" t="str">
        <f t="shared" si="44"/>
        <v>/images/f/f7/TradeArt.jpg</v>
      </c>
      <c r="M324" t="s">
        <v>881</v>
      </c>
      <c r="O324">
        <f t="shared" si="46"/>
        <v>8</v>
      </c>
      <c r="P324">
        <f t="shared" si="47"/>
        <v>5</v>
      </c>
      <c r="S324" t="str">
        <f>INDEX(Illustrators!C:C,MATCH(SUBSTITUTE(LOWER(H324)," ",""),Illustrators!G:G,0))</f>
        <v>Marco Morte</v>
      </c>
      <c r="W324" t="str">
        <f t="shared" si="48"/>
        <v>{ id:"trade", illustrator:"Marco Morte" },</v>
      </c>
    </row>
    <row r="325" spans="1:23" x14ac:dyDescent="0.25">
      <c r="A325" t="s">
        <v>2850</v>
      </c>
      <c r="B325">
        <f t="shared" si="45"/>
        <v>37</v>
      </c>
      <c r="C325">
        <f t="shared" ref="C325:C388" si="49">FIND(".jpg",A325,B325)+3</f>
        <v>76</v>
      </c>
      <c r="E325" t="str">
        <f t="shared" ref="E325:E388" si="50">SUBSTITUTE(RIGHT(LEFT(A325,C325),LEN(LEFT(A325,C325))-B325),"/thumb","")</f>
        <v>/images/0/0d/ScoutingPartyArt.jpg</v>
      </c>
      <c r="F325" t="s">
        <v>887</v>
      </c>
      <c r="H325" s="3" t="s">
        <v>885</v>
      </c>
      <c r="J325" t="s">
        <v>886</v>
      </c>
      <c r="K325" t="s">
        <v>2145</v>
      </c>
      <c r="L325" t="str">
        <f t="shared" si="44"/>
        <v>/images/3/34/TrainingArt.jpg</v>
      </c>
      <c r="M325" t="s">
        <v>884</v>
      </c>
      <c r="N325" t="str">
        <f>VLOOKUP(H325,digital_cards!U:V,2,FALSE)</f>
        <v>&lt;div class="landscape-text" style="top:0px;"&gt;&lt;div style="line-height:18.5px;"&gt;&lt;div style="display:inline;"&gt;&lt;div style="display:inline; font-size:18.5px;"&gt;Placez votre jeton « +      » sur une pile de cartes Action&lt;/div&gt;&lt;/div&gt;&lt;br&gt;&lt;div style="display:inline;"&gt;&lt;div style="display:inline; font-size:18.5px;"&gt;de la réserve. &lt;/div&gt;&lt;div style="display:inline; font-size:14px;"&gt;(Quand vous jouez une carte de cette pile,&lt;/div&gt;&lt;/div&gt;&lt;br&gt;&lt;div style="line-height:12px;"&gt;&lt;div style="display:inline;"&gt;&lt;div style="display:inline; font-size:14px;"&gt;obtenez d'abord +      .)&lt;/div&gt;&lt;/div&gt;&lt;br&gt;&lt;/div&gt;&lt;/div&gt;&lt;/div&gt;&lt;div class="card-text-coin-icon" style="transform:scale(0.16); top:4px; display: inline;left:177px;"&gt;&lt;div class="card-text-coin-text-container" style="display:inline;"&gt;&lt;div class="card-text-coin-text" style="color: black; display:inline; top:8px;"&gt;1&lt;/div&gt;&lt;/div&gt;&lt;/div&gt;&lt;div class="card-text-coin-icon" style="transform:scale(0.14); top:48px; display: inline;left:257px;"&gt;&lt;div class="card-text-coin-text-container" style="display:inline;"&gt;&lt;div class="card-text-coin-text" style="color: black; display:inline; top:8px;"&gt;1&lt;/div&gt;&lt;/div&gt;&lt;/div&gt;&lt;/div&gt;</v>
      </c>
      <c r="O325">
        <f t="shared" si="46"/>
        <v>12</v>
      </c>
      <c r="P325">
        <f t="shared" si="47"/>
        <v>8</v>
      </c>
      <c r="S325" t="str">
        <f>INDEX(Illustrators!C:C,MATCH(SUBSTITUTE(LOWER(H325)," ",""),Illustrators!G:G,0))</f>
        <v>Jesse Mead</v>
      </c>
      <c r="W325" t="str">
        <f t="shared" si="48"/>
        <v>{ id:"training", illustrator:"Jesse Mead" },</v>
      </c>
    </row>
    <row r="326" spans="1:23" x14ac:dyDescent="0.25">
      <c r="A326" t="s">
        <v>2851</v>
      </c>
      <c r="B326">
        <f t="shared" si="45"/>
        <v>34</v>
      </c>
      <c r="C326">
        <f t="shared" si="49"/>
        <v>70</v>
      </c>
      <c r="E326" t="str">
        <f t="shared" si="50"/>
        <v>/images/c/c0/ExpeditionArt.jpg</v>
      </c>
      <c r="H326" s="3" t="s">
        <v>1519</v>
      </c>
      <c r="I326" s="3" t="s">
        <v>1489</v>
      </c>
      <c r="J326" t="s">
        <v>1490</v>
      </c>
      <c r="K326" t="s">
        <v>1710</v>
      </c>
      <c r="L326" t="str">
        <f t="shared" si="44"/>
        <v>/images/c/c1/Treasure_HunterArt.jpg</v>
      </c>
      <c r="O326">
        <f t="shared" si="46"/>
        <v>19</v>
      </c>
      <c r="P326">
        <f t="shared" si="47"/>
        <v>14</v>
      </c>
      <c r="S326" t="str">
        <f>INDEX(Illustrators!C:C,MATCH(SUBSTITUTE(LOWER(H326)," ",""),Illustrators!G:G,0))</f>
        <v>Alayna Danner</v>
      </c>
      <c r="W326" t="str">
        <f t="shared" si="48"/>
        <v>{ id:"treasurehunter", illustrator:"Alayna Danner" },</v>
      </c>
    </row>
    <row r="327" spans="1:23" x14ac:dyDescent="0.25">
      <c r="A327" t="s">
        <v>2852</v>
      </c>
      <c r="B327">
        <f t="shared" si="45"/>
        <v>32</v>
      </c>
      <c r="C327">
        <f t="shared" si="49"/>
        <v>66</v>
      </c>
      <c r="E327" t="str">
        <f t="shared" si="50"/>
        <v>/images/4/49/LostArtsArt.jpg</v>
      </c>
      <c r="H327" s="3" t="s">
        <v>1483</v>
      </c>
      <c r="I327" s="3" t="s">
        <v>1483</v>
      </c>
      <c r="J327" t="s">
        <v>1498</v>
      </c>
      <c r="K327" t="s">
        <v>1712</v>
      </c>
      <c r="L327" t="str">
        <f t="shared" si="44"/>
        <v>/images/b/bf/WarriorArt.jpg</v>
      </c>
      <c r="O327">
        <f t="shared" si="46"/>
        <v>9</v>
      </c>
      <c r="P327">
        <f t="shared" si="47"/>
        <v>7</v>
      </c>
      <c r="S327" t="str">
        <f>INDEX(Illustrators!C:C,MATCH(SUBSTITUTE(LOWER(H327)," ",""),Illustrators!G:G,0))</f>
        <v>Alayna Danner</v>
      </c>
      <c r="W327" t="str">
        <f t="shared" si="48"/>
        <v>{ id:"warrior", illustrator:"Alayna Danner" },</v>
      </c>
    </row>
    <row r="328" spans="1:23" x14ac:dyDescent="0.25">
      <c r="A328" t="s">
        <v>2853</v>
      </c>
      <c r="B328">
        <f t="shared" si="45"/>
        <v>31</v>
      </c>
      <c r="C328">
        <f t="shared" si="49"/>
        <v>58</v>
      </c>
      <c r="E328" t="str">
        <f t="shared" si="50"/>
        <v>/images/9/9d/TriumphArt.jpg</v>
      </c>
      <c r="H328" s="3" t="s">
        <v>1520</v>
      </c>
      <c r="I328" s="3" t="s">
        <v>1497</v>
      </c>
      <c r="J328" t="s">
        <v>1492</v>
      </c>
      <c r="K328" t="s">
        <v>1711</v>
      </c>
      <c r="L328" t="str">
        <f t="shared" si="44"/>
        <v>/images/6/60/HeroArt.jpg</v>
      </c>
      <c r="O328">
        <f t="shared" si="46"/>
        <v>7</v>
      </c>
      <c r="P328">
        <f t="shared" si="47"/>
        <v>4</v>
      </c>
      <c r="S328" t="str">
        <f>INDEX(Illustrators!C:C,MATCH(SUBSTITUTE(LOWER(H328)," ",""),Illustrators!G:G,0))</f>
        <v>Alayna Danner</v>
      </c>
      <c r="W328" t="str">
        <f t="shared" si="48"/>
        <v>{ id:"hero", illustrator:"Alayna Danner" },</v>
      </c>
    </row>
    <row r="329" spans="1:23" x14ac:dyDescent="0.25">
      <c r="A329" t="s">
        <v>2854</v>
      </c>
      <c r="B329">
        <f t="shared" si="45"/>
        <v>29</v>
      </c>
      <c r="C329">
        <f t="shared" si="49"/>
        <v>54</v>
      </c>
      <c r="E329" t="str">
        <f t="shared" si="50"/>
        <v>/images/4/46/AnnexArt.jpg</v>
      </c>
      <c r="H329" s="3" t="s">
        <v>1484</v>
      </c>
      <c r="I329" s="3" t="s">
        <v>1484</v>
      </c>
      <c r="J329" t="s">
        <v>1491</v>
      </c>
      <c r="K329" t="s">
        <v>1713</v>
      </c>
      <c r="L329" t="str">
        <f t="shared" si="44"/>
        <v>/images/3/32/ChampionArt.jpg</v>
      </c>
      <c r="O329">
        <f t="shared" si="46"/>
        <v>10</v>
      </c>
      <c r="P329">
        <f t="shared" si="47"/>
        <v>8</v>
      </c>
      <c r="S329" t="str">
        <f>INDEX(Illustrators!C:C,MATCH(SUBSTITUTE(LOWER(H329)," ",""),Illustrators!G:G,0))</f>
        <v>Alayna Danner</v>
      </c>
      <c r="W329" t="str">
        <f t="shared" si="48"/>
        <v>{ id:"champion", illustrator:"Alayna Danner" },</v>
      </c>
    </row>
    <row r="330" spans="1:23" x14ac:dyDescent="0.25">
      <c r="A330" t="s">
        <v>2855</v>
      </c>
      <c r="B330">
        <f t="shared" si="45"/>
        <v>30</v>
      </c>
      <c r="C330">
        <f t="shared" si="49"/>
        <v>56</v>
      </c>
      <c r="E330" t="str">
        <f t="shared" si="50"/>
        <v>/images/c/cd/RitualArt.jpg</v>
      </c>
      <c r="H330" s="3" t="s">
        <v>1485</v>
      </c>
      <c r="I330" s="3" t="s">
        <v>1485</v>
      </c>
      <c r="J330" t="s">
        <v>1493</v>
      </c>
      <c r="K330" t="s">
        <v>1701</v>
      </c>
      <c r="L330" t="str">
        <f t="shared" si="44"/>
        <v>/images/3/36/SoldierArt.jpg</v>
      </c>
      <c r="O330">
        <f t="shared" si="46"/>
        <v>6</v>
      </c>
      <c r="P330">
        <f t="shared" si="47"/>
        <v>7</v>
      </c>
      <c r="S330" t="str">
        <f>INDEX(Illustrators!C:C,MATCH(SUBSTITUTE(LOWER(H330)," ",""),Illustrators!G:G,0))</f>
        <v>Harald Lieske</v>
      </c>
      <c r="W330" t="str">
        <f t="shared" si="48"/>
        <v>{ id:"soldier", illustrator:"Harald Lieske" },</v>
      </c>
    </row>
    <row r="331" spans="1:23" x14ac:dyDescent="0.25">
      <c r="A331" t="s">
        <v>2856</v>
      </c>
      <c r="B331">
        <f t="shared" si="45"/>
        <v>31</v>
      </c>
      <c r="C331">
        <f t="shared" si="49"/>
        <v>58</v>
      </c>
      <c r="E331" t="str">
        <f t="shared" si="50"/>
        <v>/images/2/25/WeddingArt.jpg</v>
      </c>
      <c r="H331" s="3" t="s">
        <v>1486</v>
      </c>
      <c r="I331" s="3" t="s">
        <v>1486</v>
      </c>
      <c r="J331" t="s">
        <v>1494</v>
      </c>
      <c r="K331" t="s">
        <v>1702</v>
      </c>
      <c r="L331" t="str">
        <f t="shared" ref="L331:L394" si="51">IF(J331="","",IF(I331&lt;&gt;"", INDEX(E:E,MATCH("*"&amp;I331&amp;"*",E:E,0)),INDEX(E:E,MATCH("*"&amp;H331&amp;"Art*",E:E,0))))</f>
        <v>/images/f/f7/FugitiveArt.jpg</v>
      </c>
      <c r="O331">
        <f t="shared" si="46"/>
        <v>7</v>
      </c>
      <c r="P331">
        <f t="shared" si="47"/>
        <v>8</v>
      </c>
      <c r="S331" t="str">
        <f>INDEX(Illustrators!C:C,MATCH(SUBSTITUTE(LOWER(H331)," ",""),Illustrators!G:G,0))</f>
        <v>Harald Lieske</v>
      </c>
      <c r="W331" t="str">
        <f t="shared" si="48"/>
        <v>{ id:"fugitive", illustrator:"Harald Lieske" },</v>
      </c>
    </row>
    <row r="332" spans="1:23" x14ac:dyDescent="0.25">
      <c r="A332" t="s">
        <v>2857</v>
      </c>
      <c r="B332">
        <f t="shared" si="45"/>
        <v>32</v>
      </c>
      <c r="C332">
        <f t="shared" si="49"/>
        <v>66</v>
      </c>
      <c r="E332" t="str">
        <f t="shared" si="50"/>
        <v>/images/f/f0/WindfallArt.jpg</v>
      </c>
      <c r="H332" s="3" t="s">
        <v>1487</v>
      </c>
      <c r="I332" s="3" t="s">
        <v>1487</v>
      </c>
      <c r="J332" t="s">
        <v>1495</v>
      </c>
      <c r="K332" t="s">
        <v>1703</v>
      </c>
      <c r="L332" t="str">
        <f t="shared" si="51"/>
        <v>/images/b/b9/DiscipleArt.jpg</v>
      </c>
      <c r="O332">
        <f t="shared" si="46"/>
        <v>8</v>
      </c>
      <c r="P332">
        <f t="shared" si="47"/>
        <v>8</v>
      </c>
      <c r="S332" t="str">
        <f>INDEX(Illustrators!C:C,MATCH(SUBSTITUTE(LOWER(H332)," ",""),Illustrators!G:G,0))</f>
        <v>Harald Lieske</v>
      </c>
      <c r="W332" t="str">
        <f t="shared" si="48"/>
        <v>{ id:"disciple", illustrator:"Harald Lieske" },</v>
      </c>
    </row>
    <row r="333" spans="1:23" x14ac:dyDescent="0.25">
      <c r="A333" t="s">
        <v>2858</v>
      </c>
      <c r="B333">
        <f t="shared" si="45"/>
        <v>28</v>
      </c>
      <c r="C333">
        <f t="shared" si="49"/>
        <v>58</v>
      </c>
      <c r="E333" t="str">
        <f t="shared" si="50"/>
        <v>/images/b/b5/KeepArt.jpg</v>
      </c>
      <c r="H333" s="3" t="s">
        <v>1488</v>
      </c>
      <c r="I333" s="3" t="s">
        <v>1488</v>
      </c>
      <c r="J333" t="s">
        <v>1496</v>
      </c>
      <c r="K333" t="s">
        <v>1704</v>
      </c>
      <c r="L333" t="str">
        <f t="shared" si="51"/>
        <v>/images/8/8c/TeacherArt.jpg</v>
      </c>
      <c r="O333">
        <f t="shared" si="46"/>
        <v>6</v>
      </c>
      <c r="P333">
        <f t="shared" si="47"/>
        <v>7</v>
      </c>
      <c r="S333" t="str">
        <f>INDEX(Illustrators!C:C,MATCH(SUBSTITUTE(LOWER(H333)," ",""),Illustrators!G:G,0))</f>
        <v>Harald Lieske</v>
      </c>
      <c r="W333" t="str">
        <f t="shared" si="48"/>
        <v>{ id:"teacher", illustrator:"Harald Lieske" },</v>
      </c>
    </row>
    <row r="334" spans="1:23" x14ac:dyDescent="0.25">
      <c r="A334" t="s">
        <v>2859</v>
      </c>
      <c r="B334">
        <f t="shared" si="45"/>
        <v>28</v>
      </c>
      <c r="C334">
        <f t="shared" si="49"/>
        <v>52</v>
      </c>
      <c r="E334" t="str">
        <f t="shared" si="50"/>
        <v>/images/8/8d/WallArt.jpg</v>
      </c>
      <c r="G334" t="s">
        <v>1445</v>
      </c>
      <c r="H334" s="3" t="s">
        <v>925</v>
      </c>
      <c r="J334" t="s">
        <v>1444</v>
      </c>
      <c r="K334" t="s">
        <v>1225</v>
      </c>
      <c r="L334" t="str">
        <f t="shared" si="51"/>
        <v>/images/2/2b/EngineerArt.jpg</v>
      </c>
      <c r="O334">
        <f t="shared" si="46"/>
        <v>9</v>
      </c>
      <c r="P334">
        <f t="shared" si="47"/>
        <v>8</v>
      </c>
      <c r="S334" t="str">
        <f>INDEX(Illustrators!C:C,MATCH(SUBSTITUTE(LOWER(H334)," ",""),Illustrators!G:G,0))</f>
        <v>Elisa Cella</v>
      </c>
      <c r="W334" t="str">
        <f t="shared" si="48"/>
        <v>{ id:"engineer", illustrator:"Elisa Cella" },</v>
      </c>
    </row>
    <row r="335" spans="1:23" x14ac:dyDescent="0.25">
      <c r="A335" t="s">
        <v>2860</v>
      </c>
      <c r="B335">
        <f t="shared" si="45"/>
        <v>38</v>
      </c>
      <c r="C335">
        <f t="shared" si="49"/>
        <v>72</v>
      </c>
      <c r="E335" t="str">
        <f t="shared" si="50"/>
        <v>/images/f/f0/Treasure_ChestArt.jpg</v>
      </c>
      <c r="H335" s="3" t="s">
        <v>926</v>
      </c>
      <c r="I335" s="3" t="s">
        <v>1220</v>
      </c>
      <c r="J335" t="s">
        <v>1219</v>
      </c>
      <c r="K335" t="s">
        <v>1218</v>
      </c>
      <c r="L335" t="str">
        <f t="shared" si="51"/>
        <v>/images/6/68/City_QuarterArt.jpg</v>
      </c>
      <c r="O335">
        <f t="shared" si="46"/>
        <v>8</v>
      </c>
      <c r="P335">
        <f t="shared" si="47"/>
        <v>11</v>
      </c>
      <c r="S335" t="str">
        <f>INDEX(Illustrators!C:C,MATCH(SUBSTITUTE(LOWER(H335)," ",""),Illustrators!G:G,0))</f>
        <v>Matthias Catrein</v>
      </c>
      <c r="W335" t="str">
        <f t="shared" si="48"/>
        <v>{ id:"cityquarter", illustrator:"Matthias Catrein" },</v>
      </c>
    </row>
    <row r="336" spans="1:23" x14ac:dyDescent="0.25">
      <c r="A336" t="s">
        <v>2861</v>
      </c>
      <c r="B336">
        <f t="shared" si="45"/>
        <v>33</v>
      </c>
      <c r="C336">
        <f t="shared" si="49"/>
        <v>68</v>
      </c>
      <c r="E336" t="str">
        <f t="shared" si="50"/>
        <v>/images/f/fb/CathedralArt.jpg</v>
      </c>
      <c r="H336" s="3" t="s">
        <v>927</v>
      </c>
      <c r="J336" t="s">
        <v>1232</v>
      </c>
      <c r="K336" t="s">
        <v>1231</v>
      </c>
      <c r="L336" t="str">
        <f t="shared" si="51"/>
        <v>/images/c/c0/OverlordArt.jpg</v>
      </c>
      <c r="O336">
        <f t="shared" si="46"/>
        <v>8</v>
      </c>
      <c r="P336">
        <f t="shared" si="47"/>
        <v>8</v>
      </c>
      <c r="S336" t="str">
        <f>INDEX(Illustrators!C:C,MATCH(SUBSTITUTE(LOWER(H336)," ",""),Illustrators!G:G,0))</f>
        <v>Elisa Cella</v>
      </c>
      <c r="W336" t="str">
        <f t="shared" si="48"/>
        <v>{ id:"overlord", illustrator:"Elisa Cella" },</v>
      </c>
    </row>
    <row r="337" spans="1:23" x14ac:dyDescent="0.25">
      <c r="A337" t="s">
        <v>2862</v>
      </c>
      <c r="B337">
        <f t="shared" si="45"/>
        <v>29</v>
      </c>
      <c r="C337">
        <f t="shared" si="49"/>
        <v>54</v>
      </c>
      <c r="E337" t="str">
        <f t="shared" si="50"/>
        <v>/images/3/31/CanalArt.jpg</v>
      </c>
      <c r="H337" s="3" t="s">
        <v>928</v>
      </c>
      <c r="I337" s="3" t="s">
        <v>1299</v>
      </c>
      <c r="J337" t="s">
        <v>1234</v>
      </c>
      <c r="K337" t="s">
        <v>1233</v>
      </c>
      <c r="L337" t="str">
        <f t="shared" si="51"/>
        <v>/images/6/6e/Royal_BlacksmithArt.jpg</v>
      </c>
      <c r="O337">
        <f t="shared" si="46"/>
        <v>14</v>
      </c>
      <c r="P337">
        <f t="shared" si="47"/>
        <v>15</v>
      </c>
      <c r="S337" t="str">
        <f>INDEX(Illustrators!C:C,MATCH(SUBSTITUTE(LOWER(H337)," ",""),Illustrators!G:G,0))</f>
        <v>Alayna Danner</v>
      </c>
      <c r="W337" t="str">
        <f t="shared" si="48"/>
        <v>{ id:"royalblacksmith", illustrator:"Alayna Danner" },</v>
      </c>
    </row>
    <row r="338" spans="1:23" x14ac:dyDescent="0.25">
      <c r="A338" t="s">
        <v>2863</v>
      </c>
      <c r="B338">
        <f t="shared" si="45"/>
        <v>37</v>
      </c>
      <c r="C338">
        <f t="shared" si="49"/>
        <v>70</v>
      </c>
      <c r="E338" t="str">
        <f t="shared" si="50"/>
        <v>/images/b/bd/Acting_TroupeArt.jpg</v>
      </c>
      <c r="H338" s="3" t="s">
        <v>1684</v>
      </c>
      <c r="I338" s="3" t="s">
        <v>4518</v>
      </c>
      <c r="J338" t="s">
        <v>1698</v>
      </c>
      <c r="K338" t="s">
        <v>1683</v>
      </c>
      <c r="L338" t="str">
        <f t="shared" si="51"/>
        <v>/images/f/ff/Encampment_PlunderArt.jpg</v>
      </c>
      <c r="O338">
        <f t="shared" si="46"/>
        <v>12</v>
      </c>
      <c r="P338">
        <f t="shared" si="47"/>
        <v>17</v>
      </c>
      <c r="S338" t="str">
        <f>INDEX(Illustrators!C:C,MATCH(SUBSTITUTE(LOWER(H338)," ",""),Illustrators!G:G,0))</f>
        <v>Jessi J</v>
      </c>
      <c r="W338" t="str">
        <f t="shared" si="48"/>
        <v>{ id:"encampmentplunder", illustrator:"Jessi J" },</v>
      </c>
    </row>
    <row r="339" spans="1:23" x14ac:dyDescent="0.25">
      <c r="A339" t="s">
        <v>2864</v>
      </c>
      <c r="B339">
        <f t="shared" si="45"/>
        <v>30</v>
      </c>
      <c r="C339">
        <f t="shared" si="49"/>
        <v>56</v>
      </c>
      <c r="E339" t="str">
        <f t="shared" si="50"/>
        <v>/images/d/d4/BanditArt.jpg</v>
      </c>
      <c r="H339" s="3" t="s">
        <v>1094</v>
      </c>
      <c r="J339" t="s">
        <v>892</v>
      </c>
      <c r="K339" t="s">
        <v>891</v>
      </c>
      <c r="L339" t="str">
        <f t="shared" si="51"/>
        <v>/images/6/63/EncampmentArt.jpg</v>
      </c>
      <c r="O339">
        <f t="shared" si="46"/>
        <v>4</v>
      </c>
      <c r="P339">
        <f t="shared" si="47"/>
        <v>10</v>
      </c>
      <c r="S339" t="str">
        <f>INDEX(Illustrators!C:C,MATCH(SUBSTITUTE(LOWER(H339)," ",""),Illustrators!G:G,0))</f>
        <v>Jessi J</v>
      </c>
      <c r="W339" t="str">
        <f t="shared" si="48"/>
        <v>{ id:"encampment", illustrator:"Jessi J" },</v>
      </c>
    </row>
    <row r="340" spans="1:23" x14ac:dyDescent="0.25">
      <c r="A340" t="s">
        <v>2865</v>
      </c>
      <c r="B340">
        <f t="shared" si="45"/>
        <v>33</v>
      </c>
      <c r="C340">
        <f t="shared" si="49"/>
        <v>62</v>
      </c>
      <c r="E340" t="str">
        <f t="shared" si="50"/>
        <v>/images/c/c2/BarbarianArt.jpg</v>
      </c>
      <c r="H340" s="3" t="s">
        <v>1095</v>
      </c>
      <c r="J340" t="s">
        <v>890</v>
      </c>
      <c r="K340" t="s">
        <v>889</v>
      </c>
      <c r="L340" t="str">
        <f t="shared" si="51"/>
        <v>/images/1/10/PlunderArt.jpg</v>
      </c>
      <c r="O340">
        <f t="shared" si="46"/>
        <v>7</v>
      </c>
      <c r="P340">
        <f t="shared" si="47"/>
        <v>7</v>
      </c>
      <c r="S340" t="str">
        <f>INDEX(Illustrators!C:C,MATCH(SUBSTITUTE(LOWER(H340)," ",""),Illustrators!G:G,0))</f>
        <v>Jessi J</v>
      </c>
      <c r="W340" t="str">
        <f t="shared" si="48"/>
        <v>{ id:"plunder", illustrator:"Jessi J" },</v>
      </c>
    </row>
    <row r="341" spans="1:23" x14ac:dyDescent="0.25">
      <c r="A341" t="s">
        <v>2866</v>
      </c>
      <c r="B341">
        <f t="shared" si="45"/>
        <v>34</v>
      </c>
      <c r="C341">
        <f t="shared" si="49"/>
        <v>64</v>
      </c>
      <c r="E341" t="str">
        <f t="shared" si="50"/>
        <v>/images/4/49/BlacksmithArt.jpg</v>
      </c>
      <c r="H341" s="3" t="s">
        <v>1685</v>
      </c>
      <c r="I341" s="3" t="s">
        <v>4519</v>
      </c>
      <c r="J341" t="s">
        <v>1697</v>
      </c>
      <c r="K341" t="s">
        <v>1693</v>
      </c>
      <c r="L341" t="str">
        <f t="shared" si="51"/>
        <v>/images/9/91/Patrician_EmporiumArt.jpg</v>
      </c>
      <c r="O341">
        <f t="shared" si="46"/>
        <v>18</v>
      </c>
      <c r="P341">
        <f t="shared" si="47"/>
        <v>17</v>
      </c>
      <c r="S341" t="str">
        <f>INDEX(Illustrators!C:C,MATCH(SUBSTITUTE(LOWER(H341)," ",""),Illustrators!G:G,0))</f>
        <v>Garret DeChellis</v>
      </c>
      <c r="W341" t="str">
        <f t="shared" si="48"/>
        <v>{ id:"patricianemporium", illustrator:"Garret DeChellis" },</v>
      </c>
    </row>
    <row r="342" spans="1:23" x14ac:dyDescent="0.25">
      <c r="A342" t="s">
        <v>2867</v>
      </c>
      <c r="B342">
        <f t="shared" si="45"/>
        <v>31</v>
      </c>
      <c r="C342">
        <f t="shared" si="49"/>
        <v>58</v>
      </c>
      <c r="E342" t="str">
        <f t="shared" si="50"/>
        <v>/images/8/8e/CaptainArt.jpg</v>
      </c>
      <c r="H342" s="3" t="s">
        <v>1200</v>
      </c>
      <c r="J342" t="s">
        <v>1199</v>
      </c>
      <c r="K342" t="s">
        <v>1524</v>
      </c>
      <c r="L342" t="str">
        <f t="shared" si="51"/>
        <v>/images/0/00/PatricianArt.jpg</v>
      </c>
      <c r="O342">
        <f t="shared" si="46"/>
        <v>9</v>
      </c>
      <c r="P342">
        <f t="shared" si="47"/>
        <v>9</v>
      </c>
      <c r="S342" t="str">
        <f>INDEX(Illustrators!C:C,MATCH(SUBSTITUTE(LOWER(H342)," ",""),Illustrators!G:G,0))</f>
        <v>Garret DeChellis</v>
      </c>
      <c r="W342" t="str">
        <f t="shared" si="48"/>
        <v>{ id:"patrician", illustrator:"Garret DeChellis" },</v>
      </c>
    </row>
    <row r="343" spans="1:23" x14ac:dyDescent="0.25">
      <c r="A343" t="s">
        <v>2868</v>
      </c>
      <c r="B343">
        <f t="shared" si="45"/>
        <v>37</v>
      </c>
      <c r="C343">
        <f t="shared" si="49"/>
        <v>70</v>
      </c>
      <c r="E343" t="str">
        <f t="shared" si="50"/>
        <v>/images/9/96/Caravan_GuardArt.jpg</v>
      </c>
      <c r="H343" s="3" t="s">
        <v>1201</v>
      </c>
      <c r="J343" t="s">
        <v>1432</v>
      </c>
      <c r="K343" t="s">
        <v>1525</v>
      </c>
      <c r="L343" t="str">
        <f t="shared" si="51"/>
        <v>/images/c/c2/EmporiumArt.jpg</v>
      </c>
      <c r="O343">
        <f t="shared" si="46"/>
        <v>8</v>
      </c>
      <c r="P343">
        <f t="shared" si="47"/>
        <v>8</v>
      </c>
      <c r="S343" t="str">
        <f>INDEX(Illustrators!C:C,MATCH(SUBSTITUTE(LOWER(H343)," ",""),Illustrators!G:G,0))</f>
        <v>Garret DeChellis</v>
      </c>
      <c r="W343" t="str">
        <f t="shared" si="48"/>
        <v>{ id:"emporium", illustrator:"Garret DeChellis" },</v>
      </c>
    </row>
    <row r="344" spans="1:23" x14ac:dyDescent="0.25">
      <c r="A344" t="s">
        <v>2869</v>
      </c>
      <c r="B344">
        <f t="shared" si="45"/>
        <v>30</v>
      </c>
      <c r="C344">
        <f t="shared" si="49"/>
        <v>62</v>
      </c>
      <c r="E344" t="str">
        <f t="shared" si="50"/>
        <v>/images/b/bf/ChurchArt.jpg</v>
      </c>
      <c r="H344" s="3" t="s">
        <v>1689</v>
      </c>
      <c r="I344" s="3" t="s">
        <v>4520</v>
      </c>
      <c r="J344" t="s">
        <v>1696</v>
      </c>
      <c r="K344" t="s">
        <v>1690</v>
      </c>
      <c r="L344" t="str">
        <f t="shared" si="51"/>
        <v>/images/f/fc/Settlers_Bustling_VillageArt.jpg</v>
      </c>
      <c r="O344">
        <f t="shared" si="46"/>
        <v>31</v>
      </c>
      <c r="P344">
        <f t="shared" si="47"/>
        <v>23</v>
      </c>
      <c r="S344" t="str">
        <f>INDEX(Illustrators!C:C,MATCH(SUBSTITUTE(LOWER(H344)," ",""),Illustrators!G:G,0))</f>
        <v>Jessi J</v>
      </c>
      <c r="W344" t="str">
        <f t="shared" si="48"/>
        <v>{ id:"settlersbustlingvillage", illustrator:"Jessi J" },</v>
      </c>
    </row>
    <row r="345" spans="1:23" x14ac:dyDescent="0.25">
      <c r="A345" t="s">
        <v>2870</v>
      </c>
      <c r="B345">
        <f t="shared" ref="B345:B408" si="52">FIND("src=""",A345)+LEN("src=""")-1</f>
        <v>31</v>
      </c>
      <c r="C345">
        <f t="shared" si="49"/>
        <v>58</v>
      </c>
      <c r="E345" t="str">
        <f t="shared" si="50"/>
        <v>/images/4/48/CourierArt.jpg</v>
      </c>
      <c r="H345" s="3" t="s">
        <v>1204</v>
      </c>
      <c r="J345" t="s">
        <v>1203</v>
      </c>
      <c r="K345" t="s">
        <v>1202</v>
      </c>
      <c r="L345" t="str">
        <f t="shared" si="51"/>
        <v>/images/5/50/SettlersArt.jpg</v>
      </c>
      <c r="O345">
        <f t="shared" si="46"/>
        <v>6</v>
      </c>
      <c r="P345">
        <f t="shared" si="47"/>
        <v>8</v>
      </c>
      <c r="S345" t="str">
        <f>INDEX(Illustrators!C:C,MATCH(SUBSTITUTE(LOWER(H345)," ",""),Illustrators!G:G,0))</f>
        <v>Jessi J</v>
      </c>
      <c r="W345" t="str">
        <f t="shared" si="48"/>
        <v>{ id:"settlers", illustrator:"Jessi J" },</v>
      </c>
    </row>
    <row r="346" spans="1:23" x14ac:dyDescent="0.25">
      <c r="A346" t="s">
        <v>2871</v>
      </c>
      <c r="B346">
        <f t="shared" si="52"/>
        <v>40</v>
      </c>
      <c r="C346">
        <f t="shared" si="49"/>
        <v>76</v>
      </c>
      <c r="E346" t="str">
        <f t="shared" si="50"/>
        <v>/images/1/1b/Crumbling_CastleArt.jpg</v>
      </c>
      <c r="H346" s="3" t="s">
        <v>1301</v>
      </c>
      <c r="I346" s="3" t="s">
        <v>1303</v>
      </c>
      <c r="J346" t="s">
        <v>1302</v>
      </c>
      <c r="K346" t="s">
        <v>1300</v>
      </c>
      <c r="L346" t="str">
        <f t="shared" si="51"/>
        <v>/images/0/0a/Bustling_VillageArt.jpg</v>
      </c>
      <c r="O346">
        <f t="shared" si="46"/>
        <v>24</v>
      </c>
      <c r="P346">
        <f t="shared" si="47"/>
        <v>15</v>
      </c>
      <c r="S346" t="str">
        <f>INDEX(Illustrators!C:C,MATCH(SUBSTITUTE(LOWER(H346)," ",""),Illustrators!G:G,0))</f>
        <v>Jessi J</v>
      </c>
      <c r="W346" t="str">
        <f t="shared" si="48"/>
        <v>{ id:"bustlingvillage", illustrator:"Jessi J" },</v>
      </c>
    </row>
    <row r="347" spans="1:23" x14ac:dyDescent="0.25">
      <c r="A347" t="s">
        <v>2872</v>
      </c>
      <c r="B347">
        <f t="shared" si="52"/>
        <v>37</v>
      </c>
      <c r="C347">
        <f t="shared" si="49"/>
        <v>70</v>
      </c>
      <c r="E347" t="str">
        <f t="shared" si="50"/>
        <v>/images/c/c0/Distant_ShoreArt.jpg</v>
      </c>
      <c r="H347" s="3" t="s">
        <v>929</v>
      </c>
      <c r="J347" t="s">
        <v>1209</v>
      </c>
      <c r="K347" t="s">
        <v>1208</v>
      </c>
      <c r="L347" t="str">
        <f t="shared" si="51"/>
        <v>/images/1/13/CastlesArt.jpg</v>
      </c>
      <c r="O347">
        <f t="shared" si="46"/>
        <v>8</v>
      </c>
      <c r="P347">
        <f t="shared" si="47"/>
        <v>7</v>
      </c>
      <c r="S347" t="str">
        <f>INDEX(Illustrators!C:C,MATCH(SUBSTITUTE(LOWER(H347)," ",""),Illustrators!G:G,0))</f>
        <v>Julien Delval</v>
      </c>
      <c r="W347" t="str">
        <f t="shared" si="48"/>
        <v>{ id:"castles", illustrator:"Julien Delval" },</v>
      </c>
    </row>
    <row r="348" spans="1:23" x14ac:dyDescent="0.25">
      <c r="A348" t="s">
        <v>2873</v>
      </c>
      <c r="B348">
        <f t="shared" si="52"/>
        <v>29</v>
      </c>
      <c r="C348">
        <f t="shared" si="49"/>
        <v>54</v>
      </c>
      <c r="E348" t="str">
        <f t="shared" si="50"/>
        <v>/images/c/cc/ElderArt.jpg</v>
      </c>
      <c r="H348" s="3" t="s">
        <v>1688</v>
      </c>
      <c r="I348" s="3" t="s">
        <v>4521</v>
      </c>
      <c r="J348" t="s">
        <v>1695</v>
      </c>
      <c r="K348" t="s">
        <v>1692</v>
      </c>
      <c r="L348" t="str">
        <f t="shared" si="51"/>
        <v>/images/e/e3/Catapult_RocksArt.jpg</v>
      </c>
      <c r="O348">
        <f t="shared" si="46"/>
        <v>16</v>
      </c>
      <c r="P348">
        <f t="shared" si="47"/>
        <v>13</v>
      </c>
      <c r="S348" t="str">
        <f>INDEX(Illustrators!C:C,MATCH(SUBSTITUTE(LOWER(H348)," ",""),Illustrators!G:G,0))</f>
        <v>Matthias Catrein</v>
      </c>
      <c r="W348" t="str">
        <f t="shared" si="48"/>
        <v>{ id:"catapultrocks", illustrator:"Matthias Catrein" },</v>
      </c>
    </row>
    <row r="349" spans="1:23" x14ac:dyDescent="0.25">
      <c r="A349" t="s">
        <v>2874</v>
      </c>
      <c r="B349">
        <f t="shared" si="52"/>
        <v>36</v>
      </c>
      <c r="C349">
        <f t="shared" si="49"/>
        <v>68</v>
      </c>
      <c r="E349" t="str">
        <f t="shared" si="50"/>
        <v>/images/3/30/Grand_CastleArt.jpg</v>
      </c>
      <c r="H349" s="3" t="s">
        <v>1206</v>
      </c>
      <c r="J349" t="s">
        <v>1207</v>
      </c>
      <c r="K349" t="s">
        <v>1205</v>
      </c>
      <c r="L349" t="str">
        <f t="shared" si="51"/>
        <v>/images/b/bd/CatapultArt.jpg</v>
      </c>
      <c r="O349">
        <f t="shared" si="46"/>
        <v>9</v>
      </c>
      <c r="P349">
        <f t="shared" si="47"/>
        <v>8</v>
      </c>
      <c r="S349" t="str">
        <f>INDEX(Illustrators!C:C,MATCH(SUBSTITUTE(LOWER(H349)," ",""),Illustrators!G:G,0))</f>
        <v>Matthias Catrein</v>
      </c>
      <c r="W349" t="str">
        <f t="shared" si="48"/>
        <v>{ id:"catapult", illustrator:"Matthias Catrein" },</v>
      </c>
    </row>
    <row r="350" spans="1:23" x14ac:dyDescent="0.25">
      <c r="A350" t="s">
        <v>2875</v>
      </c>
      <c r="B350">
        <f t="shared" si="52"/>
        <v>35</v>
      </c>
      <c r="C350">
        <f t="shared" si="49"/>
        <v>66</v>
      </c>
      <c r="E350" t="str">
        <f t="shared" si="50"/>
        <v>/images/2/29/GraverobberArt.jpg</v>
      </c>
      <c r="H350" s="3" t="s">
        <v>1406</v>
      </c>
      <c r="J350" t="s">
        <v>1518</v>
      </c>
      <c r="K350" t="s">
        <v>1517</v>
      </c>
      <c r="L350" t="str">
        <f t="shared" si="51"/>
        <v>/images/f/fc/RocksArt.jpg</v>
      </c>
      <c r="O350">
        <f t="shared" si="46"/>
        <v>6</v>
      </c>
      <c r="P350">
        <f t="shared" si="47"/>
        <v>5</v>
      </c>
      <c r="S350" t="str">
        <f>INDEX(Illustrators!C:C,MATCH(SUBSTITUTE(LOWER(H350)," ",""),Illustrators!G:G,0))</f>
        <v>Matthias Catrein</v>
      </c>
      <c r="W350" t="str">
        <f t="shared" si="48"/>
        <v>{ id:"rocks", illustrator:"Matthias Catrein" },</v>
      </c>
    </row>
    <row r="351" spans="1:23" x14ac:dyDescent="0.25">
      <c r="A351" t="s">
        <v>2876</v>
      </c>
      <c r="B351">
        <f t="shared" si="52"/>
        <v>34</v>
      </c>
      <c r="C351">
        <f t="shared" si="49"/>
        <v>64</v>
      </c>
      <c r="E351" t="str">
        <f t="shared" si="50"/>
        <v>/images/7/7e/Great_HallArt.jpg</v>
      </c>
      <c r="H351" s="3" t="s">
        <v>930</v>
      </c>
      <c r="I351" s="3" t="s">
        <v>1217</v>
      </c>
      <c r="J351" t="s">
        <v>1216</v>
      </c>
      <c r="K351" t="s">
        <v>1526</v>
      </c>
      <c r="L351" t="str">
        <f t="shared" si="51"/>
        <v>/images/c/c9/Chariot_RaceArt.jpg</v>
      </c>
      <c r="O351">
        <f t="shared" si="46"/>
        <v>14</v>
      </c>
      <c r="P351">
        <f>LEN(H351)</f>
        <v>11</v>
      </c>
      <c r="S351" t="str">
        <f>INDEX(Illustrators!C:C,MATCH(SUBSTITUTE(LOWER(H351)," ",""),Illustrators!G:G,0))</f>
        <v>Kurt Miller</v>
      </c>
      <c r="W351" t="str">
        <f t="shared" si="48"/>
        <v>{ id:"chariotrace", illustrator:"Kurt Miller" },</v>
      </c>
    </row>
    <row r="352" spans="1:23" x14ac:dyDescent="0.25">
      <c r="A352" t="s">
        <v>2877</v>
      </c>
      <c r="B352">
        <f t="shared" si="52"/>
        <v>38</v>
      </c>
      <c r="C352">
        <f t="shared" si="49"/>
        <v>72</v>
      </c>
      <c r="E352" t="str">
        <f t="shared" si="50"/>
        <v>/images/a/a8/Haunted_CastleArt.jpg</v>
      </c>
      <c r="H352" s="3" t="s">
        <v>931</v>
      </c>
      <c r="J352" t="s">
        <v>1224</v>
      </c>
      <c r="K352" t="s">
        <v>1223</v>
      </c>
      <c r="L352" t="str">
        <f t="shared" si="51"/>
        <v>/images/f/f7/EnchantressArt.jpg</v>
      </c>
      <c r="O352">
        <f t="shared" si="46"/>
        <v>10</v>
      </c>
      <c r="P352">
        <f t="shared" ref="P352:P415" si="53">LEN(H352)</f>
        <v>11</v>
      </c>
      <c r="S352" t="str">
        <f>INDEX(Illustrators!C:C,MATCH(SUBSTITUTE(LOWER(H352)," ",""),Illustrators!G:G,0))</f>
        <v>Claus Stephan</v>
      </c>
      <c r="W352" t="str">
        <f t="shared" si="48"/>
        <v>{ id:"enchantress", illustrator:"Claus Stephan" },</v>
      </c>
    </row>
    <row r="353" spans="1:23" x14ac:dyDescent="0.25">
      <c r="A353" t="s">
        <v>2878</v>
      </c>
      <c r="B353">
        <f t="shared" si="52"/>
        <v>31</v>
      </c>
      <c r="C353">
        <f t="shared" si="49"/>
        <v>58</v>
      </c>
      <c r="E353" t="str">
        <f t="shared" si="50"/>
        <v>/images/6/6a/HideoutArt.jpg</v>
      </c>
      <c r="H353" s="3" t="s">
        <v>932</v>
      </c>
      <c r="I353" s="3" t="s">
        <v>1298</v>
      </c>
      <c r="J353" t="s">
        <v>1226</v>
      </c>
      <c r="K353" t="s">
        <v>1528</v>
      </c>
      <c r="L353" t="str">
        <f t="shared" si="51"/>
        <v>/images/d/d2/Farmers%27_MarketArt.jpg</v>
      </c>
      <c r="O353">
        <f t="shared" si="46"/>
        <v>15</v>
      </c>
      <c r="P353">
        <f t="shared" si="53"/>
        <v>13</v>
      </c>
      <c r="S353" t="str">
        <f>INDEX(Illustrators!C:C,MATCH(SUBSTITUTE(LOWER(H353)," ",""),Illustrators!G:G,0))</f>
        <v>Ryan Laukat</v>
      </c>
      <c r="W353" t="str">
        <f t="shared" si="48"/>
        <v>{ id:"farmersmarket", illustrator:"Ryan Laukat" },</v>
      </c>
    </row>
    <row r="354" spans="1:23" x14ac:dyDescent="0.25">
      <c r="A354" t="s">
        <v>2879</v>
      </c>
      <c r="B354">
        <f t="shared" si="52"/>
        <v>37</v>
      </c>
      <c r="C354">
        <f t="shared" si="49"/>
        <v>70</v>
      </c>
      <c r="E354" t="str">
        <f t="shared" si="50"/>
        <v>/images/3/32/Humble_CastleArt.jpg</v>
      </c>
      <c r="H354" s="3" t="s">
        <v>1687</v>
      </c>
      <c r="I354" s="3" t="s">
        <v>4522</v>
      </c>
      <c r="J354" t="s">
        <v>1694</v>
      </c>
      <c r="K354" t="s">
        <v>1691</v>
      </c>
      <c r="L354" t="str">
        <f t="shared" si="51"/>
        <v>/images/1/17/Gladiator_FortuneArt.jpg</v>
      </c>
      <c r="O354">
        <f t="shared" si="46"/>
        <v>18</v>
      </c>
      <c r="P354">
        <f t="shared" si="53"/>
        <v>16</v>
      </c>
      <c r="S354" t="str">
        <f>INDEX(Illustrators!C:C,MATCH(SUBSTITUTE(LOWER(H354)," ",""),Illustrators!G:G,0))</f>
        <v>Kelli Stakenas</v>
      </c>
      <c r="W354" t="str">
        <f t="shared" si="48"/>
        <v>{ id:"gladiatorfortune", illustrator:"Kelli Stakenas" },</v>
      </c>
    </row>
    <row r="355" spans="1:23" x14ac:dyDescent="0.25">
      <c r="A355" t="s">
        <v>2880</v>
      </c>
      <c r="B355">
        <f t="shared" si="52"/>
        <v>30</v>
      </c>
      <c r="C355">
        <f t="shared" si="49"/>
        <v>56</v>
      </c>
      <c r="E355" t="str">
        <f t="shared" si="50"/>
        <v>/images/4/4c/HunterArt.jpg</v>
      </c>
      <c r="H355" s="3" t="s">
        <v>1099</v>
      </c>
      <c r="J355" t="s">
        <v>1100</v>
      </c>
      <c r="K355" t="s">
        <v>1527</v>
      </c>
      <c r="L355" t="str">
        <f t="shared" si="51"/>
        <v>/images/a/a7/GladiatorArt.jpg</v>
      </c>
      <c r="O355">
        <f t="shared" si="46"/>
        <v>10</v>
      </c>
      <c r="P355">
        <f t="shared" si="53"/>
        <v>9</v>
      </c>
      <c r="S355" t="str">
        <f>INDEX(Illustrators!C:C,MATCH(SUBSTITUTE(LOWER(H355)," ",""),Illustrators!G:G,0))</f>
        <v>Kelli Stakenas</v>
      </c>
      <c r="W355" t="str">
        <f t="shared" si="48"/>
        <v>{ id:"gladiator", illustrator:"Kelli Stakenas" },</v>
      </c>
    </row>
    <row r="356" spans="1:23" x14ac:dyDescent="0.25">
      <c r="A356" t="s">
        <v>2881</v>
      </c>
      <c r="B356">
        <f t="shared" si="52"/>
        <v>33</v>
      </c>
      <c r="C356">
        <f t="shared" si="49"/>
        <v>62</v>
      </c>
      <c r="E356" t="str">
        <f t="shared" si="50"/>
        <v>/images/4/4e/InnkeeperArt.jpg</v>
      </c>
      <c r="F356" t="s">
        <v>1438</v>
      </c>
      <c r="H356" s="3" t="s">
        <v>1098</v>
      </c>
      <c r="J356" t="s">
        <v>1097</v>
      </c>
      <c r="K356" t="s">
        <v>1096</v>
      </c>
      <c r="L356" t="str">
        <f t="shared" si="51"/>
        <v>/images/f/fd/FortuneArt.jpg</v>
      </c>
      <c r="O356">
        <f t="shared" si="46"/>
        <v>7</v>
      </c>
      <c r="P356">
        <f t="shared" si="53"/>
        <v>7</v>
      </c>
      <c r="S356" t="str">
        <f>INDEX(Illustrators!C:C,MATCH(SUBSTITUTE(LOWER(H356)," ",""),Illustrators!G:G,0))</f>
        <v>Kelli Stakenas</v>
      </c>
      <c r="W356" t="str">
        <f t="shared" si="48"/>
        <v>{ id:"fortune", illustrator:"Kelli Stakenas" },</v>
      </c>
    </row>
    <row r="357" spans="1:23" x14ac:dyDescent="0.25">
      <c r="A357" t="s">
        <v>2882</v>
      </c>
      <c r="B357">
        <f t="shared" si="52"/>
        <v>32</v>
      </c>
      <c r="C357">
        <f t="shared" si="49"/>
        <v>60</v>
      </c>
      <c r="E357" t="str">
        <f t="shared" si="50"/>
        <v>/images/5/51/InventorArt.jpg</v>
      </c>
      <c r="H357" s="3" t="s">
        <v>933</v>
      </c>
      <c r="J357" t="s">
        <v>1236</v>
      </c>
      <c r="K357" t="s">
        <v>1235</v>
      </c>
      <c r="L357" t="str">
        <f t="shared" si="51"/>
        <v>/images/d/d7/SacrificeArt.jpg</v>
      </c>
      <c r="O357">
        <f t="shared" si="46"/>
        <v>9</v>
      </c>
      <c r="P357">
        <f t="shared" si="53"/>
        <v>9</v>
      </c>
      <c r="S357" t="str">
        <f>INDEX(Illustrators!C:C,MATCH(SUBSTITUTE(LOWER(H357)," ",""),Illustrators!G:G,0))</f>
        <v>Joshua Stewart</v>
      </c>
      <c r="W357" t="str">
        <f t="shared" si="48"/>
        <v>{ id:"sacrifice", illustrator:"Joshua Stewart" },</v>
      </c>
    </row>
    <row r="358" spans="1:23" x14ac:dyDescent="0.25">
      <c r="A358" t="s">
        <v>2883</v>
      </c>
      <c r="B358">
        <f t="shared" si="52"/>
        <v>41</v>
      </c>
      <c r="C358">
        <f t="shared" si="49"/>
        <v>76</v>
      </c>
      <c r="E358" t="str">
        <f t="shared" si="50"/>
        <v>/images/c/c1/King%27s_CastleArt.jpg</v>
      </c>
      <c r="H358" s="3" t="s">
        <v>934</v>
      </c>
      <c r="J358" t="s">
        <v>1237</v>
      </c>
      <c r="K358" t="s">
        <v>1529</v>
      </c>
      <c r="L358" t="str">
        <f t="shared" si="51"/>
        <v>/images/5/56/TempleArt.jpg</v>
      </c>
      <c r="O358">
        <f t="shared" si="46"/>
        <v>6</v>
      </c>
      <c r="P358">
        <f t="shared" si="53"/>
        <v>6</v>
      </c>
      <c r="S358" t="str">
        <f>INDEX(Illustrators!C:C,MATCH(SUBSTITUTE(LOWER(H358)," ",""),Illustrators!G:G,0))</f>
        <v>Harald Lieske</v>
      </c>
      <c r="W358" t="str">
        <f t="shared" si="48"/>
        <v>{ id:"temple", illustrator:"Harald Lieske" },</v>
      </c>
    </row>
    <row r="359" spans="1:23" x14ac:dyDescent="0.25">
      <c r="A359" t="s">
        <v>2884</v>
      </c>
      <c r="B359">
        <f t="shared" si="52"/>
        <v>34</v>
      </c>
      <c r="C359">
        <f t="shared" si="49"/>
        <v>64</v>
      </c>
      <c r="E359" t="str">
        <f t="shared" si="50"/>
        <v>/images/6/60/LaboratoryArt.jpg</v>
      </c>
      <c r="H359" s="3" t="s">
        <v>935</v>
      </c>
      <c r="I359" s="3" t="s">
        <v>1240</v>
      </c>
      <c r="J359" t="s">
        <v>1238</v>
      </c>
      <c r="K359" t="s">
        <v>1239</v>
      </c>
      <c r="L359" t="str">
        <f t="shared" si="51"/>
        <v>/images/0/03/VillaArt.jpg</v>
      </c>
      <c r="O359">
        <f t="shared" si="46"/>
        <v>5</v>
      </c>
      <c r="P359">
        <f t="shared" si="53"/>
        <v>5</v>
      </c>
      <c r="S359" t="str">
        <f>INDEX(Illustrators!C:C,MATCH(SUBSTITUTE(LOWER(H359)," ",""),Illustrators!G:G,0))</f>
        <v>Harald Lieske</v>
      </c>
      <c r="W359" t="str">
        <f t="shared" si="48"/>
        <v>{ id:"villa", illustrator:"Harald Lieske" },</v>
      </c>
    </row>
    <row r="360" spans="1:23" x14ac:dyDescent="0.25">
      <c r="A360" t="s">
        <v>2885</v>
      </c>
      <c r="B360">
        <f t="shared" si="52"/>
        <v>33</v>
      </c>
      <c r="C360">
        <f t="shared" si="49"/>
        <v>62</v>
      </c>
      <c r="E360" t="str">
        <f t="shared" si="50"/>
        <v>/images/b/b1/Lost_CityArt.jpg</v>
      </c>
      <c r="H360" s="3" t="s">
        <v>936</v>
      </c>
      <c r="J360" t="s">
        <v>1211</v>
      </c>
      <c r="K360" t="s">
        <v>1210</v>
      </c>
      <c r="L360" t="str">
        <f t="shared" si="51"/>
        <v>/images/7/74/ArchiveArt.jpg</v>
      </c>
      <c r="O360">
        <f t="shared" si="46"/>
        <v>8</v>
      </c>
      <c r="P360">
        <f t="shared" si="53"/>
        <v>7</v>
      </c>
      <c r="S360" t="str">
        <f>INDEX(Illustrators!C:C,MATCH(SUBSTITUTE(LOWER(H360)," ",""),Illustrators!G:G,0))</f>
        <v>Marco Morte</v>
      </c>
      <c r="W360" t="str">
        <f t="shared" si="48"/>
        <v>{ id:"archive", illustrator:"Marco Morte" },</v>
      </c>
    </row>
    <row r="361" spans="1:23" x14ac:dyDescent="0.25">
      <c r="A361" t="s">
        <v>2886</v>
      </c>
      <c r="B361">
        <f t="shared" si="52"/>
        <v>37</v>
      </c>
      <c r="C361">
        <f t="shared" si="49"/>
        <v>70</v>
      </c>
      <c r="E361" t="str">
        <f t="shared" si="50"/>
        <v>/images/d/dd/Merchant_CampArt.jpg</v>
      </c>
      <c r="H361" s="3" t="s">
        <v>937</v>
      </c>
      <c r="J361" t="s">
        <v>1213</v>
      </c>
      <c r="K361" t="s">
        <v>1212</v>
      </c>
      <c r="L361" t="str">
        <f t="shared" si="51"/>
        <v>/images/a/a5/CapitalArt.jpg</v>
      </c>
      <c r="O361">
        <f t="shared" si="46"/>
        <v>7</v>
      </c>
      <c r="P361">
        <f t="shared" si="53"/>
        <v>7</v>
      </c>
      <c r="S361" t="str">
        <f>INDEX(Illustrators!C:C,MATCH(SUBSTITUTE(LOWER(H361)," ",""),Illustrators!G:G,0))</f>
        <v>Marco Morte</v>
      </c>
      <c r="W361" t="str">
        <f t="shared" si="48"/>
        <v>{ id:"capital", illustrator:"Marco Morte" },</v>
      </c>
    </row>
    <row r="362" spans="1:23" x14ac:dyDescent="0.25">
      <c r="A362" t="s">
        <v>2887</v>
      </c>
      <c r="B362">
        <f t="shared" si="52"/>
        <v>30</v>
      </c>
      <c r="C362">
        <f t="shared" si="49"/>
        <v>56</v>
      </c>
      <c r="E362" t="str">
        <f t="shared" si="50"/>
        <v>/images/0/05/MillerArt.jpg</v>
      </c>
      <c r="H362" s="3" t="s">
        <v>938</v>
      </c>
      <c r="J362" t="s">
        <v>1215</v>
      </c>
      <c r="K362" t="s">
        <v>1530</v>
      </c>
      <c r="L362" t="str">
        <f t="shared" si="51"/>
        <v>/images/3/35/CharmArt.jpg</v>
      </c>
      <c r="O362">
        <f t="shared" si="46"/>
        <v>4</v>
      </c>
      <c r="P362">
        <f t="shared" si="53"/>
        <v>5</v>
      </c>
      <c r="S362" t="str">
        <f>INDEX(Illustrators!C:C,MATCH(SUBSTITUTE(LOWER(H362)," ",""),Illustrators!G:G,0))</f>
        <v>Marco Morte</v>
      </c>
      <c r="W362" t="str">
        <f t="shared" si="48"/>
        <v>{ id:"charm", illustrator:"Marco Morte" },</v>
      </c>
    </row>
    <row r="363" spans="1:23" x14ac:dyDescent="0.25">
      <c r="A363" t="s">
        <v>2888</v>
      </c>
      <c r="B363">
        <f t="shared" si="52"/>
        <v>32</v>
      </c>
      <c r="C363">
        <f t="shared" si="49"/>
        <v>60</v>
      </c>
      <c r="E363" t="str">
        <f t="shared" si="50"/>
        <v>/images/d/d5/MonumentArt.jpg</v>
      </c>
      <c r="H363" s="3" t="s">
        <v>939</v>
      </c>
      <c r="J363" t="s">
        <v>1222</v>
      </c>
      <c r="K363" t="s">
        <v>1221</v>
      </c>
      <c r="L363" t="str">
        <f t="shared" si="51"/>
        <v>/images/6/65/CrownArt.jpg</v>
      </c>
      <c r="O363">
        <f t="shared" si="46"/>
        <v>8</v>
      </c>
      <c r="P363">
        <f t="shared" si="53"/>
        <v>5</v>
      </c>
      <c r="S363" t="str">
        <f>INDEX(Illustrators!C:C,MATCH(SUBSTITUTE(LOWER(H363)," ",""),Illustrators!G:G,0))</f>
        <v>Marco Morte</v>
      </c>
      <c r="W363" t="str">
        <f t="shared" si="48"/>
        <v>{ id:"crown", illustrator:"Marco Morte" },</v>
      </c>
    </row>
    <row r="364" spans="1:23" x14ac:dyDescent="0.25">
      <c r="A364" t="s">
        <v>2889</v>
      </c>
      <c r="B364">
        <f t="shared" si="52"/>
        <v>31</v>
      </c>
      <c r="C364">
        <f t="shared" si="49"/>
        <v>58</v>
      </c>
      <c r="E364" t="str">
        <f t="shared" si="50"/>
        <v>/images/7/70/Old_MapArt.jpg</v>
      </c>
      <c r="H364" s="3" t="s">
        <v>940</v>
      </c>
      <c r="J364" t="s">
        <v>1214</v>
      </c>
      <c r="K364" t="s">
        <v>1227</v>
      </c>
      <c r="L364" t="str">
        <f t="shared" si="51"/>
        <v>/images/2/2c/ForumArt.jpg</v>
      </c>
      <c r="O364">
        <f t="shared" si="46"/>
        <v>5</v>
      </c>
      <c r="P364">
        <f t="shared" si="53"/>
        <v>5</v>
      </c>
      <c r="S364" t="str">
        <f>INDEX(Illustrators!C:C,MATCH(SUBSTITUTE(LOWER(H364)," ",""),Illustrators!G:G,0))</f>
        <v>Ryan Laukat</v>
      </c>
      <c r="W364" t="str">
        <f t="shared" si="48"/>
        <v>{ id:"forum", illustrator:"Ryan Laukat" },</v>
      </c>
    </row>
    <row r="365" spans="1:23" x14ac:dyDescent="0.25">
      <c r="A365" t="s">
        <v>2890</v>
      </c>
      <c r="B365">
        <f t="shared" si="52"/>
        <v>38</v>
      </c>
      <c r="C365">
        <f t="shared" si="49"/>
        <v>72</v>
      </c>
      <c r="E365" t="str">
        <f t="shared" si="50"/>
        <v>/images/5/5f/Opulent_CastleArt.jpg</v>
      </c>
      <c r="H365" s="3" t="s">
        <v>941</v>
      </c>
      <c r="J365" t="s">
        <v>1228</v>
      </c>
      <c r="K365" t="s">
        <v>1531</v>
      </c>
      <c r="L365" t="str">
        <f t="shared" si="51"/>
        <v>/images/2/2f/GroundskeeperArt.jpg</v>
      </c>
      <c r="O365">
        <f t="shared" si="46"/>
        <v>10</v>
      </c>
      <c r="P365">
        <f t="shared" si="53"/>
        <v>13</v>
      </c>
      <c r="S365" t="str">
        <f>INDEX(Illustrators!C:C,MATCH(SUBSTITUTE(LOWER(H365)," ",""),Illustrators!G:G,0))</f>
        <v>Alayna Danner</v>
      </c>
      <c r="W365" t="str">
        <f t="shared" si="48"/>
        <v>{ id:"groundskeeper", illustrator:"Alayna Danner" },</v>
      </c>
    </row>
    <row r="366" spans="1:23" x14ac:dyDescent="0.25">
      <c r="A366" t="s">
        <v>2891</v>
      </c>
      <c r="B366">
        <f t="shared" si="52"/>
        <v>30</v>
      </c>
      <c r="C366">
        <f t="shared" si="49"/>
        <v>56</v>
      </c>
      <c r="E366" t="str">
        <f t="shared" si="50"/>
        <v>/images/8/8f/PriestArt.jpg</v>
      </c>
      <c r="H366" s="3" t="s">
        <v>942</v>
      </c>
      <c r="J366" t="s">
        <v>1230</v>
      </c>
      <c r="K366" t="s">
        <v>1229</v>
      </c>
      <c r="L366" t="str">
        <f t="shared" si="51"/>
        <v>/images/2/23/LegionaryArt.jpg</v>
      </c>
      <c r="O366">
        <f t="shared" si="46"/>
        <v>11</v>
      </c>
      <c r="P366">
        <f t="shared" si="53"/>
        <v>9</v>
      </c>
      <c r="S366" t="str">
        <f>INDEX(Illustrators!C:C,MATCH(SUBSTITUTE(LOWER(H366)," ",""),Illustrators!G:G,0))</f>
        <v>Elisa Cella</v>
      </c>
      <c r="W366" t="str">
        <f t="shared" si="48"/>
        <v>{ id:"legionary", illustrator:"Elisa Cella" },</v>
      </c>
    </row>
    <row r="367" spans="1:23" x14ac:dyDescent="0.25">
      <c r="A367" t="s">
        <v>2892</v>
      </c>
      <c r="B367">
        <f t="shared" si="52"/>
        <v>33</v>
      </c>
      <c r="C367">
        <f t="shared" si="49"/>
        <v>62</v>
      </c>
      <c r="E367" t="str">
        <f t="shared" si="50"/>
        <v>/images/3/3d/RecruiterArt.jpg</v>
      </c>
      <c r="H367" s="3" t="s">
        <v>943</v>
      </c>
      <c r="I367" s="3" t="s">
        <v>1242</v>
      </c>
      <c r="J367" t="s">
        <v>1241</v>
      </c>
      <c r="K367" t="s">
        <v>1532</v>
      </c>
      <c r="L367" t="str">
        <f t="shared" si="51"/>
        <v>/images/e/e6/Wild_HuntArt.jpg</v>
      </c>
      <c r="O367">
        <f t="shared" si="46"/>
        <v>18</v>
      </c>
      <c r="P367">
        <f t="shared" si="53"/>
        <v>8</v>
      </c>
      <c r="S367" t="str">
        <f>INDEX(Illustrators!C:C,MATCH(SUBSTITUTE(LOWER(H367)," ",""),Illustrators!G:G,0))</f>
        <v>Harald Lieske</v>
      </c>
      <c r="W367" t="str">
        <f t="shared" si="48"/>
        <v>{ id:"wildhunt", illustrator:"Harald Lieske" },</v>
      </c>
    </row>
    <row r="368" spans="1:23" x14ac:dyDescent="0.25">
      <c r="A368" t="s">
        <v>2893</v>
      </c>
      <c r="B368">
        <f t="shared" si="52"/>
        <v>32</v>
      </c>
      <c r="C368">
        <f t="shared" si="49"/>
        <v>60</v>
      </c>
      <c r="E368" t="str">
        <f t="shared" si="50"/>
        <v>/images/0/0b/ResearchArt.jpg</v>
      </c>
      <c r="F368" t="s">
        <v>887</v>
      </c>
      <c r="H368" s="3" t="s">
        <v>944</v>
      </c>
      <c r="I368" s="3" t="s">
        <v>1285</v>
      </c>
      <c r="J368" t="s">
        <v>1283</v>
      </c>
      <c r="K368" t="s">
        <v>2213</v>
      </c>
      <c r="L368" t="str">
        <f t="shared" si="51"/>
        <v>/images/9/9d/TriumphArt.jpg</v>
      </c>
      <c r="M368" t="s">
        <v>1282</v>
      </c>
      <c r="N368" t="str">
        <f>VLOOKUP(H368,digital_cards!U:V,2,FALSE)</f>
        <v>&lt;div class="landscape-text" style="top:5px;"&gt;&lt;div style="line-height:22px;"&gt;&lt;div style="display:inline;"&gt;&lt;div style="display:inline; font-size:19px;"&gt;Recevez un Domaine. Dans ce cas,&lt;/div&gt;&lt;/div&gt;&lt;br&gt;&lt;div style="display:inline;"&gt;&lt;div style="display:inline; font-size:19px;"&gt;          par carte que vous avez reçue à ce tour.&lt;/div&gt;&lt;/div&gt;&lt;br&gt;&lt;/div&gt;&lt;div class="card-text-vp-icon-container" style="display:inline; transform:scale(0.17); top:30px;left:68px;"&gt;&lt;div class="card-text-vp-text-container"&gt;&lt;div class="card-text-vp-text" style="top:8px;"&gt;+1&lt;/div&gt;&lt;/div&gt;&lt;div class="card-text-vp-icon"&gt;&lt;/div&gt;&lt;/div&gt;&lt;/div&gt;</v>
      </c>
      <c r="O368">
        <f t="shared" si="46"/>
        <v>8</v>
      </c>
      <c r="P368">
        <f t="shared" si="53"/>
        <v>7</v>
      </c>
      <c r="S368" t="str">
        <f>INDEX(Illustrators!C:C,MATCH(SUBSTITUTE(LOWER(H368)," ",""),Illustrators!G:G,0))</f>
        <v>Joshua Stewart</v>
      </c>
      <c r="W368" t="str">
        <f t="shared" si="48"/>
        <v>{ id:"triumph", illustrator:"Joshua Stewart" },</v>
      </c>
    </row>
    <row r="369" spans="1:23" x14ac:dyDescent="0.25">
      <c r="A369" t="s">
        <v>2894</v>
      </c>
      <c r="B369">
        <f t="shared" si="52"/>
        <v>30</v>
      </c>
      <c r="C369">
        <f t="shared" si="49"/>
        <v>56</v>
      </c>
      <c r="E369" t="str">
        <f t="shared" si="50"/>
        <v>/images/8/8f/SailorArt.jpg</v>
      </c>
      <c r="F369" t="s">
        <v>887</v>
      </c>
      <c r="H369" s="3" t="s">
        <v>832</v>
      </c>
      <c r="J369" t="s">
        <v>831</v>
      </c>
      <c r="K369" t="s">
        <v>2214</v>
      </c>
      <c r="L369" t="str">
        <f t="shared" si="51"/>
        <v>/images/4/46/AnnexArt.jpg</v>
      </c>
      <c r="M369" t="s">
        <v>830</v>
      </c>
      <c r="N369" t="str">
        <f>VLOOKUP(H369,digital_cards!U:V,2,FALSE)</f>
        <v>&lt;div class="landscape-text" style="top:5px;"&gt;&lt;div style="line-height:22px;"&gt;&lt;div style="display:inline;"&gt;&lt;div style="display:inline; font-size:19px;"&gt;Consultez votre défausse. Mélangez-la toute, sauf&lt;/div&gt;&lt;/div&gt;&lt;br&gt;&lt;div style="display:inline;"&gt;&lt;div style="display:inline; font-size:19px;"&gt;au plus 5 cartes, avec votre pioche. Recevez un Duché.&lt;/div&gt;&lt;/div&gt;&lt;br&gt;&lt;/div&gt;&lt;/div&gt;</v>
      </c>
      <c r="O369">
        <f t="shared" si="46"/>
        <v>8</v>
      </c>
      <c r="P369">
        <f t="shared" si="53"/>
        <v>5</v>
      </c>
      <c r="S369" t="str">
        <f>INDEX(Illustrators!C:C,MATCH(SUBSTITUTE(LOWER(H369)," ",""),Illustrators!G:G,0))</f>
        <v>Joshua Stewart</v>
      </c>
      <c r="W369" t="str">
        <f t="shared" si="48"/>
        <v>{ id:"annex", illustrator:"Joshua Stewart" },</v>
      </c>
    </row>
    <row r="370" spans="1:23" x14ac:dyDescent="0.25">
      <c r="A370" t="s">
        <v>2895</v>
      </c>
      <c r="B370">
        <f t="shared" si="52"/>
        <v>30</v>
      </c>
      <c r="C370">
        <f t="shared" si="49"/>
        <v>56</v>
      </c>
      <c r="E370" t="str">
        <f t="shared" si="50"/>
        <v>/images/a/ab/SchemeArt.jpg</v>
      </c>
      <c r="F370" t="s">
        <v>887</v>
      </c>
      <c r="H370" s="3" t="s">
        <v>945</v>
      </c>
      <c r="J370" t="s">
        <v>1297</v>
      </c>
      <c r="K370" t="s">
        <v>2215</v>
      </c>
      <c r="L370" t="str">
        <f t="shared" si="51"/>
        <v>/images/f/f5/DonateArt.jpg</v>
      </c>
      <c r="M370" t="s">
        <v>1296</v>
      </c>
      <c r="N370" t="str">
        <f>VLOOKUP(H370,digital_cards!U:V,2,FALSE)</f>
        <v>&lt;div class="landscape-text" style="top:0px;"&gt;&lt;div style="line-height:17px;"&gt;&lt;div style="display:inline;"&gt;&lt;div style="display:inline; font-size:16.5px;"&gt;Après ce tour, prenez en main toutes les cartes de votre pioche&lt;/div&gt;&lt;/div&gt;&lt;br&gt;&lt;div style="display:inline;"&gt;&lt;div style="display:inline; font-size:16.5px;"&gt;et de votre défausse, écartez-en autant que vous le souhaitez,&lt;/div&gt;&lt;/div&gt;&lt;br&gt;&lt;div style="display:inline;"&gt;&lt;div style="display:inline; font-size:16.5px;"&gt;mélangez votre main à votre pioche, puis piochez 5 cartes.&lt;/div&gt;&lt;/div&gt;&lt;br&gt;&lt;/div&gt;&lt;/div&gt;</v>
      </c>
      <c r="O370">
        <f t="shared" si="46"/>
        <v>8</v>
      </c>
      <c r="P370">
        <f t="shared" si="53"/>
        <v>6</v>
      </c>
      <c r="S370" t="str">
        <f>INDEX(Illustrators!C:C,MATCH(SUBSTITUTE(LOWER(H370)," ",""),Illustrators!G:G,0))</f>
        <v>Martin Hoffmann</v>
      </c>
      <c r="W370" t="str">
        <f t="shared" si="48"/>
        <v>{ id:"donate", illustrator:"Martin Hoffmann" },</v>
      </c>
    </row>
    <row r="371" spans="1:23" x14ac:dyDescent="0.25">
      <c r="A371" t="s">
        <v>2896</v>
      </c>
      <c r="B371">
        <f t="shared" si="52"/>
        <v>33</v>
      </c>
      <c r="C371">
        <f t="shared" si="49"/>
        <v>62</v>
      </c>
      <c r="E371" t="str">
        <f t="shared" si="50"/>
        <v>/images/6/68/Sea_WitchArt.jpg</v>
      </c>
      <c r="F371" t="s">
        <v>887</v>
      </c>
      <c r="H371" s="3" t="s">
        <v>835</v>
      </c>
      <c r="J371" t="s">
        <v>834</v>
      </c>
      <c r="K371" t="s">
        <v>2216</v>
      </c>
      <c r="L371" t="str">
        <f t="shared" si="51"/>
        <v>/images/3/36/AdvanceArt.jpg</v>
      </c>
      <c r="M371" t="s">
        <v>833</v>
      </c>
      <c r="N371" t="str">
        <f>VLOOKUP(H371,digital_cards!U:V,2,FALSE)</f>
        <v>&lt;div class="landscape-text" style="top:5px;"&gt;&lt;div style="line-height:22px;"&gt;&lt;div style="display:inline;"&gt;&lt;div style="display:inline; font-size:18px;"&gt;Vous pouvez écarter une carte Action de votre main.&lt;/div&gt;&lt;/div&gt;&lt;br&gt;&lt;div style="display:inline;"&gt;&lt;div style="display:inline; font-size:18px;"&gt;Dans ce cas, recevez une carte Action coûtant jusqu'à      .&lt;/div&gt;&lt;/div&gt;&lt;br&gt;&lt;/div&gt;&lt;div class="card-text-coin-icon" style="transform:scale(0.17); top:30px; display: inline;left:399px;"&gt;&lt;div class="card-text-coin-text-container" style="display:inline;"&gt;&lt;div class="card-text-coin-text" style="color: black; display:inline; top:8px;"&gt;6&lt;/div&gt;&lt;/div&gt;&lt;/div&gt;&lt;/div&gt;</v>
      </c>
      <c r="O371">
        <f t="shared" si="46"/>
        <v>10</v>
      </c>
      <c r="P371">
        <f t="shared" si="53"/>
        <v>7</v>
      </c>
      <c r="S371" t="str">
        <f>INDEX(Illustrators!C:C,MATCH(SUBSTITUTE(LOWER(H371)," ",""),Illustrators!G:G,0))</f>
        <v>Martin Hoffmann</v>
      </c>
      <c r="W371" t="str">
        <f t="shared" si="48"/>
        <v>{ id:"advance", illustrator:"Martin Hoffmann" },</v>
      </c>
    </row>
    <row r="372" spans="1:23" x14ac:dyDescent="0.25">
      <c r="A372" t="s">
        <v>2897</v>
      </c>
      <c r="B372">
        <f t="shared" si="52"/>
        <v>34</v>
      </c>
      <c r="C372">
        <f t="shared" si="49"/>
        <v>64</v>
      </c>
      <c r="E372" t="str">
        <f t="shared" si="50"/>
        <v>/images/a/ab/Sir_MartinArt.jpg</v>
      </c>
      <c r="F372" t="s">
        <v>887</v>
      </c>
      <c r="H372" s="3" t="s">
        <v>946</v>
      </c>
      <c r="J372" t="s">
        <v>1256</v>
      </c>
      <c r="K372" t="s">
        <v>2217</v>
      </c>
      <c r="L372" t="str">
        <f t="shared" si="51"/>
        <v>/images/b/b5/DelveArt.jpg</v>
      </c>
      <c r="M372" t="s">
        <v>1255</v>
      </c>
      <c r="N372" t="str">
        <f>VLOOKUP(H372,digital_cards!U:V,2,FALSE)</f>
        <v>&lt;div class="landscape-text" style="top:5px;"&gt;&lt;div style="line-height:22px;"&gt;&lt;div style="font-weight: bold;"&gt;&lt;div style="display:inline;"&gt;&lt;div style="display:inline; font-size:22px;"&gt;+1 Achat&lt;/div&gt;&lt;/div&gt;&lt;br&gt;&lt;/div&gt;&lt;div style="display:inline;"&gt;&lt;div style="display:inline; font-size:22px;"&gt;Recevez un Argent.&lt;/div&gt;&lt;/div&gt;&lt;br&gt;&lt;/div&gt;&lt;/div&gt;</v>
      </c>
      <c r="O372">
        <f t="shared" si="46"/>
        <v>6</v>
      </c>
      <c r="P372">
        <f t="shared" si="53"/>
        <v>5</v>
      </c>
      <c r="S372" t="str">
        <f>INDEX(Illustrators!C:C,MATCH(SUBSTITUTE(LOWER(H372)," ",""),Illustrators!G:G,0))</f>
        <v>Mark Poole</v>
      </c>
      <c r="W372" t="str">
        <f t="shared" si="48"/>
        <v>{ id:"delve", illustrator:"Mark Poole" },</v>
      </c>
    </row>
    <row r="373" spans="1:23" x14ac:dyDescent="0.25">
      <c r="A373" t="s">
        <v>2898</v>
      </c>
      <c r="B373">
        <f t="shared" si="52"/>
        <v>36</v>
      </c>
      <c r="C373">
        <f t="shared" si="49"/>
        <v>68</v>
      </c>
      <c r="E373" t="str">
        <f t="shared" si="50"/>
        <v>/images/2/26/Small_CastleArt.jpg</v>
      </c>
      <c r="F373" t="s">
        <v>887</v>
      </c>
      <c r="H373" s="3" t="s">
        <v>947</v>
      </c>
      <c r="I373" s="3" t="s">
        <v>1277</v>
      </c>
      <c r="J373" t="s">
        <v>1276</v>
      </c>
      <c r="K373" t="s">
        <v>2218</v>
      </c>
      <c r="L373" t="str">
        <f t="shared" si="51"/>
        <v>/images/2/21/TaxArt.jpg</v>
      </c>
      <c r="M373" t="s">
        <v>1672</v>
      </c>
      <c r="N373" t="str">
        <f>VLOOKUP(H373,digital_cards!U:V,2,FALSE)</f>
        <v>&lt;div class="landscape-text" style="top:0px;"&gt;&lt;div style="line-height:15px;"&gt;&lt;div style="display:inline;"&gt;&lt;div style="display:inline; font-size:17px;"&gt;Ajoutez       à une pile de la réserve.&lt;/div&gt;&lt;/div&gt;&lt;br&gt;&lt;div class="horizontal-line" style="width:200px; height:3px;margin-top:4px;"&gt;&lt;/div&gt;&lt;div style="display:inline;"&gt;&lt;div style="display:inline; font-size:17px;"&gt;Mise en place : ajoutez       à chaque pile de la réserve.&lt;/div&gt;&lt;/div&gt;&lt;br&gt;&lt;div style="display:inline;"&gt;&lt;div style="display:inline; font-size:17px;"&gt;Quand un joueur achète une carte, il prend les       de sa pile.   &lt;/div&gt;&lt;/div&gt;&lt;br&gt;&lt;/div&gt;&lt;div class="card-text-debt-icon" style="transform:scale(0.15); top:3px;  display:inline; left:158px;"&gt;&lt;div class="card-text-debt-text-container" style="display:inline;"&gt;&lt;div class="card-text-debt-text" style="display:inline; top:15px;"&gt;2&lt;/div&gt;&lt;/div&gt;&lt;/div&gt;&lt;div class="card-text-debt-icon" style="transform:scale(0.15); top:30px; display:inline; left:196px;"&gt;&lt;div class="card-text-debt-text-container" style="display:inline;"&gt;&lt;div class="card-text-debt-text" style="display:inline; top:15px;"&gt;1&lt;/div&gt;&lt;/div&gt;&lt;/div&gt;&lt;div class="card-text-debt-icon" style="transform:scale(0.15); top:50px; display:inline; left:325px;"&gt;&lt;div class="card-text-debt-text-container" style="display:inline;"&gt;&lt;div class="card-text-debt-text" style="display:inline; top:15px;"&gt;&lt;/div&gt;&lt;/div&gt;&lt;/div&gt;&lt;/div&gt;</v>
      </c>
      <c r="O373">
        <f t="shared" si="46"/>
        <v>4</v>
      </c>
      <c r="P373">
        <f t="shared" si="53"/>
        <v>3</v>
      </c>
      <c r="S373" t="str">
        <f>INDEX(Illustrators!C:C,MATCH(SUBSTITUTE(LOWER(H373)," ",""),Illustrators!G:G,0))</f>
        <v>Raina Kuptz</v>
      </c>
      <c r="W373" t="str">
        <f t="shared" si="48"/>
        <v>{ id:"tax", illustrator:"Raina Kuptz" },</v>
      </c>
    </row>
    <row r="374" spans="1:23" x14ac:dyDescent="0.25">
      <c r="A374" t="s">
        <v>2899</v>
      </c>
      <c r="B374">
        <f t="shared" si="52"/>
        <v>40</v>
      </c>
      <c r="C374">
        <f t="shared" si="49"/>
        <v>76</v>
      </c>
      <c r="E374" t="str">
        <f t="shared" si="50"/>
        <v>/images/3/3b/Sprawling_CastleArt.jpg</v>
      </c>
      <c r="F374" t="s">
        <v>887</v>
      </c>
      <c r="H374" s="3" t="s">
        <v>948</v>
      </c>
      <c r="J374" t="s">
        <v>1248</v>
      </c>
      <c r="K374" t="s">
        <v>2219</v>
      </c>
      <c r="L374" t="str">
        <f t="shared" si="51"/>
        <v>/images/2/2b/BanquetArt.jpg</v>
      </c>
      <c r="M374" t="s">
        <v>1247</v>
      </c>
      <c r="N374" t="str">
        <f>VLOOKUP(H374,digital_cards!U:V,2,FALSE)</f>
        <v>&lt;div class="landscape-text" style="top:5px;"&gt;&lt;div style="line-height:22px;"&gt;&lt;div style="display:inline;"&gt;&lt;div style="display:inline; font-size:18px;"&gt;Recevez 2 Cuivres et une carte non-Victoire&lt;/div&gt;&lt;/div&gt;&lt;br&gt;&lt;div style="display:inline;"&gt;&lt;div style="display:inline; font-size:18px;"&gt;coûtant jusqu'à      .&lt;/div&gt;&lt;/div&gt;&lt;br&gt;&lt;/div&gt;&lt;div class="card-text-coin-icon" style="transform:scale(0.17); top:30px; display: inline;left:263px;"&gt;&lt;div class="card-text-coin-text-container" style="display:inline;"&gt;&lt;div class="card-text-coin-text" style="color: black; display:inline; top:8px;"&gt;5&lt;/div&gt;&lt;/div&gt;&lt;/div&gt;&lt;/div&gt;</v>
      </c>
      <c r="O374">
        <f t="shared" si="46"/>
        <v>7</v>
      </c>
      <c r="P374">
        <f t="shared" si="53"/>
        <v>7</v>
      </c>
      <c r="S374" t="str">
        <f>INDEX(Illustrators!C:C,MATCH(SUBSTITUTE(LOWER(H374)," ",""),Illustrators!G:G,0))</f>
        <v>Brian Brinlee</v>
      </c>
      <c r="W374" t="str">
        <f t="shared" si="48"/>
        <v>{ id:"banquet", illustrator:"Brian Brinlee" },</v>
      </c>
    </row>
    <row r="375" spans="1:23" x14ac:dyDescent="0.25">
      <c r="A375" t="s">
        <v>2900</v>
      </c>
      <c r="B375">
        <f t="shared" si="52"/>
        <v>39</v>
      </c>
      <c r="C375">
        <f t="shared" si="49"/>
        <v>74</v>
      </c>
      <c r="E375" t="str">
        <f t="shared" si="50"/>
        <v>/images/1/11/Sunken_TreasureArt.jpg</v>
      </c>
      <c r="F375" t="s">
        <v>887</v>
      </c>
      <c r="H375" s="3" t="s">
        <v>949</v>
      </c>
      <c r="J375" t="s">
        <v>1272</v>
      </c>
      <c r="K375" t="s">
        <v>2220</v>
      </c>
      <c r="L375" t="str">
        <f t="shared" si="51"/>
        <v>/images/c/cd/RitualArt.jpg</v>
      </c>
      <c r="M375" t="s">
        <v>1271</v>
      </c>
      <c r="N375" t="str">
        <f>VLOOKUP(H375,digital_cards!U:V,2,FALSE)</f>
        <v>&lt;div class="landscape-text" style="top:5px;"&gt;&lt;div style="line-height:22px;"&gt;&lt;div style="display:inline;"&gt;&lt;div style="display:inline; font-size:19px;"&gt;Recevez une Malédiction. Dans ce cas, écartez&lt;/div&gt;&lt;/div&gt;&lt;br&gt;&lt;div style="display:inline;"&gt;&lt;div style="display:inline; font-size:19px;"&gt;une carte de votre main.            par       de son coût.&lt;/div&gt;&lt;/div&gt;&lt;br&gt;&lt;/div&gt;&lt;div class="card-text-coin-icon" style="transform:scale(0.17); top:30px; display: inline;left:294px;"&gt;&lt;div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top:30px;left:240px;"&gt;&lt;div class="card-text-vp-text-container"&gt;&lt;div class="card-text-vp-text" style="top:8px;"&gt;+1&lt;/div&gt;&lt;/div&gt;&lt;div class="card-text-vp-icon"&gt;&lt;/div&gt;&lt;/div&gt;&lt;/div&gt;</v>
      </c>
      <c r="O375">
        <f t="shared" si="46"/>
        <v>6</v>
      </c>
      <c r="P375">
        <f t="shared" si="53"/>
        <v>6</v>
      </c>
      <c r="S375" t="str">
        <f>INDEX(Illustrators!C:C,MATCH(SUBSTITUTE(LOWER(H375)," ",""),Illustrators!G:G,0))</f>
        <v>Joshua Stewart</v>
      </c>
      <c r="W375" t="str">
        <f t="shared" si="48"/>
        <v>{ id:"ritual", illustrator:"Joshua Stewart" },</v>
      </c>
    </row>
    <row r="376" spans="1:23" x14ac:dyDescent="0.25">
      <c r="A376" t="s">
        <v>2901</v>
      </c>
      <c r="B376">
        <f t="shared" si="52"/>
        <v>29</v>
      </c>
      <c r="C376">
        <f t="shared" si="49"/>
        <v>60</v>
      </c>
      <c r="E376" t="str">
        <f t="shared" si="50"/>
        <v>/images/6/63/ThiefArt.jpg</v>
      </c>
      <c r="F376" t="s">
        <v>887</v>
      </c>
      <c r="H376" s="3" t="s">
        <v>950</v>
      </c>
      <c r="I376" s="3" t="s">
        <v>1275</v>
      </c>
      <c r="J376" t="s">
        <v>1667</v>
      </c>
      <c r="K376" t="s">
        <v>2221</v>
      </c>
      <c r="L376" t="str">
        <f t="shared" si="51"/>
        <v>/images/3/32/Salt_the_EarthArt.jpg</v>
      </c>
      <c r="M376" t="s">
        <v>1274</v>
      </c>
      <c r="N376" t="str">
        <f>VLOOKUP(H376,digital_cards!U:V,2,FALSE)</f>
        <v>&lt;div class="landscape-text" style="top:0px;"&gt;&lt;div style="display:inline;"&gt;&lt;div style="display:inline; font-size:20px;"&gt;         &lt;/div&gt;&lt;/div&gt;&lt;br&gt;&lt;div style="display:inline;"&gt;&lt;div style="display:inline; font-size:20px;"&gt;Écartez une carte Victoire de la réserve.&lt;/div&gt;&lt;/div&gt;&lt;br&gt;&lt;div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</v>
      </c>
      <c r="O376">
        <f t="shared" si="46"/>
        <v>15</v>
      </c>
      <c r="P376">
        <f t="shared" si="53"/>
        <v>12</v>
      </c>
      <c r="S376" t="str">
        <f>INDEX(Illustrators!C:C,MATCH(SUBSTITUTE(LOWER(H376)," ",""),Illustrators!G:G,0))</f>
        <v>Raina Kuptz</v>
      </c>
      <c r="W376" t="str">
        <f t="shared" si="48"/>
        <v>{ id:"salttheearth", illustrator:"Raina Kuptz" },</v>
      </c>
    </row>
    <row r="377" spans="1:23" x14ac:dyDescent="0.25">
      <c r="A377" t="s">
        <v>2902</v>
      </c>
      <c r="B377">
        <f t="shared" si="52"/>
        <v>34</v>
      </c>
      <c r="C377">
        <f t="shared" si="49"/>
        <v>64</v>
      </c>
      <c r="E377" t="str">
        <f t="shared" si="50"/>
        <v>/images/4/4f/Tide_PoolsArt.jpg</v>
      </c>
      <c r="F377" t="s">
        <v>887</v>
      </c>
      <c r="H377" s="3" t="s">
        <v>951</v>
      </c>
      <c r="J377" t="s">
        <v>1293</v>
      </c>
      <c r="K377" t="s">
        <v>2222</v>
      </c>
      <c r="L377" t="str">
        <f t="shared" si="51"/>
        <v>/images/2/25/WeddingArt.jpg</v>
      </c>
      <c r="M377" t="s">
        <v>1292</v>
      </c>
      <c r="N377" t="str">
        <f>VLOOKUP(H377,digital_cards!U:V,2,FALSE)</f>
        <v>&lt;div class="landscape-text" style="top:0px;"&gt;&lt;div style="display:inline;"&gt;&lt;div style="display:inline; font-size:20px;"&gt;         &lt;/div&gt;&lt;/div&gt;&lt;br&gt;&lt;div style="display:inline;"&gt;&lt;div style="display:inline; font-size:20px;"&gt;Recevez un Or.&lt;/div&gt;&lt;/div&gt;&lt;br&gt;&lt;div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</v>
      </c>
      <c r="O377">
        <f t="shared" si="46"/>
        <v>7</v>
      </c>
      <c r="P377">
        <f t="shared" si="53"/>
        <v>7</v>
      </c>
      <c r="S377" t="str">
        <f>INDEX(Illustrators!C:C,MATCH(SUBSTITUTE(LOWER(H377)," ",""),Illustrators!G:G,0))</f>
        <v>Joshua Stewart</v>
      </c>
      <c r="W377" t="str">
        <f t="shared" si="48"/>
        <v>{ id:"wedding", illustrator:"Joshua Stewart" },</v>
      </c>
    </row>
    <row r="378" spans="1:23" x14ac:dyDescent="0.25">
      <c r="A378" t="s">
        <v>2903</v>
      </c>
      <c r="B378">
        <f t="shared" si="52"/>
        <v>34</v>
      </c>
      <c r="C378">
        <f t="shared" si="49"/>
        <v>64</v>
      </c>
      <c r="E378" t="str">
        <f t="shared" si="50"/>
        <v>/images/f/fb/Town_CrierArt.jpg</v>
      </c>
      <c r="F378" t="s">
        <v>887</v>
      </c>
      <c r="H378" s="3" t="s">
        <v>952</v>
      </c>
      <c r="J378" t="s">
        <v>1295</v>
      </c>
      <c r="K378" t="s">
        <v>1294</v>
      </c>
      <c r="L378" t="str">
        <f t="shared" si="51"/>
        <v>/images/f/f0/WindfallArt.jpg</v>
      </c>
      <c r="M378" t="s">
        <v>1294</v>
      </c>
      <c r="N378" t="str">
        <f>VLOOKUP(H378,digital_cards!U:V,2,FALSE)</f>
        <v>&lt;div class="landscape-text" style="top:14px;"&gt;&lt;div style="display:inline;"&gt;&lt;div style="display:inline; font-size:18px;"&gt;Si votre pioche et votre défausse sont vides, recevez 3 Ors.&lt;/div&gt;&lt;/div&gt;&lt;br&gt;&lt;/div&gt;</v>
      </c>
      <c r="O378">
        <f t="shared" si="46"/>
        <v>5</v>
      </c>
      <c r="P378">
        <f t="shared" si="53"/>
        <v>8</v>
      </c>
      <c r="S378" t="str">
        <f>INDEX(Illustrators!C:C,MATCH(SUBSTITUTE(LOWER(H378)," ",""),Illustrators!G:G,0))</f>
        <v>Joshua Stewart</v>
      </c>
      <c r="W378" t="str">
        <f t="shared" si="48"/>
        <v>{ id:"windfall", illustrator:"Joshua Stewart" },</v>
      </c>
    </row>
    <row r="379" spans="1:23" x14ac:dyDescent="0.25">
      <c r="A379" t="s">
        <v>2904</v>
      </c>
      <c r="B379">
        <f t="shared" si="52"/>
        <v>28</v>
      </c>
      <c r="C379">
        <f t="shared" si="49"/>
        <v>52</v>
      </c>
      <c r="E379" t="str">
        <f t="shared" si="50"/>
        <v>/images/c/ce/TownArt.jpg</v>
      </c>
      <c r="F379" t="s">
        <v>887</v>
      </c>
      <c r="H379" s="3" t="s">
        <v>953</v>
      </c>
      <c r="J379" t="s">
        <v>1254</v>
      </c>
      <c r="K379" t="s">
        <v>2223</v>
      </c>
      <c r="L379" t="str">
        <f t="shared" si="51"/>
        <v>/images/9/96/ConquestArt.jpg</v>
      </c>
      <c r="M379" t="s">
        <v>1253</v>
      </c>
      <c r="N379" t="str">
        <f>VLOOKUP(H379,digital_cards!U:V,2,FALSE)</f>
        <v>&lt;div class="landscape-text" style="top:5px;"&gt;&lt;div style="line-height:22px;"&gt;&lt;div style="display:inline;"&gt;&lt;div style="display:inline; font-size:19px;"&gt;Recevez 2 Argents.&lt;/div&gt;&lt;/div&gt;&lt;br&gt;&lt;div style="display:inline;"&gt;&lt;div style="display:inline; font-size:19px;"&gt;         par Argent que vous avez reçu à ce tour.&lt;/div&gt;&lt;/div&gt;&lt;br&gt;&lt;/div&gt;&lt;div class="card-text-vp-icon-container" style="display:inline; transform:scale(0.17); top:30px;left:65px;"&gt;&lt;div class="card-text-vp-text-container"&gt;&lt;div class="card-text-vp-text" style="top:8px;"&gt;+1&lt;/div&gt;&lt;/div&gt;&lt;div class="card-text-vp-icon"&gt;&lt;/div&gt;&lt;/div&gt;&lt;/div&gt;</v>
      </c>
      <c r="O379">
        <f t="shared" si="46"/>
        <v>8</v>
      </c>
      <c r="P379">
        <f t="shared" si="53"/>
        <v>8</v>
      </c>
      <c r="S379" t="str">
        <f>INDEX(Illustrators!C:C,MATCH(SUBSTITUTE(LOWER(H379)," ",""),Illustrators!G:G,0))</f>
        <v>Brian Brinlee</v>
      </c>
      <c r="W379" t="str">
        <f t="shared" si="48"/>
        <v>{ id:"conquest", illustrator:"Brian Brinlee" },</v>
      </c>
    </row>
    <row r="380" spans="1:23" x14ac:dyDescent="0.25">
      <c r="A380" t="s">
        <v>2905</v>
      </c>
      <c r="B380">
        <f t="shared" si="52"/>
        <v>30</v>
      </c>
      <c r="C380">
        <f t="shared" si="49"/>
        <v>56</v>
      </c>
      <c r="E380" t="str">
        <f t="shared" si="50"/>
        <v>/images/b/ba/VassalArt.jpg</v>
      </c>
      <c r="F380" t="s">
        <v>887</v>
      </c>
      <c r="H380" s="3" t="s">
        <v>954</v>
      </c>
      <c r="J380" t="s">
        <v>1260</v>
      </c>
      <c r="K380" t="s">
        <v>2224</v>
      </c>
      <c r="L380" t="str">
        <f t="shared" si="51"/>
        <v>/images/e/e7/DominateArt.jpg</v>
      </c>
      <c r="M380" t="s">
        <v>1259</v>
      </c>
      <c r="N380" t="str">
        <f>VLOOKUP(H380,digital_cards!U:V,2,FALSE)</f>
        <v>&lt;div class="landscape-text" style="top:14px;"&gt;&lt;div style="display:inline;"&gt;&lt;div style="display:inline; font-size:20px;"&gt;Recevez une Province. Dans ce cas,         .&lt;/div&gt;&lt;/div&gt;&lt;br&gt;&lt;div class="card-text-vp-icon-container" style="display:inline; transform:scale(0.18); top:8px;left:364px;"&gt;&lt;div class="card-text-vp-text-container"&gt;&lt;div class="card-text-vp-text" style="top:8px;"&gt;+9&lt;/div&gt;&lt;/div&gt;&lt;div class="card-text-vp-icon"&gt;&lt;/div&gt;&lt;/div&gt;&lt;/div&gt;</v>
      </c>
      <c r="O380">
        <f t="shared" si="46"/>
        <v>10</v>
      </c>
      <c r="P380">
        <f t="shared" si="53"/>
        <v>8</v>
      </c>
      <c r="S380" t="str">
        <f>INDEX(Illustrators!C:C,MATCH(SUBSTITUTE(LOWER(H380)," ",""),Illustrators!G:G,0))</f>
        <v>Martin Hoffmann</v>
      </c>
      <c r="W380" t="str">
        <f t="shared" si="48"/>
        <v>{ id:"dominate", illustrator:"Martin Hoffmann" },</v>
      </c>
    </row>
    <row r="381" spans="1:23" x14ac:dyDescent="0.25">
      <c r="A381" t="s">
        <v>2906</v>
      </c>
      <c r="B381">
        <f t="shared" si="52"/>
        <v>32</v>
      </c>
      <c r="C381">
        <f t="shared" si="49"/>
        <v>60</v>
      </c>
      <c r="E381" t="str">
        <f t="shared" si="50"/>
        <v>/images/c/c9/VineyardArt.jpg</v>
      </c>
      <c r="F381" t="s">
        <v>887</v>
      </c>
      <c r="H381" s="3" t="s">
        <v>955</v>
      </c>
      <c r="J381" t="s">
        <v>1177</v>
      </c>
      <c r="K381" t="s">
        <v>2225</v>
      </c>
      <c r="L381" t="str">
        <f t="shared" si="51"/>
        <v>/images/0/0b/AqueductArt.jpg</v>
      </c>
      <c r="M381" t="s">
        <v>1570</v>
      </c>
      <c r="N381" t="str">
        <f>VLOOKUP(H381,digital_cards!U:V,2,FALSE)</f>
        <v>&lt;div class="landscape-text" style="top:0px;"&gt;&lt;div style="line-height:16.5px;"&gt;&lt;div style="display:inline;"&gt;&lt;div style="display:inline; font-size:16.5px;"&gt;Lorsque vous recevez un Trésor, déplacez        de sa pile vers ici.&lt;/div&gt;&lt;/div&gt;&lt;br&gt;&lt;div style="display:inline;"&gt;&lt;div style="display:inline; font-size:16.5px;"&gt;Lorsque vous recevez une carte Victoire, prenez les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       sur les piles des Argents et des Ors.  &lt;/div&gt;&lt;/div&gt;&lt;br&gt;&lt;/div&gt;&lt;div class="card-text-vp-icon-container" style="display:inline; transform:scale(0.145); top:4px;left:294px;"&gt;&lt;div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transform:scale(0.145); top:26px;left:364px;"&gt;&lt;div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transform:scale(0.145); top:52px;left:172px;"&gt;&lt;div class="card-text-vp-text-container"&gt;&lt;div class="card-text-vp-text" style="top:8px;"&gt;8&lt;/div&gt;&lt;/div&gt;&lt;div class="card-text-vp-icon"&gt;&lt;/div&gt;&lt;/div&gt;&lt;/div&gt;</v>
      </c>
      <c r="O381">
        <f t="shared" si="46"/>
        <v>7</v>
      </c>
      <c r="P381">
        <f t="shared" si="53"/>
        <v>8</v>
      </c>
      <c r="S381" t="str">
        <f>INDEX(Illustrators!C:C,MATCH(SUBSTITUTE(LOWER(H381)," ",""),Illustrators!G:G,0))</f>
        <v>Donald Crank</v>
      </c>
      <c r="W381" t="str">
        <f t="shared" si="48"/>
        <v>{ id:"aqueduct", illustrator:"Donald Crank" },</v>
      </c>
    </row>
    <row r="382" spans="1:23" x14ac:dyDescent="0.25">
      <c r="A382" t="s">
        <v>2907</v>
      </c>
      <c r="B382">
        <f t="shared" si="52"/>
        <v>30</v>
      </c>
      <c r="C382">
        <f t="shared" si="49"/>
        <v>56</v>
      </c>
      <c r="E382" t="str">
        <f t="shared" si="50"/>
        <v>/images/8/8a/VoyageArt.jpg</v>
      </c>
      <c r="F382" t="s">
        <v>887</v>
      </c>
      <c r="H382" s="3" t="s">
        <v>956</v>
      </c>
      <c r="J382" t="s">
        <v>1243</v>
      </c>
      <c r="K382" t="s">
        <v>2226</v>
      </c>
      <c r="L382" t="str">
        <f t="shared" si="51"/>
        <v>/images/7/74/ArenaArt.jpg</v>
      </c>
      <c r="M382" t="s">
        <v>1571</v>
      </c>
      <c r="N382" t="str">
        <f>VLOOKUP(H382,digital_cards!U:V,2,FALSE)</f>
        <v>&lt;div class="landscape-text" style="top:0px;"&gt;&lt;div style="line-height:16.5px;"&gt;&lt;div style="display:inline;"&gt;&lt;div style="display:inline; font-size:16.5px;"&gt;Au début de votre phase Achat, vous pouvez défausser&lt;/div&gt;&lt;/div&gt;&lt;br&gt;&lt;div style="display:inline;"&gt;&lt;div style="display:inline; font-size:16.5px;"&gt;une carte Action. Dans ce cas,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top:26px;left:323px;"&gt;&lt;div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top:52px;left:269px;"&gt;&lt;div class="card-text-vp-text-container"&gt;&lt;div class="card-text-vp-text" style="top:8px;"&gt;6&lt;/div&gt;&lt;/div&gt;&lt;div class="card-text-vp-icon"&gt;&lt;/div&gt;&lt;/div&gt;&lt;/div&gt;</v>
      </c>
      <c r="O382">
        <f t="shared" si="46"/>
        <v>5</v>
      </c>
      <c r="P382">
        <f t="shared" si="53"/>
        <v>5</v>
      </c>
      <c r="S382" t="str">
        <f>INDEX(Illustrators!C:C,MATCH(SUBSTITUTE(LOWER(H382)," ",""),Illustrators!G:G,0))</f>
        <v>Martin Hoffmann</v>
      </c>
      <c r="W382" t="str">
        <f t="shared" si="48"/>
        <v>{ id:"arena", illustrator:"Martin Hoffmann" },</v>
      </c>
    </row>
    <row r="383" spans="1:23" x14ac:dyDescent="0.25">
      <c r="A383" t="s">
        <v>2908</v>
      </c>
      <c r="B383">
        <f t="shared" si="52"/>
        <v>33</v>
      </c>
      <c r="C383">
        <f t="shared" si="49"/>
        <v>62</v>
      </c>
      <c r="E383" t="str">
        <f t="shared" si="50"/>
        <v>/images/e/ed/WarehouseArt.jpg</v>
      </c>
      <c r="F383" t="s">
        <v>887</v>
      </c>
      <c r="H383" s="3" t="s">
        <v>957</v>
      </c>
      <c r="I383" s="3" t="s">
        <v>1246</v>
      </c>
      <c r="J383" t="s">
        <v>1245</v>
      </c>
      <c r="K383" t="s">
        <v>2227</v>
      </c>
      <c r="L383" t="str">
        <f t="shared" si="51"/>
        <v>/images/d/df/Bandit_FortArt.jpg</v>
      </c>
      <c r="M383" t="s">
        <v>1244</v>
      </c>
      <c r="N383" t="str">
        <f>VLOOKUP(H383,digital_cards!U:V,2,FALSE)</f>
        <v>&lt;div class="landscape-text" style="top:5px;"&gt;&lt;div style="line-height:22px;"&gt;&lt;div style="display:inline;"&gt;&lt;div style="display:inline; font-size:18.5px;"&gt;Pour le décompte,         pour chaque Argent&lt;/div&gt;&lt;/div&gt;&lt;br&gt;&lt;div style="display:inline;"&gt;&lt;div style="display:inline; font-size:18.5px;"&gt;et chaque Or que vous avez.&lt;/div&gt;&lt;/div&gt;&lt;br&gt;&lt;/div&gt;&lt;div class="card-text-vp-icon-container" style="display:inline; transform:scale(0.17); top:5px;left:213px;"&gt;&lt;div class="card-text-vp-text-container"&gt;&lt;div class="card-text-vp-text" style="top:8px;"&gt;-2&lt;/div&gt;&lt;/div&gt;&lt;div class="card-text-vp-icon"&gt;&lt;/div&gt;&lt;/div&gt;</v>
      </c>
      <c r="O383">
        <f t="shared" si="46"/>
        <v>16</v>
      </c>
      <c r="P383">
        <f t="shared" si="53"/>
        <v>10</v>
      </c>
      <c r="S383" t="str">
        <f>INDEX(Illustrators!C:C,MATCH(SUBSTITUTE(LOWER(H383)," ",""),Illustrators!G:G,0))</f>
        <v>Julien Delval</v>
      </c>
      <c r="W383" t="str">
        <f t="shared" si="48"/>
        <v>{ id:"banditfort", illustrator:"Julien Delval" },</v>
      </c>
    </row>
    <row r="384" spans="1:23" x14ac:dyDescent="0.25">
      <c r="A384" t="s">
        <v>2909</v>
      </c>
      <c r="B384">
        <f t="shared" si="52"/>
        <v>40</v>
      </c>
      <c r="C384">
        <f t="shared" si="49"/>
        <v>74</v>
      </c>
      <c r="E384" t="str">
        <f t="shared" si="50"/>
        <v>/images/b/bf/Will-o%27-WispArt.jpg</v>
      </c>
      <c r="F384" t="s">
        <v>887</v>
      </c>
      <c r="H384" s="3" t="s">
        <v>958</v>
      </c>
      <c r="J384" t="s">
        <v>1250</v>
      </c>
      <c r="K384" t="s">
        <v>2228</v>
      </c>
      <c r="L384" t="str">
        <f t="shared" si="51"/>
        <v>/images/6/64/BasilicaArt.jpg</v>
      </c>
      <c r="M384" t="s">
        <v>1572</v>
      </c>
      <c r="N384" t="str">
        <f>VLOOKUP(H384,digital_cards!U:V,2,FALSE)</f>
        <v>&lt;div class="landscape-text" style="top:0px;"&gt;&lt;div style="line-height:16.5px;"&gt;&lt;div style="display:inline;"&gt;&lt;div style="display:inline; font-size:16.5px;"&gt;Lorsque vous achetez une carte, s'il vous reste       ou plus,&lt;/div&gt;&lt;/div&gt;&lt;br&gt;&lt;div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class="card-text-coin-icon" style="transform:scale(0.165); top:3px; display: inline;left:332px;"&gt;&lt;div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  <c r="O384">
        <f t="shared" si="46"/>
        <v>9</v>
      </c>
      <c r="P384">
        <f t="shared" si="53"/>
        <v>8</v>
      </c>
      <c r="S384" t="str">
        <f>INDEX(Illustrators!C:C,MATCH(SUBSTITUTE(LOWER(H384)," ",""),Illustrators!G:G,0))</f>
        <v>Claus Stephan</v>
      </c>
      <c r="W384" t="str">
        <f t="shared" si="48"/>
        <v>{ id:"basilica", illustrator:"Claus Stephan" },</v>
      </c>
    </row>
    <row r="385" spans="1:23" x14ac:dyDescent="0.25">
      <c r="A385" t="s">
        <v>2910</v>
      </c>
      <c r="B385">
        <f t="shared" si="52"/>
        <v>39</v>
      </c>
      <c r="C385">
        <f t="shared" si="49"/>
        <v>74</v>
      </c>
      <c r="E385" t="str">
        <f t="shared" si="50"/>
        <v>/images/d/d4/Travelling_FairArt.jpg</v>
      </c>
      <c r="F385" t="s">
        <v>887</v>
      </c>
      <c r="H385" s="3" t="s">
        <v>959</v>
      </c>
      <c r="J385" t="s">
        <v>1251</v>
      </c>
      <c r="K385" t="s">
        <v>2229</v>
      </c>
      <c r="L385" t="str">
        <f t="shared" si="51"/>
        <v>/images/a/a1/BathsArt.jpg</v>
      </c>
      <c r="M385" t="s">
        <v>1573</v>
      </c>
      <c r="N385" t="str">
        <f>VLOOKUP(H385,digital_cards!U:V,2,FALSE)</f>
        <v>&lt;div class="landscape-text" style="top:0px;"&gt;&lt;div style="line-height:16.5px;"&gt;&lt;div style="display:inline;"&gt;&lt;div style="display:inline; font-size:16.5px;"&gt;Si vous terminez votre tour sans avoir reçu une seule carte,&lt;/div&gt;&lt;/div&gt;&lt;br&gt;&lt;div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  <c r="O385">
        <f t="shared" si="46"/>
        <v>5</v>
      </c>
      <c r="P385">
        <f t="shared" si="53"/>
        <v>5</v>
      </c>
      <c r="S385" t="str">
        <f>INDEX(Illustrators!C:C,MATCH(SUBSTITUTE(LOWER(H385)," ",""),Illustrators!G:G,0))</f>
        <v>Lynell Ingram</v>
      </c>
      <c r="W385" t="str">
        <f t="shared" si="48"/>
        <v>{ id:"baths", illustrator:"Lynell Ingram" },</v>
      </c>
    </row>
    <row r="386" spans="1:23" x14ac:dyDescent="0.25">
      <c r="A386" t="s">
        <v>2911</v>
      </c>
      <c r="B386">
        <f t="shared" si="52"/>
        <v>30</v>
      </c>
      <c r="C386">
        <f t="shared" si="49"/>
        <v>56</v>
      </c>
      <c r="E386" t="str">
        <f t="shared" si="50"/>
        <v>/images/e/ec/SeawayArt.jpg</v>
      </c>
      <c r="F386" t="s">
        <v>887</v>
      </c>
      <c r="H386" s="3" t="s">
        <v>960</v>
      </c>
      <c r="J386" t="s">
        <v>1252</v>
      </c>
      <c r="K386" t="s">
        <v>2246</v>
      </c>
      <c r="L386" t="str">
        <f t="shared" si="51"/>
        <v>/images/8/86/BattlefieldArt.jpg</v>
      </c>
      <c r="M386" t="s">
        <v>1673</v>
      </c>
      <c r="N386" t="str">
        <f>VLOOKUP(H386,digital_cards!U:V,2,FALSE)</f>
        <v>&lt;div class="landscape-text" style="top:0px;"&gt;&lt;div style="line-height:22px;"&gt;&lt;div style="display:inline;"&gt;&lt;div style="display:inline; font-size:18px;"&gt;Lorsque vous recevez une carte Victoire, prenez         d'ici.&lt;/div&gt;&lt;/div&gt;&lt;br&gt;&lt;div class="horizontal-line" style="width:200px; height:3px;margin-top:6px;"&gt;&lt;/div&gt;&lt;div style="display:inline;"&gt;&lt;div style="display:inline; font-size:18px;"&gt;Mise en place : placez ici         par joueur.&lt;/div&gt;&lt;/div&gt;&lt;br&gt;&lt;/div&gt;&lt;div class="card-text-vp-icon-container" style="display:inline; transform:scale(0.16); top:5px;left:372px;"&gt;&lt;div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top:40px;left:268px;"&gt;&lt;div class="card-text-vp-text-container"&gt;&lt;div class="card-text-vp-text" style="top:8px;"&gt;6&lt;/div&gt;&lt;/div&gt;&lt;div class="card-text-vp-icon"&gt;&lt;/div&gt;&lt;/div&gt;&lt;/div&gt;</v>
      </c>
      <c r="O386">
        <f t="shared" ref="O386:O449" si="54">LEN(J386)</f>
        <v>17</v>
      </c>
      <c r="P386">
        <f t="shared" si="53"/>
        <v>11</v>
      </c>
      <c r="S386" t="str">
        <f>INDEX(Illustrators!C:C,MATCH(SUBSTITUTE(LOWER(H386)," ",""),Illustrators!G:G,0))</f>
        <v>Garret DeChellis</v>
      </c>
      <c r="W386" t="str">
        <f t="shared" si="48"/>
        <v>{ id:"battlefield", illustrator:"Garret DeChellis" },</v>
      </c>
    </row>
    <row r="387" spans="1:23" x14ac:dyDescent="0.25">
      <c r="A387" t="s">
        <v>2912</v>
      </c>
      <c r="B387">
        <f t="shared" si="52"/>
        <v>35</v>
      </c>
      <c r="C387">
        <f t="shared" si="49"/>
        <v>66</v>
      </c>
      <c r="E387" t="str">
        <f t="shared" si="50"/>
        <v>/images/d/df/Bandit_FortArt.jpg</v>
      </c>
      <c r="F387" t="s">
        <v>887</v>
      </c>
      <c r="H387" s="3" t="s">
        <v>961</v>
      </c>
      <c r="J387" t="s">
        <v>1249</v>
      </c>
      <c r="K387" t="s">
        <v>2230</v>
      </c>
      <c r="L387" t="str">
        <f t="shared" si="51"/>
        <v>/images/9/94/ColonnadeArt.jpg</v>
      </c>
      <c r="M387" t="s">
        <v>1574</v>
      </c>
      <c r="N387" t="str">
        <f>VLOOKUP(H387,digital_cards!U:V,2,FALSE)</f>
        <v>&lt;div class="landscape-text" style="top:0px;"&gt;&lt;div style="line-height:16.5px;"&gt;&lt;div style="display:inline;"&gt;&lt;div style="display:inline; font-size:16.5px;"&gt;Lorsque vous achetez une carte Action dont vous avez,&lt;/div&gt;&lt;/div&gt;&lt;br&gt;&lt;div style="display:inline;"&gt;&lt;div style="display:inline; font-size:16.5px;"&gt;un exemplaire en jeu,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top:26px;left:296px;"&gt;&lt;div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  <c r="O387">
        <f t="shared" si="54"/>
        <v>9</v>
      </c>
      <c r="P387">
        <f t="shared" si="53"/>
        <v>9</v>
      </c>
      <c r="S387" t="str">
        <f>INDEX(Illustrators!C:C,MATCH(SUBSTITUTE(LOWER(H387)," ",""),Illustrators!G:G,0))</f>
        <v>Donald Crank</v>
      </c>
      <c r="W387" t="str">
        <f t="shared" ref="W387:W450" si="55">IFERROR("{ id:"""&amp;H387&amp;""", illustrator:"""&amp;S387&amp;""" },","")</f>
        <v>{ id:"colonnade", illustrator:"Donald Crank" },</v>
      </c>
    </row>
    <row r="388" spans="1:23" x14ac:dyDescent="0.25">
      <c r="A388" t="s">
        <v>2913</v>
      </c>
      <c r="B388">
        <f t="shared" si="52"/>
        <v>33</v>
      </c>
      <c r="C388">
        <f t="shared" si="49"/>
        <v>62</v>
      </c>
      <c r="E388" t="str">
        <f t="shared" si="50"/>
        <v>/images/8/8d/LabyrinthArt.jpg</v>
      </c>
      <c r="F388" t="s">
        <v>887</v>
      </c>
      <c r="H388" s="3" t="s">
        <v>962</v>
      </c>
      <c r="I388" s="3" t="s">
        <v>1258</v>
      </c>
      <c r="J388" t="s">
        <v>1257</v>
      </c>
      <c r="K388" t="s">
        <v>2231</v>
      </c>
      <c r="L388" t="str">
        <f t="shared" si="51"/>
        <v>/images/c/cf/Defiled_ShrineArt.jpg</v>
      </c>
      <c r="M388" t="s">
        <v>1575</v>
      </c>
      <c r="N388" t="str">
        <f>VLOOKUP(H388,digital_cards!U:V,2,FALSE)</f>
        <v>&lt;div class="landscape-text" style="top:2px;"&gt;&lt;div style="position:relative; top:0px;"&gt;&lt;div style="line-height:10px;"&gt;&lt;div style="display:inline;"&gt;&lt;div style="display:inline; font-size:15px;"&gt;Quand vous recevez une Action, déplacez        de sa pile vers ici.&lt;/div&gt;&lt;/div&gt;&lt;br&gt;&lt;div style="display:inline;"&gt;&lt;div style="display:inline; font-size:15px;"&gt;Quand vous achetez une Malédiction, prenez les     d'ici.&lt;/div&gt;&lt;/div&gt;&lt;br&gt;&lt;/div&gt;&lt;/div&gt;&lt;div class="horizontal-line" style="width:200px; height:3px;margin-top:5px;"&gt;&lt;/div&gt;&lt;div style="position:relative; top:-2px;"&gt;&lt;div style="line-height:10px;"&gt;&lt;div style="display:inline;"&gt;&lt;div style="display:inline; font-size:15px;"&gt;Mise en place : placez         sur chaque pile de carte Action&lt;/div&gt;&lt;/div&gt;&lt;br&gt;&lt;div style="display:inline;"&gt;&lt;div style="display:inline; font-size:15px;"&gt; non-Collecte de la réserve.&lt;/div&gt;&lt;/div&gt;&lt;br&gt;&lt;/div&gt;&lt;/div&gt;&lt;div class="card-text-vp-icon-container" style="display:inline; transform:scale(0.135); top:2px;left:288px;"&gt;&lt;div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transform:scale(0.135); top:18px;left:344px;"&gt;&lt;div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transform:scale(0.135); top:38px;left:192px;"&gt;&lt;div class="card-text-vp-text-container"&gt;&lt;div class="card-text-vp-text" style="top:8px;"&gt;2&lt;/div&gt;&lt;/div&gt;&lt;div class="card-text-vp-icon"&gt;&lt;/div&gt;&lt;/div&gt;&lt;/div&gt;</v>
      </c>
      <c r="O388">
        <f t="shared" si="54"/>
        <v>11</v>
      </c>
      <c r="P388">
        <f t="shared" si="53"/>
        <v>13</v>
      </c>
      <c r="S388" t="str">
        <f>INDEX(Illustrators!C:C,MATCH(SUBSTITUTE(LOWER(H388)," ",""),Illustrators!G:G,0))</f>
        <v>Kurt Miller</v>
      </c>
      <c r="W388" t="str">
        <f t="shared" si="55"/>
        <v>{ id:"defiledshrine", illustrator:"Kurt Miller" },</v>
      </c>
    </row>
    <row r="389" spans="1:23" x14ac:dyDescent="0.25">
      <c r="A389" t="s">
        <v>2914</v>
      </c>
      <c r="B389">
        <f t="shared" si="52"/>
        <v>30</v>
      </c>
      <c r="C389">
        <f t="shared" ref="C389:C452" si="56">FIND(".jpg",A389,B389)+3</f>
        <v>56</v>
      </c>
      <c r="E389" t="str">
        <f t="shared" ref="E389:E452" si="57">SUBSTITUTE(RIGHT(LEFT(A389,C389),LEN(LEFT(A389,C389))-B389),"/thumb","")</f>
        <v>/images/6/69/MuseumArt.jpg</v>
      </c>
      <c r="F389" t="s">
        <v>887</v>
      </c>
      <c r="H389" s="3" t="s">
        <v>963</v>
      </c>
      <c r="J389" t="s">
        <v>1261</v>
      </c>
      <c r="K389" t="s">
        <v>2232</v>
      </c>
      <c r="L389" t="str">
        <f t="shared" si="51"/>
        <v>/images/5/5b/FountainArt.jpg</v>
      </c>
      <c r="M389" t="s">
        <v>1576</v>
      </c>
      <c r="N389" t="str">
        <f>VLOOKUP(H389,digital_cards!U:V,2,FALSE)</f>
        <v>&lt;div class="landscape-text" style="top:14px;"&gt;&lt;div style="display:inline;"&gt;&lt;div style="display:inline; font-size:18px;"&gt;Pour le décompte,           si vous avez au moins 10 Cuivres.&lt;/div&gt;&lt;/div&gt;&lt;br&gt;&lt;div class="card-text-vp-icon-container" style="display:inline; transform:scale(0.16); top:10px;left:162px;"&gt;&lt;div class="card-text-vp-text-container"&gt;&lt;div class="card-text-vp-text" style="top:8px;"&gt;15&lt;/div&gt;&lt;/div&gt;&lt;div class="card-text-vp-icon"&gt;&lt;/div&gt;&lt;/div&gt;&lt;/div&gt;</v>
      </c>
      <c r="O389">
        <f t="shared" si="54"/>
        <v>8</v>
      </c>
      <c r="P389">
        <f t="shared" si="53"/>
        <v>8</v>
      </c>
      <c r="S389" t="str">
        <f>INDEX(Illustrators!C:C,MATCH(SUBSTITUTE(LOWER(H389)," ",""),Illustrators!G:G,0))</f>
        <v>Lynell Ingram</v>
      </c>
      <c r="W389" t="str">
        <f t="shared" si="55"/>
        <v>{ id:"fountain", illustrator:"Lynell Ingram" },</v>
      </c>
    </row>
    <row r="390" spans="1:23" x14ac:dyDescent="0.25">
      <c r="A390" t="s">
        <v>2915</v>
      </c>
      <c r="B390">
        <f t="shared" si="52"/>
        <v>30</v>
      </c>
      <c r="C390">
        <f t="shared" si="56"/>
        <v>56</v>
      </c>
      <c r="E390" t="str">
        <f t="shared" si="57"/>
        <v>/images/1/1d/PlagueArt.jpg</v>
      </c>
      <c r="F390" t="s">
        <v>887</v>
      </c>
      <c r="H390" s="3" t="s">
        <v>964</v>
      </c>
      <c r="I390" s="3" t="s">
        <v>1263</v>
      </c>
      <c r="J390" t="s">
        <v>1424</v>
      </c>
      <c r="K390" t="s">
        <v>2233</v>
      </c>
      <c r="L390" t="str">
        <f t="shared" si="51"/>
        <v>/images/b/b5/KeepArt.jpg</v>
      </c>
      <c r="M390" t="s">
        <v>1262</v>
      </c>
      <c r="N390" t="str">
        <f>VLOOKUP(H390,digital_cards!U:V,2,FALSE)</f>
        <v>&lt;div class="landscape-text" style="top:0px;"&gt;&lt;div style="line-height:16.5px;"&gt;&lt;div style="display:inline;"&gt;&lt;div style="display:inline; font-size:16.5px;"&gt;Pour le décompte,          par carte Trésor de nom différent&lt;/div&gt;&lt;/div&gt;&lt;br&gt;&lt;div style="display:inline;"&gt;&lt;div style="display:inline; font-size:16.5px;"&gt;dont avez au moins autant d'exemplaires&lt;/div&gt;&lt;/div&gt;&lt;br&gt;&lt;div style="display:inline;"&gt;&lt;div style="display:inline; font-size:16.5px;"&gt;que chacun de vos adversaires.&lt;/div&gt;&lt;/div&gt;&lt;br&gt;&lt;/div&gt;&lt;div class="card-text-vp-icon-container" style="display:inline; transform:scale(0.145); top:4px;left:168px;"&gt;&lt;div class="card-text-vp-text-container"&gt;&lt;div class="card-text-vp-text" style="top:8px;"&gt;5&lt;/div&gt;&lt;/div&gt;&lt;div class="card-text-vp-icon"&gt;&lt;/div&gt;&lt;/div&gt;&lt;/div&gt;</v>
      </c>
      <c r="O390">
        <f t="shared" si="54"/>
        <v>4</v>
      </c>
      <c r="P390">
        <f t="shared" si="53"/>
        <v>4</v>
      </c>
      <c r="S390" t="str">
        <f>INDEX(Illustrators!C:C,MATCH(SUBSTITUTE(LOWER(H390)," ",""),Illustrators!G:G,0))</f>
        <v>Joshua Stewart</v>
      </c>
      <c r="W390" t="str">
        <f t="shared" si="55"/>
        <v>{ id:"keep", illustrator:"Joshua Stewart" },</v>
      </c>
    </row>
    <row r="391" spans="1:23" x14ac:dyDescent="0.25">
      <c r="A391" t="s">
        <v>2916</v>
      </c>
      <c r="B391">
        <f t="shared" si="52"/>
        <v>44</v>
      </c>
      <c r="C391">
        <f t="shared" si="56"/>
        <v>82</v>
      </c>
      <c r="E391" t="str">
        <f t="shared" si="57"/>
        <v>/images/7/78/The_Earth%27s_GiftArt.jpg</v>
      </c>
      <c r="F391" t="s">
        <v>887</v>
      </c>
      <c r="H391" s="3" t="s">
        <v>965</v>
      </c>
      <c r="J391" t="s">
        <v>1196</v>
      </c>
      <c r="K391" t="s">
        <v>2234</v>
      </c>
      <c r="L391" t="str">
        <f t="shared" si="51"/>
        <v>/images/8/8d/LabyrinthArt.jpg</v>
      </c>
      <c r="M391" t="s">
        <v>1577</v>
      </c>
      <c r="N391" t="str">
        <f>VLOOKUP(H391,digital_cards!U:V,2,FALSE)</f>
        <v>&lt;div class="landscape-text" style="top:0px;"&gt;&lt;div style="line-height:16.5px;"&gt;&lt;div style="display:inline;"&gt;&lt;div style="display:inline; font-size:16.5px;"&gt;Lorsque vous recevez une deuxième carte à l'un de vos tours,&lt;/div&gt;&lt;/div&gt;&lt;br&gt;&lt;div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  <c r="O391">
        <f t="shared" si="54"/>
        <v>10</v>
      </c>
      <c r="P391">
        <f t="shared" si="53"/>
        <v>9</v>
      </c>
      <c r="S391" t="str">
        <f>INDEX(Illustrators!C:C,MATCH(SUBSTITUTE(LOWER(H391)," ",""),Illustrators!G:G,0))</f>
        <v>Julien Delval</v>
      </c>
      <c r="W391" t="str">
        <f t="shared" si="55"/>
        <v>{ id:"labyrinth", illustrator:"Julien Delval" },</v>
      </c>
    </row>
    <row r="392" spans="1:23" x14ac:dyDescent="0.25">
      <c r="A392" t="s">
        <v>2917</v>
      </c>
      <c r="B392">
        <f t="shared" si="52"/>
        <v>44</v>
      </c>
      <c r="C392">
        <f t="shared" si="56"/>
        <v>82</v>
      </c>
      <c r="E392" t="str">
        <f t="shared" si="57"/>
        <v>/images/7/77/The_Field%27s_GiftArt.jpg</v>
      </c>
      <c r="F392" t="s">
        <v>887</v>
      </c>
      <c r="H392" s="3" t="s">
        <v>966</v>
      </c>
      <c r="I392" s="3" t="s">
        <v>1265</v>
      </c>
      <c r="J392" t="s">
        <v>1264</v>
      </c>
      <c r="K392" t="s">
        <v>2235</v>
      </c>
      <c r="L392" t="str">
        <f t="shared" si="51"/>
        <v>/images/4/43/Mountain_PassArt.jpg</v>
      </c>
      <c r="M392" t="s">
        <v>1578</v>
      </c>
      <c r="N392" t="str">
        <f>VLOOKUP(H392,digital_cards!U:V,2,FALSE)</f>
        <v>&lt;div class="landscape-text" style="top:0px;"&gt;&lt;div style="line-height:15px;"&gt;&lt;div style="display:inline;"&gt;&lt;div style="display:inline; font-size:15px;"&gt;Quand vous êtes le premier joueur à recevoir une Province, après ce tour,&lt;/div&gt;&lt;/div&gt;&lt;br&gt;&lt;div style="display:inline;"&gt;&lt;div style="display:inline; font-size:15px;"&gt;chaque joueur enchérit une fois jusqu'à        en terminant par vous.&lt;/div&gt;&lt;/div&gt;&lt;br&gt;&lt;div class="card-text-debt-icon" style="transform:scale(0.14); top:25px; display: inline;left:260px;"&gt;&lt;div class="card-text-debt-text-container" style="display:inline;"&gt;&lt;div class="card-text-debt-text" style="display:inline; top:48px;"&gt;40&lt;/div&gt;&lt;/div&gt;&lt;/div&gt;&lt;div style="display:inline;"&gt;&lt;div style="display:inline; font-size:15px;"&gt;Le meilleur enchérisseur prend          et les       de son enchère.&lt;/div&gt;&lt;/div&gt;&lt;br&gt;&lt;/div&gt;&lt;div class="card-text-debt-icon" style="transform:scale(0.14); top:46px; display: inline;left:292px;"&gt;&lt;div class="card-text-debt-text-container" style="display:inline;"&gt;&lt;div class="card-text-debt-text" style="display:inline; top:48px;"&gt;&lt;/div&gt;&lt;/div&gt;&lt;/div&gt;&lt;div class="card-text-vp-icon-container" style="display:inline; transform:scale(0.135); top:47px;left:235px;"&gt;&lt;div class="card-text-vp-text-container"&gt;&lt;div class="card-text-vp-text" style="top:8px;"&gt;8&lt;/div&gt;&lt;/div&gt;&lt;div class="card-text-vp-icon"&gt;&lt;/div&gt;&lt;/div&gt;&lt;/div&gt;</v>
      </c>
      <c r="O392">
        <f t="shared" si="54"/>
        <v>3</v>
      </c>
      <c r="P392">
        <f t="shared" si="53"/>
        <v>12</v>
      </c>
      <c r="S392" t="str">
        <f>INDEX(Illustrators!C:C,MATCH(SUBSTITUTE(LOWER(H392)," ",""),Illustrators!G:G,0))</f>
        <v>Garret DeChellis</v>
      </c>
      <c r="W392" t="str">
        <f t="shared" si="55"/>
        <v>{ id:"mountainpass", illustrator:"Garret DeChellis" },</v>
      </c>
    </row>
    <row r="393" spans="1:23" x14ac:dyDescent="0.25">
      <c r="A393" t="s">
        <v>2918</v>
      </c>
      <c r="B393">
        <f t="shared" si="52"/>
        <v>44</v>
      </c>
      <c r="C393">
        <f t="shared" si="56"/>
        <v>82</v>
      </c>
      <c r="E393" t="str">
        <f t="shared" si="57"/>
        <v>/images/2/22/The_Flame%27s_GiftArt.jpg</v>
      </c>
      <c r="F393" t="s">
        <v>887</v>
      </c>
      <c r="H393" s="3" t="s">
        <v>967</v>
      </c>
      <c r="J393" t="s">
        <v>1269</v>
      </c>
      <c r="K393" t="s">
        <v>2236</v>
      </c>
      <c r="L393" t="str">
        <f t="shared" si="51"/>
        <v>/images/6/69/MuseumArt.jpg</v>
      </c>
      <c r="M393" t="s">
        <v>1266</v>
      </c>
      <c r="N393" t="str">
        <f>VLOOKUP(H393,digital_cards!U:V,2,FALSE)</f>
        <v>&lt;div class="landscape-text" style="top:5px;"&gt;&lt;div style="line-height:22px;"&gt;&lt;div style="display:inline;"&gt;&lt;div style="display:inline; font-size:18.5px;"&gt;Pour le décompte,         par carte de nom différent&lt;/div&gt;&lt;/div&gt;&lt;br&gt;&lt;div style="display:inline;"&gt;&lt;div style="display:inline; font-size:18.5px;"&gt;que vous avez.&lt;/div&gt;&lt;/div&gt;&lt;br&gt;&lt;/div&gt;&lt;div class="card-text-vp-icon-container" style="display:inline; transform:scale(0.17); top:5px;left:189px;"&gt;&lt;div class="card-text-vp-text-container"&gt;&lt;div class="card-text-vp-text" style="top:8px;"&gt;2&lt;/div&gt;&lt;/div&gt;&lt;div class="card-text-vp-icon"&gt;&lt;/div&gt;&lt;/div&gt;&lt;/div&gt;</v>
      </c>
      <c r="O393">
        <f t="shared" si="54"/>
        <v>5</v>
      </c>
      <c r="P393">
        <f t="shared" si="53"/>
        <v>6</v>
      </c>
      <c r="S393" t="str">
        <f>INDEX(Illustrators!C:C,MATCH(SUBSTITUTE(LOWER(H393)," ",""),Illustrators!G:G,0))</f>
        <v>Julien Delval</v>
      </c>
      <c r="W393" t="str">
        <f t="shared" si="55"/>
        <v>{ id:"museum", illustrator:"Julien Delval" },</v>
      </c>
    </row>
    <row r="394" spans="1:23" x14ac:dyDescent="0.25">
      <c r="A394" t="s">
        <v>2919</v>
      </c>
      <c r="B394">
        <f t="shared" si="52"/>
        <v>45</v>
      </c>
      <c r="C394">
        <f t="shared" si="56"/>
        <v>84</v>
      </c>
      <c r="E394" t="str">
        <f t="shared" si="57"/>
        <v>/images/7/73/The_Forest%27s_GiftArt.jpg</v>
      </c>
      <c r="F394" t="s">
        <v>887</v>
      </c>
      <c r="H394" s="3" t="s">
        <v>968</v>
      </c>
      <c r="J394" t="s">
        <v>1268</v>
      </c>
      <c r="K394" t="s">
        <v>2237</v>
      </c>
      <c r="L394" t="str">
        <f t="shared" si="51"/>
        <v>/images/2/23/ObeliskArt.jpg</v>
      </c>
      <c r="M394" t="s">
        <v>1267</v>
      </c>
      <c r="N394" t="str">
        <f>VLOOKUP(H394,digital_cards!U:V,2,FALSE)</f>
        <v>&lt;div class="landscape-text" style="top:0px;"&gt;&lt;div style="line-height:16.5px;"&gt;&lt;div style="display:inline;"&gt;&lt;div style="display:inline; font-size:16.5px;"&gt;Pour le décompte,        par carte que vous avez de la pile choisie.&lt;/div&gt;&lt;/div&gt;&lt;br&gt;&lt;div class="horizontal-line" style="width:200px; height:3px;margin-top:4px;"&gt;&lt;/div&gt;&lt;div style="position:relative; top:0px;"&gt;&lt;div style="display:inline;"&gt;&lt;div style="display:inline; font-size:16.5px;"&gt;Mise en place : choisissez au hasard&lt;/div&gt;&lt;/div&gt;&lt;br&gt;&lt;div style="display:inline;"&gt;&lt;div style="display:inline; font-size:16.5px;"&gt;une pile de cartes Action de la réserve.&lt;/div&gt;&lt;/div&gt;&lt;br&gt;&lt;/div&gt;&lt;/div&gt;&lt;div class="card-text-vp-icon-container" style="display:inline; transform:scale(0.145); top:5px;left:142px;"&gt;&lt;div class="card-text-vp-text-container"&gt;&lt;div class="card-text-vp-text" style="top:8px;"&gt;2&lt;/div&gt;&lt;/div&gt;&lt;div class="card-text-vp-icon"&gt;&lt;/div&gt;&lt;/div&gt;&lt;/div&gt;</v>
      </c>
      <c r="O394">
        <f t="shared" si="54"/>
        <v>9</v>
      </c>
      <c r="P394">
        <f t="shared" si="53"/>
        <v>7</v>
      </c>
      <c r="S394" t="str">
        <f>INDEX(Illustrators!C:C,MATCH(SUBSTITUTE(LOWER(H394)," ",""),Illustrators!G:G,0))</f>
        <v>Donald Crank</v>
      </c>
      <c r="W394" t="str">
        <f t="shared" si="55"/>
        <v>{ id:"obelisk", illustrator:"Donald Crank" },</v>
      </c>
    </row>
    <row r="395" spans="1:23" x14ac:dyDescent="0.25">
      <c r="A395" t="s">
        <v>2920</v>
      </c>
      <c r="B395">
        <f t="shared" si="52"/>
        <v>43</v>
      </c>
      <c r="C395">
        <f t="shared" si="56"/>
        <v>80</v>
      </c>
      <c r="E395" t="str">
        <f t="shared" si="57"/>
        <v>/images/c/cd/The_Moon%27s_GiftArt.jpg</v>
      </c>
      <c r="F395" t="s">
        <v>887</v>
      </c>
      <c r="H395" s="3" t="s">
        <v>969</v>
      </c>
      <c r="J395" t="s">
        <v>1198</v>
      </c>
      <c r="K395" t="s">
        <v>2238</v>
      </c>
      <c r="L395" t="str">
        <f t="shared" ref="L395:L458" si="58">IF(J395="","",IF(I395&lt;&gt;"", INDEX(E:E,MATCH("*"&amp;I395&amp;"*",E:E,0)),INDEX(E:E,MATCH("*"&amp;H395&amp;"Art*",E:E,0))))</f>
        <v>/images/c/c6/OrchardArt.jpg</v>
      </c>
      <c r="M395" t="s">
        <v>1197</v>
      </c>
      <c r="N395" t="str">
        <f>VLOOKUP(H395,digital_cards!U:V,2,FALSE)</f>
        <v>&lt;div class="landscape-text" style="top:5px;"&gt;&lt;div style="line-height:22px;"&gt;&lt;div style="display:inline;"&gt;&lt;div style="display:inline; font-size:18.5px;"&gt;Pour le décompte,         par carte Action de nom différent&lt;/div&gt;&lt;/div&gt;&lt;br&gt;&lt;div style="display:inline;"&gt;&lt;div style="display:inline; font-size:18.5px;"&gt;dont vous avez au moins 3 exemplaires.&lt;/div&gt;&lt;/div&gt;&lt;br&gt;&lt;/div&gt;&lt;div class="card-text-vp-icon-container" style="display:inline; transform:scale(0.17); top:5px;left:160px;"&gt;&lt;div class="card-text-vp-text-container"&gt;&lt;div class="card-text-vp-text" style="top:8px;"&gt;4&lt;/div&gt;&lt;/div&gt;&lt;div class="card-text-vp-icon"&gt;&lt;/div&gt;&lt;/div&gt;&lt;/div&gt;</v>
      </c>
      <c r="O395">
        <f t="shared" si="54"/>
        <v>6</v>
      </c>
      <c r="P395">
        <f t="shared" si="53"/>
        <v>7</v>
      </c>
      <c r="S395" t="str">
        <f>INDEX(Illustrators!C:C,MATCH(SUBSTITUTE(LOWER(H395)," ",""),Illustrators!G:G,0))</f>
        <v>Lynell Ingram</v>
      </c>
      <c r="W395" t="str">
        <f t="shared" si="55"/>
        <v>{ id:"orchard", illustrator:"Lynell Ingram" },</v>
      </c>
    </row>
    <row r="396" spans="1:23" x14ac:dyDescent="0.25">
      <c r="A396" t="s">
        <v>2921</v>
      </c>
      <c r="B396">
        <f t="shared" si="52"/>
        <v>47</v>
      </c>
      <c r="C396">
        <f t="shared" si="56"/>
        <v>88</v>
      </c>
      <c r="E396" t="str">
        <f t="shared" si="57"/>
        <v>/images/5/53/The_Mountain%27s_GiftArt.jpg</v>
      </c>
      <c r="F396" t="s">
        <v>887</v>
      </c>
      <c r="H396" s="3" t="s">
        <v>970</v>
      </c>
      <c r="J396" t="s">
        <v>1273</v>
      </c>
      <c r="K396" t="s">
        <v>2239</v>
      </c>
      <c r="L396" t="str">
        <f t="shared" si="58"/>
        <v>/images/1/12/PalaceArt.jpg</v>
      </c>
      <c r="M396" t="s">
        <v>1270</v>
      </c>
      <c r="N396" t="str">
        <f>VLOOKUP(H396,digital_cards!U:V,2,FALSE)</f>
        <v>&lt;div class="landscape-text" style="top:5px;"&gt;&lt;div style="line-height:22px;"&gt;&lt;div style="display:inline;"&gt;&lt;div style="display:inline; font-size:18.5px;"&gt;Pour le décompte,          par lot de&lt;/div&gt;&lt;/div&gt;&lt;br&gt;&lt;div style="display:inline;"&gt;&lt;div style="display:inline; font-size:18.5px;"&gt;Cuivre - Argent - Or que vous avez.&lt;/div&gt;&lt;/div&gt;&lt;br&gt;&lt;/div&gt;&lt;div class="card-text-vp-icon-container" style="display:inline; transform:scale(0.17); top:5px;left:250px;"&gt;&lt;div class="card-text-vp-text-container"&gt;&lt;div class="card-text-vp-text" style="top:8px;"&gt;3&lt;/div&gt;&lt;/div&gt;&lt;div class="card-text-vp-icon"&gt;&lt;/div&gt;&lt;/div&gt;&lt;/div&gt;</v>
      </c>
      <c r="O396">
        <f t="shared" si="54"/>
        <v>6</v>
      </c>
      <c r="P396">
        <f t="shared" si="53"/>
        <v>6</v>
      </c>
      <c r="S396" t="str">
        <f>INDEX(Illustrators!C:C,MATCH(SUBSTITUTE(LOWER(H396)," ",""),Illustrators!G:G,0))</f>
        <v>Mark Poole</v>
      </c>
      <c r="W396" t="str">
        <f t="shared" si="55"/>
        <v>{ id:"palace", illustrator:"Mark Poole" },</v>
      </c>
    </row>
    <row r="397" spans="1:23" x14ac:dyDescent="0.25">
      <c r="A397" t="s">
        <v>2922</v>
      </c>
      <c r="B397">
        <f t="shared" si="52"/>
        <v>44</v>
      </c>
      <c r="C397">
        <f t="shared" si="56"/>
        <v>82</v>
      </c>
      <c r="E397" t="str">
        <f t="shared" si="57"/>
        <v>/images/3/33/The_River%27s_GiftArt.jpg</v>
      </c>
      <c r="F397" t="s">
        <v>887</v>
      </c>
      <c r="H397" s="3" t="s">
        <v>971</v>
      </c>
      <c r="J397" t="s">
        <v>1280</v>
      </c>
      <c r="K397" t="s">
        <v>2240</v>
      </c>
      <c r="L397" t="str">
        <f t="shared" si="58"/>
        <v>/images/5/54/TombArt.jpg</v>
      </c>
      <c r="M397" t="s">
        <v>1279</v>
      </c>
      <c r="N397" t="str">
        <f>VLOOKUP(H397,digital_cards!U:V,2,FALSE)</f>
        <v>&lt;div class="landscape-text" style="top:14px;"&gt;&lt;div style="display:inline;"&gt;&lt;div style="display:inline; font-size:21px;"&gt;Lorsque vous écartez une carte,         .&lt;/div&gt;&lt;/div&gt;&lt;br&gt;&lt;div class="card-text-vp-icon-container" style="display:inline; transform:scale(0.18); top:7px;left:353px;"&gt;&lt;div class="card-text-vp-text-container"&gt;&lt;div class="card-text-vp-text" style="top:8px;"&gt;+1&lt;/div&gt;&lt;/div&gt;&lt;div class="card-text-vp-icon"&gt;&lt;/div&gt;&lt;/div&gt;&lt;/div&gt;</v>
      </c>
      <c r="O397">
        <f t="shared" si="54"/>
        <v>5</v>
      </c>
      <c r="P397">
        <f t="shared" si="53"/>
        <v>4</v>
      </c>
      <c r="S397" t="str">
        <f>INDEX(Illustrators!C:C,MATCH(SUBSTITUTE(LOWER(H397)," ",""),Illustrators!G:G,0))</f>
        <v>Martin Hoffmann</v>
      </c>
      <c r="W397" t="str">
        <f t="shared" si="55"/>
        <v>{ id:"tomb", illustrator:"Martin Hoffmann" },</v>
      </c>
    </row>
    <row r="398" spans="1:23" x14ac:dyDescent="0.25">
      <c r="A398" t="s">
        <v>2923</v>
      </c>
      <c r="B398">
        <f t="shared" si="52"/>
        <v>42</v>
      </c>
      <c r="C398">
        <f t="shared" si="56"/>
        <v>78</v>
      </c>
      <c r="E398" t="str">
        <f t="shared" si="57"/>
        <v>/images/8/88/The_Sea%27s_GiftArt.jpg</v>
      </c>
      <c r="F398" t="s">
        <v>887</v>
      </c>
      <c r="H398" s="3" t="s">
        <v>972</v>
      </c>
      <c r="J398" t="s">
        <v>1281</v>
      </c>
      <c r="K398" t="s">
        <v>2241</v>
      </c>
      <c r="L398" t="str">
        <f t="shared" si="58"/>
        <v>/images/2/2f/TowerArt.jpg</v>
      </c>
      <c r="M398" t="s">
        <v>1278</v>
      </c>
      <c r="N398" t="str">
        <f>VLOOKUP(H398,digital_cards!U:V,2,FALSE)</f>
        <v>&lt;div class="landscape-text" style="top:5px;"&gt;&lt;div style="line-height:22px;"&gt;&lt;div style="display:inline;"&gt;&lt;div style="display:inline; font-size:18.5px;"&gt;Pour le décompte,        par carte non-Victoire&lt;/div&gt;&lt;/div&gt;&lt;br&gt;&lt;div style="display:inline;"&gt;&lt;div style="display:inline; font-size:18.5px;"&gt;dont la pile de la réserve est vide que vous avez.&lt;/div&gt;&lt;/div&gt;&lt;br&gt;&lt;/div&gt;&lt;div class="card-text-vp-icon-container" style="display:inline; transform:scale(0.17); top:5px;left:200px;"&gt;&lt;div class="card-text-vp-text-container"&gt;&lt;div class="card-text-vp-text" style="top:8px;"&gt;1&lt;/div&gt;&lt;/div&gt;&lt;div class="card-text-vp-icon"&gt;&lt;/div&gt;&lt;/div&gt;&lt;/div&gt;</v>
      </c>
      <c r="O398">
        <f t="shared" si="54"/>
        <v>4</v>
      </c>
      <c r="P398">
        <f t="shared" si="53"/>
        <v>5</v>
      </c>
      <c r="S398" t="str">
        <f>INDEX(Illustrators!C:C,MATCH(SUBSTITUTE(LOWER(H398)," ",""),Illustrators!G:G,0))</f>
        <v>Claus Stephan</v>
      </c>
      <c r="W398" t="str">
        <f t="shared" si="55"/>
        <v>{ id:"tower", illustrator:"Claus Stephan" },</v>
      </c>
    </row>
    <row r="399" spans="1:23" x14ac:dyDescent="0.25">
      <c r="A399" t="s">
        <v>2924</v>
      </c>
      <c r="B399">
        <f t="shared" si="52"/>
        <v>42</v>
      </c>
      <c r="C399">
        <f t="shared" si="56"/>
        <v>78</v>
      </c>
      <c r="E399" t="str">
        <f t="shared" si="57"/>
        <v>/images/b/bc/The_Sky%27s_GiftArt.jpg</v>
      </c>
      <c r="F399" t="s">
        <v>887</v>
      </c>
      <c r="H399" s="3" t="s">
        <v>973</v>
      </c>
      <c r="I399" s="3" t="s">
        <v>1284</v>
      </c>
      <c r="J399" t="s">
        <v>1287</v>
      </c>
      <c r="K399" t="s">
        <v>2242</v>
      </c>
      <c r="L399" t="str">
        <f t="shared" si="58"/>
        <v>/images/c/cb/Triumphal_ArchArt.jpg</v>
      </c>
      <c r="M399" t="s">
        <v>1286</v>
      </c>
      <c r="N399" t="str">
        <f>VLOOKUP(H399,digital_cards!U:V,2,FALSE)</f>
        <v>&lt;div class="landscape-text" style="top:5px;"&gt;&lt;div style="line-height:22px;"&gt;&lt;div style="display:inline;"&gt;&lt;div style="display:inline; font-size:18.5px;"&gt;Pour le décompte,          par exemplaire de la deuxième&lt;/div&gt;&lt;/div&gt;&lt;br&gt;&lt;div style="display:inline;"&gt;&lt;div style="display:inline; font-size:18.5px;"&gt;carte Action la plus fréquente parmi vos cartes.&lt;/div&gt;&lt;/div&gt;&lt;br&gt;&lt;/div&gt;&lt;div class="card-text-vp-icon-container" style="display:inline; transform:scale(0.17); top:5px;left:170px;"&gt;&lt;div class="card-text-vp-text-container"&gt;&lt;div class="card-text-vp-text" style="top:8px;"&gt;3&lt;/div&gt;&lt;/div&gt;&lt;div class="card-text-vp-icon"&gt;&lt;/div&gt;&lt;/div&gt;&lt;/div&gt;</v>
      </c>
      <c r="O399">
        <f t="shared" si="54"/>
        <v>15</v>
      </c>
      <c r="P399">
        <f t="shared" si="53"/>
        <v>13</v>
      </c>
      <c r="S399" t="str">
        <f>INDEX(Illustrators!C:C,MATCH(SUBSTITUTE(LOWER(H399)," ",""),Illustrators!G:G,0))</f>
        <v>Claus Stephan</v>
      </c>
      <c r="W399" t="str">
        <f t="shared" si="55"/>
        <v>{ id:"triumphalarch", illustrator:"Claus Stephan" },</v>
      </c>
    </row>
    <row r="400" spans="1:23" x14ac:dyDescent="0.25">
      <c r="A400" t="s">
        <v>2925</v>
      </c>
      <c r="B400">
        <f t="shared" si="52"/>
        <v>42</v>
      </c>
      <c r="C400">
        <f t="shared" si="56"/>
        <v>78</v>
      </c>
      <c r="E400" t="str">
        <f t="shared" si="57"/>
        <v>/images/f/f1/The_Sun%27s_GiftArt.jpg</v>
      </c>
      <c r="F400" t="s">
        <v>887</v>
      </c>
      <c r="H400" s="3" t="s">
        <v>974</v>
      </c>
      <c r="J400" t="s">
        <v>1289</v>
      </c>
      <c r="K400" t="s">
        <v>2243</v>
      </c>
      <c r="L400" t="str">
        <f t="shared" si="58"/>
        <v>/images/8/8d/WallArt.jpg</v>
      </c>
      <c r="M400" t="s">
        <v>1288</v>
      </c>
      <c r="N400" t="str">
        <f>VLOOKUP(H400,digital_cards!U:V,2,FALSE)</f>
        <v>&lt;div class="landscape-text" style="top:5px;"&gt;&lt;div style="line-height:22px;"&gt;&lt;div style="display:inline;"&gt;&lt;div style="display:inline; font-size:18.5px;"&gt;Pour le décompte,         par carte, hormis&lt;/div&gt;&lt;/div&gt;&lt;br&gt;&lt;div style="display:inline;"&gt;&lt;div style="display:inline; font-size:18.5px;"&gt;les 15 premières.&lt;/div&gt;&lt;/div&gt;&lt;br&gt;&lt;/div&gt;&lt;div class="card-text-vp-icon-container" style="display:inline; transform:scale(0.17); top:5px;left:225px;"&gt;&lt;div class="card-text-vp-text-container"&gt;&lt;div class="card-text-vp-text" style="top:8px;"&gt;-1&lt;/div&gt;&lt;/div&gt;&lt;div class="card-text-vp-icon"&gt;&lt;/div&gt;&lt;/div&gt;&lt;/div&gt;</v>
      </c>
      <c r="O400">
        <f t="shared" si="54"/>
        <v>7</v>
      </c>
      <c r="P400">
        <f t="shared" si="53"/>
        <v>4</v>
      </c>
      <c r="S400" t="str">
        <f>INDEX(Illustrators!C:C,MATCH(SUBSTITUTE(LOWER(H400)," ",""),Illustrators!G:G,0))</f>
        <v>Joshua Stewart</v>
      </c>
      <c r="W400" t="str">
        <f t="shared" si="55"/>
        <v>{ id:"wall", illustrator:"Joshua Stewart" },</v>
      </c>
    </row>
    <row r="401" spans="1:23" x14ac:dyDescent="0.25">
      <c r="A401" t="s">
        <v>2926</v>
      </c>
      <c r="B401">
        <f t="shared" si="52"/>
        <v>44</v>
      </c>
      <c r="C401">
        <f t="shared" si="56"/>
        <v>82</v>
      </c>
      <c r="E401" t="str">
        <f t="shared" si="57"/>
        <v>/images/c/c5/The_Swamp%27s_GiftArt.jpg</v>
      </c>
      <c r="F401" t="s">
        <v>887</v>
      </c>
      <c r="H401" s="3" t="s">
        <v>975</v>
      </c>
      <c r="I401" s="3" t="s">
        <v>1329</v>
      </c>
      <c r="J401" t="s">
        <v>1291</v>
      </c>
      <c r="K401" t="s">
        <v>2244</v>
      </c>
      <c r="L401" t="str">
        <f t="shared" si="58"/>
        <v>/images/0/09/Wolf_DenArt.jpg</v>
      </c>
      <c r="M401" t="s">
        <v>1290</v>
      </c>
      <c r="N401" t="str">
        <f>VLOOKUP(H401,digital_cards!U:V,2,FALSE)</f>
        <v>&lt;div class="landscape-text" style="top:5px;"&gt;&lt;div style="line-height:22px;"&gt;&lt;div style="display:inline;"&gt;&lt;div style="display:inline; font-size:18.5px;"&gt;Pour le décompte,         par carte dont vous avez&lt;/div&gt;&lt;/div&gt;&lt;br&gt;&lt;div style="display:inline;"&gt;&lt;div style="display:inline; font-size:18.5px;"&gt;exactement un exemplaire.&lt;/div&gt;&lt;/div&gt;&lt;br&gt;&lt;/div&gt;&lt;div class="card-text-vp-icon-container" style="display:inline; transform:scale(0.17); top:5px;left:195px;"&gt;&lt;div class="card-text-vp-text-container"&gt;&lt;div class="card-text-vp-text" style="top:8px;"&gt;-1&lt;/div&gt;&lt;/div&gt;&lt;div class="card-text-vp-icon"&gt;&lt;/div&gt;&lt;/div&gt;&lt;/div&gt;</v>
      </c>
      <c r="O401">
        <f t="shared" si="54"/>
        <v>17</v>
      </c>
      <c r="P401">
        <f t="shared" si="53"/>
        <v>7</v>
      </c>
      <c r="S401" t="str">
        <f>INDEX(Illustrators!C:C,MATCH(SUBSTITUTE(LOWER(H401)," ",""),Illustrators!G:G,0))</f>
        <v>Kendra Dodsworth</v>
      </c>
      <c r="W401" t="str">
        <f t="shared" si="55"/>
        <v>{ id:"wolfden", illustrator:"Kendra Dodsworth" },</v>
      </c>
    </row>
    <row r="402" spans="1:23" x14ac:dyDescent="0.25">
      <c r="A402" t="s">
        <v>2927</v>
      </c>
      <c r="B402">
        <f t="shared" si="52"/>
        <v>43</v>
      </c>
      <c r="C402">
        <f t="shared" si="56"/>
        <v>80</v>
      </c>
      <c r="E402" t="str">
        <f t="shared" si="57"/>
        <v>/images/f/f4/The_Wind%27s_GiftArt.jpg</v>
      </c>
      <c r="F402" t="s">
        <v>1438</v>
      </c>
      <c r="H402" s="3" t="s">
        <v>976</v>
      </c>
      <c r="I402" s="3" t="s">
        <v>1398</v>
      </c>
      <c r="J402" t="s">
        <v>1562</v>
      </c>
      <c r="K402" t="s">
        <v>1503</v>
      </c>
      <c r="L402" t="str">
        <f t="shared" si="58"/>
        <v>/images/3/32/Humble_CastleArt.jpg</v>
      </c>
      <c r="O402">
        <f t="shared" si="54"/>
        <v>15</v>
      </c>
      <c r="P402">
        <f t="shared" si="53"/>
        <v>12</v>
      </c>
      <c r="S402" t="str">
        <f>INDEX(Illustrators!C:C,MATCH(SUBSTITUTE(LOWER(H402)," ",""),Illustrators!G:G,0))</f>
        <v>Julien Delval</v>
      </c>
      <c r="W402" t="str">
        <f t="shared" si="55"/>
        <v>{ id:"humblecastle", illustrator:"Julien Delval" },</v>
      </c>
    </row>
    <row r="403" spans="1:23" x14ac:dyDescent="0.25">
      <c r="A403" t="s">
        <v>2928</v>
      </c>
      <c r="B403">
        <f t="shared" si="52"/>
        <v>27</v>
      </c>
      <c r="C403">
        <f t="shared" si="56"/>
        <v>50</v>
      </c>
      <c r="E403" t="str">
        <f t="shared" si="57"/>
        <v>/images/2/23/WarArt.jpg</v>
      </c>
      <c r="H403" s="3" t="s">
        <v>977</v>
      </c>
      <c r="I403" s="3" t="s">
        <v>1399</v>
      </c>
      <c r="J403" t="s">
        <v>1505</v>
      </c>
      <c r="K403" t="s">
        <v>1504</v>
      </c>
      <c r="L403" t="str">
        <f t="shared" si="58"/>
        <v>/images/1/1b/Crumbling_CastleArt.jpg</v>
      </c>
      <c r="O403">
        <f t="shared" si="54"/>
        <v>15</v>
      </c>
      <c r="P403">
        <f t="shared" si="53"/>
        <v>15</v>
      </c>
      <c r="S403" t="str">
        <f>INDEX(Illustrators!C:C,MATCH(SUBSTITUTE(LOWER(H403)," ",""),Illustrators!G:G,0))</f>
        <v>Julien Delval</v>
      </c>
      <c r="W403" t="str">
        <f t="shared" si="55"/>
        <v>{ id:"crumblingcastle", illustrator:"Julien Delval" },</v>
      </c>
    </row>
    <row r="404" spans="1:23" x14ac:dyDescent="0.25">
      <c r="A404" t="s">
        <v>2929</v>
      </c>
      <c r="B404">
        <f t="shared" si="52"/>
        <v>41</v>
      </c>
      <c r="C404">
        <f t="shared" si="56"/>
        <v>78</v>
      </c>
      <c r="E404" t="str">
        <f t="shared" si="57"/>
        <v>/images/e/e2/Candlestick_MakerArt.jpg</v>
      </c>
      <c r="H404" s="3" t="s">
        <v>978</v>
      </c>
      <c r="I404" s="3" t="s">
        <v>1400</v>
      </c>
      <c r="J404" t="s">
        <v>1507</v>
      </c>
      <c r="K404" t="s">
        <v>1506</v>
      </c>
      <c r="L404" t="str">
        <f t="shared" si="58"/>
        <v>/images/2/26/Small_CastleArt.jpg</v>
      </c>
      <c r="O404">
        <f t="shared" si="54"/>
        <v>13</v>
      </c>
      <c r="P404">
        <f t="shared" si="53"/>
        <v>11</v>
      </c>
      <c r="S404" t="str">
        <f>INDEX(Illustrators!C:C,MATCH(SUBSTITUTE(LOWER(H404)," ",""),Illustrators!G:G,0))</f>
        <v>Julien Delval</v>
      </c>
      <c r="W404" t="str">
        <f t="shared" si="55"/>
        <v>{ id:"smallcastle", illustrator:"Julien Delval" },</v>
      </c>
    </row>
    <row r="405" spans="1:23" x14ac:dyDescent="0.25">
      <c r="A405" t="s">
        <v>2930</v>
      </c>
      <c r="B405">
        <f t="shared" si="52"/>
        <v>35</v>
      </c>
      <c r="C405">
        <f t="shared" si="56"/>
        <v>66</v>
      </c>
      <c r="E405" t="str">
        <f t="shared" si="57"/>
        <v>/images/d/d9/MasterpieceArt.jpg</v>
      </c>
      <c r="H405" s="3" t="s">
        <v>979</v>
      </c>
      <c r="I405" s="3" t="s">
        <v>1401</v>
      </c>
      <c r="J405" t="s">
        <v>1509</v>
      </c>
      <c r="K405" t="s">
        <v>1508</v>
      </c>
      <c r="L405" t="str">
        <f t="shared" si="58"/>
        <v>/images/a/a8/Haunted_CastleArt.jpg</v>
      </c>
      <c r="O405">
        <f t="shared" si="54"/>
        <v>13</v>
      </c>
      <c r="P405">
        <f t="shared" si="53"/>
        <v>13</v>
      </c>
      <c r="S405" t="str">
        <f>INDEX(Illustrators!C:C,MATCH(SUBSTITUTE(LOWER(H405)," ",""),Illustrators!G:G,0))</f>
        <v>Julien Delval</v>
      </c>
      <c r="W405" t="str">
        <f t="shared" si="55"/>
        <v>{ id:"hauntedcastle", illustrator:"Julien Delval" },</v>
      </c>
    </row>
    <row r="406" spans="1:23" x14ac:dyDescent="0.25">
      <c r="A406" t="s">
        <v>2931</v>
      </c>
      <c r="B406">
        <f t="shared" si="52"/>
        <v>38</v>
      </c>
      <c r="C406">
        <f t="shared" si="56"/>
        <v>72</v>
      </c>
      <c r="E406" t="str">
        <f t="shared" si="57"/>
        <v>/images/a/a6/Royal_CarriageArt.jpg</v>
      </c>
      <c r="H406" s="3" t="s">
        <v>980</v>
      </c>
      <c r="I406" s="3" t="s">
        <v>1402</v>
      </c>
      <c r="J406" t="s">
        <v>1511</v>
      </c>
      <c r="K406" t="s">
        <v>1510</v>
      </c>
      <c r="L406" t="str">
        <f t="shared" si="58"/>
        <v>/images/5/5f/Opulent_CastleArt.jpg</v>
      </c>
      <c r="O406">
        <f t="shared" si="54"/>
        <v>17</v>
      </c>
      <c r="P406">
        <f t="shared" si="53"/>
        <v>13</v>
      </c>
      <c r="S406" t="str">
        <f>INDEX(Illustrators!C:C,MATCH(SUBSTITUTE(LOWER(H406)," ",""),Illustrators!G:G,0))</f>
        <v>Julien Delval</v>
      </c>
      <c r="W406" t="str">
        <f t="shared" si="55"/>
        <v>{ id:"opulentcastle", illustrator:"Julien Delval" },</v>
      </c>
    </row>
    <row r="407" spans="1:23" x14ac:dyDescent="0.25">
      <c r="A407" t="s">
        <v>2932</v>
      </c>
      <c r="B407">
        <f t="shared" si="52"/>
        <v>33</v>
      </c>
      <c r="C407">
        <f t="shared" si="56"/>
        <v>62</v>
      </c>
      <c r="E407" t="str">
        <f t="shared" si="57"/>
        <v>/images/a/a7/GladiatorArt.jpg</v>
      </c>
      <c r="H407" s="3" t="s">
        <v>981</v>
      </c>
      <c r="I407" s="3" t="s">
        <v>1403</v>
      </c>
      <c r="J407" t="s">
        <v>1513</v>
      </c>
      <c r="K407" t="s">
        <v>1512</v>
      </c>
      <c r="L407" t="str">
        <f t="shared" si="58"/>
        <v>/images/3/3b/Sprawling_CastleArt.jpg</v>
      </c>
      <c r="O407">
        <f t="shared" si="54"/>
        <v>16</v>
      </c>
      <c r="P407">
        <f t="shared" si="53"/>
        <v>15</v>
      </c>
      <c r="S407" t="str">
        <f>INDEX(Illustrators!C:C,MATCH(SUBSTITUTE(LOWER(H407)," ",""),Illustrators!G:G,0))</f>
        <v>Julien Delval</v>
      </c>
      <c r="W407" t="str">
        <f t="shared" si="55"/>
        <v>{ id:"sprawlingcastle", illustrator:"Julien Delval" },</v>
      </c>
    </row>
    <row r="408" spans="1:23" x14ac:dyDescent="0.25">
      <c r="A408" t="s">
        <v>2933</v>
      </c>
      <c r="B408">
        <f t="shared" si="52"/>
        <v>31</v>
      </c>
      <c r="C408">
        <f t="shared" si="56"/>
        <v>58</v>
      </c>
      <c r="E408" t="str">
        <f t="shared" si="57"/>
        <v>/images/f/fd/FortuneArt.jpg</v>
      </c>
      <c r="H408" s="3" t="s">
        <v>982</v>
      </c>
      <c r="I408" s="3" t="s">
        <v>1404</v>
      </c>
      <c r="J408" t="s">
        <v>1514</v>
      </c>
      <c r="K408" t="s">
        <v>1533</v>
      </c>
      <c r="L408" t="str">
        <f t="shared" si="58"/>
        <v>/images/3/30/Grand_CastleArt.jpg</v>
      </c>
      <c r="O408">
        <f t="shared" si="54"/>
        <v>13</v>
      </c>
      <c r="P408">
        <f t="shared" si="53"/>
        <v>11</v>
      </c>
      <c r="S408" t="str">
        <f>INDEX(Illustrators!C:C,MATCH(SUBSTITUTE(LOWER(H408)," ",""),Illustrators!G:G,0))</f>
        <v>Julien Delval</v>
      </c>
      <c r="W408" t="str">
        <f t="shared" si="55"/>
        <v>{ id:"grandcastle", illustrator:"Julien Delval" },</v>
      </c>
    </row>
    <row r="409" spans="1:23" x14ac:dyDescent="0.25">
      <c r="A409" t="s">
        <v>2934</v>
      </c>
      <c r="B409">
        <f t="shared" ref="B409:B472" si="59">FIND("src=""",A409)+LEN("src=""")-1</f>
        <v>32</v>
      </c>
      <c r="C409">
        <f t="shared" si="56"/>
        <v>60</v>
      </c>
      <c r="E409" t="str">
        <f t="shared" si="57"/>
        <v>/images/0/09/Wolf_DenArt.jpg</v>
      </c>
      <c r="H409" s="3" t="s">
        <v>1521</v>
      </c>
      <c r="I409" s="3" t="s">
        <v>1405</v>
      </c>
      <c r="J409" t="s">
        <v>1516</v>
      </c>
      <c r="K409" t="s">
        <v>1515</v>
      </c>
      <c r="L409" t="str">
        <f t="shared" si="58"/>
        <v>/images/c/c1/King%27s_CastleArt.jpg</v>
      </c>
      <c r="O409">
        <f t="shared" si="54"/>
        <v>13</v>
      </c>
      <c r="P409">
        <f t="shared" si="53"/>
        <v>11</v>
      </c>
      <c r="S409" t="str">
        <f>INDEX(Illustrators!C:C,MATCH(SUBSTITUTE(LOWER(H409)," ",""),Illustrators!G:G,0))</f>
        <v>Julien Delval</v>
      </c>
      <c r="W409" t="str">
        <f t="shared" si="55"/>
        <v>{ id:"kingscastle", illustrator:"Julien Delval" },</v>
      </c>
    </row>
    <row r="410" spans="1:23" x14ac:dyDescent="0.25">
      <c r="A410" t="s">
        <v>2935</v>
      </c>
      <c r="B410">
        <f t="shared" si="59"/>
        <v>34</v>
      </c>
      <c r="C410">
        <f t="shared" si="56"/>
        <v>70</v>
      </c>
      <c r="E410" t="str">
        <f t="shared" si="57"/>
        <v>/images/f/fd/PossessionArt.jpg</v>
      </c>
      <c r="G410" t="s">
        <v>908</v>
      </c>
      <c r="H410" s="3" t="s">
        <v>983</v>
      </c>
      <c r="J410" t="s">
        <v>1331</v>
      </c>
      <c r="K410" t="s">
        <v>1435</v>
      </c>
      <c r="L410" t="str">
        <f t="shared" si="58"/>
        <v>/images/a/a3/DruidArt.jpg</v>
      </c>
      <c r="O410">
        <f t="shared" si="54"/>
        <v>6</v>
      </c>
      <c r="P410">
        <f t="shared" si="53"/>
        <v>5</v>
      </c>
      <c r="S410" t="str">
        <f>INDEX(Illustrators!C:C,MATCH(SUBSTITUTE(LOWER(H410)," ",""),Illustrators!G:G,0))</f>
        <v>Grant Hansen</v>
      </c>
      <c r="W410" t="str">
        <f t="shared" si="55"/>
        <v>{ id:"druid", illustrator:"Grant Hansen" },</v>
      </c>
    </row>
    <row r="411" spans="1:23" x14ac:dyDescent="0.25">
      <c r="A411" t="s">
        <v>2936</v>
      </c>
      <c r="B411">
        <f t="shared" si="59"/>
        <v>34</v>
      </c>
      <c r="C411">
        <f t="shared" si="56"/>
        <v>70</v>
      </c>
      <c r="E411" t="str">
        <f t="shared" si="57"/>
        <v>/images/0/0d/MountebankArt.jpg</v>
      </c>
      <c r="H411" s="3" t="s">
        <v>984</v>
      </c>
      <c r="I411" s="3" t="s">
        <v>1361</v>
      </c>
      <c r="J411" t="s">
        <v>1356</v>
      </c>
      <c r="K411" t="s">
        <v>1355</v>
      </c>
      <c r="L411" t="str">
        <f t="shared" si="58"/>
        <v>/images/b/b8/Faithful_HoundArt.jpg</v>
      </c>
      <c r="O411">
        <f t="shared" si="54"/>
        <v>12</v>
      </c>
      <c r="P411">
        <f t="shared" si="53"/>
        <v>13</v>
      </c>
      <c r="S411" t="str">
        <f>INDEX(Illustrators!C:C,MATCH(SUBSTITUTE(LOWER(H411)," ",""),Illustrators!G:G,0))</f>
        <v>Lynell Ingram</v>
      </c>
      <c r="W411" t="str">
        <f t="shared" si="55"/>
        <v>{ id:"faithfulhound", illustrator:"Lynell Ingram" },</v>
      </c>
    </row>
    <row r="412" spans="1:23" x14ac:dyDescent="0.25">
      <c r="A412" t="s">
        <v>2937</v>
      </c>
      <c r="B412">
        <f t="shared" si="59"/>
        <v>42</v>
      </c>
      <c r="C412">
        <f t="shared" si="56"/>
        <v>80</v>
      </c>
      <c r="E412" t="str">
        <f t="shared" si="57"/>
        <v>/images/a/ae/Jack_of_all_TradesArt.jpg</v>
      </c>
      <c r="H412" s="3" t="s">
        <v>985</v>
      </c>
      <c r="J412" t="s">
        <v>1360</v>
      </c>
      <c r="K412" t="s">
        <v>1359</v>
      </c>
      <c r="L412" t="str">
        <f t="shared" si="58"/>
        <v>/images/d/d6/GuardianArt.jpg</v>
      </c>
      <c r="O412">
        <f t="shared" si="54"/>
        <v>9</v>
      </c>
      <c r="P412">
        <f t="shared" si="53"/>
        <v>8</v>
      </c>
      <c r="S412" t="str">
        <f>INDEX(Illustrators!C:C,MATCH(SUBSTITUTE(LOWER(H412)," ",""),Illustrators!G:G,0))</f>
        <v>Martin Hoffmann</v>
      </c>
      <c r="W412" t="str">
        <f t="shared" si="55"/>
        <v>{ id:"guardian", illustrator:"Martin Hoffmann" },</v>
      </c>
    </row>
    <row r="413" spans="1:23" x14ac:dyDescent="0.25">
      <c r="A413" t="s">
        <v>2938</v>
      </c>
      <c r="B413">
        <f t="shared" si="59"/>
        <v>28</v>
      </c>
      <c r="C413">
        <f t="shared" si="56"/>
        <v>52</v>
      </c>
      <c r="E413" t="str">
        <f t="shared" si="57"/>
        <v>/images/b/b9/MintArt.jpg</v>
      </c>
      <c r="H413" s="3" t="s">
        <v>986</v>
      </c>
      <c r="J413" t="s">
        <v>1364</v>
      </c>
      <c r="K413" t="s">
        <v>1363</v>
      </c>
      <c r="L413" t="str">
        <f t="shared" si="58"/>
        <v>/images/6/64/MonasteryArt.jpg</v>
      </c>
      <c r="O413">
        <f t="shared" si="54"/>
        <v>9</v>
      </c>
      <c r="P413">
        <f t="shared" si="53"/>
        <v>9</v>
      </c>
      <c r="S413" t="str">
        <f>INDEX(Illustrators!C:C,MATCH(SUBSTITUTE(LOWER(H413)," ",""),Illustrators!G:G,0))</f>
        <v>Harald Lieske</v>
      </c>
      <c r="W413" t="str">
        <f t="shared" si="55"/>
        <v>{ id:"monastery", illustrator:"Harald Lieske" },</v>
      </c>
    </row>
    <row r="414" spans="1:23" x14ac:dyDescent="0.25">
      <c r="A414" t="s">
        <v>2939</v>
      </c>
      <c r="B414">
        <f t="shared" si="59"/>
        <v>36</v>
      </c>
      <c r="C414">
        <f t="shared" si="56"/>
        <v>68</v>
      </c>
      <c r="E414" t="str">
        <f t="shared" si="57"/>
        <v>/images/f/f8/Scrying_PoolArt.jpg</v>
      </c>
      <c r="H414" s="5" t="s">
        <v>987</v>
      </c>
      <c r="J414" t="s">
        <v>1369</v>
      </c>
      <c r="K414" t="s">
        <v>2518</v>
      </c>
      <c r="L414" t="str">
        <f t="shared" si="58"/>
        <v>/images/5/58/PixieArt.jpg</v>
      </c>
      <c r="M414" t="s">
        <v>1534</v>
      </c>
      <c r="N414" t="str">
        <f>VLOOKUP(H414,digital_cards!U:V,2,FALSE)</f>
        <v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Chèvre&lt;/div&gt;&lt;/div&gt;&lt;/div&gt;&lt;br&gt;&lt;/div&gt;&lt;/div&gt;&lt;/div&gt;</v>
      </c>
      <c r="O414">
        <f t="shared" si="54"/>
        <v>5</v>
      </c>
      <c r="P414">
        <f t="shared" si="53"/>
        <v>5</v>
      </c>
      <c r="S414" t="str">
        <f>INDEX(Illustrators!C:C,MATCH(SUBSTITUTE(LOWER(H414)," ",""),Illustrators!G:G,0))</f>
        <v>Claus Stephan</v>
      </c>
      <c r="W414" t="str">
        <f t="shared" si="55"/>
        <v>{ id:"pixie", illustrator:"Claus Stephan" },</v>
      </c>
    </row>
    <row r="415" spans="1:23" x14ac:dyDescent="0.25">
      <c r="A415" t="s">
        <v>2940</v>
      </c>
      <c r="B415">
        <f t="shared" si="59"/>
        <v>30</v>
      </c>
      <c r="C415">
        <f t="shared" si="56"/>
        <v>62</v>
      </c>
      <c r="E415" t="str">
        <f t="shared" si="57"/>
        <v>/images/b/b0/HamletArt.jpg</v>
      </c>
      <c r="H415" s="5" t="s">
        <v>988</v>
      </c>
      <c r="J415" t="s">
        <v>1386</v>
      </c>
      <c r="K415" t="s">
        <v>2519</v>
      </c>
      <c r="L415" t="str">
        <f t="shared" si="58"/>
        <v>/images/4/46/TrackerArt.jpg</v>
      </c>
      <c r="M415" t="s">
        <v>1535</v>
      </c>
      <c r="N415" t="str">
        <f>VLOOKUP(H415,digital_cards!U:V,2,FALSE)</f>
        <v>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Pochette&lt;/div&gt;&lt;/div&gt;&lt;/div&gt;&lt;br&gt;&lt;/div&gt;&lt;/div&gt;&lt;div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</v>
      </c>
      <c r="O415">
        <f t="shared" si="54"/>
        <v>8</v>
      </c>
      <c r="P415">
        <f t="shared" si="53"/>
        <v>7</v>
      </c>
      <c r="S415" t="str">
        <f>INDEX(Illustrators!C:C,MATCH(SUBSTITUTE(LOWER(H415)," ",""),Illustrators!G:G,0))</f>
        <v>Martin Hoffmann</v>
      </c>
      <c r="W415" t="str">
        <f t="shared" si="55"/>
        <v>{ id:"tracker", illustrator:"Martin Hoffmann" },</v>
      </c>
    </row>
    <row r="416" spans="1:23" x14ac:dyDescent="0.25">
      <c r="A416" t="s">
        <v>2941</v>
      </c>
      <c r="B416">
        <f t="shared" si="59"/>
        <v>37</v>
      </c>
      <c r="C416">
        <f t="shared" si="56"/>
        <v>76</v>
      </c>
      <c r="E416" t="str">
        <f t="shared" si="57"/>
        <v>/images/6/65/Hunting_PartyArt.jpg</v>
      </c>
      <c r="H416" s="3" t="s">
        <v>989</v>
      </c>
      <c r="J416" t="s">
        <v>1337</v>
      </c>
      <c r="K416" t="s">
        <v>1336</v>
      </c>
      <c r="L416" t="str">
        <f t="shared" si="58"/>
        <v>/images/d/d8/ChangelingArt.jpg</v>
      </c>
      <c r="O416">
        <f t="shared" si="54"/>
        <v>9</v>
      </c>
      <c r="P416">
        <f t="shared" ref="P416:P479" si="60">LEN(H416)</f>
        <v>10</v>
      </c>
      <c r="S416" t="str">
        <f>INDEX(Illustrators!C:C,MATCH(SUBSTITUTE(LOWER(H416)," ",""),Illustrators!G:G,0))</f>
        <v>Jason Slavin</v>
      </c>
      <c r="W416" t="str">
        <f t="shared" si="55"/>
        <v>{ id:"changeling", illustrator:"Jason Slavin" },</v>
      </c>
    </row>
    <row r="417" spans="1:23" x14ac:dyDescent="0.25">
      <c r="A417" t="s">
        <v>2942</v>
      </c>
      <c r="B417">
        <f t="shared" si="59"/>
        <v>38</v>
      </c>
      <c r="C417">
        <f t="shared" si="56"/>
        <v>78</v>
      </c>
      <c r="E417" t="str">
        <f t="shared" si="57"/>
        <v>/images/2/2b/Border_VillageArt.jpg</v>
      </c>
      <c r="H417" s="5" t="s">
        <v>990</v>
      </c>
      <c r="J417" t="s">
        <v>818</v>
      </c>
      <c r="K417" t="s">
        <v>2520</v>
      </c>
      <c r="L417" t="str">
        <f t="shared" si="58"/>
        <v>/images/e/e3/FoolArt.jpg</v>
      </c>
      <c r="M417" t="s">
        <v>1569</v>
      </c>
      <c r="N417" t="str">
        <f>VLOOKUP(H417,digital_cards!U:V,2,FALSE)</f>
        <v>&lt;div class="card-text" style="top:20px;"&gt;&lt;div style="position:relative; top:10px;"&gt;&lt;div style="line-height:22px;"&gt;&lt;div style="display:inline;"&gt;&lt;div style="display:inline; font-size:22px;"&gt;Si vous n'avez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l'ordre de votre choix.&lt;/div&gt;&lt;/div&gt;&lt;br&gt;&lt;/div&gt;&lt;/div&gt;&lt;div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Porte-bonheur&lt;/div&gt;&lt;/div&gt;&lt;/div&gt;&lt;br&gt;&lt;/div&gt;&lt;/div&gt;&lt;/div&gt;</v>
      </c>
      <c r="O417">
        <f t="shared" si="54"/>
        <v>5</v>
      </c>
      <c r="P417">
        <f t="shared" si="60"/>
        <v>4</v>
      </c>
      <c r="S417" t="str">
        <f>INDEX(Illustrators!C:C,MATCH(SUBSTITUTE(LOWER(H417)," ",""),Illustrators!G:G,0))</f>
        <v>Claus Stephan</v>
      </c>
      <c r="W417" t="str">
        <f t="shared" si="55"/>
        <v>{ id:"fool", illustrator:"Claus Stephan" },</v>
      </c>
    </row>
    <row r="418" spans="1:23" x14ac:dyDescent="0.25">
      <c r="A418" t="s">
        <v>2943</v>
      </c>
      <c r="B418">
        <f t="shared" si="59"/>
        <v>35</v>
      </c>
      <c r="C418">
        <f t="shared" si="56"/>
        <v>72</v>
      </c>
      <c r="E418" t="str">
        <f t="shared" si="57"/>
        <v>/images/8/80/Junk_DealerArt.jpg</v>
      </c>
      <c r="H418" s="3" t="s">
        <v>991</v>
      </c>
      <c r="I418" s="3" t="s">
        <v>1365</v>
      </c>
      <c r="J418" t="s">
        <v>1358</v>
      </c>
      <c r="K418" t="s">
        <v>1357</v>
      </c>
      <c r="L418" t="str">
        <f t="shared" si="58"/>
        <v>/images/e/ed/Ghost_TownArt.jpg</v>
      </c>
      <c r="O418">
        <f t="shared" si="54"/>
        <v>13</v>
      </c>
      <c r="P418">
        <f t="shared" si="60"/>
        <v>9</v>
      </c>
      <c r="S418" t="str">
        <f>INDEX(Illustrators!C:C,MATCH(SUBSTITUTE(LOWER(H418)," ",""),Illustrators!G:G,0))</f>
        <v>Marcel-André Casasola Merkle</v>
      </c>
      <c r="W418" t="str">
        <f t="shared" si="55"/>
        <v>{ id:"ghosttown", illustrator:"Marcel-André Casasola Merkle" },</v>
      </c>
    </row>
    <row r="419" spans="1:23" x14ac:dyDescent="0.25">
      <c r="A419" t="s">
        <v>2944</v>
      </c>
      <c r="B419">
        <f t="shared" si="59"/>
        <v>31</v>
      </c>
      <c r="C419">
        <f t="shared" si="56"/>
        <v>64</v>
      </c>
      <c r="E419" t="str">
        <f t="shared" si="57"/>
        <v>/images/4/4d/RebuildArt.jpg</v>
      </c>
      <c r="H419" s="3" t="s">
        <v>992</v>
      </c>
      <c r="J419" t="s">
        <v>906</v>
      </c>
      <c r="K419" t="s">
        <v>1131</v>
      </c>
      <c r="L419" t="str">
        <f t="shared" si="58"/>
        <v>/images/8/8b/LeprechaunArt.jpg</v>
      </c>
      <c r="O419">
        <f t="shared" si="54"/>
        <v>10</v>
      </c>
      <c r="P419">
        <f t="shared" si="60"/>
        <v>10</v>
      </c>
      <c r="S419" t="str">
        <f>INDEX(Illustrators!C:C,MATCH(SUBSTITUTE(LOWER(H419)," ",""),Illustrators!G:G,0))</f>
        <v>Brian Brinlee</v>
      </c>
      <c r="W419" t="str">
        <f t="shared" si="55"/>
        <v>{ id:"leprechaun", illustrator:"Brian Brinlee" },</v>
      </c>
    </row>
    <row r="420" spans="1:23" x14ac:dyDescent="0.25">
      <c r="A420" t="s">
        <v>2945</v>
      </c>
      <c r="B420">
        <f t="shared" si="59"/>
        <v>34</v>
      </c>
      <c r="C420">
        <f t="shared" si="56"/>
        <v>70</v>
      </c>
      <c r="E420" t="str">
        <f t="shared" si="57"/>
        <v>/images/a/a5/JourneymanArt.jpg</v>
      </c>
      <c r="H420" s="3" t="s">
        <v>993</v>
      </c>
      <c r="I420" s="3" t="s">
        <v>1368</v>
      </c>
      <c r="J420" t="s">
        <v>1367</v>
      </c>
      <c r="K420" t="s">
        <v>1366</v>
      </c>
      <c r="L420" t="str">
        <f t="shared" si="58"/>
        <v>/images/d/d3/Night_WatchmanArt.jpg</v>
      </c>
      <c r="O420">
        <f t="shared" si="54"/>
        <v>16</v>
      </c>
      <c r="P420">
        <f t="shared" si="60"/>
        <v>13</v>
      </c>
      <c r="S420" t="str">
        <f>INDEX(Illustrators!C:C,MATCH(SUBSTITUTE(LOWER(H420)," ",""),Illustrators!G:G,0))</f>
        <v>Elisa Cella</v>
      </c>
      <c r="W420" t="str">
        <f t="shared" si="55"/>
        <v>{ id:"nightwatchman", illustrator:"Elisa Cella" },</v>
      </c>
    </row>
    <row r="421" spans="1:23" x14ac:dyDescent="0.25">
      <c r="A421" t="s">
        <v>2946</v>
      </c>
      <c r="B421">
        <f t="shared" si="59"/>
        <v>35</v>
      </c>
      <c r="C421">
        <f t="shared" si="56"/>
        <v>72</v>
      </c>
      <c r="E421" t="str">
        <f t="shared" si="57"/>
        <v>/images/a/a1/BridgeTrollArt.jpg</v>
      </c>
      <c r="H421" s="5" t="s">
        <v>994</v>
      </c>
      <c r="I421" s="3" t="s">
        <v>1375</v>
      </c>
      <c r="J421" t="s">
        <v>1376</v>
      </c>
      <c r="K421" t="s">
        <v>2521</v>
      </c>
      <c r="L421" t="str">
        <f t="shared" si="58"/>
        <v>/images/b/b3/Secret_CaveArt.jpg</v>
      </c>
      <c r="M421" t="s">
        <v>1536</v>
      </c>
      <c r="N421" t="str">
        <f>VLOOKUP(H421,digital_cards!U:V,2,FALSE)</f>
        <v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Lampe magique&lt;/div&gt;&lt;/div&gt;&lt;/div&gt;&lt;br&gt;&lt;/div&gt;&lt;/div&gt;&lt;div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</v>
      </c>
      <c r="O421">
        <f t="shared" si="54"/>
        <v>14</v>
      </c>
      <c r="P421">
        <f t="shared" si="60"/>
        <v>10</v>
      </c>
      <c r="S421" t="str">
        <f>INDEX(Illustrators!C:C,MATCH(SUBSTITUTE(LOWER(H421)," ",""),Illustrators!G:G,0))</f>
        <v>Ryan Laukat</v>
      </c>
      <c r="W421" t="str">
        <f t="shared" si="55"/>
        <v>{ id:"secretcave", illustrator:"Ryan Laukat" },</v>
      </c>
    </row>
    <row r="422" spans="1:23" x14ac:dyDescent="0.25">
      <c r="A422" t="s">
        <v>2947</v>
      </c>
      <c r="B422">
        <f t="shared" si="59"/>
        <v>36</v>
      </c>
      <c r="C422">
        <f t="shared" si="56"/>
        <v>74</v>
      </c>
      <c r="E422" t="str">
        <f t="shared" si="57"/>
        <v>/images/7/78/HauntedWoodsArt.jpg</v>
      </c>
      <c r="H422" s="3" t="s">
        <v>995</v>
      </c>
      <c r="J422" t="s">
        <v>1332</v>
      </c>
      <c r="K422" t="s">
        <v>1330</v>
      </c>
      <c r="L422" t="str">
        <f t="shared" si="58"/>
        <v>/images/2/20/BardArt.jpg</v>
      </c>
      <c r="O422">
        <f t="shared" si="54"/>
        <v>5</v>
      </c>
      <c r="P422">
        <f t="shared" si="60"/>
        <v>4</v>
      </c>
      <c r="S422" t="str">
        <f>INDEX(Illustrators!C:C,MATCH(SUBSTITUTE(LOWER(H422)," ",""),Illustrators!G:G,0))</f>
        <v>Elisa Cella</v>
      </c>
      <c r="W422" t="str">
        <f t="shared" si="55"/>
        <v>{ id:"bard", illustrator:"Elisa Cella" },</v>
      </c>
    </row>
    <row r="423" spans="1:23" x14ac:dyDescent="0.25">
      <c r="A423" t="s">
        <v>2948</v>
      </c>
      <c r="B423">
        <f t="shared" si="59"/>
        <v>36</v>
      </c>
      <c r="C423">
        <f t="shared" si="56"/>
        <v>68</v>
      </c>
      <c r="E423" t="str">
        <f t="shared" si="57"/>
        <v>/images/c/c9/Chariot_RaceArt.jpg</v>
      </c>
      <c r="H423" s="3" t="s">
        <v>996</v>
      </c>
      <c r="I423" s="3" t="s">
        <v>1338</v>
      </c>
      <c r="J423" t="s">
        <v>1377</v>
      </c>
      <c r="K423" t="s">
        <v>1449</v>
      </c>
      <c r="L423" t="str">
        <f t="shared" si="58"/>
        <v>/images/e/e5/Blessed_VillageArt.jpg</v>
      </c>
      <c r="O423">
        <f t="shared" si="54"/>
        <v>12</v>
      </c>
      <c r="P423">
        <f t="shared" si="60"/>
        <v>14</v>
      </c>
      <c r="S423" t="str">
        <f>INDEX(Illustrators!C:C,MATCH(SUBSTITUTE(LOWER(H423)," ",""),Illustrators!G:G,0))</f>
        <v>Brian Brinlee</v>
      </c>
      <c r="W423" t="str">
        <f t="shared" si="55"/>
        <v>{ id:"blessedvillage", illustrator:"Brian Brinlee" },</v>
      </c>
    </row>
    <row r="424" spans="1:23" x14ac:dyDescent="0.25">
      <c r="A424" t="s">
        <v>2949</v>
      </c>
      <c r="B424">
        <f t="shared" si="59"/>
        <v>38</v>
      </c>
      <c r="C424">
        <f t="shared" si="56"/>
        <v>72</v>
      </c>
      <c r="E424" t="str">
        <f t="shared" si="57"/>
        <v>/images/c/cf/Defiled_ShrineArt.jpg</v>
      </c>
      <c r="H424" s="5" t="s">
        <v>997</v>
      </c>
      <c r="J424" t="s">
        <v>1339</v>
      </c>
      <c r="K424" t="s">
        <v>2522</v>
      </c>
      <c r="L424" t="str">
        <f t="shared" si="58"/>
        <v>/images/a/a7/CemeteryArt.jpg</v>
      </c>
      <c r="M424" t="s">
        <v>1538</v>
      </c>
      <c r="N424" t="str">
        <f>VLOOKUP(H424,digital_cards!U:V,2,FALSE)</f>
        <v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style="line-height:18px;"&gt;&lt;div style="display:inline;"&gt;&lt;div style="display:inline; font-size:18px;"&gt;Quand vous recevez cette carte,&lt;/div&gt;&lt;/div&gt;&lt;br&gt;&lt;div style="display:inline;"&gt;&lt;div style="display:inline; font-size:18px;"&gt;écartez jusqu'à 4 cartes de votre main.&lt;/div&gt;&lt;/div&gt;&lt;br&gt;&lt;/div&gt;&lt;/div&gt;&lt;div class="card-text" style="position:absolute; top:108px;"&gt;&lt;div style="line-height:19px;"&gt;&lt;div style="display:inline;"&gt;&lt;div style="display:inline;"&gt;&lt;div style="display:inline; font-size:18px;"&gt;&lt;div style="display: inline; font-style: italic;"&gt;Patrimoine : Miroir hanté&lt;/div&gt;&lt;/div&gt;&lt;/div&gt;&lt;br&gt;&lt;/div&gt;&lt;/div&gt;&lt;/div&gt;&lt;/div&gt;</v>
      </c>
      <c r="O424">
        <f t="shared" si="54"/>
        <v>9</v>
      </c>
      <c r="P424">
        <f t="shared" si="60"/>
        <v>8</v>
      </c>
      <c r="S424" t="str">
        <f>INDEX(Illustrators!C:C,MATCH(SUBSTITUTE(LOWER(H424)," ",""),Illustrators!G:G,0))</f>
        <v>Marcel-André Casasola Merkle</v>
      </c>
      <c r="W424" t="str">
        <f t="shared" si="55"/>
        <v>{ id:"cemetery", illustrator:"Marcel-André Casasola Merkle" },</v>
      </c>
    </row>
    <row r="425" spans="1:23" x14ac:dyDescent="0.25">
      <c r="A425" t="s">
        <v>2950</v>
      </c>
      <c r="B425">
        <f t="shared" si="59"/>
        <v>31</v>
      </c>
      <c r="C425">
        <f t="shared" si="56"/>
        <v>58</v>
      </c>
      <c r="E425" t="str">
        <f t="shared" si="57"/>
        <v>/images/e/e3/VentureArt.jpg</v>
      </c>
      <c r="H425" s="3" t="s">
        <v>998</v>
      </c>
      <c r="J425" t="s">
        <v>1343</v>
      </c>
      <c r="K425" t="s">
        <v>1342</v>
      </c>
      <c r="L425" t="str">
        <f t="shared" si="58"/>
        <v>/images/f/fc/ConclaveArt.jpg</v>
      </c>
      <c r="O425">
        <f t="shared" si="54"/>
        <v>8</v>
      </c>
      <c r="P425">
        <f t="shared" si="60"/>
        <v>8</v>
      </c>
      <c r="S425" t="str">
        <f>INDEX(Illustrators!C:C,MATCH(SUBSTITUTE(LOWER(H425)," ",""),Illustrators!G:G,0))</f>
        <v>Joshua Stewart</v>
      </c>
      <c r="W425" t="str">
        <f t="shared" si="55"/>
        <v>{ id:"conclave", illustrator:"Joshua Stewart" },</v>
      </c>
    </row>
    <row r="426" spans="1:23" x14ac:dyDescent="0.25">
      <c r="A426" t="s">
        <v>2951</v>
      </c>
      <c r="B426">
        <f t="shared" si="59"/>
        <v>32</v>
      </c>
      <c r="C426">
        <f t="shared" si="56"/>
        <v>60</v>
      </c>
      <c r="E426" t="str">
        <f t="shared" si="57"/>
        <v>/images/9/92/DiplomatArt.jpg</v>
      </c>
      <c r="H426" s="3" t="s">
        <v>1433</v>
      </c>
      <c r="I426" s="3" t="s">
        <v>1353</v>
      </c>
      <c r="J426" t="s">
        <v>1352</v>
      </c>
      <c r="K426" t="s">
        <v>2527</v>
      </c>
      <c r="L426" t="str">
        <f t="shared" si="58"/>
        <v>/images/b/b3/Devil%27s_WorkshopArt.jpg</v>
      </c>
      <c r="O426">
        <f t="shared" si="54"/>
        <v>17</v>
      </c>
      <c r="P426">
        <f t="shared" si="60"/>
        <v>14</v>
      </c>
      <c r="S426" t="str">
        <f>INDEX(Illustrators!C:C,MATCH(SUBSTITUTE(LOWER(H426)," ",""),Illustrators!G:G,0))</f>
        <v>Claus Stephan</v>
      </c>
      <c r="W426" t="str">
        <f t="shared" si="55"/>
        <v>{ id:"devilsworkshop", illustrator:"Claus Stephan" },</v>
      </c>
    </row>
    <row r="427" spans="1:23" x14ac:dyDescent="0.25">
      <c r="A427" t="s">
        <v>2952</v>
      </c>
      <c r="B427">
        <f t="shared" si="59"/>
        <v>33</v>
      </c>
      <c r="C427">
        <f t="shared" si="56"/>
        <v>62</v>
      </c>
      <c r="E427" t="str">
        <f t="shared" si="57"/>
        <v>/images/8/89/FollowersArt.jpg</v>
      </c>
      <c r="H427" s="3" t="s">
        <v>999</v>
      </c>
      <c r="J427" t="s">
        <v>1333</v>
      </c>
      <c r="K427" t="s">
        <v>1354</v>
      </c>
      <c r="L427" t="str">
        <f t="shared" si="58"/>
        <v>/images/4/44/ExorcistArt.jpg</v>
      </c>
      <c r="O427">
        <f t="shared" si="54"/>
        <v>9</v>
      </c>
      <c r="P427">
        <f t="shared" si="60"/>
        <v>8</v>
      </c>
      <c r="S427" t="str">
        <f>INDEX(Illustrators!C:C,MATCH(SUBSTITUTE(LOWER(H427)," ",""),Illustrators!G:G,0))</f>
        <v>Joshua Stewart</v>
      </c>
      <c r="W427" t="str">
        <f t="shared" si="55"/>
        <v>{ id:"exorcist", illustrator:"Joshua Stewart" },</v>
      </c>
    </row>
    <row r="428" spans="1:23" x14ac:dyDescent="0.25">
      <c r="A428" t="s">
        <v>2953</v>
      </c>
      <c r="B428">
        <f t="shared" si="59"/>
        <v>30</v>
      </c>
      <c r="C428">
        <f t="shared" si="56"/>
        <v>56</v>
      </c>
      <c r="E428" t="str">
        <f t="shared" si="57"/>
        <v>/images/7/72/TraderArt.jpg</v>
      </c>
      <c r="H428" s="3" t="s">
        <v>1000</v>
      </c>
      <c r="J428" t="s">
        <v>1560</v>
      </c>
      <c r="K428" t="s">
        <v>1561</v>
      </c>
      <c r="L428" t="str">
        <f t="shared" si="58"/>
        <v>/images/b/b4/NecromancerArt.jpg</v>
      </c>
      <c r="O428">
        <f t="shared" si="54"/>
        <v>12</v>
      </c>
      <c r="P428">
        <f t="shared" si="60"/>
        <v>11</v>
      </c>
      <c r="S428" t="str">
        <f>INDEX(Illustrators!C:C,MATCH(SUBSTITUTE(LOWER(H428)," ",""),Illustrators!G:G,0))</f>
        <v>Marco Morte</v>
      </c>
      <c r="W428" t="str">
        <f t="shared" si="55"/>
        <v>{ id:"necromancer", illustrator:"Marco Morte" },</v>
      </c>
    </row>
    <row r="429" spans="1:23" x14ac:dyDescent="0.25">
      <c r="A429" t="s">
        <v>2954</v>
      </c>
      <c r="B429">
        <f t="shared" si="59"/>
        <v>37</v>
      </c>
      <c r="C429">
        <f t="shared" si="56"/>
        <v>70</v>
      </c>
      <c r="E429" t="str">
        <f t="shared" si="57"/>
        <v>/images/d/dd/Market_SquareArt.jpg</v>
      </c>
      <c r="H429" s="5" t="s">
        <v>1001</v>
      </c>
      <c r="J429" t="s">
        <v>1195</v>
      </c>
      <c r="K429" t="s">
        <v>2523</v>
      </c>
      <c r="L429" t="str">
        <f t="shared" si="58"/>
        <v>/images/d/da/ShepherdArt.jpg</v>
      </c>
      <c r="M429" t="s">
        <v>1538</v>
      </c>
      <c r="N429" t="str">
        <f>VLOOKUP(H429,digital_cards!U:V,2,FALSE)</f>
        <v>&lt;div class="card-text" style="top:20px;"&gt;&lt;div style="font-weight: bold;"&gt;&lt;div style="line-height:28px;"&gt;&lt;div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font-size:20px;"&gt;Défaussez en les dévoilant autant&lt;/div&gt;&lt;/div&gt;&lt;br&gt;&lt;div style="display:inline;"&gt;&lt;div style="display:inline; font-size:20px;"&gt;de cartes Victoire que souhaité.&lt;/div&gt;&lt;/div&gt;&lt;br&gt;&lt;div style="display:inline;"&gt;&lt;div style="display:inline; font-size:20px;"&gt;&lt;div style="display: inline; font-weight: bold;"&gt;+2 Cartes&lt;/div&gt; par carte défaussée.&lt;/div&gt;&lt;/div&gt;&lt;br&gt;&lt;/div&gt;&lt;/div&gt;&lt;div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Pâturage&lt;/div&gt;&lt;/div&gt;&lt;/div&gt;&lt;br&gt;&lt;/div&gt;&lt;/div&gt;&lt;/div&gt;</v>
      </c>
      <c r="O429">
        <f t="shared" si="54"/>
        <v>6</v>
      </c>
      <c r="P429">
        <f t="shared" si="60"/>
        <v>8</v>
      </c>
      <c r="S429" t="str">
        <f>INDEX(Illustrators!C:C,MATCH(SUBSTITUTE(LOWER(H429)," ",""),Illustrators!G:G,0))</f>
        <v>Matthias Catrein</v>
      </c>
      <c r="W429" t="str">
        <f t="shared" si="55"/>
        <v>{ id:"shepherd", illustrator:"Matthias Catrein" },</v>
      </c>
    </row>
    <row r="430" spans="1:23" x14ac:dyDescent="0.25">
      <c r="A430" t="s">
        <v>2955</v>
      </c>
      <c r="B430">
        <f t="shared" si="59"/>
        <v>33</v>
      </c>
      <c r="C430">
        <f t="shared" si="56"/>
        <v>62</v>
      </c>
      <c r="E430" t="str">
        <f t="shared" si="57"/>
        <v>/images/e/eb/Dame_AnnaArt.jpg</v>
      </c>
      <c r="H430" s="3" t="s">
        <v>1002</v>
      </c>
      <c r="J430" t="s">
        <v>1380</v>
      </c>
      <c r="K430" t="s">
        <v>1379</v>
      </c>
      <c r="L430" t="str">
        <f t="shared" si="58"/>
        <v>/images/3/3f/SkulkArt.jpg</v>
      </c>
      <c r="O430">
        <f t="shared" si="54"/>
        <v>9</v>
      </c>
      <c r="P430">
        <f t="shared" si="60"/>
        <v>5</v>
      </c>
      <c r="S430" t="str">
        <f>INDEX(Illustrators!C:C,MATCH(SUBSTITUTE(LOWER(H430)," ",""),Illustrators!G:G,0))</f>
        <v>Elisa Cella</v>
      </c>
      <c r="W430" t="str">
        <f t="shared" si="55"/>
        <v>{ id:"skulk", illustrator:"Elisa Cella" },</v>
      </c>
    </row>
    <row r="431" spans="1:23" x14ac:dyDescent="0.25">
      <c r="A431" t="s">
        <v>2956</v>
      </c>
      <c r="B431">
        <f t="shared" si="59"/>
        <v>34</v>
      </c>
      <c r="C431">
        <f t="shared" si="56"/>
        <v>64</v>
      </c>
      <c r="E431" t="str">
        <f t="shared" si="57"/>
        <v>/images/5/59/StonemasonArt.jpg</v>
      </c>
      <c r="H431" s="3" t="s">
        <v>1003</v>
      </c>
      <c r="J431" t="s">
        <v>1341</v>
      </c>
      <c r="K431" t="s">
        <v>1340</v>
      </c>
      <c r="L431" t="str">
        <f t="shared" si="58"/>
        <v>/images/3/3d/CobblerArt.jpg</v>
      </c>
      <c r="O431">
        <f t="shared" si="54"/>
        <v>10</v>
      </c>
      <c r="P431">
        <f t="shared" si="60"/>
        <v>7</v>
      </c>
      <c r="S431" t="str">
        <f>INDEX(Illustrators!C:C,MATCH(SUBSTITUTE(LOWER(H431)," ",""),Illustrators!G:G,0))</f>
        <v>Brian Brinlee</v>
      </c>
      <c r="W431" t="str">
        <f t="shared" si="55"/>
        <v>{ id:"cobbler", illustrator:"Brian Brinlee" },</v>
      </c>
    </row>
    <row r="432" spans="1:23" x14ac:dyDescent="0.25">
      <c r="A432" t="s">
        <v>2957</v>
      </c>
      <c r="B432">
        <f t="shared" si="59"/>
        <v>30</v>
      </c>
      <c r="C432">
        <f t="shared" si="56"/>
        <v>56</v>
      </c>
      <c r="E432" t="str">
        <f t="shared" si="57"/>
        <v>/images/c/cc/DoctorArt.jpg</v>
      </c>
      <c r="H432" s="3" t="s">
        <v>1004</v>
      </c>
      <c r="J432" t="s">
        <v>1334</v>
      </c>
      <c r="K432" t="s">
        <v>1346</v>
      </c>
      <c r="L432" t="str">
        <f t="shared" si="58"/>
        <v>/images/f/fc/CryptArt.jpg</v>
      </c>
      <c r="O432">
        <f t="shared" si="54"/>
        <v>6</v>
      </c>
      <c r="P432">
        <f t="shared" si="60"/>
        <v>5</v>
      </c>
      <c r="S432" t="str">
        <f>INDEX(Illustrators!C:C,MATCH(SUBSTITUTE(LOWER(H432)," ",""),Illustrators!G:G,0))</f>
        <v>Lynell Ingram</v>
      </c>
      <c r="W432" t="str">
        <f t="shared" si="55"/>
        <v>{ id:"crypt", illustrator:"Lynell Ingram" },</v>
      </c>
    </row>
    <row r="433" spans="1:23" x14ac:dyDescent="0.25">
      <c r="A433" t="s">
        <v>2958</v>
      </c>
      <c r="B433">
        <f t="shared" si="59"/>
        <v>32</v>
      </c>
      <c r="C433">
        <f t="shared" si="56"/>
        <v>60</v>
      </c>
      <c r="E433" t="str">
        <f t="shared" si="57"/>
        <v>/images/e/ee/PrincessArt.jpg</v>
      </c>
      <c r="H433" s="3" t="s">
        <v>1005</v>
      </c>
      <c r="I433" s="3" t="s">
        <v>1348</v>
      </c>
      <c r="J433" t="s">
        <v>1378</v>
      </c>
      <c r="K433" t="s">
        <v>1347</v>
      </c>
      <c r="L433" t="str">
        <f t="shared" si="58"/>
        <v>/images/1/18/Cursed_VillageArt.jpg</v>
      </c>
      <c r="O433">
        <f t="shared" si="54"/>
        <v>14</v>
      </c>
      <c r="P433">
        <f t="shared" si="60"/>
        <v>13</v>
      </c>
      <c r="S433" t="str">
        <f>INDEX(Illustrators!C:C,MATCH(SUBSTITUTE(LOWER(H433)," ",""),Illustrators!G:G,0))</f>
        <v>Joshua Stewart</v>
      </c>
      <c r="W433" t="str">
        <f t="shared" si="55"/>
        <v>{ id:"cursedvillage", illustrator:"Joshua Stewart" },</v>
      </c>
    </row>
    <row r="434" spans="1:23" x14ac:dyDescent="0.25">
      <c r="A434" t="s">
        <v>2959</v>
      </c>
      <c r="B434">
        <f t="shared" si="59"/>
        <v>32</v>
      </c>
      <c r="C434">
        <f t="shared" si="56"/>
        <v>60</v>
      </c>
      <c r="E434" t="str">
        <f t="shared" si="57"/>
        <v>/images/c/cf/MandarinArt.jpg</v>
      </c>
      <c r="H434" s="3" t="s">
        <v>1006</v>
      </c>
      <c r="I434" s="3" t="s">
        <v>1351</v>
      </c>
      <c r="J434" t="s">
        <v>1350</v>
      </c>
      <c r="K434" t="s">
        <v>1349</v>
      </c>
      <c r="L434" t="str">
        <f t="shared" si="58"/>
        <v>/images/0/02/Den_of_SinArt.jpg</v>
      </c>
      <c r="O434">
        <f t="shared" si="54"/>
        <v>14</v>
      </c>
      <c r="P434">
        <f t="shared" si="60"/>
        <v>8</v>
      </c>
      <c r="S434" t="str">
        <f>INDEX(Illustrators!C:C,MATCH(SUBSTITUTE(LOWER(H434)," ",""),Illustrators!G:G,0))</f>
        <v>Mark Poole</v>
      </c>
      <c r="W434" t="str">
        <f t="shared" si="55"/>
        <v>{ id:"denofsin", illustrator:"Mark Poole" },</v>
      </c>
    </row>
    <row r="435" spans="1:23" x14ac:dyDescent="0.25">
      <c r="A435" t="s">
        <v>2960</v>
      </c>
      <c r="B435">
        <f t="shared" si="59"/>
        <v>38</v>
      </c>
      <c r="C435">
        <f t="shared" si="56"/>
        <v>72</v>
      </c>
      <c r="E435" t="str">
        <f t="shared" si="57"/>
        <v>/images/8/89/Dame_JosephineArt.jpg</v>
      </c>
      <c r="H435" s="3" t="s">
        <v>1007</v>
      </c>
      <c r="J435" t="s">
        <v>1335</v>
      </c>
      <c r="K435" t="s">
        <v>1362</v>
      </c>
      <c r="L435" t="str">
        <f t="shared" si="58"/>
        <v>/images/2/2e/IdolArt.jpg</v>
      </c>
      <c r="O435">
        <f t="shared" si="54"/>
        <v>5</v>
      </c>
      <c r="P435">
        <f t="shared" si="60"/>
        <v>4</v>
      </c>
      <c r="S435" t="str">
        <f>INDEX(Illustrators!C:C,MATCH(SUBSTITUTE(LOWER(H435)," ",""),Illustrators!G:G,0))</f>
        <v>Ryan Laukat</v>
      </c>
      <c r="W435" t="str">
        <f t="shared" si="55"/>
        <v>{ id:"idol", illustrator:"Ryan Laukat" },</v>
      </c>
    </row>
    <row r="436" spans="1:23" x14ac:dyDescent="0.25">
      <c r="A436" t="s">
        <v>2961</v>
      </c>
      <c r="B436">
        <f t="shared" si="59"/>
        <v>34</v>
      </c>
      <c r="C436">
        <f t="shared" si="56"/>
        <v>64</v>
      </c>
      <c r="E436" t="str">
        <f t="shared" si="57"/>
        <v>/images/5/5a/Dame_MollyArt.jpg</v>
      </c>
      <c r="H436" s="5" t="s">
        <v>1008</v>
      </c>
      <c r="J436" t="s">
        <v>1344</v>
      </c>
      <c r="K436" t="s">
        <v>2524</v>
      </c>
      <c r="L436" t="str">
        <f t="shared" si="58"/>
        <v>/images/7/78/PookaArt.jpg</v>
      </c>
      <c r="M436" t="s">
        <v>1537</v>
      </c>
      <c r="N436" t="str">
        <f>VLOOKUP(H436,digital_cards!U:V,2,FALSE)</f>
        <v>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qu'un&lt;/div&gt;&lt;/div&gt;&lt;br&gt;&lt;div style="display:inline;"&gt;&lt;div style="display:inline; font-size:21px;"&gt;Or maudit pour &lt;div style="display: inline; font-weight: bold;"&gt;+4 Cartes&lt;/div&gt;.&lt;/div&gt;&lt;/div&gt;&lt;br&gt;&lt;/div&gt;&lt;/div&gt;&lt;div class="card-text" style="position:absolute; top:126px;"&gt;&lt;div style="line-height:19px;"&gt;&lt;div style="display:inline;"&gt;&lt;div style="display:inline; font-size:18px;"&gt;&lt;div style="display: inline; font-style: italic;"&gt;Patrimoine : Or maudit&lt;/div&gt;&lt;/div&gt;&lt;/div&gt;&lt;br&gt;&lt;/div&gt;&lt;/div&gt;&lt;/div&gt;</v>
      </c>
      <c r="O436">
        <f t="shared" si="54"/>
        <v>5</v>
      </c>
      <c r="P436">
        <f t="shared" si="60"/>
        <v>5</v>
      </c>
      <c r="S436" t="str">
        <f>INDEX(Illustrators!C:C,MATCH(SUBSTITUTE(LOWER(H436)," ",""),Illustrators!G:G,0))</f>
        <v>Harald Lieske</v>
      </c>
      <c r="W436" t="str">
        <f t="shared" si="55"/>
        <v>{ id:"pooka", illustrator:"Harald Lieske" },</v>
      </c>
    </row>
    <row r="437" spans="1:23" x14ac:dyDescent="0.25">
      <c r="A437" t="s">
        <v>2962</v>
      </c>
      <c r="B437">
        <f t="shared" si="59"/>
        <v>29</v>
      </c>
      <c r="C437">
        <f t="shared" si="56"/>
        <v>54</v>
      </c>
      <c r="E437" t="str">
        <f t="shared" si="57"/>
        <v>/images/1/16/BakerArt.jpg</v>
      </c>
      <c r="H437" s="3" t="s">
        <v>1009</v>
      </c>
      <c r="I437" s="3" t="s">
        <v>1374</v>
      </c>
      <c r="J437" t="s">
        <v>1373</v>
      </c>
      <c r="K437" t="s">
        <v>1372</v>
      </c>
      <c r="L437" t="str">
        <f t="shared" si="58"/>
        <v>/images/a/a2/Sacred_GroveArt.jpg</v>
      </c>
      <c r="O437">
        <f t="shared" si="54"/>
        <v>10</v>
      </c>
      <c r="P437">
        <f t="shared" si="60"/>
        <v>11</v>
      </c>
      <c r="S437" t="str">
        <f>INDEX(Illustrators!C:C,MATCH(SUBSTITUTE(LOWER(H437)," ",""),Illustrators!G:G,0))</f>
        <v>Martin Hoffmann</v>
      </c>
      <c r="W437" t="str">
        <f t="shared" si="55"/>
        <v>{ id:"sacredgrove", illustrator:"Martin Hoffmann" },</v>
      </c>
    </row>
    <row r="438" spans="1:23" x14ac:dyDescent="0.25">
      <c r="A438" t="s">
        <v>2963</v>
      </c>
      <c r="B438">
        <f t="shared" si="59"/>
        <v>31</v>
      </c>
      <c r="C438">
        <f t="shared" si="56"/>
        <v>58</v>
      </c>
      <c r="E438" t="str">
        <f t="shared" si="57"/>
        <v>/images/5/56/ButcherArt.jpg</v>
      </c>
      <c r="H438" s="3" t="s">
        <v>1010</v>
      </c>
      <c r="J438" t="s">
        <v>1382</v>
      </c>
      <c r="K438" t="s">
        <v>1381</v>
      </c>
      <c r="L438" t="str">
        <f t="shared" si="58"/>
        <v>/images/e/e8/TormentorArt.jpg</v>
      </c>
      <c r="O438">
        <f t="shared" si="54"/>
        <v>11</v>
      </c>
      <c r="P438">
        <f t="shared" si="60"/>
        <v>9</v>
      </c>
      <c r="S438" t="str">
        <f>INDEX(Illustrators!C:C,MATCH(SUBSTITUTE(LOWER(H438)," ",""),Illustrators!G:G,0))</f>
        <v>Claus Stephan</v>
      </c>
      <c r="W438" t="str">
        <f t="shared" si="55"/>
        <v>{ id:"tormentor", illustrator:"Claus Stephan" },</v>
      </c>
    </row>
    <row r="439" spans="1:23" x14ac:dyDescent="0.25">
      <c r="A439" t="s">
        <v>2964</v>
      </c>
      <c r="B439">
        <f t="shared" si="59"/>
        <v>33</v>
      </c>
      <c r="C439">
        <f t="shared" si="56"/>
        <v>68</v>
      </c>
      <c r="E439" t="str">
        <f t="shared" si="57"/>
        <v>/images/6/6b/ArtificerArt.jpg</v>
      </c>
      <c r="H439" s="3" t="s">
        <v>1011</v>
      </c>
      <c r="I439" s="3" t="s">
        <v>1385</v>
      </c>
      <c r="J439" t="s">
        <v>1384</v>
      </c>
      <c r="K439" t="s">
        <v>1383</v>
      </c>
      <c r="L439" t="str">
        <f t="shared" si="58"/>
        <v>/images/7/70/Tragic_HeroArt.jpg</v>
      </c>
      <c r="O439">
        <f t="shared" si="54"/>
        <v>17</v>
      </c>
      <c r="P439">
        <f t="shared" si="60"/>
        <v>10</v>
      </c>
      <c r="S439" t="str">
        <f>INDEX(Illustrators!C:C,MATCH(SUBSTITUTE(LOWER(H439)," ",""),Illustrators!G:G,0))</f>
        <v>Brian Brinlee</v>
      </c>
      <c r="W439" t="str">
        <f t="shared" si="55"/>
        <v>{ id:"tragichero", illustrator:"Brian Brinlee" },</v>
      </c>
    </row>
    <row r="440" spans="1:23" x14ac:dyDescent="0.25">
      <c r="A440" t="s">
        <v>2965</v>
      </c>
      <c r="B440">
        <f t="shared" si="59"/>
        <v>29</v>
      </c>
      <c r="C440">
        <f t="shared" si="56"/>
        <v>54</v>
      </c>
      <c r="E440" t="str">
        <f t="shared" si="57"/>
        <v>/images/f/fc/CryptArt.jpg</v>
      </c>
      <c r="H440" s="3" t="s">
        <v>1012</v>
      </c>
      <c r="J440" t="s">
        <v>1345</v>
      </c>
      <c r="K440" t="s">
        <v>1387</v>
      </c>
      <c r="L440" t="str">
        <f t="shared" si="58"/>
        <v>/images/a/ae/VampireArt.jpg</v>
      </c>
      <c r="O440">
        <f t="shared" si="54"/>
        <v>7</v>
      </c>
      <c r="P440">
        <f t="shared" si="60"/>
        <v>7</v>
      </c>
      <c r="S440" t="str">
        <f>INDEX(Illustrators!C:C,MATCH(SUBSTITUTE(LOWER(H440)," ",""),Illustrators!G:G,0))</f>
        <v>Martin Hoffmann</v>
      </c>
      <c r="W440" t="str">
        <f t="shared" si="55"/>
        <v>{ id:"vampire", illustrator:"Martin Hoffmann" },</v>
      </c>
    </row>
    <row r="441" spans="1:23" x14ac:dyDescent="0.25">
      <c r="A441" t="s">
        <v>2966</v>
      </c>
      <c r="B441">
        <f t="shared" si="59"/>
        <v>38</v>
      </c>
      <c r="C441">
        <f t="shared" si="56"/>
        <v>78</v>
      </c>
      <c r="E441" t="str">
        <f t="shared" si="57"/>
        <v>/images/b/b8/Faithful_HoundArt.jpg</v>
      </c>
      <c r="H441" s="3" t="s">
        <v>1013</v>
      </c>
      <c r="J441" t="s">
        <v>1389</v>
      </c>
      <c r="K441" t="s">
        <v>1388</v>
      </c>
      <c r="L441" t="str">
        <f t="shared" si="58"/>
        <v>/images/4/4a/WerewolfArt.jpg</v>
      </c>
      <c r="O441">
        <f t="shared" si="54"/>
        <v>10</v>
      </c>
      <c r="P441">
        <f t="shared" si="60"/>
        <v>8</v>
      </c>
      <c r="S441" t="str">
        <f>INDEX(Illustrators!C:C,MATCH(SUBSTITUTE(LOWER(H441)," ",""),Illustrators!G:G,0))</f>
        <v>Grant Hansen</v>
      </c>
      <c r="W441" t="str">
        <f t="shared" si="55"/>
        <v>{ id:"werewolf", illustrator:"Grant Hansen" },</v>
      </c>
    </row>
    <row r="442" spans="1:23" x14ac:dyDescent="0.25">
      <c r="A442" t="s">
        <v>2967</v>
      </c>
      <c r="B442">
        <f t="shared" si="59"/>
        <v>36</v>
      </c>
      <c r="C442">
        <f t="shared" si="56"/>
        <v>68</v>
      </c>
      <c r="E442" t="str">
        <f t="shared" si="57"/>
        <v>/images/c/cd/Capital_CityArt.jpg</v>
      </c>
      <c r="H442" s="3" t="s">
        <v>1014</v>
      </c>
      <c r="J442" t="s">
        <v>1371</v>
      </c>
      <c r="K442" t="s">
        <v>1370</v>
      </c>
      <c r="L442" t="str">
        <f t="shared" si="58"/>
        <v>/images/c/cc/RaiderArt.jpg</v>
      </c>
      <c r="O442">
        <f t="shared" si="54"/>
        <v>6</v>
      </c>
      <c r="P442">
        <f t="shared" si="60"/>
        <v>6</v>
      </c>
      <c r="S442" t="str">
        <f>INDEX(Illustrators!C:C,MATCH(SUBSTITUTE(LOWER(H442)," ",""),Illustrators!G:G,0))</f>
        <v>Mark Poole</v>
      </c>
      <c r="W442" t="str">
        <f t="shared" si="55"/>
        <v>{ id:"raider", illustrator:"Mark Poole" },</v>
      </c>
    </row>
    <row r="443" spans="1:23" x14ac:dyDescent="0.25">
      <c r="A443" t="s">
        <v>2968</v>
      </c>
      <c r="B443">
        <f t="shared" si="59"/>
        <v>32</v>
      </c>
      <c r="C443">
        <f t="shared" si="56"/>
        <v>60</v>
      </c>
      <c r="E443" t="str">
        <f t="shared" si="57"/>
        <v>/images/0/04/ContractArt.jpg</v>
      </c>
      <c r="F443" t="s">
        <v>887</v>
      </c>
      <c r="H443" s="3" t="s">
        <v>1178</v>
      </c>
      <c r="I443" s="3" t="s">
        <v>1192</v>
      </c>
      <c r="J443" t="s">
        <v>1105</v>
      </c>
      <c r="K443" t="s">
        <v>1579</v>
      </c>
      <c r="L443" t="str">
        <f t="shared" si="58"/>
        <v>/images/7/78/The_Earth%27s_GiftArt.jpg</v>
      </c>
      <c r="M443" t="s">
        <v>1579</v>
      </c>
      <c r="N443" t="str">
        <f>VLOOKUP(H443,digital_cards!U:V,2,FALSE)</f>
        <v>&lt;div class="landscape-text" style="top:0px;"&gt;&lt;div style="line-height:26px;"&gt;&lt;div style="display:inline;"&gt;&lt;div style="display:inline; font-size:20px;"&gt;Vous pouvez défausser une carte Trésor&lt;/div&gt;&lt;/div&gt;&lt;br&gt;&lt;div style="display:inline;"&gt;&lt;div style="display:inline; font-size:20px;"&gt;pour recevoir une carte coûtant jusqu'à      .&lt;/div&gt;&lt;/div&gt;&lt;br&gt;&lt;/div&gt;&lt;div class="card-text-coin-icon" style="transform:scale(0.2); top:33px; display: inline;left:360px;"&gt;&lt;div class="card-text-coin-text-container" style="display:inline;"&gt;&lt;div class="card-text-coin-text" style="color: black; display:inline; top:8px;"&gt;4&lt;/div&gt;&lt;/div&gt;&lt;/div&gt;&lt;/div&gt;</v>
      </c>
      <c r="O443">
        <f t="shared" si="54"/>
        <v>15</v>
      </c>
      <c r="P443">
        <f t="shared" si="60"/>
        <v>13</v>
      </c>
      <c r="S443" t="str">
        <f>INDEX(Illustrators!C:C,MATCH(SUBSTITUTE(LOWER(H443)," ",""),Illustrators!G:G,0))</f>
        <v>Julien Delval</v>
      </c>
      <c r="W443" t="str">
        <f t="shared" si="55"/>
        <v>{ id:"theearthsgift", illustrator:"Julien Delval" },</v>
      </c>
    </row>
    <row r="444" spans="1:23" x14ac:dyDescent="0.25">
      <c r="A444" t="s">
        <v>2969</v>
      </c>
      <c r="B444">
        <f t="shared" si="59"/>
        <v>30</v>
      </c>
      <c r="C444">
        <f t="shared" si="56"/>
        <v>56</v>
      </c>
      <c r="E444" t="str">
        <f t="shared" si="57"/>
        <v>/images/1/13/ModifyArt.jpg</v>
      </c>
      <c r="F444" t="s">
        <v>887</v>
      </c>
      <c r="H444" s="3" t="s">
        <v>1179</v>
      </c>
      <c r="I444" s="3" t="s">
        <v>1161</v>
      </c>
      <c r="J444" t="s">
        <v>1107</v>
      </c>
      <c r="K444" t="s">
        <v>1106</v>
      </c>
      <c r="L444" t="str">
        <f t="shared" si="58"/>
        <v>/images/7/77/The_Field%27s_GiftArt.jpg</v>
      </c>
      <c r="M444" t="s">
        <v>1106</v>
      </c>
      <c r="N444" t="str">
        <f>VLOOKUP(H444,digital_cards!U:V,2,FALSE)</f>
        <v>&lt;div class="landscape-text" style="top:0px;"&gt;&lt;div style="font-weight: bold;"&gt;&lt;div style="line-height:25px;"&gt;&lt;div style="display:inline;"&gt;&lt;div style="display:inline; font-size:25px;"&gt;+1 Action&lt;/div&gt;&lt;/div&gt;&lt;br&gt;&lt;div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v>
      </c>
      <c r="O444">
        <f t="shared" si="54"/>
        <v>14</v>
      </c>
      <c r="P444">
        <f t="shared" si="60"/>
        <v>13</v>
      </c>
      <c r="S444" t="str">
        <f>INDEX(Illustrators!C:C,MATCH(SUBSTITUTE(LOWER(H444)," ",""),Illustrators!G:G,0))</f>
        <v>Julien Delval</v>
      </c>
      <c r="W444" t="str">
        <f t="shared" si="55"/>
        <v>{ id:"thefieldsgift", illustrator:"Julien Delval" },</v>
      </c>
    </row>
    <row r="445" spans="1:23" x14ac:dyDescent="0.25">
      <c r="A445" t="s">
        <v>2970</v>
      </c>
      <c r="B445">
        <f t="shared" si="59"/>
        <v>30</v>
      </c>
      <c r="C445">
        <f t="shared" si="56"/>
        <v>56</v>
      </c>
      <c r="E445" t="str">
        <f t="shared" si="57"/>
        <v>/images/a/af/BorrowArt.jpg</v>
      </c>
      <c r="F445" t="s">
        <v>887</v>
      </c>
      <c r="H445" s="3" t="s">
        <v>1180</v>
      </c>
      <c r="I445" s="3" t="s">
        <v>1162</v>
      </c>
      <c r="J445" t="s">
        <v>1116</v>
      </c>
      <c r="K445" t="s">
        <v>1108</v>
      </c>
      <c r="L445" t="str">
        <f t="shared" si="58"/>
        <v>/images/2/22/The_Flame%27s_GiftArt.jpg</v>
      </c>
      <c r="M445" t="s">
        <v>1108</v>
      </c>
      <c r="N445" t="str">
        <f>VLOOKUP(H445,digital_cards!U:V,2,FALSE)</f>
        <v>&lt;div class="landscape-text" style="top:14px;"&gt;&lt;div style="display:inline;"&gt;&lt;div style="display:inline; font-size:24px;"&gt;Vous pouvez écarter une carte de votre main.&lt;/div&gt;&lt;/div&gt;&lt;br&gt;&lt;/div&gt;</v>
      </c>
      <c r="O445">
        <f t="shared" si="54"/>
        <v>15</v>
      </c>
      <c r="P445">
        <f t="shared" si="60"/>
        <v>13</v>
      </c>
      <c r="S445" t="str">
        <f>INDEX(Illustrators!C:C,MATCH(SUBSTITUTE(LOWER(H445)," ",""),Illustrators!G:G,0))</f>
        <v>Julien Delval</v>
      </c>
      <c r="W445" t="str">
        <f t="shared" si="55"/>
        <v>{ id:"theflamesgift", illustrator:"Julien Delval" },</v>
      </c>
    </row>
    <row r="446" spans="1:23" x14ac:dyDescent="0.25">
      <c r="A446" t="s">
        <v>2971</v>
      </c>
      <c r="B446">
        <f t="shared" si="59"/>
        <v>29</v>
      </c>
      <c r="C446">
        <f t="shared" si="56"/>
        <v>54</v>
      </c>
      <c r="E446" t="str">
        <f t="shared" si="57"/>
        <v>/images/a/a1/BathsArt.jpg</v>
      </c>
      <c r="F446" t="s">
        <v>887</v>
      </c>
      <c r="H446" s="3" t="s">
        <v>1181</v>
      </c>
      <c r="I446" s="3" t="s">
        <v>1163</v>
      </c>
      <c r="J446" t="s">
        <v>1118</v>
      </c>
      <c r="K446" t="s">
        <v>1109</v>
      </c>
      <c r="L446" t="str">
        <f t="shared" si="58"/>
        <v>/images/7/73/The_Forest%27s_GiftArt.jpg</v>
      </c>
      <c r="M446" t="s">
        <v>1109</v>
      </c>
      <c r="N446" t="str">
        <f>VLOOKUP(H446,digital_cards!U:V,2,FALSE)</f>
        <v>&lt;div class="landscape-text" style="top:0px;"&gt;&lt;div style="font-weight: bold;"&gt;&lt;div style="line-height:25px;"&gt;&lt;div style="display:inline;"&gt;&lt;div style="display:inline; font-size:25px;"&gt;+1 Achat&lt;/div&gt;&lt;/div&gt;&lt;br&gt;&lt;div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v>
      </c>
      <c r="O446">
        <f t="shared" si="54"/>
        <v>14</v>
      </c>
      <c r="P446">
        <f t="shared" si="60"/>
        <v>14</v>
      </c>
      <c r="S446" t="str">
        <f>INDEX(Illustrators!C:C,MATCH(SUBSTITUTE(LOWER(H446)," ",""),Illustrators!G:G,0))</f>
        <v>Julien Delval</v>
      </c>
      <c r="W446" t="str">
        <f t="shared" si="55"/>
        <v>{ id:"theforestsgift", illustrator:"Julien Delval" },</v>
      </c>
    </row>
    <row r="447" spans="1:23" x14ac:dyDescent="0.25">
      <c r="A447" t="s">
        <v>2972</v>
      </c>
      <c r="B447">
        <f t="shared" si="59"/>
        <v>32</v>
      </c>
      <c r="C447">
        <f t="shared" si="56"/>
        <v>60</v>
      </c>
      <c r="E447" t="str">
        <f t="shared" si="57"/>
        <v>/images/5/5b/FountainArt.jpg</v>
      </c>
      <c r="F447" t="s">
        <v>887</v>
      </c>
      <c r="H447" s="3" t="s">
        <v>1182</v>
      </c>
      <c r="I447" s="3" t="s">
        <v>1164</v>
      </c>
      <c r="J447" t="s">
        <v>1117</v>
      </c>
      <c r="K447" t="s">
        <v>1110</v>
      </c>
      <c r="L447" t="str">
        <f t="shared" si="58"/>
        <v>/images/c/cd/The_Moon%27s_GiftArt.jpg</v>
      </c>
      <c r="M447" t="s">
        <v>1110</v>
      </c>
      <c r="N447" t="str">
        <f>VLOOKUP(H447,digital_cards!U:V,2,FALSE)</f>
        <v>&lt;div class="landscape-text" style="top:0px;"&gt;&lt;div style="display:inline;"&gt;&lt;div style="display:inline; font-size:22px;"&gt;Consultez votre défausse. Vous pouvez&lt;/div&gt;&lt;/div&gt;&lt;br&gt;&lt;div style="display:inline;"&gt;&lt;div style="display:inline; font-size:22px;"&gt;en placer une carte sur votre pioche.&lt;/div&gt;&lt;/div&gt;&lt;br&gt;&lt;/div&gt;</v>
      </c>
      <c r="O447">
        <f t="shared" si="54"/>
        <v>14</v>
      </c>
      <c r="P447">
        <f t="shared" si="60"/>
        <v>12</v>
      </c>
      <c r="S447" t="str">
        <f>INDEX(Illustrators!C:C,MATCH(SUBSTITUTE(LOWER(H447)," ",""),Illustrators!G:G,0))</f>
        <v>Julien Delval</v>
      </c>
      <c r="W447" t="str">
        <f t="shared" si="55"/>
        <v>{ id:"themoonsgift", illustrator:"Julien Delval" },</v>
      </c>
    </row>
    <row r="448" spans="1:23" x14ac:dyDescent="0.25">
      <c r="A448" t="s">
        <v>2973</v>
      </c>
      <c r="B448">
        <f t="shared" si="59"/>
        <v>31</v>
      </c>
      <c r="C448">
        <f t="shared" si="56"/>
        <v>58</v>
      </c>
      <c r="E448" t="str">
        <f t="shared" si="57"/>
        <v>/images/c/c6/OrchardArt.jpg</v>
      </c>
      <c r="F448" t="s">
        <v>887</v>
      </c>
      <c r="H448" s="3" t="s">
        <v>1183</v>
      </c>
      <c r="I448" s="3" t="s">
        <v>1165</v>
      </c>
      <c r="J448" t="s">
        <v>1119</v>
      </c>
      <c r="K448" t="s">
        <v>1111</v>
      </c>
      <c r="L448" t="str">
        <f t="shared" si="58"/>
        <v>/images/5/53/The_Mountain%27s_GiftArt.jpg</v>
      </c>
      <c r="M448" t="s">
        <v>1111</v>
      </c>
      <c r="N448" t="str">
        <f>VLOOKUP(H448,digital_cards!U:V,2,FALSE)</f>
        <v>&lt;div class="landscape-text" style="top:14px;"&gt;&lt;div style="display:inline;"&gt;&lt;div style="display:inline; font-size:26px;"&gt;Recevez un Argent.&lt;/div&gt;&lt;/div&gt;&lt;br&gt;&lt;/div&gt;</v>
      </c>
      <c r="O448">
        <f t="shared" si="54"/>
        <v>17</v>
      </c>
      <c r="P448">
        <f t="shared" si="60"/>
        <v>16</v>
      </c>
      <c r="S448" t="str">
        <f>INDEX(Illustrators!C:C,MATCH(SUBSTITUTE(LOWER(H448)," ",""),Illustrators!G:G,0))</f>
        <v>Julien Delval</v>
      </c>
      <c r="W448" t="str">
        <f t="shared" si="55"/>
        <v>{ id:"themountainsgift", illustrator:"Julien Delval" },</v>
      </c>
    </row>
    <row r="449" spans="1:23" x14ac:dyDescent="0.25">
      <c r="A449" t="s">
        <v>2974</v>
      </c>
      <c r="B449">
        <f t="shared" si="59"/>
        <v>32</v>
      </c>
      <c r="C449">
        <f t="shared" si="56"/>
        <v>60</v>
      </c>
      <c r="E449" t="str">
        <f t="shared" si="57"/>
        <v>/images/d/dc/FestivalArt.jpg</v>
      </c>
      <c r="F449" t="s">
        <v>887</v>
      </c>
      <c r="H449" s="3" t="s">
        <v>1184</v>
      </c>
      <c r="I449" s="3" t="s">
        <v>1166</v>
      </c>
      <c r="J449" t="s">
        <v>1113</v>
      </c>
      <c r="K449" t="s">
        <v>2311</v>
      </c>
      <c r="L449" t="str">
        <f t="shared" si="58"/>
        <v>/images/3/33/The_River%27s_GiftArt.jpg</v>
      </c>
      <c r="M449" t="s">
        <v>1112</v>
      </c>
      <c r="N449" t="str">
        <f>VLOOKUP(H449,digital_cards!U:V,2,FALSE)</f>
        <v>&lt;div class="landscape-text" style="top:0px;"&gt;&lt;div style="display:inline;"&gt;&lt;div style="display:inline; font-size:22px;"&gt;&lt;div style="display: inline; font-weight: bold;"&gt;+1 Carte&lt;/div&gt; à la fin de ce tour.&lt;/div&gt;&lt;/div&gt;&lt;br&gt;&lt;div style="display:inline;"&gt;&lt;div style="display:inline; font-size:18px;"&gt;(Conservez ceci jusqu'à la phase Ajustement.)&lt;/div&gt;&lt;/div&gt;&lt;br&gt;&lt;/div&gt;</v>
      </c>
      <c r="O449">
        <f t="shared" si="54"/>
        <v>17</v>
      </c>
      <c r="P449">
        <f t="shared" si="60"/>
        <v>13</v>
      </c>
      <c r="S449" t="str">
        <f>INDEX(Illustrators!C:C,MATCH(SUBSTITUTE(LOWER(H449)," ",""),Illustrators!G:G,0))</f>
        <v>Julien Delval</v>
      </c>
      <c r="W449" t="str">
        <f t="shared" si="55"/>
        <v>{ id:"theriversgift", illustrator:"Julien Delval" },</v>
      </c>
    </row>
    <row r="450" spans="1:23" x14ac:dyDescent="0.25">
      <c r="A450" t="s">
        <v>2975</v>
      </c>
      <c r="B450">
        <f t="shared" si="59"/>
        <v>38</v>
      </c>
      <c r="C450">
        <f t="shared" si="56"/>
        <v>72</v>
      </c>
      <c r="E450" t="str">
        <f t="shared" si="57"/>
        <v>/images/1/1a/Secret_ChamberArt.jpg</v>
      </c>
      <c r="F450" t="s">
        <v>887</v>
      </c>
      <c r="H450" s="3" t="s">
        <v>1185</v>
      </c>
      <c r="I450" s="3" t="s">
        <v>1167</v>
      </c>
      <c r="J450" t="s">
        <v>1115</v>
      </c>
      <c r="K450" t="s">
        <v>1114</v>
      </c>
      <c r="L450" t="str">
        <f t="shared" si="58"/>
        <v>/images/8/88/The_Sea%27s_GiftArt.jpg</v>
      </c>
      <c r="M450" t="s">
        <v>1114</v>
      </c>
      <c r="N450" t="str">
        <f>VLOOKUP(H450,digital_cards!U:V,2,FALSE)</f>
        <v>&lt;div class="landscape-text" style="top:14px;"&gt;&lt;div style="font-weight: bold;"&gt;&lt;div style="display:inline;"&gt;&lt;div style="display:inline; font-size:28px;"&gt;+1 Carte&lt;/div&gt;&lt;/div&gt;&lt;br&gt;&lt;/div&gt;&lt;/div&gt;</v>
      </c>
      <c r="O450">
        <f t="shared" ref="O450:O513" si="61">LEN(J450)</f>
        <v>13</v>
      </c>
      <c r="P450">
        <f t="shared" si="60"/>
        <v>11</v>
      </c>
      <c r="S450" t="str">
        <f>INDEX(Illustrators!C:C,MATCH(SUBSTITUTE(LOWER(H450)," ",""),Illustrators!G:G,0))</f>
        <v>Julien Delval</v>
      </c>
      <c r="W450" t="str">
        <f t="shared" si="55"/>
        <v>{ id:"theseasgift", illustrator:"Julien Delval" },</v>
      </c>
    </row>
    <row r="451" spans="1:23" x14ac:dyDescent="0.25">
      <c r="A451" t="s">
        <v>2976</v>
      </c>
      <c r="B451">
        <f t="shared" si="59"/>
        <v>28</v>
      </c>
      <c r="C451">
        <f t="shared" si="56"/>
        <v>52</v>
      </c>
      <c r="E451" t="str">
        <f t="shared" si="57"/>
        <v>/images/f/f9/MillArt.jpg</v>
      </c>
      <c r="F451" t="s">
        <v>887</v>
      </c>
      <c r="H451" s="3" t="s">
        <v>1186</v>
      </c>
      <c r="I451" s="3" t="s">
        <v>1168</v>
      </c>
      <c r="J451" t="s">
        <v>1121</v>
      </c>
      <c r="K451" t="s">
        <v>1120</v>
      </c>
      <c r="L451" t="str">
        <f t="shared" si="58"/>
        <v>/images/b/bc/The_Sky%27s_GiftArt.jpg</v>
      </c>
      <c r="M451" t="s">
        <v>1120</v>
      </c>
      <c r="N451" t="str">
        <f>VLOOKUP(H451,digital_cards!U:V,2,FALSE)</f>
        <v>&lt;div class="landscape-text" style="top:14px;"&gt;&lt;div style="display:inline;"&gt;&lt;div style="display:inline; font-size:20px;"&gt;Vous pouvez défausser 3 cartes pour recevoir un Or.&lt;/div&gt;&lt;/div&gt;&lt;br&gt;&lt;/div&gt;</v>
      </c>
      <c r="O451">
        <f t="shared" si="61"/>
        <v>11</v>
      </c>
      <c r="P451">
        <f t="shared" si="60"/>
        <v>11</v>
      </c>
      <c r="S451" t="str">
        <f>INDEX(Illustrators!C:C,MATCH(SUBSTITUTE(LOWER(H451)," ",""),Illustrators!G:G,0))</f>
        <v>Julien Delval</v>
      </c>
      <c r="W451" t="str">
        <f t="shared" ref="W451:W514" si="62">IFERROR("{ id:"""&amp;H451&amp;""", illustrator:"""&amp;S451&amp;""" },","")</f>
        <v>{ id:"theskysgift", illustrator:"Julien Delval" },</v>
      </c>
    </row>
    <row r="452" spans="1:23" x14ac:dyDescent="0.25">
      <c r="A452" t="s">
        <v>2977</v>
      </c>
      <c r="B452">
        <f t="shared" si="59"/>
        <v>30</v>
      </c>
      <c r="C452">
        <f t="shared" si="56"/>
        <v>56</v>
      </c>
      <c r="E452" t="str">
        <f t="shared" si="57"/>
        <v>/images/9/98/NoblesArt.jpg</v>
      </c>
      <c r="F452" t="s">
        <v>887</v>
      </c>
      <c r="H452" s="3" t="s">
        <v>1187</v>
      </c>
      <c r="I452" s="3" t="s">
        <v>1169</v>
      </c>
      <c r="J452" t="s">
        <v>1123</v>
      </c>
      <c r="K452" t="s">
        <v>1122</v>
      </c>
      <c r="L452" t="str">
        <f t="shared" si="58"/>
        <v>/images/f/f1/The_Sun%27s_GiftArt.jpg</v>
      </c>
      <c r="M452" t="s">
        <v>1122</v>
      </c>
      <c r="N452" t="str">
        <f>VLOOKUP(H452,digital_cards!U:V,2,FALSE)</f>
        <v>&lt;div class="landscape-text" style="top:0px;"&gt;&lt;div style="position:relative; top:0px;"&gt;&lt;div style="line-height:19px;"&gt;&lt;div style="display:inline;"&gt;&lt;div style="display:inline; font-size:19px;"&gt;Consultez les 4 premières cartes de votre pioche.&lt;/div&gt;&lt;/div&gt;&lt;br&gt;&lt;div style="display:inline;"&gt;&lt;div style="display:inline; font-size:19px;"&gt; Défaussez-en autant que vous le souhaitez&lt;/div&gt;&lt;/div&gt;&lt;br&gt;&lt;div style="display:inline;"&gt;&lt;div style="display:inline; font-size:19px;"&gt;et replacez le reste dans l'ordre de votre choix.&lt;/div&gt;&lt;/div&gt;&lt;br&gt;&lt;/div&gt;&lt;/div&gt;&lt;/div&gt;</v>
      </c>
      <c r="O452">
        <f t="shared" si="61"/>
        <v>13</v>
      </c>
      <c r="P452">
        <f t="shared" si="60"/>
        <v>11</v>
      </c>
      <c r="S452" t="str">
        <f>INDEX(Illustrators!C:C,MATCH(SUBSTITUTE(LOWER(H452)," ",""),Illustrators!G:G,0))</f>
        <v>Julien Delval</v>
      </c>
      <c r="W452" t="str">
        <f t="shared" si="62"/>
        <v>{ id:"thesunsgift", illustrator:"Julien Delval" },</v>
      </c>
    </row>
    <row r="453" spans="1:23" x14ac:dyDescent="0.25">
      <c r="A453" t="s">
        <v>2978</v>
      </c>
      <c r="B453">
        <f t="shared" si="59"/>
        <v>38</v>
      </c>
      <c r="C453">
        <f t="shared" ref="C453:C516" si="63">FIND(".jpg",A453,B453)+3</f>
        <v>72</v>
      </c>
      <c r="E453" t="str">
        <f t="shared" ref="E453:E518" si="64">SUBSTITUTE(RIGHT(LEFT(A453,C453),LEN(LEFT(A453,C453))-B453),"/thumb","")</f>
        <v>/images/5/5e/Secret_PassageArt.jpg</v>
      </c>
      <c r="F453" t="s">
        <v>887</v>
      </c>
      <c r="H453" s="3" t="s">
        <v>1188</v>
      </c>
      <c r="I453" s="3" t="s">
        <v>1171</v>
      </c>
      <c r="J453" t="s">
        <v>1104</v>
      </c>
      <c r="K453" t="s">
        <v>1103</v>
      </c>
      <c r="L453" t="str">
        <f t="shared" si="58"/>
        <v>/images/c/c5/The_Swamp%27s_GiftArt.jpg</v>
      </c>
      <c r="M453" t="s">
        <v>1103</v>
      </c>
      <c r="N453" t="str">
        <f>VLOOKUP(H453,digital_cards!U:V,2,FALSE)</f>
        <v>&lt;div class="landscape-text" style="top:14px;"&gt;&lt;div style="display:inline;"&gt;&lt;div style="display:inline; font-size:26px;"&gt;Recevez un Feu follet de sa pile.&lt;/div&gt;&lt;/div&gt;&lt;br&gt;&lt;/div&gt;</v>
      </c>
      <c r="O453">
        <f t="shared" si="61"/>
        <v>14</v>
      </c>
      <c r="P453">
        <f t="shared" si="60"/>
        <v>13</v>
      </c>
      <c r="S453" t="str">
        <f>INDEX(Illustrators!C:C,MATCH(SUBSTITUTE(LOWER(H453)," ",""),Illustrators!G:G,0))</f>
        <v>Julien Delval</v>
      </c>
      <c r="W453" t="str">
        <f t="shared" si="62"/>
        <v>{ id:"theswampsgift", illustrator:"Julien Delval" },</v>
      </c>
    </row>
    <row r="454" spans="1:23" x14ac:dyDescent="0.25">
      <c r="A454" t="s">
        <v>2979</v>
      </c>
      <c r="B454">
        <f t="shared" si="59"/>
        <v>34</v>
      </c>
      <c r="C454">
        <f t="shared" si="63"/>
        <v>64</v>
      </c>
      <c r="E454" t="str">
        <f t="shared" si="64"/>
        <v>/images/0/06/LighthouseArt.jpg</v>
      </c>
      <c r="F454" t="s">
        <v>887</v>
      </c>
      <c r="H454" s="3" t="s">
        <v>1189</v>
      </c>
      <c r="I454" s="3" t="s">
        <v>1170</v>
      </c>
      <c r="J454" t="s">
        <v>1125</v>
      </c>
      <c r="K454" t="s">
        <v>1124</v>
      </c>
      <c r="L454" t="str">
        <f t="shared" si="58"/>
        <v>/images/f/f4/The_Wind%27s_GiftArt.jpg</v>
      </c>
      <c r="M454" t="s">
        <v>1124</v>
      </c>
      <c r="N454" t="str">
        <f>VLOOKUP(H454,digital_cards!U:V,2,FALSE)</f>
        <v>&lt;div class="landscape-text" style="top:0px;"&gt;&lt;div style="font-weight: bold;"&gt;&lt;div style="display:inline;"&gt;&lt;div style="display:inline; font-size:26px;"&gt;+2 Cartes&lt;/div&gt;&lt;/div&gt;&lt;br&gt;&lt;/div&gt;&lt;div style="display:inline;"&gt;&lt;div style="display:inline; font-size:26px;"&gt;Défaussez 2 cartes.&lt;/div&gt;&lt;/div&gt;&lt;br&gt;&lt;/div&gt;</v>
      </c>
      <c r="O454">
        <f t="shared" si="61"/>
        <v>11</v>
      </c>
      <c r="P454">
        <f t="shared" si="60"/>
        <v>12</v>
      </c>
      <c r="S454" t="str">
        <f>INDEX(Illustrators!C:C,MATCH(SUBSTITUTE(LOWER(H454)," ",""),Illustrators!G:G,0))</f>
        <v>Julien Delval</v>
      </c>
      <c r="W454" t="str">
        <f t="shared" si="62"/>
        <v>{ id:"thewindsgift", illustrator:"Julien Delval" },</v>
      </c>
    </row>
    <row r="455" spans="1:23" x14ac:dyDescent="0.25">
      <c r="A455" t="s">
        <v>2980</v>
      </c>
      <c r="B455">
        <f t="shared" si="59"/>
        <v>31</v>
      </c>
      <c r="C455">
        <f t="shared" si="63"/>
        <v>58</v>
      </c>
      <c r="E455" t="str">
        <f t="shared" si="64"/>
        <v>/images/2/21/CaravanArt.jpg</v>
      </c>
      <c r="H455" s="3" t="s">
        <v>1015</v>
      </c>
      <c r="I455" s="3" t="s">
        <v>1407</v>
      </c>
      <c r="J455" s="3" t="s">
        <v>1753</v>
      </c>
      <c r="K455" t="s">
        <v>1752</v>
      </c>
      <c r="L455" t="str">
        <f t="shared" si="58"/>
        <v>/images/3/3d/Haunted_MirrorArt.jpg</v>
      </c>
      <c r="O455">
        <f t="shared" si="61"/>
        <v>13</v>
      </c>
      <c r="P455">
        <f t="shared" si="60"/>
        <v>13</v>
      </c>
      <c r="S455" t="str">
        <f>INDEX(Illustrators!C:C,MATCH(SUBSTITUTE(LOWER(H455)," ",""),Illustrators!G:G,0))</f>
        <v>Eric J Carter</v>
      </c>
      <c r="W455" t="str">
        <f t="shared" si="62"/>
        <v>{ id:"hauntedmirror", illustrator:"Eric J Carter" },</v>
      </c>
    </row>
    <row r="456" spans="1:23" x14ac:dyDescent="0.25">
      <c r="A456" t="s">
        <v>2981</v>
      </c>
      <c r="B456">
        <f t="shared" si="59"/>
        <v>34</v>
      </c>
      <c r="C456">
        <f t="shared" si="63"/>
        <v>64</v>
      </c>
      <c r="E456" t="str">
        <f t="shared" si="64"/>
        <v>/images/e/e3/UniversityArt.jpg</v>
      </c>
      <c r="H456" s="3" t="s">
        <v>1016</v>
      </c>
      <c r="I456" s="3" t="s">
        <v>1408</v>
      </c>
      <c r="J456" s="3" t="s">
        <v>1761</v>
      </c>
      <c r="K456" t="s">
        <v>1758</v>
      </c>
      <c r="L456" t="str">
        <f t="shared" si="58"/>
        <v>/images/c/c2/Magic_LampArt.jpg</v>
      </c>
      <c r="O456">
        <f t="shared" si="61"/>
        <v>13</v>
      </c>
      <c r="P456">
        <f t="shared" si="60"/>
        <v>9</v>
      </c>
      <c r="S456" t="str">
        <f>INDEX(Illustrators!C:C,MATCH(SUBSTITUTE(LOWER(H456)," ",""),Illustrators!G:G,0))</f>
        <v>Ryan Laukat</v>
      </c>
      <c r="W456" t="str">
        <f t="shared" si="62"/>
        <v>{ id:"magiclamp", illustrator:"Ryan Laukat" },</v>
      </c>
    </row>
    <row r="457" spans="1:23" x14ac:dyDescent="0.25">
      <c r="A457" t="s">
        <v>2982</v>
      </c>
      <c r="B457">
        <f t="shared" si="59"/>
        <v>36</v>
      </c>
      <c r="C457">
        <f t="shared" si="63"/>
        <v>68</v>
      </c>
      <c r="E457" t="str">
        <f t="shared" si="64"/>
        <v>/images/c/cc/Grand_MarketArt.jpg</v>
      </c>
      <c r="H457" s="3" t="s">
        <v>1017</v>
      </c>
      <c r="J457" s="3" t="s">
        <v>1763</v>
      </c>
      <c r="K457" t="s">
        <v>1762</v>
      </c>
      <c r="L457" t="str">
        <f t="shared" si="58"/>
        <v>/images/0/06/GoatArt.jpg</v>
      </c>
      <c r="O457">
        <f t="shared" si="61"/>
        <v>6</v>
      </c>
      <c r="P457">
        <f t="shared" si="60"/>
        <v>4</v>
      </c>
      <c r="S457" t="str">
        <f>INDEX(Illustrators!C:C,MATCH(SUBSTITUTE(LOWER(H457)," ",""),Illustrators!G:G,0))</f>
        <v>Claus Stephan</v>
      </c>
      <c r="W457" t="str">
        <f t="shared" si="62"/>
        <v>{ id:"goat", illustrator:"Claus Stephan" },</v>
      </c>
    </row>
    <row r="458" spans="1:23" x14ac:dyDescent="0.25">
      <c r="A458" t="s">
        <v>2983</v>
      </c>
      <c r="B458">
        <f t="shared" si="59"/>
        <v>37</v>
      </c>
      <c r="C458">
        <f t="shared" si="63"/>
        <v>70</v>
      </c>
      <c r="E458" t="str">
        <f t="shared" si="64"/>
        <v>/images/0/0e/Ruined_MarketArt.jpg</v>
      </c>
      <c r="H458" s="3" t="s">
        <v>1018</v>
      </c>
      <c r="J458" s="3" t="s">
        <v>1502</v>
      </c>
      <c r="K458" t="s">
        <v>1194</v>
      </c>
      <c r="L458" t="str">
        <f t="shared" si="58"/>
        <v>/images/9/9e/PastureArt.jpg</v>
      </c>
      <c r="O458">
        <f t="shared" si="61"/>
        <v>8</v>
      </c>
      <c r="P458">
        <f t="shared" si="60"/>
        <v>7</v>
      </c>
      <c r="S458" t="str">
        <f>INDEX(Illustrators!C:C,MATCH(SUBSTITUTE(LOWER(H458)," ",""),Illustrators!G:G,0))</f>
        <v>Matthias Catrein</v>
      </c>
      <c r="W458" t="str">
        <f t="shared" si="62"/>
        <v>{ id:"pasture", illustrator:"Matthias Catrein" },</v>
      </c>
    </row>
    <row r="459" spans="1:23" x14ac:dyDescent="0.25">
      <c r="A459" t="s">
        <v>2984</v>
      </c>
      <c r="B459">
        <f t="shared" si="59"/>
        <v>27</v>
      </c>
      <c r="C459">
        <f t="shared" si="63"/>
        <v>50</v>
      </c>
      <c r="E459" t="str">
        <f t="shared" si="64"/>
        <v>/images/3/3d/InnArt.jpg</v>
      </c>
      <c r="H459" s="3" t="s">
        <v>1019</v>
      </c>
      <c r="J459" s="3" t="s">
        <v>1501</v>
      </c>
      <c r="K459" t="s">
        <v>1500</v>
      </c>
      <c r="L459" t="str">
        <f t="shared" ref="L459:L522" si="65">IF(J459="","",IF(I459&lt;&gt;"", INDEX(E:E,MATCH("*"&amp;I459&amp;"*",E:E,0)),INDEX(E:E,MATCH("*"&amp;H459&amp;"Art*",E:E,0))))</f>
        <v>/images/5/52/PouchArt.jpg</v>
      </c>
      <c r="O459">
        <f t="shared" si="61"/>
        <v>8</v>
      </c>
      <c r="P459">
        <f t="shared" si="60"/>
        <v>5</v>
      </c>
      <c r="S459" t="str">
        <f>INDEX(Illustrators!C:C,MATCH(SUBSTITUTE(LOWER(H459)," ",""),Illustrators!G:G,0))</f>
        <v>Martin Hoffmann</v>
      </c>
      <c r="W459" t="str">
        <f t="shared" si="62"/>
        <v>{ id:"pouch", illustrator:"Martin Hoffmann" },</v>
      </c>
    </row>
    <row r="460" spans="1:23" x14ac:dyDescent="0.25">
      <c r="A460" t="s">
        <v>2985</v>
      </c>
      <c r="B460">
        <f t="shared" si="59"/>
        <v>30</v>
      </c>
      <c r="C460">
        <f t="shared" si="63"/>
        <v>56</v>
      </c>
      <c r="E460" t="str">
        <f t="shared" si="64"/>
        <v>/images/9/91/ArmoryArt.jpg</v>
      </c>
      <c r="H460" s="3" t="s">
        <v>1020</v>
      </c>
      <c r="I460" s="3" t="s">
        <v>1409</v>
      </c>
      <c r="J460" s="3" t="s">
        <v>1760</v>
      </c>
      <c r="K460" t="s">
        <v>1759</v>
      </c>
      <c r="L460" t="str">
        <f t="shared" si="65"/>
        <v>/images/c/c2/Cursed_GoldArt.jpg</v>
      </c>
      <c r="O460">
        <f t="shared" si="61"/>
        <v>9</v>
      </c>
      <c r="P460">
        <f t="shared" si="60"/>
        <v>10</v>
      </c>
      <c r="S460" t="str">
        <f>INDEX(Illustrators!C:C,MATCH(SUBSTITUTE(LOWER(H460)," ",""),Illustrators!G:G,0))</f>
        <v>Harald Lieske</v>
      </c>
      <c r="W460" t="str">
        <f t="shared" si="62"/>
        <v>{ id:"cursedgold", illustrator:"Harald Lieske" },</v>
      </c>
    </row>
    <row r="461" spans="1:23" x14ac:dyDescent="0.25">
      <c r="A461" t="s">
        <v>2986</v>
      </c>
      <c r="B461">
        <f t="shared" si="59"/>
        <v>33</v>
      </c>
      <c r="C461">
        <f t="shared" si="63"/>
        <v>62</v>
      </c>
      <c r="E461" t="str">
        <f t="shared" si="64"/>
        <v>/images/5/5b/CatacombsArt.jpg</v>
      </c>
      <c r="F461" t="s">
        <v>1438</v>
      </c>
      <c r="H461" s="3" t="s">
        <v>1021</v>
      </c>
      <c r="I461" s="3" t="s">
        <v>1393</v>
      </c>
      <c r="J461" s="3" t="s">
        <v>820</v>
      </c>
      <c r="K461" t="s">
        <v>819</v>
      </c>
      <c r="L461" t="str">
        <f t="shared" si="65"/>
        <v>/images/f/fa/Lucky_CoinArt.jpg</v>
      </c>
      <c r="O461">
        <f t="shared" si="61"/>
        <v>13</v>
      </c>
      <c r="P461">
        <f t="shared" si="60"/>
        <v>9</v>
      </c>
      <c r="S461" t="str">
        <f>INDEX(Illustrators!C:C,MATCH(SUBSTITUTE(LOWER(H461)," ",""),Illustrators!G:G,0))</f>
        <v>Claus Stephan</v>
      </c>
      <c r="W461" t="str">
        <f t="shared" si="62"/>
        <v>{ id:"luckycoin", illustrator:"Claus Stephan" },</v>
      </c>
    </row>
    <row r="462" spans="1:23" x14ac:dyDescent="0.25">
      <c r="A462" t="s">
        <v>2987</v>
      </c>
      <c r="B462">
        <f t="shared" si="59"/>
        <v>32</v>
      </c>
      <c r="C462">
        <f t="shared" si="63"/>
        <v>60</v>
      </c>
      <c r="E462" t="str">
        <f t="shared" si="64"/>
        <v>/images/a/a7/CemeteryArt.jpg</v>
      </c>
      <c r="H462" s="3" t="s">
        <v>1434</v>
      </c>
      <c r="I462" s="3" t="s">
        <v>1172</v>
      </c>
      <c r="J462" s="3" t="s">
        <v>817</v>
      </c>
      <c r="K462" t="s">
        <v>1568</v>
      </c>
      <c r="L462" t="str">
        <f t="shared" si="65"/>
        <v>/images/b/bf/Will-o%27-WispArt.jpg</v>
      </c>
      <c r="O462">
        <f t="shared" si="61"/>
        <v>11</v>
      </c>
      <c r="P462">
        <f t="shared" si="60"/>
        <v>9</v>
      </c>
      <c r="S462" t="str">
        <f>INDEX(Illustrators!C:C,MATCH(SUBSTITUTE(LOWER(H462)," ",""),Illustrators!G:G,0))</f>
        <v>Julien Delval</v>
      </c>
      <c r="W462" t="str">
        <f t="shared" si="62"/>
        <v>{ id:"willowisp", illustrator:"Julien Delval" },</v>
      </c>
    </row>
    <row r="463" spans="1:23" x14ac:dyDescent="0.25">
      <c r="A463" t="s">
        <v>2988</v>
      </c>
      <c r="B463">
        <f t="shared" si="59"/>
        <v>34</v>
      </c>
      <c r="C463">
        <f t="shared" si="63"/>
        <v>64</v>
      </c>
      <c r="E463" t="str">
        <f t="shared" si="64"/>
        <v>/images/e/ed/Ghost_TownArt.jpg</v>
      </c>
      <c r="H463" s="3" t="s">
        <v>1022</v>
      </c>
      <c r="J463" s="3" t="s">
        <v>1130</v>
      </c>
      <c r="K463" t="s">
        <v>1567</v>
      </c>
      <c r="L463" t="str">
        <f t="shared" si="65"/>
        <v>/images/4/4d/WishArt.jpg</v>
      </c>
      <c r="O463">
        <f t="shared" si="61"/>
        <v>3</v>
      </c>
      <c r="P463">
        <f t="shared" si="60"/>
        <v>4</v>
      </c>
      <c r="S463" t="str">
        <f>INDEX(Illustrators!C:C,MATCH(SUBSTITUTE(LOWER(H463)," ",""),Illustrators!G:G,0))</f>
        <v>Marcel-André Casasola Merkle</v>
      </c>
      <c r="W463" t="str">
        <f t="shared" si="62"/>
        <v>{ id:"wish", illustrator:"Marcel-André Casasola Merkle" },</v>
      </c>
    </row>
    <row r="464" spans="1:23" x14ac:dyDescent="0.25">
      <c r="A464" t="s">
        <v>2989</v>
      </c>
      <c r="B464">
        <f t="shared" si="59"/>
        <v>28</v>
      </c>
      <c r="C464">
        <f t="shared" si="63"/>
        <v>52</v>
      </c>
      <c r="E464" t="str">
        <f t="shared" si="64"/>
        <v>/images/4/4d/WishArt.jpg</v>
      </c>
      <c r="H464" s="3" t="s">
        <v>1023</v>
      </c>
      <c r="I464" s="3" t="s">
        <v>1410</v>
      </c>
      <c r="J464" s="3" t="s">
        <v>1757</v>
      </c>
      <c r="K464" t="s">
        <v>1756</v>
      </c>
      <c r="L464" t="str">
        <f t="shared" si="65"/>
        <v>/images/f/f0/BatArt.jpg</v>
      </c>
      <c r="O464">
        <f t="shared" si="61"/>
        <v>13</v>
      </c>
      <c r="P464">
        <f t="shared" si="60"/>
        <v>3</v>
      </c>
      <c r="S464" t="str">
        <f>INDEX(Illustrators!C:C,MATCH(SUBSTITUTE(LOWER(H464)," ",""),Illustrators!G:G,0))</f>
        <v>Martin Hoffmann</v>
      </c>
      <c r="W464" t="str">
        <f t="shared" si="62"/>
        <v>{ id:"bat", illustrator:"Martin Hoffmann" },</v>
      </c>
    </row>
    <row r="465" spans="1:23" x14ac:dyDescent="0.25">
      <c r="A465" t="s">
        <v>2990</v>
      </c>
      <c r="B465">
        <f t="shared" si="59"/>
        <v>30</v>
      </c>
      <c r="C465">
        <f t="shared" si="63"/>
        <v>56</v>
      </c>
      <c r="E465" t="str">
        <f t="shared" si="64"/>
        <v>/images/d/dd/SleighArt.jpg</v>
      </c>
      <c r="H465" s="3" t="s">
        <v>1024</v>
      </c>
      <c r="J465" s="3" t="s">
        <v>1451</v>
      </c>
      <c r="K465" t="s">
        <v>1566</v>
      </c>
      <c r="L465" t="str">
        <f t="shared" si="65"/>
        <v>/images/2/2c/ImpArt.jpg</v>
      </c>
      <c r="O465">
        <f t="shared" si="61"/>
        <v>8</v>
      </c>
      <c r="P465">
        <f t="shared" si="60"/>
        <v>3</v>
      </c>
      <c r="S465" t="str">
        <f>INDEX(Illustrators!C:C,MATCH(SUBSTITUTE(LOWER(H465)," ",""),Illustrators!G:G,0))</f>
        <v>Claus Stephan</v>
      </c>
      <c r="W465" t="str">
        <f t="shared" si="62"/>
        <v>{ id:"imp", illustrator:"Claus Stephan" },</v>
      </c>
    </row>
    <row r="466" spans="1:23" x14ac:dyDescent="0.25">
      <c r="A466" t="s">
        <v>2991</v>
      </c>
      <c r="B466">
        <f t="shared" si="59"/>
        <v>32</v>
      </c>
      <c r="C466">
        <f t="shared" si="63"/>
        <v>60</v>
      </c>
      <c r="E466" t="str">
        <f t="shared" si="64"/>
        <v>/images/6/6e/DisplaceArt.jpg</v>
      </c>
      <c r="H466" s="3" t="s">
        <v>1025</v>
      </c>
      <c r="I466" s="3" t="s">
        <v>1390</v>
      </c>
      <c r="J466" s="3" t="s">
        <v>1563</v>
      </c>
      <c r="K466" t="s">
        <v>1304</v>
      </c>
      <c r="L466" t="str">
        <f t="shared" si="65"/>
        <v>/images/3/35/Zombie_ApprenticeArt.jpg</v>
      </c>
      <c r="O466">
        <f t="shared" si="61"/>
        <v>15</v>
      </c>
      <c r="P466">
        <f t="shared" si="60"/>
        <v>16</v>
      </c>
      <c r="S466" t="str">
        <f>INDEX(Illustrators!C:C,MATCH(SUBSTITUTE(LOWER(H466)," ",""),Illustrators!G:G,0))</f>
        <v>Marco Morte</v>
      </c>
      <c r="W466" t="str">
        <f t="shared" si="62"/>
        <v>{ id:"zombieapprentice", illustrator:"Marco Morte" },</v>
      </c>
    </row>
    <row r="467" spans="1:23" x14ac:dyDescent="0.25">
      <c r="A467" t="s">
        <v>2992</v>
      </c>
      <c r="B467">
        <f t="shared" si="59"/>
        <v>33</v>
      </c>
      <c r="C467">
        <f t="shared" si="63"/>
        <v>62</v>
      </c>
      <c r="E467" t="str">
        <f t="shared" si="64"/>
        <v>/images/5/51/FishermanArt.jpg</v>
      </c>
      <c r="H467" s="3" t="s">
        <v>1026</v>
      </c>
      <c r="I467" s="3" t="s">
        <v>1391</v>
      </c>
      <c r="J467" s="3" t="s">
        <v>1564</v>
      </c>
      <c r="K467" t="s">
        <v>1305</v>
      </c>
      <c r="L467" t="str">
        <f t="shared" si="65"/>
        <v>/images/a/a2/Zombie_MasonArt.jpg</v>
      </c>
      <c r="O467">
        <f t="shared" si="61"/>
        <v>12</v>
      </c>
      <c r="P467">
        <f t="shared" si="60"/>
        <v>11</v>
      </c>
      <c r="S467" t="str">
        <f>INDEX(Illustrators!C:C,MATCH(SUBSTITUTE(LOWER(H467)," ",""),Illustrators!G:G,0))</f>
        <v>Marco Morte</v>
      </c>
      <c r="W467" t="str">
        <f t="shared" si="62"/>
        <v>{ id:"zombiemason", illustrator:"Marco Morte" },</v>
      </c>
    </row>
    <row r="468" spans="1:23" x14ac:dyDescent="0.25">
      <c r="A468" t="s">
        <v>2993</v>
      </c>
      <c r="B468">
        <f t="shared" si="59"/>
        <v>35</v>
      </c>
      <c r="C468">
        <f t="shared" si="63"/>
        <v>66</v>
      </c>
      <c r="E468" t="str">
        <f t="shared" si="64"/>
        <v>/images/6/6d/ExplorationArt.jpg</v>
      </c>
      <c r="H468" s="3" t="s">
        <v>1027</v>
      </c>
      <c r="I468" s="3" t="s">
        <v>1392</v>
      </c>
      <c r="J468" t="s">
        <v>1565</v>
      </c>
      <c r="K468" t="s">
        <v>1306</v>
      </c>
      <c r="L468" t="str">
        <f t="shared" si="65"/>
        <v>/images/7/7a/Zombie_SpyArt.jpg</v>
      </c>
      <c r="O468">
        <f t="shared" si="61"/>
        <v>13</v>
      </c>
      <c r="P468">
        <f t="shared" si="60"/>
        <v>9</v>
      </c>
      <c r="S468" t="str">
        <f>INDEX(Illustrators!C:C,MATCH(SUBSTITUTE(LOWER(H468)," ",""),Illustrators!G:G,0))</f>
        <v>Marco Morte</v>
      </c>
      <c r="W468" t="str">
        <f t="shared" si="62"/>
        <v>{ id:"zombiespy", illustrator:"Marco Morte" },</v>
      </c>
    </row>
    <row r="469" spans="1:23" x14ac:dyDescent="0.25">
      <c r="A469" t="s">
        <v>2994</v>
      </c>
      <c r="B469">
        <f t="shared" si="59"/>
        <v>28</v>
      </c>
      <c r="C469">
        <f t="shared" si="63"/>
        <v>52</v>
      </c>
      <c r="E469" t="str">
        <f t="shared" si="64"/>
        <v>/images/3/37/CityArt.jpg</v>
      </c>
      <c r="H469" s="3" t="s">
        <v>1028</v>
      </c>
      <c r="J469" t="s">
        <v>1714</v>
      </c>
      <c r="K469" t="s">
        <v>1715</v>
      </c>
      <c r="L469" t="str">
        <f t="shared" si="65"/>
        <v>/images/2/2d/GhostArt.jpg</v>
      </c>
      <c r="O469">
        <f t="shared" si="61"/>
        <v>7</v>
      </c>
      <c r="P469">
        <f t="shared" si="60"/>
        <v>5</v>
      </c>
      <c r="S469" t="str">
        <f>INDEX(Illustrators!C:C,MATCH(SUBSTITUTE(LOWER(H469)," ",""),Illustrators!G:G,0))</f>
        <v>Eric J Carter</v>
      </c>
      <c r="W469" t="str">
        <f t="shared" si="62"/>
        <v>{ id:"ghost", illustrator:"Eric J Carter" },</v>
      </c>
    </row>
    <row r="470" spans="1:23" x14ac:dyDescent="0.25">
      <c r="A470" t="s">
        <v>2995</v>
      </c>
      <c r="B470">
        <f t="shared" si="59"/>
        <v>31</v>
      </c>
      <c r="C470">
        <f t="shared" si="63"/>
        <v>64</v>
      </c>
      <c r="E470" t="str">
        <f t="shared" si="64"/>
        <v>/images/0/00/DevelopArt.jpg</v>
      </c>
      <c r="F470" t="s">
        <v>887</v>
      </c>
      <c r="H470" s="3" t="s">
        <v>1029</v>
      </c>
      <c r="I470" s="3" t="s">
        <v>1173</v>
      </c>
      <c r="J470" t="s">
        <v>1141</v>
      </c>
      <c r="K470" t="s">
        <v>1140</v>
      </c>
      <c r="L470" t="str">
        <f t="shared" si="65"/>
        <v>/images/1/1b/Bad_OmensArt.jpg</v>
      </c>
      <c r="M470" t="s">
        <v>1140</v>
      </c>
      <c r="N470" t="str">
        <f>VLOOKUP(H470,digital_cards!U:V,2,FALSE)</f>
        <v>&lt;div class="landscape-text" style="top:0px;"&gt;&lt;div style="line-height:18px;"&gt;&lt;div style="display:inline;"&gt;&lt;div style="display:inline; font-size:20px;"&gt;Placez votre pioche dans votre défausse. Consultez-la&lt;/div&gt;&lt;/div&gt;&lt;br&gt;&lt;div style="display:inline;"&gt;&lt;div style="display:inline; font-size:20px;"&gt;et placez en 2 Cuivres sur votre pioche (ou dévoilez&lt;/div&gt;&lt;/div&gt;&lt;br&gt;&lt;div style="display:inline;"&gt;&lt;div style="display:inline; font-size:20px;"&gt; votre défausse pour prouver que c'est impossible).&lt;/div&gt;&lt;/div&gt;&lt;br&gt;&lt;/div&gt;&lt;/div&gt;</v>
      </c>
      <c r="O470">
        <f t="shared" si="61"/>
        <v>14</v>
      </c>
      <c r="P470">
        <f t="shared" si="60"/>
        <v>8</v>
      </c>
      <c r="S470" t="str">
        <f>INDEX(Illustrators!C:C,MATCH(SUBSTITUTE(LOWER(H470)," ",""),Illustrators!G:G,0))</f>
        <v>Jason Slavin</v>
      </c>
      <c r="W470" t="str">
        <f t="shared" si="62"/>
        <v>{ id:"badomens", illustrator:"Jason Slavin" },</v>
      </c>
    </row>
    <row r="471" spans="1:23" x14ac:dyDescent="0.25">
      <c r="A471" t="s">
        <v>2996</v>
      </c>
      <c r="B471">
        <f t="shared" si="59"/>
        <v>31</v>
      </c>
      <c r="C471">
        <f t="shared" si="63"/>
        <v>64</v>
      </c>
      <c r="E471" t="str">
        <f t="shared" si="64"/>
        <v>/images/3/31/EmbassyArt.jpg</v>
      </c>
      <c r="F471" t="s">
        <v>887</v>
      </c>
      <c r="H471" s="3" t="s">
        <v>1030</v>
      </c>
      <c r="J471" t="s">
        <v>1580</v>
      </c>
      <c r="K471" t="s">
        <v>2305</v>
      </c>
      <c r="L471" t="str">
        <f t="shared" si="65"/>
        <v>/images/5/58/DelusionArt.jpg</v>
      </c>
      <c r="M471" t="s">
        <v>1142</v>
      </c>
      <c r="N471" t="str">
        <f>VLOOKUP(H471,digital_cards!U:V,2,FALSE)</f>
        <v>&lt;div class="landscape-text" style="top:6px;"&gt;&lt;div style="line-height:24px;"&gt;&lt;div style="display:inline;"&gt;&lt;div style="display:inline; font-size:26px;"&gt;Si vous n'avez pas Envoûté ou Jaloux,&lt;/div&gt;&lt;/div&gt;&lt;br&gt;&lt;div style="display:inline;"&gt;&lt;div style="display:inline; font-size:26px;"&gt;prenez Envoûté.&lt;/div&gt;&lt;/div&gt;&lt;br&gt;&lt;/div&gt;&lt;/div&gt;</v>
      </c>
      <c r="O471">
        <f t="shared" si="61"/>
        <v>11</v>
      </c>
      <c r="P471">
        <f t="shared" si="60"/>
        <v>8</v>
      </c>
      <c r="S471" t="str">
        <f>INDEX(Illustrators!C:C,MATCH(SUBSTITUTE(LOWER(H471)," ",""),Illustrators!G:G,0))</f>
        <v>Franz Vohwinkel</v>
      </c>
      <c r="W471" t="str">
        <f t="shared" si="62"/>
        <v>{ id:"delusion", illustrator:"Franz Vohwinkel" },</v>
      </c>
    </row>
    <row r="472" spans="1:23" x14ac:dyDescent="0.25">
      <c r="A472" t="s">
        <v>2997</v>
      </c>
      <c r="B472">
        <f t="shared" si="59"/>
        <v>34</v>
      </c>
      <c r="C472">
        <f t="shared" si="63"/>
        <v>70</v>
      </c>
      <c r="E472" t="str">
        <f t="shared" si="64"/>
        <v>/images/2/2e/Death_CartArt.jpg</v>
      </c>
      <c r="F472" t="s">
        <v>887</v>
      </c>
      <c r="H472" s="3" t="s">
        <v>1031</v>
      </c>
      <c r="J472" t="s">
        <v>1144</v>
      </c>
      <c r="K472" t="s">
        <v>2306</v>
      </c>
      <c r="L472" t="str">
        <f t="shared" si="65"/>
        <v>/images/b/bd/EnvyArt.jpg</v>
      </c>
      <c r="M472" t="s">
        <v>1143</v>
      </c>
      <c r="N472" t="str">
        <f>VLOOKUP(H472,digital_cards!U:V,2,FALSE)</f>
        <v>&lt;div class="landscape-text" style="top:6px;"&gt;&lt;div style="line-height:24px;"&gt;&lt;div style="display:inline;"&gt;&lt;div style="display:inline; font-size:26px;"&gt;Si vous n'avez pas Envoûté ou Jaloux,&lt;/div&gt;&lt;/div&gt;&lt;br&gt;&lt;div style="display:inline;"&gt;&lt;div style="display:inline; font-size:26px;"&gt;prenez Jaloux.&lt;/div&gt;&lt;/div&gt;&lt;br&gt;&lt;/div&gt;&lt;/div&gt;</v>
      </c>
      <c r="O472">
        <f t="shared" si="61"/>
        <v>8</v>
      </c>
      <c r="P472">
        <f t="shared" si="60"/>
        <v>4</v>
      </c>
      <c r="S472" t="str">
        <f>INDEX(Illustrators!C:C,MATCH(SUBSTITUTE(LOWER(H472)," ",""),Illustrators!G:G,0))</f>
        <v>Jason Slavin</v>
      </c>
      <c r="W472" t="str">
        <f t="shared" si="62"/>
        <v>{ id:"envy", illustrator:"Jason Slavin" },</v>
      </c>
    </row>
    <row r="473" spans="1:23" x14ac:dyDescent="0.25">
      <c r="A473" t="s">
        <v>2998</v>
      </c>
      <c r="B473">
        <f t="shared" ref="B473:B536" si="66">FIND("src=""",A473)+LEN("src=""")-1</f>
        <v>32</v>
      </c>
      <c r="C473">
        <f t="shared" si="63"/>
        <v>66</v>
      </c>
      <c r="E473" t="str">
        <f t="shared" si="64"/>
        <v>/images/f/f5/FortressArt.jpg</v>
      </c>
      <c r="F473" t="s">
        <v>887</v>
      </c>
      <c r="H473" s="3" t="s">
        <v>1032</v>
      </c>
      <c r="J473" t="s">
        <v>907</v>
      </c>
      <c r="K473" t="s">
        <v>1145</v>
      </c>
      <c r="L473" t="str">
        <f t="shared" si="65"/>
        <v>/images/5/51/FamineArt.jpg</v>
      </c>
      <c r="M473" t="s">
        <v>1145</v>
      </c>
      <c r="N473" t="str">
        <f>VLOOKUP(H473,digital_cards!U:V,2,FALSE)</f>
        <v>&lt;div class="landscape-text" style="top:0px;"&gt;&lt;div style="line-height:18px;"&gt;&lt;div style="display:inline;"&gt;&lt;div style="display:inline; font-size:20px;"&gt;Consultez les 3 premières cartes de votre pioche.&lt;/div&gt;&lt;/div&gt;&lt;br&gt;&lt;div style="display:inline;"&gt;&lt;div style="display:inline; font-size:20px;"&gt;Défaussez les cartes Action.&lt;/div&gt;&lt;/div&gt;&lt;br&gt;&lt;div style="display:inline;"&gt;&lt;div style="display:inline; font-size:20px;"&gt;Mélangez le reste dans votre pioche.&lt;/div&gt;&lt;/div&gt;&lt;br&gt;&lt;/div&gt;&lt;/div&gt;</v>
      </c>
      <c r="O473">
        <f t="shared" si="61"/>
        <v>6</v>
      </c>
      <c r="P473">
        <f t="shared" si="60"/>
        <v>6</v>
      </c>
      <c r="S473" t="str">
        <f>INDEX(Illustrators!C:C,MATCH(SUBSTITUTE(LOWER(H473)," ",""),Illustrators!G:G,0))</f>
        <v>Martin Hoffmann</v>
      </c>
      <c r="W473" t="str">
        <f t="shared" si="62"/>
        <v>{ id:"famine", illustrator:"Martin Hoffmann" },</v>
      </c>
    </row>
    <row r="474" spans="1:23" x14ac:dyDescent="0.25">
      <c r="A474" t="s">
        <v>2999</v>
      </c>
      <c r="B474">
        <f t="shared" si="66"/>
        <v>34</v>
      </c>
      <c r="C474">
        <f t="shared" si="63"/>
        <v>70</v>
      </c>
      <c r="E474" t="str">
        <f t="shared" si="64"/>
        <v>/images/7/7f/Sir_DestryArt.jpg</v>
      </c>
      <c r="F474" t="s">
        <v>887</v>
      </c>
      <c r="H474" s="3" t="s">
        <v>1033</v>
      </c>
      <c r="J474" t="s">
        <v>1146</v>
      </c>
      <c r="K474" t="s">
        <v>2307</v>
      </c>
      <c r="L474" t="str">
        <f t="shared" si="65"/>
        <v>/images/0/09/FearArt.jpg</v>
      </c>
      <c r="M474" t="s">
        <v>1147</v>
      </c>
      <c r="N474" t="str">
        <f>VLOOKUP(H474,digital_cards!U:V,2,FALSE)</f>
        <v>&lt;div class="landscape-text" style="top:6px;"&gt;&lt;div style="line-height:24px;"&gt;&lt;div style="display:inline;"&gt;&lt;div style="display:inline; font-size:18.5px;"&gt;Si vous avez au moins 5 cartes en main, défaussez une&lt;/div&gt;&lt;/div&gt;&lt;br&gt;&lt;div style="display:inline;"&gt;&lt;div style="display:inline; font-size:18.5px;"&gt;carte Action ou Trésor (à défaut, dévoilez votre main).&lt;/div&gt;&lt;/div&gt;&lt;br&gt;&lt;/div&gt;&lt;/div&gt;</v>
      </c>
      <c r="O474">
        <f t="shared" si="61"/>
        <v>4</v>
      </c>
      <c r="P474">
        <f t="shared" si="60"/>
        <v>4</v>
      </c>
      <c r="S474" t="str">
        <f>INDEX(Illustrators!C:C,MATCH(SUBSTITUTE(LOWER(H474)," ",""),Illustrators!G:G,0))</f>
        <v>Franz Vohwinkel</v>
      </c>
      <c r="W474" t="str">
        <f t="shared" si="62"/>
        <v>{ id:"fear", illustrator:"Franz Vohwinkel" },</v>
      </c>
    </row>
    <row r="475" spans="1:23" x14ac:dyDescent="0.25">
      <c r="A475" t="s">
        <v>3000</v>
      </c>
      <c r="B475">
        <f t="shared" si="66"/>
        <v>35</v>
      </c>
      <c r="C475">
        <f t="shared" si="63"/>
        <v>72</v>
      </c>
      <c r="E475" t="str">
        <f t="shared" si="64"/>
        <v>/images/5/5a/Sir_MichaelArt.jpg</v>
      </c>
      <c r="F475" t="s">
        <v>887</v>
      </c>
      <c r="H475" s="3" t="s">
        <v>1034</v>
      </c>
      <c r="J475" t="s">
        <v>1149</v>
      </c>
      <c r="K475" t="s">
        <v>1148</v>
      </c>
      <c r="L475" t="str">
        <f t="shared" si="65"/>
        <v>/images/f/f8/GreedArt.jpg</v>
      </c>
      <c r="M475" t="s">
        <v>1148</v>
      </c>
      <c r="N475" t="str">
        <f>VLOOKUP(H475,digital_cards!U:V,2,FALSE)</f>
        <v>&lt;div class="landscape-text" style="top:14px;"&gt;&lt;div style="display:inline;"&gt;&lt;div style="display:inline; font-size:26px;"&gt;Recevez un Cuivre sur votre pioche.&lt;/div&gt;&lt;/div&gt;&lt;br&gt;&lt;/div&gt;</v>
      </c>
      <c r="O475">
        <f t="shared" si="61"/>
        <v>7</v>
      </c>
      <c r="P475">
        <f t="shared" si="60"/>
        <v>5</v>
      </c>
      <c r="S475" t="str">
        <f>INDEX(Illustrators!C:C,MATCH(SUBSTITUTE(LOWER(H475)," ",""),Illustrators!G:G,0))</f>
        <v>Claus Stephan</v>
      </c>
      <c r="W475" t="str">
        <f t="shared" si="62"/>
        <v>{ id:"greed", illustrator:"Claus Stephan" },</v>
      </c>
    </row>
    <row r="476" spans="1:23" x14ac:dyDescent="0.25">
      <c r="A476" t="s">
        <v>3001</v>
      </c>
      <c r="B476">
        <f t="shared" si="66"/>
        <v>28</v>
      </c>
      <c r="C476">
        <f t="shared" si="63"/>
        <v>52</v>
      </c>
      <c r="E476" t="str">
        <f t="shared" si="64"/>
        <v>/images/6/62/GearArt.jpg</v>
      </c>
      <c r="F476" t="s">
        <v>887</v>
      </c>
      <c r="H476" s="3" t="s">
        <v>1035</v>
      </c>
      <c r="J476" t="s">
        <v>1151</v>
      </c>
      <c r="K476" t="s">
        <v>2308</v>
      </c>
      <c r="L476" t="str">
        <f t="shared" si="65"/>
        <v>/images/1/10/HauntingArt.jpg</v>
      </c>
      <c r="M476" t="s">
        <v>1150</v>
      </c>
      <c r="N476" t="str">
        <f>VLOOKUP(H476,digital_cards!U:V,2,FALSE)</f>
        <v>&lt;div class="landscape-text" style="top:6px;"&gt;&lt;div style="line-height:24px;"&gt;&lt;div style="display:inline;"&gt;&lt;div style="display:inline; font-size:26px;"&gt;Si vous avez au moins 4 cartes en main,&lt;/div&gt;&lt;/div&gt;&lt;br&gt;&lt;div style="display:inline;"&gt;&lt;div style="display:inline; font-size:26px;"&gt;placez-en une sur votre pioche.&lt;/div&gt;&lt;/div&gt;&lt;br&gt;&lt;/div&gt;&lt;/div&gt;</v>
      </c>
      <c r="O476">
        <f t="shared" si="61"/>
        <v>9</v>
      </c>
      <c r="P476">
        <f t="shared" si="60"/>
        <v>8</v>
      </c>
      <c r="S476" t="str">
        <f>INDEX(Illustrators!C:C,MATCH(SUBSTITUTE(LOWER(H476)," ",""),Illustrators!G:G,0))</f>
        <v>Jessi J</v>
      </c>
      <c r="W476" t="str">
        <f t="shared" si="62"/>
        <v>{ id:"haunting", illustrator:"Jessi J" },</v>
      </c>
    </row>
    <row r="477" spans="1:23" x14ac:dyDescent="0.25">
      <c r="A477" t="s">
        <v>3002</v>
      </c>
      <c r="B477">
        <f t="shared" si="66"/>
        <v>30</v>
      </c>
      <c r="C477">
        <f t="shared" si="63"/>
        <v>62</v>
      </c>
      <c r="E477" t="str">
        <f t="shared" si="64"/>
        <v>/images/b/b0/MagpieArt.jpg</v>
      </c>
      <c r="F477" t="s">
        <v>887</v>
      </c>
      <c r="H477" s="3" t="s">
        <v>1036</v>
      </c>
      <c r="J477" t="s">
        <v>1153</v>
      </c>
      <c r="K477" t="s">
        <v>1152</v>
      </c>
      <c r="L477" t="str">
        <f t="shared" si="65"/>
        <v>/images/3/38/LocustsArt.jpg</v>
      </c>
      <c r="M477" t="s">
        <v>1152</v>
      </c>
      <c r="N477" t="str">
        <f>VLOOKUP(H477,digital_cards!U:V,2,FALSE)</f>
        <v>&lt;div class="landscape-text" style="top:0px;"&gt;&lt;div style="line-height:18px;"&gt;&lt;div style="display:inline;"&gt;&lt;div style="display:inline; font-size:18px;"&gt;Écartez la carte du dessus de votre pioche. Si c'est un&lt;/div&gt;&lt;/div&gt;&lt;br&gt;&lt;div style="display:inline;"&gt;&lt;div style="display:inline; font-size:18px;"&gt;Cuivre ou un Domaine, recevez une Malédiction. Sinon,&lt;/div&gt;&lt;/div&gt;&lt;br&gt;&lt;div style="display:inline;"&gt;&lt;div style="display:inline; font-size:18px;"&gt;recevez une carte moins chère ayant un type en commun.&lt;/div&gt;&lt;/div&gt;&lt;br&gt;&lt;/div&gt;&lt;/div&gt;</v>
      </c>
      <c r="O477">
        <f t="shared" si="61"/>
        <v>11</v>
      </c>
      <c r="P477">
        <f t="shared" si="60"/>
        <v>7</v>
      </c>
      <c r="S477" t="str">
        <f>INDEX(Illustrators!C:C,MATCH(SUBSTITUTE(LOWER(H477)," ",""),Illustrators!G:G,0))</f>
        <v>Brian Brinlee</v>
      </c>
      <c r="W477" t="str">
        <f t="shared" si="62"/>
        <v>{ id:"locusts", illustrator:"Brian Brinlee" },</v>
      </c>
    </row>
    <row r="478" spans="1:23" x14ac:dyDescent="0.25">
      <c r="A478" t="s">
        <v>3003</v>
      </c>
      <c r="B478">
        <f t="shared" si="66"/>
        <v>29</v>
      </c>
      <c r="C478">
        <f t="shared" si="63"/>
        <v>54</v>
      </c>
      <c r="E478" t="str">
        <f t="shared" si="64"/>
        <v>/images/c/c0/MiserArt.jpg</v>
      </c>
      <c r="F478" t="s">
        <v>887</v>
      </c>
      <c r="H478" s="3" t="s">
        <v>1037</v>
      </c>
      <c r="J478" t="s">
        <v>1155</v>
      </c>
      <c r="K478" t="s">
        <v>1154</v>
      </c>
      <c r="L478" t="str">
        <f t="shared" si="65"/>
        <v>/images/c/ce/MiseryArt.jpg</v>
      </c>
      <c r="M478" t="s">
        <v>1154</v>
      </c>
      <c r="N478" t="str">
        <f>VLOOKUP(H478,digital_cards!U:V,2,FALSE)</f>
        <v>&lt;div class="landscape-text" style="top:0px;"&gt;&lt;div style="line-height:20px;"&gt;&lt;div style="display:inline;"&gt;&lt;div style="display:inline; font-size:20px;"&gt;Si c'est votre première Détresse de la partie&lt;/div&gt;&lt;/div&gt;&lt;br&gt;&lt;div style="display:inline;"&gt;&lt;div style="display:inline; font-size:20px;"&gt;prenez «En détresse». Sinon, retournez-le&lt;/div&gt;&lt;/div&gt;&lt;br&gt;&lt;div style="display:inline;"&gt;&lt;div style="display:inline; font-size:20px;"&gt; du côté «En grande détresse».&lt;/div&gt;&lt;/div&gt;&lt;br&gt;&lt;/div&gt;&lt;/div&gt;</v>
      </c>
      <c r="O478">
        <f t="shared" si="61"/>
        <v>8</v>
      </c>
      <c r="P478">
        <f t="shared" si="60"/>
        <v>6</v>
      </c>
      <c r="S478" t="str">
        <f>INDEX(Illustrators!C:C,MATCH(SUBSTITUTE(LOWER(H478)," ",""),Illustrators!G:G,0))</f>
        <v>Jessi J</v>
      </c>
      <c r="W478" t="str">
        <f t="shared" si="62"/>
        <v>{ id:"misery", illustrator:"Jessi J" },</v>
      </c>
    </row>
    <row r="479" spans="1:23" x14ac:dyDescent="0.25">
      <c r="A479" t="s">
        <v>3004</v>
      </c>
      <c r="B479">
        <f t="shared" si="66"/>
        <v>36</v>
      </c>
      <c r="C479">
        <f t="shared" si="63"/>
        <v>74</v>
      </c>
      <c r="E479" t="str">
        <f t="shared" si="64"/>
        <v>/images/d/dc/TransmogrifyArt.jpg</v>
      </c>
      <c r="F479" t="s">
        <v>887</v>
      </c>
      <c r="H479" s="3" t="s">
        <v>1038</v>
      </c>
      <c r="J479" t="s">
        <v>1157</v>
      </c>
      <c r="K479" t="s">
        <v>1156</v>
      </c>
      <c r="L479" t="str">
        <f t="shared" si="65"/>
        <v>/images/1/1d/PlagueArt.jpg</v>
      </c>
      <c r="M479" t="s">
        <v>1156</v>
      </c>
      <c r="N479" t="str">
        <f>VLOOKUP(H479,digital_cards!U:V,2,FALSE)</f>
        <v>&lt;div class="landscape-text" style="top:14px;"&gt;&lt;div style="display:inline;"&gt;&lt;div style="display:inline; font-size:26px;"&gt;Recevez une Malédiction en main.&lt;/div&gt;&lt;/div&gt;&lt;br&gt;&lt;/div&gt;</v>
      </c>
      <c r="O479">
        <f t="shared" si="61"/>
        <v>5</v>
      </c>
      <c r="P479">
        <f t="shared" si="60"/>
        <v>6</v>
      </c>
      <c r="S479" t="str">
        <f>INDEX(Illustrators!C:C,MATCH(SUBSTITUTE(LOWER(H479)," ",""),Illustrators!G:G,0))</f>
        <v>Julien Delval</v>
      </c>
      <c r="W479" t="str">
        <f t="shared" si="62"/>
        <v>{ id:"plague", illustrator:"Julien Delval" },</v>
      </c>
    </row>
    <row r="480" spans="1:23" x14ac:dyDescent="0.25">
      <c r="A480" t="s">
        <v>3005</v>
      </c>
      <c r="B480">
        <f t="shared" si="66"/>
        <v>29</v>
      </c>
      <c r="C480">
        <f t="shared" si="63"/>
        <v>60</v>
      </c>
      <c r="E480" t="str">
        <f t="shared" si="64"/>
        <v>/images/3/31/GiantArt.jpg</v>
      </c>
      <c r="F480" t="s">
        <v>887</v>
      </c>
      <c r="H480" s="3" t="s">
        <v>1039</v>
      </c>
      <c r="J480" t="s">
        <v>1159</v>
      </c>
      <c r="K480" t="s">
        <v>1158</v>
      </c>
      <c r="L480" t="str">
        <f t="shared" si="65"/>
        <v>/images/e/e2/PovertyArt.jpg</v>
      </c>
      <c r="M480" t="s">
        <v>1158</v>
      </c>
      <c r="N480" t="str">
        <f>VLOOKUP(H480,digital_cards!U:V,2,FALSE)</f>
        <v>&lt;div class="landscape-text" style="top:14px;"&gt;&lt;div style="display:inline;"&gt;&lt;div style="display:inline; font-size:26px;"&gt;Défaussez jusqu'à avoir 3 cartes en main.&lt;/div&gt;&lt;/div&gt;&lt;br&gt;&lt;/div&gt;</v>
      </c>
      <c r="O480">
        <f t="shared" si="61"/>
        <v>8</v>
      </c>
      <c r="P480">
        <f t="shared" ref="P480:P544" si="67">LEN(H480)</f>
        <v>7</v>
      </c>
      <c r="S480" t="str">
        <f>INDEX(Illustrators!C:C,MATCH(SUBSTITUTE(LOWER(H480)," ",""),Illustrators!G:G,0))</f>
        <v>Jessi J</v>
      </c>
      <c r="W480" t="str">
        <f t="shared" si="62"/>
        <v>{ id:"poverty", illustrator:"Jessi J" },</v>
      </c>
    </row>
    <row r="481" spans="1:23" x14ac:dyDescent="0.25">
      <c r="A481" t="s">
        <v>3006</v>
      </c>
      <c r="B481">
        <f t="shared" si="66"/>
        <v>38</v>
      </c>
      <c r="C481">
        <f t="shared" si="63"/>
        <v>72</v>
      </c>
      <c r="E481" t="str">
        <f t="shared" si="64"/>
        <v>/images/9/94/Treasure_TroveArt.jpg</v>
      </c>
      <c r="F481" t="s">
        <v>887</v>
      </c>
      <c r="H481" s="3" t="s">
        <v>1040</v>
      </c>
      <c r="I481" s="3" t="s">
        <v>1193</v>
      </c>
      <c r="J481" t="s">
        <v>1160</v>
      </c>
      <c r="K481" t="s">
        <v>1581</v>
      </c>
      <c r="L481" t="str">
        <f t="shared" si="65"/>
        <v>/images/2/23/WarArt.jpg</v>
      </c>
      <c r="M481" t="s">
        <v>1581</v>
      </c>
      <c r="N481" t="str">
        <f>VLOOKUP(H481,digital_cards!U:V,2,FALSE)</f>
        <v>&lt;div class="landscape-text" style="top:0px;"&gt;&lt;div style="display:inline;"&gt;&lt;div style="display:inline; font-size:19px;"&gt;Dévoilez des cartes de votre pioche jusqu'à en dévoiler&lt;/div&gt;&lt;/div&gt;&lt;br&gt;&lt;div style="display:inline;"&gt;&lt;div style="display:inline; font-size:19px;"&gt;une coûtant      ou      . Écartez-la et défaussez le reste.&lt;/div&gt;&lt;/div&gt;&lt;br&gt;&lt;div class="card-text-coin-icon" style="transform:scale(0.19); top:36px; display: inline;left:104px;"&gt;&lt;div class="card-text-coin-text-container" style="display:inline;"&gt;&lt;div class="card-text-coin-text" style="color: black; display:inline; top:8px;"&gt;3&lt;/div&gt;&lt;/div&gt;&lt;/div&gt;&lt;div class="card-text-coin-icon" style="transform:scale(0.19); top:36px; display: inline;left:154px;"&gt;&lt;div class="card-text-coin-text-container" style="display:inline;"&gt;&lt;div class="card-text-coin-text" style="color: black; display:inline; top:8px;"&gt;4&lt;/div&gt;&lt;/div&gt;&lt;/div&gt;&lt;/div&gt;</v>
      </c>
      <c r="O481">
        <f t="shared" si="61"/>
        <v>6</v>
      </c>
      <c r="P481">
        <f t="shared" si="67"/>
        <v>3</v>
      </c>
      <c r="S481" t="str">
        <f>INDEX(Illustrators!C:C,MATCH(SUBSTITUTE(LOWER(H481)," ",""),Illustrators!G:G,0))</f>
        <v>Julien Delval</v>
      </c>
      <c r="W481" t="str">
        <f t="shared" si="62"/>
        <v>{ id:"war", illustrator:"Julien Delval" },</v>
      </c>
    </row>
    <row r="482" spans="1:23" x14ac:dyDescent="0.25">
      <c r="A482" t="s">
        <v>3007</v>
      </c>
      <c r="B482">
        <f t="shared" si="66"/>
        <v>31</v>
      </c>
      <c r="C482">
        <f t="shared" si="63"/>
        <v>58</v>
      </c>
      <c r="E482" t="str">
        <f t="shared" si="64"/>
        <v>/images/7/74/ArchiveArt.jpg</v>
      </c>
      <c r="F482" t="s">
        <v>887</v>
      </c>
      <c r="H482" s="3" t="s">
        <v>1041</v>
      </c>
      <c r="I482" s="3" t="s">
        <v>1030</v>
      </c>
      <c r="J482" t="s">
        <v>1133</v>
      </c>
      <c r="K482" t="s">
        <v>2309</v>
      </c>
      <c r="L482" t="str">
        <f t="shared" si="65"/>
        <v>/images/5/58/DelusionArt.jpg</v>
      </c>
      <c r="M482" t="s">
        <v>1132</v>
      </c>
      <c r="N482" t="str">
        <f>VLOOKUP(H482,digital_cards!U:V,2,FALSE)</f>
        <v>&lt;div class="landscape-text" style="top:0px;"&gt;&lt;div style="display:inline;"&gt;&lt;div style="display:inline; font-size:19px;"&gt;Au début de votre phase Achat, rendez Envoûté, et&lt;/div&gt;&lt;/div&gt;&lt;br&gt;&lt;div style="display:inline;"&gt;&lt;div style="display:inline; font-size:19px;"&gt;vous ne pouvez pas acheter de cartes Action à ce tour.&lt;/div&gt;&lt;/div&gt;&lt;br&gt;&lt;/div&gt;</v>
      </c>
      <c r="O482">
        <f t="shared" si="61"/>
        <v>7</v>
      </c>
      <c r="P482">
        <f t="shared" si="67"/>
        <v>7</v>
      </c>
      <c r="R482" s="7"/>
      <c r="S482" t="str">
        <f>INDEX(Illustrators!C:C,MATCH(SUBSTITUTE(LOWER(H482)," ",""),Illustrators!G:G,0))</f>
        <v>Franz Vohwinkel</v>
      </c>
      <c r="W482" t="str">
        <f t="shared" si="62"/>
        <v>{ id:"deluded", illustrator:"Franz Vohwinkel" },</v>
      </c>
    </row>
    <row r="483" spans="1:23" x14ac:dyDescent="0.25">
      <c r="A483" t="s">
        <v>3008</v>
      </c>
      <c r="B483">
        <f t="shared" si="66"/>
        <v>31</v>
      </c>
      <c r="C483">
        <f t="shared" si="63"/>
        <v>58</v>
      </c>
      <c r="E483" t="str">
        <f t="shared" si="64"/>
        <v>/images/a/a5/CapitalArt.jpg</v>
      </c>
      <c r="F483" t="s">
        <v>887</v>
      </c>
      <c r="H483" s="3" t="s">
        <v>1042</v>
      </c>
      <c r="I483" s="3" t="s">
        <v>1397</v>
      </c>
      <c r="J483" t="s">
        <v>1135</v>
      </c>
      <c r="K483" t="s">
        <v>1134</v>
      </c>
      <c r="L483" t="str">
        <f t="shared" si="65"/>
        <v>/images/b/bd/EnvyArt.jpg</v>
      </c>
      <c r="M483" t="s">
        <v>1134</v>
      </c>
      <c r="N483" t="str">
        <f>VLOOKUP(H483,digital_cards!U:V,2,FALSE)</f>
        <v>&lt;div class="landscape-text" style="top:0px;"&gt;&lt;div style="display:inline;"&gt;&lt;div style="display:inline; font-size:20px;"&gt;Au début de votre phase Achat, rendez Jaloux, et&lt;/div&gt;&lt;/div&gt;&lt;br&gt;&lt;div style="display:inline;"&gt;&lt;div style="display:inline; font-size:20px;"&gt;les cartes Argent et Or produisent       à ce tour.&lt;/div&gt;&lt;/div&gt;&lt;br&gt;&lt;div class="card-text-coin-icon" style="transform:scale(0.18); top:36px; display: inline;left:306px;"&gt;&lt;div class="card-text-coin-text-container" style="display:inline;"&gt;&lt;div class="card-text-coin-text" style="color: black; display:inline; top:8px;"&gt;1&lt;/div&gt;&lt;/div&gt;&lt;/div&gt;&lt;/div&gt;</v>
      </c>
      <c r="O483">
        <f t="shared" si="61"/>
        <v>6</v>
      </c>
      <c r="P483">
        <f t="shared" si="67"/>
        <v>7</v>
      </c>
      <c r="R483" s="7"/>
      <c r="S483" t="str">
        <f>INDEX(Illustrators!C:C,MATCH(SUBSTITUTE(LOWER(H483)," ",""),Illustrators!G:G,0))</f>
        <v>Jason Slavin</v>
      </c>
      <c r="W483" t="str">
        <f t="shared" si="62"/>
        <v>{ id:"envious", illustrator:"Jason Slavin" },</v>
      </c>
    </row>
    <row r="484" spans="1:23" x14ac:dyDescent="0.25">
      <c r="A484" t="s">
        <v>3009</v>
      </c>
      <c r="B484">
        <f t="shared" si="66"/>
        <v>29</v>
      </c>
      <c r="C484">
        <f t="shared" si="63"/>
        <v>54</v>
      </c>
      <c r="E484" t="str">
        <f t="shared" si="64"/>
        <v>/images/3/35/CharmArt.jpg</v>
      </c>
      <c r="F484" t="s">
        <v>887</v>
      </c>
      <c r="H484" s="3" t="s">
        <v>1043</v>
      </c>
      <c r="I484" s="3" t="s">
        <v>1037</v>
      </c>
      <c r="J484" t="s">
        <v>1137</v>
      </c>
      <c r="K484" t="s">
        <v>1136</v>
      </c>
      <c r="L484" t="str">
        <f t="shared" si="65"/>
        <v>/images/c/ce/MiseryArt.jpg</v>
      </c>
      <c r="M484" t="s">
        <v>1136</v>
      </c>
      <c r="N484" t="str">
        <f>VLOOKUP(H484,digital_cards!U:V,2,FALSE)</f>
        <v>&lt;div class="landscape-text" style="top:2px;"&gt;&lt;div class="card-text-vp-icon-container" style="display:inline; transform:scale(0.55); top:0px;left:200px;"&gt;&lt;div class="card-text-vp-text-container"&gt;&lt;div class="card-text-vp-text" style="top:8px;"&gt;-2&lt;/div&gt;&lt;/div&gt;&lt;div class="card-text-vp-icon"&gt;&lt;/div&gt;&lt;/div&gt;&lt;/div&gt;</v>
      </c>
      <c r="O484">
        <f t="shared" si="61"/>
        <v>11</v>
      </c>
      <c r="P484">
        <f t="shared" si="67"/>
        <v>9</v>
      </c>
      <c r="R484" s="7"/>
      <c r="S484" t="str">
        <f>INDEX(Illustrators!C:C,MATCH(SUBSTITUTE(LOWER(H484)," ",""),Illustrators!G:G,0))</f>
        <v>Jessi J</v>
      </c>
      <c r="W484" t="str">
        <f t="shared" si="62"/>
        <v>{ id:"miserable", illustrator:"Jessi J" },</v>
      </c>
    </row>
    <row r="485" spans="1:23" x14ac:dyDescent="0.25">
      <c r="A485" t="s">
        <v>3010</v>
      </c>
      <c r="B485">
        <f t="shared" si="66"/>
        <v>29</v>
      </c>
      <c r="C485">
        <f t="shared" si="63"/>
        <v>54</v>
      </c>
      <c r="E485" t="str">
        <f t="shared" si="64"/>
        <v>/images/6/65/CrownArt.jpg</v>
      </c>
      <c r="F485" t="s">
        <v>887</v>
      </c>
      <c r="H485" s="3" t="s">
        <v>1044</v>
      </c>
      <c r="I485" s="3" t="s">
        <v>1037</v>
      </c>
      <c r="J485" t="s">
        <v>1139</v>
      </c>
      <c r="K485" t="s">
        <v>1138</v>
      </c>
      <c r="L485" t="str">
        <f t="shared" si="65"/>
        <v>/images/c/ce/MiseryArt.jpg</v>
      </c>
      <c r="M485" t="s">
        <v>1138</v>
      </c>
      <c r="N485" t="str">
        <f>VLOOKUP(H485,digital_cards!U:V,2,FALSE)</f>
        <v>&lt;div class="landscape-text" style="top:2px;"&gt;&lt;div class="card-text-vp-icon-container" style="display:inline; transform:scale(0.55); top:0px;left:200px;"&gt;&lt;div class="card-text-vp-text-container"&gt;&lt;div class="card-text-vp-text" style="top:8px;"&gt;-4&lt;/div&gt;&lt;/div&gt;&lt;div class="card-text-vp-icon"&gt;&lt;/div&gt;&lt;/div&gt;&lt;/div&gt;</v>
      </c>
      <c r="O485">
        <f t="shared" si="61"/>
        <v>18</v>
      </c>
      <c r="P485">
        <f t="shared" si="67"/>
        <v>14</v>
      </c>
      <c r="R485" s="7"/>
      <c r="S485" t="str">
        <f>INDEX(Illustrators!C:C,MATCH(SUBSTITUTE(LOWER(H485)," ",""),Illustrators!G:G,0))</f>
        <v>Jessi J</v>
      </c>
      <c r="W485" t="str">
        <f t="shared" si="62"/>
        <v>{ id:"twicemiserable", illustrator:"Jessi J" },</v>
      </c>
    </row>
    <row r="486" spans="1:23" x14ac:dyDescent="0.25">
      <c r="A486" t="s">
        <v>3011</v>
      </c>
      <c r="B486">
        <f t="shared" si="66"/>
        <v>35</v>
      </c>
      <c r="C486">
        <f t="shared" si="63"/>
        <v>66</v>
      </c>
      <c r="E486" t="str">
        <f t="shared" si="64"/>
        <v>/images/b/b4/NecromancerArt.jpg</v>
      </c>
      <c r="F486" t="s">
        <v>887</v>
      </c>
      <c r="H486" s="3" t="s">
        <v>1045</v>
      </c>
      <c r="I486" s="3" t="s">
        <v>1328</v>
      </c>
      <c r="J486" t="s">
        <v>1327</v>
      </c>
      <c r="K486" t="s">
        <v>2310</v>
      </c>
      <c r="L486" t="str">
        <f t="shared" si="65"/>
        <v>/images/f/fb/Lost_in_the_WoodsArt.jpg</v>
      </c>
      <c r="M486" t="s">
        <v>1326</v>
      </c>
      <c r="N486" t="str">
        <f>VLOOKUP(H486,digital_cards!U:V,2,FALSE)</f>
        <v>&lt;div class="landscape-text" style="top:0px;"&gt;&lt;div style="display:inline;"&gt;&lt;div style="display:inline; font-size:21px;"&gt;Au début de votre tour, vous pouvez&lt;/div&gt;&lt;/div&gt;&lt;br&gt;&lt;div style="display:inline;"&gt;&lt;div style="display:inline; font-size:21px;"&gt;défausser une carte pour appliquer une Aubaine.&lt;/div&gt;&lt;/div&gt;&lt;br&gt;&lt;/div&gt;</v>
      </c>
      <c r="O486">
        <f t="shared" si="61"/>
        <v>19</v>
      </c>
      <c r="P486">
        <f t="shared" si="67"/>
        <v>14</v>
      </c>
      <c r="S486" t="str">
        <f>INDEX(Illustrators!C:C,MATCH(SUBSTITUTE(LOWER(H486)," ",""),Illustrators!G:G,0))</f>
        <v>Claus Stephan</v>
      </c>
      <c r="W486" t="str">
        <f t="shared" si="62"/>
        <v>{ id:"lostinthewoods", illustrator:"Claus Stephan" },</v>
      </c>
    </row>
    <row r="487" spans="1:23" x14ac:dyDescent="0.25">
      <c r="A487" t="s">
        <v>3012</v>
      </c>
      <c r="B487">
        <f t="shared" si="66"/>
        <v>41</v>
      </c>
      <c r="C487">
        <f t="shared" si="63"/>
        <v>78</v>
      </c>
      <c r="E487" t="str">
        <f t="shared" si="64"/>
        <v>/images/3/35/Zombie_ApprenticeArt.jpg</v>
      </c>
      <c r="G487" t="s">
        <v>905</v>
      </c>
      <c r="H487" s="3" t="s">
        <v>1046</v>
      </c>
      <c r="I487" s="3" t="s">
        <v>1423</v>
      </c>
      <c r="J487" t="s">
        <v>1636</v>
      </c>
      <c r="K487" t="s">
        <v>1635</v>
      </c>
      <c r="L487" t="str">
        <f t="shared" si="65"/>
        <v>/images/1/13/Border_GuardArt.jpg</v>
      </c>
      <c r="O487">
        <f t="shared" si="61"/>
        <v>15</v>
      </c>
      <c r="P487">
        <f t="shared" si="67"/>
        <v>11</v>
      </c>
      <c r="S487" t="str">
        <f>INDEX(Illustrators!C:C,MATCH(SUBSTITUTE(LOWER(H487)," ",""),Illustrators!G:G,0))</f>
        <v>Claus Stephan</v>
      </c>
      <c r="W487" t="str">
        <f t="shared" si="62"/>
        <v>{ id:"borderguard", illustrator:"Claus Stephan" },</v>
      </c>
    </row>
    <row r="488" spans="1:23" x14ac:dyDescent="0.25">
      <c r="A488" t="s">
        <v>3013</v>
      </c>
      <c r="B488">
        <f t="shared" si="66"/>
        <v>36</v>
      </c>
      <c r="C488">
        <f t="shared" si="63"/>
        <v>68</v>
      </c>
      <c r="E488" t="str">
        <f t="shared" si="64"/>
        <v>/images/a/a2/Zombie_MasonArt.jpg</v>
      </c>
      <c r="F488" t="s">
        <v>1438</v>
      </c>
      <c r="H488" s="3" t="s">
        <v>1047</v>
      </c>
      <c r="J488" t="s">
        <v>1467</v>
      </c>
      <c r="K488" t="s">
        <v>1466</v>
      </c>
      <c r="L488" t="str">
        <f t="shared" si="65"/>
        <v>/images/a/a3/DucatArt.jpg</v>
      </c>
      <c r="O488">
        <f t="shared" si="61"/>
        <v>5</v>
      </c>
      <c r="P488">
        <f t="shared" si="67"/>
        <v>5</v>
      </c>
      <c r="S488" t="str">
        <f>INDEX(Illustrators!C:C,MATCH(SUBSTITUTE(LOWER(H488)," ",""),Illustrators!G:G,0))</f>
        <v>Marco Morte</v>
      </c>
      <c r="W488" t="str">
        <f t="shared" si="62"/>
        <v>{ id:"ducat", illustrator:"Marco Morte" },</v>
      </c>
    </row>
    <row r="489" spans="1:23" x14ac:dyDescent="0.25">
      <c r="A489" t="s">
        <v>3014</v>
      </c>
      <c r="B489">
        <f t="shared" si="66"/>
        <v>34</v>
      </c>
      <c r="C489">
        <f t="shared" si="63"/>
        <v>64</v>
      </c>
      <c r="E489" t="str">
        <f t="shared" si="64"/>
        <v>/images/7/7a/Zombie_SpyArt.jpg</v>
      </c>
      <c r="H489" s="3" t="s">
        <v>1048</v>
      </c>
      <c r="J489" t="s">
        <v>1602</v>
      </c>
      <c r="K489" t="s">
        <v>1601</v>
      </c>
      <c r="L489" t="str">
        <f t="shared" si="65"/>
        <v>/images/e/e7/LackeysArt.jpg</v>
      </c>
      <c r="O489">
        <f t="shared" si="61"/>
        <v>7</v>
      </c>
      <c r="P489">
        <f t="shared" si="67"/>
        <v>7</v>
      </c>
      <c r="S489" t="str">
        <f>INDEX(Illustrators!C:C,MATCH(SUBSTITUTE(LOWER(H489)," ",""),Illustrators!G:G,0))</f>
        <v>Grant Hansen</v>
      </c>
      <c r="W489" t="str">
        <f t="shared" si="62"/>
        <v>{ id:"lackeys", illustrator:"Grant Hansen" },</v>
      </c>
    </row>
    <row r="490" spans="1:23" x14ac:dyDescent="0.25">
      <c r="A490" t="s">
        <v>3015</v>
      </c>
      <c r="B490">
        <f t="shared" si="66"/>
        <v>29</v>
      </c>
      <c r="C490">
        <f t="shared" si="63"/>
        <v>54</v>
      </c>
      <c r="E490" t="str">
        <f t="shared" si="64"/>
        <v>/images/a/a3/DucatArt.jpg</v>
      </c>
      <c r="H490" s="3" t="s">
        <v>1049</v>
      </c>
      <c r="I490" s="3" t="s">
        <v>1421</v>
      </c>
      <c r="J490" t="s">
        <v>1604</v>
      </c>
      <c r="K490" t="s">
        <v>1603</v>
      </c>
      <c r="L490" t="str">
        <f t="shared" si="65"/>
        <v>/images/b/bd/Acting_TroupeArt.jpg</v>
      </c>
      <c r="O490">
        <f t="shared" si="61"/>
        <v>17</v>
      </c>
      <c r="P490">
        <f t="shared" si="67"/>
        <v>12</v>
      </c>
      <c r="S490" t="str">
        <f>INDEX(Illustrators!C:C,MATCH(SUBSTITUTE(LOWER(H490)," ",""),Illustrators!G:G,0))</f>
        <v>Julien Delval</v>
      </c>
      <c r="W490" t="str">
        <f t="shared" si="62"/>
        <v>{ id:"actingtroupe", illustrator:"Julien Delval" },</v>
      </c>
    </row>
    <row r="491" spans="1:23" x14ac:dyDescent="0.25">
      <c r="A491" t="s">
        <v>3016</v>
      </c>
      <c r="B491">
        <f t="shared" si="66"/>
        <v>31</v>
      </c>
      <c r="C491">
        <f t="shared" si="63"/>
        <v>58</v>
      </c>
      <c r="E491" t="str">
        <f t="shared" si="64"/>
        <v>/images/5/51/ImproveArt.jpg</v>
      </c>
      <c r="H491" s="3" t="s">
        <v>1050</v>
      </c>
      <c r="I491" s="3" t="s">
        <v>1422</v>
      </c>
      <c r="J491" t="s">
        <v>1460</v>
      </c>
      <c r="K491" t="s">
        <v>1459</v>
      </c>
      <c r="L491" t="str">
        <f t="shared" si="65"/>
        <v>/images/8/81/Cargo_ShipArt.jpg</v>
      </c>
      <c r="O491">
        <f t="shared" si="61"/>
        <v>5</v>
      </c>
      <c r="P491">
        <f t="shared" si="67"/>
        <v>9</v>
      </c>
      <c r="S491" t="str">
        <f>INDEX(Illustrators!C:C,MATCH(SUBSTITUTE(LOWER(H491)," ",""),Illustrators!G:G,0))</f>
        <v>Grant Hansen</v>
      </c>
      <c r="W491" t="str">
        <f t="shared" si="62"/>
        <v>{ id:"cargoship", illustrator:"Grant Hansen" },</v>
      </c>
    </row>
    <row r="492" spans="1:23" x14ac:dyDescent="0.25">
      <c r="A492" t="s">
        <v>3017</v>
      </c>
      <c r="B492">
        <f t="shared" si="66"/>
        <v>31</v>
      </c>
      <c r="C492">
        <f t="shared" si="63"/>
        <v>58</v>
      </c>
      <c r="E492" t="str">
        <f t="shared" si="64"/>
        <v>/images/f/f3/ScepterArt.jpg</v>
      </c>
      <c r="H492" s="3" t="s">
        <v>1051</v>
      </c>
      <c r="J492" t="s">
        <v>1618</v>
      </c>
      <c r="K492" t="s">
        <v>1617</v>
      </c>
      <c r="L492" t="str">
        <f t="shared" si="65"/>
        <v>/images/9/90/ExperimentArt.jpg</v>
      </c>
      <c r="O492">
        <f t="shared" si="61"/>
        <v>10</v>
      </c>
      <c r="P492">
        <f t="shared" si="67"/>
        <v>10</v>
      </c>
      <c r="S492" t="str">
        <f>INDEX(Illustrators!C:C,MATCH(SUBSTITUTE(LOWER(H492)," ",""),Illustrators!G:G,0))</f>
        <v>Jason Slavin</v>
      </c>
      <c r="W492" t="str">
        <f t="shared" si="62"/>
        <v>{ id:"experiment", illustrator:"Jason Slavin" },</v>
      </c>
    </row>
    <row r="493" spans="1:23" x14ac:dyDescent="0.25">
      <c r="A493" t="s">
        <v>3018</v>
      </c>
      <c r="B493">
        <f t="shared" si="66"/>
        <v>33</v>
      </c>
      <c r="C493">
        <f t="shared" si="63"/>
        <v>62</v>
      </c>
      <c r="E493" t="str">
        <f t="shared" si="64"/>
        <v>/images/1/15/Black_CatArt.jpg</v>
      </c>
      <c r="H493" s="3" t="s">
        <v>1052</v>
      </c>
      <c r="J493" t="s">
        <v>1606</v>
      </c>
      <c r="K493" t="s">
        <v>1605</v>
      </c>
      <c r="L493" t="str">
        <f t="shared" si="65"/>
        <v>/images/5/51/ImproveArt.jpg</v>
      </c>
      <c r="O493">
        <f t="shared" si="61"/>
        <v>12</v>
      </c>
      <c r="P493">
        <f t="shared" si="67"/>
        <v>7</v>
      </c>
      <c r="S493" t="str">
        <f>INDEX(Illustrators!C:C,MATCH(SUBSTITUTE(LOWER(H493)," ",""),Illustrators!G:G,0))</f>
        <v>Marco Morte</v>
      </c>
      <c r="W493" t="str">
        <f t="shared" si="62"/>
        <v>{ id:"improve", illustrator:"Marco Morte" },</v>
      </c>
    </row>
    <row r="494" spans="1:23" x14ac:dyDescent="0.25">
      <c r="A494" t="s">
        <v>3019</v>
      </c>
      <c r="B494">
        <f t="shared" si="66"/>
        <v>29</v>
      </c>
      <c r="C494">
        <f t="shared" si="63"/>
        <v>60</v>
      </c>
      <c r="E494" t="str">
        <f t="shared" si="64"/>
        <v>/images/f/f7/TradeArt.jpg</v>
      </c>
      <c r="H494" s="3" t="s">
        <v>1053</v>
      </c>
      <c r="I494" s="3" t="s">
        <v>1414</v>
      </c>
      <c r="J494" t="s">
        <v>1610</v>
      </c>
      <c r="K494" t="s">
        <v>1609</v>
      </c>
      <c r="L494" t="str">
        <f t="shared" si="65"/>
        <v>/images/5/53/Flag_BearerArt.jpg</v>
      </c>
      <c r="O494">
        <f t="shared" si="61"/>
        <v>13</v>
      </c>
      <c r="P494">
        <f t="shared" si="67"/>
        <v>10</v>
      </c>
      <c r="S494" t="str">
        <f>INDEX(Illustrators!C:C,MATCH(SUBSTITUTE(LOWER(H494)," ",""),Illustrators!G:G,0))</f>
        <v>Grant Hansen</v>
      </c>
      <c r="W494" t="str">
        <f t="shared" si="62"/>
        <v>{ id:"flagbearer", illustrator:"Grant Hansen" },</v>
      </c>
    </row>
    <row r="495" spans="1:23" x14ac:dyDescent="0.25">
      <c r="A495" t="s">
        <v>3020</v>
      </c>
      <c r="B495">
        <f t="shared" si="66"/>
        <v>30</v>
      </c>
      <c r="C495">
        <f t="shared" si="63"/>
        <v>62</v>
      </c>
      <c r="E495" t="str">
        <f t="shared" si="64"/>
        <v>/images/a/ad/SummonArt.jpg</v>
      </c>
      <c r="H495" s="3" t="s">
        <v>1054</v>
      </c>
      <c r="J495" t="s">
        <v>1608</v>
      </c>
      <c r="K495" t="s">
        <v>1607</v>
      </c>
      <c r="L495" t="str">
        <f t="shared" si="65"/>
        <v>/images/6/6a/HideoutArt.jpg</v>
      </c>
      <c r="O495">
        <f t="shared" si="61"/>
        <v>7</v>
      </c>
      <c r="P495">
        <f t="shared" si="67"/>
        <v>7</v>
      </c>
      <c r="S495" t="str">
        <f>INDEX(Illustrators!C:C,MATCH(SUBSTITUTE(LOWER(H495)," ",""),Illustrators!G:G,0))</f>
        <v>Julien Delval</v>
      </c>
      <c r="W495" t="str">
        <f t="shared" si="62"/>
        <v>{ id:"hideout", illustrator:"Julien Delval" },</v>
      </c>
    </row>
    <row r="496" spans="1:23" x14ac:dyDescent="0.25">
      <c r="A496" t="s">
        <v>3021</v>
      </c>
      <c r="B496">
        <f t="shared" si="66"/>
        <v>44</v>
      </c>
      <c r="C496">
        <f t="shared" si="63"/>
        <v>84</v>
      </c>
      <c r="E496" t="str">
        <f t="shared" si="64"/>
        <v>/images/3/36/Way_of_the_ButterflyArt.jpg</v>
      </c>
      <c r="H496" s="3" t="s">
        <v>1055</v>
      </c>
      <c r="J496" t="s">
        <v>1612</v>
      </c>
      <c r="K496" t="s">
        <v>1611</v>
      </c>
      <c r="L496" t="str">
        <f t="shared" si="65"/>
        <v>/images/5/51/InventorArt.jpg</v>
      </c>
      <c r="O496">
        <f t="shared" si="61"/>
        <v>9</v>
      </c>
      <c r="P496">
        <f t="shared" si="67"/>
        <v>8</v>
      </c>
      <c r="S496" t="str">
        <f>INDEX(Illustrators!C:C,MATCH(SUBSTITUTE(LOWER(H496)," ",""),Illustrators!G:G,0))</f>
        <v>Julien Delval</v>
      </c>
      <c r="W496" t="str">
        <f t="shared" si="62"/>
        <v>{ id:"inventor", illustrator:"Julien Delval" },</v>
      </c>
    </row>
    <row r="497" spans="1:23" x14ac:dyDescent="0.25">
      <c r="A497" t="s">
        <v>3022</v>
      </c>
      <c r="B497">
        <f t="shared" si="66"/>
        <v>39</v>
      </c>
      <c r="C497">
        <f t="shared" si="63"/>
        <v>74</v>
      </c>
      <c r="E497" t="str">
        <f t="shared" si="64"/>
        <v>/images/c/c7/Way_of_the_FrogArt.jpg</v>
      </c>
      <c r="H497" s="3" t="s">
        <v>1056</v>
      </c>
      <c r="I497" s="3" t="s">
        <v>1420</v>
      </c>
      <c r="J497" t="s">
        <v>1465</v>
      </c>
      <c r="K497" t="s">
        <v>1464</v>
      </c>
      <c r="L497" t="str">
        <f t="shared" si="65"/>
        <v>/images/c/c5/Mountain_VillageArt.jpg</v>
      </c>
      <c r="O497">
        <f t="shared" si="61"/>
        <v>19</v>
      </c>
      <c r="P497">
        <f t="shared" si="67"/>
        <v>15</v>
      </c>
      <c r="S497" t="str">
        <f>INDEX(Illustrators!C:C,MATCH(SUBSTITUTE(LOWER(H497)," ",""),Illustrators!G:G,0))</f>
        <v>Harald Lieske</v>
      </c>
      <c r="W497" t="str">
        <f t="shared" si="62"/>
        <v>{ id:"mountainvillage", illustrator:"Harald Lieske" },</v>
      </c>
    </row>
    <row r="498" spans="1:23" x14ac:dyDescent="0.25">
      <c r="A498" t="s">
        <v>3023</v>
      </c>
      <c r="B498">
        <f t="shared" si="66"/>
        <v>39</v>
      </c>
      <c r="C498">
        <f t="shared" si="63"/>
        <v>74</v>
      </c>
      <c r="E498" t="str">
        <f t="shared" si="64"/>
        <v>/images/8/8d/Way_of_the_GoatArt.jpg</v>
      </c>
      <c r="H498" s="3" t="s">
        <v>1057</v>
      </c>
      <c r="J498" t="s">
        <v>1616</v>
      </c>
      <c r="K498" t="s">
        <v>1615</v>
      </c>
      <c r="L498" t="str">
        <f t="shared" si="65"/>
        <v>/images/2/26/PatronArt.jpg</v>
      </c>
      <c r="O498">
        <f t="shared" si="61"/>
        <v>6</v>
      </c>
      <c r="P498">
        <f t="shared" si="67"/>
        <v>6</v>
      </c>
      <c r="S498" t="str">
        <f>INDEX(Illustrators!C:C,MATCH(SUBSTITUTE(LOWER(H498)," ",""),Illustrators!G:G,0))</f>
        <v>Claus Stephan</v>
      </c>
      <c r="W498" t="str">
        <f t="shared" si="62"/>
        <v>{ id:"patron", illustrator:"Claus Stephan" },</v>
      </c>
    </row>
    <row r="499" spans="1:23" x14ac:dyDescent="0.25">
      <c r="A499" t="s">
        <v>3024</v>
      </c>
      <c r="B499">
        <f t="shared" si="66"/>
        <v>41</v>
      </c>
      <c r="C499">
        <f t="shared" si="63"/>
        <v>78</v>
      </c>
      <c r="E499" t="str">
        <f t="shared" si="64"/>
        <v>/images/9/91/Way_of_the_MonkeyArt.jpg</v>
      </c>
      <c r="H499" s="3" t="s">
        <v>1058</v>
      </c>
      <c r="J499" t="s">
        <v>1468</v>
      </c>
      <c r="K499" t="s">
        <v>1469</v>
      </c>
      <c r="L499" t="str">
        <f t="shared" si="65"/>
        <v>/images/8/8f/PriestArt.jpg</v>
      </c>
      <c r="O499">
        <f t="shared" si="61"/>
        <v>6</v>
      </c>
      <c r="P499">
        <f t="shared" si="67"/>
        <v>6</v>
      </c>
      <c r="S499" t="str">
        <f>INDEX(Illustrators!C:C,MATCH(SUBSTITUTE(LOWER(H499)," ",""),Illustrators!G:G,0))</f>
        <v>Julien Delval</v>
      </c>
      <c r="W499" t="str">
        <f t="shared" si="62"/>
        <v>{ id:"priest", illustrator:"Julien Delval" },</v>
      </c>
    </row>
    <row r="500" spans="1:23" x14ac:dyDescent="0.25">
      <c r="A500" t="s">
        <v>3025</v>
      </c>
      <c r="B500">
        <f t="shared" si="66"/>
        <v>40</v>
      </c>
      <c r="C500">
        <f t="shared" si="63"/>
        <v>76</v>
      </c>
      <c r="E500" t="str">
        <f t="shared" si="64"/>
        <v>/images/6/67/Way_of_the_MouseArt.jpg</v>
      </c>
      <c r="H500" s="3" t="s">
        <v>1059</v>
      </c>
      <c r="J500" t="s">
        <v>1614</v>
      </c>
      <c r="K500" t="s">
        <v>1613</v>
      </c>
      <c r="L500" t="str">
        <f t="shared" si="65"/>
        <v>/images/0/0b/ResearchArt.jpg</v>
      </c>
      <c r="O500">
        <f t="shared" si="61"/>
        <v>9</v>
      </c>
      <c r="P500">
        <f t="shared" si="67"/>
        <v>8</v>
      </c>
      <c r="S500" t="str">
        <f>INDEX(Illustrators!C:C,MATCH(SUBSTITUTE(LOWER(H500)," ",""),Illustrators!G:G,0))</f>
        <v>Julien Delval</v>
      </c>
      <c r="W500" t="str">
        <f t="shared" si="62"/>
        <v>{ id:"research", illustrator:"Julien Delval" },</v>
      </c>
    </row>
    <row r="501" spans="1:23" x14ac:dyDescent="0.25">
      <c r="A501" t="s">
        <v>3026</v>
      </c>
      <c r="B501">
        <f t="shared" si="66"/>
        <v>39</v>
      </c>
      <c r="C501">
        <f t="shared" si="63"/>
        <v>74</v>
      </c>
      <c r="E501" t="str">
        <f t="shared" si="64"/>
        <v>/images/5/5b/Way_of_the_MuleArt.jpg</v>
      </c>
      <c r="H501" s="3" t="s">
        <v>1060</v>
      </c>
      <c r="I501" s="3" t="s">
        <v>1418</v>
      </c>
      <c r="J501" t="s">
        <v>1475</v>
      </c>
      <c r="K501" t="s">
        <v>1474</v>
      </c>
      <c r="L501" t="str">
        <f t="shared" si="65"/>
        <v>/images/b/b2/Silk_MerchantArt.jpg</v>
      </c>
      <c r="O501">
        <f t="shared" si="61"/>
        <v>17</v>
      </c>
      <c r="P501">
        <f t="shared" si="67"/>
        <v>12</v>
      </c>
      <c r="S501" t="str">
        <f>INDEX(Illustrators!C:C,MATCH(SUBSTITUTE(LOWER(H501)," ",""),Illustrators!G:G,0))</f>
        <v>Elisa Cella</v>
      </c>
      <c r="W501" t="str">
        <f t="shared" si="62"/>
        <v>{ id:"silkmerchant", illustrator:"Elisa Cella" },</v>
      </c>
    </row>
    <row r="502" spans="1:23" x14ac:dyDescent="0.25">
      <c r="A502" t="s">
        <v>3027</v>
      </c>
      <c r="B502">
        <f t="shared" si="66"/>
        <v>38</v>
      </c>
      <c r="C502">
        <f t="shared" si="63"/>
        <v>72</v>
      </c>
      <c r="E502" t="str">
        <f t="shared" si="64"/>
        <v>/images/c/ce/Way_of_the_OwlArt.jpg</v>
      </c>
      <c r="H502" s="3" t="s">
        <v>1061</v>
      </c>
      <c r="I502" s="3" t="s">
        <v>1419</v>
      </c>
      <c r="J502" t="s">
        <v>1634</v>
      </c>
      <c r="K502" t="s">
        <v>1633</v>
      </c>
      <c r="L502" t="str">
        <f t="shared" si="65"/>
        <v>/images/2/2a/Old_WitchArt.jpg</v>
      </c>
      <c r="O502">
        <f t="shared" si="61"/>
        <v>16</v>
      </c>
      <c r="P502">
        <f t="shared" si="67"/>
        <v>8</v>
      </c>
      <c r="S502" t="str">
        <f>INDEX(Illustrators!C:C,MATCH(SUBSTITUTE(LOWER(H502)," ",""),Illustrators!G:G,0))</f>
        <v>Jessi J</v>
      </c>
      <c r="W502" t="str">
        <f t="shared" si="62"/>
        <v>{ id:"oldwitch", illustrator:"Jessi J" },</v>
      </c>
    </row>
    <row r="503" spans="1:23" x14ac:dyDescent="0.25">
      <c r="A503" t="s">
        <v>3028</v>
      </c>
      <c r="B503">
        <f t="shared" si="66"/>
        <v>38</v>
      </c>
      <c r="C503">
        <f t="shared" si="63"/>
        <v>72</v>
      </c>
      <c r="E503" t="str">
        <f t="shared" si="64"/>
        <v>/images/b/be/Way_of_the_PigArt.jpg</v>
      </c>
      <c r="H503" s="3" t="s">
        <v>1062</v>
      </c>
      <c r="J503" t="s">
        <v>1620</v>
      </c>
      <c r="K503" t="s">
        <v>1619</v>
      </c>
      <c r="L503" t="str">
        <f t="shared" si="65"/>
        <v>/images/3/3d/RecruiterArt.jpg</v>
      </c>
      <c r="O503">
        <f t="shared" si="61"/>
        <v>9</v>
      </c>
      <c r="P503">
        <f t="shared" si="67"/>
        <v>9</v>
      </c>
      <c r="S503" t="str">
        <f>INDEX(Illustrators!C:C,MATCH(SUBSTITUTE(LOWER(H503)," ",""),Illustrators!G:G,0))</f>
        <v>Julien Delval</v>
      </c>
      <c r="W503" t="str">
        <f t="shared" si="62"/>
        <v>{ id:"recruiter", illustrator:"Julien Delval" },</v>
      </c>
    </row>
    <row r="504" spans="1:23" x14ac:dyDescent="0.25">
      <c r="A504" t="s">
        <v>3029</v>
      </c>
      <c r="B504">
        <f t="shared" si="66"/>
        <v>39</v>
      </c>
      <c r="C504">
        <f t="shared" si="63"/>
        <v>74</v>
      </c>
      <c r="E504" t="str">
        <f t="shared" si="64"/>
        <v>/images/2/28/Way_of_the_SealArt.jpg</v>
      </c>
      <c r="H504" s="3" t="s">
        <v>1063</v>
      </c>
      <c r="J504" t="s">
        <v>1476</v>
      </c>
      <c r="K504" t="s">
        <v>1766</v>
      </c>
      <c r="L504" t="str">
        <f t="shared" si="65"/>
        <v>/images/f/f3/ScepterArt.jpg</v>
      </c>
      <c r="O504">
        <f t="shared" si="61"/>
        <v>7</v>
      </c>
      <c r="P504">
        <f t="shared" si="67"/>
        <v>7</v>
      </c>
      <c r="S504" t="str">
        <f>INDEX(Illustrators!C:C,MATCH(SUBSTITUTE(LOWER(H504)," ",""),Illustrators!G:G,0))</f>
        <v>Marco Morte</v>
      </c>
      <c r="W504" t="str">
        <f t="shared" si="62"/>
        <v>{ id:"scepter", illustrator:"Marco Morte" },</v>
      </c>
    </row>
    <row r="505" spans="1:23" x14ac:dyDescent="0.25">
      <c r="A505" t="s">
        <v>3030</v>
      </c>
      <c r="B505">
        <f t="shared" si="66"/>
        <v>43</v>
      </c>
      <c r="C505">
        <f t="shared" si="63"/>
        <v>82</v>
      </c>
      <c r="E505" t="str">
        <f t="shared" si="64"/>
        <v>/images/2/27/Way_of_the_SquirrelArt.jpg</v>
      </c>
      <c r="H505" s="3" t="s">
        <v>1064</v>
      </c>
      <c r="J505" t="s">
        <v>1473</v>
      </c>
      <c r="K505" t="s">
        <v>1458</v>
      </c>
      <c r="L505" t="str">
        <f t="shared" si="65"/>
        <v>/images/6/62/ScholarArt.jpg</v>
      </c>
      <c r="O505">
        <f t="shared" si="61"/>
        <v>6</v>
      </c>
      <c r="P505">
        <f t="shared" si="67"/>
        <v>7</v>
      </c>
      <c r="S505" t="str">
        <f>INDEX(Illustrators!C:C,MATCH(SUBSTITUTE(LOWER(H505)," ",""),Illustrators!G:G,0))</f>
        <v>Elisa Cella</v>
      </c>
      <c r="W505" t="str">
        <f t="shared" si="62"/>
        <v>{ id:"scholar", illustrator:"Elisa Cella" },</v>
      </c>
    </row>
    <row r="506" spans="1:23" x14ac:dyDescent="0.25">
      <c r="A506" t="s">
        <v>3031</v>
      </c>
      <c r="B506">
        <f t="shared" si="66"/>
        <v>41</v>
      </c>
      <c r="C506">
        <f t="shared" si="63"/>
        <v>78</v>
      </c>
      <c r="E506" t="str">
        <f t="shared" si="64"/>
        <v>/images/3/31/Way_of_the_TurtleArt.jpg</v>
      </c>
      <c r="H506" s="3" t="s">
        <v>1065</v>
      </c>
      <c r="J506" t="s">
        <v>1632</v>
      </c>
      <c r="K506" t="s">
        <v>1631</v>
      </c>
      <c r="L506" t="str">
        <f t="shared" si="65"/>
        <v>/images/7/79/SculptorArt.jpg</v>
      </c>
      <c r="O506">
        <f t="shared" si="61"/>
        <v>10</v>
      </c>
      <c r="P506">
        <f t="shared" si="67"/>
        <v>8</v>
      </c>
      <c r="S506" t="str">
        <f>INDEX(Illustrators!C:C,MATCH(SUBSTITUTE(LOWER(H506)," ",""),Illustrators!G:G,0))</f>
        <v>Jessi J</v>
      </c>
      <c r="W506" t="str">
        <f t="shared" si="62"/>
        <v>{ id:"sculptor", illustrator:"Jessi J" },</v>
      </c>
    </row>
    <row r="507" spans="1:23" x14ac:dyDescent="0.25">
      <c r="A507" t="s">
        <v>3032</v>
      </c>
      <c r="B507">
        <f t="shared" si="66"/>
        <v>39</v>
      </c>
      <c r="C507">
        <f t="shared" si="63"/>
        <v>74</v>
      </c>
      <c r="E507" t="str">
        <f t="shared" si="64"/>
        <v>/images/e/e9/Way_of_the_WormArt.jpg</v>
      </c>
      <c r="H507" s="3" t="s">
        <v>1066</v>
      </c>
      <c r="J507" t="s">
        <v>1630</v>
      </c>
      <c r="K507" t="s">
        <v>1629</v>
      </c>
      <c r="L507" t="str">
        <f t="shared" si="65"/>
        <v>/images/8/85/SeerArt.jpg</v>
      </c>
      <c r="O507">
        <f t="shared" si="61"/>
        <v>8</v>
      </c>
      <c r="P507">
        <f t="shared" si="67"/>
        <v>4</v>
      </c>
      <c r="S507" t="str">
        <f>INDEX(Illustrators!C:C,MATCH(SUBSTITUTE(LOWER(H507)," ",""),Illustrators!G:G,0))</f>
        <v>Joshua Stewart</v>
      </c>
      <c r="W507" t="str">
        <f t="shared" si="62"/>
        <v>{ id:"seer", illustrator:"Joshua Stewart" },</v>
      </c>
    </row>
    <row r="508" spans="1:23" x14ac:dyDescent="0.25">
      <c r="A508" t="s">
        <v>3033</v>
      </c>
      <c r="B508">
        <f t="shared" si="66"/>
        <v>34</v>
      </c>
      <c r="C508">
        <f t="shared" si="63"/>
        <v>64</v>
      </c>
      <c r="E508" t="str">
        <f t="shared" si="64"/>
        <v>/images/3/3e/City-stateArt.jpg</v>
      </c>
      <c r="H508" s="3" t="s">
        <v>1067</v>
      </c>
      <c r="J508" t="s">
        <v>1628</v>
      </c>
      <c r="K508" t="s">
        <v>1626</v>
      </c>
      <c r="L508" t="str">
        <f t="shared" si="65"/>
        <v>/images/f/fb/SpicesArt.jpg</v>
      </c>
      <c r="O508">
        <f t="shared" si="61"/>
        <v>6</v>
      </c>
      <c r="P508">
        <f t="shared" si="67"/>
        <v>6</v>
      </c>
      <c r="S508" t="str">
        <f>INDEX(Illustrators!C:C,MATCH(SUBSTITUTE(LOWER(H508)," ",""),Illustrators!G:G,0))</f>
        <v>Elisa Cella</v>
      </c>
      <c r="W508" t="str">
        <f t="shared" si="62"/>
        <v>{ id:"spices", illustrator:"Elisa Cella" },</v>
      </c>
    </row>
    <row r="509" spans="1:23" x14ac:dyDescent="0.25">
      <c r="A509" t="s">
        <v>3034</v>
      </c>
      <c r="B509">
        <f t="shared" si="66"/>
        <v>37</v>
      </c>
      <c r="C509">
        <f t="shared" si="63"/>
        <v>70</v>
      </c>
      <c r="E509" t="str">
        <f t="shared" si="64"/>
        <v>/images/9/95/Coastal_HavenArt.jpg</v>
      </c>
      <c r="H509" s="3" t="s">
        <v>1068</v>
      </c>
      <c r="J509" t="s">
        <v>1625</v>
      </c>
      <c r="K509" t="s">
        <v>1624</v>
      </c>
      <c r="L509" t="str">
        <f t="shared" si="65"/>
        <v>/images/f/fd/SwashbucklerArt.jpg</v>
      </c>
      <c r="O509">
        <f t="shared" si="61"/>
        <v>9</v>
      </c>
      <c r="P509">
        <f t="shared" si="67"/>
        <v>12</v>
      </c>
      <c r="S509" t="str">
        <f>INDEX(Illustrators!C:C,MATCH(SUBSTITUTE(LOWER(H509)," ",""),Illustrators!G:G,0))</f>
        <v>Joshua Stewart</v>
      </c>
      <c r="W509" t="str">
        <f t="shared" si="62"/>
        <v>{ id:"swashbuckler", illustrator:"Joshua Stewart" },</v>
      </c>
    </row>
    <row r="510" spans="1:23" x14ac:dyDescent="0.25">
      <c r="A510" t="s">
        <v>3035</v>
      </c>
      <c r="B510">
        <f t="shared" si="66"/>
        <v>45</v>
      </c>
      <c r="C510">
        <f t="shared" si="63"/>
        <v>86</v>
      </c>
      <c r="E510" t="str">
        <f t="shared" si="64"/>
        <v>/images/3/31/League_of_ShopkeepersArt.jpg</v>
      </c>
      <c r="H510" s="3" t="s">
        <v>1069</v>
      </c>
      <c r="J510" t="s">
        <v>1680</v>
      </c>
      <c r="K510" t="s">
        <v>1623</v>
      </c>
      <c r="L510" t="str">
        <f t="shared" si="65"/>
        <v>/images/4/4f/TreasurerArt.jpg</v>
      </c>
      <c r="O510">
        <f t="shared" si="61"/>
        <v>10</v>
      </c>
      <c r="P510">
        <f t="shared" si="67"/>
        <v>9</v>
      </c>
      <c r="S510" t="str">
        <f>INDEX(Illustrators!C:C,MATCH(SUBSTITUTE(LOWER(H510)," ",""),Illustrators!G:G,0))</f>
        <v>Claus Stephan</v>
      </c>
      <c r="W510" t="str">
        <f t="shared" si="62"/>
        <v>{ id:"treasurer", illustrator:"Claus Stephan" },</v>
      </c>
    </row>
    <row r="511" spans="1:23" x14ac:dyDescent="0.25">
      <c r="A511" t="s">
        <v>3036</v>
      </c>
      <c r="B511">
        <f t="shared" si="66"/>
        <v>36</v>
      </c>
      <c r="C511">
        <f t="shared" si="63"/>
        <v>68</v>
      </c>
      <c r="E511" t="str">
        <f t="shared" si="64"/>
        <v>/images/f/f9/Market_TownsArt.jpg</v>
      </c>
      <c r="H511" s="3" t="s">
        <v>1070</v>
      </c>
      <c r="J511" t="s">
        <v>1622</v>
      </c>
      <c r="K511" t="s">
        <v>1621</v>
      </c>
      <c r="L511" t="str">
        <f t="shared" si="65"/>
        <v>/images/1/1c/VillainArt.jpg</v>
      </c>
      <c r="O511">
        <f t="shared" si="61"/>
        <v>8</v>
      </c>
      <c r="P511">
        <f t="shared" si="67"/>
        <v>7</v>
      </c>
      <c r="S511" t="str">
        <f>INDEX(Illustrators!C:C,MATCH(SUBSTITUTE(LOWER(H511)," ",""),Illustrators!G:G,0))</f>
        <v>Jason Slavin</v>
      </c>
      <c r="W511" t="str">
        <f t="shared" si="62"/>
        <v>{ id:"villain", illustrator:"Jason Slavin" },</v>
      </c>
    </row>
    <row r="512" spans="1:23" x14ac:dyDescent="0.25">
      <c r="A512" t="s">
        <v>3037</v>
      </c>
      <c r="B512">
        <f t="shared" si="66"/>
        <v>43</v>
      </c>
      <c r="C512">
        <f t="shared" si="63"/>
        <v>80</v>
      </c>
      <c r="E512" t="str">
        <f t="shared" si="64"/>
        <v>/images/9/9d/Trappers%27_LodgeArt.jpg</v>
      </c>
      <c r="F512" t="s">
        <v>887</v>
      </c>
      <c r="H512" s="3" t="s">
        <v>1071</v>
      </c>
      <c r="J512" t="s">
        <v>1644</v>
      </c>
      <c r="K512" t="s">
        <v>1643</v>
      </c>
      <c r="L512" t="str">
        <f t="shared" si="65"/>
        <v>/images/f/fb/CathedralArt.jpg</v>
      </c>
      <c r="M512" t="s">
        <v>1643</v>
      </c>
      <c r="N512" t="str">
        <f>VLOOKUP(H512,digital_cards!U:V,2,FALSE)</f>
        <v>&lt;div class="landscape-text" style="top:0px;"&gt;&lt;div style="position:relative; top:10px;"&gt;&lt;div style="line-height:22px;"&gt;&lt;div style="display:inline;"&gt;&lt;div style="display:inline; font-size:22px;"&gt;Au début de votre tour,&lt;/div&gt;&lt;/div&gt;&lt;br&gt;&lt;div style="display:inline;"&gt;&lt;div style="display:inline; font-size:22px;"&gt;écartez une carte de votre main.&lt;/div&gt;&lt;/div&gt;&lt;br&gt;&lt;/div&gt;&lt;/div&gt;&lt;/div&gt;</v>
      </c>
      <c r="O512">
        <f t="shared" si="61"/>
        <v>10</v>
      </c>
      <c r="P512">
        <f t="shared" si="67"/>
        <v>9</v>
      </c>
      <c r="S512" t="str">
        <f>INDEX(Illustrators!C:C,MATCH(SUBSTITUTE(LOWER(H512)," ",""),Illustrators!G:G,0))</f>
        <v>Joshua Stewart</v>
      </c>
      <c r="W512" t="str">
        <f t="shared" si="62"/>
        <v>{ id:"cathedral", illustrator:"Joshua Stewart" },</v>
      </c>
    </row>
    <row r="513" spans="1:23" x14ac:dyDescent="0.25">
      <c r="A513" t="s">
        <v>3038</v>
      </c>
      <c r="B513">
        <f t="shared" si="66"/>
        <v>46</v>
      </c>
      <c r="C513">
        <f t="shared" si="63"/>
        <v>86</v>
      </c>
      <c r="E513" t="str">
        <f t="shared" si="64"/>
        <v>/images/2/23/Woodworkers%27_GuildArt.jpg</v>
      </c>
      <c r="F513" t="s">
        <v>887</v>
      </c>
      <c r="H513" s="3" t="s">
        <v>1072</v>
      </c>
      <c r="I513" s="3" t="s">
        <v>1417</v>
      </c>
      <c r="J513" t="s">
        <v>1455</v>
      </c>
      <c r="K513" t="s">
        <v>1454</v>
      </c>
      <c r="L513" t="str">
        <f t="shared" si="65"/>
        <v>/images/e/e2/City_GateArt.jpg</v>
      </c>
      <c r="M513" t="s">
        <v>1454</v>
      </c>
      <c r="N513" t="str">
        <f>VLOOKUP(H513,digital_cards!U:V,2,FALSE)</f>
        <v>&lt;div class="landscape-text" style="top:0px;"&gt;&lt;div style="position:relative; top:10px;"&gt;&lt;div style="line-height:22px;"&gt;&lt;div style="display:inline;"&gt;&lt;div style="display:inline; font-size:22px;"&gt;Au début de votre tour, &lt;div style="display: inline; font-weight: bold;"&gt;+1 Carte&lt;/div&gt;, puis replacez&lt;/div&gt;&lt;/div&gt;&lt;br&gt;&lt;div style="display:inline;"&gt;&lt;div style="display:inline; font-size:22px;"&gt;une carte de votre main sur votre pioche.&lt;/div&gt;&lt;/div&gt;&lt;br&gt;&lt;/div&gt;&lt;/div&gt;&lt;/div&gt;</v>
      </c>
      <c r="O513">
        <f t="shared" si="61"/>
        <v>6</v>
      </c>
      <c r="P513">
        <f t="shared" si="67"/>
        <v>8</v>
      </c>
      <c r="S513" t="str">
        <f>INDEX(Illustrators!C:C,MATCH(SUBSTITUTE(LOWER(H513)," ",""),Illustrators!G:G,0))</f>
        <v>Harald Lieske</v>
      </c>
      <c r="W513" t="str">
        <f t="shared" si="62"/>
        <v>{ id:"citygate", illustrator:"Harald Lieske" },</v>
      </c>
    </row>
    <row r="514" spans="1:23" x14ac:dyDescent="0.25">
      <c r="A514" t="s">
        <v>3039</v>
      </c>
      <c r="B514">
        <f t="shared" si="66"/>
        <v>36</v>
      </c>
      <c r="C514">
        <f t="shared" si="63"/>
        <v>68</v>
      </c>
      <c r="E514" t="str">
        <f t="shared" si="64"/>
        <v>/images/3/3f/Trusty_SteedArt.jpg</v>
      </c>
      <c r="F514" t="s">
        <v>887</v>
      </c>
      <c r="H514" s="3" t="s">
        <v>1073</v>
      </c>
      <c r="J514" t="s">
        <v>1661</v>
      </c>
      <c r="K514" t="s">
        <v>1660</v>
      </c>
      <c r="L514" t="str">
        <f t="shared" si="65"/>
        <v>/images/3/3d/PageantArt.jpg</v>
      </c>
      <c r="M514" t="s">
        <v>1660</v>
      </c>
      <c r="N514" t="str">
        <f>VLOOKUP(H514,digital_cards!U:V,2,FALSE)</f>
        <v>&lt;div class="landscape-text" style="top:0px;"&gt;&lt;div style="position:relative; top:10px;"&gt;&lt;div style="line-height:22px;"&gt;&lt;div style="display:inline;"&gt;&lt;div style="display:inline; font-size:22px;"&gt;À la fin de votre phase Achat, vous pouvez&lt;/div&gt;&lt;/div&gt;&lt;br&gt;&lt;div style="display:inline;"&gt;&lt;div style="display:inline; font-size:22px;"&gt;payer       pour &lt;div style="display: inline; font-weight: bold;"&gt;+1 Coffres&lt;/div&gt;.&lt;/div&gt;&lt;/div&gt;&lt;br&gt;&lt;/div&gt;&lt;/div&gt;&lt;div class="card-text-coin-icon" style="transform:scale(0.2); top:36px; display: inline;left:155px;"&gt;&lt;div class="card-text-coin-text-container" style="display:inline;"&gt;&lt;div class="card-text-coin-text" style="color: black; display:inline; top:8px;"&gt;1&lt;/div&gt;&lt;/div&gt;&lt;/div&gt;&lt;/div&gt;</v>
      </c>
      <c r="O514">
        <f t="shared" ref="O514:O590" si="68">LEN(J514)</f>
        <v>9</v>
      </c>
      <c r="P514">
        <f t="shared" si="67"/>
        <v>7</v>
      </c>
      <c r="S514" t="str">
        <f>INDEX(Illustrators!C:C,MATCH(SUBSTITUTE(LOWER(H514)," ",""),Illustrators!G:G,0))</f>
        <v>Ryan Laukat</v>
      </c>
      <c r="W514" t="str">
        <f t="shared" si="62"/>
        <v>{ id:"pageant", illustrator:"Ryan Laukat" },</v>
      </c>
    </row>
    <row r="515" spans="1:23" x14ac:dyDescent="0.25">
      <c r="A515" t="s">
        <v>3040</v>
      </c>
      <c r="B515">
        <f t="shared" si="66"/>
        <v>30</v>
      </c>
      <c r="C515">
        <f t="shared" si="63"/>
        <v>56</v>
      </c>
      <c r="E515" t="str">
        <f t="shared" si="64"/>
        <v>/images/f/fe/RemakeArt.jpg</v>
      </c>
      <c r="F515" t="s">
        <v>887</v>
      </c>
      <c r="H515" s="3" t="s">
        <v>1074</v>
      </c>
      <c r="J515" t="s">
        <v>1663</v>
      </c>
      <c r="K515" t="s">
        <v>1662</v>
      </c>
      <c r="L515" t="str">
        <f t="shared" si="65"/>
        <v>/images/e/ec/SewersArt.jpg</v>
      </c>
      <c r="M515" t="s">
        <v>1662</v>
      </c>
      <c r="N515" t="str">
        <f>VLOOKUP(H515,digital_cards!U:V,2,FALSE)</f>
        <v>&lt;div class="landscape-text" style="top:0px;"&gt;&lt;div style="position:relative; top:10px;"&gt;&lt;div style="line-height:20px;"&gt;&lt;div style="display:inline;"&gt;&lt;div style="display:inline; font-size:20px;"&gt;Quand vous écartez une carte autrement que par ceci,&lt;/div&gt;&lt;/div&gt;&lt;br&gt;&lt;div style="display:inline;"&gt;&lt;div style="display:inline; font-size:20px;"&gt;vous pouvez écarter une carte de votre main.&lt;/div&gt;&lt;/div&gt;&lt;br&gt;&lt;/div&gt;&lt;/div&gt;&lt;/div&gt;</v>
      </c>
      <c r="O515">
        <f t="shared" si="68"/>
        <v>6</v>
      </c>
      <c r="P515">
        <f t="shared" si="67"/>
        <v>6</v>
      </c>
      <c r="S515" t="str">
        <f>INDEX(Illustrators!C:C,MATCH(SUBSTITUTE(LOWER(H515)," ",""),Illustrators!G:G,0))</f>
        <v>Matthias Catrein</v>
      </c>
      <c r="W515" t="str">
        <f t="shared" ref="W515:W579" si="69">IFERROR("{ id:"""&amp;H515&amp;""", illustrator:"""&amp;S515&amp;""" },","")</f>
        <v>{ id:"sewers", illustrator:"Matthias Catrein" },</v>
      </c>
    </row>
    <row r="516" spans="1:23" x14ac:dyDescent="0.25">
      <c r="A516" t="s">
        <v>3041</v>
      </c>
      <c r="B516">
        <f t="shared" si="66"/>
        <v>36</v>
      </c>
      <c r="C516">
        <f t="shared" si="63"/>
        <v>68</v>
      </c>
      <c r="E516" t="str">
        <f t="shared" si="64"/>
        <v>/images/7/75/CartographerArt.jpg</v>
      </c>
      <c r="F516" t="s">
        <v>887</v>
      </c>
      <c r="H516" s="3" t="s">
        <v>1075</v>
      </c>
      <c r="I516" s="3" t="s">
        <v>1416</v>
      </c>
      <c r="J516" t="s">
        <v>1665</v>
      </c>
      <c r="K516" t="s">
        <v>1664</v>
      </c>
      <c r="L516" t="str">
        <f t="shared" si="65"/>
        <v>/images/b/bc/Star_ChartArt.jpg</v>
      </c>
      <c r="M516" t="s">
        <v>1664</v>
      </c>
      <c r="N516" t="str">
        <f>VLOOKUP(H516,digital_cards!U:V,2,FALSE)</f>
        <v>&lt;div class="landscape-text" style="top:0px;"&gt;&lt;div style="position:relative; top:10px;"&gt;&lt;div style="line-height:22px;"&gt;&lt;div style="display:inline;"&gt;&lt;div style="display:inline; font-size:22px;"&gt;Quand vous mélangez, vous pouvez choisir&lt;/div&gt;&lt;/div&gt;&lt;br&gt;&lt;div style="display:inline;"&gt;&lt;div style="display:inline; font-size:22px;"&gt;quelle carte vous mettez en haut.&lt;/div&gt;&lt;/div&gt;&lt;br&gt;&lt;/div&gt;&lt;/div&gt;&lt;/div&gt;</v>
      </c>
      <c r="O516">
        <f t="shared" si="68"/>
        <v>13</v>
      </c>
      <c r="P516">
        <f t="shared" si="67"/>
        <v>9</v>
      </c>
      <c r="S516" t="str">
        <f>INDEX(Illustrators!C:C,MATCH(SUBSTITUTE(LOWER(H516)," ",""),Illustrators!G:G,0))</f>
        <v>Grant Hansen</v>
      </c>
      <c r="W516" t="str">
        <f t="shared" si="69"/>
        <v>{ id:"starchart", illustrator:"Grant Hansen" },</v>
      </c>
    </row>
    <row r="517" spans="1:23" x14ac:dyDescent="0.25">
      <c r="A517" t="s">
        <v>3042</v>
      </c>
      <c r="B517">
        <f t="shared" si="66"/>
        <v>28</v>
      </c>
      <c r="C517">
        <f t="shared" ref="C517:C580" si="70">FIND(".jpg",A517,B517)+3</f>
        <v>52</v>
      </c>
      <c r="E517" t="str">
        <f t="shared" si="64"/>
        <v>/images/7/71/PortArt.jpg</v>
      </c>
      <c r="F517" t="s">
        <v>887</v>
      </c>
      <c r="H517" s="3" t="s">
        <v>1076</v>
      </c>
      <c r="J517" t="s">
        <v>1627</v>
      </c>
      <c r="K517" t="s">
        <v>1648</v>
      </c>
      <c r="L517" t="str">
        <f t="shared" si="65"/>
        <v>/images/6/6d/ExplorationArt.jpg</v>
      </c>
      <c r="M517" t="s">
        <v>1648</v>
      </c>
      <c r="N517" t="str">
        <f>VLOOKUP(H517,digital_cards!U:V,2,FALSE)</f>
        <v>&lt;div class="landscape-text" style="top:0px;"&gt;&lt;div style="position:relative; top:10px;"&gt;&lt;div style="line-height:22px;"&gt;&lt;div style="display:inline;"&gt;&lt;div style="display:inline; font-size:22px;"&gt;À la fin de votre phase Achat, si vous n'avez pas&lt;/div&gt;&lt;/div&gt;&lt;br&gt;&lt;div style="display:inline;"&gt;&lt;div style="display:inline; font-size:22px;"&gt;acheté de carte, &lt;div style="display: inline; font-weight: bold;"&gt;+1 Coffres&lt;/div&gt; et &lt;div style="display: inline; font-weight: bold;"&gt;+1 Villageois&lt;/div&gt;.&lt;/div&gt;&lt;/div&gt;&lt;br&gt;&lt;/div&gt;&lt;/div&gt;&lt;/div&gt;</v>
      </c>
      <c r="O517">
        <f t="shared" si="68"/>
        <v>11</v>
      </c>
      <c r="P517">
        <f t="shared" si="67"/>
        <v>11</v>
      </c>
      <c r="S517" t="str">
        <f>INDEX(Illustrators!C:C,MATCH(SUBSTITUTE(LOWER(H517)," ",""),Illustrators!G:G,0))</f>
        <v>Marcel-André Casasola Merkle</v>
      </c>
      <c r="W517" t="str">
        <f t="shared" si="69"/>
        <v>{ id:"exploration", illustrator:"Marcel-André Casasola Merkle" },</v>
      </c>
    </row>
    <row r="518" spans="1:23" x14ac:dyDescent="0.25">
      <c r="A518" t="s">
        <v>3043</v>
      </c>
      <c r="B518">
        <f t="shared" si="66"/>
        <v>34</v>
      </c>
      <c r="C518">
        <f t="shared" si="70"/>
        <v>64</v>
      </c>
      <c r="E518" t="str">
        <f t="shared" si="64"/>
        <v>/images/0/02/Den_of_SinArt.jpg</v>
      </c>
      <c r="F518" t="s">
        <v>887</v>
      </c>
      <c r="H518" s="3" t="s">
        <v>1077</v>
      </c>
      <c r="I518" s="3" t="s">
        <v>2528</v>
      </c>
      <c r="J518" t="s">
        <v>1653</v>
      </c>
      <c r="K518" t="s">
        <v>1652</v>
      </c>
      <c r="L518" t="str">
        <f t="shared" si="65"/>
        <v>/images/a/a7/FairArt.jpg</v>
      </c>
      <c r="M518" t="s">
        <v>1652</v>
      </c>
      <c r="N518" t="str">
        <f>VLOOKUP(H518,digital_cards!U:V,2,FALSE)</f>
        <v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Achat&lt;/div&gt;.&lt;/div&gt;&lt;/div&gt;&lt;br&gt;&lt;/div&gt;&lt;/div&gt;&lt;/div&gt;</v>
      </c>
      <c r="O518">
        <f t="shared" si="68"/>
        <v>5</v>
      </c>
      <c r="P518">
        <f t="shared" si="67"/>
        <v>4</v>
      </c>
      <c r="S518" t="str">
        <f>INDEX(Illustrators!C:C,MATCH(SUBSTITUTE(LOWER(H518)," ",""),Illustrators!G:G,0))</f>
        <v>Garret DeChellis</v>
      </c>
      <c r="W518" t="str">
        <f t="shared" si="69"/>
        <v>{ id:"fair", illustrator:"Garret DeChellis" },</v>
      </c>
    </row>
    <row r="519" spans="1:23" x14ac:dyDescent="0.25">
      <c r="A519" t="s">
        <v>3044</v>
      </c>
      <c r="B519">
        <f t="shared" si="66"/>
        <v>30</v>
      </c>
      <c r="C519">
        <f t="shared" si="70"/>
        <v>56</v>
      </c>
      <c r="E519" t="str">
        <f t="shared" ref="E519:E582" si="71">SUBSTITUTE(RIGHT(LEFT(A519,C519),LEN(LEFT(A519,C519))-B519),"/thumb","")</f>
        <v>/images/c/cc/RaiderArt.jpg</v>
      </c>
      <c r="F519" t="s">
        <v>887</v>
      </c>
      <c r="H519" s="3" t="s">
        <v>1078</v>
      </c>
      <c r="J519" t="s">
        <v>1649</v>
      </c>
      <c r="K519" t="s">
        <v>2362</v>
      </c>
      <c r="L519" t="str">
        <f t="shared" si="65"/>
        <v>/images/3/35/SilosArt.jpg</v>
      </c>
      <c r="M519" t="s">
        <v>1666</v>
      </c>
      <c r="N519" t="str">
        <f>VLOOKUP(H519,digital_cards!U:V,2,FALSE)</f>
        <v>&lt;div class="landscape-text" style="top:0px;"&gt;&lt;div style="position:relative; top:8px;"&gt;&lt;div style="line-height:19px;"&gt;&lt;div style="display:inline;"&gt;&lt;div style="display:inline; font-size:19px;"&gt;Au début de votre tour, défaussez autant de Cuivres que&lt;/div&gt;&lt;/div&gt;&lt;br&gt;&lt;div style="display:inline;"&gt;&lt;div style="display:inline; font-size:19px;"&gt;souhaité, dévoilés, et piochez le même nombre de cartes.&lt;/div&gt;&lt;/div&gt;&lt;br&gt;&lt;/div&gt;&lt;/div&gt;&lt;/div&gt;</v>
      </c>
      <c r="O519">
        <f t="shared" si="68"/>
        <v>5</v>
      </c>
      <c r="P519">
        <f t="shared" si="67"/>
        <v>5</v>
      </c>
      <c r="S519" t="str">
        <f>INDEX(Illustrators!C:C,MATCH(SUBSTITUTE(LOWER(H519)," ",""),Illustrators!G:G,0))</f>
        <v>Brian Brinlee</v>
      </c>
      <c r="W519" t="str">
        <f t="shared" si="69"/>
        <v>{ id:"silos", illustrator:"Brian Brinlee" },</v>
      </c>
    </row>
    <row r="520" spans="1:23" x14ac:dyDescent="0.25">
      <c r="A520" t="s">
        <v>3045</v>
      </c>
      <c r="B520">
        <f t="shared" si="66"/>
        <v>29</v>
      </c>
      <c r="C520">
        <f t="shared" si="70"/>
        <v>54</v>
      </c>
      <c r="E520" t="str">
        <f t="shared" si="71"/>
        <v>/images/7/7a/FerryArt.jpg</v>
      </c>
      <c r="F520" t="s">
        <v>887</v>
      </c>
      <c r="H520" s="3" t="s">
        <v>1079</v>
      </c>
      <c r="I520" s="3" t="s">
        <v>1415</v>
      </c>
      <c r="J520" t="s">
        <v>1453</v>
      </c>
      <c r="K520" t="s">
        <v>1452</v>
      </c>
      <c r="L520" t="str">
        <f t="shared" si="65"/>
        <v>/images/0/05/Sinister_PlotArt.jpg</v>
      </c>
      <c r="M520" t="s">
        <v>1452</v>
      </c>
      <c r="N520" t="str">
        <f>VLOOKUP(H520,digital_cards!U:V,2,FALSE)</f>
        <v>&lt;div class="landscape-text" style="top:0px;"&gt;&lt;div style="position:relative; top:10px;"&gt;&lt;div style="line-height:22px;"&gt;&lt;div style="display:inline;"&gt;&lt;div style="display:inline; font-size:22px;"&gt;Au début de votre tour, ajoutez un jeton ici, ou&lt;/div&gt;&lt;/div&gt;&lt;br&gt;&lt;div style="display:inline;"&gt;&lt;div style="display:inline; font-size:22px;"&gt;retirez tous vos jetons pour &lt;div style="display: inline; font-weight: bold;"&gt;+1 Carte&lt;/div&gt; chacun.&lt;/div&gt;&lt;/div&gt;&lt;br&gt;&lt;/div&gt;&lt;/div&gt;&lt;/div&gt;</v>
      </c>
      <c r="O520">
        <f t="shared" si="68"/>
        <v>11</v>
      </c>
      <c r="P520">
        <f t="shared" si="67"/>
        <v>12</v>
      </c>
      <c r="S520" t="str">
        <f>INDEX(Illustrators!C:C,MATCH(SUBSTITUTE(LOWER(H520)," ",""),Illustrators!G:G,0))</f>
        <v>Hans Krill</v>
      </c>
      <c r="W520" t="str">
        <f t="shared" si="69"/>
        <v>{ id:"sinisterplot", illustrator:"Hans Krill" },</v>
      </c>
    </row>
    <row r="521" spans="1:23" x14ac:dyDescent="0.25">
      <c r="A521" t="s">
        <v>3046</v>
      </c>
      <c r="B521">
        <f t="shared" si="66"/>
        <v>35</v>
      </c>
      <c r="C521">
        <f t="shared" si="70"/>
        <v>66</v>
      </c>
      <c r="E521" t="str">
        <f t="shared" si="71"/>
        <v>/images/d/dd/InheritanceArt.jpg</v>
      </c>
      <c r="F521" t="s">
        <v>887</v>
      </c>
      <c r="H521" s="3" t="s">
        <v>1080</v>
      </c>
      <c r="J521" t="s">
        <v>1638</v>
      </c>
      <c r="K521" t="s">
        <v>1637</v>
      </c>
      <c r="L521" t="str">
        <f t="shared" si="65"/>
        <v>/images/3/38/AcademyArt.jpg</v>
      </c>
      <c r="M521" t="s">
        <v>1637</v>
      </c>
      <c r="N521" t="str">
        <f>VLOOKUP(H521,digital_cards!U:V,2,FALSE)</f>
        <v>&lt;div class="landscape-text" style="top:0px;"&gt;&lt;div style="position:relative; top:10px;"&gt;&lt;div style="display:inline;"&gt;&lt;div style="display:inline; font-size:26px;"&gt;Quand vous recevez une carte Action,&lt;/div&gt;&lt;/div&gt;&lt;br&gt;&lt;div style="display:inline;"&gt;&lt;div style="display:inline; font-size:26px;"&gt;&lt;div style="display: inline; font-weight: bold;"&gt;+1 Villageois&lt;/div&gt;.&lt;/div&gt;&lt;/div&gt;&lt;br&gt;&lt;/div&gt;&lt;/div&gt;</v>
      </c>
      <c r="O521">
        <f t="shared" si="68"/>
        <v>8</v>
      </c>
      <c r="P521">
        <f t="shared" si="67"/>
        <v>7</v>
      </c>
      <c r="S521" t="str">
        <f>INDEX(Illustrators!C:C,MATCH(SUBSTITUTE(LOWER(H521)," ",""),Illustrators!G:G,0))</f>
        <v>Brian Brinlee</v>
      </c>
      <c r="W521" t="str">
        <f t="shared" si="69"/>
        <v>{ id:"academy", illustrator:"Brian Brinlee" },</v>
      </c>
    </row>
    <row r="522" spans="1:23" x14ac:dyDescent="0.25">
      <c r="A522" t="s">
        <v>3047</v>
      </c>
      <c r="B522">
        <f t="shared" si="66"/>
        <v>29</v>
      </c>
      <c r="C522">
        <f t="shared" si="70"/>
        <v>54</v>
      </c>
      <c r="E522" t="str">
        <f t="shared" si="71"/>
        <v>/images/b/b5/DelveArt.jpg</v>
      </c>
      <c r="F522" t="s">
        <v>887</v>
      </c>
      <c r="H522" s="3" t="s">
        <v>1081</v>
      </c>
      <c r="J522" t="s">
        <v>1102</v>
      </c>
      <c r="K522" t="s">
        <v>2363</v>
      </c>
      <c r="L522" t="str">
        <f t="shared" si="65"/>
        <v>/images/1/19/CapitalismArt.jpg</v>
      </c>
      <c r="M522" t="s">
        <v>1101</v>
      </c>
      <c r="N522" t="str">
        <f>VLOOKUP(H522,digital_cards!U:V,2,FALSE)</f>
        <v>&lt;div class="landscape-text" style="top:0px;"&gt;&lt;div style="position:relative; top:10px;"&gt;&lt;div style="line-height:21px;"&gt;&lt;div style="display:inline;"&gt;&lt;div style="display:inline; font-size:21px;"&gt;Pendant vos tours, les cartes Action ayant dans leur&lt;/div&gt;&lt;/div&gt;&lt;br&gt;&lt;div style="display:inline;"&gt;&lt;div style="display:inline; font-size:21px;"&gt;texte un montant « +      » sont aussi des Trésors. &lt;/div&gt;&lt;/div&gt;&lt;br&gt;&lt;/div&gt;&lt;/div&gt;&lt;div class="card-text-coin-icon" style="transform:scale(0.2); top:35px; display: inline;left:190px;"&gt;&lt;div class="card-text-coin-text-container" style="display:inline;"&gt;&lt;div class="card-text-coin-text" style="color: black; display:inline; top:8px;"&gt;&lt;/div&gt;&lt;/div&gt;&lt;/div&gt;&lt;/div&gt;</v>
      </c>
      <c r="O522">
        <f t="shared" si="68"/>
        <v>11</v>
      </c>
      <c r="P522">
        <f t="shared" si="67"/>
        <v>10</v>
      </c>
      <c r="S522" t="str">
        <f>INDEX(Illustrators!C:C,MATCH(SUBSTITUTE(LOWER(H522)," ",""),Illustrators!G:G,0))</f>
        <v>Martin Hoffmann</v>
      </c>
      <c r="W522" t="str">
        <f t="shared" si="69"/>
        <v>{ id:"capitalism", illustrator:"Martin Hoffmann" },</v>
      </c>
    </row>
    <row r="523" spans="1:23" x14ac:dyDescent="0.25">
      <c r="A523" t="s">
        <v>3048</v>
      </c>
      <c r="B523">
        <f t="shared" si="66"/>
        <v>30</v>
      </c>
      <c r="C523">
        <f t="shared" si="70"/>
        <v>56</v>
      </c>
      <c r="E523" t="str">
        <f t="shared" si="71"/>
        <v>/images/1/12/PalaceArt.jpg</v>
      </c>
      <c r="F523" t="s">
        <v>887</v>
      </c>
      <c r="H523" s="3" t="s">
        <v>1082</v>
      </c>
      <c r="J523" t="s">
        <v>1655</v>
      </c>
      <c r="K523" t="s">
        <v>1654</v>
      </c>
      <c r="L523" t="str">
        <f t="shared" ref="L523:L536" si="72">IF(J523="","",IF(I523&lt;&gt;"", INDEX(E:E,MATCH("*"&amp;I523&amp;"*",E:E,0)),INDEX(E:E,MATCH("*"&amp;H523&amp;"Art*",E:E,0))))</f>
        <v>/images/b/bf/FleetArt.jpg</v>
      </c>
      <c r="M523" t="s">
        <v>1654</v>
      </c>
      <c r="N523" t="str">
        <f>VLOOKUP(H523,digital_cards!U:V,2,FALSE)</f>
        <v>&lt;div class="landscape-text" style="top:0px;"&gt;&lt;div style="position:relative; top:10px;"&gt;&lt;div style="line-height:22px;"&gt;&lt;div style="display:inline;"&gt;&lt;div style="display:inline; font-size:22px;"&gt;Après que la partie est finie, les joueurs ayant&lt;/div&gt;&lt;/div&gt;&lt;br&gt;&lt;div style="display:inline;"&gt;&lt;div style="display:inline; font-size:22px;"&gt;un cube ici jouent un tour supplémentaire.&lt;/div&gt;&lt;/div&gt;&lt;br&gt;&lt;/div&gt;&lt;/div&gt;&lt;/div&gt;</v>
      </c>
      <c r="O523">
        <f t="shared" si="68"/>
        <v>6</v>
      </c>
      <c r="P523">
        <f t="shared" si="67"/>
        <v>5</v>
      </c>
      <c r="S523" t="str">
        <f>INDEX(Illustrators!C:C,MATCH(SUBSTITUTE(LOWER(H523)," ",""),Illustrators!G:G,0))</f>
        <v>Martin Hoffmann</v>
      </c>
      <c r="W523" t="str">
        <f t="shared" si="69"/>
        <v>{ id:"fleet", illustrator:"Martin Hoffmann" },</v>
      </c>
    </row>
    <row r="524" spans="1:23" x14ac:dyDescent="0.25">
      <c r="A524" t="s">
        <v>3049</v>
      </c>
      <c r="B524">
        <f t="shared" si="66"/>
        <v>34</v>
      </c>
      <c r="C524">
        <f t="shared" si="70"/>
        <v>64</v>
      </c>
      <c r="E524" t="str">
        <f t="shared" si="71"/>
        <v>/images/1/1c/ApprenticeArt.jpg</v>
      </c>
      <c r="F524" t="s">
        <v>887</v>
      </c>
      <c r="H524" s="3" t="s">
        <v>1083</v>
      </c>
      <c r="J524" t="s">
        <v>1657</v>
      </c>
      <c r="K524" t="s">
        <v>1656</v>
      </c>
      <c r="L524" t="str">
        <f t="shared" si="72"/>
        <v>/images/2/2e/GuildhallArt.jpg</v>
      </c>
      <c r="M524" t="s">
        <v>1656</v>
      </c>
      <c r="N524" t="str">
        <f>VLOOKUP(H524,digital_cards!U:V,2,FALSE)</f>
        <v>&lt;div class="landscape-text" style="top:14px;"&gt;&lt;div style="position:relative; top:10px;"&gt;&lt;div style="line-height:24px;"&gt;&lt;div style="display:inline;"&gt;&lt;div style="display:inline; font-size:24px;"&gt;Quand vous recevez un Trésor, &lt;div style="display: inline; font-weight: bold;"&gt;+1 Coffres&lt;/div&gt;.&lt;/div&gt;&lt;/div&gt;&lt;br&gt;&lt;/div&gt;&lt;/div&gt;&lt;/div&gt;</v>
      </c>
      <c r="O524">
        <f t="shared" si="68"/>
        <v>14</v>
      </c>
      <c r="P524">
        <f t="shared" si="67"/>
        <v>9</v>
      </c>
      <c r="S524" t="str">
        <f>INDEX(Illustrators!C:C,MATCH(SUBSTITUTE(LOWER(H524)," ",""),Illustrators!G:G,0))</f>
        <v>Hans Krill</v>
      </c>
      <c r="W524" t="str">
        <f t="shared" si="69"/>
        <v>{ id:"guildhall", illustrator:"Hans Krill" },</v>
      </c>
    </row>
    <row r="525" spans="1:23" x14ac:dyDescent="0.25">
      <c r="A525" t="s">
        <v>3050</v>
      </c>
      <c r="B525">
        <f t="shared" si="66"/>
        <v>27</v>
      </c>
      <c r="C525">
        <f t="shared" si="70"/>
        <v>50</v>
      </c>
      <c r="E525" t="str">
        <f t="shared" si="71"/>
        <v>/images/f/f0/BatArt.jpg</v>
      </c>
      <c r="F525" t="s">
        <v>887</v>
      </c>
      <c r="H525" s="3" t="s">
        <v>1084</v>
      </c>
      <c r="J525" t="s">
        <v>1650</v>
      </c>
      <c r="K525" t="s">
        <v>2364</v>
      </c>
      <c r="L525" t="str">
        <f t="shared" si="72"/>
        <v>/images/f/ff/PiazzaArt.jpg</v>
      </c>
      <c r="M525" t="s">
        <v>1658</v>
      </c>
      <c r="N525" t="str">
        <f>VLOOKUP(H525,digital_cards!U:V,2,FALSE)</f>
        <v>&lt;div class="landscape-text" style="top:0px;"&gt;&lt;div style="position:relative; top:10px;"&gt;&lt;div style="line-height:22px;"&gt;&lt;div style="display:inline;"&gt;&lt;div style="display:inline; font-size:20px;"&gt;Au début de votre tour, dévoilez la carte du haut&lt;/div&gt;&lt;/div&gt;&lt;br&gt;&lt;div style="display:inline;"&gt;&lt;div style="display:inline; font-size:20px;"&gt;de votre pioche. Si c'est une carte Action, jouez-la.&lt;/div&gt;&lt;/div&gt;&lt;br&gt;&lt;/div&gt;&lt;/div&gt;&lt;/div&gt;</v>
      </c>
      <c r="O525">
        <f t="shared" si="68"/>
        <v>6</v>
      </c>
      <c r="P525">
        <f t="shared" si="67"/>
        <v>6</v>
      </c>
      <c r="S525" t="str">
        <f>INDEX(Illustrators!C:C,MATCH(SUBSTITUTE(LOWER(H525)," ",""),Illustrators!G:G,0))</f>
        <v>Martin Hoffmann</v>
      </c>
      <c r="W525" t="str">
        <f t="shared" si="69"/>
        <v>{ id:"piazza", illustrator:"Martin Hoffmann" },</v>
      </c>
    </row>
    <row r="526" spans="1:23" x14ac:dyDescent="0.25">
      <c r="A526" t="s">
        <v>3051</v>
      </c>
      <c r="B526">
        <f t="shared" si="66"/>
        <v>30</v>
      </c>
      <c r="C526">
        <f t="shared" si="70"/>
        <v>62</v>
      </c>
      <c r="E526" t="str">
        <f t="shared" si="71"/>
        <v>/images/7/7c/BazaarArt.jpg</v>
      </c>
      <c r="F526" t="s">
        <v>887</v>
      </c>
      <c r="H526" s="3" t="s">
        <v>1085</v>
      </c>
      <c r="I526" s="3" t="s">
        <v>1413</v>
      </c>
      <c r="J526" t="s">
        <v>1457</v>
      </c>
      <c r="K526" t="s">
        <v>1456</v>
      </c>
      <c r="L526" t="str">
        <f t="shared" si="72"/>
        <v>/images/d/d7/Road_NetworkArt.jpg</v>
      </c>
      <c r="M526" t="s">
        <v>1456</v>
      </c>
      <c r="N526" t="str">
        <f>VLOOKUP(H526,digital_cards!U:V,2,FALSE)</f>
        <v>&lt;div class="landscape-text" style="top:0px;"&gt;&lt;div style="position:relative; top:10px;"&gt;&lt;div style="line-height:22px;"&gt;&lt;div style="display:inline;"&gt;&lt;div style="display:inline; font-size:22px;"&gt;Quand un autre joueur reçoit une carte Victoire,&lt;/div&gt;&lt;/div&gt;&lt;br&gt;&lt;div style="display:inline;"&gt;&lt;div style="display:inline; font-size:22px;"&gt;&lt;div style="display: inline; font-weight: bold;"&gt;+1 Carte&lt;/div&gt;.&lt;/div&gt;&lt;/div&gt;&lt;br&gt;&lt;/div&gt;&lt;/div&gt;&lt;/div&gt;</v>
      </c>
      <c r="O526">
        <f t="shared" si="68"/>
        <v>14</v>
      </c>
      <c r="P526">
        <f t="shared" si="67"/>
        <v>11</v>
      </c>
      <c r="S526" t="str">
        <f>INDEX(Illustrators!C:C,MATCH(SUBSTITUTE(LOWER(H526)," ",""),Illustrators!G:G,0))</f>
        <v>Matthias Catrein</v>
      </c>
      <c r="W526" t="str">
        <f t="shared" si="69"/>
        <v>{ id:"roadnetwork", illustrator:"Matthias Catrein" },</v>
      </c>
    </row>
    <row r="527" spans="1:23" x14ac:dyDescent="0.25">
      <c r="A527" t="s">
        <v>3052</v>
      </c>
      <c r="B527">
        <f t="shared" si="66"/>
        <v>31</v>
      </c>
      <c r="C527">
        <f t="shared" si="70"/>
        <v>58</v>
      </c>
      <c r="E527" t="str">
        <f t="shared" si="71"/>
        <v>/images/7/79/CorsairArt.jpg</v>
      </c>
      <c r="F527" t="s">
        <v>887</v>
      </c>
      <c r="H527" s="3" t="s">
        <v>1086</v>
      </c>
      <c r="J527" t="s">
        <v>1640</v>
      </c>
      <c r="K527" t="s">
        <v>1639</v>
      </c>
      <c r="L527" t="str">
        <f t="shared" si="72"/>
        <v>/images/f/f9/BarracksArt.jpg</v>
      </c>
      <c r="M527" t="s">
        <v>1639</v>
      </c>
      <c r="N527" t="str">
        <f>VLOOKUP(H527,digital_cards!U:V,2,FALSE)</f>
        <v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Action&lt;/div&gt;.&lt;/div&gt;&lt;/div&gt;&lt;br&gt;&lt;/div&gt;&lt;/div&gt;&lt;/div&gt;</v>
      </c>
      <c r="O527">
        <f t="shared" si="68"/>
        <v>7</v>
      </c>
      <c r="P527">
        <f t="shared" si="67"/>
        <v>8</v>
      </c>
      <c r="S527" t="str">
        <f>INDEX(Illustrators!C:C,MATCH(SUBSTITUTE(LOWER(H527)," ",""),Illustrators!G:G,0))</f>
        <v>Martin Hoffmann</v>
      </c>
      <c r="W527" t="str">
        <f t="shared" si="69"/>
        <v>{ id:"barracks", illustrator:"Martin Hoffmann" },</v>
      </c>
    </row>
    <row r="528" spans="1:23" x14ac:dyDescent="0.25">
      <c r="A528" t="s">
        <v>3053</v>
      </c>
      <c r="B528">
        <f t="shared" si="66"/>
        <v>32</v>
      </c>
      <c r="C528">
        <f t="shared" si="70"/>
        <v>60</v>
      </c>
      <c r="E528" t="str">
        <f t="shared" si="71"/>
        <v>/images/3/3e/CutpurseArt.jpg</v>
      </c>
      <c r="F528" t="s">
        <v>887</v>
      </c>
      <c r="H528" s="3" t="s">
        <v>1671</v>
      </c>
      <c r="I528" s="3" t="s">
        <v>1412</v>
      </c>
      <c r="J528" t="s">
        <v>1647</v>
      </c>
      <c r="K528" t="s">
        <v>1646</v>
      </c>
      <c r="L528" t="str">
        <f t="shared" si="72"/>
        <v>/images/7/7a/Crop_RotationArt.jpg</v>
      </c>
      <c r="M528" t="s">
        <v>1646</v>
      </c>
      <c r="N528" t="str">
        <f>VLOOKUP(H528,digital_cards!U:V,2,FALSE)</f>
        <v>&lt;div class="landscape-text" style="top:0px;"&gt;&lt;div style="position:relative; top:10px;"&gt;&lt;div style="line-height:22px;"&gt;&lt;div style="display:inline;"&gt;&lt;div style="display:inline; font-size:22px;"&gt;Au début de votre tour, vous pouvez défausser&lt;/div&gt;&lt;/div&gt;&lt;br&gt;&lt;div style="display:inline;"&gt;&lt;div style="display:inline; font-size:22px;"&gt;une carte Victoire pour &lt;div style="display: inline; font-weight: bold;"&gt;+2 Cartes&lt;/div&gt;.&lt;/div&gt;&lt;/div&gt;&lt;br&gt;&lt;/div&gt;&lt;/div&gt;&lt;/div&gt;</v>
      </c>
      <c r="O528">
        <f t="shared" si="68"/>
        <v>10</v>
      </c>
      <c r="P528">
        <f t="shared" si="67"/>
        <v>12</v>
      </c>
      <c r="S528" t="str">
        <f>INDEX(Illustrators!C:C,MATCH(SUBSTITUTE(LOWER(H528)," ",""),Illustrators!G:G,0))</f>
        <v>Brian Brinlee</v>
      </c>
      <c r="W528" t="str">
        <f t="shared" si="69"/>
        <v>{ id:"croprotation", illustrator:"Brian Brinlee" },</v>
      </c>
    </row>
    <row r="529" spans="1:23" x14ac:dyDescent="0.25">
      <c r="A529" t="s">
        <v>3054</v>
      </c>
      <c r="B529">
        <f t="shared" si="66"/>
        <v>31</v>
      </c>
      <c r="C529">
        <f t="shared" si="70"/>
        <v>64</v>
      </c>
      <c r="E529" t="str">
        <f t="shared" si="71"/>
        <v>/images/4/4b/DungeonArt.jpg</v>
      </c>
      <c r="F529" t="s">
        <v>887</v>
      </c>
      <c r="H529" s="3" t="s">
        <v>1087</v>
      </c>
      <c r="J529" t="s">
        <v>1651</v>
      </c>
      <c r="K529" t="s">
        <v>1659</v>
      </c>
      <c r="L529" t="str">
        <f t="shared" si="72"/>
        <v>/images/3/32/InnovationArt.jpg</v>
      </c>
      <c r="M529" t="s">
        <v>1659</v>
      </c>
      <c r="N529" t="str">
        <f>VLOOKUP(H529,digital_cards!U:V,2,FALSE)</f>
        <v>&lt;div class="landscape-text" style="top:0px;"&gt;&lt;div style="position:relative; top:10px;"&gt;&lt;div style="line-height:16px;"&gt;&lt;div style="display:inline;"&gt;&lt;div style="display:inline; font-size:16px;"&gt;À chacun de vos tours, la première fois que vous recevez une&lt;/div&gt;&lt;/div&gt;&lt;br&gt;&lt;div style="display:inline;"&gt;&lt;div style="display:inline; font-size:16px;"&gt;carte Action, vous pouvez la mettre de côté. Dans ce cas, jouez-la.&lt;/div&gt;&lt;/div&gt;&lt;br&gt;&lt;/div&gt;&lt;/div&gt;&lt;/div&gt;</v>
      </c>
      <c r="O529">
        <f t="shared" si="68"/>
        <v>10</v>
      </c>
      <c r="P529">
        <f t="shared" si="67"/>
        <v>10</v>
      </c>
      <c r="S529" t="str">
        <f>INDEX(Illustrators!C:C,MATCH(SUBSTITUTE(LOWER(H529)," ",""),Illustrators!G:G,0))</f>
        <v>Ryan Laukat</v>
      </c>
      <c r="W529" t="str">
        <f t="shared" si="69"/>
        <v>{ id:"innovation", illustrator:"Ryan Laukat" },</v>
      </c>
    </row>
    <row r="530" spans="1:23" x14ac:dyDescent="0.25">
      <c r="A530" t="s">
        <v>3055</v>
      </c>
      <c r="B530">
        <f t="shared" si="66"/>
        <v>29</v>
      </c>
      <c r="C530">
        <f t="shared" si="70"/>
        <v>60</v>
      </c>
      <c r="E530" t="str">
        <f t="shared" si="71"/>
        <v>/images/3/35/ForgeArt.jpg</v>
      </c>
      <c r="F530" t="s">
        <v>887</v>
      </c>
      <c r="H530" s="3" t="s">
        <v>1088</v>
      </c>
      <c r="J530" t="s">
        <v>1642</v>
      </c>
      <c r="K530" t="s">
        <v>1641</v>
      </c>
      <c r="L530" t="str">
        <f t="shared" si="72"/>
        <v>/images/3/31/CanalArt.jpg</v>
      </c>
      <c r="M530" t="s">
        <v>1641</v>
      </c>
      <c r="N530" t="str">
        <f>VLOOKUP(H530,digital_cards!U:V,2,FALSE)</f>
        <v>&lt;div class="landscape-text" style="top:14px;"&gt;&lt;div style="position:relative; top:10px;"&gt;&lt;div style="line-height:21px;"&gt;&lt;div style="display:inline;"&gt;&lt;div style="display:inline; font-size:21px;"&gt;Pendant vos tours, les cartes coûtent       de moins.&lt;/div&gt;&lt;/div&gt;&lt;br&gt;&lt;/div&gt;&lt;/div&gt;&lt;div class="card-text-coin-icon" style="transform:scale(0.2); top:10px; display: inline;left:318px;"&gt;&lt;div class="card-text-coin-text-container" style="display:inline;"&gt;&lt;div class="card-text-coin-text" style="color: black; display:inline; top:8px;"&gt;1&lt;/div&gt;&lt;/div&gt;&lt;/div&gt;&lt;/div&gt;</v>
      </c>
      <c r="O530">
        <f t="shared" si="68"/>
        <v>5</v>
      </c>
      <c r="P530">
        <f t="shared" si="67"/>
        <v>5</v>
      </c>
      <c r="S530" t="str">
        <f>INDEX(Illustrators!C:C,MATCH(SUBSTITUTE(LOWER(H530)," ",""),Illustrators!G:G,0))</f>
        <v>Joshua Stewart</v>
      </c>
      <c r="W530" t="str">
        <f t="shared" si="69"/>
        <v>{ id:"canal", illustrator:"Joshua Stewart" },</v>
      </c>
    </row>
    <row r="531" spans="1:23" x14ac:dyDescent="0.25">
      <c r="A531" t="s">
        <v>3056</v>
      </c>
      <c r="B531">
        <f t="shared" si="66"/>
        <v>32</v>
      </c>
      <c r="C531">
        <f t="shared" si="70"/>
        <v>60</v>
      </c>
      <c r="E531" t="str">
        <f t="shared" si="71"/>
        <v>/images/d/d6/GuardianArt.jpg</v>
      </c>
      <c r="F531" t="s">
        <v>887</v>
      </c>
      <c r="H531" s="3" t="s">
        <v>1089</v>
      </c>
      <c r="J531" t="s">
        <v>1674</v>
      </c>
      <c r="K531" t="s">
        <v>1645</v>
      </c>
      <c r="L531" t="str">
        <f t="shared" si="72"/>
        <v>/images/d/d4/CitadelArt.jpg</v>
      </c>
      <c r="M531" t="s">
        <v>1645</v>
      </c>
      <c r="N531" t="str">
        <f>VLOOKUP(H531,digital_cards!U:V,2,FALSE)</f>
        <v>&lt;div class="landscape-text" style="top:0px;"&gt;&lt;div style="position:relative; top:10px;"&gt;&lt;div style="line-height:22px;"&gt;&lt;div style="display:inline;"&gt;&lt;div style="display:inline; font-size:22px;"&gt;À chaque tour, la première fois que vous jouez&lt;/div&gt;&lt;/div&gt;&lt;br&gt;&lt;div style="display:inline;"&gt;&lt;div style="display:inline; font-size:22px;"&gt;une carte Action, rejouez-la ensuite.&lt;/div&gt;&lt;/div&gt;&lt;br&gt;&lt;/div&gt;&lt;/div&gt;&lt;/div&gt;</v>
      </c>
      <c r="O531">
        <f t="shared" si="68"/>
        <v>9</v>
      </c>
      <c r="P531">
        <f t="shared" si="67"/>
        <v>7</v>
      </c>
      <c r="S531" t="str">
        <f>INDEX(Illustrators!C:C,MATCH(SUBSTITUTE(LOWER(H531)," ",""),Illustrators!G:G,0))</f>
        <v>Harald Lieske</v>
      </c>
      <c r="W531" t="str">
        <f t="shared" si="69"/>
        <v>{ id:"citadel", illustrator:"Harald Lieske" },</v>
      </c>
    </row>
    <row r="532" spans="1:23" x14ac:dyDescent="0.25">
      <c r="A532" t="s">
        <v>3057</v>
      </c>
      <c r="B532">
        <f t="shared" si="66"/>
        <v>33</v>
      </c>
      <c r="C532">
        <f t="shared" si="70"/>
        <v>62</v>
      </c>
      <c r="E532" t="str">
        <f t="shared" si="71"/>
        <v>/images/2/2d/HarbingerArt.jpg</v>
      </c>
      <c r="F532" t="s">
        <v>887</v>
      </c>
      <c r="H532" s="3" t="s">
        <v>924</v>
      </c>
      <c r="I532" s="3" t="s">
        <v>1191</v>
      </c>
      <c r="J532" t="s">
        <v>904</v>
      </c>
      <c r="K532" t="s">
        <v>903</v>
      </c>
      <c r="L532" t="str">
        <f t="shared" si="72"/>
        <v>/images/8/82/FlagArt.jpg</v>
      </c>
      <c r="M532" t="s">
        <v>903</v>
      </c>
      <c r="N532" t="str">
        <f>VLOOKUP(H532,digital_cards!U:V,2,FALSE)</f>
        <v>&lt;div class="landscape-text" style="top:14px;"&gt;&lt;div style="position:relative; top:5px;"&gt;&lt;div style="display:inline;"&gt;&lt;div style="display:inline; font-size:24px;"&gt;Quand vous piochez votre main, &lt;div style="display: inline; font-weight: bold;"&gt;+1 Carte&lt;/div&gt;.&lt;/div&gt;&lt;/div&gt;&lt;br&gt;&lt;/div&gt;&lt;/div&gt;</v>
      </c>
      <c r="O532">
        <f t="shared" si="68"/>
        <v>7</v>
      </c>
      <c r="P532">
        <f t="shared" si="67"/>
        <v>4</v>
      </c>
      <c r="S532" t="str">
        <f>INDEX(Illustrators!C:C,MATCH(SUBSTITUTE(LOWER(H532)," ",""),Illustrators!G:G,0))</f>
        <v>Grant Hansen</v>
      </c>
      <c r="W532" t="str">
        <f t="shared" si="69"/>
        <v>{ id:"flag", illustrator:"Grant Hansen" },</v>
      </c>
    </row>
    <row r="533" spans="1:23" x14ac:dyDescent="0.25">
      <c r="A533" t="s">
        <v>3058</v>
      </c>
      <c r="B533">
        <f t="shared" si="66"/>
        <v>33</v>
      </c>
      <c r="C533">
        <f t="shared" si="70"/>
        <v>62</v>
      </c>
      <c r="E533" t="str">
        <f t="shared" si="71"/>
        <v>/images/0/0d/IronworksArt.jpg</v>
      </c>
      <c r="F533" t="s">
        <v>887</v>
      </c>
      <c r="H533" s="3" t="s">
        <v>1090</v>
      </c>
      <c r="J533" s="3" t="s">
        <v>1675</v>
      </c>
      <c r="K533" t="s">
        <v>1764</v>
      </c>
      <c r="L533" t="str">
        <f t="shared" si="72"/>
        <v>/images/2/29/HornArt.jpg</v>
      </c>
      <c r="M533" t="s">
        <v>1764</v>
      </c>
      <c r="N533" t="str">
        <f>VLOOKUP(H533,digital_cards!U:V,2,FALSE)</f>
        <v>&lt;div class="landscape-text" style="top:0px;"&gt;&lt;div style="position:relative; top:10px;"&gt;&lt;div style="line-height:18px;"&gt;&lt;div style="display:inline;"&gt;&lt;div style="display:inline; font-size:18px;"&gt;Une fois par tour, quand vous défaussez une Garde-frontière&lt;/div&gt;&lt;/div&gt;&lt;br&gt;&lt;div style="display:inline;"&gt;&lt;div style="display:inline; font-size:18px;"&gt;de la zone de jeu, vous pouvez la replacer sur votre pioche.&lt;/div&gt;&lt;/div&gt;&lt;br&gt;&lt;/div&gt;&lt;/div&gt;&lt;/div&gt;</v>
      </c>
      <c r="O533">
        <f t="shared" si="68"/>
        <v>5</v>
      </c>
      <c r="P533">
        <f t="shared" si="67"/>
        <v>4</v>
      </c>
      <c r="S533" t="str">
        <f>INDEX(Illustrators!C:C,MATCH(SUBSTITUTE(LOWER(H533)," ",""),Illustrators!G:G,0))</f>
        <v>Harald Lieske</v>
      </c>
      <c r="W533" t="str">
        <f t="shared" si="69"/>
        <v>{ id:"horn", illustrator:"Harald Lieske" },</v>
      </c>
    </row>
    <row r="534" spans="1:23" x14ac:dyDescent="0.25">
      <c r="A534" t="s">
        <v>3059</v>
      </c>
      <c r="B534">
        <f t="shared" si="66"/>
        <v>30</v>
      </c>
      <c r="C534">
        <f t="shared" si="70"/>
        <v>56</v>
      </c>
      <c r="E534" t="str">
        <f t="shared" si="71"/>
        <v>/images/7/78/LurkerArt.jpg</v>
      </c>
      <c r="F534" t="s">
        <v>887</v>
      </c>
      <c r="H534" s="3" t="s">
        <v>1091</v>
      </c>
      <c r="J534" s="3" t="s">
        <v>1676</v>
      </c>
      <c r="K534" t="s">
        <v>1437</v>
      </c>
      <c r="L534" t="str">
        <f t="shared" si="72"/>
        <v>/images/a/a2/KeyArt.jpg</v>
      </c>
      <c r="M534" t="s">
        <v>1437</v>
      </c>
      <c r="N534" t="str">
        <f>VLOOKUP(H534,digital_cards!U:V,2,FALSE)</f>
        <v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bold;"&gt;+&lt;/div&gt;      .&lt;/div&gt;&lt;/div&gt;&lt;br&gt;&lt;/div&gt;&lt;/div&gt;&lt;div class="card-text-coin-icon" style="transform:scale(0.24); top:10px; display: inline;left:332px;"&gt;&lt;div class="card-text-coin-text-container" style="display:inline;"&gt;&lt;div class="card-text-coin-text" style="color: black; display:inline; top:8px;"&gt;1&lt;/div&gt;&lt;/div&gt;&lt;/div&gt;&lt;/div&gt;</v>
      </c>
      <c r="O534">
        <f t="shared" si="68"/>
        <v>3</v>
      </c>
      <c r="P534">
        <f t="shared" si="67"/>
        <v>3</v>
      </c>
      <c r="S534" t="str">
        <f>INDEX(Illustrators!C:C,MATCH(SUBSTITUTE(LOWER(H534)," ",""),Illustrators!G:G,0))</f>
        <v>Claus Stephan</v>
      </c>
      <c r="W534" t="str">
        <f t="shared" si="69"/>
        <v>{ id:"key", illustrator:"Claus Stephan" },</v>
      </c>
    </row>
    <row r="535" spans="1:23" x14ac:dyDescent="0.25">
      <c r="A535" t="s">
        <v>3060</v>
      </c>
      <c r="B535">
        <f t="shared" si="66"/>
        <v>33</v>
      </c>
      <c r="C535">
        <f t="shared" si="70"/>
        <v>62</v>
      </c>
      <c r="E535" t="str">
        <f t="shared" si="71"/>
        <v>/images/b/bb/MercenaryArt.jpg</v>
      </c>
      <c r="F535" t="s">
        <v>887</v>
      </c>
      <c r="H535" s="3" t="s">
        <v>1092</v>
      </c>
      <c r="J535" s="3" t="s">
        <v>1677</v>
      </c>
      <c r="K535" t="s">
        <v>2365</v>
      </c>
      <c r="L535" t="str">
        <f t="shared" si="72"/>
        <v>/images/7/70/LanternArt.jpg</v>
      </c>
      <c r="M535" t="s">
        <v>1765</v>
      </c>
      <c r="N535" t="str">
        <f>VLOOKUP(H535,digital_cards!U:V,2,FALSE)</f>
        <v>&lt;div class="landscape-text" style="top:0px;"&gt;&lt;div style="position:relative; top:10px;"&gt;&lt;div style="line-height:16px;"&gt;&lt;div style="display:inline;"&gt;&lt;div style="display:inline; font-size:16px;"&gt;Les Gardes-frontières que vous jouez dévoilent 3 cartes et en&lt;/div&gt;&lt;/div&gt;&lt;br&gt;&lt;div style="display:inline;"&gt;&lt;div style="display:inline; font-size:16px;"&gt;défaussent 2. Il faut dévoiler 3 cartes Action pour prendre la Corne.&lt;/div&gt;&lt;/div&gt;&lt;br&gt;&lt;/div&gt;&lt;/div&gt;&lt;/div&gt;</v>
      </c>
      <c r="O535">
        <f t="shared" si="68"/>
        <v>8</v>
      </c>
      <c r="P535">
        <f t="shared" si="67"/>
        <v>7</v>
      </c>
      <c r="S535" t="str">
        <f>INDEX(Illustrators!C:C,MATCH(SUBSTITUTE(LOWER(H535)," ",""),Illustrators!G:G,0))</f>
        <v>Claus Stephan</v>
      </c>
      <c r="W535" t="str">
        <f t="shared" si="69"/>
        <v>{ id:"lantern", illustrator:"Claus Stephan" },</v>
      </c>
    </row>
    <row r="536" spans="1:23" x14ac:dyDescent="0.25">
      <c r="A536" t="s">
        <v>3061</v>
      </c>
      <c r="B536">
        <f t="shared" si="66"/>
        <v>33</v>
      </c>
      <c r="C536">
        <f t="shared" si="70"/>
        <v>62</v>
      </c>
      <c r="E536" t="str">
        <f t="shared" si="71"/>
        <v>/images/9/98/MessengerArt.jpg</v>
      </c>
      <c r="F536" t="s">
        <v>887</v>
      </c>
      <c r="H536" s="3" t="s">
        <v>1093</v>
      </c>
      <c r="I536" s="3" t="s">
        <v>1411</v>
      </c>
      <c r="J536" s="3" t="s">
        <v>1678</v>
      </c>
      <c r="K536" t="s">
        <v>1754</v>
      </c>
      <c r="L536" t="str">
        <f t="shared" si="72"/>
        <v>/images/f/f0/Treasure_ChestArt.jpg</v>
      </c>
      <c r="M536" t="s">
        <v>1754</v>
      </c>
      <c r="N536" t="str">
        <f>VLOOKUP(H536,digital_cards!U:V,2,FALSE)</f>
        <v>&lt;div class="landscape-text" style="top:14px;"&gt;&lt;div style="position:relative; top:10px;"&gt;&lt;div style="line-height:23px;"&gt;&lt;div style="display:inline;"&gt;&lt;div style="display:inline; font-size:23px;"&gt;Au début de votre phase Achat, recevez un Or.&lt;/div&gt;&lt;/div&gt;&lt;br&gt;&lt;/div&gt;&lt;/div&gt;&lt;/div&gt;</v>
      </c>
      <c r="O536">
        <f t="shared" si="68"/>
        <v>6</v>
      </c>
      <c r="P536">
        <f t="shared" si="67"/>
        <v>13</v>
      </c>
      <c r="S536" t="str">
        <f>INDEX(Illustrators!C:C,MATCH(SUBSTITUTE(LOWER(H536)," ",""),Illustrators!G:G,0))</f>
        <v>Joshua Stewart</v>
      </c>
      <c r="W536" t="str">
        <f t="shared" si="69"/>
        <v>{ id:"treasurechest", illustrator:"Joshua Stewart" },</v>
      </c>
    </row>
    <row r="537" spans="1:23" x14ac:dyDescent="0.25">
      <c r="A537" t="s">
        <v>3062</v>
      </c>
      <c r="B537">
        <f t="shared" ref="B537:B600" si="73">FIND("src=""",A537)+LEN("src=""")-1</f>
        <v>40</v>
      </c>
      <c r="C537">
        <f t="shared" si="70"/>
        <v>82</v>
      </c>
      <c r="E537" t="str">
        <f t="shared" si="71"/>
        <v>/images/7/71/Overgrown_EstateArt.jpg</v>
      </c>
      <c r="G537" t="s">
        <v>1394</v>
      </c>
      <c r="H537" s="3" t="s">
        <v>1396</v>
      </c>
      <c r="J537" t="s">
        <v>1127</v>
      </c>
      <c r="K537" t="s">
        <v>1126</v>
      </c>
      <c r="L537" t="str">
        <f t="shared" ref="L537:L563" si="74">IF(J537="","",IF(I537&lt;&gt;"", INDEX(E:E,MATCH("*"&amp;I537&amp;"*",E:E,0)),INDEX(E:E,MATCH("*"&amp;H537&amp;"*",E:E,0))))</f>
        <v>/images/d/de/SaunaArt.jpg</v>
      </c>
      <c r="O537">
        <f t="shared" si="68"/>
        <v>5</v>
      </c>
      <c r="P537">
        <f t="shared" si="67"/>
        <v>5</v>
      </c>
      <c r="S537" t="str">
        <f>INDEX(Illustrators!C:C,MATCH(SUBSTITUTE(LOWER(H537)," ",""),Illustrators!G:G,0))</f>
        <v>Ossi Hiekkala</v>
      </c>
      <c r="W537" t="str">
        <f t="shared" si="69"/>
        <v>{ id:"sauna", illustrator:"Ossi Hiekkala" },</v>
      </c>
    </row>
    <row r="538" spans="1:23" x14ac:dyDescent="0.25">
      <c r="A538" t="s">
        <v>3063</v>
      </c>
      <c r="B538">
        <f t="shared" si="73"/>
        <v>29</v>
      </c>
      <c r="C538">
        <f t="shared" si="70"/>
        <v>54</v>
      </c>
      <c r="E538" t="str">
        <f t="shared" si="71"/>
        <v>/images/5/52/PouchArt.jpg</v>
      </c>
      <c r="H538" s="3" t="s">
        <v>1395</v>
      </c>
      <c r="J538" t="s">
        <v>1128</v>
      </c>
      <c r="K538" t="s">
        <v>1129</v>
      </c>
      <c r="L538" t="str">
        <f t="shared" si="74"/>
        <v>/images/f/f1/AvantoArt.jpg</v>
      </c>
      <c r="O538">
        <f t="shared" si="68"/>
        <v>18</v>
      </c>
      <c r="P538">
        <f t="shared" si="67"/>
        <v>6</v>
      </c>
      <c r="S538" t="str">
        <f>INDEX(Illustrators!C:C,MATCH(SUBSTITUTE(LOWER(H538)," ",""),Illustrators!G:G,0))</f>
        <v>Ossi Hiekkala</v>
      </c>
      <c r="W538" t="str">
        <f t="shared" si="69"/>
        <v>{ id:"avanto", illustrator:"Ossi Hiekkala" },</v>
      </c>
    </row>
    <row r="539" spans="1:23" x14ac:dyDescent="0.25">
      <c r="A539" t="s">
        <v>3064</v>
      </c>
      <c r="B539">
        <f t="shared" si="73"/>
        <v>36</v>
      </c>
      <c r="C539">
        <f t="shared" si="70"/>
        <v>68</v>
      </c>
      <c r="E539" t="str">
        <f t="shared" si="71"/>
        <v>/images/a/a2/Sacred_GroveArt.jpg</v>
      </c>
      <c r="H539" s="3" t="s">
        <v>1462</v>
      </c>
      <c r="I539" s="3" t="s">
        <v>1463</v>
      </c>
      <c r="J539" t="s">
        <v>1461</v>
      </c>
      <c r="K539" t="s">
        <v>1670</v>
      </c>
      <c r="L539" t="str">
        <f t="shared" si="74"/>
        <v>/images/9/93/Black_MarketArt.jpg</v>
      </c>
      <c r="O539">
        <f t="shared" si="68"/>
        <v>11</v>
      </c>
      <c r="P539">
        <f t="shared" si="67"/>
        <v>11</v>
      </c>
      <c r="S539" t="str">
        <f>INDEX(Illustrators!C:C,MATCH(SUBSTITUTE(LOWER(H539)," ",""),Illustrators!G:G,0))</f>
        <v>Franz Vohwinkel</v>
      </c>
      <c r="W539" t="str">
        <f t="shared" si="69"/>
        <v>{ id:"blackmarket", illustrator:"Franz Vohwinkel" },</v>
      </c>
    </row>
    <row r="540" spans="1:23" x14ac:dyDescent="0.25">
      <c r="A540" t="s">
        <v>3065</v>
      </c>
      <c r="B540">
        <f t="shared" si="73"/>
        <v>33</v>
      </c>
      <c r="C540">
        <f t="shared" si="70"/>
        <v>62</v>
      </c>
      <c r="E540" t="str">
        <f t="shared" si="71"/>
        <v>/images/5/5d/Sea_ChartArt.jpg</v>
      </c>
      <c r="H540" s="3" t="s">
        <v>1472</v>
      </c>
      <c r="J540" t="s">
        <v>1471</v>
      </c>
      <c r="K540" t="s">
        <v>1470</v>
      </c>
      <c r="L540" t="str">
        <f t="shared" si="74"/>
        <v>/images/f/f8/EnvoyArt.jpg</v>
      </c>
      <c r="O540">
        <f t="shared" si="68"/>
        <v>7</v>
      </c>
      <c r="P540">
        <f t="shared" si="67"/>
        <v>5</v>
      </c>
      <c r="S540" t="str">
        <f>INDEX(Illustrators!C:C,MATCH(SUBSTITUTE(LOWER(H540)," ",""),Illustrators!G:G,0))</f>
        <v>Matthias Catrein</v>
      </c>
      <c r="W540" t="str">
        <f t="shared" si="69"/>
        <v>{ id:"envoy", illustrator:"Matthias Catrein" },</v>
      </c>
    </row>
    <row r="541" spans="1:23" x14ac:dyDescent="0.25">
      <c r="A541" t="s">
        <v>3066</v>
      </c>
      <c r="B541">
        <f t="shared" si="73"/>
        <v>33</v>
      </c>
      <c r="C541">
        <f t="shared" si="70"/>
        <v>62</v>
      </c>
      <c r="E541" t="str">
        <f t="shared" si="71"/>
        <v>/images/b/b3/Silk_RoadArt.jpg</v>
      </c>
      <c r="H541" s="3" t="s">
        <v>1582</v>
      </c>
      <c r="J541" t="s">
        <v>1583</v>
      </c>
      <c r="K541" t="s">
        <v>1668</v>
      </c>
      <c r="L541" t="str">
        <f t="shared" si="74"/>
        <v>/images/e/e3/GovernorArt.jpg</v>
      </c>
      <c r="O541">
        <f t="shared" si="68"/>
        <v>10</v>
      </c>
      <c r="P541">
        <f t="shared" si="67"/>
        <v>8</v>
      </c>
      <c r="S541" t="str">
        <f>INDEX(Illustrators!C:C,MATCH(SUBSTITUTE(LOWER(H541)," ",""),Illustrators!G:G,0))</f>
        <v>Harald Lieske</v>
      </c>
      <c r="W541" t="str">
        <f t="shared" si="69"/>
        <v>{ id:"governor", illustrator:"Harald Lieske" },</v>
      </c>
    </row>
    <row r="542" spans="1:23" x14ac:dyDescent="0.25">
      <c r="A542" t="s">
        <v>3067</v>
      </c>
      <c r="B542">
        <f t="shared" si="73"/>
        <v>29</v>
      </c>
      <c r="C542">
        <f t="shared" si="70"/>
        <v>54</v>
      </c>
      <c r="E542" t="str">
        <f t="shared" si="71"/>
        <v>/images/d/df/StashArt.jpg</v>
      </c>
      <c r="H542" s="3" t="s">
        <v>4525</v>
      </c>
      <c r="I542" s="3" t="s">
        <v>1669</v>
      </c>
      <c r="J542" s="5" t="s">
        <v>1584</v>
      </c>
      <c r="K542" t="s">
        <v>4527</v>
      </c>
      <c r="L542" t="str">
        <f t="shared" si="74"/>
        <v>/images/c/ca/PrinceArt.jpg</v>
      </c>
      <c r="O542">
        <f t="shared" si="68"/>
        <v>6</v>
      </c>
      <c r="P542">
        <f t="shared" si="67"/>
        <v>9</v>
      </c>
      <c r="S542" t="str">
        <f>INDEX(Illustrators!C:C,MATCH(SUBSTITUTE(LOWER(H542)," ",""),Illustrators!G:G,0))</f>
        <v>Eric J Carter</v>
      </c>
      <c r="W542" t="str">
        <f t="shared" si="69"/>
        <v>{ id:"princeold", illustrator:"Eric J Carter" },</v>
      </c>
    </row>
    <row r="543" spans="1:23" x14ac:dyDescent="0.25">
      <c r="A543" t="s">
        <v>3068</v>
      </c>
      <c r="B543">
        <f t="shared" si="73"/>
        <v>33</v>
      </c>
      <c r="C543">
        <f t="shared" si="70"/>
        <v>62</v>
      </c>
      <c r="E543" t="str">
        <f t="shared" si="71"/>
        <v>/images/4/49/TacticianArt.jpg</v>
      </c>
      <c r="H543" s="3" t="s">
        <v>1585</v>
      </c>
      <c r="I543" s="3" t="s">
        <v>1669</v>
      </c>
      <c r="J543" s="5" t="s">
        <v>1584</v>
      </c>
      <c r="K543" t="s">
        <v>4528</v>
      </c>
      <c r="L543" t="str">
        <f t="shared" ref="L543" si="75">IF(J543="","",IF(I543&lt;&gt;"", INDEX(E:E,MATCH("*"&amp;I543&amp;"*",E:E,0)),INDEX(E:E,MATCH("*"&amp;H543&amp;"*",E:E,0))))</f>
        <v>/images/c/ca/PrinceArt.jpg</v>
      </c>
      <c r="O543">
        <f t="shared" ref="O543" si="76">LEN(J543)</f>
        <v>6</v>
      </c>
      <c r="P543">
        <f t="shared" ref="P543" si="77">LEN(H543)</f>
        <v>6</v>
      </c>
      <c r="S543" t="str">
        <f>INDEX(Illustrators!C:C,MATCH(SUBSTITUTE(LOWER(H543)," ",""),Illustrators!G:G,0))</f>
        <v>Eric J Carter</v>
      </c>
      <c r="W543" t="str">
        <f t="shared" ref="W543" si="78">IFERROR("{ id:"""&amp;H543&amp;""", illustrator:"""&amp;S543&amp;""" },","")</f>
        <v>{ id:"prince", illustrator:"Eric J Carter" },</v>
      </c>
    </row>
    <row r="544" spans="1:23" x14ac:dyDescent="0.25">
      <c r="A544" t="s">
        <v>3069</v>
      </c>
      <c r="B544">
        <f t="shared" si="73"/>
        <v>31</v>
      </c>
      <c r="C544">
        <f t="shared" si="70"/>
        <v>58</v>
      </c>
      <c r="E544" t="str">
        <f t="shared" si="71"/>
        <v>/images/4/46/TrackerArt.jpg</v>
      </c>
      <c r="H544" s="3" t="s">
        <v>1598</v>
      </c>
      <c r="I544" s="3" t="s">
        <v>1600</v>
      </c>
      <c r="J544" t="s">
        <v>1587</v>
      </c>
      <c r="K544" t="s">
        <v>1586</v>
      </c>
      <c r="L544" t="str">
        <f t="shared" si="74"/>
        <v>/images/e/ea/Walled_VillageArt.jpg</v>
      </c>
      <c r="O544">
        <f t="shared" si="68"/>
        <v>15</v>
      </c>
      <c r="P544">
        <f t="shared" si="67"/>
        <v>13</v>
      </c>
      <c r="S544" t="str">
        <f>INDEX(Illustrators!C:C,MATCH(SUBSTITUTE(LOWER(H544)," ",""),Illustrators!G:G,0))</f>
        <v>Doris Matthäus</v>
      </c>
      <c r="W544" t="str">
        <f t="shared" si="69"/>
        <v>{ id:"walledvillage", illustrator:"Doris Matthäus" },</v>
      </c>
    </row>
    <row r="545" spans="1:23" x14ac:dyDescent="0.25">
      <c r="A545" t="s">
        <v>3070</v>
      </c>
      <c r="B545">
        <f t="shared" si="73"/>
        <v>36</v>
      </c>
      <c r="C545">
        <f t="shared" si="70"/>
        <v>68</v>
      </c>
      <c r="E545" t="str">
        <f t="shared" si="71"/>
        <v>/images/c/c3/Trading_PostArt.jpg</v>
      </c>
      <c r="H545" s="3" t="s">
        <v>1599</v>
      </c>
      <c r="J545" t="s">
        <v>1589</v>
      </c>
      <c r="K545" t="s">
        <v>1588</v>
      </c>
      <c r="L545" t="str">
        <f t="shared" si="74"/>
        <v>/images/b/b3/DismantleArt.jpg</v>
      </c>
      <c r="O545">
        <f t="shared" si="68"/>
        <v>13</v>
      </c>
      <c r="P545">
        <f t="shared" ref="P545:P620" si="79">LEN(H545)</f>
        <v>9</v>
      </c>
      <c r="S545" t="str">
        <f>INDEX(Illustrators!C:C,MATCH(SUBSTITUTE(LOWER(H545)," ",""),Illustrators!G:G,0))</f>
        <v>Elisa Cella</v>
      </c>
      <c r="W545" t="str">
        <f t="shared" si="69"/>
        <v>{ id:"dismantle", illustrator:"Elisa Cella" },</v>
      </c>
    </row>
    <row r="546" spans="1:23" x14ac:dyDescent="0.25">
      <c r="A546" t="s">
        <v>3071</v>
      </c>
      <c r="B546">
        <f t="shared" si="73"/>
        <v>30</v>
      </c>
      <c r="C546">
        <f t="shared" si="70"/>
        <v>56</v>
      </c>
      <c r="E546" t="str">
        <f t="shared" si="71"/>
        <v>/images/1/15/UrchinArt.jpg</v>
      </c>
      <c r="H546" s="3" t="s">
        <v>1591</v>
      </c>
      <c r="J546" s="5" t="s">
        <v>1590</v>
      </c>
      <c r="K546" t="s">
        <v>4529</v>
      </c>
      <c r="L546" t="str">
        <f t="shared" si="74"/>
        <v>/images/8/8e/CaptainArt.jpg</v>
      </c>
      <c r="O546">
        <f t="shared" si="68"/>
        <v>9</v>
      </c>
      <c r="P546">
        <f t="shared" si="79"/>
        <v>7</v>
      </c>
      <c r="S546" t="str">
        <f>INDEX(Illustrators!C:C,MATCH(SUBSTITUTE(LOWER(H546)," ",""),Illustrators!G:G,0))</f>
        <v>Julien Delval</v>
      </c>
      <c r="W546" t="str">
        <f t="shared" si="69"/>
        <v>{ id:"captain", illustrator:"Julien Delval" },</v>
      </c>
    </row>
    <row r="547" spans="1:23" x14ac:dyDescent="0.25">
      <c r="A547" t="s">
        <v>3072</v>
      </c>
      <c r="B547">
        <f t="shared" si="73"/>
        <v>31</v>
      </c>
      <c r="C547">
        <f t="shared" si="70"/>
        <v>58</v>
      </c>
      <c r="E547" t="str">
        <f t="shared" si="71"/>
        <v>/images/a/ae/VampireArt.jpg</v>
      </c>
      <c r="H547" s="3" t="s">
        <v>1592</v>
      </c>
      <c r="J547" t="s">
        <v>1593</v>
      </c>
      <c r="K547" t="s">
        <v>1594</v>
      </c>
      <c r="L547" t="str">
        <f t="shared" si="74"/>
        <v>/images/b/bf/ChurchArt.jpg</v>
      </c>
      <c r="O547">
        <f t="shared" si="68"/>
        <v>6</v>
      </c>
      <c r="P547">
        <f t="shared" si="79"/>
        <v>6</v>
      </c>
      <c r="S547" t="str">
        <f>INDEX(Illustrators!C:C,MATCH(SUBSTITUTE(LOWER(H547)," ",""),Illustrators!G:G,0))</f>
        <v>Julien Delval</v>
      </c>
      <c r="W547" t="str">
        <f t="shared" si="69"/>
        <v>{ id:"church", illustrator:"Julien Delval" },</v>
      </c>
    </row>
    <row r="548" spans="1:23" x14ac:dyDescent="0.25">
      <c r="A548" t="s">
        <v>3073</v>
      </c>
      <c r="B548">
        <f t="shared" si="73"/>
        <v>31</v>
      </c>
      <c r="C548">
        <f t="shared" si="70"/>
        <v>58</v>
      </c>
      <c r="E548" t="str">
        <f t="shared" si="71"/>
        <v>/images/9/90/MissionArt.jpg</v>
      </c>
      <c r="H548" s="3" t="s">
        <v>1681</v>
      </c>
      <c r="J548" t="s">
        <v>1608</v>
      </c>
      <c r="K548" t="s">
        <v>1682</v>
      </c>
      <c r="L548" t="str">
        <f t="shared" si="74"/>
        <v>/images/d/df/StashArt.jpg</v>
      </c>
      <c r="O548">
        <f t="shared" si="68"/>
        <v>7</v>
      </c>
      <c r="P548">
        <f t="shared" si="79"/>
        <v>5</v>
      </c>
      <c r="S548" t="str">
        <f>INDEX(Illustrators!C:C,MATCH(SUBSTITUTE(LOWER(H548)," ",""),Illustrators!G:G,0))</f>
        <v>Martin Hoffmann</v>
      </c>
      <c r="W548" t="str">
        <f t="shared" si="69"/>
        <v>{ id:"stash", illustrator:"Martin Hoffmann" },</v>
      </c>
    </row>
    <row r="549" spans="1:23" x14ac:dyDescent="0.25">
      <c r="A549" t="s">
        <v>3074</v>
      </c>
      <c r="B549">
        <f t="shared" si="73"/>
        <v>31</v>
      </c>
      <c r="C549">
        <f t="shared" si="70"/>
        <v>58</v>
      </c>
      <c r="E549" t="str">
        <f t="shared" si="71"/>
        <v>/images/3/36/AdvanceArt.jpg</v>
      </c>
      <c r="H549" s="3" t="s">
        <v>3798</v>
      </c>
      <c r="J549" t="s">
        <v>3799</v>
      </c>
      <c r="K549" s="2" t="s">
        <v>4524</v>
      </c>
      <c r="L549" t="str">
        <f t="shared" si="74"/>
        <v>/images/2/24/MarchlandArt.jpg</v>
      </c>
      <c r="O549">
        <f t="shared" ref="O549" si="80">LEN(J549)</f>
        <v>7</v>
      </c>
      <c r="P549">
        <f t="shared" ref="P549" si="81">LEN(H549)</f>
        <v>9</v>
      </c>
      <c r="S549" t="str">
        <f>INDEX(Illustrators!C:C,MATCH(SUBSTITUTE(LOWER(H549)," ",""),Illustrators!G:G,0))</f>
        <v>Eric J. Carter</v>
      </c>
      <c r="W549" t="str">
        <f t="shared" si="69"/>
        <v>{ id:"marchland", illustrator:"Eric J. Carter" },</v>
      </c>
    </row>
    <row r="550" spans="1:23" x14ac:dyDescent="0.25">
      <c r="A550" t="s">
        <v>3075</v>
      </c>
      <c r="B550">
        <f t="shared" si="73"/>
        <v>30</v>
      </c>
      <c r="C550">
        <f t="shared" si="70"/>
        <v>56</v>
      </c>
      <c r="E550" t="str">
        <f t="shared" si="71"/>
        <v>/images/f/f5/DonateArt.jpg</v>
      </c>
      <c r="H550" s="3" t="s">
        <v>1686</v>
      </c>
      <c r="I550" s="3" t="s">
        <v>4523</v>
      </c>
      <c r="J550" t="s">
        <v>1699</v>
      </c>
      <c r="K550" t="s">
        <v>1700</v>
      </c>
      <c r="L550" t="str">
        <f t="shared" si="74"/>
        <v>/images/9/99/Sauna_AvantoArt.jpg</v>
      </c>
      <c r="O550">
        <f t="shared" si="68"/>
        <v>24</v>
      </c>
      <c r="P550">
        <f t="shared" si="79"/>
        <v>11</v>
      </c>
      <c r="S550" t="str">
        <f>INDEX(Illustrators!C:C,MATCH(SUBSTITUTE(LOWER(H550)," ",""),Illustrators!G:G,0))</f>
        <v>Ossi Hiekkala</v>
      </c>
      <c r="W550" t="str">
        <f t="shared" si="69"/>
        <v>{ id:"saunaavanto", illustrator:"Ossi Hiekkala" },</v>
      </c>
    </row>
    <row r="551" spans="1:23" x14ac:dyDescent="0.25">
      <c r="A551" t="s">
        <v>3076</v>
      </c>
      <c r="B551">
        <f t="shared" si="73"/>
        <v>32</v>
      </c>
      <c r="C551">
        <f t="shared" si="70"/>
        <v>60</v>
      </c>
      <c r="E551" t="str">
        <f t="shared" si="71"/>
        <v>/images/e/e7/DominateArt.jpg</v>
      </c>
      <c r="F551" t="s">
        <v>887</v>
      </c>
      <c r="H551" s="3" t="s">
        <v>1596</v>
      </c>
      <c r="J551" t="s">
        <v>1597</v>
      </c>
      <c r="K551" t="s">
        <v>2368</v>
      </c>
      <c r="L551" t="str">
        <f t="shared" si="74"/>
        <v>/images/a/ad/SummonArt.jpg</v>
      </c>
      <c r="M551" t="s">
        <v>1595</v>
      </c>
      <c r="N551" t="str">
        <f>VLOOKUP(H551,digital_cards!U:V,2,FALSE)</f>
        <v>&lt;div class="landscape-text" style="top:6px;"&gt;&lt;div style="line-height:18px;"&gt;&lt;div style="display:inline;"&gt;&lt;div style="display:inline; font-size:17px;"&gt;Recevez une carte Action coûtant jusqu'à      . Mettez-la&lt;/div&gt;&lt;/div&gt;&lt;br&gt;&lt;div style="display:inline;"&gt;&lt;div style="display:inline; font-size:17px;"&gt;de côté. Dans ce cas, jouez-la au début de votre prochain tour.&lt;/div&gt;&lt;/div&gt;&lt;br&gt;&lt;/div&gt;&lt;div class="card-text-coin-icon" style="transform:scale(0.17); top:2px; display: inline;left:314px;"&gt;&lt;div class="card-text-coin-text-container" style="display:inline;"&gt;&lt;div class="card-text-coin-text" style="color: black; display:inline; top:8px;"&gt;4&lt;/div&gt;&lt;/div&gt;&lt;/div&gt;&lt;/div&gt;</v>
      </c>
      <c r="O551">
        <f t="shared" si="68"/>
        <v>11</v>
      </c>
      <c r="P551">
        <f t="shared" si="79"/>
        <v>6</v>
      </c>
      <c r="S551" t="str">
        <f>INDEX(Illustrators!C:C,MATCH(SUBSTITUTE(LOWER(H551)," ",""),Illustrators!G:G,0))</f>
        <v>Marco Morte</v>
      </c>
      <c r="W551" t="str">
        <f t="shared" si="69"/>
        <v>{ id:"summon", illustrator:"Marco Morte" },</v>
      </c>
    </row>
    <row r="552" spans="1:23" x14ac:dyDescent="0.25">
      <c r="A552" t="s">
        <v>3077</v>
      </c>
      <c r="B552">
        <f t="shared" si="73"/>
        <v>29</v>
      </c>
      <c r="C552">
        <f t="shared" si="70"/>
        <v>54</v>
      </c>
      <c r="E552" t="str">
        <f t="shared" si="71"/>
        <v>/images/7/74/ArenaArt.jpg</v>
      </c>
      <c r="G552" t="s">
        <v>336</v>
      </c>
      <c r="H552" s="3" t="s">
        <v>534</v>
      </c>
      <c r="J552" t="s">
        <v>1706</v>
      </c>
      <c r="K552" t="s">
        <v>1705</v>
      </c>
      <c r="L552" t="str">
        <f t="shared" si="74"/>
        <v>/images/4/41/HorseArt.jpg</v>
      </c>
      <c r="O552">
        <f t="shared" si="68"/>
        <v>6</v>
      </c>
      <c r="P552">
        <f t="shared" si="79"/>
        <v>5</v>
      </c>
      <c r="S552" t="str">
        <f>INDEX(Illustrators!C:C,MATCH(SUBSTITUTE(LOWER(H552)," ",""),Illustrators!G:G,0))</f>
        <v>Claus Stephan</v>
      </c>
      <c r="W552" t="str">
        <f t="shared" si="69"/>
        <v>{ id:"horse", illustrator:"Claus Stephan" },</v>
      </c>
    </row>
    <row r="553" spans="1:23" x14ac:dyDescent="0.25">
      <c r="A553" t="s">
        <v>3078</v>
      </c>
      <c r="B553">
        <f t="shared" si="73"/>
        <v>28</v>
      </c>
      <c r="C553">
        <f t="shared" si="70"/>
        <v>52</v>
      </c>
      <c r="E553" t="str">
        <f t="shared" si="71"/>
        <v>/images/5/54/TombArt.jpg</v>
      </c>
      <c r="H553" s="3" t="s">
        <v>1783</v>
      </c>
      <c r="I553" s="3" t="s">
        <v>1790</v>
      </c>
      <c r="J553" t="s">
        <v>1782</v>
      </c>
      <c r="K553" t="s">
        <v>1781</v>
      </c>
      <c r="L553" t="str">
        <f t="shared" si="74"/>
        <v>/images/1/15/Black_CatArt.jpg</v>
      </c>
      <c r="O553">
        <f t="shared" si="68"/>
        <v>9</v>
      </c>
      <c r="P553">
        <f t="shared" si="79"/>
        <v>8</v>
      </c>
      <c r="S553" t="str">
        <f>INDEX(Illustrators!C:C,MATCH(SUBSTITUTE(LOWER(H553)," ",""),Illustrators!G:G,0))</f>
        <v>Marco Morte</v>
      </c>
      <c r="W553" t="str">
        <f t="shared" si="69"/>
        <v>{ id:"blackcat", illustrator:"Marco Morte" },</v>
      </c>
    </row>
    <row r="554" spans="1:23" x14ac:dyDescent="0.25">
      <c r="A554" t="s">
        <v>3079</v>
      </c>
      <c r="B554">
        <f t="shared" si="73"/>
        <v>30</v>
      </c>
      <c r="C554">
        <f t="shared" si="70"/>
        <v>56</v>
      </c>
      <c r="E554" t="str">
        <f t="shared" si="71"/>
        <v>/images/5/51/FamineArt.jpg</v>
      </c>
      <c r="H554" s="3" t="s">
        <v>1786</v>
      </c>
      <c r="J554" t="s">
        <v>1785</v>
      </c>
      <c r="K554" t="s">
        <v>1784</v>
      </c>
      <c r="L554" t="str">
        <f t="shared" si="74"/>
        <v>/images/d/dd/SleighArt.jpg</v>
      </c>
      <c r="O554">
        <f t="shared" si="68"/>
        <v>8</v>
      </c>
      <c r="P554">
        <f t="shared" si="79"/>
        <v>6</v>
      </c>
      <c r="S554" t="str">
        <f>INDEX(Illustrators!C:C,MATCH(SUBSTITUTE(LOWER(H554)," ",""),Illustrators!G:G,0))</f>
        <v>Marcel-André Casasola Merkle</v>
      </c>
      <c r="W554" t="str">
        <f t="shared" si="69"/>
        <v>{ id:"sleigh", illustrator:"Marcel-André Casasola Merkle" },</v>
      </c>
    </row>
    <row r="555" spans="1:23" x14ac:dyDescent="0.25">
      <c r="A555" t="s">
        <v>3080</v>
      </c>
      <c r="B555">
        <f t="shared" si="73"/>
        <v>34</v>
      </c>
      <c r="C555">
        <f t="shared" si="70"/>
        <v>64</v>
      </c>
      <c r="E555" t="str">
        <f t="shared" si="71"/>
        <v>/images/1/19/CapitalismArt.jpg</v>
      </c>
      <c r="H555" s="3" t="s">
        <v>1787</v>
      </c>
      <c r="J555" t="s">
        <v>1788</v>
      </c>
      <c r="K555" t="s">
        <v>1789</v>
      </c>
      <c r="L555" t="str">
        <f t="shared" si="74"/>
        <v>/images/1/1b/SuppliesArt.jpg</v>
      </c>
      <c r="O555">
        <f t="shared" si="68"/>
        <v>8</v>
      </c>
      <c r="P555">
        <f t="shared" si="79"/>
        <v>8</v>
      </c>
      <c r="S555" t="str">
        <f>INDEX(Illustrators!C:C,MATCH(SUBSTITUTE(LOWER(H555)," ",""),Illustrators!G:G,0))</f>
        <v>Grant Hansen</v>
      </c>
      <c r="W555" t="str">
        <f t="shared" si="69"/>
        <v>{ id:"supplies", illustrator:"Grant Hansen" },</v>
      </c>
    </row>
    <row r="556" spans="1:23" x14ac:dyDescent="0.25">
      <c r="A556" t="s">
        <v>3081</v>
      </c>
      <c r="B556">
        <f t="shared" si="73"/>
        <v>29</v>
      </c>
      <c r="C556">
        <f t="shared" si="70"/>
        <v>54</v>
      </c>
      <c r="E556" t="str">
        <f t="shared" si="71"/>
        <v>/images/b/bf/FleetArt.jpg</v>
      </c>
      <c r="H556" s="3" t="s">
        <v>1792</v>
      </c>
      <c r="I556" s="3" t="s">
        <v>1793</v>
      </c>
      <c r="J556" t="s">
        <v>1791</v>
      </c>
      <c r="K556" t="s">
        <v>2455</v>
      </c>
      <c r="L556" t="str">
        <f t="shared" si="74"/>
        <v>/images/4/4b/Camel_TrainArt.jpg</v>
      </c>
      <c r="O556">
        <f t="shared" si="68"/>
        <v>20</v>
      </c>
      <c r="P556">
        <f t="shared" si="79"/>
        <v>10</v>
      </c>
      <c r="S556" t="str">
        <f>INDEX(Illustrators!C:C,MATCH(SUBSTITUTE(LOWER(H556)," ",""),Illustrators!G:G,0))</f>
        <v>Claus Stephan</v>
      </c>
      <c r="W556" t="str">
        <f t="shared" si="69"/>
        <v>{ id:"cameltrain", illustrator:"Claus Stephan" },</v>
      </c>
    </row>
    <row r="557" spans="1:23" x14ac:dyDescent="0.25">
      <c r="A557" t="s">
        <v>3082</v>
      </c>
      <c r="B557">
        <f t="shared" si="73"/>
        <v>30</v>
      </c>
      <c r="C557">
        <f t="shared" si="70"/>
        <v>56</v>
      </c>
      <c r="E557" t="str">
        <f t="shared" si="71"/>
        <v>/images/f/ff/PiazzaArt.jpg</v>
      </c>
      <c r="H557" s="3" t="s">
        <v>1796</v>
      </c>
      <c r="J557" t="s">
        <v>1795</v>
      </c>
      <c r="K557" t="s">
        <v>1794</v>
      </c>
      <c r="L557" t="str">
        <f t="shared" si="74"/>
        <v>/images/0/0e/GoatherdArt.jpg</v>
      </c>
      <c r="O557">
        <f t="shared" si="68"/>
        <v>9</v>
      </c>
      <c r="P557">
        <f t="shared" si="79"/>
        <v>8</v>
      </c>
      <c r="S557" t="str">
        <f>INDEX(Illustrators!C:C,MATCH(SUBSTITUTE(LOWER(H557)," ",""),Illustrators!G:G,0))</f>
        <v>Claus Stephan</v>
      </c>
      <c r="W557" t="str">
        <f t="shared" si="69"/>
        <v>{ id:"goatherd", illustrator:"Claus Stephan" },</v>
      </c>
    </row>
    <row r="558" spans="1:23" x14ac:dyDescent="0.25">
      <c r="A558" t="s">
        <v>3083</v>
      </c>
      <c r="B558">
        <f t="shared" si="73"/>
        <v>32</v>
      </c>
      <c r="C558">
        <f t="shared" si="70"/>
        <v>60</v>
      </c>
      <c r="E558" t="str">
        <f t="shared" si="71"/>
        <v>/images/f/f9/BarracksArt.jpg</v>
      </c>
      <c r="H558" s="3" t="s">
        <v>1802</v>
      </c>
      <c r="J558" t="s">
        <v>1798</v>
      </c>
      <c r="K558" t="s">
        <v>1797</v>
      </c>
      <c r="L558" t="str">
        <f t="shared" si="74"/>
        <v>/images/0/01/ScrapArt.jpg</v>
      </c>
      <c r="O558">
        <f t="shared" si="68"/>
        <v>9</v>
      </c>
      <c r="P558">
        <f t="shared" si="79"/>
        <v>5</v>
      </c>
      <c r="S558" t="str">
        <f>INDEX(Illustrators!C:C,MATCH(SUBSTITUTE(LOWER(H558)," ",""),Illustrators!G:G,0))</f>
        <v>Eric J. Carter</v>
      </c>
      <c r="W558" t="str">
        <f t="shared" si="69"/>
        <v>{ id:"scrap", illustrator:"Eric J. Carter" },</v>
      </c>
    </row>
    <row r="559" spans="1:23" x14ac:dyDescent="0.25">
      <c r="A559" t="s">
        <v>3084</v>
      </c>
      <c r="B559">
        <f t="shared" si="73"/>
        <v>35</v>
      </c>
      <c r="C559">
        <f t="shared" si="70"/>
        <v>66</v>
      </c>
      <c r="E559" t="str">
        <f t="shared" si="71"/>
        <v>/images/f/fe/DesperationArt.jpg</v>
      </c>
      <c r="H559" s="3" t="s">
        <v>1801</v>
      </c>
      <c r="J559" t="s">
        <v>1800</v>
      </c>
      <c r="K559" t="s">
        <v>1799</v>
      </c>
      <c r="L559" t="str">
        <f t="shared" si="74"/>
        <v>/images/0/0f/SheepdogArt.jpg</v>
      </c>
      <c r="O559">
        <f t="shared" si="68"/>
        <v>15</v>
      </c>
      <c r="P559">
        <f t="shared" si="79"/>
        <v>8</v>
      </c>
      <c r="S559" t="str">
        <f>INDEX(Illustrators!C:C,MATCH(SUBSTITUTE(LOWER(H559)," ",""),Illustrators!G:G,0))</f>
        <v>Claus Stephan</v>
      </c>
      <c r="W559" t="str">
        <f t="shared" si="69"/>
        <v>{ id:"sheepdog", illustrator:"Claus Stephan" },</v>
      </c>
    </row>
    <row r="560" spans="1:23" x14ac:dyDescent="0.25">
      <c r="A560" t="s">
        <v>3085</v>
      </c>
      <c r="B560">
        <f t="shared" si="73"/>
        <v>30</v>
      </c>
      <c r="C560">
        <f t="shared" si="70"/>
        <v>56</v>
      </c>
      <c r="E560" t="str">
        <f t="shared" si="71"/>
        <v>/images/9/96/GambleArt.jpg</v>
      </c>
      <c r="H560" s="3" t="s">
        <v>1805</v>
      </c>
      <c r="I560" s="3" t="s">
        <v>1806</v>
      </c>
      <c r="J560" t="s">
        <v>1804</v>
      </c>
      <c r="K560" t="s">
        <v>1803</v>
      </c>
      <c r="L560" t="str">
        <f t="shared" si="74"/>
        <v>/images/d/d0/Snowy_VillageArt.jpg</v>
      </c>
      <c r="O560">
        <f t="shared" si="68"/>
        <v>15</v>
      </c>
      <c r="P560">
        <f t="shared" si="79"/>
        <v>12</v>
      </c>
      <c r="S560" t="str">
        <f>INDEX(Illustrators!C:C,MATCH(SUBSTITUTE(LOWER(H560)," ",""),Illustrators!G:G,0))</f>
        <v>Claus Stephan</v>
      </c>
      <c r="W560" t="str">
        <f t="shared" si="69"/>
        <v>{ id:"snowyvillage", illustrator:"Claus Stephan" },</v>
      </c>
    </row>
    <row r="561" spans="1:23" x14ac:dyDescent="0.25">
      <c r="A561" t="s">
        <v>3086</v>
      </c>
      <c r="B561">
        <f t="shared" si="73"/>
        <v>30</v>
      </c>
      <c r="C561">
        <f t="shared" si="70"/>
        <v>56</v>
      </c>
      <c r="E561" t="str">
        <f t="shared" si="71"/>
        <v>/images/8/80/PursueArt.jpg</v>
      </c>
      <c r="H561" s="3" t="s">
        <v>1808</v>
      </c>
      <c r="J561" t="s">
        <v>1807</v>
      </c>
      <c r="K561" t="s">
        <v>2456</v>
      </c>
      <c r="L561" t="str">
        <f t="shared" si="74"/>
        <v>/images/4/4c/StockpileArt.jpg</v>
      </c>
      <c r="O561">
        <f t="shared" si="68"/>
        <v>6</v>
      </c>
      <c r="P561">
        <f t="shared" si="79"/>
        <v>9</v>
      </c>
      <c r="S561" t="str">
        <f>INDEX(Illustrators!C:C,MATCH(SUBSTITUTE(LOWER(H561)," ",""),Illustrators!G:G,0))</f>
        <v>Grant Hansen</v>
      </c>
      <c r="W561" t="str">
        <f t="shared" si="69"/>
        <v>{ id:"stockpile", illustrator:"Grant Hansen" },</v>
      </c>
    </row>
    <row r="562" spans="1:23" x14ac:dyDescent="0.25">
      <c r="A562" t="s">
        <v>3087</v>
      </c>
      <c r="B562">
        <f t="shared" si="73"/>
        <v>31</v>
      </c>
      <c r="C562">
        <f t="shared" si="70"/>
        <v>58</v>
      </c>
      <c r="E562" t="str">
        <f t="shared" si="71"/>
        <v>/images/e/e2/EnhanceArt.jpg</v>
      </c>
      <c r="H562" s="3" t="s">
        <v>1810</v>
      </c>
      <c r="I562" s="3" t="s">
        <v>1811</v>
      </c>
      <c r="J562" t="s">
        <v>1809</v>
      </c>
      <c r="K562" t="s">
        <v>2457</v>
      </c>
      <c r="L562" t="str">
        <f t="shared" si="74"/>
        <v>/images/f/f3/Bounty_HunterArt.jpg</v>
      </c>
      <c r="O562">
        <f t="shared" si="68"/>
        <v>17</v>
      </c>
      <c r="P562">
        <f t="shared" si="79"/>
        <v>12</v>
      </c>
      <c r="S562" t="str">
        <f>INDEX(Illustrators!C:C,MATCH(SUBSTITUTE(LOWER(H562)," ",""),Illustrators!G:G,0))</f>
        <v>Franz Vohwinkel</v>
      </c>
      <c r="W562" t="str">
        <f t="shared" si="69"/>
        <v>{ id:"bountyhunter", illustrator:"Franz Vohwinkel" },</v>
      </c>
    </row>
    <row r="563" spans="1:23" x14ac:dyDescent="0.25">
      <c r="A563" t="s">
        <v>3088</v>
      </c>
      <c r="B563">
        <f t="shared" si="73"/>
        <v>32</v>
      </c>
      <c r="C563">
        <f t="shared" si="70"/>
        <v>60</v>
      </c>
      <c r="E563" t="str">
        <f t="shared" si="71"/>
        <v>/images/6/6b/CommerceArt.jpg</v>
      </c>
      <c r="H563" s="3" t="s">
        <v>1930</v>
      </c>
      <c r="J563" t="s">
        <v>1812</v>
      </c>
      <c r="K563" t="s">
        <v>1831</v>
      </c>
      <c r="L563" t="str">
        <f t="shared" si="74"/>
        <v>/images/0/0f/CardinalArt.jpg</v>
      </c>
      <c r="O563">
        <f t="shared" si="68"/>
        <v>8</v>
      </c>
      <c r="P563">
        <f t="shared" si="79"/>
        <v>8</v>
      </c>
      <c r="S563" t="str">
        <f>INDEX(Illustrators!C:C,MATCH(SUBSTITUTE(LOWER(H563)," ",""),Illustrators!G:G,0))</f>
        <v>Claus Stephan</v>
      </c>
      <c r="W563" t="str">
        <f t="shared" si="69"/>
        <v>{ id:"cardinal", illustrator:"Claus Stephan" },</v>
      </c>
    </row>
    <row r="564" spans="1:23" x14ac:dyDescent="0.25">
      <c r="A564" t="s">
        <v>3089</v>
      </c>
      <c r="B564">
        <f t="shared" si="73"/>
        <v>45</v>
      </c>
      <c r="C564">
        <f t="shared" si="70"/>
        <v>84</v>
      </c>
      <c r="E564" t="str">
        <f t="shared" si="71"/>
        <v>/images/3/3c/Architects%27_GuildArt.jpg</v>
      </c>
      <c r="H564" s="3" t="s">
        <v>1932</v>
      </c>
      <c r="J564" t="s">
        <v>1813</v>
      </c>
      <c r="K564" t="s">
        <v>1832</v>
      </c>
      <c r="O564">
        <f t="shared" si="68"/>
        <v>9</v>
      </c>
      <c r="P564">
        <f t="shared" si="79"/>
        <v>7</v>
      </c>
      <c r="S564" t="str">
        <f>INDEX(Illustrators!C:C,MATCH(SUBSTITUTE(LOWER(H564)," ",""),Illustrators!G:G,0))</f>
        <v>Claus Stephan</v>
      </c>
      <c r="W564" t="str">
        <f t="shared" si="69"/>
        <v>{ id:"cavalry", illustrator:"Claus Stephan" },</v>
      </c>
    </row>
    <row r="565" spans="1:23" x14ac:dyDescent="0.25">
      <c r="A565" t="s">
        <v>3090</v>
      </c>
      <c r="B565">
        <f t="shared" si="73"/>
        <v>43</v>
      </c>
      <c r="C565">
        <f t="shared" si="70"/>
        <v>80</v>
      </c>
      <c r="E565" t="str">
        <f t="shared" si="71"/>
        <v>/images/6/6c/Crafters%27_GuildArt.jpg</v>
      </c>
      <c r="H565" s="3" t="s">
        <v>1709</v>
      </c>
      <c r="J565" t="s">
        <v>1708</v>
      </c>
      <c r="K565" t="s">
        <v>1707</v>
      </c>
      <c r="L565" t="str">
        <f t="shared" ref="L565:L596" si="82">IF(J565="","",IF(I565&lt;&gt;"", INDEX(E:E,MATCH("*"&amp;I565&amp;"*",E:E,0)),INDEX(E:E,MATCH("*"&amp;H565&amp;"*",E:E,0))))</f>
        <v>/images/2/22/GroomArt.jpg</v>
      </c>
      <c r="O565">
        <f t="shared" si="68"/>
        <v>11</v>
      </c>
      <c r="P565">
        <f t="shared" si="79"/>
        <v>5</v>
      </c>
      <c r="S565" t="str">
        <f>INDEX(Illustrators!C:C,MATCH(SUBSTITUTE(LOWER(H565)," ",""),Illustrators!G:G,0))</f>
        <v>Elisa Cella</v>
      </c>
      <c r="W565" t="str">
        <f t="shared" si="69"/>
        <v>{ id:"groom", illustrator:"Elisa Cella" },</v>
      </c>
    </row>
    <row r="566" spans="1:23" x14ac:dyDescent="0.25">
      <c r="A566" t="s">
        <v>3091</v>
      </c>
      <c r="B566">
        <f t="shared" si="73"/>
        <v>37</v>
      </c>
      <c r="C566">
        <f t="shared" si="70"/>
        <v>70</v>
      </c>
      <c r="E566" t="str">
        <f t="shared" si="71"/>
        <v>/images/c/cb/Desert_GuidesArt.jpg</v>
      </c>
      <c r="H566" s="3" t="s">
        <v>1933</v>
      </c>
      <c r="J566" t="s">
        <v>1814</v>
      </c>
      <c r="K566" t="s">
        <v>1833</v>
      </c>
      <c r="L566" t="str">
        <f t="shared" si="82"/>
        <v>/images/e/ea/HostelryArt.jpg</v>
      </c>
      <c r="O566">
        <f t="shared" si="68"/>
        <v>5</v>
      </c>
      <c r="P566">
        <f t="shared" si="79"/>
        <v>8</v>
      </c>
      <c r="S566" t="str">
        <f>INDEX(Illustrators!C:C,MATCH(SUBSTITUTE(LOWER(H566)," ",""),Illustrators!G:G,0))</f>
        <v>Elisa Cella</v>
      </c>
      <c r="W566" t="str">
        <f t="shared" si="69"/>
        <v>{ id:"hostelry", illustrator:"Elisa Cella" },</v>
      </c>
    </row>
    <row r="567" spans="1:23" x14ac:dyDescent="0.25">
      <c r="A567" t="s">
        <v>3092</v>
      </c>
      <c r="B567">
        <f t="shared" si="73"/>
        <v>43</v>
      </c>
      <c r="C567">
        <f t="shared" si="70"/>
        <v>82</v>
      </c>
      <c r="E567" t="str">
        <f t="shared" si="71"/>
        <v>/images/3/3d/Family_of_InventorsArt.jpg</v>
      </c>
      <c r="H567" s="3" t="s">
        <v>1935</v>
      </c>
      <c r="I567" s="3" t="s">
        <v>1936</v>
      </c>
      <c r="J567" t="s">
        <v>1815</v>
      </c>
      <c r="K567" t="s">
        <v>1834</v>
      </c>
      <c r="L567" t="str">
        <f t="shared" si="82"/>
        <v>/images/0/01/Village_GreenArt.jpg</v>
      </c>
      <c r="O567">
        <f t="shared" si="68"/>
        <v>11</v>
      </c>
      <c r="P567">
        <f t="shared" si="79"/>
        <v>12</v>
      </c>
      <c r="S567" t="str">
        <f>INDEX(Illustrators!C:C,MATCH(SUBSTITUTE(LOWER(H567)," ",""),Illustrators!G:G,0))</f>
        <v>Franz Vohwinkel</v>
      </c>
      <c r="W567" t="str">
        <f t="shared" si="69"/>
        <v>{ id:"villagegreen", illustrator:"Franz Vohwinkel" },</v>
      </c>
    </row>
    <row r="568" spans="1:23" x14ac:dyDescent="0.25">
      <c r="A568" t="s">
        <v>3093</v>
      </c>
      <c r="B568">
        <f t="shared" si="73"/>
        <v>41</v>
      </c>
      <c r="C568">
        <f t="shared" si="70"/>
        <v>78</v>
      </c>
      <c r="E568" t="str">
        <f t="shared" si="71"/>
        <v>/images/5/5f/League_of_BankersArt.jpg</v>
      </c>
      <c r="H568" s="3" t="s">
        <v>1934</v>
      </c>
      <c r="J568" t="s">
        <v>1817</v>
      </c>
      <c r="K568" t="s">
        <v>1835</v>
      </c>
      <c r="L568" t="str">
        <f t="shared" si="82"/>
        <v>/images/f/fd/BargeArt.jpg</v>
      </c>
      <c r="O568">
        <f t="shared" si="68"/>
        <v>7</v>
      </c>
      <c r="P568">
        <f t="shared" si="79"/>
        <v>5</v>
      </c>
      <c r="S568" t="str">
        <f>INDEX(Illustrators!C:C,MATCH(SUBSTITUTE(LOWER(H568)," ",""),Illustrators!G:G,0))</f>
        <v>Eric J Carter</v>
      </c>
      <c r="W568" t="str">
        <f t="shared" si="69"/>
        <v>{ id:"barge", illustrator:"Eric J Carter" },</v>
      </c>
    </row>
    <row r="569" spans="1:23" x14ac:dyDescent="0.25">
      <c r="A569" t="s">
        <v>3094</v>
      </c>
      <c r="B569">
        <f t="shared" si="73"/>
        <v>37</v>
      </c>
      <c r="C569">
        <f t="shared" si="70"/>
        <v>70</v>
      </c>
      <c r="E569" t="str">
        <f t="shared" si="71"/>
        <v>/images/7/73/Peaceful_CultArt.jpg</v>
      </c>
      <c r="H569" s="3" t="s">
        <v>1937</v>
      </c>
      <c r="J569" t="s">
        <v>1818</v>
      </c>
      <c r="K569" t="s">
        <v>1836</v>
      </c>
      <c r="L569" t="str">
        <f t="shared" si="82"/>
        <v>/images/c/cd/CovenArt.jpg</v>
      </c>
      <c r="O569">
        <f t="shared" si="68"/>
        <v>16</v>
      </c>
      <c r="P569">
        <f t="shared" si="79"/>
        <v>5</v>
      </c>
      <c r="S569" t="str">
        <f>INDEX(Illustrators!C:C,MATCH(SUBSTITUTE(LOWER(H569)," ",""),Illustrators!G:G,0))</f>
        <v>Claus Stephan</v>
      </c>
      <c r="W569" t="str">
        <f t="shared" si="69"/>
        <v>{ id:"coven", illustrator:"Claus Stephan" },</v>
      </c>
    </row>
    <row r="570" spans="1:23" x14ac:dyDescent="0.25">
      <c r="A570" t="s">
        <v>3095</v>
      </c>
      <c r="B570">
        <f t="shared" si="73"/>
        <v>30</v>
      </c>
      <c r="C570">
        <f t="shared" si="70"/>
        <v>56</v>
      </c>
      <c r="E570" t="str">
        <f t="shared" si="71"/>
        <v>/images/e/e3/EstateArt.jpg</v>
      </c>
      <c r="H570" s="3" t="s">
        <v>1938</v>
      </c>
      <c r="J570" t="s">
        <v>1816</v>
      </c>
      <c r="K570" t="s">
        <v>1837</v>
      </c>
      <c r="L570" t="str">
        <f t="shared" si="82"/>
        <v>/images/6/6e/DisplaceArt.jpg</v>
      </c>
      <c r="O570">
        <f t="shared" si="68"/>
        <v>11</v>
      </c>
      <c r="P570">
        <f t="shared" si="79"/>
        <v>8</v>
      </c>
      <c r="S570" t="str">
        <f>INDEX(Illustrators!C:C,MATCH(SUBSTITUTE(LOWER(H570)," ",""),Illustrators!G:G,0))</f>
        <v>Marcel-André Casasola Merkle</v>
      </c>
      <c r="W570" t="str">
        <f t="shared" si="69"/>
        <v>{ id:"displace", illustrator:"Marcel-André Casasola Merkle" },</v>
      </c>
    </row>
    <row r="571" spans="1:23" x14ac:dyDescent="0.25">
      <c r="A571" t="s">
        <v>3096</v>
      </c>
      <c r="B571">
        <f t="shared" si="73"/>
        <v>29</v>
      </c>
      <c r="C571">
        <f t="shared" si="70"/>
        <v>54</v>
      </c>
      <c r="E571" t="str">
        <f t="shared" si="71"/>
        <v>/images/3/30/DuchyArt.jpg</v>
      </c>
      <c r="H571" s="3" t="s">
        <v>1939</v>
      </c>
      <c r="J571" t="s">
        <v>1819</v>
      </c>
      <c r="K571" t="s">
        <v>1838</v>
      </c>
      <c r="L571" t="str">
        <f t="shared" si="82"/>
        <v>/images/6/6a/FalconerArt.jpg</v>
      </c>
      <c r="O571">
        <f t="shared" si="68"/>
        <v>11</v>
      </c>
      <c r="P571">
        <f t="shared" si="79"/>
        <v>8</v>
      </c>
      <c r="S571" t="str">
        <f>INDEX(Illustrators!C:C,MATCH(SUBSTITUTE(LOWER(H571)," ",""),Illustrators!G:G,0))</f>
        <v>Claus Stephan</v>
      </c>
      <c r="W571" t="str">
        <f t="shared" si="69"/>
        <v>{ id:"falconer", illustrator:"Claus Stephan" },</v>
      </c>
    </row>
    <row r="572" spans="1:23" x14ac:dyDescent="0.25">
      <c r="A572" t="s">
        <v>3097</v>
      </c>
      <c r="B572">
        <f t="shared" si="73"/>
        <v>32</v>
      </c>
      <c r="C572">
        <f t="shared" si="70"/>
        <v>60</v>
      </c>
      <c r="E572" t="str">
        <f t="shared" si="71"/>
        <v>/images/4/4c/ProvinceArt.jpg</v>
      </c>
      <c r="H572" s="3" t="s">
        <v>1940</v>
      </c>
      <c r="J572" t="s">
        <v>1820</v>
      </c>
      <c r="K572" t="s">
        <v>1839</v>
      </c>
      <c r="L572" t="str">
        <f t="shared" si="82"/>
        <v>/images/5/51/FishermanArt.jpg</v>
      </c>
      <c r="O572">
        <f t="shared" si="68"/>
        <v>7</v>
      </c>
      <c r="P572">
        <f t="shared" si="79"/>
        <v>9</v>
      </c>
      <c r="S572" t="str">
        <f>INDEX(Illustrators!C:C,MATCH(SUBSTITUTE(LOWER(H572)," ",""),Illustrators!G:G,0))</f>
        <v>Marcel-André Casasola Merkle</v>
      </c>
      <c r="W572" t="str">
        <f t="shared" si="69"/>
        <v>{ id:"fisherman", illustrator:"Marcel-André Casasola Merkle" },</v>
      </c>
    </row>
    <row r="573" spans="1:23" x14ac:dyDescent="0.25">
      <c r="A573" t="s">
        <v>3098</v>
      </c>
      <c r="B573">
        <f t="shared" si="73"/>
        <v>30</v>
      </c>
      <c r="C573">
        <f t="shared" si="70"/>
        <v>56</v>
      </c>
      <c r="E573" t="str">
        <f t="shared" si="71"/>
        <v>/images/2/2d/ColonyArt.jpg</v>
      </c>
      <c r="H573" s="3" t="s">
        <v>1941</v>
      </c>
      <c r="J573" t="s">
        <v>1821</v>
      </c>
      <c r="K573" t="s">
        <v>1840</v>
      </c>
      <c r="L573" t="str">
        <f t="shared" si="82"/>
        <v>/images/0/07/GatekeeperArt.jpg</v>
      </c>
      <c r="O573">
        <f t="shared" si="68"/>
        <v>5</v>
      </c>
      <c r="P573">
        <f t="shared" si="79"/>
        <v>10</v>
      </c>
      <c r="S573" t="str">
        <f>INDEX(Illustrators!C:C,MATCH(SUBSTITUTE(LOWER(H573)," ",""),Illustrators!G:G,0))</f>
        <v>Garret DeChellis</v>
      </c>
      <c r="W573" t="str">
        <f t="shared" si="69"/>
        <v>{ id:"gatekeeper", illustrator:"Garret DeChellis" },</v>
      </c>
    </row>
    <row r="574" spans="1:23" x14ac:dyDescent="0.25">
      <c r="A574" t="s">
        <v>3099</v>
      </c>
      <c r="B574">
        <f t="shared" si="73"/>
        <v>33</v>
      </c>
      <c r="C574">
        <f t="shared" si="70"/>
        <v>68</v>
      </c>
      <c r="E574" t="str">
        <f t="shared" si="71"/>
        <v>/images/e/eb/MenagerieArt.jpg</v>
      </c>
      <c r="H574" s="3" t="s">
        <v>2013</v>
      </c>
      <c r="I574" s="3" t="s">
        <v>1942</v>
      </c>
      <c r="J574" t="s">
        <v>1822</v>
      </c>
      <c r="K574" t="s">
        <v>1841</v>
      </c>
      <c r="L574" t="str">
        <f t="shared" si="82"/>
        <v>/images/c/c3/Hunting_LodgeArt.jpg</v>
      </c>
      <c r="O574">
        <f t="shared" si="68"/>
        <v>18</v>
      </c>
      <c r="P574">
        <f t="shared" si="79"/>
        <v>12</v>
      </c>
      <c r="S574" t="str">
        <f>INDEX(Illustrators!C:C,MATCH(SUBSTITUTE(LOWER(H574)," ",""),Illustrators!G:G,0))</f>
        <v>Claus Stephan</v>
      </c>
      <c r="W574" t="str">
        <f t="shared" si="69"/>
        <v>{ id:"huntinglodge", illustrator:"Claus Stephan" },</v>
      </c>
    </row>
    <row r="575" spans="1:23" x14ac:dyDescent="0.25">
      <c r="A575" t="s">
        <v>3100</v>
      </c>
      <c r="B575">
        <f t="shared" si="73"/>
        <v>30</v>
      </c>
      <c r="C575">
        <f t="shared" si="70"/>
        <v>56</v>
      </c>
      <c r="E575" t="str">
        <f t="shared" si="71"/>
        <v>/images/2/29/CellarArt.jpg</v>
      </c>
      <c r="H575" s="3" t="s">
        <v>1943</v>
      </c>
      <c r="J575" t="s">
        <v>1823</v>
      </c>
      <c r="K575" t="s">
        <v>1842</v>
      </c>
      <c r="L575" t="str">
        <f t="shared" si="82"/>
        <v>/images/0/06/KilnArt.jpg</v>
      </c>
      <c r="O575">
        <f t="shared" si="68"/>
        <v>4</v>
      </c>
      <c r="P575">
        <f t="shared" si="79"/>
        <v>4</v>
      </c>
      <c r="S575" t="str">
        <f>INDEX(Illustrators!C:C,MATCH(SUBSTITUTE(LOWER(H575)," ",""),Illustrators!G:G,0))</f>
        <v>Elisa Cella</v>
      </c>
      <c r="W575" t="str">
        <f t="shared" si="69"/>
        <v>{ id:"kiln", illustrator:"Elisa Cella" },</v>
      </c>
    </row>
    <row r="576" spans="1:23" x14ac:dyDescent="0.25">
      <c r="A576" t="s">
        <v>3101</v>
      </c>
      <c r="B576">
        <f t="shared" si="73"/>
        <v>30</v>
      </c>
      <c r="C576">
        <f t="shared" si="70"/>
        <v>56</v>
      </c>
      <c r="E576" t="str">
        <f t="shared" si="71"/>
        <v>/images/7/73/ChapelArt.jpg</v>
      </c>
      <c r="H576" s="3" t="s">
        <v>1944</v>
      </c>
      <c r="J576" t="s">
        <v>1824</v>
      </c>
      <c r="K576" t="s">
        <v>1843</v>
      </c>
      <c r="L576" t="str">
        <f t="shared" si="82"/>
        <v>/images/8/8e/LiveryArt.jpg</v>
      </c>
      <c r="O576">
        <f t="shared" si="68"/>
        <v>7</v>
      </c>
      <c r="P576">
        <f t="shared" si="79"/>
        <v>6</v>
      </c>
      <c r="S576" t="str">
        <f>INDEX(Illustrators!C:C,MATCH(SUBSTITUTE(LOWER(H576)," ",""),Illustrators!G:G,0))</f>
        <v>Garret DeChellis</v>
      </c>
      <c r="W576" t="str">
        <f t="shared" si="69"/>
        <v>{ id:"livery", illustrator:"Garret DeChellis" },</v>
      </c>
    </row>
    <row r="577" spans="1:23" x14ac:dyDescent="0.25">
      <c r="A577" t="s">
        <v>3102</v>
      </c>
      <c r="B577">
        <f t="shared" si="73"/>
        <v>28</v>
      </c>
      <c r="C577">
        <f t="shared" si="70"/>
        <v>52</v>
      </c>
      <c r="E577" t="str">
        <f t="shared" si="71"/>
        <v>/images/a/aa/MoatArt.jpg</v>
      </c>
      <c r="H577" s="3" t="s">
        <v>1945</v>
      </c>
      <c r="J577" t="s">
        <v>1829</v>
      </c>
      <c r="K577" t="s">
        <v>1844</v>
      </c>
      <c r="L577" t="str">
        <f t="shared" si="82"/>
        <v>/images/0/03/MastermindArt.jpg</v>
      </c>
      <c r="O577">
        <f t="shared" si="68"/>
        <v>5</v>
      </c>
      <c r="P577">
        <f t="shared" si="79"/>
        <v>10</v>
      </c>
      <c r="S577" t="str">
        <f>INDEX(Illustrators!C:C,MATCH(SUBSTITUTE(LOWER(H577)," ",""),Illustrators!G:G,0))</f>
        <v>Franz Vohwinkel</v>
      </c>
      <c r="W577" t="str">
        <f t="shared" si="69"/>
        <v>{ id:"mastermind", illustrator:"Franz Vohwinkel" },</v>
      </c>
    </row>
    <row r="578" spans="1:23" x14ac:dyDescent="0.25">
      <c r="A578" t="s">
        <v>3103</v>
      </c>
      <c r="B578">
        <f t="shared" si="73"/>
        <v>34</v>
      </c>
      <c r="C578">
        <f t="shared" si="70"/>
        <v>70</v>
      </c>
      <c r="E578" t="str">
        <f t="shared" si="71"/>
        <v>/images/3/3f/ChancellorArt.jpg</v>
      </c>
      <c r="H578" s="3" t="s">
        <v>1946</v>
      </c>
      <c r="J578" t="s">
        <v>1830</v>
      </c>
      <c r="K578" t="s">
        <v>1845</v>
      </c>
      <c r="L578" t="str">
        <f t="shared" si="82"/>
        <v>/images/b/be/PaddockArt.jpg</v>
      </c>
      <c r="O578">
        <f t="shared" si="68"/>
        <v>6</v>
      </c>
      <c r="P578">
        <f t="shared" si="79"/>
        <v>7</v>
      </c>
      <c r="S578" t="str">
        <f>INDEX(Illustrators!C:C,MATCH(SUBSTITUTE(LOWER(H578)," ",""),Illustrators!G:G,0))</f>
        <v>Elisa Cella</v>
      </c>
      <c r="W578" t="str">
        <f t="shared" si="69"/>
        <v>{ id:"paddock", illustrator:"Elisa Cella" },</v>
      </c>
    </row>
    <row r="579" spans="1:23" x14ac:dyDescent="0.25">
      <c r="A579" t="s">
        <v>3104</v>
      </c>
      <c r="B579">
        <f t="shared" si="73"/>
        <v>34</v>
      </c>
      <c r="C579">
        <f t="shared" si="70"/>
        <v>70</v>
      </c>
      <c r="E579" t="str">
        <f t="shared" si="71"/>
        <v>/images/6/60/WoodcutterArt.jpg</v>
      </c>
      <c r="H579" s="3" t="s">
        <v>1947</v>
      </c>
      <c r="J579" t="s">
        <v>1825</v>
      </c>
      <c r="K579" t="s">
        <v>1846</v>
      </c>
      <c r="L579" t="str">
        <f t="shared" si="82"/>
        <v>/images/a/a9/SanctuaryArt.jpg</v>
      </c>
      <c r="O579">
        <f t="shared" si="68"/>
        <v>10</v>
      </c>
      <c r="P579">
        <f t="shared" si="79"/>
        <v>9</v>
      </c>
      <c r="S579" t="str">
        <f>INDEX(Illustrators!C:C,MATCH(SUBSTITUTE(LOWER(H579)," ",""),Illustrators!G:G,0))</f>
        <v>Claus Stephan</v>
      </c>
      <c r="W579" t="str">
        <f t="shared" si="69"/>
        <v>{ id:"sanctuary", illustrator:"Claus Stephan" },</v>
      </c>
    </row>
    <row r="580" spans="1:23" x14ac:dyDescent="0.25">
      <c r="A580" t="s">
        <v>3105</v>
      </c>
      <c r="B580">
        <f t="shared" si="73"/>
        <v>34</v>
      </c>
      <c r="C580">
        <f t="shared" si="70"/>
        <v>64</v>
      </c>
      <c r="E580" t="str">
        <f t="shared" si="71"/>
        <v>/images/1/18/BureaucratArt.jpg</v>
      </c>
      <c r="H580" s="3" t="s">
        <v>1931</v>
      </c>
      <c r="J580" t="s">
        <v>1826</v>
      </c>
      <c r="K580" t="s">
        <v>1847</v>
      </c>
      <c r="L580" t="str">
        <f t="shared" si="82"/>
        <v>/images/7/75/DestrierArt.jpg</v>
      </c>
      <c r="O580">
        <f t="shared" si="68"/>
        <v>8</v>
      </c>
      <c r="P580">
        <f t="shared" si="79"/>
        <v>8</v>
      </c>
      <c r="S580" t="str">
        <f>INDEX(Illustrators!C:C,MATCH(SUBSTITUTE(LOWER(H580)," ",""),Illustrators!G:G,0))</f>
        <v>Garret DeChellis</v>
      </c>
      <c r="W580" t="str">
        <f t="shared" ref="W580:W643" si="83">IFERROR("{ id:"""&amp;H580&amp;""", illustrator:"""&amp;S580&amp;""" },","")</f>
        <v>{ id:"destrier", illustrator:"Garret DeChellis" },</v>
      </c>
    </row>
    <row r="581" spans="1:23" x14ac:dyDescent="0.25">
      <c r="A581" t="s">
        <v>3106</v>
      </c>
      <c r="B581">
        <f t="shared" si="73"/>
        <v>29</v>
      </c>
      <c r="C581">
        <f t="shared" ref="C581:C644" si="84">FIND(".jpg",A581,B581)+3</f>
        <v>54</v>
      </c>
      <c r="E581" t="str">
        <f t="shared" si="71"/>
        <v>/images/1/14/FeastArt.jpg</v>
      </c>
      <c r="H581" s="3" t="s">
        <v>1948</v>
      </c>
      <c r="J581" t="s">
        <v>1827</v>
      </c>
      <c r="K581" t="s">
        <v>1848</v>
      </c>
      <c r="L581" t="str">
        <f t="shared" si="82"/>
        <v>/images/3/30/WayfarerArt.jpg</v>
      </c>
      <c r="O581">
        <f t="shared" si="68"/>
        <v>9</v>
      </c>
      <c r="P581">
        <f t="shared" si="79"/>
        <v>8</v>
      </c>
      <c r="S581" t="str">
        <f>INDEX(Illustrators!C:C,MATCH(SUBSTITUTE(LOWER(H581)," ",""),Illustrators!G:G,0))</f>
        <v>Garret DeChellis</v>
      </c>
      <c r="W581" t="str">
        <f t="shared" si="83"/>
        <v>{ id:"wayfarer", illustrator:"Garret DeChellis" },</v>
      </c>
    </row>
    <row r="582" spans="1:23" x14ac:dyDescent="0.25">
      <c r="A582" t="s">
        <v>3107</v>
      </c>
      <c r="B582">
        <f t="shared" si="73"/>
        <v>31</v>
      </c>
      <c r="C582">
        <f t="shared" si="84"/>
        <v>58</v>
      </c>
      <c r="E582" t="str">
        <f t="shared" si="71"/>
        <v>/images/4/43/GardensArt.jpg</v>
      </c>
      <c r="H582" s="3" t="s">
        <v>1949</v>
      </c>
      <c r="I582" s="3" t="s">
        <v>1950</v>
      </c>
      <c r="J582" t="s">
        <v>1828</v>
      </c>
      <c r="K582" t="s">
        <v>1849</v>
      </c>
      <c r="L582" t="str">
        <f t="shared" si="82"/>
        <v>/images/1/1e/Animal_FairArt.jpg</v>
      </c>
      <c r="O582">
        <f t="shared" si="68"/>
        <v>18</v>
      </c>
      <c r="P582">
        <f t="shared" si="79"/>
        <v>10</v>
      </c>
      <c r="S582" t="str">
        <f>INDEX(Illustrators!C:C,MATCH(SUBSTITUTE(LOWER(H582)," ",""),Illustrators!G:G,0))</f>
        <v>Claus Stephan</v>
      </c>
      <c r="W582" t="str">
        <f t="shared" si="83"/>
        <v>{ id:"animalfair", illustrator:"Claus Stephan" },</v>
      </c>
    </row>
    <row r="583" spans="1:23" x14ac:dyDescent="0.25">
      <c r="A583" t="s">
        <v>3108</v>
      </c>
      <c r="B583">
        <f t="shared" si="73"/>
        <v>31</v>
      </c>
      <c r="C583">
        <f t="shared" si="84"/>
        <v>58</v>
      </c>
      <c r="E583" t="str">
        <f t="shared" ref="E583:E646" si="85">SUBSTITUTE(RIGHT(LEFT(A583,C583),LEN(LEFT(A583,C583))-B583),"/thumb","")</f>
        <v>/images/6/6f/MilitiaArt.jpg</v>
      </c>
      <c r="F583" t="s">
        <v>887</v>
      </c>
      <c r="H583" s="3" t="s">
        <v>1979</v>
      </c>
      <c r="I583" t="s">
        <v>1951</v>
      </c>
      <c r="J583" t="s">
        <v>1884</v>
      </c>
      <c r="K583" t="s">
        <v>2449</v>
      </c>
      <c r="L583" t="str">
        <f t="shared" si="82"/>
        <v>/images/3/36/Way_of_the_ButterflyArt.jpg</v>
      </c>
      <c r="M583" t="s">
        <v>1850</v>
      </c>
      <c r="N583" t="str">
        <f>VLOOKUP(H583,digital_cards!U:V,2,FALSE)</f>
        <v>&lt;div class="landscape-text" style="top:0px;"&gt;&lt;div style="position:relative; top:5px;"&gt;&lt;div style="line-height:21px;"&gt;&lt;div style="display:inline;"&gt;&lt;div style="display:inline; font-size:20px;"&gt;Vous pouvez retourner cette carte sur sa pile pour&lt;/div&gt;&lt;/div&gt;&lt;br&gt;&lt;div style="display:inline;"&gt;&lt;div style="display:inline; font-size:20px;"&gt;recevoir une carte coûtant exactement      de plus.&lt;/div&gt;&lt;/div&gt;&lt;br&gt;&lt;/div&gt;&lt;/div&gt;&lt;div class="card-text-coin-icon" style="transform:scale(0.20); top:31px; display: inline;left:327px;"&gt;&lt;div class="card-text-coin-text-container" style="display:inline;"&gt;&lt;div class="card-text-coin-text" style="color: black; display:inline; top:8px;"&gt;1&lt;/div&gt;&lt;/div&gt;&lt;/div&gt;&lt;/div&gt;</v>
      </c>
      <c r="O583">
        <f t="shared" si="68"/>
        <v>16</v>
      </c>
      <c r="P583">
        <f t="shared" si="79"/>
        <v>17</v>
      </c>
      <c r="S583" t="str">
        <f>INDEX(Illustrators!C:C,MATCH(SUBSTITUTE(LOWER(H583)," ",""),Illustrators!G:G,0))</f>
        <v>Marco Morte</v>
      </c>
      <c r="W583" t="str">
        <f t="shared" si="83"/>
        <v>{ id:"wayofthebutterfly", illustrator:"Marco Morte" },</v>
      </c>
    </row>
    <row r="584" spans="1:23" x14ac:dyDescent="0.25">
      <c r="A584" t="s">
        <v>3109</v>
      </c>
      <c r="B584">
        <f t="shared" si="73"/>
        <v>35</v>
      </c>
      <c r="C584">
        <f t="shared" si="84"/>
        <v>66</v>
      </c>
      <c r="E584" t="str">
        <f t="shared" si="85"/>
        <v>/images/6/67/MoneylenderArt.jpg</v>
      </c>
      <c r="F584" t="s">
        <v>887</v>
      </c>
      <c r="H584" s="3" t="s">
        <v>1980</v>
      </c>
      <c r="I584" t="s">
        <v>2005</v>
      </c>
      <c r="J584" t="s">
        <v>1885</v>
      </c>
      <c r="K584" t="s">
        <v>1851</v>
      </c>
      <c r="L584" t="str">
        <f t="shared" si="82"/>
        <v>/images/0/03/Way_of_the_CamelArt.jpg</v>
      </c>
      <c r="M584" t="s">
        <v>1851</v>
      </c>
      <c r="N584" t="str">
        <f>VLOOKUP(H584,digital_cards!U:V,2,FALSE)</f>
        <v>&lt;div class="landscape-text" style="top:14px;"&gt;&lt;div style="position:relative; top:5px;"&gt;&lt;div style="line-height:22px;"&gt;&lt;div style="display:inline;"&gt;&lt;div style="display:inline; font-size:22px;"&gt;Exilez un Or depuis la Réserve.&lt;/div&gt;&lt;/div&gt;&lt;br&gt;&lt;/div&gt;&lt;/div&gt;&lt;/div&gt;</v>
      </c>
      <c r="O584">
        <f t="shared" si="68"/>
        <v>15</v>
      </c>
      <c r="P584">
        <f t="shared" si="79"/>
        <v>13</v>
      </c>
      <c r="S584" t="str">
        <f>INDEX(Illustrators!C:C,MATCH(SUBSTITUTE(LOWER(H584)," ",""),Illustrators!G:G,0))</f>
        <v>Matthias Catrein</v>
      </c>
      <c r="W584" t="str">
        <f t="shared" si="83"/>
        <v>{ id:"wayofthecamel", illustrator:"Matthias Catrein" },</v>
      </c>
    </row>
    <row r="585" spans="1:23" x14ac:dyDescent="0.25">
      <c r="A585" t="s">
        <v>3110</v>
      </c>
      <c r="B585">
        <f t="shared" si="73"/>
        <v>31</v>
      </c>
      <c r="C585">
        <f t="shared" si="84"/>
        <v>58</v>
      </c>
      <c r="E585" t="str">
        <f t="shared" si="85"/>
        <v>/images/0/08/RemodelArt.jpg</v>
      </c>
      <c r="F585" t="s">
        <v>887</v>
      </c>
      <c r="H585" s="3" t="s">
        <v>1981</v>
      </c>
      <c r="I585" t="s">
        <v>1952</v>
      </c>
      <c r="J585" t="s">
        <v>1886</v>
      </c>
      <c r="K585" t="s">
        <v>2450</v>
      </c>
      <c r="L585" t="str">
        <f t="shared" si="82"/>
        <v>/images/7/7b/Way_of_the_ChameleonArt.jpg</v>
      </c>
      <c r="M585" t="s">
        <v>1852</v>
      </c>
      <c r="N585" t="str">
        <f>VLOOKUP(H585,digital_cards!U:V,2,FALSE)</f>
        <v>&lt;div class="landscape-text" style="top:0px;"&gt;&lt;div style="position:relative; top:-3px;"&gt;&lt;div style="line-height:20px;"&gt;&lt;div style="display:inline;"&gt;&lt;div style="display:inline; font-size:20px;"&gt;Suivez les instructions de cette carte; &lt;/div&gt;&lt;/div&gt;&lt;br&gt;&lt;div style="display:inline;"&gt;&lt;div style="display:inline; font-size:20px;"&gt;chaque effet &lt;div style="display: inline; font-weight: bold;"&gt;+Carte(s)&lt;/div&gt; donnera à la place&lt;/div&gt;&lt;br&gt;&lt;div style="display:inline;"&gt;&lt;div style="display:inline; font-size:20px;"&gt;&lt;div style="display: inline; font-weight: bold;"&gt;+&lt;/div&gt;      à ce tour,et vice-versa.&lt;/div&gt;&lt;/div&gt;&lt;br&gt;&lt;/div&gt;&lt;/div&gt;&lt;div class="card-text-coin-icon" style="transform:scale(0.2); top:45px; display: inline;left:122px;"&gt;&lt;div class="card-text-coin-text-container" style="display:inline;"&gt;&lt;div class="card-text-coin-text" style="color: black; display:inline; top:8px;"&gt;&lt;/div&gt;&lt;/div&gt;&lt;/div&gt;&lt;/div&gt;</v>
      </c>
      <c r="O585">
        <f t="shared" si="68"/>
        <v>16</v>
      </c>
      <c r="P585">
        <f t="shared" si="79"/>
        <v>17</v>
      </c>
      <c r="S585" t="str">
        <f>INDEX(Illustrators!C:C,MATCH(SUBSTITUTE(LOWER(H585)," ",""),Illustrators!G:G,0))</f>
        <v>Grant Hansen</v>
      </c>
      <c r="W585" t="str">
        <f t="shared" si="83"/>
        <v>{ id:"wayofthechameleon", illustrator:"Grant Hansen" },</v>
      </c>
    </row>
    <row r="586" spans="1:23" x14ac:dyDescent="0.25">
      <c r="A586" t="s">
        <v>3111</v>
      </c>
      <c r="B586">
        <f t="shared" si="73"/>
        <v>30</v>
      </c>
      <c r="C586">
        <f t="shared" si="84"/>
        <v>56</v>
      </c>
      <c r="E586" t="str">
        <f t="shared" si="85"/>
        <v>/images/d/d7/SmithyArt.jpg</v>
      </c>
      <c r="F586" t="s">
        <v>887</v>
      </c>
      <c r="H586" s="3" t="s">
        <v>1982</v>
      </c>
      <c r="I586" t="s">
        <v>2006</v>
      </c>
      <c r="J586" t="s">
        <v>1887</v>
      </c>
      <c r="K586" t="s">
        <v>2451</v>
      </c>
      <c r="L586" t="str">
        <f t="shared" si="82"/>
        <v>/images/c/c7/Way_of_the_FrogArt.jpg</v>
      </c>
      <c r="M586" t="s">
        <v>1853</v>
      </c>
      <c r="N586" t="str">
        <f>VLOOKUP(H586,digital_cards!U:V,2,FALSE)</f>
        <v>&lt;div class="landscape-text" style="top:0px;"&gt;&lt;div style="position:relative; top:0px;"&gt;&lt;div style="font-weight: bold;"&gt;&lt;div style="line-height:20px;"&gt;&lt;div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font-size:20px;"&gt;Quand vous défaussez cette carte de votre&lt;/div&gt;&lt;/div&gt;&lt;br&gt;&lt;div style="display:inline;"&gt;&lt;div style="display:inline; font-size:20px;"&gt;zone de jeu à ce tour, placez-la sur votre pioche.&lt;/div&gt;&lt;/div&gt;&lt;br&gt;&lt;/div&gt;&lt;/div&gt;&lt;/div&gt;</v>
      </c>
      <c r="O586">
        <f t="shared" si="68"/>
        <v>21</v>
      </c>
      <c r="P586">
        <f t="shared" si="79"/>
        <v>12</v>
      </c>
      <c r="S586" t="str">
        <f>INDEX(Illustrators!C:C,MATCH(SUBSTITUTE(LOWER(H586)," ",""),Illustrators!G:G,0))</f>
        <v>Marco Morte</v>
      </c>
      <c r="W586" t="str">
        <f t="shared" si="83"/>
        <v>{ id:"wayofthefrog", illustrator:"Marco Morte" },</v>
      </c>
    </row>
    <row r="587" spans="1:23" x14ac:dyDescent="0.25">
      <c r="A587" t="s">
        <v>3112</v>
      </c>
      <c r="B587">
        <f t="shared" si="73"/>
        <v>36</v>
      </c>
      <c r="C587">
        <f t="shared" si="84"/>
        <v>68</v>
      </c>
      <c r="E587" t="str">
        <f t="shared" si="85"/>
        <v>/images/b/bb/Council_RoomArt.jpg</v>
      </c>
      <c r="F587" t="s">
        <v>887</v>
      </c>
      <c r="H587" s="3" t="s">
        <v>1983</v>
      </c>
      <c r="I587" t="s">
        <v>2007</v>
      </c>
      <c r="J587" t="s">
        <v>1888</v>
      </c>
      <c r="K587" t="s">
        <v>1854</v>
      </c>
      <c r="L587" t="str">
        <f t="shared" si="82"/>
        <v>/images/8/8d/Way_of_the_GoatArt.jpg</v>
      </c>
      <c r="M587" t="s">
        <v>1854</v>
      </c>
      <c r="N587" t="str">
        <f>VLOOKUP(H587,digital_cards!U:V,2,FALSE)</f>
        <v>&lt;div class="landscape-text" style="top:14px;"&gt;&lt;div style="position:relative; top:5px;"&gt;&lt;div style="line-height:22px;"&gt;&lt;div style="display:inline;"&gt;&lt;div style="display:inline; font-size:22px;"&gt;Écartez une carte de votre main.&lt;/div&gt;&lt;/div&gt;&lt;br&gt;&lt;/div&gt;&lt;/div&gt;&lt;/div&gt;</v>
      </c>
      <c r="O587">
        <f t="shared" si="68"/>
        <v>17</v>
      </c>
      <c r="P587">
        <f t="shared" si="79"/>
        <v>12</v>
      </c>
      <c r="S587" t="str">
        <f>INDEX(Illustrators!C:C,MATCH(SUBSTITUTE(LOWER(H587)," ",""),Illustrators!G:G,0))</f>
        <v>Marco Morte</v>
      </c>
      <c r="W587" t="str">
        <f t="shared" si="83"/>
        <v>{ id:"wayofthegoat", illustrator:"Marco Morte" },</v>
      </c>
    </row>
    <row r="588" spans="1:23" x14ac:dyDescent="0.25">
      <c r="A588" t="s">
        <v>3113</v>
      </c>
      <c r="B588">
        <f t="shared" si="73"/>
        <v>30</v>
      </c>
      <c r="C588">
        <f t="shared" si="84"/>
        <v>56</v>
      </c>
      <c r="E588" t="str">
        <f t="shared" si="85"/>
        <v>/images/2/24/MarketArt.jpg</v>
      </c>
      <c r="F588" t="s">
        <v>887</v>
      </c>
      <c r="H588" s="3" t="s">
        <v>1984</v>
      </c>
      <c r="I588" t="s">
        <v>2003</v>
      </c>
      <c r="J588" t="s">
        <v>1889</v>
      </c>
      <c r="K588" t="s">
        <v>2452</v>
      </c>
      <c r="L588" t="str">
        <f t="shared" si="82"/>
        <v>/images/6/66/Way_of_the_HorseArt.jpg</v>
      </c>
      <c r="M588" t="s">
        <v>1855</v>
      </c>
      <c r="N588" t="str">
        <f>VLOOKUP(H588,digital_cards!U:V,2,FALSE)</f>
        <v>&lt;div class="landscape-text" style="top:0px;"&gt;&lt;div style="position:relative; top:0px;"&gt;&lt;div style="font-weight: bold;"&gt;&lt;div style="line-height:20px;"&gt;&lt;div style="display:inline;"&gt;&lt;div style="display:inline; font-size:20px;"&gt;+2 Cartes&lt;/div&gt;&lt;/div&gt;&lt;br&gt;&lt;div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font-size:20px;"&gt;Retournez cette carte sur sa pile.&lt;/div&gt;&lt;/div&gt;&lt;br&gt;&lt;/div&gt;&lt;/div&gt;&lt;/div&gt;</v>
      </c>
      <c r="O588">
        <f t="shared" si="68"/>
        <v>14</v>
      </c>
      <c r="P588">
        <f t="shared" si="79"/>
        <v>13</v>
      </c>
      <c r="S588" t="str">
        <f>INDEX(Illustrators!C:C,MATCH(SUBSTITUTE(LOWER(H588)," ",""),Illustrators!G:G,0))</f>
        <v>Jessi J</v>
      </c>
      <c r="W588" t="str">
        <f t="shared" si="83"/>
        <v>{ id:"wayofthehorse", illustrator:"Jessi J" },</v>
      </c>
    </row>
    <row r="589" spans="1:23" x14ac:dyDescent="0.25">
      <c r="A589" t="s">
        <v>3114</v>
      </c>
      <c r="B589">
        <f t="shared" si="73"/>
        <v>29</v>
      </c>
      <c r="C589">
        <f t="shared" si="84"/>
        <v>54</v>
      </c>
      <c r="E589" t="str">
        <f t="shared" si="85"/>
        <v>/images/5/5c/WitchArt.jpg</v>
      </c>
      <c r="F589" t="s">
        <v>887</v>
      </c>
      <c r="H589" s="3" t="s">
        <v>1985</v>
      </c>
      <c r="I589" t="s">
        <v>1953</v>
      </c>
      <c r="J589" t="s">
        <v>1883</v>
      </c>
      <c r="K589" t="s">
        <v>1856</v>
      </c>
      <c r="L589" t="str">
        <f t="shared" si="82"/>
        <v>/images/6/62/Way_of_the_MoleArt.jpg</v>
      </c>
      <c r="M589" t="s">
        <v>1856</v>
      </c>
      <c r="N589" t="str">
        <f>VLOOKUP(H589,digital_cards!U:V,2,FALSE)</f>
        <v>&lt;div class="landscape-text" style="top:0px;"&gt;&lt;div style="position:relative; top:8px;"&gt;&lt;div style="font-weight: bold;"&gt;&lt;div style="line-height:22px;"&gt;&lt;div style="display:inline;"&gt;&lt;div style="display:inline; font-size:22px;"&gt;+1 Action&lt;/div&gt;&lt;/div&gt;&lt;br&gt;&lt;/div&gt;&lt;/div&gt;&lt;/div&gt;&lt;div style="position:relative; top:5px;"&gt;&lt;div style="line-height:22px;"&gt;&lt;div style="display:inline;"&gt;&lt;div style="display:inline; font-size:22px;"&gt;Défaussez votre main. &lt;div style="display: inline; font-weight: bold;"&gt;+3 Cartes.&lt;/div&gt;&lt;/div&gt;&lt;/div&gt;&lt;br&gt;&lt;/div&gt;&lt;/div&gt;&lt;/div&gt;</v>
      </c>
      <c r="O589">
        <f t="shared" si="68"/>
        <v>16</v>
      </c>
      <c r="P589">
        <f t="shared" si="79"/>
        <v>12</v>
      </c>
      <c r="S589" t="str">
        <f>INDEX(Illustrators!C:C,MATCH(SUBSTITUTE(LOWER(H589)," ",""),Illustrators!G:G,0))</f>
        <v>Jessi J</v>
      </c>
      <c r="W589" t="str">
        <f t="shared" si="83"/>
        <v>{ id:"wayofthemole", illustrator:"Jessi J" },</v>
      </c>
    </row>
    <row r="590" spans="1:23" x14ac:dyDescent="0.25">
      <c r="A590" t="s">
        <v>3115</v>
      </c>
      <c r="B590">
        <f t="shared" si="73"/>
        <v>31</v>
      </c>
      <c r="C590">
        <f t="shared" si="84"/>
        <v>58</v>
      </c>
      <c r="E590" t="str">
        <f t="shared" si="85"/>
        <v>/images/c/c3/StewardArt.jpg</v>
      </c>
      <c r="F590" t="s">
        <v>887</v>
      </c>
      <c r="H590" s="3" t="s">
        <v>1986</v>
      </c>
      <c r="I590" t="s">
        <v>2008</v>
      </c>
      <c r="J590" t="s">
        <v>1858</v>
      </c>
      <c r="K590" t="s">
        <v>1857</v>
      </c>
      <c r="L590" t="str">
        <f t="shared" si="82"/>
        <v>/images/9/91/Way_of_the_MonkeyArt.jpg</v>
      </c>
      <c r="M590" t="s">
        <v>1857</v>
      </c>
      <c r="N590" t="str">
        <f>VLOOKUP(H590,digital_cards!U:V,2,FALSE)</f>
        <v>&lt;div class="landscape-text" style="top:0px;"&gt;&lt;div style="position:relative; top:5px;"&gt;&lt;div style="font-weight: bold;"&gt;&lt;div style="line-height:22px;"&gt;&lt;div style="display:inline;"&gt;&lt;div style="display:inline; font-size:22px;"&gt;+1 Achat&lt;/div&gt;&lt;/div&gt;&lt;br&gt;&lt;div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</v>
      </c>
      <c r="O590">
        <f t="shared" si="68"/>
        <v>13</v>
      </c>
      <c r="P590">
        <f t="shared" si="79"/>
        <v>14</v>
      </c>
      <c r="S590" t="str">
        <f>INDEX(Illustrators!C:C,MATCH(SUBSTITUTE(LOWER(H590)," ",""),Illustrators!G:G,0))</f>
        <v>Marco Morte</v>
      </c>
      <c r="W590" t="str">
        <f t="shared" si="83"/>
        <v>{ id:"wayofthemonkey", illustrator:"Marco Morte" },</v>
      </c>
    </row>
    <row r="591" spans="1:23" x14ac:dyDescent="0.25">
      <c r="A591" t="s">
        <v>3116</v>
      </c>
      <c r="B591">
        <f t="shared" si="73"/>
        <v>35</v>
      </c>
      <c r="C591">
        <f t="shared" si="84"/>
        <v>66</v>
      </c>
      <c r="E591" t="str">
        <f t="shared" si="85"/>
        <v>/images/2/26/ConspiratorArt.jpg</v>
      </c>
      <c r="F591" t="s">
        <v>887</v>
      </c>
      <c r="H591" s="3" t="s">
        <v>1987</v>
      </c>
      <c r="I591" t="s">
        <v>1954</v>
      </c>
      <c r="J591" t="s">
        <v>1881</v>
      </c>
      <c r="K591" t="s">
        <v>1859</v>
      </c>
      <c r="L591" t="str">
        <f t="shared" si="82"/>
        <v>/images/6/67/Way_of_the_MouseArt.jpg</v>
      </c>
      <c r="M591" t="s">
        <v>1859</v>
      </c>
      <c r="N591" t="str">
        <f>VLOOKUP(H591,digital_cards!U:V,2,FALSE)</f>
        <v>&lt;div class="landscape-text" style="top:0px;"&gt;&lt;div style="position:relative; top:-5px;"&gt;&lt;div style="display:inline;"&gt;&lt;div style="display:inline; font-size:20px;"&gt;Jouez la carte mise de côté, en l'y laissant.&lt;/div&gt;&lt;/div&gt;&lt;br&gt;&lt;/div&gt;&lt;div class="horizontal-line" style="width:200px; height:2px;margin-top:-5px;"&gt;&lt;/div&gt;&lt;div style="position:relative; top:-2px;"&gt;&lt;div style="line-height:16px;"&gt;&lt;div style="display:inline;"&gt;&lt;div style="display:inline; font-size:20px;"&gt;Mise en place : mettez de côté une&lt;/div&gt;&lt;/div&gt;&lt;br&gt;&lt;div style="display:inline;"&gt;&lt;div style="display:inline; font-size:20px;"&gt;carte Action non utilisée coûtant      ou     .&lt;/div&gt;&lt;/div&gt;&lt;br&gt;&lt;/div&gt;&lt;/div&gt;&lt;div class="card-text-coin-icon" style="transform:scale(0.17); top:45px; display: inline;left:315px;"&gt;&lt;div class="card-text-coin-text-container" style="display:inline;"&gt;&lt;div class="card-text-coin-text" style="color: black; display:inline; top:8px;"&gt;2&lt;/div&gt;&lt;/div&gt;&lt;/div&gt;&lt;div class="card-text-coin-icon" style="transform:scale(0.17); top:45px; display: inline;left:365px;"&gt;&lt;div class="card-text-coin-text-container" style="display:inline;"&gt;&lt;div class="card-text-coin-text" style="color: black; display:inline; top:8px;"&gt;3&lt;/div&gt;&lt;/div&gt;&lt;/div&gt;&lt;/div&gt;</v>
      </c>
      <c r="O591">
        <f t="shared" ref="O591:O654" si="86">LEN(J591)</f>
        <v>17</v>
      </c>
      <c r="P591">
        <f t="shared" si="79"/>
        <v>13</v>
      </c>
      <c r="S591" t="str">
        <f>INDEX(Illustrators!C:C,MATCH(SUBSTITUTE(LOWER(H591)," ",""),Illustrators!G:G,0))</f>
        <v>Marco Morte</v>
      </c>
      <c r="W591" t="str">
        <f t="shared" si="83"/>
        <v>{ id:"wayofthemouse", illustrator:"Marco Morte" },</v>
      </c>
    </row>
    <row r="592" spans="1:23" x14ac:dyDescent="0.25">
      <c r="A592" t="s">
        <v>3117</v>
      </c>
      <c r="B592">
        <f t="shared" si="73"/>
        <v>29</v>
      </c>
      <c r="C592">
        <f t="shared" si="84"/>
        <v>54</v>
      </c>
      <c r="E592" t="str">
        <f t="shared" si="85"/>
        <v>/images/7/79/ScoutArt.jpg</v>
      </c>
      <c r="F592" t="s">
        <v>887</v>
      </c>
      <c r="H592" s="3" t="s">
        <v>1988</v>
      </c>
      <c r="I592" t="s">
        <v>2009</v>
      </c>
      <c r="J592" t="s">
        <v>1882</v>
      </c>
      <c r="K592" t="s">
        <v>1860</v>
      </c>
      <c r="L592" t="str">
        <f t="shared" si="82"/>
        <v>/images/5/5b/Way_of_the_MuleArt.jpg</v>
      </c>
      <c r="M592" t="s">
        <v>1860</v>
      </c>
      <c r="N592" t="str">
        <f>VLOOKUP(H592,digital_cards!U:V,2,FALSE)</f>
        <v>&lt;div class="landscape-text" style="top:0px;"&gt;&lt;div style="position:relative; top:5px;"&gt;&lt;div style="font-weight: bold;"&gt;&lt;div style="line-height:22px;"&gt;&lt;div style="display:inline;"&gt;&lt;div style="display:inline; font-size:22px;"&gt;+1 Action&lt;/div&gt;&lt;/div&gt;&lt;br&gt;&lt;div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</v>
      </c>
      <c r="O592">
        <f t="shared" si="86"/>
        <v>15</v>
      </c>
      <c r="P592">
        <f t="shared" si="79"/>
        <v>12</v>
      </c>
      <c r="S592" t="str">
        <f>INDEX(Illustrators!C:C,MATCH(SUBSTITUTE(LOWER(H592)," ",""),Illustrators!G:G,0))</f>
        <v>Marco Morte</v>
      </c>
      <c r="W592" t="str">
        <f t="shared" si="83"/>
        <v>{ id:"wayofthemule", illustrator:"Marco Morte" },</v>
      </c>
    </row>
    <row r="593" spans="1:23" x14ac:dyDescent="0.25">
      <c r="A593" t="s">
        <v>3118</v>
      </c>
      <c r="B593">
        <f t="shared" si="73"/>
        <v>31</v>
      </c>
      <c r="C593">
        <f t="shared" si="84"/>
        <v>58</v>
      </c>
      <c r="E593" t="str">
        <f t="shared" si="85"/>
        <v>/images/5/5d/TributeArt.jpg</v>
      </c>
      <c r="F593" t="s">
        <v>887</v>
      </c>
      <c r="H593" s="3" t="s">
        <v>1989</v>
      </c>
      <c r="I593" t="s">
        <v>2010</v>
      </c>
      <c r="J593" t="s">
        <v>1875</v>
      </c>
      <c r="K593" t="s">
        <v>1861</v>
      </c>
      <c r="L593" t="str">
        <f t="shared" si="82"/>
        <v>/images/a/a0/Way_of_the_OtterArt.jpg</v>
      </c>
      <c r="M593" t="s">
        <v>1861</v>
      </c>
      <c r="N593" t="str">
        <f>VLOOKUP(H593,digital_cards!U:V,2,FALSE)</f>
        <v>&lt;div class="landscape-text" style="top:14px;"&gt;&lt;div style="position:relative; top:5px;"&gt;&lt;div style="font-weight: bold;"&gt;&lt;div style="line-height:22px;"&gt;&lt;div style="display:inline;"&gt;&lt;div style="display:inline; font-size:22px;"&gt;+2 Cartes&lt;/div&gt;&lt;/div&gt;&lt;br&gt;&lt;/div&gt;&lt;/div&gt;&lt;/div&gt;&lt;/div&gt;</v>
      </c>
      <c r="O593">
        <f t="shared" si="86"/>
        <v>17</v>
      </c>
      <c r="P593">
        <f t="shared" si="79"/>
        <v>13</v>
      </c>
      <c r="S593" t="str">
        <f>INDEX(Illustrators!C:C,MATCH(SUBSTITUTE(LOWER(H593)," ",""),Illustrators!G:G,0))</f>
        <v>Harald Lieske</v>
      </c>
      <c r="W593" t="str">
        <f t="shared" si="83"/>
        <v>{ id:"wayoftheotter", illustrator:"Harald Lieske" },</v>
      </c>
    </row>
    <row r="594" spans="1:23" x14ac:dyDescent="0.25">
      <c r="A594" t="s">
        <v>3119</v>
      </c>
      <c r="B594">
        <f t="shared" si="73"/>
        <v>31</v>
      </c>
      <c r="C594">
        <f t="shared" si="84"/>
        <v>58</v>
      </c>
      <c r="E594" t="str">
        <f t="shared" si="85"/>
        <v>/images/b/b4/UpgradeArt.jpg</v>
      </c>
      <c r="F594" t="s">
        <v>887</v>
      </c>
      <c r="H594" s="3" t="s">
        <v>1990</v>
      </c>
      <c r="I594" t="s">
        <v>1955</v>
      </c>
      <c r="J594" t="s">
        <v>1876</v>
      </c>
      <c r="K594" t="s">
        <v>1862</v>
      </c>
      <c r="L594" t="str">
        <f t="shared" si="82"/>
        <v>/images/c/ce/Way_of_the_OwlArt.jpg</v>
      </c>
      <c r="M594" t="s">
        <v>1862</v>
      </c>
      <c r="N594" t="str">
        <f>VLOOKUP(H594,digital_cards!U:V,2,FALSE)</f>
        <v>&lt;div class="landscape-text" style="top:14px;"&gt;&lt;div style="position:relative; top:5px;"&gt;&lt;div style="line-height:22px;"&gt;&lt;div style="display:inline;"&gt;&lt;div style="display:inline; font-size:22px;"&gt;Piochez jusqu'à avoir 6 cartes en main.&lt;/div&gt;&lt;/div&gt;&lt;br&gt;&lt;/div&gt;&lt;/div&gt;&lt;/div&gt;</v>
      </c>
      <c r="O594">
        <f t="shared" si="86"/>
        <v>13</v>
      </c>
      <c r="P594">
        <f t="shared" si="79"/>
        <v>11</v>
      </c>
      <c r="S594" t="str">
        <f>INDEX(Illustrators!C:C,MATCH(SUBSTITUTE(LOWER(H594)," ",""),Illustrators!G:G,0))</f>
        <v>Marco Morte</v>
      </c>
      <c r="W594" t="str">
        <f t="shared" si="83"/>
        <v>{ id:"wayoftheowl", illustrator:"Marco Morte" },</v>
      </c>
    </row>
    <row r="595" spans="1:23" x14ac:dyDescent="0.25">
      <c r="A595" t="s">
        <v>3120</v>
      </c>
      <c r="B595">
        <f t="shared" si="73"/>
        <v>36</v>
      </c>
      <c r="C595">
        <f t="shared" si="84"/>
        <v>68</v>
      </c>
      <c r="E595" t="str">
        <f t="shared" si="85"/>
        <v>/images/2/29/Treasure_MapArt.jpg</v>
      </c>
      <c r="F595" t="s">
        <v>887</v>
      </c>
      <c r="H595" s="3" t="s">
        <v>1991</v>
      </c>
      <c r="I595" t="s">
        <v>1956</v>
      </c>
      <c r="J595" t="s">
        <v>1877</v>
      </c>
      <c r="K595" t="s">
        <v>1863</v>
      </c>
      <c r="L595" t="str">
        <f t="shared" si="82"/>
        <v>/images/4/4f/Way_of_the_OxArt.jpg</v>
      </c>
      <c r="M595" t="s">
        <v>1863</v>
      </c>
      <c r="N595" t="str">
        <f>VLOOKUP(H595,digital_cards!U:V,2,FALSE)</f>
        <v>&lt;div class="landscape-text" style="top:14px;"&gt;&lt;div style="position:relative; top:5px;"&gt;&lt;div style="font-weight: bold;"&gt;&lt;div style="line-height:22px;"&gt;&lt;div style="display:inline;"&gt;&lt;div style="display:inline; font-size:22px;"&gt;+2 Actions&lt;/div&gt;&lt;/div&gt;&lt;br&gt;&lt;/div&gt;&lt;/div&gt;&lt;/div&gt;&lt;/div&gt;</v>
      </c>
      <c r="O595">
        <f t="shared" si="86"/>
        <v>12</v>
      </c>
      <c r="P595">
        <f t="shared" si="79"/>
        <v>10</v>
      </c>
      <c r="S595" t="str">
        <f>INDEX(Illustrators!C:C,MATCH(SUBSTITUTE(LOWER(H595)," ",""),Illustrators!G:G,0))</f>
        <v>Matthias Catrein</v>
      </c>
      <c r="W595" t="str">
        <f t="shared" si="83"/>
        <v>{ id:"wayoftheox", illustrator:"Matthias Catrein" },</v>
      </c>
    </row>
    <row r="596" spans="1:23" x14ac:dyDescent="0.25">
      <c r="A596" t="s">
        <v>3121</v>
      </c>
      <c r="B596">
        <f t="shared" si="73"/>
        <v>34</v>
      </c>
      <c r="C596">
        <f t="shared" si="84"/>
        <v>64</v>
      </c>
      <c r="E596" t="str">
        <f t="shared" si="85"/>
        <v>/images/5/5e/Ghost_ShipArt.jpg</v>
      </c>
      <c r="F596" t="s">
        <v>887</v>
      </c>
      <c r="H596" s="3" t="s">
        <v>1992</v>
      </c>
      <c r="I596" t="s">
        <v>1957</v>
      </c>
      <c r="J596" t="s">
        <v>1878</v>
      </c>
      <c r="K596" t="s">
        <v>1864</v>
      </c>
      <c r="L596" t="str">
        <f t="shared" si="82"/>
        <v>/images/b/be/Way_of_the_PigArt.jpg</v>
      </c>
      <c r="M596" t="s">
        <v>1864</v>
      </c>
      <c r="N596" t="str">
        <f>VLOOKUP(H596,digital_cards!U:V,2,FALSE)</f>
        <v>&lt;div class="landscape-text" style="top:0px;"&gt;&lt;div style="position:relative; top:8px;"&gt;&lt;div style="font-weight: bold;"&gt;&lt;div style="line-height:22px;"&gt;&lt;div style="display:inline;"&gt;&lt;div style="display:inline; font-size:22px;"&gt;+1 Carte&lt;/div&gt;&lt;/div&gt;&lt;br&gt;&lt;div style="display:inline;"&gt;&lt;div style="display:inline; font-size:22px;"&gt;+1 Action&lt;/div&gt;&lt;/div&gt;&lt;br&gt;&lt;/div&gt;&lt;/div&gt;&lt;/div&gt;&lt;/div&gt;</v>
      </c>
      <c r="O596">
        <f t="shared" si="86"/>
        <v>12</v>
      </c>
      <c r="P596">
        <f t="shared" si="79"/>
        <v>11</v>
      </c>
      <c r="S596" t="str">
        <f>INDEX(Illustrators!C:C,MATCH(SUBSTITUTE(LOWER(H596)," ",""),Illustrators!G:G,0))</f>
        <v>Marco Morte</v>
      </c>
      <c r="W596" t="str">
        <f t="shared" si="83"/>
        <v>{ id:"wayofthepig", illustrator:"Marco Morte" },</v>
      </c>
    </row>
    <row r="597" spans="1:23" x14ac:dyDescent="0.25">
      <c r="A597" t="s">
        <v>3122</v>
      </c>
      <c r="B597">
        <f t="shared" si="73"/>
        <v>38</v>
      </c>
      <c r="C597">
        <f t="shared" si="84"/>
        <v>72</v>
      </c>
      <c r="E597" t="str">
        <f t="shared" si="85"/>
        <v>/images/9/9c/Counting_HouseArt.jpg</v>
      </c>
      <c r="F597" t="s">
        <v>887</v>
      </c>
      <c r="H597" s="3" t="s">
        <v>1993</v>
      </c>
      <c r="I597" t="s">
        <v>1999</v>
      </c>
      <c r="J597" t="s">
        <v>1879</v>
      </c>
      <c r="K597" t="s">
        <v>1865</v>
      </c>
      <c r="L597" t="str">
        <f t="shared" ref="L597:L628" si="87">IF(J597="","",IF(I597&lt;&gt;"", INDEX(E:E,MATCH("*"&amp;I597&amp;"*",E:E,0)),INDEX(E:E,MATCH("*"&amp;H597&amp;"*",E:E,0))))</f>
        <v>/images/8/83/Way_of_the_RatArt.jpg</v>
      </c>
      <c r="M597" t="s">
        <v>1865</v>
      </c>
      <c r="N597" t="str">
        <f>VLOOKUP(H597,digital_cards!U:V,2,FALSE)</f>
        <v>&lt;div class="landscape-text" style="top:0px;"&gt;&lt;div style="position:relative; top:8px;"&gt;&lt;div style="line-height:22px;"&gt;&lt;div style="display:inline;"&gt;&lt;div style="display:inline; font-size:22px;"&gt;Vous pouvez défausser un Trésor&lt;/div&gt;&lt;/div&gt;&lt;br&gt;&lt;div style="display:inline;"&gt;&lt;div style="display:inline; font-size:22px;"&gt;pour recevoir un exemplaire de cette carte.&lt;/div&gt;&lt;/div&gt;&lt;br&gt;&lt;/div&gt;&lt;/div&gt;&lt;/div&gt;</v>
      </c>
      <c r="O597">
        <f t="shared" si="86"/>
        <v>11</v>
      </c>
      <c r="P597">
        <f t="shared" si="79"/>
        <v>11</v>
      </c>
      <c r="S597" t="str">
        <f>INDEX(Illustrators!C:C,MATCH(SUBSTITUTE(LOWER(H597)," ",""),Illustrators!G:G,0))</f>
        <v>Grant Hansen</v>
      </c>
      <c r="W597" t="str">
        <f t="shared" si="83"/>
        <v>{ id:"wayoftherat", illustrator:"Grant Hansen" },</v>
      </c>
    </row>
    <row r="598" spans="1:23" x14ac:dyDescent="0.25">
      <c r="A598" t="s">
        <v>3123</v>
      </c>
      <c r="B598">
        <f t="shared" si="73"/>
        <v>34</v>
      </c>
      <c r="C598">
        <f t="shared" si="84"/>
        <v>64</v>
      </c>
      <c r="E598" t="str">
        <f t="shared" si="85"/>
        <v>/images/7/7f/CrossroadsArt.jpg</v>
      </c>
      <c r="F598" t="s">
        <v>887</v>
      </c>
      <c r="H598" s="3" t="s">
        <v>1994</v>
      </c>
      <c r="I598" t="s">
        <v>2001</v>
      </c>
      <c r="J598" t="s">
        <v>1880</v>
      </c>
      <c r="K598" t="s">
        <v>1866</v>
      </c>
      <c r="L598" t="str">
        <f t="shared" si="87"/>
        <v>/images/2/28/Way_of_the_SealArt.jpg</v>
      </c>
      <c r="M598" t="s">
        <v>1866</v>
      </c>
      <c r="N598" t="str">
        <f>VLOOKUP(H598,digital_cards!U:V,2,FALSE)</f>
        <v>&lt;div class="landscape-text" style="top:0px;"&gt;&lt;div style="position:relative; top:3px;"&gt;&lt;div style="font-weight: bold;"&gt;&lt;div style="line-height:20px;"&gt;&lt;div style="display:inline;"&gt;&lt;div style="display:inline; font-size:20px;"&gt;+      &lt;/div&gt;&lt;/div&gt;&lt;br&gt;&lt;/div&gt;&lt;/div&gt;&lt;/div&gt;&lt;div class="card-text-coin-icon" style="transform:scale(0.2); top:3px; display: inline;left:212px;"&gt;&lt;div class="card-text-coin-text-container" style="display:inline;"&gt;&lt;div class="card-text-coin-text" style="color: black; display:inline; top:8px;"&gt;1&lt;/div&gt;&lt;/div&gt;&lt;/div&gt;&lt;div style="position:relative; top:0px;"&gt;&lt;div style="line-height:20px;"&gt;&lt;div style="display:inline;"&gt;&lt;div style="display:inline; font-size:20px;"&gt;À ce tour, quand vous recevez une carte,&lt;/div&gt;&lt;/div&gt;&lt;br&gt;&lt;div style="display:inline;"&gt;&lt;div style="display:inline; font-size:20px;"&gt;vous pouvez la placer sur votre pioche.&lt;/div&gt;&lt;/div&gt;&lt;br&gt;&lt;/div&gt;&lt;/div&gt;&lt;/div&gt;</v>
      </c>
      <c r="O598">
        <f t="shared" si="86"/>
        <v>14</v>
      </c>
      <c r="P598">
        <f t="shared" si="79"/>
        <v>12</v>
      </c>
      <c r="S598" t="str">
        <f>INDEX(Illustrators!C:C,MATCH(SUBSTITUTE(LOWER(H598)," ",""),Illustrators!G:G,0))</f>
        <v>Marco Morte</v>
      </c>
      <c r="W598" t="str">
        <f t="shared" si="83"/>
        <v>{ id:"wayoftheseal", illustrator:"Marco Morte" },</v>
      </c>
    </row>
    <row r="599" spans="1:23" x14ac:dyDescent="0.25">
      <c r="A599" t="s">
        <v>3124</v>
      </c>
      <c r="B599">
        <f t="shared" si="73"/>
        <v>30</v>
      </c>
      <c r="C599">
        <f t="shared" si="84"/>
        <v>56</v>
      </c>
      <c r="E599" t="str">
        <f t="shared" si="85"/>
        <v>/images/5/56/FeodumArt.jpg</v>
      </c>
      <c r="F599" t="s">
        <v>887</v>
      </c>
      <c r="H599" s="3" t="s">
        <v>1995</v>
      </c>
      <c r="I599" t="s">
        <v>2000</v>
      </c>
      <c r="J599" t="s">
        <v>1873</v>
      </c>
      <c r="K599" t="s">
        <v>1867</v>
      </c>
      <c r="L599" t="str">
        <f t="shared" si="87"/>
        <v>/images/d/d4/Way_of_the_SheepArt.jpg</v>
      </c>
      <c r="M599" t="s">
        <v>1867</v>
      </c>
      <c r="N599" t="str">
        <f>VLOOKUP(H599,digital_cards!U:V,2,FALSE)</f>
        <v>&lt;div class="landscape-text" style="top:14px;"&gt;&lt;div style="position:relative; top:5px;"&gt;&lt;div style="font-weight: bold;"&gt;&lt;div style="line-height:22px;"&gt;&lt;div style="display:inline;"&gt;&lt;div style="display:inline; font-size:22px;"&gt;+      &lt;/div&gt;&lt;/div&gt;&lt;br&gt;&lt;/div&gt;&lt;/div&gt;&lt;/div&gt;&lt;div class="card-text-coin-icon" style="transform:scale(0.2); top:5px; display: inline;left:212px;"&gt;&lt;div class="card-text-coin-text-container" style="display:inline;"&gt;&lt;div class="card-text-coin-text" style="color: black; display:inline; top:8px;"&gt;2&lt;/div&gt;&lt;/div&gt;&lt;/div&gt;&lt;/div&gt;</v>
      </c>
      <c r="O599">
        <f t="shared" si="86"/>
        <v>14</v>
      </c>
      <c r="P599">
        <f t="shared" si="79"/>
        <v>13</v>
      </c>
      <c r="S599" t="str">
        <f>INDEX(Illustrators!C:C,MATCH(SUBSTITUTE(LOWER(H599)," ",""),Illustrators!G:G,0))</f>
        <v>Hans Krill</v>
      </c>
      <c r="W599" t="str">
        <f t="shared" si="83"/>
        <v>{ id:"wayofthesheep", illustrator:"Hans Krill" },</v>
      </c>
    </row>
    <row r="600" spans="1:23" x14ac:dyDescent="0.25">
      <c r="A600" t="s">
        <v>3125</v>
      </c>
      <c r="B600">
        <f t="shared" si="73"/>
        <v>31</v>
      </c>
      <c r="C600">
        <f t="shared" si="84"/>
        <v>58</v>
      </c>
      <c r="E600" t="str">
        <f t="shared" si="85"/>
        <v>/images/7/7b/KnightsArt.jpg</v>
      </c>
      <c r="F600" t="s">
        <v>887</v>
      </c>
      <c r="H600" s="3" t="s">
        <v>1996</v>
      </c>
      <c r="I600" t="s">
        <v>1958</v>
      </c>
      <c r="J600" t="s">
        <v>1874</v>
      </c>
      <c r="K600" t="s">
        <v>1868</v>
      </c>
      <c r="L600" t="str">
        <f t="shared" si="87"/>
        <v>/images/2/27/Way_of_the_SquirrelArt.jpg</v>
      </c>
      <c r="M600" t="s">
        <v>1868</v>
      </c>
      <c r="N600" t="str">
        <f>VLOOKUP(H600,digital_cards!U:V,2,FALSE)</f>
        <v>&lt;div class="landscape-text" style="top:14px;"&gt;&lt;div style="position:relative; top:5px;"&gt;&lt;div style="line-height:22px;"&gt;&lt;div style="display:inline;"&gt;&lt;div style="display:inline; font-size:22px;"&gt;&lt;div style="display: inline; font-weight: bold;"&gt;+2 Cartes&lt;/div&gt; à la fin de ce tour.&lt;/div&gt;&lt;/div&gt;&lt;br&gt;&lt;/div&gt;&lt;/div&gt;&lt;/div&gt;</v>
      </c>
      <c r="O600">
        <f t="shared" si="86"/>
        <v>18</v>
      </c>
      <c r="P600">
        <f t="shared" si="79"/>
        <v>16</v>
      </c>
      <c r="S600" t="str">
        <f>INDEX(Illustrators!C:C,MATCH(SUBSTITUTE(LOWER(H600)," ",""),Illustrators!G:G,0))</f>
        <v>Marco Morte</v>
      </c>
      <c r="W600" t="str">
        <f t="shared" si="83"/>
        <v>{ id:"wayofthesquirrel", illustrator:"Marco Morte" },</v>
      </c>
    </row>
    <row r="601" spans="1:23" x14ac:dyDescent="0.25">
      <c r="A601" t="s">
        <v>3126</v>
      </c>
      <c r="B601">
        <f t="shared" ref="B601:B664" si="88">FIND("src=""",A601)+LEN("src=""")-1</f>
        <v>29</v>
      </c>
      <c r="C601">
        <f t="shared" si="84"/>
        <v>54</v>
      </c>
      <c r="E601" t="str">
        <f t="shared" si="85"/>
        <v>/images/4/4b/AltarArt.jpg</v>
      </c>
      <c r="F601" t="s">
        <v>887</v>
      </c>
      <c r="H601" s="3" t="s">
        <v>1997</v>
      </c>
      <c r="I601" t="s">
        <v>1959</v>
      </c>
      <c r="J601" t="s">
        <v>1872</v>
      </c>
      <c r="K601" t="s">
        <v>1869</v>
      </c>
      <c r="L601" t="str">
        <f t="shared" si="87"/>
        <v>/images/3/31/Way_of_the_TurtleArt.jpg</v>
      </c>
      <c r="M601" t="s">
        <v>1869</v>
      </c>
      <c r="N601" t="str">
        <f>VLOOKUP(H601,digital_cards!U:V,2,FALSE)</f>
        <v>&lt;div class="landscape-text" style="top:0px;"&gt;&lt;div style="position:relative; top:8px;"&gt;&lt;div style="line-height:22px;"&gt;&lt;div style="display:inline;"&gt;&lt;div style="display:inline; font-size:22px;"&gt;Mettez cette carte de côté. Dans ce cas,&lt;/div&gt;&lt;/div&gt;&lt;br&gt;&lt;div style="display:inline;"&gt;&lt;div style="display:inline; font-size:22px;"&gt;jouez-la au début de votre prochain tour.&lt;/div&gt;&lt;/div&gt;&lt;br&gt;&lt;/div&gt;&lt;/div&gt;&lt;/div&gt;</v>
      </c>
      <c r="O601">
        <f t="shared" si="86"/>
        <v>17</v>
      </c>
      <c r="P601">
        <f t="shared" si="79"/>
        <v>14</v>
      </c>
      <c r="S601" t="str">
        <f>INDEX(Illustrators!C:C,MATCH(SUBSTITUTE(LOWER(H601)," ",""),Illustrators!G:G,0))</f>
        <v>Marco Morte</v>
      </c>
      <c r="W601" t="str">
        <f t="shared" si="83"/>
        <v>{ id:"wayoftheturtle", illustrator:"Marco Morte" },</v>
      </c>
    </row>
    <row r="602" spans="1:23" x14ac:dyDescent="0.25">
      <c r="A602" t="s">
        <v>3127</v>
      </c>
      <c r="B602">
        <f t="shared" si="88"/>
        <v>30</v>
      </c>
      <c r="C602">
        <f t="shared" si="84"/>
        <v>56</v>
      </c>
      <c r="E602" t="str">
        <f t="shared" si="85"/>
        <v>/images/4/48/AmuletArt.jpg</v>
      </c>
      <c r="F602" t="s">
        <v>887</v>
      </c>
      <c r="H602" s="3" t="s">
        <v>1998</v>
      </c>
      <c r="I602" t="s">
        <v>2011</v>
      </c>
      <c r="J602" t="s">
        <v>1871</v>
      </c>
      <c r="K602" t="s">
        <v>1870</v>
      </c>
      <c r="L602" t="str">
        <f t="shared" si="87"/>
        <v>/images/e/e9/Way_of_the_WormArt.jpg</v>
      </c>
      <c r="M602" t="s">
        <v>1870</v>
      </c>
      <c r="N602" t="str">
        <f>VLOOKUP(H602,digital_cards!U:V,2,FALSE)</f>
        <v>&lt;div class="landscape-text" style="top:14px;"&gt;&lt;div style="position:relative; top:5px;"&gt;&lt;div style="line-height:22px;"&gt;&lt;div style="display:inline;"&gt;&lt;div style="display:inline; font-size:22px;"&gt;Exilez un Domaine de la Réserve.&lt;/div&gt;&lt;/div&gt;&lt;br&gt;&lt;/div&gt;&lt;/div&gt;&lt;/div&gt;</v>
      </c>
      <c r="O602">
        <f t="shared" si="86"/>
        <v>11</v>
      </c>
      <c r="P602">
        <f t="shared" si="79"/>
        <v>12</v>
      </c>
      <c r="S602" t="str">
        <f>INDEX(Illustrators!C:C,MATCH(SUBSTITUTE(LOWER(H602)," ",""),Illustrators!G:G,0))</f>
        <v>Grant Hansen</v>
      </c>
      <c r="W602" t="str">
        <f t="shared" si="83"/>
        <v>{ id:"wayoftheworm", illustrator:"Grant Hansen" },</v>
      </c>
    </row>
    <row r="603" spans="1:23" x14ac:dyDescent="0.25">
      <c r="A603" t="s">
        <v>3128</v>
      </c>
      <c r="B603">
        <f t="shared" si="88"/>
        <v>37</v>
      </c>
      <c r="C603">
        <f t="shared" si="84"/>
        <v>70</v>
      </c>
      <c r="E603" t="str">
        <f t="shared" si="85"/>
        <v>/images/c/c4/Distant_LandsArt.jpg</v>
      </c>
      <c r="F603" t="s">
        <v>887</v>
      </c>
      <c r="H603" t="s">
        <v>1960</v>
      </c>
      <c r="J603" t="s">
        <v>1890</v>
      </c>
      <c r="K603" t="s">
        <v>1910</v>
      </c>
      <c r="L603" t="str">
        <f t="shared" si="87"/>
        <v>/images/e/e0/DelayArt.jpg</v>
      </c>
      <c r="M603" t="s">
        <v>1910</v>
      </c>
      <c r="N603" t="str">
        <f>VLOOKUP(H603,digital_cards!U:V,2,FALSE)</f>
        <v>&lt;div class="landscape-text" style="top:0px;"&gt;&lt;div style="position:relative; top:5px;"&gt;&lt;div style="line-height:20px;"&gt;&lt;div style="display:inline;"&gt;&lt;div style="display:inline; font-size:20px;"&gt;Vous pouvez mettre de côté une carte Action de&lt;/div&gt;&lt;/div&gt;&lt;br&gt;&lt;div style="display:inline;"&gt;&lt;div style="display:inline; font-size:20px;"&gt;votre main. Au début de votre prochain tour, jouez-la.&lt;/div&gt;&lt;/div&gt;&lt;br&gt;&lt;/div&gt;&lt;/div&gt;&lt;/div&gt;</v>
      </c>
      <c r="O603">
        <f t="shared" si="86"/>
        <v>6</v>
      </c>
      <c r="P603">
        <f t="shared" si="79"/>
        <v>5</v>
      </c>
      <c r="S603" t="str">
        <f>INDEX(Illustrators!C:C,MATCH(SUBSTITUTE(LOWER(H603)," ",""),Illustrators!G:G,0))</f>
        <v>Jessi J</v>
      </c>
      <c r="W603" t="str">
        <f t="shared" si="83"/>
        <v>{ id:"delay", illustrator:"Jessi J" },</v>
      </c>
    </row>
    <row r="604" spans="1:23" x14ac:dyDescent="0.25">
      <c r="A604" t="s">
        <v>3129</v>
      </c>
      <c r="B604">
        <f t="shared" si="88"/>
        <v>36</v>
      </c>
      <c r="C604">
        <f t="shared" si="84"/>
        <v>68</v>
      </c>
      <c r="E604" t="str">
        <f t="shared" si="85"/>
        <v>/images/6/68/City_QuarterArt.jpg</v>
      </c>
      <c r="F604" t="s">
        <v>887</v>
      </c>
      <c r="H604" t="s">
        <v>1961</v>
      </c>
      <c r="J604" t="s">
        <v>1891</v>
      </c>
      <c r="K604" t="s">
        <v>1911</v>
      </c>
      <c r="L604" t="str">
        <f t="shared" si="87"/>
        <v>/images/f/fe/DesperationArt.jpg</v>
      </c>
      <c r="M604" t="s">
        <v>1911</v>
      </c>
      <c r="N604" t="str">
        <f>VLOOKUP(H604,digital_cards!U:V,2,FALSE)</f>
        <v>&lt;div class="landscape-text" style="top:0px;"&gt;&lt;div style="position:relative; top:5px;"&gt;&lt;div style="line-height:22px;"&gt;&lt;div style="display:inline;"&gt;&lt;div style="display:inline; font-size:22px;"&gt;Une fois par tour : vous pouvez recevoir&lt;/div&gt;&lt;/div&gt;&lt;br&gt;&lt;div style="display:inline;"&gt;&lt;div style="display:inline; font-size:22px;"&gt; une Malédiction. Dans ce cas, &lt;div style="display: inline; font-weight: bold;"&gt;+1 Achat&lt;/div&gt; et &lt;div style="display: inline; font-weight: bold;"&gt;+&lt;/div&gt;    .&lt;/div&gt;&lt;/div&gt;&lt;br&gt;&lt;/div&gt;&lt;/div&gt;&lt;div class="card-text-coin-icon" style="transform:scale(0.2); top:29px; display: inline;left:408px;"&gt;&lt;div class="card-text-coin-text-container" style="display:inline;"&gt;&lt;div class="card-text-coin-text" style="color: black; display:inline; top:8px;"&gt;2&lt;/div&gt;&lt;/div&gt;&lt;/div&gt;&lt;/div&gt;</v>
      </c>
      <c r="O604">
        <f t="shared" si="86"/>
        <v>9</v>
      </c>
      <c r="P604">
        <f t="shared" si="79"/>
        <v>11</v>
      </c>
      <c r="S604" t="str">
        <f>INDEX(Illustrators!C:C,MATCH(SUBSTITUTE(LOWER(H604)," ",""),Illustrators!G:G,0))</f>
        <v>Martin Hoffmann</v>
      </c>
      <c r="W604" t="str">
        <f t="shared" si="83"/>
        <v>{ id:"desperation", illustrator:"Martin Hoffmann" },</v>
      </c>
    </row>
    <row r="605" spans="1:23" x14ac:dyDescent="0.25">
      <c r="A605" t="s">
        <v>3130</v>
      </c>
      <c r="B605">
        <f t="shared" si="88"/>
        <v>32</v>
      </c>
      <c r="C605">
        <f t="shared" si="84"/>
        <v>60</v>
      </c>
      <c r="E605" t="str">
        <f t="shared" si="85"/>
        <v>/images/b/bd/CatapultArt.jpg</v>
      </c>
      <c r="F605" t="s">
        <v>887</v>
      </c>
      <c r="H605" t="s">
        <v>1962</v>
      </c>
      <c r="J605" t="s">
        <v>1892</v>
      </c>
      <c r="K605" t="s">
        <v>1912</v>
      </c>
      <c r="L605" t="str">
        <f t="shared" si="87"/>
        <v>/images/9/96/GambleArt.jpg</v>
      </c>
      <c r="M605" t="s">
        <v>1912</v>
      </c>
      <c r="N605" t="str">
        <f>VLOOKUP(H605,digital_cards!U:V,2,FALSE)</f>
        <v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style="line-height:18px;"&gt;&lt;div style="display:inline;"&gt;&lt;div style="display:inline; font-size:17px;"&gt;Dévoilez la première carte de votre pioche. Si c'est un Trésor&lt;/div&gt;&lt;/div&gt;&lt;br&gt;&lt;div style="display:inline;"&gt;&lt;div style="display:inline; font-size:17px;"&gt;ou une Action, vous pouvez la jouer. Sinon, défaussez-la.&lt;/div&gt;&lt;/div&gt;&lt;br&gt;&lt;/div&gt;&lt;/div&gt;&lt;/div&gt;</v>
      </c>
      <c r="O605">
        <f t="shared" si="86"/>
        <v>4</v>
      </c>
      <c r="P605">
        <f t="shared" si="79"/>
        <v>6</v>
      </c>
      <c r="S605" t="str">
        <f>INDEX(Illustrators!C:C,MATCH(SUBSTITUTE(LOWER(H605)," ",""),Illustrators!G:G,0))</f>
        <v>Martin Hoffmann</v>
      </c>
      <c r="W605" t="str">
        <f t="shared" si="83"/>
        <v>{ id:"gamble", illustrator:"Martin Hoffmann" },</v>
      </c>
    </row>
    <row r="606" spans="1:23" x14ac:dyDescent="0.25">
      <c r="A606" t="s">
        <v>3131</v>
      </c>
      <c r="B606">
        <f t="shared" si="88"/>
        <v>29</v>
      </c>
      <c r="C606">
        <f t="shared" si="84"/>
        <v>54</v>
      </c>
      <c r="E606" t="str">
        <f t="shared" si="85"/>
        <v>/images/f/fc/RocksArt.jpg</v>
      </c>
      <c r="F606" t="s">
        <v>887</v>
      </c>
      <c r="H606" t="s">
        <v>1963</v>
      </c>
      <c r="J606" t="s">
        <v>1893</v>
      </c>
      <c r="K606" t="s">
        <v>1913</v>
      </c>
      <c r="L606" t="str">
        <f t="shared" si="87"/>
        <v>/images/8/80/PursueArt.jpg</v>
      </c>
      <c r="M606" t="s">
        <v>1913</v>
      </c>
      <c r="N606" t="str">
        <f>VLOOKUP(H606,digital_cards!U:V,2,FALSE)</f>
        <v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style="line-height:16px;"&gt;&lt;div style="display:inline;"&gt;&lt;div style="display:inline; font-size:16px;"&gt;Nommez une carte. Dévoilez les 4 premières cartes de votre pioche.&lt;/div&gt;&lt;/div&gt;&lt;br&gt;&lt;div style="display:inline;"&gt;&lt;div style="display:inline; font-size:16px;"&gt;Replacez celles qui correspondent, et défaussez le reste.&lt;/div&gt;&lt;/div&gt;&lt;br&gt;&lt;/div&gt;&lt;/div&gt;&lt;/div&gt;</v>
      </c>
      <c r="O606">
        <f t="shared" si="86"/>
        <v>9</v>
      </c>
      <c r="P606">
        <f t="shared" si="79"/>
        <v>6</v>
      </c>
      <c r="S606" t="str">
        <f>INDEX(Illustrators!C:C,MATCH(SUBSTITUTE(LOWER(H606)," ",""),Illustrators!G:G,0))</f>
        <v>Martin Hoffmann</v>
      </c>
      <c r="W606" t="str">
        <f t="shared" si="83"/>
        <v>{ id:"pursue", illustrator:"Martin Hoffmann" },</v>
      </c>
    </row>
    <row r="607" spans="1:23" x14ac:dyDescent="0.25">
      <c r="A607" t="s">
        <v>3132</v>
      </c>
      <c r="B607">
        <f t="shared" si="88"/>
        <v>32</v>
      </c>
      <c r="C607">
        <f t="shared" si="84"/>
        <v>60</v>
      </c>
      <c r="E607" t="str">
        <f t="shared" si="85"/>
        <v>/images/d/da/ShepherdArt.jpg</v>
      </c>
      <c r="F607" t="s">
        <v>887</v>
      </c>
      <c r="H607" t="s">
        <v>1964</v>
      </c>
      <c r="J607" t="s">
        <v>1894</v>
      </c>
      <c r="K607" t="s">
        <v>1914</v>
      </c>
      <c r="L607" t="str">
        <f t="shared" si="87"/>
        <v>/images/2/2f/RideArt.jpg</v>
      </c>
      <c r="M607" t="s">
        <v>1914</v>
      </c>
      <c r="N607" t="str">
        <f>VLOOKUP(H607,digital_cards!U:V,2,FALSE)</f>
        <v>&lt;div class="landscape-text" style="top:14px;"&gt;&lt;div style="position:relative; top:5px;"&gt;&lt;div style="line-height:24px;"&gt;&lt;div style="display:inline;"&gt;&lt;div style="display:inline; font-size:24px;"&gt;Recevez un Cheval.&lt;/div&gt;&lt;/div&gt;&lt;br&gt;&lt;/div&gt;&lt;/div&gt;&lt;/div&gt;</v>
      </c>
      <c r="O607">
        <f t="shared" si="86"/>
        <v>10</v>
      </c>
      <c r="P607">
        <f t="shared" si="79"/>
        <v>4</v>
      </c>
      <c r="S607" t="str">
        <f>INDEX(Illustrators!C:C,MATCH(SUBSTITUTE(LOWER(H607)," ",""),Illustrators!G:G,0))</f>
        <v>Brian Brinlee</v>
      </c>
      <c r="W607" t="str">
        <f t="shared" si="83"/>
        <v>{ id:"ride", illustrator:"Brian Brinlee" },</v>
      </c>
    </row>
    <row r="608" spans="1:23" x14ac:dyDescent="0.25">
      <c r="A608" t="s">
        <v>3133</v>
      </c>
      <c r="B608">
        <f t="shared" si="88"/>
        <v>31</v>
      </c>
      <c r="C608">
        <f t="shared" si="84"/>
        <v>58</v>
      </c>
      <c r="E608" t="str">
        <f t="shared" si="85"/>
        <v>/images/9/9e/PastureArt.jpg</v>
      </c>
      <c r="F608" t="s">
        <v>887</v>
      </c>
      <c r="H608" t="s">
        <v>1965</v>
      </c>
      <c r="J608" t="s">
        <v>1895</v>
      </c>
      <c r="K608" t="s">
        <v>1915</v>
      </c>
      <c r="L608" t="str">
        <f t="shared" si="87"/>
        <v>/images/7/72/ToilArt.jpg</v>
      </c>
      <c r="M608" t="s">
        <v>1915</v>
      </c>
      <c r="N608" t="str">
        <f>VLOOKUP(H608,digital_cards!U:V,2,FALSE)</f>
        <v>&lt;div class="landscape-text" style="top:0px;"&gt;&lt;div style="position:relative; top:0px;"&gt;&lt;div style="font-weight: bold;"&gt;&lt;div style="display:inline;"&gt;&lt;div style="display:inline; font-size:22px;"&gt;+1 Achat&lt;/div&gt;&lt;/div&gt;&lt;br&gt;&lt;/div&gt;&lt;/div&gt;&lt;div style="position:relative; top:0px;"&gt;&lt;div style="line-height:19px;"&gt;&lt;div style="display:inline;"&gt;&lt;div style="display:inline; font-size:20px;"&gt;Vous pouvez jouer une carte Action de votre main.&lt;/div&gt;&lt;/div&gt;&lt;br&gt;&lt;/div&gt;&lt;/div&gt;&lt;/div&gt;</v>
      </c>
      <c r="O608">
        <f t="shared" si="86"/>
        <v>6</v>
      </c>
      <c r="P608">
        <f t="shared" si="79"/>
        <v>4</v>
      </c>
      <c r="S608" t="str">
        <f>INDEX(Illustrators!C:C,MATCH(SUBSTITUTE(LOWER(H608)," ",""),Illustrators!G:G,0))</f>
        <v>Hans Krill</v>
      </c>
      <c r="W608" t="str">
        <f t="shared" si="83"/>
        <v>{ id:"toil", illustrator:"Hans Krill" },</v>
      </c>
    </row>
    <row r="609" spans="1:23" x14ac:dyDescent="0.25">
      <c r="A609" t="s">
        <v>3134</v>
      </c>
      <c r="B609">
        <f t="shared" si="88"/>
        <v>29</v>
      </c>
      <c r="C609">
        <f t="shared" si="84"/>
        <v>60</v>
      </c>
      <c r="E609" t="str">
        <f t="shared" si="85"/>
        <v>/images/f/f8/EnvoyArt.jpg</v>
      </c>
      <c r="F609" t="s">
        <v>887</v>
      </c>
      <c r="H609" t="s">
        <v>1966</v>
      </c>
      <c r="J609" t="s">
        <v>1896</v>
      </c>
      <c r="K609" t="s">
        <v>2453</v>
      </c>
      <c r="L609" t="str">
        <f t="shared" si="87"/>
        <v>/images/e/e2/EnhanceArt.jpg</v>
      </c>
      <c r="M609" t="s">
        <v>1916</v>
      </c>
      <c r="N609" t="str">
        <f>VLOOKUP(H609,digital_cards!U:V,2,FALSE)</f>
        <v>&lt;div class="landscape-text" style="top:0px;"&gt;&lt;div style="position:relative; top:5px;"&gt;&lt;div style="line-height:19px;"&gt;&lt;div style="display:inline;"&gt;&lt;div style="display:inline; font-size:19px;"&gt;Vous pouvez écarter une carte non-Victoire de votre&lt;/div&gt;&lt;/div&gt;&lt;br&gt;&lt;div style="display:inline;"&gt;&lt;div style="display:inline; font-size:19px;"&gt;main npour recevoir une carte coûtant jusqu'à      de plus. &lt;/div&gt;&lt;/div&gt;&lt;br&gt;&lt;/div&gt;&lt;/div&gt;&lt;div class="card-text-coin-icon" style="transform:scale(0.19); top:29px; display: inline;left:348px;"&gt;&lt;div class="card-text-coin-text-container" style="display:inline;"&gt;&lt;div class="card-text-coin-text" style="color: black; display:inline; top:8px;"&gt;2&lt;/div&gt;&lt;/div&gt;&lt;/div&gt;&lt;/div&gt;</v>
      </c>
      <c r="O609">
        <f t="shared" si="86"/>
        <v>12</v>
      </c>
      <c r="P609">
        <f t="shared" si="79"/>
        <v>7</v>
      </c>
      <c r="S609" t="str">
        <f>INDEX(Illustrators!C:C,MATCH(SUBSTITUTE(LOWER(H609)," ",""),Illustrators!G:G,0))</f>
        <v>Martin Hoffmann</v>
      </c>
      <c r="W609" t="str">
        <f t="shared" si="83"/>
        <v>{ id:"enhance", illustrator:"Martin Hoffmann" },</v>
      </c>
    </row>
    <row r="610" spans="1:23" x14ac:dyDescent="0.25">
      <c r="A610" t="s">
        <v>3135</v>
      </c>
      <c r="B610">
        <f t="shared" si="88"/>
        <v>28</v>
      </c>
      <c r="C610">
        <f t="shared" si="84"/>
        <v>52</v>
      </c>
      <c r="E610" t="str">
        <f t="shared" si="85"/>
        <v>/images/a/ab/AlmsArt.jpg</v>
      </c>
      <c r="F610" t="s">
        <v>887</v>
      </c>
      <c r="H610" t="s">
        <v>1967</v>
      </c>
      <c r="J610" t="s">
        <v>1897</v>
      </c>
      <c r="K610" t="s">
        <v>1917</v>
      </c>
      <c r="L610" t="str">
        <f t="shared" si="87"/>
        <v>/images/2/24/MarchArt.jpg</v>
      </c>
      <c r="M610" t="s">
        <v>1917</v>
      </c>
      <c r="N610" t="str">
        <f>VLOOKUP(H610,digital_cards!U:V,2,FALSE)</f>
        <v>&lt;div class="landscape-text" style="top:0px;"&gt;&lt;div style="position:relative; top:5px;"&gt;&lt;div style="line-height:22px;"&gt;&lt;div style="display:inline;"&gt;&lt;div style="display:inline; font-size:22px;"&gt;Consultez votre défausse. Vous pouvez&lt;/div&gt;&lt;/div&gt;&lt;br&gt;&lt;div style="display:inline;"&gt;&lt;div style="display:inline; font-size:22px;"&gt;jouer une Action depuis votre défausse.&lt;/div&gt;&lt;/div&gt;&lt;br&gt;&lt;/div&gt;&lt;/div&gt;&lt;/div&gt;</v>
      </c>
      <c r="O610">
        <f t="shared" si="86"/>
        <v>6</v>
      </c>
      <c r="P610">
        <f t="shared" si="79"/>
        <v>5</v>
      </c>
      <c r="S610" t="str">
        <f>INDEX(Illustrators!C:C,MATCH(SUBSTITUTE(LOWER(H610)," ",""),Illustrators!G:G,0))</f>
        <v>Jessi J</v>
      </c>
      <c r="W610" t="str">
        <f t="shared" si="83"/>
        <v>{ id:"march", illustrator:"Jessi J" },</v>
      </c>
    </row>
    <row r="611" spans="1:23" x14ac:dyDescent="0.25">
      <c r="A611" t="s">
        <v>3136</v>
      </c>
      <c r="B611">
        <f t="shared" si="88"/>
        <v>30</v>
      </c>
      <c r="C611">
        <f t="shared" si="84"/>
        <v>56</v>
      </c>
      <c r="E611" t="str">
        <f t="shared" si="85"/>
        <v>/images/e/ec/SewersArt.jpg</v>
      </c>
      <c r="F611" t="s">
        <v>887</v>
      </c>
      <c r="H611" t="s">
        <v>1968</v>
      </c>
      <c r="J611" t="s">
        <v>1898</v>
      </c>
      <c r="K611" t="s">
        <v>1918</v>
      </c>
      <c r="L611" t="str">
        <f t="shared" si="87"/>
        <v>/images/0/01/TransportArt.jpg</v>
      </c>
      <c r="M611" t="s">
        <v>1918</v>
      </c>
      <c r="N611" t="str">
        <f>VLOOKUP(H611,digital_cards!U:V,2,FALSE)</f>
        <v>&lt;div class="landscape-text" style="top:0px;"&gt;&lt;div style="position:relative; top:0px;"&gt;&lt;div style="line-height:18px;"&gt;&lt;div style="display:inline;"&gt;&lt;div style="display:inline; font-size:20px;"&gt;Choisissez : exilez une carte Action&lt;/div&gt;&lt;/div&gt;&lt;br&gt;&lt;div style="display:inline;"&gt;&lt;div style="display:inline; font-size:20px;"&gt;de la réserve; ou placez sur votre pioche&lt;/div&gt;&lt;/div&gt;&lt;br&gt;&lt;div style="display:inline;"&gt;&lt;div style="display:inline; font-size:20px;"&gt;une carte Action que vous avez en exil.&lt;/div&gt;&lt;/div&gt;&lt;br&gt;&lt;/div&gt;&lt;/div&gt;&lt;/div&gt;</v>
      </c>
      <c r="O611">
        <f t="shared" si="86"/>
        <v>9</v>
      </c>
      <c r="P611">
        <f t="shared" si="79"/>
        <v>9</v>
      </c>
      <c r="S611" t="str">
        <f>INDEX(Illustrators!C:C,MATCH(SUBSTITUTE(LOWER(H611)," ",""),Illustrators!G:G,0))</f>
        <v>Brian Brinlee</v>
      </c>
      <c r="W611" t="str">
        <f t="shared" si="83"/>
        <v>{ id:"transport", illustrator:"Brian Brinlee" },</v>
      </c>
    </row>
    <row r="612" spans="1:23" x14ac:dyDescent="0.25">
      <c r="A612" t="s">
        <v>3137</v>
      </c>
      <c r="B612">
        <f t="shared" si="88"/>
        <v>36</v>
      </c>
      <c r="C612">
        <f t="shared" si="84"/>
        <v>68</v>
      </c>
      <c r="E612" t="str">
        <f t="shared" si="85"/>
        <v>/images/d/d7/Road_NetworkArt.jpg</v>
      </c>
      <c r="F612" t="s">
        <v>887</v>
      </c>
      <c r="H612" t="s">
        <v>1969</v>
      </c>
      <c r="J612" t="s">
        <v>1899</v>
      </c>
      <c r="K612" t="s">
        <v>1919</v>
      </c>
      <c r="L612" t="str">
        <f t="shared" si="87"/>
        <v>/images/f/f8/BanishArt.jpg</v>
      </c>
      <c r="M612" t="s">
        <v>1919</v>
      </c>
      <c r="N612" t="str">
        <f>VLOOKUP(H612,digital_cards!U:V,2,FALSE)</f>
        <v>&lt;div class="landscape-text" style="top:0px;"&gt;&lt;div style="position:relative; top:5px;"&gt;&lt;div style="line-height:22px;"&gt;&lt;div style="display:inline;"&gt;&lt;div style="display:inline; font-size:22px;"&gt;Exilez un nombre quelconque de cartes&lt;/div&gt;&lt;/div&gt;&lt;br&gt;&lt;div style="display:inline;"&gt;&lt;div style="display:inline; font-size:22px;"&gt;portant le même nom, depuis votre main.&lt;/div&gt;&lt;/div&gt;&lt;br&gt;&lt;/div&gt;&lt;/div&gt;&lt;/div&gt;</v>
      </c>
      <c r="O612">
        <f t="shared" si="86"/>
        <v>12</v>
      </c>
      <c r="P612">
        <f t="shared" si="79"/>
        <v>6</v>
      </c>
      <c r="S612" t="str">
        <f>INDEX(Illustrators!C:C,MATCH(SUBSTITUTE(LOWER(H612)," ",""),Illustrators!G:G,0))</f>
        <v>Harald Lieske</v>
      </c>
      <c r="W612" t="str">
        <f t="shared" si="83"/>
        <v>{ id:"banish", illustrator:"Harald Lieske" },</v>
      </c>
    </row>
    <row r="613" spans="1:23" x14ac:dyDescent="0.25">
      <c r="A613" t="s">
        <v>3138</v>
      </c>
      <c r="B613">
        <f t="shared" si="88"/>
        <v>40</v>
      </c>
      <c r="C613">
        <f t="shared" si="84"/>
        <v>76</v>
      </c>
      <c r="E613" t="str">
        <f t="shared" si="85"/>
        <v>/images/0/03/Way_of_the_CamelArt.jpg</v>
      </c>
      <c r="F613" t="s">
        <v>887</v>
      </c>
      <c r="H613" t="s">
        <v>1970</v>
      </c>
      <c r="J613" t="s">
        <v>1900</v>
      </c>
      <c r="K613" t="s">
        <v>2454</v>
      </c>
      <c r="L613" t="str">
        <f t="shared" si="87"/>
        <v>/images/4/4f/BargainArt.jpg</v>
      </c>
      <c r="M613" t="s">
        <v>1920</v>
      </c>
      <c r="N613" t="str">
        <f>VLOOKUP(H613,digital_cards!U:V,2,FALSE)</f>
        <v>&lt;div class="landscape-text" style="top:0px;"&gt;&lt;div style="position:relative; top:5px;"&gt;&lt;div style="line-height:21px;"&gt;&lt;div style="display:inline;"&gt;&lt;div style="display:inline; font-size:19px;"&gt;Recevez une carte non-Victoire coûtant jusqu'à      .&lt;/div&gt;&lt;/div&gt;&lt;br&gt;&lt;div style="display:inline;"&gt;&lt;div style="display:inline; font-size:19px;"&gt;Tous vos adversaires reçoivent un Cheval.&lt;/div&gt;&lt;/div&gt;&lt;br&gt;&lt;/div&gt;&lt;/div&gt;&lt;div class="card-text-coin-icon" style="transform:scale(0.19); top:7px; display: inline;left:387px;"&gt;&lt;div class="card-text-coin-text-container" style="display:inline;"&gt;&lt;div class="card-text-coin-text" style="color: black; display:inline; top:8px;"&gt;5&lt;/div&gt;&lt;/div&gt;&lt;/div&gt;&lt;/div&gt;</v>
      </c>
      <c r="O613">
        <f t="shared" si="86"/>
        <v>7</v>
      </c>
      <c r="P613">
        <f t="shared" si="79"/>
        <v>7</v>
      </c>
      <c r="S613" t="str">
        <f>INDEX(Illustrators!C:C,MATCH(SUBSTITUTE(LOWER(H613)," ",""),Illustrators!G:G,0))</f>
        <v>Harald Lieske</v>
      </c>
      <c r="W613" t="str">
        <f t="shared" si="83"/>
        <v>{ id:"bargain", illustrator:"Harald Lieske" },</v>
      </c>
    </row>
    <row r="614" spans="1:23" x14ac:dyDescent="0.25">
      <c r="A614" t="s">
        <v>3139</v>
      </c>
      <c r="B614">
        <f t="shared" si="88"/>
        <v>37</v>
      </c>
      <c r="C614">
        <f t="shared" si="84"/>
        <v>70</v>
      </c>
      <c r="E614" t="str">
        <f t="shared" si="85"/>
        <v>/images/4/4f/Way_of_the_OxArt.jpg</v>
      </c>
      <c r="F614" t="s">
        <v>887</v>
      </c>
      <c r="H614" t="s">
        <v>1971</v>
      </c>
      <c r="J614" t="s">
        <v>1901</v>
      </c>
      <c r="K614" t="s">
        <v>1921</v>
      </c>
      <c r="L614" t="str">
        <f t="shared" si="87"/>
        <v>/images/1/18/InvestArt.jpg</v>
      </c>
      <c r="M614" t="s">
        <v>1921</v>
      </c>
      <c r="N614" t="str">
        <f>VLOOKUP(H614,digital_cards!U:V,2,FALSE)</f>
        <v>&lt;div class="landscape-text" style="top:0px;"&gt;&lt;div style="position:relative; top:0px;"&gt;&lt;div style="line-height:18px;"&gt;&lt;div style="display:inline;"&gt;&lt;div style="display:inline; font-size:19px;"&gt;Exilez une carte Action depuis la Réserve.&lt;/div&gt;&lt;/div&gt;&lt;br&gt;&lt;div style="display:inline;"&gt;&lt;div style="display:inline; font-size:19px;"&gt;Tant qu'elle est en exil, lorsqu'un adversaire reçoit&lt;/div&gt;&lt;/div&gt;&lt;br&gt;&lt;div style="display:inline;"&gt;&lt;div style="display:inline; font-size:19px;"&gt;ou investit dans un exemplaire de cette carte, &lt;div style="display: inline; font-weight: bold;"&gt;+2 Cartes&lt;/div&gt;.&lt;/div&gt;&lt;/div&gt;&lt;br&gt;&lt;/div&gt;&lt;/div&gt;&lt;/div&gt;</v>
      </c>
      <c r="O614">
        <f t="shared" si="86"/>
        <v>14</v>
      </c>
      <c r="P614">
        <f t="shared" si="79"/>
        <v>6</v>
      </c>
      <c r="S614" t="str">
        <f>INDEX(Illustrators!C:C,MATCH(SUBSTITUTE(LOWER(H614)," ",""),Illustrators!G:G,0))</f>
        <v>Brian Brinlee</v>
      </c>
      <c r="W614" t="str">
        <f t="shared" si="83"/>
        <v>{ id:"invest", illustrator:"Brian Brinlee" },</v>
      </c>
    </row>
    <row r="615" spans="1:23" x14ac:dyDescent="0.25">
      <c r="A615" t="s">
        <v>3140</v>
      </c>
      <c r="B615">
        <f t="shared" si="88"/>
        <v>41</v>
      </c>
      <c r="C615">
        <f t="shared" si="84"/>
        <v>78</v>
      </c>
      <c r="E615" t="str">
        <f t="shared" si="85"/>
        <v>/images/7/72/Plateau_ShepherdsArt.jpg</v>
      </c>
      <c r="F615" t="s">
        <v>887</v>
      </c>
      <c r="H615" t="s">
        <v>2012</v>
      </c>
      <c r="I615" s="3" t="s">
        <v>2002</v>
      </c>
      <c r="J615" t="s">
        <v>1902</v>
      </c>
      <c r="K615" t="s">
        <v>1922</v>
      </c>
      <c r="L615" t="str">
        <f t="shared" si="87"/>
        <v>/images/4/48/Seize_the_DayArt.jpg</v>
      </c>
      <c r="M615" t="s">
        <v>1922</v>
      </c>
      <c r="N615" t="str">
        <f>VLOOKUP(H615,digital_cards!U:V,2,FALSE)</f>
        <v>&lt;div class="landscape-text" style="top:0px;"&gt;&lt;div style="position:relative; top:5px;"&gt;&lt;div style="line-height:22px;"&gt;&lt;div style="display:inline;"&gt;&lt;div style="display:inline; font-size:22px;"&gt;Une fois par partie :&lt;/div&gt;&lt;/div&gt;&lt;br&gt;&lt;div style="display:inline;"&gt;&lt;div style="display:inline; font-size:22px;"&gt;jouez un tour supplémentaire après celui-ci.&lt;/div&gt;&lt;/div&gt;&lt;br&gt;&lt;/div&gt;&lt;/div&gt;&lt;/div&gt;</v>
      </c>
      <c r="O615">
        <f t="shared" si="86"/>
        <v>10</v>
      </c>
      <c r="P615">
        <f t="shared" si="79"/>
        <v>11</v>
      </c>
      <c r="S615" t="str">
        <f>INDEX(Illustrators!C:C,MATCH(SUBSTITUTE(LOWER(H615)," ",""),Illustrators!G:G,0))</f>
        <v>Hans Krill</v>
      </c>
      <c r="W615" t="str">
        <f t="shared" si="83"/>
        <v>{ id:"seizetheday", illustrator:"Hans Krill" },</v>
      </c>
    </row>
    <row r="616" spans="1:23" x14ac:dyDescent="0.25">
      <c r="A616" t="s">
        <v>3141</v>
      </c>
      <c r="B616">
        <f t="shared" si="88"/>
        <v>27</v>
      </c>
      <c r="C616">
        <f t="shared" si="84"/>
        <v>56</v>
      </c>
      <c r="E616" t="str">
        <f t="shared" si="85"/>
        <v>/images/c/c3/Potion.jpg</v>
      </c>
      <c r="F616" t="s">
        <v>887</v>
      </c>
      <c r="H616" t="s">
        <v>1972</v>
      </c>
      <c r="J616" t="s">
        <v>1903</v>
      </c>
      <c r="K616" t="s">
        <v>1923</v>
      </c>
      <c r="L616" t="str">
        <f t="shared" si="87"/>
        <v>/images/6/6b/CommerceArt.jpg</v>
      </c>
      <c r="M616" t="s">
        <v>1923</v>
      </c>
      <c r="N616" t="str">
        <f>VLOOKUP(H616,digital_cards!U:V,2,FALSE)</f>
        <v>&lt;div class="landscape-text" style="top:0px;"&gt;&lt;div style="position:relative; top:5px;"&gt;&lt;div style="line-height:22px;"&gt;&lt;div style="display:inline;"&gt;&lt;div style="display:inline; font-size:22px;"&gt;Recevez un Or par carte de nom différent&lt;/div&gt;&lt;/div&gt;&lt;br&gt;&lt;div style="display:inline;"&gt;&lt;div style="display:inline; font-size:22px;"&gt;que vous avez reçue à ce tour.&lt;/div&gt;&lt;/div&gt;&lt;br&gt;&lt;/div&gt;&lt;/div&gt;&lt;/div&gt;</v>
      </c>
      <c r="O616">
        <f t="shared" si="86"/>
        <v>6</v>
      </c>
      <c r="P616">
        <f t="shared" si="79"/>
        <v>8</v>
      </c>
      <c r="S616" t="str">
        <f>INDEX(Illustrators!C:C,MATCH(SUBSTITUTE(LOWER(H616)," ",""),Illustrators!G:G,0))</f>
        <v>Martin Hoffmann</v>
      </c>
      <c r="W616" t="str">
        <f t="shared" si="83"/>
        <v>{ id:"commerce", illustrator:"Martin Hoffmann" },</v>
      </c>
    </row>
    <row r="617" spans="1:23" x14ac:dyDescent="0.25">
      <c r="A617" t="s">
        <v>3142</v>
      </c>
      <c r="B617">
        <f t="shared" si="88"/>
        <v>35</v>
      </c>
      <c r="C617">
        <f t="shared" si="84"/>
        <v>66</v>
      </c>
      <c r="E617" t="str">
        <f t="shared" si="85"/>
        <v>/images/3/36/Shanty_TownArt.jpg</v>
      </c>
      <c r="F617" t="s">
        <v>887</v>
      </c>
      <c r="H617" t="s">
        <v>1973</v>
      </c>
      <c r="J617" t="s">
        <v>1904</v>
      </c>
      <c r="K617" t="s">
        <v>1924</v>
      </c>
      <c r="L617" t="str">
        <f t="shared" si="87"/>
        <v>/images/6/60/DemandArt.jpg</v>
      </c>
      <c r="M617" t="s">
        <v>1924</v>
      </c>
      <c r="N617" t="str">
        <f>VLOOKUP(H617,digital_cards!U:V,2,FALSE)</f>
        <v>&lt;div class="landscape-text" style="top:0px;"&gt;&lt;div style="position:relative; top:5px;"&gt;&lt;div style="line-height:22px;"&gt;&lt;div style="display:inline;"&gt;&lt;div style="display:inline; font-size:22px;"&gt;Recevez un Cheval et une carte coûtant&lt;/div&gt;&lt;/div&gt;&lt;br&gt;&lt;div style="display:inline;"&gt;&lt;div style="display:inline; font-size:22px;"&gt;jusqu'à       , tous deux sur votre pioche.&lt;/div&gt;&lt;/div&gt;&lt;br&gt;&lt;/div&gt;&lt;/div&gt;&lt;div class="card-text-coin-icon" style="transform:scale(0.22); top:29px; display: inline;left:114px;"&gt;&lt;div class="card-text-coin-text-container" style="display:inline;"&gt;&lt;div class="card-text-coin-text" style="color: black; display:inline; top:8px;"&gt;4&lt;/div&gt;&lt;/div&gt;&lt;/div&gt;&lt;/div&gt;</v>
      </c>
      <c r="O617">
        <f t="shared" si="86"/>
        <v>7</v>
      </c>
      <c r="P617">
        <f t="shared" si="79"/>
        <v>6</v>
      </c>
      <c r="S617" t="str">
        <f>INDEX(Illustrators!C:C,MATCH(SUBSTITUTE(LOWER(H617)," ",""),Illustrators!G:G,0))</f>
        <v>Harald Lieske</v>
      </c>
      <c r="W617" t="str">
        <f t="shared" si="83"/>
        <v>{ id:"demand", illustrator:"Harald Lieske" },</v>
      </c>
    </row>
    <row r="618" spans="1:23" x14ac:dyDescent="0.25">
      <c r="A618" t="s">
        <v>3143</v>
      </c>
      <c r="B618">
        <f t="shared" si="88"/>
        <v>29</v>
      </c>
      <c r="C618">
        <f t="shared" si="84"/>
        <v>54</v>
      </c>
      <c r="E618" t="str">
        <f t="shared" si="85"/>
        <v>/images/9/90/HaremArt.jpg</v>
      </c>
      <c r="F618" t="s">
        <v>887</v>
      </c>
      <c r="H618" t="s">
        <v>1974</v>
      </c>
      <c r="J618" t="s">
        <v>1905</v>
      </c>
      <c r="K618" t="s">
        <v>1925</v>
      </c>
      <c r="L618" t="str">
        <f t="shared" si="87"/>
        <v>/images/f/f5/StampedeArt.jpg</v>
      </c>
      <c r="M618" t="s">
        <v>1925</v>
      </c>
      <c r="N618" t="str">
        <f>VLOOKUP(H618,digital_cards!U:V,2,FALSE)</f>
        <v>&lt;div class="landscape-text" style="top:0px;"&gt;&lt;div style="position:relative; top:5px;"&gt;&lt;div style="line-height:22px;"&gt;&lt;div style="display:inline;"&gt;&lt;div style="display:inline; font-size:22px;"&gt;Si vous avez 5 cartes en jeu, ou moins,&lt;/div&gt;&lt;/div&gt;&lt;br&gt;&lt;div style="display:inline;"&gt;&lt;div style="display:inline; font-size:22px;"&gt;recevez 5 Chevaux sur votre pioche.&lt;/div&gt;&lt;/div&gt;&lt;br&gt;&lt;/div&gt;&lt;/div&gt;&lt;/div&gt;</v>
      </c>
      <c r="O618">
        <f t="shared" si="86"/>
        <v>4</v>
      </c>
      <c r="P618">
        <f t="shared" si="79"/>
        <v>8</v>
      </c>
      <c r="S618" t="str">
        <f>INDEX(Illustrators!C:C,MATCH(SUBSTITUTE(LOWER(H618)," ",""),Illustrators!G:G,0))</f>
        <v>Brian Brinlee</v>
      </c>
      <c r="W618" t="str">
        <f t="shared" si="83"/>
        <v>{ id:"stampede", illustrator:"Brian Brinlee" },</v>
      </c>
    </row>
    <row r="619" spans="1:23" x14ac:dyDescent="0.25">
      <c r="A619" t="s">
        <v>3144</v>
      </c>
      <c r="B619">
        <f t="shared" si="88"/>
        <v>35</v>
      </c>
      <c r="C619">
        <f t="shared" si="84"/>
        <v>66</v>
      </c>
      <c r="E619" t="str">
        <f t="shared" si="85"/>
        <v>/images/2/20/Pearl_DiverArt.jpg</v>
      </c>
      <c r="F619" t="s">
        <v>887</v>
      </c>
      <c r="H619" t="s">
        <v>1975</v>
      </c>
      <c r="J619" t="s">
        <v>1906</v>
      </c>
      <c r="K619" t="s">
        <v>1926</v>
      </c>
      <c r="L619" t="str">
        <f t="shared" si="87"/>
        <v>/images/9/9d/ReapArt.jpg</v>
      </c>
      <c r="M619" t="s">
        <v>1926</v>
      </c>
      <c r="N619" t="str">
        <f>VLOOKUP(H619,digital_cards!U:V,2,FALSE)</f>
        <v>&lt;div class="landscape-text" style="top:0px;"&gt;&lt;div style="position:relative; top:5px;"&gt;&lt;div style="line-height:22px;"&gt;&lt;div style="display:inline;"&gt;&lt;div style="display:inline; font-size:22px;"&gt;Recevez un Or. Mettez-le de côté. Dans ce cas,&lt;/div&gt;&lt;/div&gt;&lt;br&gt;&lt;div style="display:inline;"&gt;&lt;div style="display:inline; font-size:22px;"&gt;au début de votre prochain tour, jouez-le.&lt;/div&gt;&lt;/div&gt;&lt;br&gt;&lt;/div&gt;&lt;/div&gt;&lt;/div&gt;</v>
      </c>
      <c r="O619">
        <f t="shared" si="86"/>
        <v>7</v>
      </c>
      <c r="P619">
        <f t="shared" si="79"/>
        <v>4</v>
      </c>
      <c r="S619" t="str">
        <f>INDEX(Illustrators!C:C,MATCH(SUBSTITUTE(LOWER(H619)," ",""),Illustrators!G:G,0))</f>
        <v>Harald Lieske</v>
      </c>
      <c r="W619" t="str">
        <f t="shared" si="83"/>
        <v>{ id:"reap", illustrator:"Harald Lieske" },</v>
      </c>
    </row>
    <row r="620" spans="1:23" x14ac:dyDescent="0.25">
      <c r="A620" t="s">
        <v>3145</v>
      </c>
      <c r="B620">
        <f t="shared" si="88"/>
        <v>33</v>
      </c>
      <c r="C620">
        <f t="shared" si="84"/>
        <v>62</v>
      </c>
      <c r="E620" t="str">
        <f t="shared" si="85"/>
        <v>/images/5/54/NavigatorArt.jpg</v>
      </c>
      <c r="F620" t="s">
        <v>887</v>
      </c>
      <c r="H620" t="s">
        <v>1976</v>
      </c>
      <c r="J620" t="s">
        <v>1907</v>
      </c>
      <c r="K620" t="s">
        <v>1927</v>
      </c>
      <c r="L620" t="str">
        <f t="shared" si="87"/>
        <v>/images/9/9e/EnclaveArt.jpg</v>
      </c>
      <c r="M620" t="s">
        <v>1927</v>
      </c>
      <c r="N620" t="str">
        <f>VLOOKUP(H620,digital_cards!U:V,2,FALSE)</f>
        <v>&lt;div class="landscape-text" style="top:0px;"&gt;&lt;div style="position:relative; top:5px;"&gt;&lt;div style="line-height:22px;"&gt;&lt;div style="display:inline;"&gt;&lt;div style="display:inline; font-size:22px;"&gt;Recevez un Or.&lt;/div&gt;&lt;/div&gt;&lt;br&gt;&lt;div style="display:inline;"&gt;&lt;div style="display:inline; font-size:22px;"&gt;Exilez un Duché depuis la Réserve.&lt;/div&gt;&lt;/div&gt;&lt;br&gt;&lt;/div&gt;&lt;/div&gt;&lt;/div&gt;</v>
      </c>
      <c r="O620">
        <f t="shared" si="86"/>
        <v>7</v>
      </c>
      <c r="P620">
        <f t="shared" si="79"/>
        <v>7</v>
      </c>
      <c r="S620" t="str">
        <f>INDEX(Illustrators!C:C,MATCH(SUBSTITUTE(LOWER(H620)," ",""),Illustrators!G:G,0))</f>
        <v>Brian Brinlee</v>
      </c>
      <c r="W620" t="str">
        <f t="shared" si="83"/>
        <v>{ id:"enclave", illustrator:"Brian Brinlee" },</v>
      </c>
    </row>
    <row r="621" spans="1:23" x14ac:dyDescent="0.25">
      <c r="A621" t="s">
        <v>3146</v>
      </c>
      <c r="B621">
        <f t="shared" si="88"/>
        <v>27</v>
      </c>
      <c r="C621">
        <f t="shared" si="84"/>
        <v>50</v>
      </c>
      <c r="E621" t="str">
        <f t="shared" si="85"/>
        <v>/images/8/83/SpyArt.jpg</v>
      </c>
      <c r="F621" t="s">
        <v>887</v>
      </c>
      <c r="H621" t="s">
        <v>1977</v>
      </c>
      <c r="J621" t="s">
        <v>1908</v>
      </c>
      <c r="K621" t="s">
        <v>1928</v>
      </c>
      <c r="L621" t="str">
        <f t="shared" si="87"/>
        <v>/images/a/a4/AllianceArt.jpg</v>
      </c>
      <c r="M621" t="s">
        <v>1928</v>
      </c>
      <c r="N621" t="str">
        <f>VLOOKUP(H621,digital_cards!U:V,2,FALSE)</f>
        <v>&lt;div class="landscape-text" style="top:0px;"&gt;&lt;div style="position:relative; top:5px;"&gt;&lt;div style="line-height:22px;"&gt;&lt;div style="display:inline;"&gt;&lt;div style="display:inline; font-size:22px;"&gt;Recevez une Province, un Duché, un Domaine,&lt;/div&gt;&lt;/div&gt;&lt;br&gt;&lt;div style="display:inline;"&gt;&lt;div style="display:inline; font-size:22px;"&gt;un Or, un Argent et un Cuivre.&lt;/div&gt;&lt;/div&gt;&lt;br&gt;&lt;/div&gt;&lt;/div&gt;&lt;/div&gt;</v>
      </c>
      <c r="O621">
        <f t="shared" si="86"/>
        <v>8</v>
      </c>
      <c r="P621">
        <f t="shared" ref="P621:P684" si="89">LEN(H621)</f>
        <v>8</v>
      </c>
      <c r="S621" t="str">
        <f>INDEX(Illustrators!C:C,MATCH(SUBSTITUTE(LOWER(H621)," ",""),Illustrators!G:G,0))</f>
        <v>Hans Krill</v>
      </c>
      <c r="W621" t="str">
        <f t="shared" si="83"/>
        <v>{ id:"alliance", illustrator:"Hans Krill" },</v>
      </c>
    </row>
    <row r="622" spans="1:23" x14ac:dyDescent="0.25">
      <c r="A622" t="s">
        <v>3147</v>
      </c>
      <c r="B622">
        <f t="shared" si="88"/>
        <v>29</v>
      </c>
      <c r="C622">
        <f t="shared" si="84"/>
        <v>60</v>
      </c>
      <c r="E622" t="str">
        <f t="shared" si="85"/>
        <v>/images/d/de/SaunaArt.jpg</v>
      </c>
      <c r="F622" t="s">
        <v>887</v>
      </c>
      <c r="H622" t="s">
        <v>1978</v>
      </c>
      <c r="J622" t="s">
        <v>1909</v>
      </c>
      <c r="K622" t="s">
        <v>1929</v>
      </c>
      <c r="L622" t="str">
        <f t="shared" si="87"/>
        <v>/images/d/de/PopulateArt.jpg</v>
      </c>
      <c r="M622" t="s">
        <v>1929</v>
      </c>
      <c r="N622" t="str">
        <f>VLOOKUP(H622,digital_cards!U:V,2,FALSE)</f>
        <v>&lt;div class="landscape-text" style="top:0px;"&gt;&lt;div style="position:relative; top:5px;"&gt;&lt;div style="line-height:22px;"&gt;&lt;div style="display:inline;"&gt;&lt;div style="display:inline; font-size:22px;"&gt;Recevez une carte de chaque pile&lt;/div&gt;&lt;/div&gt;&lt;br&gt;&lt;div style="display:inline;"&gt;&lt;div style="display:inline; font-size:22px;"&gt;de cartes Action de la Réserve.&lt;/div&gt;&lt;/div&gt;&lt;br&gt;&lt;/div&gt;&lt;/div&gt;&lt;/div&gt;</v>
      </c>
      <c r="O622">
        <f t="shared" si="86"/>
        <v>10</v>
      </c>
      <c r="P622">
        <f t="shared" si="89"/>
        <v>8</v>
      </c>
      <c r="S622" t="str">
        <f>INDEX(Illustrators!C:C,MATCH(SUBSTITUTE(LOWER(H622)," ",""),Illustrators!G:G,0))</f>
        <v>Hans Krill</v>
      </c>
      <c r="W622" t="str">
        <f t="shared" si="83"/>
        <v>{ id:"populate", illustrator:"Hans Krill" },</v>
      </c>
    </row>
    <row r="623" spans="1:23" x14ac:dyDescent="0.25">
      <c r="A623" t="s">
        <v>3148</v>
      </c>
      <c r="B623">
        <f t="shared" si="88"/>
        <v>30</v>
      </c>
      <c r="C623">
        <f t="shared" si="84"/>
        <v>62</v>
      </c>
      <c r="E623" t="str">
        <f t="shared" si="85"/>
        <v>/images/f/f1/AvantoArt.jpg</v>
      </c>
      <c r="F623" t="s">
        <v>1438</v>
      </c>
      <c r="G623" t="s">
        <v>2529</v>
      </c>
      <c r="H623" s="3" t="s">
        <v>3197</v>
      </c>
      <c r="J623" s="3" t="s">
        <v>3196</v>
      </c>
      <c r="K623" t="s">
        <v>4643</v>
      </c>
      <c r="L623" t="str">
        <f t="shared" si="87"/>
        <v>/images/f/fe/AstrolabeArt.jpg</v>
      </c>
      <c r="O623">
        <f t="shared" si="86"/>
        <v>9</v>
      </c>
      <c r="P623">
        <f t="shared" si="89"/>
        <v>9</v>
      </c>
      <c r="S623" t="str">
        <f>INDEX(Illustrators!C:C,MATCH(SUBSTITUTE(LOWER(H623)," ",""),Illustrators!G:G,0))</f>
        <v>Grant Hansen</v>
      </c>
      <c r="W623" t="str">
        <f t="shared" si="83"/>
        <v>{ id:"astrolabe", illustrator:"Grant Hansen" },</v>
      </c>
    </row>
    <row r="624" spans="1:23" x14ac:dyDescent="0.25">
      <c r="A624" t="s">
        <v>3149</v>
      </c>
      <c r="B624">
        <f t="shared" si="88"/>
        <v>27</v>
      </c>
      <c r="C624">
        <f t="shared" si="84"/>
        <v>50</v>
      </c>
      <c r="E624" t="str">
        <f t="shared" si="85"/>
        <v>/images/2/21/TaxArt.jpg</v>
      </c>
      <c r="H624" s="3" t="s">
        <v>3198</v>
      </c>
      <c r="J624" s="3" t="s">
        <v>3206</v>
      </c>
      <c r="K624" t="s">
        <v>4535</v>
      </c>
      <c r="L624" t="str">
        <f t="shared" si="87"/>
        <v>/images/d/d2/MonkeyArt.jpg</v>
      </c>
      <c r="O624">
        <f t="shared" si="86"/>
        <v>5</v>
      </c>
      <c r="P624">
        <f t="shared" si="89"/>
        <v>6</v>
      </c>
      <c r="S624" t="str">
        <f>INDEX(Illustrators!C:C,MATCH(SUBSTITUTE(LOWER(H624)," ",""),Illustrators!G:G,0))</f>
        <v>Grant Hansen</v>
      </c>
      <c r="W624" t="str">
        <f t="shared" si="83"/>
        <v>{ id:"monkey", illustrator:"Grant Hansen" },</v>
      </c>
    </row>
    <row r="625" spans="1:23" x14ac:dyDescent="0.25">
      <c r="A625" t="s">
        <v>3150</v>
      </c>
      <c r="B625">
        <f t="shared" si="88"/>
        <v>38</v>
      </c>
      <c r="C625">
        <f t="shared" si="84"/>
        <v>72</v>
      </c>
      <c r="E625" t="str">
        <f t="shared" si="85"/>
        <v>/images/3/32/Salt_the_EarthArt.jpg</v>
      </c>
      <c r="H625" s="3" t="s">
        <v>3199</v>
      </c>
      <c r="I625" s="3" t="s">
        <v>3213</v>
      </c>
      <c r="J625" s="3" t="s">
        <v>3466</v>
      </c>
      <c r="K625" s="2" t="s">
        <v>4536</v>
      </c>
      <c r="L625" t="str">
        <f t="shared" si="87"/>
        <v>/images/5/5d/Sea_ChartArt.jpg</v>
      </c>
      <c r="O625">
        <f t="shared" si="86"/>
        <v>14</v>
      </c>
      <c r="P625">
        <f t="shared" si="89"/>
        <v>8</v>
      </c>
      <c r="S625" t="str">
        <f>INDEX(Illustrators!C:C,MATCH(SUBSTITUTE(LOWER(H625)," ",""),Illustrators!G:G,0))</f>
        <v>Martin Hoffmann</v>
      </c>
      <c r="W625" t="str">
        <f t="shared" si="83"/>
        <v>{ id:"seachart", illustrator:"Martin Hoffmann" },</v>
      </c>
    </row>
    <row r="626" spans="1:23" x14ac:dyDescent="0.25">
      <c r="A626" t="s">
        <v>3151</v>
      </c>
      <c r="B626">
        <f t="shared" si="88"/>
        <v>38</v>
      </c>
      <c r="C626">
        <f t="shared" si="84"/>
        <v>72</v>
      </c>
      <c r="E626" t="str">
        <f t="shared" si="85"/>
        <v>/images/5/52/Fortune_TellerArt.jpg</v>
      </c>
      <c r="H626" s="3" t="s">
        <v>3200</v>
      </c>
      <c r="J626" s="3" t="s">
        <v>3207</v>
      </c>
      <c r="K626" t="s">
        <v>4534</v>
      </c>
      <c r="L626" t="str">
        <f t="shared" si="87"/>
        <v>/images/f/f4/BlockadeArt.jpg</v>
      </c>
      <c r="O626">
        <f t="shared" si="86"/>
        <v>6</v>
      </c>
      <c r="P626">
        <f t="shared" si="89"/>
        <v>8</v>
      </c>
      <c r="S626" t="str">
        <f>INDEX(Illustrators!C:C,MATCH(SUBSTITUTE(LOWER(H626)," ",""),Illustrators!G:G,0))</f>
        <v>Claus Stephan</v>
      </c>
      <c r="W626" t="str">
        <f t="shared" si="83"/>
        <v>{ id:"blockade", illustrator:"Claus Stephan" },</v>
      </c>
    </row>
    <row r="627" spans="1:23" x14ac:dyDescent="0.25">
      <c r="A627" t="s">
        <v>3152</v>
      </c>
      <c r="B627">
        <f t="shared" si="88"/>
        <v>33</v>
      </c>
      <c r="C627">
        <f t="shared" si="84"/>
        <v>62</v>
      </c>
      <c r="E627" t="str">
        <f t="shared" si="85"/>
        <v>/images/6/64/SmugglersArt.jpg</v>
      </c>
      <c r="H627" s="3" t="s">
        <v>3201</v>
      </c>
      <c r="J627" s="3" t="s">
        <v>3211</v>
      </c>
      <c r="K627" s="2" t="s">
        <v>4537</v>
      </c>
      <c r="L627" t="str">
        <f t="shared" si="87"/>
        <v>/images/8/8f/SailorArt.jpg</v>
      </c>
      <c r="O627">
        <f t="shared" si="86"/>
        <v>11</v>
      </c>
      <c r="P627">
        <f t="shared" si="89"/>
        <v>6</v>
      </c>
      <c r="S627" t="str">
        <f>INDEX(Illustrators!C:C,MATCH(SUBSTITUTE(LOWER(H627)," ",""),Illustrators!G:G,0))</f>
        <v>Julien Delval</v>
      </c>
      <c r="W627" t="str">
        <f t="shared" si="83"/>
        <v>{ id:"sailor", illustrator:"Julien Delval" },</v>
      </c>
    </row>
    <row r="628" spans="1:23" x14ac:dyDescent="0.25">
      <c r="A628" t="s">
        <v>3153</v>
      </c>
      <c r="B628">
        <f t="shared" si="88"/>
        <v>32</v>
      </c>
      <c r="C628">
        <f t="shared" si="84"/>
        <v>60</v>
      </c>
      <c r="E628" t="str">
        <f t="shared" si="85"/>
        <v>/images/2/2a/SalvagerArt.jpg</v>
      </c>
      <c r="H628" s="3" t="s">
        <v>3202</v>
      </c>
      <c r="I628" s="3" t="s">
        <v>3214</v>
      </c>
      <c r="J628" s="3" t="s">
        <v>3212</v>
      </c>
      <c r="K628" s="2" t="s">
        <v>4538</v>
      </c>
      <c r="L628" t="str">
        <f t="shared" si="87"/>
        <v>/images/4/4f/Tide_PoolsArt.jpg</v>
      </c>
      <c r="O628">
        <f t="shared" si="86"/>
        <v>5</v>
      </c>
      <c r="P628">
        <f t="shared" si="89"/>
        <v>9</v>
      </c>
      <c r="S628" t="str">
        <f>INDEX(Illustrators!C:C,MATCH(SUBSTITUTE(LOWER(H628)," ",""),Illustrators!G:G,0))</f>
        <v>Julien Delval</v>
      </c>
      <c r="W628" t="str">
        <f t="shared" si="83"/>
        <v>{ id:"tidepools", illustrator:"Julien Delval" },</v>
      </c>
    </row>
    <row r="629" spans="1:23" x14ac:dyDescent="0.25">
      <c r="A629" t="s">
        <v>3154</v>
      </c>
      <c r="B629">
        <f t="shared" si="88"/>
        <v>34</v>
      </c>
      <c r="C629">
        <f t="shared" si="84"/>
        <v>64</v>
      </c>
      <c r="E629" t="str">
        <f t="shared" si="85"/>
        <v>/images/0/0a/ContrabandArt.jpg</v>
      </c>
      <c r="H629" s="3" t="s">
        <v>3203</v>
      </c>
      <c r="J629" t="s">
        <v>3210</v>
      </c>
      <c r="K629" t="s">
        <v>3510</v>
      </c>
      <c r="L629" t="str">
        <f t="shared" ref="L629:L660" si="90">IF(J629="","",IF(I629&lt;&gt;"", INDEX(E:E,MATCH("*"&amp;I629&amp;"*",E:E,0)),INDEX(E:E,MATCH("*"&amp;H629&amp;"*",E:E,0))))</f>
        <v>/images/7/79/CorsairArt.jpg</v>
      </c>
      <c r="O629">
        <f t="shared" si="86"/>
        <v>8</v>
      </c>
      <c r="P629">
        <f t="shared" si="89"/>
        <v>7</v>
      </c>
      <c r="S629" t="str">
        <f>INDEX(Illustrators!C:C,MATCH(SUBSTITUTE(LOWER(H629)," ",""),Illustrators!G:G,0))</f>
        <v>Martin Hoffmann</v>
      </c>
      <c r="W629" t="str">
        <f t="shared" si="83"/>
        <v>{ id:"corsair", illustrator:"Martin Hoffmann" },</v>
      </c>
    </row>
    <row r="630" spans="1:23" x14ac:dyDescent="0.25">
      <c r="A630" t="s">
        <v>3155</v>
      </c>
      <c r="B630">
        <f t="shared" si="88"/>
        <v>30</v>
      </c>
      <c r="C630">
        <f t="shared" si="84"/>
        <v>56</v>
      </c>
      <c r="E630" t="str">
        <f t="shared" si="85"/>
        <v>/images/1/1b/RabbleArt.jpg</v>
      </c>
      <c r="H630" s="3" t="s">
        <v>3204</v>
      </c>
      <c r="J630" t="s">
        <v>3208</v>
      </c>
      <c r="K630" t="s">
        <v>4642</v>
      </c>
      <c r="L630" t="str">
        <f t="shared" si="90"/>
        <v>/images/c/cf/PirateArt.jpg</v>
      </c>
      <c r="O630">
        <f t="shared" si="86"/>
        <v>6</v>
      </c>
      <c r="P630">
        <f t="shared" si="89"/>
        <v>6</v>
      </c>
      <c r="S630" t="str">
        <f>INDEX(Illustrators!C:C,MATCH(SUBSTITUTE(LOWER(H630)," ",""),Illustrators!G:G,0))</f>
        <v>Claus Stephan</v>
      </c>
      <c r="W630" t="str">
        <f t="shared" si="83"/>
        <v>{ id:"pirate", illustrator:"Claus Stephan" },</v>
      </c>
    </row>
    <row r="631" spans="1:23" x14ac:dyDescent="0.25">
      <c r="A631" t="s">
        <v>3156</v>
      </c>
      <c r="B631">
        <f t="shared" si="88"/>
        <v>29</v>
      </c>
      <c r="C631">
        <f t="shared" si="84"/>
        <v>54</v>
      </c>
      <c r="E631" t="str">
        <f t="shared" si="85"/>
        <v>/images/7/79/CacheArt.jpg</v>
      </c>
      <c r="H631" s="3" t="s">
        <v>3205</v>
      </c>
      <c r="I631" s="3" t="s">
        <v>3215</v>
      </c>
      <c r="J631" t="s">
        <v>3209</v>
      </c>
      <c r="K631" t="s">
        <v>3508</v>
      </c>
      <c r="L631" t="str">
        <f t="shared" si="90"/>
        <v>/images/6/68/Sea_WitchArt.jpg</v>
      </c>
      <c r="O631">
        <f t="shared" si="86"/>
        <v>15</v>
      </c>
      <c r="P631">
        <f t="shared" si="89"/>
        <v>8</v>
      </c>
      <c r="S631" t="str">
        <f>INDEX(Illustrators!C:C,MATCH(SUBSTITUTE(LOWER(H631)," ",""),Illustrators!G:G,0))</f>
        <v>Julien Delval</v>
      </c>
      <c r="W631" t="str">
        <f t="shared" si="83"/>
        <v>{ id:"seawitch", illustrator:"Julien Delval" },</v>
      </c>
    </row>
    <row r="632" spans="1:23" x14ac:dyDescent="0.25">
      <c r="A632" t="s">
        <v>3157</v>
      </c>
      <c r="B632">
        <f t="shared" si="88"/>
        <v>39</v>
      </c>
      <c r="C632">
        <f t="shared" si="84"/>
        <v>74</v>
      </c>
      <c r="E632" t="str">
        <f t="shared" si="85"/>
        <v>/images/d/d9/Band_of_MisfitsArt.jpg</v>
      </c>
      <c r="F632" t="s">
        <v>1438</v>
      </c>
      <c r="G632" t="s">
        <v>3216</v>
      </c>
      <c r="H632" s="3" t="s">
        <v>3217</v>
      </c>
      <c r="J632" t="s">
        <v>3224</v>
      </c>
      <c r="K632" t="s">
        <v>4645</v>
      </c>
      <c r="L632" t="str">
        <f t="shared" si="90"/>
        <v>/images/7/77/AnvilArt.jpg</v>
      </c>
      <c r="O632">
        <f t="shared" si="86"/>
        <v>7</v>
      </c>
      <c r="P632">
        <f t="shared" si="89"/>
        <v>5</v>
      </c>
      <c r="S632" t="str">
        <f>INDEX(Illustrators!C:C,MATCH(SUBSTITUTE(LOWER(H632)," ",""),Illustrators!G:G,0))</f>
        <v>Jessi J</v>
      </c>
      <c r="W632" t="str">
        <f t="shared" si="83"/>
        <v>{ id:"anvil", illustrator:"Jessi J" },</v>
      </c>
    </row>
    <row r="633" spans="1:23" x14ac:dyDescent="0.25">
      <c r="A633" t="s">
        <v>3158</v>
      </c>
      <c r="B633">
        <f t="shared" si="88"/>
        <v>35</v>
      </c>
      <c r="C633">
        <f t="shared" si="84"/>
        <v>66</v>
      </c>
      <c r="E633" t="str">
        <f t="shared" si="85"/>
        <v>/images/6/6f/Bandit_CampArt.jpg</v>
      </c>
      <c r="H633" t="s">
        <v>3218</v>
      </c>
      <c r="J633" t="s">
        <v>3228</v>
      </c>
      <c r="K633" t="s">
        <v>3511</v>
      </c>
      <c r="L633" t="str">
        <f t="shared" si="90"/>
        <v>/images/a/a1/ClerkArt.jpg</v>
      </c>
      <c r="O633">
        <f t="shared" si="86"/>
        <v>9</v>
      </c>
      <c r="P633">
        <f t="shared" si="89"/>
        <v>5</v>
      </c>
      <c r="S633" t="str">
        <f>INDEX(Illustrators!C:C,MATCH(SUBSTITUTE(LOWER(H633)," ",""),Illustrators!G:G,0))</f>
        <v>Harald Lieske</v>
      </c>
      <c r="W633" t="str">
        <f t="shared" si="83"/>
        <v>{ id:"clerk", illustrator:"Harald Lieske" },</v>
      </c>
    </row>
    <row r="634" spans="1:23" x14ac:dyDescent="0.25">
      <c r="A634" t="s">
        <v>3159</v>
      </c>
      <c r="B634">
        <f t="shared" si="88"/>
        <v>28</v>
      </c>
      <c r="C634">
        <f t="shared" si="84"/>
        <v>52</v>
      </c>
      <c r="E634" t="str">
        <f t="shared" si="85"/>
        <v>/images/c/c8/RazeArt.jpg</v>
      </c>
      <c r="F634" t="s">
        <v>1438</v>
      </c>
      <c r="H634" t="s">
        <v>3219</v>
      </c>
      <c r="J634" t="s">
        <v>3227</v>
      </c>
      <c r="K634" t="s">
        <v>3509</v>
      </c>
      <c r="L634" t="str">
        <f t="shared" si="90"/>
        <v>/images/e/e2/InvestmentArt.jpg</v>
      </c>
      <c r="O634">
        <f t="shared" si="86"/>
        <v>9</v>
      </c>
      <c r="P634">
        <f t="shared" si="89"/>
        <v>10</v>
      </c>
      <c r="S634" t="str">
        <f>INDEX(Illustrators!C:C,MATCH(SUBSTITUTE(LOWER(H634)," ",""),Illustrators!G:G,0))</f>
        <v>Marco Morte</v>
      </c>
      <c r="W634" t="str">
        <f t="shared" si="83"/>
        <v>{ id:"investment", illustrator:"Marco Morte" },</v>
      </c>
    </row>
    <row r="635" spans="1:23" x14ac:dyDescent="0.25">
      <c r="A635" t="s">
        <v>3160</v>
      </c>
      <c r="B635">
        <f t="shared" si="88"/>
        <v>34</v>
      </c>
      <c r="C635">
        <f t="shared" si="84"/>
        <v>64</v>
      </c>
      <c r="E635" t="str">
        <f t="shared" si="85"/>
        <v>/images/e/e1/WatchtowerArt.jpg</v>
      </c>
      <c r="F635" t="s">
        <v>1438</v>
      </c>
      <c r="H635" s="3" t="s">
        <v>3220</v>
      </c>
      <c r="J635" t="s">
        <v>3229</v>
      </c>
      <c r="K635" t="s">
        <v>3512</v>
      </c>
      <c r="L635" t="str">
        <f t="shared" si="90"/>
        <v>/images/b/b6/TiaraArt.jpg</v>
      </c>
      <c r="O635">
        <f t="shared" si="86"/>
        <v>18</v>
      </c>
      <c r="P635">
        <f t="shared" si="89"/>
        <v>5</v>
      </c>
      <c r="S635" t="str">
        <f>INDEX(Illustrators!C:C,MATCH(SUBSTITUTE(LOWER(H635)," ",""),Illustrators!G:G,0))</f>
        <v>Lynell Ingram</v>
      </c>
      <c r="W635" t="str">
        <f t="shared" si="83"/>
        <v>{ id:"tiara", illustrator:"Lynell Ingram" },</v>
      </c>
    </row>
    <row r="636" spans="1:23" x14ac:dyDescent="0.25">
      <c r="A636" t="s">
        <v>3161</v>
      </c>
      <c r="B636">
        <f t="shared" si="88"/>
        <v>30</v>
      </c>
      <c r="C636">
        <f t="shared" si="84"/>
        <v>56</v>
      </c>
      <c r="E636" t="str">
        <f t="shared" si="85"/>
        <v>/images/4/48/BishopArt.jpg</v>
      </c>
      <c r="H636" s="3" t="s">
        <v>3221</v>
      </c>
      <c r="J636" t="s">
        <v>3230</v>
      </c>
      <c r="K636" t="s">
        <v>4646</v>
      </c>
      <c r="L636" t="str">
        <f t="shared" si="90"/>
        <v>/images/0/0d/CharlatanArt.jpg</v>
      </c>
      <c r="O636">
        <f t="shared" si="86"/>
        <v>10</v>
      </c>
      <c r="P636">
        <f t="shared" si="89"/>
        <v>9</v>
      </c>
      <c r="S636" t="str">
        <f>INDEX(Illustrators!C:C,MATCH(SUBSTITUTE(LOWER(H636)," ",""),Illustrators!G:G,0))</f>
        <v>Franz Vohwinkel</v>
      </c>
      <c r="W636" t="str">
        <f t="shared" si="83"/>
        <v>{ id:"charlatan", illustrator:"Franz Vohwinkel" },</v>
      </c>
    </row>
    <row r="637" spans="1:23" x14ac:dyDescent="0.25">
      <c r="A637" t="s">
        <v>3162</v>
      </c>
      <c r="B637">
        <f t="shared" si="88"/>
        <v>34</v>
      </c>
      <c r="C637">
        <f t="shared" si="84"/>
        <v>70</v>
      </c>
      <c r="E637" t="str">
        <f t="shared" si="85"/>
        <v>/images/7/76/AdventurerArt.jpg</v>
      </c>
      <c r="F637" t="s">
        <v>1438</v>
      </c>
      <c r="H637" s="3" t="s">
        <v>3222</v>
      </c>
      <c r="J637" t="s">
        <v>3467</v>
      </c>
      <c r="K637" t="s">
        <v>4647</v>
      </c>
      <c r="L637" t="str">
        <f t="shared" si="90"/>
        <v>/images/f/f6/CollectionArt.jpg</v>
      </c>
      <c r="O637">
        <f t="shared" si="86"/>
        <v>10</v>
      </c>
      <c r="P637">
        <f t="shared" si="89"/>
        <v>10</v>
      </c>
      <c r="S637" t="str">
        <f>INDEX(Illustrators!C:C,MATCH(SUBSTITUTE(LOWER(H637)," ",""),Illustrators!G:G,0))</f>
        <v>Franz Vohwinkel</v>
      </c>
      <c r="W637" t="str">
        <f t="shared" si="83"/>
        <v>{ id:"collection", illustrator:"Franz Vohwinkel" },</v>
      </c>
    </row>
    <row r="638" spans="1:23" x14ac:dyDescent="0.25">
      <c r="A638" t="s">
        <v>3163</v>
      </c>
      <c r="B638">
        <f t="shared" si="88"/>
        <v>36</v>
      </c>
      <c r="C638">
        <f t="shared" si="84"/>
        <v>68</v>
      </c>
      <c r="E638" t="str">
        <f t="shared" si="85"/>
        <v>/images/a/a7/Wishing_WellArt.jpg</v>
      </c>
      <c r="F638" t="s">
        <v>1438</v>
      </c>
      <c r="H638" s="3" t="s">
        <v>3507</v>
      </c>
      <c r="I638" s="3" t="s">
        <v>3241</v>
      </c>
      <c r="J638" t="s">
        <v>3231</v>
      </c>
      <c r="K638" t="s">
        <v>3513</v>
      </c>
      <c r="L638" t="str">
        <f t="shared" si="90"/>
        <v>/images/3/38/Crystal_BallArt.jpg</v>
      </c>
      <c r="O638">
        <f t="shared" si="86"/>
        <v>16</v>
      </c>
      <c r="P638">
        <f t="shared" si="89"/>
        <v>11</v>
      </c>
      <c r="S638" t="str">
        <f>INDEX(Illustrators!C:C,MATCH(SUBSTITUTE(LOWER(H638)," ",""),Illustrators!G:G,0))</f>
        <v>Marco Morte</v>
      </c>
      <c r="W638" t="str">
        <f t="shared" si="83"/>
        <v>{ id:"crystalball", illustrator:"Marco Morte" },</v>
      </c>
    </row>
    <row r="639" spans="1:23" x14ac:dyDescent="0.25">
      <c r="A639" t="s">
        <v>3164</v>
      </c>
      <c r="B639">
        <f t="shared" si="88"/>
        <v>29</v>
      </c>
      <c r="C639">
        <f t="shared" si="84"/>
        <v>54</v>
      </c>
      <c r="E639" t="str">
        <f t="shared" si="85"/>
        <v>/images/d/dc/BaronArt.jpg</v>
      </c>
      <c r="H639" s="3" t="s">
        <v>3242</v>
      </c>
      <c r="J639" t="s">
        <v>3225</v>
      </c>
      <c r="K639" t="s">
        <v>3514</v>
      </c>
      <c r="L639" t="str">
        <f t="shared" si="90"/>
        <v>/images/4/4b/MagnateArt.jpg</v>
      </c>
      <c r="O639">
        <f t="shared" si="86"/>
        <v>6</v>
      </c>
      <c r="P639">
        <f t="shared" si="89"/>
        <v>7</v>
      </c>
      <c r="S639" t="str">
        <f>INDEX(Illustrators!C:C,MATCH(SUBSTITUTE(LOWER(H639)," ",""),Illustrators!G:G,0))</f>
        <v>Harald Lieske</v>
      </c>
      <c r="W639" t="str">
        <f t="shared" si="83"/>
        <v>{ id:"magnate", illustrator:"Harald Lieske" },</v>
      </c>
    </row>
    <row r="640" spans="1:23" x14ac:dyDescent="0.25">
      <c r="A640" t="s">
        <v>3165</v>
      </c>
      <c r="B640">
        <f t="shared" si="88"/>
        <v>37</v>
      </c>
      <c r="C640">
        <f t="shared" si="84"/>
        <v>76</v>
      </c>
      <c r="E640" t="str">
        <f t="shared" si="85"/>
        <v>/images/6/65/Merchant_ShipArt.jpg</v>
      </c>
      <c r="F640" t="s">
        <v>1438</v>
      </c>
      <c r="H640" s="3" t="s">
        <v>3223</v>
      </c>
      <c r="I640" s="3" t="s">
        <v>3243</v>
      </c>
      <c r="J640" t="s">
        <v>3226</v>
      </c>
      <c r="K640" t="s">
        <v>4648</v>
      </c>
      <c r="L640" t="str">
        <f t="shared" si="90"/>
        <v>/images/0/09/War_ChestArt.jpg</v>
      </c>
      <c r="O640">
        <f t="shared" si="86"/>
        <v>16</v>
      </c>
      <c r="P640">
        <f t="shared" si="89"/>
        <v>8</v>
      </c>
      <c r="S640" t="str">
        <f>INDEX(Illustrators!C:C,MATCH(SUBSTITUTE(LOWER(H640)," ",""),Illustrators!G:G,0))</f>
        <v>Lynell Ingram</v>
      </c>
      <c r="W640" t="str">
        <f t="shared" si="83"/>
        <v>{ id:"warchest", illustrator:"Lynell Ingram" },</v>
      </c>
    </row>
    <row r="641" spans="1:23" x14ac:dyDescent="0.25">
      <c r="A641" t="s">
        <v>3166</v>
      </c>
      <c r="B641">
        <f t="shared" si="88"/>
        <v>32</v>
      </c>
      <c r="C641">
        <f t="shared" si="84"/>
        <v>66</v>
      </c>
      <c r="E641" t="str">
        <f t="shared" si="85"/>
        <v>/images/7/79/TreasuryArt.jpg</v>
      </c>
      <c r="G641" t="s">
        <v>3287</v>
      </c>
      <c r="H641" t="s">
        <v>3246</v>
      </c>
      <c r="J641" t="s">
        <v>3393</v>
      </c>
      <c r="K641" t="s">
        <v>3515</v>
      </c>
      <c r="L641" t="str">
        <f t="shared" si="90"/>
        <v>/images/a/a3/TrailArt.jpg</v>
      </c>
      <c r="O641">
        <f t="shared" si="86"/>
        <v>7</v>
      </c>
      <c r="P641">
        <f t="shared" si="89"/>
        <v>5</v>
      </c>
      <c r="S641" t="str">
        <f>INDEX(Illustrators!C:C,MATCH(SUBSTITUTE(LOWER(H641)," ",""),Illustrators!G:G,0))</f>
        <v>Marcel-André Casasola Merkle</v>
      </c>
      <c r="W641" t="str">
        <f t="shared" si="83"/>
        <v>{ id:"trail", illustrator:"Marcel-André Casasola Merkle" },</v>
      </c>
    </row>
    <row r="642" spans="1:23" x14ac:dyDescent="0.25">
      <c r="A642" t="s">
        <v>3167</v>
      </c>
      <c r="B642">
        <f t="shared" si="88"/>
        <v>34</v>
      </c>
      <c r="C642">
        <f t="shared" si="84"/>
        <v>64</v>
      </c>
      <c r="E642" t="str">
        <f t="shared" si="85"/>
        <v>/images/e/e6/ApothecaryArt.jpg</v>
      </c>
      <c r="H642" t="s">
        <v>3247</v>
      </c>
      <c r="J642" t="s">
        <v>3394</v>
      </c>
      <c r="K642" t="s">
        <v>4649</v>
      </c>
      <c r="L642" t="str">
        <f t="shared" si="90"/>
        <v>/images/b/b3/WeaverArt.jpg</v>
      </c>
      <c r="O642">
        <f t="shared" si="86"/>
        <v>11</v>
      </c>
      <c r="P642">
        <f t="shared" si="89"/>
        <v>6</v>
      </c>
      <c r="S642" t="str">
        <f>INDEX(Illustrators!C:C,MATCH(SUBSTITUTE(LOWER(H642)," ",""),Illustrators!G:G,0))</f>
        <v>Marcel-André Casasola Merkle</v>
      </c>
      <c r="W642" t="str">
        <f t="shared" si="83"/>
        <v>{ id:"weaver", illustrator:"Marcel-André Casasola Merkle" },</v>
      </c>
    </row>
    <row r="643" spans="1:23" x14ac:dyDescent="0.25">
      <c r="A643" t="s">
        <v>3168</v>
      </c>
      <c r="B643">
        <f t="shared" si="88"/>
        <v>30</v>
      </c>
      <c r="C643">
        <f t="shared" si="84"/>
        <v>56</v>
      </c>
      <c r="E643" t="str">
        <f t="shared" si="85"/>
        <v>/images/0/0a/ExpandArt.jpg</v>
      </c>
      <c r="H643" t="s">
        <v>3248</v>
      </c>
      <c r="J643" t="s">
        <v>3244</v>
      </c>
      <c r="K643" t="s">
        <v>3516</v>
      </c>
      <c r="L643" t="str">
        <f t="shared" si="90"/>
        <v>/images/b/be/BerserkerArt.jpg</v>
      </c>
      <c r="O643">
        <f t="shared" si="86"/>
        <v>9</v>
      </c>
      <c r="P643">
        <f t="shared" si="89"/>
        <v>9</v>
      </c>
      <c r="S643" t="str">
        <f>INDEX(Illustrators!C:C,MATCH(SUBSTITUTE(LOWER(H643)," ",""),Illustrators!G:G,0))</f>
        <v>Julien Delval</v>
      </c>
      <c r="W643" t="str">
        <f t="shared" si="83"/>
        <v>{ id:"berserker", illustrator:"Julien Delval" },</v>
      </c>
    </row>
    <row r="644" spans="1:23" x14ac:dyDescent="0.25">
      <c r="A644" t="s">
        <v>3169</v>
      </c>
      <c r="B644">
        <f t="shared" si="88"/>
        <v>35</v>
      </c>
      <c r="C644">
        <f t="shared" si="84"/>
        <v>72</v>
      </c>
      <c r="E644" t="str">
        <f t="shared" si="85"/>
        <v>/images/5/5a/Bag_Of_GoldArt.jpg</v>
      </c>
      <c r="F644" t="s">
        <v>1438</v>
      </c>
      <c r="H644" t="s">
        <v>3249</v>
      </c>
      <c r="J644" t="s">
        <v>3395</v>
      </c>
      <c r="K644" t="s">
        <v>3521</v>
      </c>
      <c r="L644" t="str">
        <f t="shared" si="90"/>
        <v>/images/8/84/CauldronArt.jpg</v>
      </c>
      <c r="O644">
        <f t="shared" si="86"/>
        <v>8</v>
      </c>
      <c r="P644">
        <f t="shared" si="89"/>
        <v>8</v>
      </c>
      <c r="S644" t="str">
        <f>INDEX(Illustrators!C:C,MATCH(SUBSTITUTE(LOWER(H644)," ",""),Illustrators!G:G,0))</f>
        <v>Garret DeChellis</v>
      </c>
      <c r="W644" t="str">
        <f t="shared" ref="W644:W707" si="91">IFERROR("{ id:"""&amp;H644&amp;""", illustrator:"""&amp;S644&amp;""" },","")</f>
        <v>{ id:"cauldron", illustrator:"Garret DeChellis" },</v>
      </c>
    </row>
    <row r="645" spans="1:23" x14ac:dyDescent="0.25">
      <c r="A645" t="s">
        <v>3170</v>
      </c>
      <c r="B645">
        <f t="shared" si="88"/>
        <v>30</v>
      </c>
      <c r="C645">
        <f t="shared" ref="C645:C670" si="92">FIND(".jpg",A645,B645)+3</f>
        <v>62</v>
      </c>
      <c r="E645" t="str">
        <f t="shared" si="85"/>
        <v>/images/6/67/DiademArt.jpg</v>
      </c>
      <c r="H645" t="s">
        <v>3250</v>
      </c>
      <c r="I645" s="3" t="s">
        <v>3463</v>
      </c>
      <c r="J645" t="s">
        <v>3396</v>
      </c>
      <c r="K645" t="s">
        <v>3517</v>
      </c>
      <c r="L645" t="str">
        <f t="shared" si="90"/>
        <v>/images/0/0b/Guard_DogArt.jpg</v>
      </c>
      <c r="O645">
        <f t="shared" si="86"/>
        <v>14</v>
      </c>
      <c r="P645">
        <f t="shared" si="89"/>
        <v>8</v>
      </c>
      <c r="S645" t="str">
        <f>INDEX(Illustrators!C:C,MATCH(SUBSTITUTE(LOWER(H645)," ",""),Illustrators!G:G,0))</f>
        <v>Julien Delval</v>
      </c>
      <c r="W645" t="str">
        <f t="shared" si="91"/>
        <v>{ id:"guarddog", illustrator:"Julien Delval" },</v>
      </c>
    </row>
    <row r="646" spans="1:23" x14ac:dyDescent="0.25">
      <c r="A646" t="s">
        <v>3171</v>
      </c>
      <c r="B646">
        <f t="shared" si="88"/>
        <v>34</v>
      </c>
      <c r="C646">
        <f t="shared" si="92"/>
        <v>64</v>
      </c>
      <c r="E646" t="str">
        <f t="shared" si="85"/>
        <v>/images/6/6b/Fools_GoldArt.jpg</v>
      </c>
      <c r="H646" t="s">
        <v>3251</v>
      </c>
      <c r="I646" s="3" t="s">
        <v>3400</v>
      </c>
      <c r="J646" t="s">
        <v>3397</v>
      </c>
      <c r="K646" t="s">
        <v>3520</v>
      </c>
      <c r="L646" t="str">
        <f t="shared" si="90"/>
        <v>/images/2/26/NomadsArt.jpg</v>
      </c>
      <c r="O646">
        <f t="shared" si="86"/>
        <v>7</v>
      </c>
      <c r="P646">
        <f t="shared" si="89"/>
        <v>6</v>
      </c>
      <c r="S646" t="str">
        <f>INDEX(Illustrators!C:C,MATCH(SUBSTITUTE(LOWER(H646)," ",""),Illustrators!G:G,0))</f>
        <v>Marcel-André Casasola Merkle</v>
      </c>
      <c r="W646" t="str">
        <f t="shared" si="91"/>
        <v>{ id:"nomads", illustrator:"Marcel-André Casasola Merkle" },</v>
      </c>
    </row>
    <row r="647" spans="1:23" x14ac:dyDescent="0.25">
      <c r="A647" t="s">
        <v>3172</v>
      </c>
      <c r="B647">
        <f t="shared" si="88"/>
        <v>30</v>
      </c>
      <c r="C647">
        <f t="shared" si="92"/>
        <v>56</v>
      </c>
      <c r="E647" t="str">
        <f t="shared" ref="E647:E670" si="93">SUBSTITUTE(RIGHT(LEFT(A647,C647),LEN(LEFT(A647,C647))-B647),"/thumb","")</f>
        <v>/images/3/3a/SpoilsArt.jpg</v>
      </c>
      <c r="H647" t="s">
        <v>3252</v>
      </c>
      <c r="J647" t="s">
        <v>3245</v>
      </c>
      <c r="K647" t="s">
        <v>3519</v>
      </c>
      <c r="L647" t="str">
        <f t="shared" si="90"/>
        <v>/images/7/7a/SoukArt.jpg</v>
      </c>
      <c r="O647">
        <f t="shared" si="86"/>
        <v>4</v>
      </c>
      <c r="P647">
        <f t="shared" si="89"/>
        <v>4</v>
      </c>
      <c r="S647" t="str">
        <f>INDEX(Illustrators!C:C,MATCH(SUBSTITUTE(LOWER(H647)," ",""),Illustrators!G:G,0))</f>
        <v>Garret DeChellis</v>
      </c>
      <c r="W647" t="str">
        <f t="shared" si="91"/>
        <v>{ id:"souk", illustrator:"Garret DeChellis" },</v>
      </c>
    </row>
    <row r="648" spans="1:23" x14ac:dyDescent="0.25">
      <c r="A648" t="s">
        <v>3173</v>
      </c>
      <c r="B648">
        <f t="shared" si="88"/>
        <v>35</v>
      </c>
      <c r="C648">
        <f t="shared" si="92"/>
        <v>66</v>
      </c>
      <c r="E648" t="str">
        <f t="shared" si="93"/>
        <v>/images/2/24/CounterfeitArt.jpg</v>
      </c>
      <c r="H648" t="s">
        <v>3253</v>
      </c>
      <c r="I648" s="3" t="s">
        <v>3464</v>
      </c>
      <c r="J648" t="s">
        <v>3398</v>
      </c>
      <c r="K648" t="s">
        <v>3518</v>
      </c>
      <c r="L648" t="str">
        <f t="shared" si="90"/>
        <v>/images/4/41/WheelwrightArt.jpg</v>
      </c>
      <c r="O648">
        <f t="shared" si="86"/>
        <v>9</v>
      </c>
      <c r="P648">
        <f t="shared" si="89"/>
        <v>11</v>
      </c>
      <c r="S648" t="str">
        <f>INDEX(Illustrators!C:C,MATCH(SUBSTITUTE(LOWER(H648)," ",""),Illustrators!G:G,0))</f>
        <v>Elisa Cella</v>
      </c>
      <c r="W648" t="str">
        <f t="shared" si="91"/>
        <v>{ id:"wheelwright", illustrator:"Elisa Cella" },</v>
      </c>
    </row>
    <row r="649" spans="1:23" x14ac:dyDescent="0.25">
      <c r="A649" t="s">
        <v>3174</v>
      </c>
      <c r="B649">
        <f t="shared" si="88"/>
        <v>29</v>
      </c>
      <c r="C649">
        <f t="shared" si="92"/>
        <v>54</v>
      </c>
      <c r="E649" t="str">
        <f t="shared" si="93"/>
        <v>/images/a/a1/PlazaArt.jpg</v>
      </c>
      <c r="H649" t="s">
        <v>3254</v>
      </c>
      <c r="I649" s="3" t="s">
        <v>3465</v>
      </c>
      <c r="J649" t="s">
        <v>3399</v>
      </c>
      <c r="K649" t="s">
        <v>3523</v>
      </c>
      <c r="L649" t="str">
        <f t="shared" si="90"/>
        <v>/images/2/21/Witch%27s_HutArt.jpg</v>
      </c>
      <c r="O649">
        <f t="shared" si="86"/>
        <v>18</v>
      </c>
      <c r="P649">
        <f t="shared" si="89"/>
        <v>9</v>
      </c>
      <c r="S649" t="str">
        <f>INDEX(Illustrators!C:C,MATCH(SUBSTITUTE(LOWER(H649)," ",""),Illustrators!G:G,0))</f>
        <v>Julien Delval</v>
      </c>
      <c r="W649" t="str">
        <f t="shared" si="91"/>
        <v>{ id:"witchshut", illustrator:"Julien Delval" },</v>
      </c>
    </row>
    <row r="650" spans="1:23" x14ac:dyDescent="0.25">
      <c r="A650" t="s">
        <v>3175</v>
      </c>
      <c r="B650">
        <f t="shared" si="88"/>
        <v>41</v>
      </c>
      <c r="C650">
        <f t="shared" si="92"/>
        <v>78</v>
      </c>
      <c r="E650" t="str">
        <f t="shared" si="93"/>
        <v>/images/4/43/Coin_of_the_RealmArt.jpg</v>
      </c>
      <c r="F650" t="s">
        <v>1438</v>
      </c>
      <c r="G650" t="s">
        <v>3286</v>
      </c>
      <c r="H650" s="3" t="s">
        <v>3255</v>
      </c>
      <c r="J650" t="s">
        <v>3311</v>
      </c>
      <c r="K650" s="2" t="s">
        <v>3585</v>
      </c>
      <c r="L650" t="str">
        <f t="shared" si="90"/>
        <v>/images/1/1a/BaubleArt.jpg</v>
      </c>
      <c r="O650">
        <f t="shared" si="86"/>
        <v>7</v>
      </c>
      <c r="P650">
        <f t="shared" si="89"/>
        <v>6</v>
      </c>
      <c r="S650" t="str">
        <f>INDEX(Illustrators!C:C,MATCH(SUBSTITUTE(LOWER(H650)," ",""),Illustrators!G:G,0))</f>
        <v>Ryan Laukat</v>
      </c>
      <c r="W650" t="str">
        <f t="shared" si="91"/>
        <v>{ id:"bauble", illustrator:"Ryan Laukat" },</v>
      </c>
    </row>
    <row r="651" spans="1:23" x14ac:dyDescent="0.25">
      <c r="A651" t="s">
        <v>3176</v>
      </c>
      <c r="B651">
        <f t="shared" si="88"/>
        <v>33</v>
      </c>
      <c r="C651">
        <f t="shared" si="92"/>
        <v>62</v>
      </c>
      <c r="E651" t="str">
        <f t="shared" si="93"/>
        <v>/images/0/09/DuplicateArt.jpg</v>
      </c>
      <c r="H651" s="3" t="s">
        <v>3256</v>
      </c>
      <c r="J651" t="s">
        <v>3312</v>
      </c>
      <c r="K651" s="2" t="s">
        <v>3541</v>
      </c>
      <c r="L651" t="str">
        <f t="shared" si="90"/>
        <v>/images/4/41/SycophantArt.jpg</v>
      </c>
      <c r="O651">
        <f t="shared" si="86"/>
        <v>10</v>
      </c>
      <c r="P651">
        <f t="shared" si="89"/>
        <v>9</v>
      </c>
      <c r="S651" t="str">
        <f>INDEX(Illustrators!C:C,MATCH(SUBSTITUTE(LOWER(H651)," ",""),Illustrators!G:G,0))</f>
        <v>Elisa Cella</v>
      </c>
      <c r="W651" t="str">
        <f t="shared" si="91"/>
        <v>{ id:"sycophant", illustrator:"Elisa Cella" },</v>
      </c>
    </row>
    <row r="652" spans="1:23" x14ac:dyDescent="0.25">
      <c r="A652" t="s">
        <v>3177</v>
      </c>
      <c r="B652">
        <f t="shared" si="88"/>
        <v>29</v>
      </c>
      <c r="C652">
        <f t="shared" si="92"/>
        <v>54</v>
      </c>
      <c r="E652" t="str">
        <f t="shared" si="93"/>
        <v>/images/9/93/RelicArt.jpg</v>
      </c>
      <c r="H652" s="3" t="s">
        <v>3257</v>
      </c>
      <c r="J652" t="s">
        <v>3316</v>
      </c>
      <c r="K652" s="2" t="s">
        <v>3535</v>
      </c>
      <c r="L652" t="str">
        <f t="shared" si="90"/>
        <v>/images/c/cf/TownsfolkArt.jpg</v>
      </c>
      <c r="O652">
        <f t="shared" si="86"/>
        <v>8</v>
      </c>
      <c r="P652">
        <f t="shared" si="89"/>
        <v>9</v>
      </c>
      <c r="S652" t="str">
        <f>INDEX(Illustrators!C:C,MATCH(SUBSTITUTE(LOWER(H652)," ",""),Illustrators!G:G,0))</f>
        <v>Julien Delval</v>
      </c>
      <c r="W652" t="str">
        <f t="shared" si="91"/>
        <v>{ id:"townsfolk", illustrator:"Julien Delval" },</v>
      </c>
    </row>
    <row r="653" spans="1:23" x14ac:dyDescent="0.25">
      <c r="A653" t="s">
        <v>3178</v>
      </c>
      <c r="B653">
        <f t="shared" si="88"/>
        <v>43</v>
      </c>
      <c r="C653">
        <f t="shared" si="92"/>
        <v>80</v>
      </c>
      <c r="E653" t="str">
        <f t="shared" si="93"/>
        <v>/images/d/d2/Farmers%27_MarketArt.jpg</v>
      </c>
      <c r="H653" s="3" t="s">
        <v>3341</v>
      </c>
      <c r="I653" s="3" t="s">
        <v>3403</v>
      </c>
      <c r="J653" t="s">
        <v>3313</v>
      </c>
      <c r="K653" t="s">
        <v>3538</v>
      </c>
      <c r="L653" t="str">
        <f t="shared" si="90"/>
        <v>/images/f/fb/Town_CrierArt.jpg</v>
      </c>
      <c r="O653">
        <f t="shared" si="86"/>
        <v>16</v>
      </c>
      <c r="P653">
        <f t="shared" si="89"/>
        <v>9</v>
      </c>
      <c r="S653" t="str">
        <f>INDEX(Illustrators!C:C,MATCH(SUBSTITUTE(LOWER(H653)," ",""),Illustrators!G:G,0))</f>
        <v>Julien Delval</v>
      </c>
      <c r="W653" t="str">
        <f t="shared" si="91"/>
        <v>{ id:"towncrier", illustrator:"Julien Delval" },</v>
      </c>
    </row>
    <row r="654" spans="1:23" x14ac:dyDescent="0.25">
      <c r="A654" t="s">
        <v>3179</v>
      </c>
      <c r="B654">
        <f t="shared" si="88"/>
        <v>29</v>
      </c>
      <c r="C654">
        <f t="shared" si="92"/>
        <v>54</v>
      </c>
      <c r="E654" t="str">
        <f t="shared" si="93"/>
        <v>/images/2/2c/ForumArt.jpg</v>
      </c>
      <c r="H654" s="3" t="s">
        <v>3342</v>
      </c>
      <c r="I654" s="3" t="s">
        <v>3533</v>
      </c>
      <c r="J654" t="s">
        <v>3343</v>
      </c>
      <c r="K654" t="s">
        <v>3539</v>
      </c>
      <c r="L654" t="str">
        <f t="shared" si="90"/>
        <v>/images/4/49/BlacksmithArt.jpg</v>
      </c>
      <c r="O654">
        <f t="shared" si="86"/>
        <v>7</v>
      </c>
      <c r="P654">
        <f t="shared" si="89"/>
        <v>10</v>
      </c>
      <c r="S654" t="str">
        <f>INDEX(Illustrators!C:C,MATCH(SUBSTITUTE(LOWER(H654)," ",""),Illustrators!G:G,0))</f>
        <v>Julien Delval</v>
      </c>
      <c r="W654" t="str">
        <f t="shared" si="91"/>
        <v>{ id:"blacksmith", illustrator:"Julien Delval" },</v>
      </c>
    </row>
    <row r="655" spans="1:23" x14ac:dyDescent="0.25">
      <c r="A655" t="s">
        <v>3180</v>
      </c>
      <c r="B655">
        <f t="shared" si="88"/>
        <v>28</v>
      </c>
      <c r="C655">
        <f t="shared" si="92"/>
        <v>52</v>
      </c>
      <c r="E655" t="str">
        <f t="shared" si="93"/>
        <v>/images/2/2e/IdolArt.jpg</v>
      </c>
      <c r="H655" s="3" t="s">
        <v>3582</v>
      </c>
      <c r="J655" t="s">
        <v>3373</v>
      </c>
      <c r="K655" t="s">
        <v>3560</v>
      </c>
      <c r="L655" t="str">
        <f t="shared" si="90"/>
        <v>/images/0/05/MillerArt.jpg</v>
      </c>
      <c r="O655">
        <f t="shared" ref="O655:O718" si="94">LEN(J655)</f>
        <v>7</v>
      </c>
      <c r="P655">
        <f t="shared" si="89"/>
        <v>6</v>
      </c>
      <c r="S655" t="str">
        <f>INDEX(Illustrators!C:C,MATCH(SUBSTITUTE(LOWER(H655)," ",""),Illustrators!G:G,0))</f>
        <v>Julien Delval</v>
      </c>
      <c r="W655" t="str">
        <f t="shared" si="91"/>
        <v>{ id:"miller", illustrator:"Julien Delval" },</v>
      </c>
    </row>
    <row r="656" spans="1:23" x14ac:dyDescent="0.25">
      <c r="A656" t="s">
        <v>3181</v>
      </c>
      <c r="B656">
        <f t="shared" si="88"/>
        <v>35</v>
      </c>
      <c r="C656">
        <f t="shared" si="92"/>
        <v>66</v>
      </c>
      <c r="E656" t="str">
        <f t="shared" si="93"/>
        <v>/images/b/b3/Secret_CaveArt.jpg</v>
      </c>
      <c r="H656" s="3" t="s">
        <v>3583</v>
      </c>
      <c r="J656" t="s">
        <v>3375</v>
      </c>
      <c r="K656" t="s">
        <v>3561</v>
      </c>
      <c r="L656" t="str">
        <f t="shared" si="90"/>
        <v>/images/c/cc/ElderArt.jpg</v>
      </c>
      <c r="O656">
        <f t="shared" si="94"/>
        <v>5</v>
      </c>
      <c r="P656">
        <f t="shared" si="89"/>
        <v>5</v>
      </c>
      <c r="S656" t="str">
        <f>INDEX(Illustrators!C:C,MATCH(SUBSTITUTE(LOWER(H656)," ",""),Illustrators!G:G,0))</f>
        <v>Julien Delval</v>
      </c>
      <c r="W656" t="str">
        <f t="shared" si="91"/>
        <v>{ id:"elder", illustrator:"Julien Delval" },</v>
      </c>
    </row>
    <row r="657" spans="1:23" x14ac:dyDescent="0.25">
      <c r="A657" t="s">
        <v>3182</v>
      </c>
      <c r="B657">
        <f t="shared" si="88"/>
        <v>34</v>
      </c>
      <c r="C657">
        <f t="shared" si="92"/>
        <v>64</v>
      </c>
      <c r="E657" t="str">
        <f t="shared" si="93"/>
        <v>/images/c/c2/Magic_LampArt.jpg</v>
      </c>
      <c r="H657" s="3" t="s">
        <v>3258</v>
      </c>
      <c r="J657" t="s">
        <v>3314</v>
      </c>
      <c r="K657" t="s">
        <v>3527</v>
      </c>
      <c r="L657" t="str">
        <f t="shared" si="90"/>
        <v>/images/2/29/AugursArt.jpg</v>
      </c>
      <c r="O657">
        <f t="shared" si="94"/>
        <v>7</v>
      </c>
      <c r="P657">
        <f t="shared" si="89"/>
        <v>6</v>
      </c>
      <c r="S657" t="str">
        <f>INDEX(Illustrators!C:C,MATCH(SUBSTITUTE(LOWER(H657)," ",""),Illustrators!G:G,0))</f>
        <v>Hans Krill</v>
      </c>
      <c r="W657" t="str">
        <f t="shared" si="91"/>
        <v>{ id:"augurs", illustrator:"Hans Krill" },</v>
      </c>
    </row>
    <row r="658" spans="1:23" x14ac:dyDescent="0.25">
      <c r="A658" t="s">
        <v>3183</v>
      </c>
      <c r="B658">
        <f t="shared" si="88"/>
        <v>30</v>
      </c>
      <c r="C658">
        <f t="shared" si="92"/>
        <v>56</v>
      </c>
      <c r="E658" t="str">
        <f t="shared" si="93"/>
        <v>/images/1/1a/BaubleArt.jpg</v>
      </c>
      <c r="H658" s="3" t="s">
        <v>3360</v>
      </c>
      <c r="I658" s="3" t="s">
        <v>3402</v>
      </c>
      <c r="J658" t="s">
        <v>3369</v>
      </c>
      <c r="K658" t="s">
        <v>3562</v>
      </c>
      <c r="L658" t="str">
        <f t="shared" si="90"/>
        <v>/images/e/e6/Herb_GathererArt.jpg</v>
      </c>
      <c r="O658">
        <f t="shared" si="94"/>
        <v>19</v>
      </c>
      <c r="P658">
        <f t="shared" si="89"/>
        <v>12</v>
      </c>
      <c r="S658" t="str">
        <f>INDEX(Illustrators!C:C,MATCH(SUBSTITUTE(LOWER(H658)," ",""),Illustrators!G:G,0))</f>
        <v>Hans Krill</v>
      </c>
      <c r="W658" t="str">
        <f t="shared" si="91"/>
        <v>{ id:"herbgatherer", illustrator:"Hans Krill" },</v>
      </c>
    </row>
    <row r="659" spans="1:23" x14ac:dyDescent="0.25">
      <c r="A659" t="s">
        <v>3184</v>
      </c>
      <c r="B659">
        <f t="shared" si="88"/>
        <v>31</v>
      </c>
      <c r="C659">
        <f t="shared" si="92"/>
        <v>58</v>
      </c>
      <c r="E659" t="str">
        <f t="shared" si="93"/>
        <v>/images/3/3d/PageantArt.jpg</v>
      </c>
      <c r="H659" s="3" t="s">
        <v>3361</v>
      </c>
      <c r="J659" t="s">
        <v>3368</v>
      </c>
      <c r="K659" t="s">
        <v>3563</v>
      </c>
      <c r="L659" t="str">
        <f t="shared" si="90"/>
        <v>/images/5/53/AcolyteArt.jpg</v>
      </c>
      <c r="O659">
        <f t="shared" si="94"/>
        <v>7</v>
      </c>
      <c r="P659">
        <f t="shared" si="89"/>
        <v>7</v>
      </c>
      <c r="S659" t="str">
        <f>INDEX(Illustrators!C:C,MATCH(SUBSTITUTE(LOWER(H659)," ",""),Illustrators!G:G,0))</f>
        <v>Hans Krill</v>
      </c>
      <c r="W659" t="str">
        <f t="shared" si="91"/>
        <v>{ id:"acolyte", illustrator:"Hans Krill" },</v>
      </c>
    </row>
    <row r="660" spans="1:23" x14ac:dyDescent="0.25">
      <c r="A660" t="s">
        <v>3185</v>
      </c>
      <c r="B660">
        <f t="shared" si="88"/>
        <v>34</v>
      </c>
      <c r="C660">
        <f t="shared" si="92"/>
        <v>64</v>
      </c>
      <c r="E660" t="str">
        <f t="shared" si="93"/>
        <v>/images/3/32/InnovationArt.jpg</v>
      </c>
      <c r="H660" s="3" t="s">
        <v>3362</v>
      </c>
      <c r="J660" t="s">
        <v>3377</v>
      </c>
      <c r="K660" t="s">
        <v>3564</v>
      </c>
      <c r="L660" t="str">
        <f t="shared" si="90"/>
        <v>/images/b/b9/SorceressArt.jpg</v>
      </c>
      <c r="O660">
        <f t="shared" si="94"/>
        <v>18</v>
      </c>
      <c r="P660">
        <f t="shared" si="89"/>
        <v>9</v>
      </c>
      <c r="S660" t="str">
        <f>INDEX(Illustrators!C:C,MATCH(SUBSTITUTE(LOWER(H660)," ",""),Illustrators!G:G,0))</f>
        <v>Hans Krill</v>
      </c>
      <c r="W660" t="str">
        <f t="shared" si="91"/>
        <v>{ id:"sorceress", illustrator:"Hans Krill" },</v>
      </c>
    </row>
    <row r="661" spans="1:23" x14ac:dyDescent="0.25">
      <c r="A661" t="s">
        <v>3186</v>
      </c>
      <c r="B661">
        <f t="shared" si="88"/>
        <v>30</v>
      </c>
      <c r="C661">
        <f t="shared" si="92"/>
        <v>56</v>
      </c>
      <c r="E661" t="str">
        <f t="shared" si="93"/>
        <v>/images/6/62/CopperArt.jpg</v>
      </c>
      <c r="H661" s="3" t="s">
        <v>3363</v>
      </c>
      <c r="J661" t="s">
        <v>3382</v>
      </c>
      <c r="K661" t="s">
        <v>3565</v>
      </c>
      <c r="L661" t="str">
        <f t="shared" ref="L661:L692" si="95">IF(J661="","",IF(I661&lt;&gt;"", INDEX(E:E,MATCH("*"&amp;I661&amp;"*",E:E,0)),INDEX(E:E,MATCH("*"&amp;H661&amp;"*",E:E,0))))</f>
        <v>/images/b/bd/SibylArt.jpg</v>
      </c>
      <c r="O661">
        <f t="shared" si="94"/>
        <v>7</v>
      </c>
      <c r="P661">
        <f t="shared" si="89"/>
        <v>5</v>
      </c>
      <c r="S661" t="str">
        <f>INDEX(Illustrators!C:C,MATCH(SUBSTITUTE(LOWER(H661)," ",""),Illustrators!G:G,0))</f>
        <v>Hans Krill</v>
      </c>
      <c r="W661" t="str">
        <f t="shared" si="91"/>
        <v>{ id:"sibyl", illustrator:"Hans Krill" },</v>
      </c>
    </row>
    <row r="662" spans="1:23" x14ac:dyDescent="0.25">
      <c r="A662" t="s">
        <v>3187</v>
      </c>
      <c r="B662">
        <f t="shared" si="88"/>
        <v>28</v>
      </c>
      <c r="C662">
        <f t="shared" si="92"/>
        <v>52</v>
      </c>
      <c r="E662" t="str">
        <f t="shared" si="93"/>
        <v>/images/9/93/GoldArt.jpg</v>
      </c>
      <c r="H662" s="3" t="s">
        <v>3259</v>
      </c>
      <c r="J662" t="s">
        <v>3315</v>
      </c>
      <c r="K662" t="s">
        <v>3529</v>
      </c>
      <c r="L662" t="str">
        <f t="shared" si="95"/>
        <v>/images/9/92/ClashesArt.jpg</v>
      </c>
      <c r="O662">
        <f t="shared" si="94"/>
        <v>13</v>
      </c>
      <c r="P662">
        <f t="shared" si="89"/>
        <v>7</v>
      </c>
      <c r="S662" t="str">
        <f>INDEX(Illustrators!C:C,MATCH(SUBSTITUTE(LOWER(H662)," ",""),Illustrators!G:G,0))</f>
        <v>Harald Lieske</v>
      </c>
      <c r="W662" t="str">
        <f t="shared" si="91"/>
        <v>{ id:"clashes", illustrator:"Harald Lieske" },</v>
      </c>
    </row>
    <row r="663" spans="1:23" x14ac:dyDescent="0.25">
      <c r="A663" t="s">
        <v>3188</v>
      </c>
      <c r="B663">
        <f t="shared" si="88"/>
        <v>32</v>
      </c>
      <c r="C663">
        <f t="shared" si="92"/>
        <v>60</v>
      </c>
      <c r="E663" t="str">
        <f t="shared" si="93"/>
        <v>/images/1/1a/PlatinumArt.jpg</v>
      </c>
      <c r="H663" s="3" t="s">
        <v>3356</v>
      </c>
      <c r="I663" s="3" t="s">
        <v>3404</v>
      </c>
      <c r="J663" t="s">
        <v>3370</v>
      </c>
      <c r="K663" t="s">
        <v>3566</v>
      </c>
      <c r="L663" t="str">
        <f t="shared" si="95"/>
        <v>/images/5/53/Battle_PlanArt.jpg</v>
      </c>
      <c r="O663">
        <f t="shared" si="94"/>
        <v>8</v>
      </c>
      <c r="P663">
        <f t="shared" si="89"/>
        <v>10</v>
      </c>
      <c r="S663" t="str">
        <f>INDEX(Illustrators!C:C,MATCH(SUBSTITUTE(LOWER(H663)," ",""),Illustrators!G:G,0))</f>
        <v>Harald Lieske</v>
      </c>
      <c r="W663" t="str">
        <f t="shared" si="91"/>
        <v>{ id:"battleplan", illustrator:"Harald Lieske" },</v>
      </c>
    </row>
    <row r="664" spans="1:23" x14ac:dyDescent="0.25">
      <c r="A664" t="s">
        <v>3189</v>
      </c>
      <c r="B664">
        <f t="shared" si="88"/>
        <v>30</v>
      </c>
      <c r="C664">
        <f t="shared" si="92"/>
        <v>56</v>
      </c>
      <c r="E664" t="str">
        <f t="shared" si="93"/>
        <v>/images/3/30/SilverArt.jpg</v>
      </c>
      <c r="H664" s="3" t="s">
        <v>3357</v>
      </c>
      <c r="J664" t="s">
        <v>3371</v>
      </c>
      <c r="K664" t="s">
        <v>3567</v>
      </c>
      <c r="L664" t="str">
        <f t="shared" si="95"/>
        <v>/images/4/4b/ArcherArt.jpg</v>
      </c>
      <c r="O664">
        <f t="shared" si="94"/>
        <v>7</v>
      </c>
      <c r="P664">
        <f t="shared" si="89"/>
        <v>6</v>
      </c>
      <c r="S664" t="str">
        <f>INDEX(Illustrators!C:C,MATCH(SUBSTITUTE(LOWER(H664)," ",""),Illustrators!G:G,0))</f>
        <v>Harald Lieske</v>
      </c>
      <c r="W664" t="str">
        <f t="shared" si="91"/>
        <v>{ id:"archer", illustrator:"Harald Lieske" },</v>
      </c>
    </row>
    <row r="665" spans="1:23" x14ac:dyDescent="0.25">
      <c r="A665" t="s">
        <v>3190</v>
      </c>
      <c r="B665">
        <f t="shared" ref="B665:B670" si="96">FIND("src=""",A665)+LEN("src=""")-1</f>
        <v>29</v>
      </c>
      <c r="C665">
        <f t="shared" si="92"/>
        <v>60</v>
      </c>
      <c r="E665" t="str">
        <f t="shared" si="93"/>
        <v>/images/1/16/WharfArt.jpg</v>
      </c>
      <c r="H665" s="3" t="s">
        <v>3358</v>
      </c>
      <c r="J665" t="s">
        <v>3379</v>
      </c>
      <c r="K665" t="s">
        <v>3568</v>
      </c>
      <c r="L665" t="str">
        <f t="shared" si="95"/>
        <v>/images/c/c8/WarlordArt.jpg</v>
      </c>
      <c r="O665">
        <f t="shared" si="94"/>
        <v>18</v>
      </c>
      <c r="P665">
        <f t="shared" si="89"/>
        <v>7</v>
      </c>
      <c r="S665" t="str">
        <f>INDEX(Illustrators!C:C,MATCH(SUBSTITUTE(LOWER(H665)," ",""),Illustrators!G:G,0))</f>
        <v>Harald Lieske</v>
      </c>
      <c r="W665" t="str">
        <f t="shared" si="91"/>
        <v>{ id:"warlord", illustrator:"Harald Lieske" },</v>
      </c>
    </row>
    <row r="666" spans="1:23" x14ac:dyDescent="0.25">
      <c r="A666" t="s">
        <v>3191</v>
      </c>
      <c r="B666">
        <f t="shared" si="96"/>
        <v>33</v>
      </c>
      <c r="C666">
        <f t="shared" si="92"/>
        <v>62</v>
      </c>
      <c r="E666" t="str">
        <f t="shared" si="93"/>
        <v>/images/9/93/AlchemistArt.jpg</v>
      </c>
      <c r="H666" s="3" t="s">
        <v>3359</v>
      </c>
      <c r="J666" t="s">
        <v>3609</v>
      </c>
      <c r="K666" s="3" t="s">
        <v>3569</v>
      </c>
      <c r="L666" t="str">
        <f t="shared" si="95"/>
        <v>/images/7/7c/TerritoryArt.jpg</v>
      </c>
      <c r="O666">
        <f t="shared" si="94"/>
        <v>10</v>
      </c>
      <c r="P666">
        <f t="shared" si="89"/>
        <v>9</v>
      </c>
      <c r="S666" t="str">
        <f>INDEX(Illustrators!C:C,MATCH(SUBSTITUTE(LOWER(H666)," ",""),Illustrators!G:G,0))</f>
        <v>Harald Lieske</v>
      </c>
      <c r="W666" t="str">
        <f t="shared" si="91"/>
        <v>{ id:"territory", illustrator:"Harald Lieske" },</v>
      </c>
    </row>
    <row r="667" spans="1:23" x14ac:dyDescent="0.25">
      <c r="A667" t="s">
        <v>3192</v>
      </c>
      <c r="B667">
        <f t="shared" si="96"/>
        <v>28</v>
      </c>
      <c r="C667">
        <f t="shared" si="92"/>
        <v>52</v>
      </c>
      <c r="E667" t="str">
        <f t="shared" si="93"/>
        <v>/images/3/3a/LoanArt.jpg</v>
      </c>
      <c r="H667" s="3" t="s">
        <v>3260</v>
      </c>
      <c r="J667" t="s">
        <v>3317</v>
      </c>
      <c r="K667" s="3" t="s">
        <v>3528</v>
      </c>
      <c r="L667" t="str">
        <f t="shared" si="95"/>
        <v>/images/1/13/FortsArt.jpg</v>
      </c>
      <c r="O667">
        <f t="shared" si="94"/>
        <v>14</v>
      </c>
      <c r="P667">
        <f t="shared" si="89"/>
        <v>5</v>
      </c>
      <c r="S667" t="str">
        <f>INDEX(Illustrators!C:C,MATCH(SUBSTITUTE(LOWER(H667)," ",""),Illustrators!G:G,0))</f>
        <v>Garret DeChellis</v>
      </c>
      <c r="W667" t="str">
        <f t="shared" si="91"/>
        <v>{ id:"forts", illustrator:"Garret DeChellis" },</v>
      </c>
    </row>
    <row r="668" spans="1:23" x14ac:dyDescent="0.25">
      <c r="A668" t="s">
        <v>3193</v>
      </c>
      <c r="B668">
        <f t="shared" si="96"/>
        <v>39</v>
      </c>
      <c r="C668">
        <f t="shared" si="92"/>
        <v>80</v>
      </c>
      <c r="E668" t="str">
        <f t="shared" si="93"/>
        <v>/images/3/38/Hunting_GroundsArt.jpg</v>
      </c>
      <c r="H668" s="3" t="s">
        <v>3352</v>
      </c>
      <c r="J668" t="s">
        <v>3364</v>
      </c>
      <c r="K668" s="3" t="s">
        <v>3570</v>
      </c>
      <c r="L668" t="str">
        <f t="shared" si="95"/>
        <v>/images/9/9a/TentArt.jpg</v>
      </c>
      <c r="O668">
        <f t="shared" si="94"/>
        <v>5</v>
      </c>
      <c r="P668">
        <f t="shared" si="89"/>
        <v>4</v>
      </c>
      <c r="S668" t="str">
        <f>INDEX(Illustrators!C:C,MATCH(SUBSTITUTE(LOWER(H668)," ",""),Illustrators!G:G,0))</f>
        <v>Garret DeChellis</v>
      </c>
      <c r="W668" t="str">
        <f t="shared" si="91"/>
        <v>{ id:"tent", illustrator:"Garret DeChellis" },</v>
      </c>
    </row>
    <row r="669" spans="1:23" x14ac:dyDescent="0.25">
      <c r="A669" t="s">
        <v>3194</v>
      </c>
      <c r="B669">
        <f t="shared" si="96"/>
        <v>34</v>
      </c>
      <c r="C669">
        <f t="shared" si="92"/>
        <v>70</v>
      </c>
      <c r="E669" t="str">
        <f t="shared" si="93"/>
        <v>/images/f/f1/TournamentArt.jpg</v>
      </c>
      <c r="H669" s="3" t="s">
        <v>3353</v>
      </c>
      <c r="J669" t="s">
        <v>3328</v>
      </c>
      <c r="K669" s="3" t="s">
        <v>3571</v>
      </c>
      <c r="L669" t="str">
        <f t="shared" si="95"/>
        <v>/images/0/01/GarrisonArt.jpg</v>
      </c>
      <c r="O669">
        <f t="shared" si="94"/>
        <v>8</v>
      </c>
      <c r="P669">
        <f t="shared" si="89"/>
        <v>8</v>
      </c>
      <c r="S669" t="str">
        <f>INDEX(Illustrators!C:C,MATCH(SUBSTITUTE(LOWER(H669)," ",""),Illustrators!G:G,0))</f>
        <v>Garret DeChellis</v>
      </c>
      <c r="W669" t="str">
        <f t="shared" si="91"/>
        <v>{ id:"garrison", illustrator:"Garret DeChellis" },</v>
      </c>
    </row>
    <row r="670" spans="1:23" x14ac:dyDescent="0.25">
      <c r="A670" t="s">
        <v>3195</v>
      </c>
      <c r="B670">
        <f t="shared" si="96"/>
        <v>29</v>
      </c>
      <c r="C670">
        <f t="shared" si="92"/>
        <v>54</v>
      </c>
      <c r="E670" t="str">
        <f t="shared" si="93"/>
        <v>/images/8/83/GoonsArt.jpg</v>
      </c>
      <c r="H670" s="3" t="s">
        <v>3354</v>
      </c>
      <c r="I670" t="s">
        <v>3401</v>
      </c>
      <c r="J670" t="s">
        <v>3384</v>
      </c>
      <c r="K670" s="3" t="s">
        <v>3572</v>
      </c>
      <c r="L670" t="str">
        <f t="shared" si="95"/>
        <v>/images/6/6e/Hill_FortArt.jpg</v>
      </c>
      <c r="O670">
        <f t="shared" si="94"/>
        <v>18</v>
      </c>
      <c r="P670">
        <f t="shared" si="89"/>
        <v>8</v>
      </c>
      <c r="S670" t="str">
        <f>INDEX(Illustrators!C:C,MATCH(SUBSTITUTE(LOWER(H670)," ",""),Illustrators!G:G,0))</f>
        <v>Garret DeChellis</v>
      </c>
      <c r="W670" t="str">
        <f t="shared" si="91"/>
        <v>{ id:"hillfort", illustrator:"Garret DeChellis" },</v>
      </c>
    </row>
    <row r="671" spans="1:23" x14ac:dyDescent="0.25">
      <c r="H671" s="3" t="s">
        <v>3355</v>
      </c>
      <c r="J671" t="s">
        <v>3383</v>
      </c>
      <c r="K671" s="3" t="s">
        <v>3573</v>
      </c>
      <c r="L671" t="str">
        <f t="shared" si="95"/>
        <v>/images/5/59/StrongholdArt.jpg</v>
      </c>
      <c r="O671">
        <f t="shared" si="94"/>
        <v>7</v>
      </c>
      <c r="P671">
        <f t="shared" si="89"/>
        <v>10</v>
      </c>
      <c r="S671" t="str">
        <f>INDEX(Illustrators!C:C,MATCH(SUBSTITUTE(LOWER(H671)," ",""),Illustrators!G:G,0))</f>
        <v>Garret DeChellis</v>
      </c>
      <c r="W671" t="str">
        <f t="shared" si="91"/>
        <v>{ id:"stronghold", illustrator:"Garret DeChellis" },</v>
      </c>
    </row>
    <row r="672" spans="1:23" x14ac:dyDescent="0.25">
      <c r="H672" s="3" t="s">
        <v>3261</v>
      </c>
      <c r="J672" t="s">
        <v>3318</v>
      </c>
      <c r="K672" s="3" t="s">
        <v>3542</v>
      </c>
      <c r="L672" t="str">
        <f t="shared" si="95"/>
        <v>/images/f/f7/ImporterArt.jpg</v>
      </c>
      <c r="O672">
        <f t="shared" si="94"/>
        <v>11</v>
      </c>
      <c r="P672">
        <f t="shared" si="89"/>
        <v>8</v>
      </c>
      <c r="S672" t="str">
        <f>INDEX(Illustrators!C:C,MATCH(SUBSTITUTE(LOWER(H672)," ",""),Illustrators!G:G,0))</f>
        <v>Jessi J</v>
      </c>
      <c r="W672" t="str">
        <f t="shared" si="91"/>
        <v>{ id:"importer", illustrator:"Jessi J" },</v>
      </c>
    </row>
    <row r="673" spans="1:23" x14ac:dyDescent="0.25">
      <c r="A673" t="s">
        <v>3235</v>
      </c>
      <c r="B673">
        <f t="shared" ref="B673:B696" si="97">FIND("src=""",A673)+LEN("src=""")-1</f>
        <v>34</v>
      </c>
      <c r="C673">
        <f t="shared" ref="C673:C696" si="98">FIND(".jpg",A673,B673)+3</f>
        <v>59</v>
      </c>
      <c r="E673" t="str">
        <f t="shared" ref="E673:E696" si="99">SUBSTITUTE(RIGHT(LEFT(A673,C673),LEN(LEFT(A673,C673))-B673),"/thumb","")</f>
        <v>/images/7/77/AnvilArt.jpg</v>
      </c>
      <c r="H673" s="3" t="s">
        <v>3262</v>
      </c>
      <c r="I673" s="3" t="s">
        <v>3534</v>
      </c>
      <c r="J673" t="s">
        <v>3319</v>
      </c>
      <c r="K673" s="3" t="s">
        <v>3536</v>
      </c>
      <c r="L673" t="str">
        <f t="shared" si="95"/>
        <v>/images/d/dd/Merchant_CampArt.jpg</v>
      </c>
      <c r="O673">
        <f t="shared" si="94"/>
        <v>17</v>
      </c>
      <c r="P673">
        <f t="shared" si="89"/>
        <v>12</v>
      </c>
      <c r="S673" t="str">
        <f>INDEX(Illustrators!C:C,MATCH(SUBSTITUTE(LOWER(H673)," ",""),Illustrators!G:G,0))</f>
        <v>Julien Delval</v>
      </c>
      <c r="W673" t="str">
        <f t="shared" si="91"/>
        <v>{ id:"merchantcamp", illustrator:"Julien Delval" },</v>
      </c>
    </row>
    <row r="674" spans="1:23" x14ac:dyDescent="0.25">
      <c r="A674" t="s">
        <v>3232</v>
      </c>
      <c r="B674">
        <f t="shared" si="97"/>
        <v>34</v>
      </c>
      <c r="C674">
        <f t="shared" si="98"/>
        <v>59</v>
      </c>
      <c r="E674" t="str">
        <f t="shared" si="99"/>
        <v>/images/b/b6/TiaraArt.jpg</v>
      </c>
      <c r="H674" s="3" t="s">
        <v>3263</v>
      </c>
      <c r="J674" t="s">
        <v>3320</v>
      </c>
      <c r="K674" s="3" t="s">
        <v>3525</v>
      </c>
      <c r="L674" t="str">
        <f t="shared" si="95"/>
        <v>/images/6/60/OdysseysArt.jpg</v>
      </c>
      <c r="O674">
        <f t="shared" si="94"/>
        <v>8</v>
      </c>
      <c r="P674">
        <f t="shared" si="89"/>
        <v>8</v>
      </c>
      <c r="S674" t="str">
        <f>INDEX(Illustrators!C:C,MATCH(SUBSTITUTE(LOWER(H674)," ",""),Illustrators!G:G,0))</f>
        <v>Julien Delval</v>
      </c>
      <c r="W674" t="str">
        <f t="shared" si="91"/>
        <v>{ id:"odysseys", illustrator:"Julien Delval" },</v>
      </c>
    </row>
    <row r="675" spans="1:23" x14ac:dyDescent="0.25">
      <c r="A675" t="s">
        <v>3233</v>
      </c>
      <c r="B675">
        <f t="shared" si="97"/>
        <v>34</v>
      </c>
      <c r="C675">
        <f t="shared" si="98"/>
        <v>59</v>
      </c>
      <c r="E675" t="str">
        <f t="shared" si="99"/>
        <v>/images/a/a1/ClerkArt.jpg</v>
      </c>
      <c r="H675" s="3" t="s">
        <v>3348</v>
      </c>
      <c r="I675" s="3" t="s">
        <v>3405</v>
      </c>
      <c r="J675" t="s">
        <v>3365</v>
      </c>
      <c r="K675" s="3" t="s">
        <v>3577</v>
      </c>
      <c r="L675" t="str">
        <f t="shared" si="95"/>
        <v>/images/7/70/Old_MapArt.jpg</v>
      </c>
      <c r="O675">
        <f t="shared" si="94"/>
        <v>13</v>
      </c>
      <c r="P675">
        <f t="shared" si="89"/>
        <v>6</v>
      </c>
      <c r="S675" t="str">
        <f>INDEX(Illustrators!C:C,MATCH(SUBSTITUTE(LOWER(H675)," ",""),Illustrators!G:G,0))</f>
        <v>Julien Delval</v>
      </c>
      <c r="W675" t="str">
        <f t="shared" si="91"/>
        <v>{ id:"oldmap", illustrator:"Julien Delval" },</v>
      </c>
    </row>
    <row r="676" spans="1:23" x14ac:dyDescent="0.25">
      <c r="A676" t="s">
        <v>3234</v>
      </c>
      <c r="B676">
        <f t="shared" si="97"/>
        <v>39</v>
      </c>
      <c r="C676">
        <f t="shared" si="98"/>
        <v>69</v>
      </c>
      <c r="E676" t="str">
        <f t="shared" si="99"/>
        <v>/images/e/e2/InvestmentArt.jpg</v>
      </c>
      <c r="H676" s="3" t="s">
        <v>3349</v>
      </c>
      <c r="J676" t="s">
        <v>3374</v>
      </c>
      <c r="K676" s="3" t="s">
        <v>3576</v>
      </c>
      <c r="L676" t="str">
        <f t="shared" si="95"/>
        <v>/images/8/8a/VoyageArt.jpg</v>
      </c>
      <c r="O676">
        <f t="shared" si="94"/>
        <v>6</v>
      </c>
      <c r="P676">
        <f t="shared" si="89"/>
        <v>6</v>
      </c>
      <c r="S676" t="str">
        <f>INDEX(Illustrators!C:C,MATCH(SUBSTITUTE(LOWER(H676)," ",""),Illustrators!G:G,0))</f>
        <v>Julien Delval</v>
      </c>
      <c r="W676" t="str">
        <f t="shared" si="91"/>
        <v>{ id:"voyage", illustrator:"Julien Delval" },</v>
      </c>
    </row>
    <row r="677" spans="1:23" x14ac:dyDescent="0.25">
      <c r="A677" t="s">
        <v>3236</v>
      </c>
      <c r="B677">
        <f t="shared" si="97"/>
        <v>38</v>
      </c>
      <c r="C677">
        <f t="shared" si="98"/>
        <v>67</v>
      </c>
      <c r="E677" t="str">
        <f t="shared" si="99"/>
        <v>/images/0/0d/CharlatanArt.jpg</v>
      </c>
      <c r="F677" t="s">
        <v>1438</v>
      </c>
      <c r="H677" s="3" t="s">
        <v>3350</v>
      </c>
      <c r="I677" s="3" t="s">
        <v>3390</v>
      </c>
      <c r="J677" t="s">
        <v>3378</v>
      </c>
      <c r="K677" s="3" t="s">
        <v>3575</v>
      </c>
      <c r="L677" t="str">
        <f t="shared" si="95"/>
        <v>/images/1/11/Sunken_TreasureArt.jpg</v>
      </c>
      <c r="O677">
        <f t="shared" si="94"/>
        <v>15</v>
      </c>
      <c r="P677">
        <f t="shared" si="89"/>
        <v>14</v>
      </c>
      <c r="S677" t="str">
        <f>INDEX(Illustrators!C:C,MATCH(SUBSTITUTE(LOWER(H677)," ",""),Illustrators!G:G,0))</f>
        <v>Julien Delval</v>
      </c>
      <c r="W677" t="str">
        <f t="shared" si="91"/>
        <v>{ id:"sunkentreasure", illustrator:"Julien Delval" },</v>
      </c>
    </row>
    <row r="678" spans="1:23" x14ac:dyDescent="0.25">
      <c r="A678" t="s">
        <v>3237</v>
      </c>
      <c r="B678">
        <f t="shared" si="97"/>
        <v>39</v>
      </c>
      <c r="C678">
        <f t="shared" si="98"/>
        <v>69</v>
      </c>
      <c r="E678" t="str">
        <f t="shared" si="99"/>
        <v>/images/f/f6/CollectionArt.jpg</v>
      </c>
      <c r="H678" s="3" t="s">
        <v>3351</v>
      </c>
      <c r="I678" s="3" t="s">
        <v>3406</v>
      </c>
      <c r="J678" t="s">
        <v>3380</v>
      </c>
      <c r="K678" s="3" t="s">
        <v>3574</v>
      </c>
      <c r="L678" t="str">
        <f t="shared" si="95"/>
        <v>/images/c/c0/Distant_ShoreArt.jpg</v>
      </c>
      <c r="O678">
        <f t="shared" si="94"/>
        <v>15</v>
      </c>
      <c r="P678">
        <f t="shared" si="89"/>
        <v>12</v>
      </c>
      <c r="S678" t="str">
        <f>INDEX(Illustrators!C:C,MATCH(SUBSTITUTE(LOWER(H678)," ",""),Illustrators!G:G,0))</f>
        <v>Julien Delval</v>
      </c>
      <c r="W678" t="str">
        <f t="shared" si="91"/>
        <v>{ id:"distantshore", illustrator:"Julien Delval" },</v>
      </c>
    </row>
    <row r="679" spans="1:23" x14ac:dyDescent="0.25">
      <c r="A679" t="s">
        <v>3238</v>
      </c>
      <c r="B679">
        <f t="shared" si="97"/>
        <v>41</v>
      </c>
      <c r="C679">
        <f t="shared" si="98"/>
        <v>73</v>
      </c>
      <c r="E679" t="str">
        <f t="shared" si="99"/>
        <v>/images/3/38/Crystal_BallArt.jpg</v>
      </c>
      <c r="H679" s="3" t="s">
        <v>3264</v>
      </c>
      <c r="J679" t="s">
        <v>3321</v>
      </c>
      <c r="K679" s="3" t="s">
        <v>3540</v>
      </c>
      <c r="L679" t="str">
        <f t="shared" si="95"/>
        <v>/images/1/1c/SentinelArt.jpg</v>
      </c>
      <c r="O679">
        <f t="shared" si="94"/>
        <v>8</v>
      </c>
      <c r="P679">
        <f t="shared" si="89"/>
        <v>8</v>
      </c>
      <c r="S679" t="str">
        <f>INDEX(Illustrators!C:C,MATCH(SUBSTITUTE(LOWER(H679)," ",""),Illustrators!G:G,0))</f>
        <v>Brian Brinlee</v>
      </c>
      <c r="W679" t="str">
        <f t="shared" si="91"/>
        <v>{ id:"sentinel", illustrator:"Brian Brinlee" },</v>
      </c>
    </row>
    <row r="680" spans="1:23" x14ac:dyDescent="0.25">
      <c r="A680" t="s">
        <v>3239</v>
      </c>
      <c r="B680">
        <f t="shared" si="97"/>
        <v>36</v>
      </c>
      <c r="C680">
        <f t="shared" si="98"/>
        <v>63</v>
      </c>
      <c r="E680" t="str">
        <f t="shared" si="99"/>
        <v>/images/4/4b/MagnateArt.jpg</v>
      </c>
      <c r="H680" s="3" t="s">
        <v>3265</v>
      </c>
      <c r="J680" t="s">
        <v>3367</v>
      </c>
      <c r="K680" s="3" t="s">
        <v>3531</v>
      </c>
      <c r="L680" t="str">
        <f t="shared" si="95"/>
        <v>/images/4/44/UnderlingArt.jpg</v>
      </c>
      <c r="O680">
        <f t="shared" si="94"/>
        <v>10</v>
      </c>
      <c r="P680">
        <f t="shared" si="89"/>
        <v>9</v>
      </c>
      <c r="S680" t="str">
        <f>INDEX(Illustrators!C:C,MATCH(SUBSTITUTE(LOWER(H680)," ",""),Illustrators!G:G,0))</f>
        <v>Claus Stephan</v>
      </c>
      <c r="W680" t="str">
        <f t="shared" si="91"/>
        <v>{ id:"underling", illustrator:"Claus Stephan" },</v>
      </c>
    </row>
    <row r="681" spans="1:23" x14ac:dyDescent="0.25">
      <c r="A681" t="s">
        <v>3240</v>
      </c>
      <c r="B681">
        <f t="shared" si="97"/>
        <v>38</v>
      </c>
      <c r="C681">
        <f t="shared" si="98"/>
        <v>67</v>
      </c>
      <c r="E681" t="str">
        <f t="shared" si="99"/>
        <v>/images/0/09/War_ChestArt.jpg</v>
      </c>
      <c r="H681" s="3" t="s">
        <v>3266</v>
      </c>
      <c r="J681" t="s">
        <v>3322</v>
      </c>
      <c r="K681" s="3" t="s">
        <v>3526</v>
      </c>
      <c r="L681" t="str">
        <f t="shared" si="95"/>
        <v>/images/c/c3/WizardsArt.jpg</v>
      </c>
      <c r="O681">
        <f t="shared" si="94"/>
        <v>9</v>
      </c>
      <c r="P681">
        <f t="shared" si="89"/>
        <v>7</v>
      </c>
      <c r="S681" t="str">
        <f>INDEX(Illustrators!C:C,MATCH(SUBSTITUTE(LOWER(H681)," ",""),Illustrators!G:G,0))</f>
        <v>Harald Lieske</v>
      </c>
      <c r="W681" t="str">
        <f t="shared" si="91"/>
        <v>{ id:"wizards", illustrator:"Harald Lieske" },</v>
      </c>
    </row>
    <row r="682" spans="1:23" x14ac:dyDescent="0.25">
      <c r="A682" t="s">
        <v>3448</v>
      </c>
      <c r="B682">
        <f t="shared" si="97"/>
        <v>38</v>
      </c>
      <c r="C682">
        <f t="shared" si="98"/>
        <v>67</v>
      </c>
      <c r="E682" t="str">
        <f t="shared" si="99"/>
        <v>/images/c/cf/TownsfolkArt.jpg</v>
      </c>
      <c r="H682" s="3" t="s">
        <v>3344</v>
      </c>
      <c r="J682" t="s">
        <v>3366</v>
      </c>
      <c r="K682" t="s">
        <v>3578</v>
      </c>
      <c r="L682" t="str">
        <f t="shared" si="95"/>
        <v>/images/3/3c/StudentArt.jpg</v>
      </c>
      <c r="O682">
        <f t="shared" si="94"/>
        <v>17</v>
      </c>
      <c r="P682">
        <f t="shared" si="89"/>
        <v>7</v>
      </c>
      <c r="S682" t="str">
        <f>INDEX(Illustrators!C:C,MATCH(SUBSTITUTE(LOWER(H682)," ",""),Illustrators!G:G,0))</f>
        <v>Harald Lieske</v>
      </c>
      <c r="W682" t="str">
        <f t="shared" si="91"/>
        <v>{ id:"student", illustrator:"Harald Lieske" },</v>
      </c>
    </row>
    <row r="683" spans="1:23" x14ac:dyDescent="0.25">
      <c r="A683" t="s">
        <v>3449</v>
      </c>
      <c r="B683">
        <f t="shared" si="97"/>
        <v>35</v>
      </c>
      <c r="C683">
        <f t="shared" si="98"/>
        <v>61</v>
      </c>
      <c r="E683" t="str">
        <f t="shared" si="99"/>
        <v>/images/2/29/AugursArt.jpg</v>
      </c>
      <c r="H683" s="3" t="s">
        <v>3345</v>
      </c>
      <c r="J683" t="s">
        <v>3372</v>
      </c>
      <c r="K683" t="s">
        <v>3580</v>
      </c>
      <c r="L683" t="str">
        <f t="shared" si="95"/>
        <v>/images/c/c8/ConjurerArt.jpg</v>
      </c>
      <c r="O683">
        <f t="shared" si="94"/>
        <v>12</v>
      </c>
      <c r="P683">
        <f t="shared" si="89"/>
        <v>8</v>
      </c>
      <c r="S683" t="str">
        <f>INDEX(Illustrators!C:C,MATCH(SUBSTITUTE(LOWER(H683)," ",""),Illustrators!G:G,0))</f>
        <v>Harald Lieske</v>
      </c>
      <c r="W683" t="str">
        <f t="shared" si="91"/>
        <v>{ id:"conjurer", illustrator:"Harald Lieske" },</v>
      </c>
    </row>
    <row r="684" spans="1:23" x14ac:dyDescent="0.25">
      <c r="A684" t="s">
        <v>3450</v>
      </c>
      <c r="B684">
        <f t="shared" si="97"/>
        <v>36</v>
      </c>
      <c r="C684">
        <f t="shared" si="98"/>
        <v>63</v>
      </c>
      <c r="E684" t="str">
        <f t="shared" si="99"/>
        <v>/images/9/92/ClashesArt.jpg</v>
      </c>
      <c r="H684" s="3" t="s">
        <v>3346</v>
      </c>
      <c r="J684" t="s">
        <v>3376</v>
      </c>
      <c r="K684" t="s">
        <v>3579</v>
      </c>
      <c r="L684" t="str">
        <f t="shared" si="95"/>
        <v>/images/f/f0/SorcererArt.jpg</v>
      </c>
      <c r="O684">
        <f t="shared" si="94"/>
        <v>7</v>
      </c>
      <c r="P684">
        <f t="shared" si="89"/>
        <v>8</v>
      </c>
      <c r="S684" t="str">
        <f>INDEX(Illustrators!C:C,MATCH(SUBSTITUTE(LOWER(H684)," ",""),Illustrators!G:G,0))</f>
        <v>Harald Lieske</v>
      </c>
      <c r="W684" t="str">
        <f t="shared" si="91"/>
        <v>{ id:"sorcerer", illustrator:"Harald Lieske" },</v>
      </c>
    </row>
    <row r="685" spans="1:23" x14ac:dyDescent="0.25">
      <c r="A685" t="s">
        <v>3451</v>
      </c>
      <c r="B685">
        <f t="shared" si="97"/>
        <v>34</v>
      </c>
      <c r="C685">
        <f t="shared" si="98"/>
        <v>59</v>
      </c>
      <c r="E685" t="str">
        <f t="shared" si="99"/>
        <v>/images/1/13/FortsArt.jpg</v>
      </c>
      <c r="H685" s="3" t="s">
        <v>3347</v>
      </c>
      <c r="J685" t="s">
        <v>3381</v>
      </c>
      <c r="K685" t="s">
        <v>3581</v>
      </c>
      <c r="L685" t="str">
        <f t="shared" si="95"/>
        <v>/images/c/c7/LichArt.jpg</v>
      </c>
      <c r="O685">
        <f t="shared" si="94"/>
        <v>5</v>
      </c>
      <c r="P685">
        <f t="shared" ref="P685:P727" si="100">LEN(H685)</f>
        <v>4</v>
      </c>
      <c r="S685" t="str">
        <f>INDEX(Illustrators!C:C,MATCH(SUBSTITUTE(LOWER(H685)," ",""),Illustrators!G:G,0))</f>
        <v>Harald Lieske</v>
      </c>
      <c r="W685" t="str">
        <f t="shared" si="91"/>
        <v>{ id:"lich", illustrator:"Harald Lieske" },</v>
      </c>
    </row>
    <row r="686" spans="1:23" x14ac:dyDescent="0.25">
      <c r="A686" t="s">
        <v>3452</v>
      </c>
      <c r="B686">
        <f t="shared" si="97"/>
        <v>37</v>
      </c>
      <c r="C686">
        <f t="shared" si="98"/>
        <v>65</v>
      </c>
      <c r="E686" t="str">
        <f t="shared" si="99"/>
        <v>/images/6/60/OdysseysArt.jpg</v>
      </c>
      <c r="H686" s="3" t="s">
        <v>3267</v>
      </c>
      <c r="J686" t="s">
        <v>3323</v>
      </c>
      <c r="K686" t="s">
        <v>3543</v>
      </c>
      <c r="L686" t="str">
        <f t="shared" si="95"/>
        <v>/images/7/7f/BrokerArt.jpg</v>
      </c>
      <c r="O686">
        <f t="shared" si="94"/>
        <v>8</v>
      </c>
      <c r="P686">
        <f t="shared" si="100"/>
        <v>6</v>
      </c>
      <c r="S686" t="str">
        <f>INDEX(Illustrators!C:C,MATCH(SUBSTITUTE(LOWER(H686)," ",""),Illustrators!G:G,0))</f>
        <v>Claus Stephan</v>
      </c>
      <c r="W686" t="str">
        <f t="shared" si="91"/>
        <v>{ id:"broker", illustrator:"Claus Stephan" },</v>
      </c>
    </row>
    <row r="687" spans="1:23" x14ac:dyDescent="0.25">
      <c r="A687" t="s">
        <v>3453</v>
      </c>
      <c r="B687">
        <f t="shared" si="97"/>
        <v>36</v>
      </c>
      <c r="C687">
        <f t="shared" si="98"/>
        <v>63</v>
      </c>
      <c r="E687" t="str">
        <f t="shared" si="99"/>
        <v>/images/c/c3/WizardsArt.jpg</v>
      </c>
      <c r="H687" s="3" t="s">
        <v>3268</v>
      </c>
      <c r="J687" t="s">
        <v>3324</v>
      </c>
      <c r="K687" t="s">
        <v>3547</v>
      </c>
      <c r="L687" t="str">
        <f t="shared" si="95"/>
        <v>/images/5/55/CarpenterArt.jpg</v>
      </c>
      <c r="O687">
        <f t="shared" si="94"/>
        <v>12</v>
      </c>
      <c r="P687">
        <f t="shared" si="100"/>
        <v>9</v>
      </c>
      <c r="S687" t="str">
        <f>INDEX(Illustrators!C:C,MATCH(SUBSTITUTE(LOWER(H687)," ",""),Illustrators!G:G,0))</f>
        <v>Claus Stephan</v>
      </c>
      <c r="W687" t="str">
        <f t="shared" si="91"/>
        <v>{ id:"carpenter", illustrator:"Claus Stephan" },</v>
      </c>
    </row>
    <row r="688" spans="1:23" x14ac:dyDescent="0.25">
      <c r="A688" t="s">
        <v>3454</v>
      </c>
      <c r="B688">
        <f t="shared" si="97"/>
        <v>38</v>
      </c>
      <c r="C688">
        <f t="shared" si="98"/>
        <v>67</v>
      </c>
      <c r="E688" t="str">
        <f t="shared" si="99"/>
        <v>/images/0/0b/Guard_DogArt.jpg</v>
      </c>
      <c r="H688" s="3" t="s">
        <v>3269</v>
      </c>
      <c r="J688" t="s">
        <v>3325</v>
      </c>
      <c r="K688" t="s">
        <v>3559</v>
      </c>
      <c r="L688" t="str">
        <f t="shared" si="95"/>
        <v>/images/4/48/CourierArt.jpg</v>
      </c>
      <c r="O688">
        <f t="shared" si="94"/>
        <v>15</v>
      </c>
      <c r="P688">
        <f t="shared" si="100"/>
        <v>7</v>
      </c>
      <c r="S688" t="str">
        <f>INDEX(Illustrators!C:C,MATCH(SUBSTITUTE(LOWER(H688)," ",""),Illustrators!G:G,0))</f>
        <v>Julien Delval</v>
      </c>
      <c r="W688" t="str">
        <f t="shared" si="91"/>
        <v>{ id:"courier", illustrator:"Julien Delval" },</v>
      </c>
    </row>
    <row r="689" spans="1:23" x14ac:dyDescent="0.25">
      <c r="A689" t="s">
        <v>3455</v>
      </c>
      <c r="B689">
        <f t="shared" si="97"/>
        <v>35</v>
      </c>
      <c r="C689">
        <f t="shared" si="98"/>
        <v>61</v>
      </c>
      <c r="E689" t="str">
        <f t="shared" si="99"/>
        <v>/images/2/26/NomadsArt.jpg</v>
      </c>
      <c r="H689" s="3" t="s">
        <v>3270</v>
      </c>
      <c r="J689" t="s">
        <v>3326</v>
      </c>
      <c r="K689" t="s">
        <v>3558</v>
      </c>
      <c r="L689" t="str">
        <f t="shared" si="95"/>
        <v>/images/4/4e/InnkeeperArt.jpg</v>
      </c>
      <c r="O689">
        <f t="shared" si="94"/>
        <v>10</v>
      </c>
      <c r="P689">
        <f t="shared" si="100"/>
        <v>9</v>
      </c>
      <c r="S689" t="str">
        <f>INDEX(Illustrators!C:C,MATCH(SUBSTITUTE(LOWER(H689)," ",""),Illustrators!G:G,0))</f>
        <v>Julien Delval</v>
      </c>
      <c r="W689" t="str">
        <f t="shared" si="91"/>
        <v>{ id:"innkeeper", illustrator:"Julien Delval" },</v>
      </c>
    </row>
    <row r="690" spans="1:23" x14ac:dyDescent="0.25">
      <c r="A690" t="s">
        <v>3456</v>
      </c>
      <c r="B690">
        <f t="shared" si="97"/>
        <v>34</v>
      </c>
      <c r="C690">
        <f t="shared" si="98"/>
        <v>59</v>
      </c>
      <c r="E690" t="str">
        <f t="shared" si="99"/>
        <v>/images/a/a3/TrailArt.jpg</v>
      </c>
      <c r="H690" s="3" t="s">
        <v>3271</v>
      </c>
      <c r="I690" s="3" t="s">
        <v>3388</v>
      </c>
      <c r="J690" t="s">
        <v>3327</v>
      </c>
      <c r="K690" t="s">
        <v>3557</v>
      </c>
      <c r="L690" t="str">
        <f t="shared" si="95"/>
        <v>/images/a/a5/Royal_GalleyArt.jpg</v>
      </c>
      <c r="O690">
        <f t="shared" si="94"/>
        <v>13</v>
      </c>
      <c r="P690">
        <f t="shared" si="100"/>
        <v>11</v>
      </c>
      <c r="S690" t="str">
        <f>INDEX(Illustrators!C:C,MATCH(SUBSTITUTE(LOWER(H690)," ",""),Illustrators!G:G,0))</f>
        <v>Brian Brinlee</v>
      </c>
      <c r="W690" t="str">
        <f t="shared" si="91"/>
        <v>{ id:"royalgalley", illustrator:"Brian Brinlee" },</v>
      </c>
    </row>
    <row r="691" spans="1:23" x14ac:dyDescent="0.25">
      <c r="A691" t="s">
        <v>3457</v>
      </c>
      <c r="B691">
        <f t="shared" si="97"/>
        <v>35</v>
      </c>
      <c r="C691">
        <f t="shared" si="98"/>
        <v>61</v>
      </c>
      <c r="E691" t="str">
        <f t="shared" si="99"/>
        <v>/images/b/b3/WeaverArt.jpg</v>
      </c>
      <c r="H691" s="3" t="s">
        <v>3272</v>
      </c>
      <c r="I691" s="3" t="s">
        <v>3555</v>
      </c>
      <c r="J691" t="s">
        <v>3329</v>
      </c>
      <c r="K691" t="s">
        <v>3556</v>
      </c>
      <c r="L691" t="str">
        <f t="shared" si="95"/>
        <v>/images/c/ce/TownArt.jpg</v>
      </c>
      <c r="O691">
        <f t="shared" si="94"/>
        <v>5</v>
      </c>
      <c r="P691">
        <f t="shared" si="100"/>
        <v>4</v>
      </c>
      <c r="S691" t="str">
        <f>INDEX(Illustrators!C:C,MATCH(SUBSTITUTE(LOWER(H691)," ",""),Illustrators!G:G,0))</f>
        <v>Julien Delval</v>
      </c>
      <c r="W691" t="str">
        <f t="shared" si="91"/>
        <v>{ id:"town", illustrator:"Julien Delval" },</v>
      </c>
    </row>
    <row r="692" spans="1:23" x14ac:dyDescent="0.25">
      <c r="A692" t="s">
        <v>3458</v>
      </c>
      <c r="B692">
        <f t="shared" si="97"/>
        <v>38</v>
      </c>
      <c r="C692">
        <f t="shared" si="98"/>
        <v>67</v>
      </c>
      <c r="E692" t="str">
        <f t="shared" si="99"/>
        <v>/images/b/be/BerserkerArt.jpg</v>
      </c>
      <c r="H692" s="3" t="s">
        <v>3273</v>
      </c>
      <c r="J692" t="s">
        <v>3330</v>
      </c>
      <c r="K692" t="s">
        <v>3554</v>
      </c>
      <c r="L692" t="str">
        <f t="shared" si="95"/>
        <v>/images/c/c2/BarbarianArt.jpg</v>
      </c>
      <c r="O692">
        <f t="shared" si="94"/>
        <v>7</v>
      </c>
      <c r="P692">
        <f t="shared" si="100"/>
        <v>9</v>
      </c>
      <c r="S692" t="str">
        <f>INDEX(Illustrators!C:C,MATCH(SUBSTITUTE(LOWER(H692)," ",""),Illustrators!G:G,0))</f>
        <v>Julien Delval</v>
      </c>
      <c r="W692" t="str">
        <f t="shared" si="91"/>
        <v>{ id:"barbarian", illustrator:"Julien Delval" },</v>
      </c>
    </row>
    <row r="693" spans="1:23" x14ac:dyDescent="0.25">
      <c r="A693" t="s">
        <v>3459</v>
      </c>
      <c r="B693">
        <f t="shared" si="97"/>
        <v>37</v>
      </c>
      <c r="C693">
        <f t="shared" si="98"/>
        <v>65</v>
      </c>
      <c r="E693" t="str">
        <f t="shared" si="99"/>
        <v>/images/8/84/CauldronArt.jpg</v>
      </c>
      <c r="H693" s="3" t="s">
        <v>3274</v>
      </c>
      <c r="I693" s="3" t="s">
        <v>3389</v>
      </c>
      <c r="J693" t="s">
        <v>3331</v>
      </c>
      <c r="K693" t="s">
        <v>3553</v>
      </c>
      <c r="L693" t="str">
        <f t="shared" ref="L693:L727" si="101">IF(J693="","",IF(I693&lt;&gt;"", INDEX(E:E,MATCH("*"&amp;I693&amp;"*",E:E,0)),INDEX(E:E,MATCH("*"&amp;H693&amp;"*",E:E,0))))</f>
        <v>/images/c/cd/Capital_CityArt.jpg</v>
      </c>
      <c r="O693">
        <f t="shared" si="94"/>
        <v>8</v>
      </c>
      <c r="P693">
        <f t="shared" si="100"/>
        <v>11</v>
      </c>
      <c r="S693" t="str">
        <f>INDEX(Illustrators!C:C,MATCH(SUBSTITUTE(LOWER(H693)," ",""),Illustrators!G:G,0))</f>
        <v>Lynell Ingram</v>
      </c>
      <c r="W693" t="str">
        <f t="shared" si="91"/>
        <v>{ id:"capitalcity", illustrator:"Lynell Ingram" },</v>
      </c>
    </row>
    <row r="694" spans="1:23" x14ac:dyDescent="0.25">
      <c r="A694" t="s">
        <v>3460</v>
      </c>
      <c r="B694">
        <f t="shared" si="97"/>
        <v>33</v>
      </c>
      <c r="C694">
        <f t="shared" si="98"/>
        <v>57</v>
      </c>
      <c r="E694" t="str">
        <f t="shared" si="99"/>
        <v>/images/7/7a/SoukArt.jpg</v>
      </c>
      <c r="F694" t="s">
        <v>1438</v>
      </c>
      <c r="H694" s="3" t="s">
        <v>3275</v>
      </c>
      <c r="J694" t="s">
        <v>3332</v>
      </c>
      <c r="K694" t="s">
        <v>3552</v>
      </c>
      <c r="L694" t="str">
        <f t="shared" si="101"/>
        <v>/images/0/04/ContractArt.jpg</v>
      </c>
      <c r="O694">
        <f t="shared" si="94"/>
        <v>7</v>
      </c>
      <c r="P694">
        <f t="shared" si="100"/>
        <v>8</v>
      </c>
      <c r="S694" t="str">
        <f>INDEX(Illustrators!C:C,MATCH(SUBSTITUTE(LOWER(H694)," ",""),Illustrators!G:G,0))</f>
        <v>Lynell Ingram</v>
      </c>
      <c r="W694" t="str">
        <f t="shared" si="91"/>
        <v>{ id:"contract", illustrator:"Lynell Ingram" },</v>
      </c>
    </row>
    <row r="695" spans="1:23" x14ac:dyDescent="0.25">
      <c r="A695" t="s">
        <v>3461</v>
      </c>
      <c r="B695">
        <f t="shared" si="97"/>
        <v>40</v>
      </c>
      <c r="C695">
        <f t="shared" si="98"/>
        <v>71</v>
      </c>
      <c r="E695" t="str">
        <f t="shared" si="99"/>
        <v>/images/4/41/WheelwrightArt.jpg</v>
      </c>
      <c r="H695" s="3" t="s">
        <v>3276</v>
      </c>
      <c r="J695" t="s">
        <v>3333</v>
      </c>
      <c r="K695" t="s">
        <v>3544</v>
      </c>
      <c r="L695" t="str">
        <f t="shared" si="101"/>
        <v>/images/1/1c/EmissaryArt.jpg</v>
      </c>
      <c r="O695">
        <f t="shared" si="94"/>
        <v>9</v>
      </c>
      <c r="P695">
        <f t="shared" si="100"/>
        <v>8</v>
      </c>
      <c r="S695" t="str">
        <f>INDEX(Illustrators!C:C,MATCH(SUBSTITUTE(LOWER(H695)," ",""),Illustrators!G:G,0))</f>
        <v>Jessi J</v>
      </c>
      <c r="W695" t="str">
        <f t="shared" si="91"/>
        <v>{ id:"emissary", illustrator:"Jessi J" },</v>
      </c>
    </row>
    <row r="696" spans="1:23" x14ac:dyDescent="0.25">
      <c r="A696" t="s">
        <v>3462</v>
      </c>
      <c r="B696">
        <f t="shared" si="97"/>
        <v>40</v>
      </c>
      <c r="C696">
        <f t="shared" si="98"/>
        <v>73</v>
      </c>
      <c r="E696" t="str">
        <f t="shared" si="99"/>
        <v>/images/2/21/Witch%27s_HutArt.jpg</v>
      </c>
      <c r="H696" s="3" t="s">
        <v>3277</v>
      </c>
      <c r="J696" t="s">
        <v>3386</v>
      </c>
      <c r="K696" t="s">
        <v>3550</v>
      </c>
      <c r="L696" t="str">
        <f t="shared" si="101"/>
        <v>/images/8/8b/GalleriaArt.jpg</v>
      </c>
      <c r="O696">
        <f t="shared" si="94"/>
        <v>14</v>
      </c>
      <c r="P696">
        <f t="shared" si="100"/>
        <v>8</v>
      </c>
      <c r="S696" t="str">
        <f>INDEX(Illustrators!C:C,MATCH(SUBSTITUTE(LOWER(H696)," ",""),Illustrators!G:G,0))</f>
        <v>Claus Stephan</v>
      </c>
      <c r="W696" t="str">
        <f t="shared" si="91"/>
        <v>{ id:"galleria", illustrator:"Claus Stephan" },</v>
      </c>
    </row>
    <row r="697" spans="1:23" x14ac:dyDescent="0.25">
      <c r="H697" s="3" t="s">
        <v>3278</v>
      </c>
      <c r="J697" t="s">
        <v>3334</v>
      </c>
      <c r="K697" t="s">
        <v>3545</v>
      </c>
      <c r="L697" t="str">
        <f t="shared" si="101"/>
        <v>/images/e/ea/GuildmasterArt.jpg</v>
      </c>
      <c r="O697">
        <f t="shared" si="94"/>
        <v>16</v>
      </c>
      <c r="P697">
        <f t="shared" si="100"/>
        <v>11</v>
      </c>
      <c r="S697" t="str">
        <f>INDEX(Illustrators!C:C,MATCH(SUBSTITUTE(LOWER(H697)," ",""),Illustrators!G:G,0))</f>
        <v>Elisa Cella</v>
      </c>
      <c r="W697" t="str">
        <f t="shared" si="91"/>
        <v>{ id:"guildmaster", illustrator:"Elisa Cella" },</v>
      </c>
    </row>
    <row r="698" spans="1:23" x14ac:dyDescent="0.25">
      <c r="H698" s="3" t="s">
        <v>3279</v>
      </c>
      <c r="J698" t="s">
        <v>3385</v>
      </c>
      <c r="K698" t="s">
        <v>3524</v>
      </c>
      <c r="L698" t="str">
        <f t="shared" si="101"/>
        <v>/images/6/67/HighwaymanArt.jpg</v>
      </c>
      <c r="O698">
        <f t="shared" si="94"/>
        <v>22</v>
      </c>
      <c r="P698">
        <f t="shared" si="100"/>
        <v>10</v>
      </c>
      <c r="S698" t="str">
        <f>INDEX(Illustrators!C:C,MATCH(SUBSTITUTE(LOWER(H698)," ",""),Illustrators!G:G,0))</f>
        <v>Eric J Carter</v>
      </c>
      <c r="W698" t="str">
        <f t="shared" si="91"/>
        <v>{ id:"highwayman", illustrator:"Eric J Carter" },</v>
      </c>
    </row>
    <row r="699" spans="1:23" x14ac:dyDescent="0.25">
      <c r="A699" s="1"/>
      <c r="H699" s="3" t="s">
        <v>1489</v>
      </c>
      <c r="I699" s="3" t="s">
        <v>3548</v>
      </c>
      <c r="J699" t="s">
        <v>3335</v>
      </c>
      <c r="K699" t="s">
        <v>3549</v>
      </c>
      <c r="L699" t="str">
        <f t="shared" si="101"/>
        <v>/images/4/4c/HunterArt.jpg</v>
      </c>
      <c r="O699">
        <f t="shared" si="94"/>
        <v>9</v>
      </c>
      <c r="P699">
        <f t="shared" si="100"/>
        <v>6</v>
      </c>
      <c r="S699" t="str">
        <f>INDEX(Illustrators!C:C,MATCH(SUBSTITUTE(LOWER(H699)," ",""),Illustrators!G:G,0))</f>
        <v>Julien Delval</v>
      </c>
      <c r="W699" t="str">
        <f t="shared" si="91"/>
        <v>{ id:"hunter", illustrator:"Julien Delval" },</v>
      </c>
    </row>
    <row r="700" spans="1:23" x14ac:dyDescent="0.25">
      <c r="A700" t="s">
        <v>3831</v>
      </c>
      <c r="B700">
        <f t="shared" ref="B700:B715" si="102">FIND("src=""",A700)+LEN("src=""")-1</f>
        <v>36</v>
      </c>
      <c r="C700">
        <f t="shared" ref="C700:C715" si="103">FIND(".jpg",A700,B700)+3</f>
        <v>63</v>
      </c>
      <c r="E700" t="str">
        <f t="shared" ref="E700:E715" si="104">SUBSTITUTE(RIGHT(LEFT(A700,C700),LEN(LEFT(A700,C700))-B700),"/thumb","")</f>
        <v>/images/e/e3/FarrierArt.jpg</v>
      </c>
      <c r="H700" s="3" t="s">
        <v>3280</v>
      </c>
      <c r="J700" t="s">
        <v>3336</v>
      </c>
      <c r="K700" t="s">
        <v>3532</v>
      </c>
      <c r="L700" t="str">
        <f t="shared" si="101"/>
        <v>/images/1/13/ModifyArt.jpg</v>
      </c>
      <c r="O700">
        <f t="shared" si="94"/>
        <v>12</v>
      </c>
      <c r="P700">
        <f t="shared" si="100"/>
        <v>6</v>
      </c>
      <c r="S700" t="str">
        <f>INDEX(Illustrators!C:C,MATCH(SUBSTITUTE(LOWER(H700)," ",""),Illustrators!G:G,0))</f>
        <v>Lynell Ingram</v>
      </c>
      <c r="W700" t="str">
        <f t="shared" si="91"/>
        <v>{ id:"modify", illustrator:"Lynell Ingram" },</v>
      </c>
    </row>
    <row r="701" spans="1:23" x14ac:dyDescent="0.25">
      <c r="A701" t="s">
        <v>3832</v>
      </c>
      <c r="B701">
        <f t="shared" si="102"/>
        <v>33</v>
      </c>
      <c r="C701">
        <f t="shared" si="103"/>
        <v>57</v>
      </c>
      <c r="E701" t="str">
        <f t="shared" si="104"/>
        <v>/images/1/1b/ShopArt.jpg</v>
      </c>
      <c r="H701" s="3" t="s">
        <v>3281</v>
      </c>
      <c r="J701" t="s">
        <v>3387</v>
      </c>
      <c r="K701" t="s">
        <v>3530</v>
      </c>
      <c r="L701" t="str">
        <f t="shared" si="101"/>
        <v>/images/2/25/SkirmisherArt.jpg</v>
      </c>
      <c r="O701">
        <f t="shared" si="94"/>
        <v>10</v>
      </c>
      <c r="P701">
        <f t="shared" si="100"/>
        <v>10</v>
      </c>
      <c r="S701" t="str">
        <f>INDEX(Illustrators!C:C,MATCH(SUBSTITUTE(LOWER(H701)," ",""),Illustrators!G:G,0))</f>
        <v>Claus Stephan</v>
      </c>
      <c r="W701" t="str">
        <f t="shared" si="91"/>
        <v>{ id:"skirmisher", illustrator:"Claus Stephan" },</v>
      </c>
    </row>
    <row r="702" spans="1:23" x14ac:dyDescent="0.25">
      <c r="A702" t="s">
        <v>3833</v>
      </c>
      <c r="B702">
        <f t="shared" si="102"/>
        <v>38</v>
      </c>
      <c r="C702">
        <f t="shared" si="103"/>
        <v>67</v>
      </c>
      <c r="E702" t="str">
        <f t="shared" si="104"/>
        <v>/images/9/93/InfirmaryArt.jpg</v>
      </c>
      <c r="H702" s="3" t="s">
        <v>3282</v>
      </c>
      <c r="J702" t="s">
        <v>3337</v>
      </c>
      <c r="K702" t="s">
        <v>3551</v>
      </c>
      <c r="L702" t="str">
        <f t="shared" si="101"/>
        <v>/images/0/03/SpecialistArt.jpg</v>
      </c>
      <c r="O702">
        <f t="shared" si="94"/>
        <v>11</v>
      </c>
      <c r="P702">
        <f t="shared" si="100"/>
        <v>10</v>
      </c>
      <c r="S702" t="str">
        <f>INDEX(Illustrators!C:C,MATCH(SUBSTITUTE(LOWER(H702)," ",""),Illustrators!G:G,0))</f>
        <v>Claus Stephan</v>
      </c>
      <c r="W702" t="str">
        <f t="shared" si="91"/>
        <v>{ id:"specialist", illustrator:"Claus Stephan" },</v>
      </c>
    </row>
    <row r="703" spans="1:23" x14ac:dyDescent="0.25">
      <c r="A703" t="s">
        <v>3834</v>
      </c>
      <c r="B703">
        <f t="shared" si="102"/>
        <v>38</v>
      </c>
      <c r="C703">
        <f t="shared" si="103"/>
        <v>67</v>
      </c>
      <c r="E703" t="str">
        <f t="shared" si="104"/>
        <v>/images/2/2d/FarmhandsArt.jpg</v>
      </c>
      <c r="H703" s="3" t="s">
        <v>3283</v>
      </c>
      <c r="J703" t="s">
        <v>3338</v>
      </c>
      <c r="K703" t="s">
        <v>3537</v>
      </c>
      <c r="L703" t="str">
        <f t="shared" si="101"/>
        <v>/images/9/98/SwapArt.jpg</v>
      </c>
      <c r="O703">
        <f t="shared" si="94"/>
        <v>4</v>
      </c>
      <c r="P703">
        <f t="shared" si="100"/>
        <v>4</v>
      </c>
      <c r="S703" t="str">
        <f>INDEX(Illustrators!C:C,MATCH(SUBSTITUTE(LOWER(H703)," ",""),Illustrators!G:G,0))</f>
        <v>Franz Vohwinkel</v>
      </c>
      <c r="W703" t="str">
        <f t="shared" si="91"/>
        <v>{ id:"swap", illustrator:"Franz Vohwinkel" },</v>
      </c>
    </row>
    <row r="704" spans="1:23" x14ac:dyDescent="0.25">
      <c r="A704" t="s">
        <v>3835</v>
      </c>
      <c r="B704">
        <f t="shared" si="102"/>
        <v>37</v>
      </c>
      <c r="C704">
        <f t="shared" si="103"/>
        <v>65</v>
      </c>
      <c r="E704" t="str">
        <f t="shared" si="104"/>
        <v>/images/6/64/CarnivalArt.jpg</v>
      </c>
      <c r="H704" s="3" t="s">
        <v>3284</v>
      </c>
      <c r="J704" t="s">
        <v>3285</v>
      </c>
      <c r="K704" t="s">
        <v>3546</v>
      </c>
      <c r="L704" t="str">
        <f t="shared" si="101"/>
        <v>/images/9/9c/MarquisArt.jpg</v>
      </c>
      <c r="O704">
        <f t="shared" si="94"/>
        <v>7</v>
      </c>
      <c r="P704">
        <f t="shared" si="100"/>
        <v>7</v>
      </c>
      <c r="S704" t="str">
        <f>INDEX(Illustrators!C:C,MATCH(SUBSTITUTE(LOWER(H704)," ",""),Illustrators!G:G,0))</f>
        <v>Franz Vohwinkel</v>
      </c>
      <c r="W704" t="str">
        <f t="shared" si="91"/>
        <v>{ id:"marquis", illustrator:"Franz Vohwinkel" },</v>
      </c>
    </row>
    <row r="705" spans="1:23" x14ac:dyDescent="0.25">
      <c r="A705" t="s">
        <v>3836</v>
      </c>
      <c r="B705">
        <f t="shared" si="102"/>
        <v>37</v>
      </c>
      <c r="C705">
        <f t="shared" si="103"/>
        <v>65</v>
      </c>
      <c r="E705" t="str">
        <f t="shared" si="104"/>
        <v>/images/e/ea/FerrymanArt.jpg</v>
      </c>
      <c r="F705" t="s">
        <v>887</v>
      </c>
      <c r="H705" s="3" t="s">
        <v>3288</v>
      </c>
      <c r="I705" s="3" t="s">
        <v>3432</v>
      </c>
      <c r="J705" t="s">
        <v>3407</v>
      </c>
      <c r="K705" t="s">
        <v>3586</v>
      </c>
      <c r="L705" t="str">
        <f t="shared" si="101"/>
        <v>/images/3/3c/Architects%27_GuildArt.jpg</v>
      </c>
      <c r="M705" t="s">
        <v>1929</v>
      </c>
      <c r="N705" t="e">
        <f>VLOOKUP(H705,digital_cards!U:V,2,FALSE)</f>
        <v>#N/A</v>
      </c>
      <c r="O705">
        <f t="shared" si="94"/>
        <v>22</v>
      </c>
      <c r="P705">
        <f t="shared" si="100"/>
        <v>15</v>
      </c>
      <c r="S705" t="str">
        <f>INDEX(Illustrators!C:C,MATCH(SUBSTITUTE(LOWER(H705)," ",""),Illustrators!G:G,0))</f>
        <v>Martin Hoffmann</v>
      </c>
      <c r="W705" t="str">
        <f t="shared" si="91"/>
        <v>{ id:"architectsguild", illustrator:"Martin Hoffmann" },</v>
      </c>
    </row>
    <row r="706" spans="1:23" x14ac:dyDescent="0.25">
      <c r="A706" t="s">
        <v>3837</v>
      </c>
      <c r="B706">
        <f t="shared" si="102"/>
        <v>36</v>
      </c>
      <c r="C706">
        <f t="shared" si="103"/>
        <v>63</v>
      </c>
      <c r="E706" t="str">
        <f t="shared" si="104"/>
        <v>/images/b/b2/FootpadArt.jpg</v>
      </c>
      <c r="F706" t="s">
        <v>887</v>
      </c>
      <c r="H706" s="3" t="s">
        <v>3289</v>
      </c>
      <c r="I706" s="3" t="s">
        <v>3430</v>
      </c>
      <c r="J706" t="s">
        <v>3408</v>
      </c>
      <c r="K706" t="s">
        <v>3587</v>
      </c>
      <c r="L706" t="str">
        <f t="shared" si="101"/>
        <v>/images/b/b7/Band_of_NomadsArt.jpg</v>
      </c>
      <c r="M706" t="s">
        <v>1929</v>
      </c>
      <c r="N706" t="e">
        <f>VLOOKUP(H706,digital_cards!U:V,2,FALSE)</f>
        <v>#N/A</v>
      </c>
      <c r="O706">
        <f t="shared" si="94"/>
        <v>16</v>
      </c>
      <c r="P706">
        <f t="shared" si="100"/>
        <v>12</v>
      </c>
      <c r="S706" t="str">
        <f>INDEX(Illustrators!C:C,MATCH(SUBSTITUTE(LOWER(H706)," ",""),Illustrators!G:G,0))</f>
        <v>Grant Hansen</v>
      </c>
      <c r="W706" t="str">
        <f t="shared" si="91"/>
        <v>{ id:"bandofnomads", illustrator:"Grant Hansen" },</v>
      </c>
    </row>
    <row r="707" spans="1:23" x14ac:dyDescent="0.25">
      <c r="A707" t="s">
        <v>3838</v>
      </c>
      <c r="B707">
        <f t="shared" si="102"/>
        <v>34</v>
      </c>
      <c r="C707">
        <f t="shared" si="103"/>
        <v>59</v>
      </c>
      <c r="E707" t="str">
        <f t="shared" si="104"/>
        <v>/images/2/2d/JoustArt.jpg</v>
      </c>
      <c r="F707" t="s">
        <v>887</v>
      </c>
      <c r="H707" s="3" t="s">
        <v>3290</v>
      </c>
      <c r="I707" s="3" t="s">
        <v>3429</v>
      </c>
      <c r="J707" t="s">
        <v>3409</v>
      </c>
      <c r="K707" t="s">
        <v>3588</v>
      </c>
      <c r="L707" t="str">
        <f t="shared" si="101"/>
        <v>/images/8/80/Cave_DwellersArt.jpg</v>
      </c>
      <c r="M707" t="s">
        <v>1929</v>
      </c>
      <c r="N707" t="e">
        <f>VLOOKUP(H707,digital_cards!U:V,2,FALSE)</f>
        <v>#N/A</v>
      </c>
      <c r="O707">
        <f t="shared" si="94"/>
        <v>11</v>
      </c>
      <c r="P707">
        <f t="shared" si="100"/>
        <v>12</v>
      </c>
      <c r="S707" t="str">
        <f>INDEX(Illustrators!C:C,MATCH(SUBSTITUTE(LOWER(H707)," ",""),Illustrators!G:G,0))</f>
        <v>Brian Brinlee</v>
      </c>
      <c r="W707" t="str">
        <f t="shared" si="91"/>
        <v>{ id:"cavedwellers", illustrator:"Brian Brinlee" },</v>
      </c>
    </row>
    <row r="708" spans="1:23" x14ac:dyDescent="0.25">
      <c r="A708" t="s">
        <v>3839</v>
      </c>
      <c r="B708">
        <f t="shared" si="102"/>
        <v>36</v>
      </c>
      <c r="C708">
        <f t="shared" si="103"/>
        <v>63</v>
      </c>
      <c r="E708" t="str">
        <f t="shared" si="104"/>
        <v>/images/d/df/CoronetArt.jpg</v>
      </c>
      <c r="F708" t="s">
        <v>887</v>
      </c>
      <c r="H708" s="3" t="s">
        <v>3291</v>
      </c>
      <c r="I708" s="3" t="s">
        <v>3391</v>
      </c>
      <c r="J708" t="s">
        <v>3410</v>
      </c>
      <c r="K708" t="s">
        <v>3589</v>
      </c>
      <c r="L708" t="str">
        <f t="shared" si="101"/>
        <v>/images/1/12/Circle_of_WitchesArt.jpg</v>
      </c>
      <c r="M708" t="s">
        <v>1929</v>
      </c>
      <c r="N708" t="e">
        <f>VLOOKUP(H708,digital_cards!U:V,2,FALSE)</f>
        <v>#N/A</v>
      </c>
      <c r="O708">
        <f t="shared" si="94"/>
        <v>20</v>
      </c>
      <c r="P708">
        <f t="shared" si="100"/>
        <v>15</v>
      </c>
      <c r="S708" t="str">
        <f>INDEX(Illustrators!C:C,MATCH(SUBSTITUTE(LOWER(H708)," ",""),Illustrators!G:G,0))</f>
        <v>Grant Hansen</v>
      </c>
      <c r="W708" t="str">
        <f t="shared" ref="W708:W727" si="105">IFERROR("{ id:"""&amp;H708&amp;""", illustrator:"""&amp;S708&amp;""" },","")</f>
        <v>{ id:"circleofwitches", illustrator:"Grant Hansen" },</v>
      </c>
    </row>
    <row r="709" spans="1:23" x14ac:dyDescent="0.25">
      <c r="A709" t="s">
        <v>3840</v>
      </c>
      <c r="B709">
        <f t="shared" si="102"/>
        <v>36</v>
      </c>
      <c r="C709">
        <f t="shared" si="103"/>
        <v>63</v>
      </c>
      <c r="E709" t="str">
        <f t="shared" si="104"/>
        <v>/images/8/8c/CourserArt.jpg</v>
      </c>
      <c r="F709" t="s">
        <v>887</v>
      </c>
      <c r="H709" s="3" t="s">
        <v>3292</v>
      </c>
      <c r="I709" s="3" t="s">
        <v>3427</v>
      </c>
      <c r="J709" t="s">
        <v>3411</v>
      </c>
      <c r="K709" t="s">
        <v>3590</v>
      </c>
      <c r="L709" t="str">
        <f t="shared" si="101"/>
        <v>/images/3/3e/City-stateArt.jpg</v>
      </c>
      <c r="M709" t="s">
        <v>1929</v>
      </c>
      <c r="N709" t="e">
        <f>VLOOKUP(H709,digital_cards!U:V,2,FALSE)</f>
        <v>#N/A</v>
      </c>
      <c r="O709">
        <f t="shared" si="94"/>
        <v>9</v>
      </c>
      <c r="P709">
        <f t="shared" si="100"/>
        <v>9</v>
      </c>
      <c r="S709" t="str">
        <f>INDEX(Illustrators!C:C,MATCH(SUBSTITUTE(LOWER(H709)," ",""),Illustrators!G:G,0))</f>
        <v>Marco Morte</v>
      </c>
      <c r="W709" t="str">
        <f t="shared" si="105"/>
        <v>{ id:"citystate", illustrator:"Marco Morte" },</v>
      </c>
    </row>
    <row r="710" spans="1:23" x14ac:dyDescent="0.25">
      <c r="A710" t="s">
        <v>3841</v>
      </c>
      <c r="B710">
        <f t="shared" si="102"/>
        <v>36</v>
      </c>
      <c r="C710">
        <f t="shared" si="103"/>
        <v>63</v>
      </c>
      <c r="E710" t="str">
        <f t="shared" si="104"/>
        <v>/images/4/47/DemesneArt.jpg</v>
      </c>
      <c r="F710" t="s">
        <v>887</v>
      </c>
      <c r="H710" s="3" t="s">
        <v>3293</v>
      </c>
      <c r="I710" s="3" t="s">
        <v>3428</v>
      </c>
      <c r="J710" t="s">
        <v>3412</v>
      </c>
      <c r="K710" t="s">
        <v>3591</v>
      </c>
      <c r="L710" t="str">
        <f t="shared" si="101"/>
        <v>/images/9/95/Coastal_HavenArt.jpg</v>
      </c>
      <c r="M710" t="s">
        <v>1929</v>
      </c>
      <c r="N710" t="e">
        <f>VLOOKUP(H710,digital_cards!U:V,2,FALSE)</f>
        <v>#N/A</v>
      </c>
      <c r="O710">
        <f t="shared" si="94"/>
        <v>12</v>
      </c>
      <c r="P710">
        <f t="shared" si="100"/>
        <v>12</v>
      </c>
      <c r="S710" t="str">
        <f>INDEX(Illustrators!C:C,MATCH(SUBSTITUTE(LOWER(H710)," ",""),Illustrators!G:G,0))</f>
        <v>Marco Morte</v>
      </c>
      <c r="W710" t="str">
        <f t="shared" si="105"/>
        <v>{ id:"coastalhaven", illustrator:"Marco Morte" },</v>
      </c>
    </row>
    <row r="711" spans="1:23" x14ac:dyDescent="0.25">
      <c r="A711" t="s">
        <v>3842</v>
      </c>
      <c r="B711">
        <f t="shared" si="102"/>
        <v>38</v>
      </c>
      <c r="C711">
        <f t="shared" si="103"/>
        <v>67</v>
      </c>
      <c r="E711" t="str">
        <f t="shared" si="104"/>
        <v>/images/b/be/HousecarlArt.jpg</v>
      </c>
      <c r="F711" t="s">
        <v>887</v>
      </c>
      <c r="H711" s="3" t="s">
        <v>3294</v>
      </c>
      <c r="I711" s="3" t="s">
        <v>3431</v>
      </c>
      <c r="J711" t="s">
        <v>3413</v>
      </c>
      <c r="K711" t="s">
        <v>3592</v>
      </c>
      <c r="L711" t="str">
        <f t="shared" si="101"/>
        <v>/images/6/6c/Crafters%27_GuildArt.jpg</v>
      </c>
      <c r="M711" t="s">
        <v>1929</v>
      </c>
      <c r="N711" t="e">
        <f>VLOOKUP(H711,digital_cards!U:V,2,FALSE)</f>
        <v>#N/A</v>
      </c>
      <c r="O711">
        <f t="shared" si="94"/>
        <v>19</v>
      </c>
      <c r="P711">
        <f t="shared" si="100"/>
        <v>13</v>
      </c>
      <c r="S711" t="str">
        <f>INDEX(Illustrators!C:C,MATCH(SUBSTITUTE(LOWER(H711)," ",""),Illustrators!G:G,0))</f>
        <v>Martin Hoffmann</v>
      </c>
      <c r="W711" t="str">
        <f t="shared" si="105"/>
        <v>{ id:"craftersguild", illustrator:"Martin Hoffmann" },</v>
      </c>
    </row>
    <row r="712" spans="1:23" x14ac:dyDescent="0.25">
      <c r="A712" t="s">
        <v>3843</v>
      </c>
      <c r="B712">
        <f t="shared" si="102"/>
        <v>40</v>
      </c>
      <c r="C712">
        <f t="shared" si="103"/>
        <v>71</v>
      </c>
      <c r="E712" t="str">
        <f t="shared" si="104"/>
        <v>/images/8/83/Huge_TurnipArt.jpg</v>
      </c>
      <c r="F712" t="s">
        <v>887</v>
      </c>
      <c r="H712" s="3" t="s">
        <v>3295</v>
      </c>
      <c r="I712" s="3" t="s">
        <v>3392</v>
      </c>
      <c r="J712" t="s">
        <v>3584</v>
      </c>
      <c r="K712" t="s">
        <v>3593</v>
      </c>
      <c r="L712" t="str">
        <f t="shared" si="101"/>
        <v>/images/c/cb/Desert_GuidesArt.jpg</v>
      </c>
      <c r="M712" t="s">
        <v>1929</v>
      </c>
      <c r="N712" t="e">
        <f>VLOOKUP(H712,digital_cards!U:V,2,FALSE)</f>
        <v>#N/A</v>
      </c>
      <c r="O712">
        <f t="shared" si="94"/>
        <v>16</v>
      </c>
      <c r="P712">
        <f t="shared" si="100"/>
        <v>12</v>
      </c>
      <c r="S712" t="str">
        <f>INDEX(Illustrators!C:C,MATCH(SUBSTITUTE(LOWER(H712)," ",""),Illustrators!G:G,0))</f>
        <v>Martin Hoffmann</v>
      </c>
      <c r="W712" t="str">
        <f t="shared" si="105"/>
        <v>{ id:"desertguides", illustrator:"Martin Hoffmann" },</v>
      </c>
    </row>
    <row r="713" spans="1:23" x14ac:dyDescent="0.25">
      <c r="A713" t="s">
        <v>3844</v>
      </c>
      <c r="B713">
        <f t="shared" si="102"/>
        <v>35</v>
      </c>
      <c r="C713">
        <f t="shared" si="103"/>
        <v>61</v>
      </c>
      <c r="E713" t="str">
        <f t="shared" si="104"/>
        <v>/images/d/df/RenownArt.jpg</v>
      </c>
      <c r="F713" t="s">
        <v>887</v>
      </c>
      <c r="H713" s="3" t="s">
        <v>3296</v>
      </c>
      <c r="I713" s="3" t="s">
        <v>3433</v>
      </c>
      <c r="J713" t="s">
        <v>3414</v>
      </c>
      <c r="K713" t="s">
        <v>3594</v>
      </c>
      <c r="L713" t="str">
        <f t="shared" si="101"/>
        <v>/images/3/3d/Family_of_InventorsArt.jpg</v>
      </c>
      <c r="M713" t="s">
        <v>1929</v>
      </c>
      <c r="N713" t="e">
        <f>VLOOKUP(H713,digital_cards!U:V,2,FALSE)</f>
        <v>#N/A</v>
      </c>
      <c r="O713">
        <f t="shared" si="94"/>
        <v>20</v>
      </c>
      <c r="P713">
        <f t="shared" si="100"/>
        <v>17</v>
      </c>
      <c r="S713" t="str">
        <f>INDEX(Illustrators!C:C,MATCH(SUBSTITUTE(LOWER(H713)," ",""),Illustrators!G:G,0))</f>
        <v>Martin Hoffmann</v>
      </c>
      <c r="W713" t="str">
        <f t="shared" si="105"/>
        <v>{ id:"familyofinventors", illustrator:"Martin Hoffmann" },</v>
      </c>
    </row>
    <row r="714" spans="1:23" x14ac:dyDescent="0.25">
      <c r="F714" t="s">
        <v>887</v>
      </c>
      <c r="H714" s="3" t="s">
        <v>3297</v>
      </c>
      <c r="I714" s="3" t="s">
        <v>3434</v>
      </c>
      <c r="J714" t="s">
        <v>3415</v>
      </c>
      <c r="K714" t="s">
        <v>3595</v>
      </c>
      <c r="L714" t="str">
        <f t="shared" si="101"/>
        <v>/images/5/57/Fellowship_of_ScribesArt.jpg</v>
      </c>
      <c r="M714" t="s">
        <v>1929</v>
      </c>
      <c r="N714" t="e">
        <f>VLOOKUP(H714,digital_cards!U:V,2,FALSE)</f>
        <v>#N/A</v>
      </c>
      <c r="O714">
        <f t="shared" si="94"/>
        <v>21</v>
      </c>
      <c r="P714">
        <f t="shared" si="100"/>
        <v>19</v>
      </c>
      <c r="S714" t="str">
        <f>INDEX(Illustrators!C:C,MATCH(SUBSTITUTE(LOWER(H714)," ",""),Illustrators!G:G,0))</f>
        <v>Eric J Carter</v>
      </c>
      <c r="W714" t="str">
        <f t="shared" si="105"/>
        <v>{ id:"fellowshipofscribes", illustrator:"Eric J Carter" },</v>
      </c>
    </row>
    <row r="715" spans="1:23" x14ac:dyDescent="0.25">
      <c r="A715" t="s">
        <v>3845</v>
      </c>
      <c r="B715">
        <f t="shared" si="102"/>
        <v>38</v>
      </c>
      <c r="C715">
        <f t="shared" si="103"/>
        <v>67</v>
      </c>
      <c r="E715" t="str">
        <f t="shared" si="104"/>
        <v>/images/2/24/MarchlandArt.jpg</v>
      </c>
      <c r="F715" t="s">
        <v>887</v>
      </c>
      <c r="H715" s="3" t="s">
        <v>3298</v>
      </c>
      <c r="I715" s="3" t="s">
        <v>3435</v>
      </c>
      <c r="J715" t="s">
        <v>3416</v>
      </c>
      <c r="K715" t="s">
        <v>3596</v>
      </c>
      <c r="L715" t="str">
        <f t="shared" si="101"/>
        <v>/images/2/2d/Forest_DwellersArt.jpg</v>
      </c>
      <c r="M715" t="s">
        <v>1929</v>
      </c>
      <c r="N715" t="e">
        <f>VLOOKUP(H715,digital_cards!U:V,2,FALSE)</f>
        <v>#N/A</v>
      </c>
      <c r="O715">
        <f t="shared" si="94"/>
        <v>20</v>
      </c>
      <c r="P715">
        <f t="shared" si="100"/>
        <v>14</v>
      </c>
      <c r="S715" t="str">
        <f>INDEX(Illustrators!C:C,MATCH(SUBSTITUTE(LOWER(H715)," ",""),Illustrators!G:G,0))</f>
        <v>Brian Brinlee</v>
      </c>
      <c r="W715" t="str">
        <f t="shared" si="105"/>
        <v>{ id:"forestdwellers", illustrator:"Brian Brinlee" },</v>
      </c>
    </row>
    <row r="716" spans="1:23" x14ac:dyDescent="0.25">
      <c r="F716" t="s">
        <v>887</v>
      </c>
      <c r="H716" s="3" t="s">
        <v>3299</v>
      </c>
      <c r="I716" s="3" t="s">
        <v>3436</v>
      </c>
      <c r="J716" t="s">
        <v>3417</v>
      </c>
      <c r="K716" t="s">
        <v>3597</v>
      </c>
      <c r="L716" t="str">
        <f t="shared" si="101"/>
        <v>/images/4/4c/Gang_of_PickpocketsArt.jpg</v>
      </c>
      <c r="M716" t="s">
        <v>1929</v>
      </c>
      <c r="N716" t="e">
        <f>VLOOKUP(H716,digital_cards!U:V,2,FALSE)</f>
        <v>#N/A</v>
      </c>
      <c r="O716">
        <f t="shared" si="94"/>
        <v>12</v>
      </c>
      <c r="P716">
        <f t="shared" si="100"/>
        <v>17</v>
      </c>
      <c r="S716" t="str">
        <f>INDEX(Illustrators!C:C,MATCH(SUBSTITUTE(LOWER(H716)," ",""),Illustrators!G:G,0))</f>
        <v>Eric J Carter</v>
      </c>
      <c r="W716" t="str">
        <f t="shared" si="105"/>
        <v>{ id:"gangofpickpockets", illustrator:"Eric J Carter" },</v>
      </c>
    </row>
    <row r="717" spans="1:23" x14ac:dyDescent="0.25">
      <c r="A717" t="s">
        <v>3846</v>
      </c>
      <c r="B717">
        <f t="shared" ref="B717" si="106">FIND("src=""",A717)+LEN("src=""")-1</f>
        <v>33</v>
      </c>
      <c r="C717">
        <f t="shared" ref="C717" si="107">FIND(".jpg",A717,B717)+3</f>
        <v>57</v>
      </c>
      <c r="E717" t="str">
        <f t="shared" ref="E717" si="108">SUBSTITUTE(RIGHT(LEFT(A717,C717),LEN(LEFT(A717,C717))-B717),"/thumb","")</f>
        <v>/images/f/ff/CageArt.jpg</v>
      </c>
      <c r="F717" t="s">
        <v>887</v>
      </c>
      <c r="H717" s="3" t="s">
        <v>3300</v>
      </c>
      <c r="I717" s="3" t="s">
        <v>3437</v>
      </c>
      <c r="J717" t="s">
        <v>3418</v>
      </c>
      <c r="K717" t="s">
        <v>3598</v>
      </c>
      <c r="L717" t="str">
        <f t="shared" si="101"/>
        <v>/images/4/43/Island_FolkArt.jpg</v>
      </c>
      <c r="M717" t="s">
        <v>1929</v>
      </c>
      <c r="N717" t="e">
        <f>VLOOKUP(H717,digital_cards!U:V,2,FALSE)</f>
        <v>#N/A</v>
      </c>
      <c r="O717">
        <f t="shared" si="94"/>
        <v>15</v>
      </c>
      <c r="P717">
        <f t="shared" si="100"/>
        <v>10</v>
      </c>
      <c r="S717" t="str">
        <f>INDEX(Illustrators!C:C,MATCH(SUBSTITUTE(LOWER(H717)," ",""),Illustrators!G:G,0))</f>
        <v>Brian Brinlee</v>
      </c>
      <c r="W717" t="str">
        <f t="shared" si="105"/>
        <v>{ id:"islandfolk", illustrator:"Brian Brinlee" },</v>
      </c>
    </row>
    <row r="718" spans="1:23" x14ac:dyDescent="0.25">
      <c r="A718" t="s">
        <v>3847</v>
      </c>
      <c r="B718">
        <f t="shared" ref="B718:B780" si="109">FIND("src=""",A718)+LEN("src=""")-1</f>
        <v>35</v>
      </c>
      <c r="C718">
        <f t="shared" ref="C718:C780" si="110">FIND(".jpg",A718,B718)+3</f>
        <v>61</v>
      </c>
      <c r="E718" t="str">
        <f t="shared" ref="E718:E780" si="111">SUBSTITUTE(RIGHT(LEFT(A718,C718),LEN(LEFT(A718,C718))-B718),"/thumb","")</f>
        <v>/images/3/37/GrottoArt.jpg</v>
      </c>
      <c r="F718" t="s">
        <v>887</v>
      </c>
      <c r="H718" s="3" t="s">
        <v>3301</v>
      </c>
      <c r="I718" s="3" t="s">
        <v>3438</v>
      </c>
      <c r="J718" t="s">
        <v>3419</v>
      </c>
      <c r="K718" t="s">
        <v>3599</v>
      </c>
      <c r="L718" t="str">
        <f t="shared" si="101"/>
        <v>/images/5/5f/League_of_BankersArt.jpg</v>
      </c>
      <c r="M718" t="s">
        <v>1929</v>
      </c>
      <c r="N718" t="e">
        <f>VLOOKUP(H718,digital_cards!U:V,2,FALSE)</f>
        <v>#N/A</v>
      </c>
      <c r="O718">
        <f t="shared" si="94"/>
        <v>19</v>
      </c>
      <c r="P718">
        <f t="shared" si="100"/>
        <v>15</v>
      </c>
      <c r="S718" t="str">
        <f>INDEX(Illustrators!C:C,MATCH(SUBSTITUTE(LOWER(H718)," ",""),Illustrators!G:G,0))</f>
        <v>Martin Hoffmann</v>
      </c>
      <c r="W718" t="str">
        <f t="shared" si="105"/>
        <v>{ id:"leagueofbankers", illustrator:"Martin Hoffmann" },</v>
      </c>
    </row>
    <row r="719" spans="1:23" x14ac:dyDescent="0.25">
      <c r="A719" t="s">
        <v>3848</v>
      </c>
      <c r="B719">
        <f t="shared" si="109"/>
        <v>41</v>
      </c>
      <c r="C719">
        <f t="shared" si="110"/>
        <v>73</v>
      </c>
      <c r="E719" t="str">
        <f t="shared" si="111"/>
        <v>/images/d/dd/Jewelled_EggArt.jpg</v>
      </c>
      <c r="F719" t="s">
        <v>887</v>
      </c>
      <c r="H719" s="3" t="s">
        <v>3302</v>
      </c>
      <c r="I719" s="3" t="s">
        <v>3439</v>
      </c>
      <c r="J719" t="s">
        <v>3420</v>
      </c>
      <c r="K719" t="s">
        <v>3600</v>
      </c>
      <c r="L719" t="str">
        <f t="shared" si="101"/>
        <v>/images/3/31/League_of_ShopkeepersArt.jpg</v>
      </c>
      <c r="M719" t="s">
        <v>1929</v>
      </c>
      <c r="N719" t="e">
        <f>VLOOKUP(H719,digital_cards!U:V,2,FALSE)</f>
        <v>#N/A</v>
      </c>
      <c r="O719">
        <f t="shared" ref="O719:O727" si="112">LEN(J719)</f>
        <v>21</v>
      </c>
      <c r="P719">
        <f t="shared" si="100"/>
        <v>19</v>
      </c>
      <c r="S719" t="str">
        <f>INDEX(Illustrators!C:C,MATCH(SUBSTITUTE(LOWER(H719)," ",""),Illustrators!G:G,0))</f>
        <v>Marco Morte</v>
      </c>
      <c r="W719" t="str">
        <f t="shared" si="105"/>
        <v>{ id:"leagueofshopkeepers", illustrator:"Marco Morte" },</v>
      </c>
    </row>
    <row r="720" spans="1:23" x14ac:dyDescent="0.25">
      <c r="A720" t="s">
        <v>3849</v>
      </c>
      <c r="B720">
        <f t="shared" si="109"/>
        <v>35</v>
      </c>
      <c r="C720">
        <f t="shared" si="110"/>
        <v>61</v>
      </c>
      <c r="E720" t="str">
        <f t="shared" si="111"/>
        <v>/images/1/1d/SearchArt.jpg</v>
      </c>
      <c r="F720" t="s">
        <v>887</v>
      </c>
      <c r="H720" s="3" t="s">
        <v>3303</v>
      </c>
      <c r="I720" s="3" t="s">
        <v>3440</v>
      </c>
      <c r="J720" t="s">
        <v>3421</v>
      </c>
      <c r="K720" t="s">
        <v>3601</v>
      </c>
      <c r="L720" t="str">
        <f t="shared" si="101"/>
        <v>/images/f/f9/Market_TownsArt.jpg</v>
      </c>
      <c r="M720" t="s">
        <v>1929</v>
      </c>
      <c r="N720" t="e">
        <f>VLOOKUP(H720,digital_cards!U:V,2,FALSE)</f>
        <v>#N/A</v>
      </c>
      <c r="O720">
        <f t="shared" si="112"/>
        <v>19</v>
      </c>
      <c r="P720">
        <f t="shared" si="100"/>
        <v>11</v>
      </c>
      <c r="S720" t="str">
        <f>INDEX(Illustrators!C:C,MATCH(SUBSTITUTE(LOWER(H720)," ",""),Illustrators!G:G,0))</f>
        <v>Marco Morte</v>
      </c>
      <c r="W720" t="str">
        <f t="shared" si="105"/>
        <v>{ id:"markettowns", illustrator:"Marco Morte" },</v>
      </c>
    </row>
    <row r="721" spans="1:23" x14ac:dyDescent="0.25">
      <c r="A721" t="s">
        <v>3850</v>
      </c>
      <c r="B721">
        <f t="shared" si="109"/>
        <v>35</v>
      </c>
      <c r="C721">
        <f t="shared" si="110"/>
        <v>61</v>
      </c>
      <c r="E721" t="str">
        <f t="shared" si="111"/>
        <v>/images/d/d1/ShamanArt.jpg</v>
      </c>
      <c r="F721" t="s">
        <v>887</v>
      </c>
      <c r="H721" s="3" t="s">
        <v>3304</v>
      </c>
      <c r="I721" s="3" t="s">
        <v>3441</v>
      </c>
      <c r="J721" t="s">
        <v>3422</v>
      </c>
      <c r="K721" t="s">
        <v>3602</v>
      </c>
      <c r="L721" t="str">
        <f t="shared" si="101"/>
        <v>/images/1/11/Mountain_FolkArt.jpg</v>
      </c>
      <c r="M721" t="s">
        <v>1929</v>
      </c>
      <c r="N721" t="e">
        <f>VLOOKUP(H721,digital_cards!U:V,2,FALSE)</f>
        <v>#N/A</v>
      </c>
      <c r="O721">
        <f t="shared" si="112"/>
        <v>11</v>
      </c>
      <c r="P721">
        <f t="shared" si="100"/>
        <v>12</v>
      </c>
      <c r="S721" t="str">
        <f>INDEX(Illustrators!C:C,MATCH(SUBSTITUTE(LOWER(H721)," ",""),Illustrators!G:G,0))</f>
        <v>Brian Brinlee</v>
      </c>
      <c r="W721" t="str">
        <f t="shared" si="105"/>
        <v>{ id:"mountainfolk", illustrator:"Brian Brinlee" },</v>
      </c>
    </row>
    <row r="722" spans="1:23" x14ac:dyDescent="0.25">
      <c r="A722" t="s">
        <v>3851</v>
      </c>
      <c r="B722">
        <f t="shared" si="109"/>
        <v>44</v>
      </c>
      <c r="C722">
        <f t="shared" si="110"/>
        <v>79</v>
      </c>
      <c r="E722" t="str">
        <f t="shared" si="111"/>
        <v>/images/5/5a/Secluded_ShrineArt.jpg</v>
      </c>
      <c r="F722" t="s">
        <v>887</v>
      </c>
      <c r="H722" s="3" t="s">
        <v>3305</v>
      </c>
      <c r="I722" s="3" t="s">
        <v>3442</v>
      </c>
      <c r="J722" t="s">
        <v>3423</v>
      </c>
      <c r="K722" t="s">
        <v>3603</v>
      </c>
      <c r="L722" t="str">
        <f t="shared" si="101"/>
        <v>/images/3/31/Order_of_AstrologersArt.jpg</v>
      </c>
      <c r="M722" t="s">
        <v>1929</v>
      </c>
      <c r="N722" t="e">
        <f>VLOOKUP(H722,digital_cards!U:V,2,FALSE)</f>
        <v>#N/A</v>
      </c>
      <c r="O722">
        <f t="shared" si="112"/>
        <v>21</v>
      </c>
      <c r="P722">
        <f t="shared" si="100"/>
        <v>18</v>
      </c>
      <c r="S722" t="str">
        <f>INDEX(Illustrators!C:C,MATCH(SUBSTITUTE(LOWER(H722)," ",""),Illustrators!G:G,0))</f>
        <v>Brian Brinlee</v>
      </c>
      <c r="W722" t="str">
        <f t="shared" si="105"/>
        <v>{ id:"orderofastrologers", illustrator:"Brian Brinlee" },</v>
      </c>
    </row>
    <row r="723" spans="1:23" x14ac:dyDescent="0.25">
      <c r="A723" t="s">
        <v>3852</v>
      </c>
      <c r="B723">
        <f t="shared" si="109"/>
        <v>34</v>
      </c>
      <c r="C723">
        <f t="shared" si="110"/>
        <v>59</v>
      </c>
      <c r="E723" t="str">
        <f t="shared" si="111"/>
        <v>/images/7/77/SirenArt.jpg</v>
      </c>
      <c r="F723" t="s">
        <v>887</v>
      </c>
      <c r="H723" s="3" t="s">
        <v>3306</v>
      </c>
      <c r="I723" s="3" t="s">
        <v>3443</v>
      </c>
      <c r="J723" t="s">
        <v>3424</v>
      </c>
      <c r="K723" t="s">
        <v>3604</v>
      </c>
      <c r="L723" t="str">
        <f t="shared" si="101"/>
        <v>/images/1/17/Order_of_MasonsArt.jpg</v>
      </c>
      <c r="M723" t="s">
        <v>1929</v>
      </c>
      <c r="N723" t="e">
        <f>VLOOKUP(H723,digital_cards!U:V,2,FALSE)</f>
        <v>#N/A</v>
      </c>
      <c r="O723">
        <f t="shared" si="112"/>
        <v>16</v>
      </c>
      <c r="P723">
        <f t="shared" si="100"/>
        <v>13</v>
      </c>
      <c r="S723" t="str">
        <f>INDEX(Illustrators!C:C,MATCH(SUBSTITUTE(LOWER(H723)," ",""),Illustrators!G:G,0))</f>
        <v>Brian Brinlee</v>
      </c>
      <c r="W723" t="str">
        <f t="shared" si="105"/>
        <v>{ id:"orderofmasons", illustrator:"Brian Brinlee" },</v>
      </c>
    </row>
    <row r="724" spans="1:23" x14ac:dyDescent="0.25">
      <c r="A724" t="s">
        <v>3853</v>
      </c>
      <c r="B724">
        <f t="shared" si="109"/>
        <v>37</v>
      </c>
      <c r="C724">
        <f t="shared" si="110"/>
        <v>65</v>
      </c>
      <c r="E724" t="str">
        <f t="shared" si="111"/>
        <v>/images/3/30/StowawayArt.jpg</v>
      </c>
      <c r="F724" t="s">
        <v>887</v>
      </c>
      <c r="H724" s="3" t="s">
        <v>3307</v>
      </c>
      <c r="I724" s="3" t="s">
        <v>3444</v>
      </c>
      <c r="J724" t="s">
        <v>3611</v>
      </c>
      <c r="K724" t="s">
        <v>3605</v>
      </c>
      <c r="L724" t="str">
        <f t="shared" si="101"/>
        <v>/images/7/73/Peaceful_CultArt.jpg</v>
      </c>
      <c r="M724" t="s">
        <v>1929</v>
      </c>
      <c r="N724" t="e">
        <f>VLOOKUP(H724,digital_cards!U:V,2,FALSE)</f>
        <v>#N/A</v>
      </c>
      <c r="O724">
        <f t="shared" si="112"/>
        <v>15</v>
      </c>
      <c r="P724">
        <f t="shared" si="100"/>
        <v>12</v>
      </c>
      <c r="S724" t="str">
        <f>INDEX(Illustrators!C:C,MATCH(SUBSTITUTE(LOWER(H724)," ",""),Illustrators!G:G,0))</f>
        <v>Martin Hoffmann</v>
      </c>
      <c r="W724" t="str">
        <f t="shared" si="105"/>
        <v>{ id:"peacefulcult", illustrator:"Martin Hoffmann" },</v>
      </c>
    </row>
    <row r="725" spans="1:23" x14ac:dyDescent="0.25">
      <c r="A725" t="s">
        <v>3854</v>
      </c>
      <c r="B725">
        <f t="shared" si="109"/>
        <v>39</v>
      </c>
      <c r="C725">
        <f t="shared" si="110"/>
        <v>69</v>
      </c>
      <c r="E725" t="str">
        <f t="shared" si="111"/>
        <v>/images/a/a8/TaskmasterArt.jpg</v>
      </c>
      <c r="F725" t="s">
        <v>887</v>
      </c>
      <c r="H725" s="3" t="s">
        <v>3308</v>
      </c>
      <c r="I725" s="3" t="s">
        <v>3445</v>
      </c>
      <c r="J725" t="s">
        <v>3425</v>
      </c>
      <c r="K725" t="s">
        <v>3606</v>
      </c>
      <c r="L725" t="str">
        <f t="shared" si="101"/>
        <v>/images/7/72/Plateau_ShepherdsArt.jpg</v>
      </c>
      <c r="M725" t="s">
        <v>1929</v>
      </c>
      <c r="N725" t="e">
        <f>VLOOKUP(H725,digital_cards!U:V,2,FALSE)</f>
        <v>#N/A</v>
      </c>
      <c r="O725">
        <f t="shared" si="112"/>
        <v>18</v>
      </c>
      <c r="P725">
        <f t="shared" si="100"/>
        <v>16</v>
      </c>
      <c r="S725" t="str">
        <f>INDEX(Illustrators!C:C,MATCH(SUBSTITUTE(LOWER(H725)," ",""),Illustrators!G:G,0))</f>
        <v>Matthias Catrein</v>
      </c>
      <c r="W725" t="str">
        <f t="shared" si="105"/>
        <v>{ id:"plateaushepherds", illustrator:"Matthias Catrein" },</v>
      </c>
    </row>
    <row r="726" spans="1:23" x14ac:dyDescent="0.25">
      <c r="A726" t="s">
        <v>3855</v>
      </c>
      <c r="B726">
        <f t="shared" si="109"/>
        <v>38</v>
      </c>
      <c r="C726">
        <f t="shared" si="110"/>
        <v>67</v>
      </c>
      <c r="E726" t="str">
        <f t="shared" si="111"/>
        <v>/images/8/8f/AbundanceArt.jpg</v>
      </c>
      <c r="F726" t="s">
        <v>887</v>
      </c>
      <c r="H726" s="3" t="s">
        <v>3309</v>
      </c>
      <c r="I726" s="3" t="s">
        <v>3446</v>
      </c>
      <c r="J726" t="s">
        <v>3426</v>
      </c>
      <c r="K726" t="s">
        <v>3607</v>
      </c>
      <c r="L726" t="str">
        <f t="shared" si="101"/>
        <v>/images/9/9d/Trappers%27_LodgeArt.jpg</v>
      </c>
      <c r="M726" t="s">
        <v>1929</v>
      </c>
      <c r="N726" t="e">
        <f>VLOOKUP(H726,digital_cards!U:V,2,FALSE)</f>
        <v>#N/A</v>
      </c>
      <c r="O726">
        <f t="shared" si="112"/>
        <v>19</v>
      </c>
      <c r="P726">
        <f t="shared" si="100"/>
        <v>13</v>
      </c>
      <c r="S726" t="str">
        <f>INDEX(Illustrators!C:C,MATCH(SUBSTITUTE(LOWER(H726)," ",""),Illustrators!G:G,0))</f>
        <v>Marco Morte</v>
      </c>
      <c r="W726" t="str">
        <f t="shared" si="105"/>
        <v>{ id:"trapperslodge", illustrator:"Marco Morte" },</v>
      </c>
    </row>
    <row r="727" spans="1:23" x14ac:dyDescent="0.25">
      <c r="A727" t="s">
        <v>3856</v>
      </c>
      <c r="B727">
        <f t="shared" si="109"/>
        <v>38</v>
      </c>
      <c r="C727">
        <f t="shared" si="110"/>
        <v>67</v>
      </c>
      <c r="E727" t="str">
        <f t="shared" si="111"/>
        <v>/images/f/fb/Cabin_BoyArt.jpg</v>
      </c>
      <c r="F727" t="s">
        <v>887</v>
      </c>
      <c r="H727" s="3" t="s">
        <v>3310</v>
      </c>
      <c r="I727" s="3" t="s">
        <v>3447</v>
      </c>
      <c r="J727" t="s">
        <v>3610</v>
      </c>
      <c r="K727" t="s">
        <v>3608</v>
      </c>
      <c r="L727" t="str">
        <f t="shared" si="101"/>
        <v>/images/2/23/Woodworkers%27_GuildArt.jpg</v>
      </c>
      <c r="M727" t="s">
        <v>1929</v>
      </c>
      <c r="N727" t="e">
        <f>VLOOKUP(H727,digital_cards!U:V,2,FALSE)</f>
        <v>#N/A</v>
      </c>
      <c r="O727">
        <f t="shared" si="112"/>
        <v>21</v>
      </c>
      <c r="P727">
        <f t="shared" si="100"/>
        <v>16</v>
      </c>
      <c r="S727" t="str">
        <f>INDEX(Illustrators!C:C,MATCH(SUBSTITUTE(LOWER(H727)," ",""),Illustrators!G:G,0))</f>
        <v>Marco Morte</v>
      </c>
      <c r="W727" t="str">
        <f t="shared" si="105"/>
        <v>{ id:"woodworkersguild", illustrator:"Marco Morte" },</v>
      </c>
    </row>
    <row r="728" spans="1:23" x14ac:dyDescent="0.25">
      <c r="A728" t="s">
        <v>3857</v>
      </c>
      <c r="B728">
        <f t="shared" si="109"/>
        <v>37</v>
      </c>
      <c r="C728">
        <f t="shared" si="110"/>
        <v>65</v>
      </c>
      <c r="E728" t="str">
        <f t="shared" si="111"/>
        <v>/images/b/b8/CrucibleArt.jpg</v>
      </c>
      <c r="F728" t="s">
        <v>1438</v>
      </c>
      <c r="G728" t="s">
        <v>4180</v>
      </c>
      <c r="H728" s="3" t="s">
        <v>4713</v>
      </c>
      <c r="J728" t="s">
        <v>3697</v>
      </c>
      <c r="L728" t="str">
        <f t="shared" ref="L728:L759" si="113">IF(J728="","",IF(I728&lt;&gt;"", INDEX(E:E,MATCH("*"&amp;I728&amp;"*",E:E,0)),INDEX(E:E,MATCH("*"&amp;SUBSTITUTE(H728," ","_")&amp;"*",E:E,0))))</f>
        <v>/images/8/8f/AbundanceArt.jpg</v>
      </c>
      <c r="O728">
        <f t="shared" ref="O728:O791" si="114">LEN(J728)</f>
        <v>9</v>
      </c>
      <c r="P728">
        <f t="shared" ref="P728:P791" si="115">LEN(H728)</f>
        <v>9</v>
      </c>
      <c r="S728" t="str">
        <f>INDEX(Illustrators!C:C,MATCH(SUBSTITUTE(LOWER(H728)," ",""),Illustrators!G:G,0))</f>
        <v>Marcel-André Casasola Merkle</v>
      </c>
      <c r="W728" t="str">
        <f t="shared" ref="W728:W791" si="116">IFERROR("{ id:"""&amp;H728&amp;""", illustrator:"""&amp;S728&amp;""" },","")</f>
        <v>{ id:"abundance", illustrator:"Marcel-André Casasola Merkle" },</v>
      </c>
    </row>
    <row r="729" spans="1:23" x14ac:dyDescent="0.25">
      <c r="A729" t="s">
        <v>3858</v>
      </c>
      <c r="B729">
        <f t="shared" si="109"/>
        <v>37</v>
      </c>
      <c r="C729">
        <f t="shared" si="110"/>
        <v>65</v>
      </c>
      <c r="E729" t="str">
        <f t="shared" si="111"/>
        <v>/images/b/be/FlagshipArt.jpg</v>
      </c>
      <c r="F729" t="s">
        <v>1438</v>
      </c>
      <c r="H729" s="3" t="s">
        <v>4714</v>
      </c>
      <c r="J729" t="s">
        <v>3698</v>
      </c>
      <c r="L729" t="str">
        <f t="shared" si="113"/>
        <v>/images/2/28/Buried_TreasureArt.jpg</v>
      </c>
      <c r="O729">
        <f t="shared" si="114"/>
        <v>13</v>
      </c>
      <c r="P729">
        <f t="shared" si="115"/>
        <v>15</v>
      </c>
      <c r="S729" t="str">
        <f>INDEX(Illustrators!C:C,MATCH(SUBSTITUTE(LOWER(H729)," ",""),Illustrators!G:G,0))</f>
        <v>Jason Slavin</v>
      </c>
      <c r="W729" t="str">
        <f t="shared" si="116"/>
        <v>{ id:"buried treasure", illustrator:"Jason Slavin" },</v>
      </c>
    </row>
    <row r="730" spans="1:23" x14ac:dyDescent="0.25">
      <c r="A730" t="s">
        <v>3859</v>
      </c>
      <c r="B730">
        <f t="shared" si="109"/>
        <v>43</v>
      </c>
      <c r="C730">
        <f t="shared" si="110"/>
        <v>77</v>
      </c>
      <c r="E730" t="str">
        <f t="shared" si="111"/>
        <v>/images/4/4c/Fortune_HunterArt.jpg</v>
      </c>
      <c r="H730" s="3" t="s">
        <v>4715</v>
      </c>
      <c r="J730" t="s">
        <v>3699</v>
      </c>
      <c r="L730" t="str">
        <f t="shared" si="113"/>
        <v>/images/f/fb/Cabin_BoyArt.jpg</v>
      </c>
      <c r="O730">
        <f t="shared" si="114"/>
        <v>6</v>
      </c>
      <c r="P730">
        <f t="shared" si="115"/>
        <v>9</v>
      </c>
      <c r="S730" t="str">
        <f>INDEX(Illustrators!C:C,MATCH(SUBSTITUTE(LOWER(H730)," ",""),Illustrators!G:G,0))</f>
        <v>Julien Delval</v>
      </c>
      <c r="W730" t="str">
        <f t="shared" si="116"/>
        <v>{ id:"cabin boy", illustrator:"Julien Delval" },</v>
      </c>
    </row>
    <row r="731" spans="1:23" x14ac:dyDescent="0.25">
      <c r="A731" t="s">
        <v>3860</v>
      </c>
      <c r="B731">
        <f t="shared" si="109"/>
        <v>36</v>
      </c>
      <c r="C731">
        <f t="shared" si="110"/>
        <v>63</v>
      </c>
      <c r="E731" t="str">
        <f t="shared" si="111"/>
        <v>/images/4/4a/GondolaArt.jpg</v>
      </c>
      <c r="H731" s="3" t="s">
        <v>4716</v>
      </c>
      <c r="J731" t="s">
        <v>3612</v>
      </c>
      <c r="L731" t="str">
        <f t="shared" si="113"/>
        <v>/images/f/ff/CageArt.jpg</v>
      </c>
      <c r="O731">
        <f t="shared" si="114"/>
        <v>4</v>
      </c>
      <c r="P731">
        <f t="shared" si="115"/>
        <v>4</v>
      </c>
      <c r="S731" t="str">
        <f>INDEX(Illustrators!C:C,MATCH(SUBSTITUTE(LOWER(H731)," ",""),Illustrators!G:G,0))</f>
        <v>Jessi J</v>
      </c>
      <c r="W731" t="str">
        <f t="shared" si="116"/>
        <v>{ id:"cage", illustrator:"Jessi J" },</v>
      </c>
    </row>
    <row r="732" spans="1:23" x14ac:dyDescent="0.25">
      <c r="A732" t="s">
        <v>3861</v>
      </c>
      <c r="B732">
        <f t="shared" si="109"/>
        <v>43</v>
      </c>
      <c r="C732">
        <f t="shared" si="110"/>
        <v>77</v>
      </c>
      <c r="E732" t="str">
        <f t="shared" si="111"/>
        <v>/images/f/fc/Harbor_VillageArt.jpg</v>
      </c>
      <c r="F732" t="s">
        <v>1438</v>
      </c>
      <c r="H732" s="3" t="s">
        <v>4717</v>
      </c>
      <c r="J732" t="s">
        <v>3700</v>
      </c>
      <c r="L732" t="str">
        <f t="shared" si="113"/>
        <v>/images/3/3b/CrewArt.jpg</v>
      </c>
      <c r="O732">
        <f t="shared" si="114"/>
        <v>8</v>
      </c>
      <c r="P732">
        <f t="shared" si="115"/>
        <v>4</v>
      </c>
      <c r="S732" t="str">
        <f>INDEX(Illustrators!C:C,MATCH(SUBSTITUTE(LOWER(H732)," ",""),Illustrators!G:G,0))</f>
        <v>Julien Delval</v>
      </c>
      <c r="W732" t="str">
        <f t="shared" si="116"/>
        <v>{ id:"crew", illustrator:"Julien Delval" },</v>
      </c>
    </row>
    <row r="733" spans="1:23" x14ac:dyDescent="0.25">
      <c r="A733" t="s">
        <v>3862</v>
      </c>
      <c r="B733">
        <f t="shared" si="109"/>
        <v>42</v>
      </c>
      <c r="C733">
        <f t="shared" si="110"/>
        <v>75</v>
      </c>
      <c r="E733" t="str">
        <f t="shared" si="111"/>
        <v>/images/0/06/Landing_PartyArt.jpg</v>
      </c>
      <c r="F733" t="s">
        <v>1438</v>
      </c>
      <c r="H733" s="3" t="s">
        <v>4718</v>
      </c>
      <c r="J733" t="s">
        <v>3701</v>
      </c>
      <c r="L733" t="str">
        <f t="shared" si="113"/>
        <v>/images/b/b8/CrucibleArt.jpg</v>
      </c>
      <c r="O733">
        <f t="shared" si="114"/>
        <v>7</v>
      </c>
      <c r="P733">
        <f t="shared" si="115"/>
        <v>8</v>
      </c>
      <c r="S733" t="str">
        <f>INDEX(Illustrators!C:C,MATCH(SUBSTITUTE(LOWER(H733)," ",""),Illustrators!G:G,0))</f>
        <v>Claus Stephan</v>
      </c>
      <c r="W733" t="str">
        <f t="shared" si="116"/>
        <v>{ id:"crucible", illustrator:"Claus Stephan" },</v>
      </c>
    </row>
    <row r="734" spans="1:23" x14ac:dyDescent="0.25">
      <c r="A734" t="s">
        <v>3863</v>
      </c>
      <c r="B734">
        <f t="shared" si="109"/>
        <v>37</v>
      </c>
      <c r="C734">
        <f t="shared" si="110"/>
        <v>65</v>
      </c>
      <c r="E734" t="str">
        <f t="shared" si="111"/>
        <v>/images/2/24/MapmakerArt.jpg</v>
      </c>
      <c r="H734" s="3" t="s">
        <v>4719</v>
      </c>
      <c r="J734" t="s">
        <v>3702</v>
      </c>
      <c r="L734" t="str">
        <f t="shared" si="113"/>
        <v>/images/3/36/CutthroatArt.jpg</v>
      </c>
      <c r="O734">
        <f t="shared" si="114"/>
        <v>11</v>
      </c>
      <c r="P734">
        <f t="shared" si="115"/>
        <v>9</v>
      </c>
      <c r="S734" t="str">
        <f>INDEX(Illustrators!C:C,MATCH(SUBSTITUTE(LOWER(H734)," ",""),Illustrators!G:G,0))</f>
        <v>Hans Krill</v>
      </c>
      <c r="W734" t="str">
        <f t="shared" si="116"/>
        <v>{ id:"cutthroat", illustrator:"Hans Krill" },</v>
      </c>
    </row>
    <row r="735" spans="1:23" x14ac:dyDescent="0.25">
      <c r="A735" t="s">
        <v>3864</v>
      </c>
      <c r="B735">
        <f t="shared" si="109"/>
        <v>35</v>
      </c>
      <c r="C735">
        <f t="shared" si="110"/>
        <v>61</v>
      </c>
      <c r="E735" t="str">
        <f t="shared" si="111"/>
        <v>/images/e/e4/MaroonArt.jpg</v>
      </c>
      <c r="H735" s="3" t="s">
        <v>4720</v>
      </c>
      <c r="J735" t="s">
        <v>3703</v>
      </c>
      <c r="L735" t="str">
        <f t="shared" si="113"/>
        <v>/images/9/9c/EnlargeArt.jpg</v>
      </c>
      <c r="O735">
        <f t="shared" si="114"/>
        <v>13</v>
      </c>
      <c r="P735">
        <f t="shared" si="115"/>
        <v>7</v>
      </c>
      <c r="S735" t="str">
        <f>INDEX(Illustrators!C:C,MATCH(SUBSTITUTE(LOWER(H735)," ",""),Illustrators!G:G,0))</f>
        <v>Lorraine Schleter</v>
      </c>
      <c r="W735" t="str">
        <f t="shared" si="116"/>
        <v>{ id:"enlarge", illustrator:"Lorraine Schleter" },</v>
      </c>
    </row>
    <row r="736" spans="1:23" x14ac:dyDescent="0.25">
      <c r="A736" t="s">
        <v>3865</v>
      </c>
      <c r="B736">
        <f t="shared" si="109"/>
        <v>33</v>
      </c>
      <c r="C736">
        <f t="shared" si="110"/>
        <v>57</v>
      </c>
      <c r="E736" t="str">
        <f t="shared" si="111"/>
        <v>/images/c/cd/RopeArt.jpg</v>
      </c>
      <c r="F736" t="s">
        <v>1438</v>
      </c>
      <c r="H736" s="3" t="s">
        <v>4721</v>
      </c>
      <c r="J736" t="s">
        <v>3638</v>
      </c>
      <c r="L736" t="str">
        <f t="shared" si="113"/>
        <v>/images/1/10/FigurineArt.jpg</v>
      </c>
      <c r="O736">
        <f t="shared" si="114"/>
        <v>8</v>
      </c>
      <c r="P736">
        <f t="shared" si="115"/>
        <v>8</v>
      </c>
      <c r="S736" t="str">
        <f>INDEX(Illustrators!C:C,MATCH(SUBSTITUTE(LOWER(H736)," ",""),Illustrators!G:G,0))</f>
        <v>Garret DeChellis</v>
      </c>
      <c r="W736" t="str">
        <f t="shared" si="116"/>
        <v>{ id:"figurine", illustrator:"Garret DeChellis" },</v>
      </c>
    </row>
    <row r="737" spans="1:23" x14ac:dyDescent="0.25">
      <c r="A737" t="s">
        <v>3866</v>
      </c>
      <c r="B737">
        <f t="shared" si="109"/>
        <v>41</v>
      </c>
      <c r="C737">
        <f t="shared" si="110"/>
        <v>73</v>
      </c>
      <c r="E737" t="str">
        <f t="shared" si="111"/>
        <v>/images/3/3a/Swamp_ShacksArt.jpg</v>
      </c>
      <c r="H737" s="3" t="s">
        <v>4722</v>
      </c>
      <c r="J737" t="s">
        <v>3704</v>
      </c>
      <c r="L737" t="str">
        <f t="shared" si="113"/>
        <v>/images/1/13/First_MateArt.jpg</v>
      </c>
      <c r="O737">
        <f t="shared" si="114"/>
        <v>7</v>
      </c>
      <c r="P737">
        <f t="shared" si="115"/>
        <v>10</v>
      </c>
      <c r="S737" t="str">
        <f>INDEX(Illustrators!C:C,MATCH(SUBSTITUTE(LOWER(H737)," ",""),Illustrators!G:G,0))</f>
        <v>Julien Delval</v>
      </c>
      <c r="W737" t="str">
        <f t="shared" si="116"/>
        <v>{ id:"first mate", illustrator:"Julien Delval" },</v>
      </c>
    </row>
    <row r="738" spans="1:23" x14ac:dyDescent="0.25">
      <c r="A738" t="s">
        <v>3867</v>
      </c>
      <c r="B738">
        <f t="shared" si="109"/>
        <v>34</v>
      </c>
      <c r="C738">
        <f t="shared" si="110"/>
        <v>59</v>
      </c>
      <c r="E738" t="str">
        <f t="shared" si="111"/>
        <v>/images/a/a1/ToolsArt.jpg</v>
      </c>
      <c r="H738" s="3" t="s">
        <v>4723</v>
      </c>
      <c r="J738" t="s">
        <v>3705</v>
      </c>
      <c r="L738" t="str">
        <f t="shared" si="113"/>
        <v>/images/b/be/FlagshipArt.jpg</v>
      </c>
      <c r="O738">
        <f t="shared" si="114"/>
        <v>13</v>
      </c>
      <c r="P738">
        <f t="shared" si="115"/>
        <v>8</v>
      </c>
      <c r="S738" t="str">
        <f>INDEX(Illustrators!C:C,MATCH(SUBSTITUTE(LOWER(H738)," ",""),Illustrators!G:G,0))</f>
        <v>Hans Krill</v>
      </c>
      <c r="W738" t="str">
        <f t="shared" si="116"/>
        <v>{ id:"flagship", illustrator:"Hans Krill" },</v>
      </c>
    </row>
    <row r="739" spans="1:23" x14ac:dyDescent="0.25">
      <c r="A739" t="s">
        <v>3868</v>
      </c>
      <c r="B739">
        <f t="shared" si="109"/>
        <v>44</v>
      </c>
      <c r="C739">
        <f t="shared" si="110"/>
        <v>79</v>
      </c>
      <c r="E739" t="str">
        <f t="shared" si="111"/>
        <v>/images/2/28/Buried_TreasureArt.jpg</v>
      </c>
      <c r="H739" s="3" t="s">
        <v>4724</v>
      </c>
      <c r="J739" t="s">
        <v>3706</v>
      </c>
      <c r="L739" t="str">
        <f t="shared" si="113"/>
        <v>/images/4/4c/Fortune_HunterArt.jpg</v>
      </c>
      <c r="O739">
        <f t="shared" si="114"/>
        <v>11</v>
      </c>
      <c r="P739">
        <f t="shared" si="115"/>
        <v>14</v>
      </c>
      <c r="S739" t="str">
        <f>INDEX(Illustrators!C:C,MATCH(SUBSTITUTE(LOWER(H739)," ",""),Illustrators!G:G,0))</f>
        <v>Julien Delval</v>
      </c>
      <c r="W739" t="str">
        <f t="shared" si="116"/>
        <v>{ id:"fortune hunter", illustrator:"Julien Delval" },</v>
      </c>
    </row>
    <row r="740" spans="1:23" x14ac:dyDescent="0.25">
      <c r="A740" t="s">
        <v>3869</v>
      </c>
      <c r="B740">
        <f t="shared" si="109"/>
        <v>33</v>
      </c>
      <c r="C740">
        <f t="shared" si="110"/>
        <v>57</v>
      </c>
      <c r="E740" t="str">
        <f t="shared" si="111"/>
        <v>/images/3/3b/CrewArt.jpg</v>
      </c>
      <c r="H740" s="3" t="s">
        <v>4725</v>
      </c>
      <c r="J740" t="s">
        <v>3707</v>
      </c>
      <c r="L740" t="str">
        <f t="shared" si="113"/>
        <v>/images/2/24/FrigateArt.jpg</v>
      </c>
      <c r="O740">
        <f t="shared" si="114"/>
        <v>7</v>
      </c>
      <c r="P740">
        <f t="shared" si="115"/>
        <v>7</v>
      </c>
      <c r="S740" t="str">
        <f>INDEX(Illustrators!C:C,MATCH(SUBSTITUTE(LOWER(H740)," ",""),Illustrators!G:G,0))</f>
        <v>Claus Stephan</v>
      </c>
      <c r="W740" t="str">
        <f t="shared" si="116"/>
        <v>{ id:"frigate", illustrator:"Claus Stephan" },</v>
      </c>
    </row>
    <row r="741" spans="1:23" x14ac:dyDescent="0.25">
      <c r="A741" t="s">
        <v>3870</v>
      </c>
      <c r="B741">
        <f t="shared" si="109"/>
        <v>38</v>
      </c>
      <c r="C741">
        <f t="shared" si="110"/>
        <v>67</v>
      </c>
      <c r="E741" t="str">
        <f t="shared" si="111"/>
        <v>/images/3/36/CutthroatArt.jpg</v>
      </c>
      <c r="F741" t="s">
        <v>1438</v>
      </c>
      <c r="H741" s="3" t="s">
        <v>4726</v>
      </c>
      <c r="J741" t="s">
        <v>3708</v>
      </c>
      <c r="L741" t="str">
        <f t="shared" si="113"/>
        <v>/images/4/4a/GondolaArt.jpg</v>
      </c>
      <c r="O741">
        <f t="shared" si="114"/>
        <v>7</v>
      </c>
      <c r="P741">
        <f t="shared" si="115"/>
        <v>7</v>
      </c>
      <c r="S741" t="str">
        <f>INDEX(Illustrators!C:C,MATCH(SUBSTITUTE(LOWER(H741)," ",""),Illustrators!G:G,0))</f>
        <v>Marcel-André Casasola Merkle</v>
      </c>
      <c r="W741" t="str">
        <f t="shared" si="116"/>
        <v>{ id:"gondola", illustrator:"Marcel-André Casasola Merkle" },</v>
      </c>
    </row>
    <row r="742" spans="1:23" x14ac:dyDescent="0.25">
      <c r="A742" t="s">
        <v>3871</v>
      </c>
      <c r="B742">
        <f t="shared" si="109"/>
        <v>36</v>
      </c>
      <c r="C742">
        <f t="shared" si="110"/>
        <v>63</v>
      </c>
      <c r="E742" t="str">
        <f t="shared" si="111"/>
        <v>/images/9/9c/EnlargeArt.jpg</v>
      </c>
      <c r="H742" s="3" t="s">
        <v>4727</v>
      </c>
      <c r="J742" t="s">
        <v>3709</v>
      </c>
      <c r="L742" t="str">
        <f t="shared" si="113"/>
        <v>/images/3/37/GrottoArt.jpg</v>
      </c>
      <c r="O742">
        <f t="shared" si="114"/>
        <v>6</v>
      </c>
      <c r="P742">
        <f t="shared" si="115"/>
        <v>6</v>
      </c>
      <c r="S742" t="str">
        <f>INDEX(Illustrators!C:C,MATCH(SUBSTITUTE(LOWER(H742)," ",""),Illustrators!G:G,0))</f>
        <v>Matt Jordan</v>
      </c>
      <c r="W742" t="str">
        <f t="shared" si="116"/>
        <v>{ id:"grotto", illustrator:"Matt Jordan" },</v>
      </c>
    </row>
    <row r="743" spans="1:23" x14ac:dyDescent="0.25">
      <c r="A743" t="s">
        <v>3872</v>
      </c>
      <c r="B743">
        <f t="shared" si="109"/>
        <v>37</v>
      </c>
      <c r="C743">
        <f t="shared" si="110"/>
        <v>65</v>
      </c>
      <c r="E743" t="str">
        <f t="shared" si="111"/>
        <v>/images/1/10/FigurineArt.jpg</v>
      </c>
      <c r="H743" s="3" t="s">
        <v>4728</v>
      </c>
      <c r="J743" t="s">
        <v>3710</v>
      </c>
      <c r="L743" t="str">
        <f t="shared" si="113"/>
        <v>/images/f/fc/Harbor_VillageArt.jpg</v>
      </c>
      <c r="O743">
        <f t="shared" si="114"/>
        <v>17</v>
      </c>
      <c r="P743">
        <f t="shared" si="115"/>
        <v>14</v>
      </c>
      <c r="S743" t="str">
        <f>INDEX(Illustrators!C:C,MATCH(SUBSTITUTE(LOWER(H743)," ",""),Illustrators!G:G,0))</f>
        <v>Harald Lieske</v>
      </c>
      <c r="W743" t="str">
        <f t="shared" si="116"/>
        <v>{ id:"harbor village", illustrator:"Harald Lieske" },</v>
      </c>
    </row>
    <row r="744" spans="1:23" x14ac:dyDescent="0.25">
      <c r="A744" t="s">
        <v>3873</v>
      </c>
      <c r="B744">
        <f t="shared" si="109"/>
        <v>39</v>
      </c>
      <c r="C744">
        <f t="shared" si="110"/>
        <v>69</v>
      </c>
      <c r="E744" t="str">
        <f t="shared" si="111"/>
        <v>/images/1/13/First_MateArt.jpg</v>
      </c>
      <c r="F744" t="s">
        <v>1438</v>
      </c>
      <c r="H744" s="3" t="s">
        <v>4729</v>
      </c>
      <c r="J744" t="s">
        <v>3711</v>
      </c>
      <c r="L744" t="str">
        <f t="shared" si="113"/>
        <v>/images/d/dd/Jewelled_EggArt.jpg</v>
      </c>
      <c r="O744">
        <f t="shared" si="114"/>
        <v>12</v>
      </c>
      <c r="P744">
        <f t="shared" si="115"/>
        <v>12</v>
      </c>
      <c r="S744" t="str">
        <f>INDEX(Illustrators!C:C,MATCH(SUBSTITUTE(LOWER(H744)," ",""),Illustrators!G:G,0))</f>
        <v>Marco Primo</v>
      </c>
      <c r="W744" t="str">
        <f t="shared" si="116"/>
        <v>{ id:"jewelled egg", illustrator:"Marco Primo" },</v>
      </c>
    </row>
    <row r="745" spans="1:23" x14ac:dyDescent="0.25">
      <c r="A745" t="s">
        <v>3874</v>
      </c>
      <c r="B745">
        <f t="shared" si="109"/>
        <v>36</v>
      </c>
      <c r="C745">
        <f t="shared" si="110"/>
        <v>63</v>
      </c>
      <c r="E745" t="str">
        <f t="shared" si="111"/>
        <v>/images/2/24/FrigateArt.jpg</v>
      </c>
      <c r="F745" t="s">
        <v>1438</v>
      </c>
      <c r="H745" s="3" t="s">
        <v>4730</v>
      </c>
      <c r="I745" s="3" t="s">
        <v>3911</v>
      </c>
      <c r="J745" t="s">
        <v>3712</v>
      </c>
      <c r="L745" t="str">
        <f t="shared" si="113"/>
        <v>/images/0/01/King%27s_CacheArt.jpg</v>
      </c>
      <c r="O745">
        <f t="shared" si="114"/>
        <v>12</v>
      </c>
      <c r="P745">
        <f t="shared" si="115"/>
        <v>12</v>
      </c>
      <c r="S745" t="e">
        <f>INDEX(Illustrators!C:C,MATCH(SUBSTITUTE(LOWER(H745)," ",""),Illustrators!G:G,0))</f>
        <v>#N/A</v>
      </c>
      <c r="W745" t="str">
        <f t="shared" si="116"/>
        <v/>
      </c>
    </row>
    <row r="746" spans="1:23" x14ac:dyDescent="0.25">
      <c r="A746" t="s">
        <v>3875</v>
      </c>
      <c r="B746">
        <f t="shared" si="109"/>
        <v>37</v>
      </c>
      <c r="C746">
        <f t="shared" si="110"/>
        <v>65</v>
      </c>
      <c r="E746" t="str">
        <f t="shared" si="111"/>
        <v>/images/c/c1/LongshipArt.jpg</v>
      </c>
      <c r="H746" s="3" t="s">
        <v>4731</v>
      </c>
      <c r="J746" t="s">
        <v>3713</v>
      </c>
      <c r="L746" t="str">
        <f t="shared" si="113"/>
        <v>/images/0/06/Landing_PartyArt.jpg</v>
      </c>
      <c r="O746">
        <f t="shared" si="114"/>
        <v>12</v>
      </c>
      <c r="P746">
        <f t="shared" si="115"/>
        <v>13</v>
      </c>
      <c r="S746" t="str">
        <f>INDEX(Illustrators!C:C,MATCH(SUBSTITUTE(LOWER(H746)," ",""),Illustrators!G:G,0))</f>
        <v>Harald Lieske</v>
      </c>
      <c r="W746" t="str">
        <f t="shared" si="116"/>
        <v>{ id:"landing party", illustrator:"Harald Lieske" },</v>
      </c>
    </row>
    <row r="747" spans="1:23" x14ac:dyDescent="0.25">
      <c r="A747" t="s">
        <v>3876</v>
      </c>
      <c r="B747">
        <f t="shared" si="109"/>
        <v>40</v>
      </c>
      <c r="C747">
        <f t="shared" si="110"/>
        <v>71</v>
      </c>
      <c r="E747" t="str">
        <f t="shared" si="111"/>
        <v>/images/6/68/Mining_RoadArt.jpg</v>
      </c>
      <c r="H747" s="3" t="s">
        <v>4732</v>
      </c>
      <c r="J747" t="s">
        <v>3714</v>
      </c>
      <c r="L747" t="str">
        <f t="shared" si="113"/>
        <v>/images/c/c1/LongshipArt.jpg</v>
      </c>
      <c r="O747">
        <f t="shared" si="114"/>
        <v>7</v>
      </c>
      <c r="P747">
        <f t="shared" si="115"/>
        <v>8</v>
      </c>
      <c r="S747" t="str">
        <f>INDEX(Illustrators!C:C,MATCH(SUBSTITUTE(LOWER(H747)," ",""),Illustrators!G:G,0))</f>
        <v>Julien Delval</v>
      </c>
      <c r="W747" t="str">
        <f t="shared" si="116"/>
        <v>{ id:"longship", illustrator:"Julien Delval" },</v>
      </c>
    </row>
    <row r="748" spans="1:23" x14ac:dyDescent="0.25">
      <c r="A748" t="s">
        <v>3877</v>
      </c>
      <c r="B748">
        <f t="shared" si="109"/>
        <v>36</v>
      </c>
      <c r="C748">
        <f t="shared" si="110"/>
        <v>63</v>
      </c>
      <c r="E748" t="str">
        <f t="shared" si="111"/>
        <v>/images/b/b9/PendantArt.jpg</v>
      </c>
      <c r="H748" s="3" t="s">
        <v>4733</v>
      </c>
      <c r="J748" t="s">
        <v>3715</v>
      </c>
      <c r="L748" t="str">
        <f t="shared" si="113"/>
        <v>/images/2/24/MapmakerArt.jpg</v>
      </c>
      <c r="O748">
        <f t="shared" si="114"/>
        <v>18</v>
      </c>
      <c r="P748">
        <f t="shared" si="115"/>
        <v>8</v>
      </c>
      <c r="S748" t="str">
        <f>INDEX(Illustrators!C:C,MATCH(SUBSTITUTE(LOWER(H748)," ",""),Illustrators!G:G,0))</f>
        <v>Claus Stephan</v>
      </c>
      <c r="W748" t="str">
        <f t="shared" si="116"/>
        <v>{ id:"mapmaker", illustrator:"Claus Stephan" },</v>
      </c>
    </row>
    <row r="749" spans="1:23" x14ac:dyDescent="0.25">
      <c r="A749" t="s">
        <v>3878</v>
      </c>
      <c r="B749">
        <f t="shared" si="109"/>
        <v>36</v>
      </c>
      <c r="C749">
        <f t="shared" si="110"/>
        <v>63</v>
      </c>
      <c r="E749" t="str">
        <f t="shared" si="111"/>
        <v>/images/d/d9/PickaxeArt.jpg</v>
      </c>
      <c r="H749" s="3" t="s">
        <v>4734</v>
      </c>
      <c r="J749" t="s">
        <v>3716</v>
      </c>
      <c r="L749" t="str">
        <f t="shared" si="113"/>
        <v>/images/e/e4/MaroonArt.jpg</v>
      </c>
      <c r="O749">
        <f t="shared" si="114"/>
        <v>7</v>
      </c>
      <c r="P749">
        <f t="shared" si="115"/>
        <v>6</v>
      </c>
      <c r="S749" t="str">
        <f>INDEX(Illustrators!C:C,MATCH(SUBSTITUTE(LOWER(H749)," ",""),Illustrators!G:G,0))</f>
        <v>Harald Lieske</v>
      </c>
      <c r="W749" t="str">
        <f t="shared" si="116"/>
        <v>{ id:"maroon", illustrator:"Harald Lieske" },</v>
      </c>
    </row>
    <row r="750" spans="1:23" x14ac:dyDescent="0.25">
      <c r="A750" t="s">
        <v>3879</v>
      </c>
      <c r="B750">
        <f t="shared" si="109"/>
        <v>36</v>
      </c>
      <c r="C750">
        <f t="shared" si="110"/>
        <v>63</v>
      </c>
      <c r="E750" t="str">
        <f t="shared" si="111"/>
        <v>/images/f/fc/PilgrimArt.jpg</v>
      </c>
      <c r="H750" s="3" t="s">
        <v>4735</v>
      </c>
      <c r="J750" t="s">
        <v>3717</v>
      </c>
      <c r="L750" t="str">
        <f t="shared" si="113"/>
        <v>/images/6/68/Mining_RoadArt.jpg</v>
      </c>
      <c r="O750">
        <f t="shared" si="114"/>
        <v>13</v>
      </c>
      <c r="P750">
        <f t="shared" si="115"/>
        <v>11</v>
      </c>
      <c r="S750" t="str">
        <f>INDEX(Illustrators!C:C,MATCH(SUBSTITUTE(LOWER(H750)," ",""),Illustrators!G:G,0))</f>
        <v>Marcel-André Casasola Merkle</v>
      </c>
      <c r="W750" t="str">
        <f t="shared" si="116"/>
        <v>{ id:"mining road", illustrator:"Marcel-André Casasola Merkle" },</v>
      </c>
    </row>
    <row r="751" spans="1:23" x14ac:dyDescent="0.25">
      <c r="A751" t="s">
        <v>3880</v>
      </c>
      <c r="B751">
        <f t="shared" si="109"/>
        <v>42</v>
      </c>
      <c r="C751">
        <f t="shared" si="110"/>
        <v>75</v>
      </c>
      <c r="E751" t="str">
        <f t="shared" si="111"/>
        <v>/images/d/d0/QuartermasterArt.jpg</v>
      </c>
      <c r="F751" t="s">
        <v>1438</v>
      </c>
      <c r="H751" s="3" t="s">
        <v>4736</v>
      </c>
      <c r="J751" t="s">
        <v>3718</v>
      </c>
      <c r="L751" t="str">
        <f t="shared" si="113"/>
        <v>/images/b/b9/PendantArt.jpg</v>
      </c>
      <c r="O751">
        <f t="shared" si="114"/>
        <v>9</v>
      </c>
      <c r="P751">
        <f t="shared" si="115"/>
        <v>7</v>
      </c>
      <c r="S751" t="str">
        <f>INDEX(Illustrators!C:C,MATCH(SUBSTITUTE(LOWER(H751)," ",""),Illustrators!G:G,0))</f>
        <v>Martin Hoffmann</v>
      </c>
      <c r="W751" t="str">
        <f t="shared" si="116"/>
        <v>{ id:"pendant", illustrator:"Martin Hoffmann" },</v>
      </c>
    </row>
    <row r="752" spans="1:23" x14ac:dyDescent="0.25">
      <c r="A752" t="s">
        <v>3881</v>
      </c>
      <c r="B752">
        <f t="shared" si="109"/>
        <v>40</v>
      </c>
      <c r="C752">
        <f t="shared" si="110"/>
        <v>71</v>
      </c>
      <c r="E752" t="str">
        <f t="shared" si="111"/>
        <v>/images/9/90/Silver_MineArt.jpg</v>
      </c>
      <c r="F752" t="s">
        <v>1438</v>
      </c>
      <c r="H752" s="3" t="s">
        <v>4737</v>
      </c>
      <c r="J752" t="s">
        <v>3719</v>
      </c>
      <c r="L752" t="str">
        <f t="shared" si="113"/>
        <v>/images/d/d9/PickaxeArt.jpg</v>
      </c>
      <c r="O752">
        <f t="shared" si="114"/>
        <v>6</v>
      </c>
      <c r="P752">
        <f t="shared" si="115"/>
        <v>7</v>
      </c>
      <c r="S752" t="str">
        <f>INDEX(Illustrators!C:C,MATCH(SUBSTITUTE(LOWER(H752)," ",""),Illustrators!G:G,0))</f>
        <v>Marco Primo</v>
      </c>
      <c r="W752" t="str">
        <f t="shared" si="116"/>
        <v>{ id:"pickaxe", illustrator:"Marco Primo" },</v>
      </c>
    </row>
    <row r="753" spans="1:23" x14ac:dyDescent="0.25">
      <c r="A753" t="s">
        <v>3882</v>
      </c>
      <c r="B753">
        <f t="shared" si="109"/>
        <v>38</v>
      </c>
      <c r="C753">
        <f t="shared" si="110"/>
        <v>67</v>
      </c>
      <c r="E753" t="str">
        <f t="shared" si="111"/>
        <v>/images/6/6a/TricksterArt.jpg</v>
      </c>
      <c r="H753" s="3" t="s">
        <v>4738</v>
      </c>
      <c r="J753" t="s">
        <v>3720</v>
      </c>
      <c r="L753" t="str">
        <f t="shared" si="113"/>
        <v>/images/a/a2/PilgrimageArt.jpg</v>
      </c>
      <c r="O753">
        <f t="shared" si="114"/>
        <v>7</v>
      </c>
      <c r="P753">
        <f t="shared" si="115"/>
        <v>7</v>
      </c>
      <c r="S753" t="str">
        <f>INDEX(Illustrators!C:C,MATCH(SUBSTITUTE(LOWER(H753)," ",""),Illustrators!G:G,0))</f>
        <v>Franz Vohwinkel</v>
      </c>
      <c r="W753" t="str">
        <f t="shared" si="116"/>
        <v>{ id:"pilgrim", illustrator:"Franz Vohwinkel" },</v>
      </c>
    </row>
    <row r="754" spans="1:23" x14ac:dyDescent="0.25">
      <c r="A754" t="s">
        <v>3883</v>
      </c>
      <c r="B754">
        <f t="shared" si="109"/>
        <v>44</v>
      </c>
      <c r="C754">
        <f t="shared" si="110"/>
        <v>79</v>
      </c>
      <c r="E754" t="str">
        <f t="shared" si="111"/>
        <v>/images/b/b4/Wealthy_VillageArt.jpg</v>
      </c>
      <c r="H754" s="3" t="s">
        <v>4739</v>
      </c>
      <c r="J754" t="s">
        <v>3721</v>
      </c>
      <c r="L754" t="str">
        <f t="shared" si="113"/>
        <v>/images/d/d0/QuartermasterArt.jpg</v>
      </c>
      <c r="O754">
        <f t="shared" si="114"/>
        <v>15</v>
      </c>
      <c r="P754">
        <f t="shared" si="115"/>
        <v>13</v>
      </c>
      <c r="S754" t="str">
        <f>INDEX(Illustrators!C:C,MATCH(SUBSTITUTE(LOWER(H754)," ",""),Illustrators!G:G,0))</f>
        <v>Julien Delval</v>
      </c>
      <c r="W754" t="str">
        <f t="shared" si="116"/>
        <v>{ id:"quartermaster", illustrator:"Julien Delval" },</v>
      </c>
    </row>
    <row r="755" spans="1:23" x14ac:dyDescent="0.25">
      <c r="A755" t="s">
        <v>3884</v>
      </c>
      <c r="B755">
        <f t="shared" si="109"/>
        <v>41</v>
      </c>
      <c r="C755">
        <f t="shared" si="110"/>
        <v>73</v>
      </c>
      <c r="E755" t="str">
        <f t="shared" si="111"/>
        <v>/images/9/9a/Sack_of_LootArt.jpg</v>
      </c>
      <c r="H755" s="3" t="s">
        <v>4740</v>
      </c>
      <c r="J755" t="s">
        <v>3722</v>
      </c>
      <c r="L755" t="str">
        <f t="shared" si="113"/>
        <v>/images/c/cd/RopeArt.jpg</v>
      </c>
      <c r="O755">
        <f t="shared" si="114"/>
        <v>5</v>
      </c>
      <c r="P755">
        <f t="shared" si="115"/>
        <v>4</v>
      </c>
      <c r="S755" t="str">
        <f>INDEX(Illustrators!C:C,MATCH(SUBSTITUTE(LOWER(H755)," ",""),Illustrators!G:G,0))</f>
        <v>Marco Primo</v>
      </c>
      <c r="W755" t="str">
        <f t="shared" si="116"/>
        <v>{ id:"rope", illustrator:"Marco Primo" },</v>
      </c>
    </row>
    <row r="756" spans="1:23" x14ac:dyDescent="0.25">
      <c r="A756" t="s">
        <v>3885</v>
      </c>
      <c r="B756">
        <f t="shared" si="109"/>
        <v>41</v>
      </c>
      <c r="C756">
        <f t="shared" si="110"/>
        <v>75</v>
      </c>
      <c r="E756" t="str">
        <f t="shared" si="111"/>
        <v>/images/0/01/King%27s_CacheArt.jpg</v>
      </c>
      <c r="F756" t="s">
        <v>1438</v>
      </c>
      <c r="H756" s="3" t="s">
        <v>4741</v>
      </c>
      <c r="J756" t="s">
        <v>3723</v>
      </c>
      <c r="L756" t="str">
        <f t="shared" si="113"/>
        <v>/images/9/9a/Sack_of_LootArt.jpg</v>
      </c>
      <c r="O756">
        <f t="shared" si="114"/>
        <v>14</v>
      </c>
      <c r="P756">
        <f t="shared" si="115"/>
        <v>12</v>
      </c>
      <c r="S756" t="str">
        <f>INDEX(Illustrators!C:C,MATCH(SUBSTITUTE(LOWER(H756)," ",""),Illustrators!G:G,0))</f>
        <v>Harald Lieske</v>
      </c>
      <c r="W756" t="str">
        <f t="shared" si="116"/>
        <v>{ id:"sack of loot", illustrator:"Harald Lieske" },</v>
      </c>
    </row>
    <row r="757" spans="1:23" x14ac:dyDescent="0.25">
      <c r="A757" t="s">
        <v>3886</v>
      </c>
      <c r="B757">
        <f t="shared" si="109"/>
        <v>33</v>
      </c>
      <c r="C757">
        <f t="shared" si="110"/>
        <v>57</v>
      </c>
      <c r="E757" t="str">
        <f t="shared" si="111"/>
        <v>/images/6/62/BuryArt.jpg</v>
      </c>
      <c r="H757" s="3" t="s">
        <v>4742</v>
      </c>
      <c r="J757" t="s">
        <v>3724</v>
      </c>
      <c r="L757" t="str">
        <f t="shared" si="113"/>
        <v>/images/0/0b/ResearchArt.jpg</v>
      </c>
      <c r="O757">
        <f t="shared" si="114"/>
        <v>16</v>
      </c>
      <c r="P757">
        <f t="shared" si="115"/>
        <v>6</v>
      </c>
      <c r="S757" t="str">
        <f>INDEX(Illustrators!C:C,MATCH(SUBSTITUTE(LOWER(H757)," ",""),Illustrators!G:G,0))</f>
        <v>Claus Stephan</v>
      </c>
      <c r="W757" t="str">
        <f t="shared" si="116"/>
        <v>{ id:"search", illustrator:"Claus Stephan" },</v>
      </c>
    </row>
    <row r="758" spans="1:23" x14ac:dyDescent="0.25">
      <c r="A758" t="s">
        <v>3887</v>
      </c>
      <c r="B758">
        <f t="shared" si="109"/>
        <v>34</v>
      </c>
      <c r="C758">
        <f t="shared" si="110"/>
        <v>59</v>
      </c>
      <c r="E758" t="str">
        <f t="shared" si="111"/>
        <v>/images/8/81/AvoidArt.jpg</v>
      </c>
      <c r="H758" s="3" t="s">
        <v>4743</v>
      </c>
      <c r="J758" t="s">
        <v>3725</v>
      </c>
      <c r="L758" t="str">
        <f t="shared" si="113"/>
        <v>/images/5/5a/Secluded_ShrineArt.jpg</v>
      </c>
      <c r="O758">
        <f t="shared" si="114"/>
        <v>16</v>
      </c>
      <c r="P758">
        <f t="shared" si="115"/>
        <v>15</v>
      </c>
      <c r="S758" t="str">
        <f>INDEX(Illustrators!C:C,MATCH(SUBSTITUTE(LOWER(H758)," ",""),Illustrators!G:G,0))</f>
        <v>Marcel-André Casasola Merkle</v>
      </c>
      <c r="W758" t="str">
        <f t="shared" si="116"/>
        <v>{ id:"secluded shrine", illustrator:"Marcel-André Casasola Merkle" },</v>
      </c>
    </row>
    <row r="759" spans="1:23" x14ac:dyDescent="0.25">
      <c r="A759" t="s">
        <v>3888</v>
      </c>
      <c r="B759">
        <f t="shared" si="109"/>
        <v>36</v>
      </c>
      <c r="C759">
        <f t="shared" si="110"/>
        <v>63</v>
      </c>
      <c r="E759" t="str">
        <f t="shared" si="111"/>
        <v>/images/e/ee/DeliverArt.jpg</v>
      </c>
      <c r="H759" s="3" t="s">
        <v>4744</v>
      </c>
      <c r="J759" t="s">
        <v>3726</v>
      </c>
      <c r="L759" t="str">
        <f t="shared" si="113"/>
        <v>/images/d/d1/ShamanArt.jpg</v>
      </c>
      <c r="O759">
        <f t="shared" si="114"/>
        <v>7</v>
      </c>
      <c r="P759">
        <f t="shared" si="115"/>
        <v>6</v>
      </c>
      <c r="S759" t="str">
        <f>INDEX(Illustrators!C:C,MATCH(SUBSTITUTE(LOWER(H759)," ",""),Illustrators!G:G,0))</f>
        <v>Marcel-André Casasola Merkle</v>
      </c>
      <c r="W759" t="str">
        <f t="shared" si="116"/>
        <v>{ id:"shaman", illustrator:"Marcel-André Casasola Merkle" },</v>
      </c>
    </row>
    <row r="760" spans="1:23" x14ac:dyDescent="0.25">
      <c r="A760" t="s">
        <v>3889</v>
      </c>
      <c r="B760">
        <f t="shared" si="109"/>
        <v>34</v>
      </c>
      <c r="C760">
        <f t="shared" si="110"/>
        <v>59</v>
      </c>
      <c r="E760" t="str">
        <f t="shared" si="111"/>
        <v>/images/a/a1/PerilArt.jpg</v>
      </c>
      <c r="F760" t="s">
        <v>1438</v>
      </c>
      <c r="H760" s="3" t="s">
        <v>4745</v>
      </c>
      <c r="J760" t="s">
        <v>3727</v>
      </c>
      <c r="L760" t="str">
        <f t="shared" ref="L760:L791" si="117">IF(J760="","",IF(I760&lt;&gt;"", INDEX(E:E,MATCH("*"&amp;I760&amp;"*",E:E,0)),INDEX(E:E,MATCH("*"&amp;SUBSTITUTE(H760," ","_")&amp;"*",E:E,0))))</f>
        <v>/images/9/90/Silver_MineArt.jpg</v>
      </c>
      <c r="O760">
        <f t="shared" si="114"/>
        <v>13</v>
      </c>
      <c r="P760">
        <f t="shared" si="115"/>
        <v>11</v>
      </c>
      <c r="S760" t="str">
        <f>INDEX(Illustrators!C:C,MATCH(SUBSTITUTE(LOWER(H760)," ",""),Illustrators!G:G,0))</f>
        <v>Martin Hoffmann</v>
      </c>
      <c r="W760" t="str">
        <f t="shared" si="116"/>
        <v>{ id:"silver mine", illustrator:"Martin Hoffmann" },</v>
      </c>
    </row>
    <row r="761" spans="1:23" x14ac:dyDescent="0.25">
      <c r="A761" t="s">
        <v>3890</v>
      </c>
      <c r="B761">
        <f t="shared" si="109"/>
        <v>33</v>
      </c>
      <c r="C761">
        <f t="shared" si="110"/>
        <v>57</v>
      </c>
      <c r="E761" t="str">
        <f t="shared" si="111"/>
        <v>/images/b/bd/RushArt.jpg</v>
      </c>
      <c r="H761" s="3" t="s">
        <v>4746</v>
      </c>
      <c r="J761" t="s">
        <v>3728</v>
      </c>
      <c r="L761" t="str">
        <f t="shared" si="117"/>
        <v>/images/7/77/SirenArt.jpg</v>
      </c>
      <c r="O761">
        <f t="shared" si="114"/>
        <v>6</v>
      </c>
      <c r="P761">
        <f t="shared" si="115"/>
        <v>5</v>
      </c>
      <c r="S761" t="str">
        <f>INDEX(Illustrators!C:C,MATCH(SUBSTITUTE(LOWER(H761)," ",""),Illustrators!G:G,0))</f>
        <v>Marcel-André Casasola Merkle</v>
      </c>
      <c r="W761" t="str">
        <f t="shared" si="116"/>
        <v>{ id:"siren", illustrator:"Marcel-André Casasola Merkle" },</v>
      </c>
    </row>
    <row r="762" spans="1:23" x14ac:dyDescent="0.25">
      <c r="A762" t="s">
        <v>3891</v>
      </c>
      <c r="B762">
        <f t="shared" si="109"/>
        <v>34</v>
      </c>
      <c r="C762">
        <f t="shared" si="110"/>
        <v>59</v>
      </c>
      <c r="E762" t="str">
        <f t="shared" si="111"/>
        <v>/images/1/19/ForayArt.jpg</v>
      </c>
      <c r="H762" s="3" t="s">
        <v>4747</v>
      </c>
      <c r="J762" t="s">
        <v>3729</v>
      </c>
      <c r="L762" t="str">
        <f t="shared" si="117"/>
        <v>/images/3/30/StowawayArt.jpg</v>
      </c>
      <c r="O762">
        <f t="shared" si="114"/>
        <v>11</v>
      </c>
      <c r="P762">
        <f t="shared" si="115"/>
        <v>8</v>
      </c>
      <c r="S762" t="str">
        <f>INDEX(Illustrators!C:C,MATCH(SUBSTITUTE(LOWER(H762)," ",""),Illustrators!G:G,0))</f>
        <v>Claus Stephan</v>
      </c>
      <c r="W762" t="str">
        <f t="shared" si="116"/>
        <v>{ id:"stowaway", illustrator:"Claus Stephan" },</v>
      </c>
    </row>
    <row r="763" spans="1:23" x14ac:dyDescent="0.25">
      <c r="A763" t="s">
        <v>3892</v>
      </c>
      <c r="B763">
        <f t="shared" si="109"/>
        <v>35</v>
      </c>
      <c r="C763">
        <f t="shared" si="110"/>
        <v>61</v>
      </c>
      <c r="E763" t="str">
        <f t="shared" si="111"/>
        <v>/images/2/27/LaunchArt.jpg</v>
      </c>
      <c r="H763" s="3" t="s">
        <v>4748</v>
      </c>
      <c r="J763" t="s">
        <v>3730</v>
      </c>
      <c r="L763" t="str">
        <f t="shared" si="117"/>
        <v>/images/3/3a/Swamp_ShacksArt.jpg</v>
      </c>
      <c r="O763">
        <f t="shared" si="114"/>
        <v>17</v>
      </c>
      <c r="P763">
        <f t="shared" si="115"/>
        <v>12</v>
      </c>
      <c r="S763" t="str">
        <f>INDEX(Illustrators!C:C,MATCH(SUBSTITUTE(LOWER(H763)," ",""),Illustrators!G:G,0))</f>
        <v>Jessi J</v>
      </c>
      <c r="W763" t="str">
        <f t="shared" si="116"/>
        <v>{ id:"swamp shacks", illustrator:"Jessi J" },</v>
      </c>
    </row>
    <row r="764" spans="1:23" x14ac:dyDescent="0.25">
      <c r="A764" t="s">
        <v>3893</v>
      </c>
      <c r="B764">
        <f t="shared" si="109"/>
        <v>35</v>
      </c>
      <c r="C764">
        <f t="shared" si="110"/>
        <v>61</v>
      </c>
      <c r="E764" t="str">
        <f t="shared" si="111"/>
        <v>/images/9/9e/MirrorArt.jpg</v>
      </c>
      <c r="H764" s="3" t="s">
        <v>4749</v>
      </c>
      <c r="J764" t="s">
        <v>3731</v>
      </c>
      <c r="L764" t="str">
        <f t="shared" si="117"/>
        <v>/images/a/a8/TaskmasterArt.jpg</v>
      </c>
      <c r="O764">
        <f t="shared" si="114"/>
        <v>11</v>
      </c>
      <c r="P764">
        <f t="shared" si="115"/>
        <v>10</v>
      </c>
      <c r="S764" t="str">
        <f>INDEX(Illustrators!C:C,MATCH(SUBSTITUTE(LOWER(H764)," ",""),Illustrators!G:G,0))</f>
        <v>Claus Stephan</v>
      </c>
      <c r="W764" t="str">
        <f t="shared" si="116"/>
        <v>{ id:"taskmaster", illustrator:"Claus Stephan" },</v>
      </c>
    </row>
    <row r="765" spans="1:23" x14ac:dyDescent="0.25">
      <c r="A765" t="s">
        <v>3894</v>
      </c>
      <c r="B765">
        <f t="shared" si="109"/>
        <v>36</v>
      </c>
      <c r="C765">
        <f t="shared" si="110"/>
        <v>63</v>
      </c>
      <c r="E765" t="str">
        <f t="shared" si="111"/>
        <v>/images/9/9d/PrepareArt.jpg</v>
      </c>
      <c r="H765" s="3" t="s">
        <v>4750</v>
      </c>
      <c r="J765" t="s">
        <v>3732</v>
      </c>
      <c r="L765" t="str">
        <f t="shared" si="117"/>
        <v>/images/a/a1/ToolsArt.jpg</v>
      </c>
      <c r="O765">
        <f t="shared" si="114"/>
        <v>6</v>
      </c>
      <c r="P765">
        <f t="shared" si="115"/>
        <v>5</v>
      </c>
      <c r="S765" t="str">
        <f>INDEX(Illustrators!C:C,MATCH(SUBSTITUTE(LOWER(H765)," ",""),Illustrators!G:G,0))</f>
        <v>Marco Primo</v>
      </c>
      <c r="W765" t="str">
        <f t="shared" si="116"/>
        <v>{ id:"tools", illustrator:"Marco Primo" },</v>
      </c>
    </row>
    <row r="766" spans="1:23" x14ac:dyDescent="0.25">
      <c r="A766" t="s">
        <v>3895</v>
      </c>
      <c r="B766">
        <f t="shared" si="109"/>
        <v>37</v>
      </c>
      <c r="C766">
        <f t="shared" si="110"/>
        <v>65</v>
      </c>
      <c r="E766" t="str">
        <f t="shared" si="111"/>
        <v>/images/e/e1/ScroungeArt.jpg</v>
      </c>
      <c r="H766" s="3" t="s">
        <v>4751</v>
      </c>
      <c r="J766" t="s">
        <v>3733</v>
      </c>
      <c r="L766" t="str">
        <f t="shared" si="117"/>
        <v>/images/6/6a/TricksterArt.jpg</v>
      </c>
      <c r="O766">
        <f t="shared" si="114"/>
        <v>9</v>
      </c>
      <c r="P766">
        <f t="shared" si="115"/>
        <v>9</v>
      </c>
      <c r="S766" t="str">
        <f>INDEX(Illustrators!C:C,MATCH(SUBSTITUTE(LOWER(H766)," ",""),Illustrators!G:G,0))</f>
        <v>Lorraine Schleter</v>
      </c>
      <c r="W766" t="str">
        <f t="shared" si="116"/>
        <v>{ id:"trickster", illustrator:"Lorraine Schleter" },</v>
      </c>
    </row>
    <row r="767" spans="1:23" x14ac:dyDescent="0.25">
      <c r="A767" t="s">
        <v>3896</v>
      </c>
      <c r="B767">
        <f t="shared" si="109"/>
        <v>36</v>
      </c>
      <c r="C767">
        <f t="shared" si="110"/>
        <v>63</v>
      </c>
      <c r="E767" t="str">
        <f t="shared" si="111"/>
        <v>/images/e/e2/JourneyArt.jpg</v>
      </c>
      <c r="H767" s="3" t="s">
        <v>4752</v>
      </c>
      <c r="J767" t="s">
        <v>3734</v>
      </c>
      <c r="L767" t="str">
        <f t="shared" si="117"/>
        <v>/images/b/b4/Wealthy_VillageArt.jpg</v>
      </c>
      <c r="O767">
        <f t="shared" si="114"/>
        <v>16</v>
      </c>
      <c r="P767">
        <f t="shared" si="115"/>
        <v>15</v>
      </c>
      <c r="S767" t="str">
        <f>INDEX(Illustrators!C:C,MATCH(SUBSTITUTE(LOWER(H767)," ",""),Illustrators!G:G,0))</f>
        <v>Eric J Carter</v>
      </c>
      <c r="W767" t="str">
        <f t="shared" si="116"/>
        <v>{ id:"wealthy village", illustrator:"Eric J Carter" },</v>
      </c>
    </row>
    <row r="768" spans="1:23" x14ac:dyDescent="0.25">
      <c r="A768" t="s">
        <v>3897</v>
      </c>
      <c r="B768">
        <f t="shared" si="109"/>
        <v>38</v>
      </c>
      <c r="C768">
        <f t="shared" si="110"/>
        <v>67</v>
      </c>
      <c r="E768" t="str">
        <f t="shared" si="111"/>
        <v>/images/1/14/MaelstromArt.jpg</v>
      </c>
      <c r="F768" t="s">
        <v>1438</v>
      </c>
      <c r="H768" s="3" t="s">
        <v>4753</v>
      </c>
      <c r="J768" t="s">
        <v>3735</v>
      </c>
      <c r="L768" t="str">
        <f t="shared" si="117"/>
        <v>/images/f/f5/AmphoraArt.jpg</v>
      </c>
      <c r="O768">
        <f t="shared" si="114"/>
        <v>7</v>
      </c>
      <c r="P768">
        <f t="shared" si="115"/>
        <v>7</v>
      </c>
      <c r="S768" t="str">
        <f>INDEX(Illustrators!C:C,MATCH(SUBSTITUTE(LOWER(H768)," ",""),Illustrators!G:G,0))</f>
        <v>Martin Hoffmann</v>
      </c>
      <c r="W768" t="str">
        <f t="shared" si="116"/>
        <v>{ id:"amphora", illustrator:"Martin Hoffmann" },</v>
      </c>
    </row>
    <row r="769" spans="1:23" x14ac:dyDescent="0.25">
      <c r="A769" t="s">
        <v>3898</v>
      </c>
      <c r="B769">
        <f t="shared" si="109"/>
        <v>36</v>
      </c>
      <c r="C769">
        <f t="shared" si="110"/>
        <v>63</v>
      </c>
      <c r="E769" t="str">
        <f t="shared" si="111"/>
        <v>/images/5/54/LootingArt.jpg</v>
      </c>
      <c r="F769" t="s">
        <v>1438</v>
      </c>
      <c r="H769" s="3" t="s">
        <v>4754</v>
      </c>
      <c r="J769" t="s">
        <v>3736</v>
      </c>
      <c r="L769" t="str">
        <f t="shared" si="117"/>
        <v>/images/6/64/DoubloonsArt.jpg</v>
      </c>
      <c r="O769">
        <f t="shared" si="114"/>
        <v>8</v>
      </c>
      <c r="P769">
        <f t="shared" si="115"/>
        <v>9</v>
      </c>
      <c r="S769" t="str">
        <f>INDEX(Illustrators!C:C,MATCH(SUBSTITUTE(LOWER(H769)," ",""),Illustrators!G:G,0))</f>
        <v>Grant Hansen</v>
      </c>
      <c r="W769" t="str">
        <f t="shared" si="116"/>
        <v>{ id:"doubloons", illustrator:"Grant Hansen" },</v>
      </c>
    </row>
    <row r="770" spans="1:23" x14ac:dyDescent="0.25">
      <c r="A770" t="s">
        <v>3899</v>
      </c>
      <c r="B770">
        <f t="shared" si="109"/>
        <v>37</v>
      </c>
      <c r="C770">
        <f t="shared" si="110"/>
        <v>65</v>
      </c>
      <c r="E770" t="str">
        <f t="shared" si="111"/>
        <v>/images/c/cd/InvasionArt.jpg</v>
      </c>
      <c r="F770" t="s">
        <v>1438</v>
      </c>
      <c r="H770" s="3" t="s">
        <v>4755</v>
      </c>
      <c r="J770" t="s">
        <v>3737</v>
      </c>
      <c r="L770" t="str">
        <f t="shared" si="117"/>
        <v>/images/0/05/Endless_ChaliceArt.jpg</v>
      </c>
      <c r="O770">
        <f t="shared" si="114"/>
        <v>18</v>
      </c>
      <c r="P770">
        <f t="shared" si="115"/>
        <v>15</v>
      </c>
      <c r="S770" t="str">
        <f>INDEX(Illustrators!C:C,MATCH(SUBSTITUTE(LOWER(H770)," ",""),Illustrators!G:G,0))</f>
        <v>Martin Hoffmann</v>
      </c>
      <c r="W770" t="str">
        <f t="shared" si="116"/>
        <v>{ id:"endless chalice", illustrator:"Martin Hoffmann" },</v>
      </c>
    </row>
    <row r="771" spans="1:23" x14ac:dyDescent="0.25">
      <c r="A771" t="s">
        <v>3900</v>
      </c>
      <c r="B771">
        <f t="shared" si="109"/>
        <v>36</v>
      </c>
      <c r="C771">
        <f t="shared" si="110"/>
        <v>63</v>
      </c>
      <c r="E771" t="str">
        <f t="shared" si="111"/>
        <v>/images/2/2a/ProsperArt.jpg</v>
      </c>
      <c r="F771" t="s">
        <v>1438</v>
      </c>
      <c r="H771" s="3" t="s">
        <v>4756</v>
      </c>
      <c r="J771" t="s">
        <v>3738</v>
      </c>
      <c r="L771" t="str">
        <f t="shared" si="117"/>
        <v>/images/4/48/FigureheadArt.jpg</v>
      </c>
      <c r="O771">
        <f t="shared" si="114"/>
        <v>15</v>
      </c>
      <c r="P771">
        <f t="shared" si="115"/>
        <v>10</v>
      </c>
      <c r="S771" t="str">
        <f>INDEX(Illustrators!C:C,MATCH(SUBSTITUTE(LOWER(H771)," ",""),Illustrators!G:G,0))</f>
        <v>Martin Hoffmann</v>
      </c>
      <c r="W771" t="str">
        <f t="shared" si="116"/>
        <v>{ id:"figurehead", illustrator:"Martin Hoffmann" },</v>
      </c>
    </row>
    <row r="772" spans="1:23" x14ac:dyDescent="0.25">
      <c r="A772" t="s">
        <v>3912</v>
      </c>
      <c r="B772">
        <f t="shared" si="109"/>
        <v>34</v>
      </c>
      <c r="C772">
        <f t="shared" si="110"/>
        <v>59</v>
      </c>
      <c r="E772" t="str">
        <f t="shared" si="111"/>
        <v>/images/5/5e/CheapArt.jpg</v>
      </c>
      <c r="F772" t="s">
        <v>1438</v>
      </c>
      <c r="H772" s="3" t="s">
        <v>4757</v>
      </c>
      <c r="J772" t="s">
        <v>3739</v>
      </c>
      <c r="L772" t="str">
        <f t="shared" si="117"/>
        <v>/images/5/55/HammerArt.jpg</v>
      </c>
      <c r="O772">
        <f t="shared" si="114"/>
        <v>7</v>
      </c>
      <c r="P772">
        <f t="shared" si="115"/>
        <v>6</v>
      </c>
      <c r="S772" t="str">
        <f>INDEX(Illustrators!C:C,MATCH(SUBSTITUTE(LOWER(H772)," ",""),Illustrators!G:G,0))</f>
        <v>Grant Hansen</v>
      </c>
      <c r="W772" t="str">
        <f t="shared" si="116"/>
        <v>{ id:"hammer", illustrator:"Grant Hansen" },</v>
      </c>
    </row>
    <row r="773" spans="1:23" x14ac:dyDescent="0.25">
      <c r="A773" t="s">
        <v>3913</v>
      </c>
      <c r="B773">
        <f t="shared" si="109"/>
        <v>35</v>
      </c>
      <c r="C773">
        <f t="shared" si="110"/>
        <v>61</v>
      </c>
      <c r="E773" t="str">
        <f t="shared" si="111"/>
        <v>/images/4/45/CursedArt.jpg</v>
      </c>
      <c r="F773" t="s">
        <v>1438</v>
      </c>
      <c r="H773" s="3" t="s">
        <v>4758</v>
      </c>
      <c r="J773" t="s">
        <v>3740</v>
      </c>
      <c r="L773" t="str">
        <f t="shared" si="117"/>
        <v>/images/c/c2/InsigniaArt.jpg</v>
      </c>
      <c r="O773">
        <f t="shared" si="114"/>
        <v>7</v>
      </c>
      <c r="P773">
        <f t="shared" si="115"/>
        <v>8</v>
      </c>
      <c r="S773" t="str">
        <f>INDEX(Illustrators!C:C,MATCH(SUBSTITUTE(LOWER(H773)," ",""),Illustrators!G:G,0))</f>
        <v>Harald Lieske</v>
      </c>
      <c r="W773" t="str">
        <f t="shared" si="116"/>
        <v>{ id:"insignia", illustrator:"Harald Lieske" },</v>
      </c>
    </row>
    <row r="774" spans="1:23" x14ac:dyDescent="0.25">
      <c r="A774" t="s">
        <v>3914</v>
      </c>
      <c r="B774">
        <f t="shared" si="109"/>
        <v>34</v>
      </c>
      <c r="C774">
        <f t="shared" si="110"/>
        <v>59</v>
      </c>
      <c r="E774" t="str">
        <f t="shared" si="111"/>
        <v>/images/0/08/FatedArt.jpg</v>
      </c>
      <c r="F774" t="s">
        <v>1438</v>
      </c>
      <c r="H774" s="3" t="s">
        <v>4759</v>
      </c>
      <c r="J774" t="s">
        <v>3741</v>
      </c>
      <c r="L774" t="str">
        <f t="shared" si="117"/>
        <v>/images/b/bf/JewelsArt.jpg</v>
      </c>
      <c r="O774">
        <f t="shared" si="114"/>
        <v>6</v>
      </c>
      <c r="P774">
        <f t="shared" si="115"/>
        <v>6</v>
      </c>
      <c r="S774" t="str">
        <f>INDEX(Illustrators!C:C,MATCH(SUBSTITUTE(LOWER(H774)," ",""),Illustrators!G:G,0))</f>
        <v>Garret DeChellis</v>
      </c>
      <c r="W774" t="str">
        <f t="shared" si="116"/>
        <v>{ id:"jewels", illustrator:"Garret DeChellis" },</v>
      </c>
    </row>
    <row r="775" spans="1:23" x14ac:dyDescent="0.25">
      <c r="A775" t="s">
        <v>3915</v>
      </c>
      <c r="B775">
        <f t="shared" si="109"/>
        <v>36</v>
      </c>
      <c r="C775">
        <f t="shared" si="110"/>
        <v>63</v>
      </c>
      <c r="E775" t="str">
        <f t="shared" si="111"/>
        <v>/images/1/1c/FawningArt.jpg</v>
      </c>
      <c r="F775" t="s">
        <v>1438</v>
      </c>
      <c r="H775" s="3" t="s">
        <v>4760</v>
      </c>
      <c r="J775" t="s">
        <v>3742</v>
      </c>
      <c r="L775" t="str">
        <f t="shared" si="117"/>
        <v>/images/e/eb/OrbArt.jpg</v>
      </c>
      <c r="O775">
        <f t="shared" si="114"/>
        <v>4</v>
      </c>
      <c r="P775">
        <f t="shared" si="115"/>
        <v>3</v>
      </c>
      <c r="S775" t="str">
        <f>INDEX(Illustrators!C:C,MATCH(SUBSTITUTE(LOWER(H775)," ",""),Illustrators!G:G,0))</f>
        <v>Jessi J</v>
      </c>
      <c r="W775" t="str">
        <f t="shared" si="116"/>
        <v>{ id:"orb", illustrator:"Jessi J" },</v>
      </c>
    </row>
    <row r="776" spans="1:23" x14ac:dyDescent="0.25">
      <c r="A776" t="s">
        <v>3916</v>
      </c>
      <c r="B776">
        <f t="shared" si="109"/>
        <v>37</v>
      </c>
      <c r="C776">
        <f t="shared" si="110"/>
        <v>65</v>
      </c>
      <c r="E776" t="str">
        <f t="shared" si="111"/>
        <v>/images/1/19/FriendlyArt.jpg</v>
      </c>
      <c r="F776" t="s">
        <v>1438</v>
      </c>
      <c r="H776" s="3" t="s">
        <v>4761</v>
      </c>
      <c r="J776" t="s">
        <v>3743</v>
      </c>
      <c r="L776" t="str">
        <f t="shared" si="117"/>
        <v>/images/3/3e/Prize_GoatArt.jpg</v>
      </c>
      <c r="O776">
        <f t="shared" si="114"/>
        <v>14</v>
      </c>
      <c r="P776">
        <f t="shared" si="115"/>
        <v>10</v>
      </c>
      <c r="S776" t="str">
        <f>INDEX(Illustrators!C:C,MATCH(SUBSTITUTE(LOWER(H776)," ",""),Illustrators!G:G,0))</f>
        <v>Franz Vohwinkel</v>
      </c>
      <c r="W776" t="str">
        <f t="shared" si="116"/>
        <v>{ id:"prize goat", illustrator:"Franz Vohwinkel" },</v>
      </c>
    </row>
    <row r="777" spans="1:23" x14ac:dyDescent="0.25">
      <c r="A777" t="s">
        <v>3917</v>
      </c>
      <c r="B777">
        <f t="shared" si="109"/>
        <v>34</v>
      </c>
      <c r="C777">
        <f t="shared" si="110"/>
        <v>59</v>
      </c>
      <c r="E777" t="str">
        <f t="shared" si="111"/>
        <v>/images/e/e5/HastyArt.jpg</v>
      </c>
      <c r="F777" t="s">
        <v>1438</v>
      </c>
      <c r="H777" s="3" t="s">
        <v>4762</v>
      </c>
      <c r="J777" t="s">
        <v>3744</v>
      </c>
      <c r="L777" t="str">
        <f t="shared" si="117"/>
        <v>/images/f/f9/Puzzle_BoxArt.jpg</v>
      </c>
      <c r="O777">
        <f t="shared" si="114"/>
        <v>17</v>
      </c>
      <c r="P777">
        <f t="shared" si="115"/>
        <v>10</v>
      </c>
      <c r="S777" t="str">
        <f>INDEX(Illustrators!C:C,MATCH(SUBSTITUTE(LOWER(H777)," ",""),Illustrators!G:G,0))</f>
        <v>Martin Hoffmann</v>
      </c>
      <c r="W777" t="str">
        <f t="shared" si="116"/>
        <v>{ id:"puzzle box", illustrator:"Martin Hoffmann" },</v>
      </c>
    </row>
    <row r="778" spans="1:23" x14ac:dyDescent="0.25">
      <c r="A778" t="s">
        <v>3918</v>
      </c>
      <c r="B778">
        <f t="shared" si="109"/>
        <v>38</v>
      </c>
      <c r="C778">
        <f t="shared" si="110"/>
        <v>67</v>
      </c>
      <c r="E778" t="str">
        <f t="shared" si="111"/>
        <v>/images/e/e0/InheritedArt.jpg</v>
      </c>
      <c r="F778" t="s">
        <v>1438</v>
      </c>
      <c r="H778" s="3" t="s">
        <v>4763</v>
      </c>
      <c r="J778" t="s">
        <v>3662</v>
      </c>
      <c r="L778" t="str">
        <f t="shared" si="117"/>
        <v>/images/6/6e/SextantArt.jpg</v>
      </c>
      <c r="O778">
        <f t="shared" si="114"/>
        <v>7</v>
      </c>
      <c r="P778">
        <f t="shared" si="115"/>
        <v>7</v>
      </c>
      <c r="S778" t="str">
        <f>INDEX(Illustrators!C:C,MATCH(SUBSTITUTE(LOWER(H778)," ",""),Illustrators!G:G,0))</f>
        <v>Eric J Carter</v>
      </c>
      <c r="W778" t="str">
        <f t="shared" si="116"/>
        <v>{ id:"sextant", illustrator:"Eric J Carter" },</v>
      </c>
    </row>
    <row r="779" spans="1:23" x14ac:dyDescent="0.25">
      <c r="A779" t="s">
        <v>3919</v>
      </c>
      <c r="B779">
        <f t="shared" si="109"/>
        <v>38</v>
      </c>
      <c r="C779">
        <f t="shared" si="110"/>
        <v>67</v>
      </c>
      <c r="E779" t="str">
        <f t="shared" si="111"/>
        <v>/images/9/9e/InspiringArt.jpg</v>
      </c>
      <c r="F779" t="s">
        <v>1438</v>
      </c>
      <c r="H779" s="3" t="s">
        <v>4764</v>
      </c>
      <c r="J779" t="s">
        <v>3745</v>
      </c>
      <c r="L779" t="str">
        <f t="shared" si="117"/>
        <v>/images/e/e7/ShieldArt.jpg</v>
      </c>
      <c r="O779">
        <f t="shared" si="114"/>
        <v>8</v>
      </c>
      <c r="P779">
        <f t="shared" si="115"/>
        <v>6</v>
      </c>
      <c r="S779" t="str">
        <f>INDEX(Illustrators!C:C,MATCH(SUBSTITUTE(LOWER(H779)," ",""),Illustrators!G:G,0))</f>
        <v>Lynell Ingram</v>
      </c>
      <c r="W779" t="str">
        <f t="shared" si="116"/>
        <v>{ id:"shield", illustrator:"Lynell Ingram" },</v>
      </c>
    </row>
    <row r="780" spans="1:23" x14ac:dyDescent="0.25">
      <c r="A780" t="s">
        <v>3920</v>
      </c>
      <c r="B780">
        <f t="shared" si="109"/>
        <v>35</v>
      </c>
      <c r="C780">
        <f t="shared" si="110"/>
        <v>61</v>
      </c>
      <c r="E780" t="str">
        <f t="shared" si="111"/>
        <v>/images/7/72/NearbyArt.jpg</v>
      </c>
      <c r="F780" t="s">
        <v>1438</v>
      </c>
      <c r="H780" s="3" t="s">
        <v>4765</v>
      </c>
      <c r="J780" t="s">
        <v>3746</v>
      </c>
      <c r="L780" t="str">
        <f t="shared" si="117"/>
        <v>/images/d/d2/Spell_ScrollArt.jpg</v>
      </c>
      <c r="O780">
        <f t="shared" si="114"/>
        <v>17</v>
      </c>
      <c r="P780">
        <f t="shared" si="115"/>
        <v>12</v>
      </c>
      <c r="S780" t="str">
        <f>INDEX(Illustrators!C:C,MATCH(SUBSTITUTE(LOWER(H780)," ",""),Illustrators!G:G,0))</f>
        <v>Elisa Cella</v>
      </c>
      <c r="W780" t="str">
        <f t="shared" si="116"/>
        <v>{ id:"spell scroll", illustrator:"Elisa Cella" },</v>
      </c>
    </row>
    <row r="781" spans="1:23" x14ac:dyDescent="0.25">
      <c r="A781" t="s">
        <v>3921</v>
      </c>
      <c r="B781">
        <f t="shared" ref="B781:B801" si="118">FIND("src=""",A781)+LEN("src=""")-1</f>
        <v>36</v>
      </c>
      <c r="C781">
        <f t="shared" ref="C781:C801" si="119">FIND(".jpg",A781,B781)+3</f>
        <v>63</v>
      </c>
      <c r="E781" t="str">
        <f t="shared" ref="E781:E801" si="120">SUBSTITUTE(RIGHT(LEFT(A781,C781),LEN(LEFT(A781,C781))-B781),"/thumb","")</f>
        <v>/images/e/e5/PatientArt.jpg</v>
      </c>
      <c r="F781" t="s">
        <v>1438</v>
      </c>
      <c r="H781" s="3" t="s">
        <v>4766</v>
      </c>
      <c r="J781" t="s">
        <v>3747</v>
      </c>
      <c r="L781" t="str">
        <f t="shared" si="117"/>
        <v>/images/c/c4/StaffArt.jpg</v>
      </c>
      <c r="O781">
        <f t="shared" si="114"/>
        <v>5</v>
      </c>
      <c r="P781">
        <f t="shared" si="115"/>
        <v>5</v>
      </c>
      <c r="S781" t="str">
        <f>INDEX(Illustrators!C:C,MATCH(SUBSTITUTE(LOWER(H781)," ",""),Illustrators!G:G,0))</f>
        <v>Elisa Cella</v>
      </c>
      <c r="W781" t="str">
        <f t="shared" si="116"/>
        <v>{ id:"staff", illustrator:"Elisa Cella" },</v>
      </c>
    </row>
    <row r="782" spans="1:23" x14ac:dyDescent="0.25">
      <c r="A782" t="s">
        <v>3922</v>
      </c>
      <c r="B782">
        <f t="shared" si="118"/>
        <v>34</v>
      </c>
      <c r="C782">
        <f t="shared" si="119"/>
        <v>59</v>
      </c>
      <c r="E782" t="str">
        <f t="shared" si="120"/>
        <v>/images/4/43/PiousArt.jpg</v>
      </c>
      <c r="F782" t="s">
        <v>1438</v>
      </c>
      <c r="H782" s="3" t="s">
        <v>4767</v>
      </c>
      <c r="J782" t="s">
        <v>3748</v>
      </c>
      <c r="L782" t="str">
        <f t="shared" si="117"/>
        <v>/images/d/d1/SwordArt.jpg</v>
      </c>
      <c r="O782">
        <f t="shared" si="114"/>
        <v>4</v>
      </c>
      <c r="P782">
        <f t="shared" si="115"/>
        <v>5</v>
      </c>
      <c r="S782" t="str">
        <f>INDEX(Illustrators!C:C,MATCH(SUBSTITUTE(LOWER(H782)," ",""),Illustrators!G:G,0))</f>
        <v>Lynell Ingram</v>
      </c>
      <c r="W782" t="str">
        <f t="shared" si="116"/>
        <v>{ id:"sword", illustrator:"Lynell Ingram" },</v>
      </c>
    </row>
    <row r="783" spans="1:23" x14ac:dyDescent="0.25">
      <c r="A783" t="s">
        <v>3923</v>
      </c>
      <c r="B783">
        <f t="shared" si="118"/>
        <v>37</v>
      </c>
      <c r="C783">
        <f t="shared" si="119"/>
        <v>65</v>
      </c>
      <c r="E783" t="str">
        <f t="shared" si="120"/>
        <v>/images/c/ca/RecklessArt.jpg</v>
      </c>
      <c r="F783" t="s">
        <v>887</v>
      </c>
      <c r="H783" s="3" t="s">
        <v>4768</v>
      </c>
      <c r="J783" t="s">
        <v>3749</v>
      </c>
      <c r="L783" t="str">
        <f t="shared" si="117"/>
        <v>/images/6/62/BuryArt.jpg</v>
      </c>
      <c r="O783">
        <f t="shared" si="114"/>
        <v>11</v>
      </c>
      <c r="P783">
        <f t="shared" si="115"/>
        <v>4</v>
      </c>
      <c r="S783" t="str">
        <f>INDEX(Illustrators!C:C,MATCH(SUBSTITUTE(LOWER(H783)," ",""),Illustrators!G:G,0))</f>
        <v>Claus Stephan</v>
      </c>
      <c r="W783" t="str">
        <f t="shared" si="116"/>
        <v>{ id:"bury", illustrator:"Claus Stephan" },</v>
      </c>
    </row>
    <row r="784" spans="1:23" x14ac:dyDescent="0.25">
      <c r="A784" t="s">
        <v>3924</v>
      </c>
      <c r="B784">
        <f t="shared" si="118"/>
        <v>33</v>
      </c>
      <c r="C784">
        <f t="shared" si="119"/>
        <v>57</v>
      </c>
      <c r="E784" t="str">
        <f t="shared" si="120"/>
        <v>/images/3/35/RichArt.jpg</v>
      </c>
      <c r="F784" t="s">
        <v>887</v>
      </c>
      <c r="H784" s="3" t="s">
        <v>4769</v>
      </c>
      <c r="J784" t="s">
        <v>3750</v>
      </c>
      <c r="L784" t="str">
        <f t="shared" si="117"/>
        <v>/images/8/81/AvoidArt.jpg</v>
      </c>
      <c r="O784">
        <f t="shared" si="114"/>
        <v>9</v>
      </c>
      <c r="P784">
        <f t="shared" si="115"/>
        <v>5</v>
      </c>
      <c r="S784" t="str">
        <f>INDEX(Illustrators!C:C,MATCH(SUBSTITUTE(LOWER(H784)," ",""),Illustrators!G:G,0))</f>
        <v>Claus Stephan</v>
      </c>
      <c r="W784" t="str">
        <f t="shared" si="116"/>
        <v>{ id:"avoid", illustrator:"Claus Stephan" },</v>
      </c>
    </row>
    <row r="785" spans="1:23" x14ac:dyDescent="0.25">
      <c r="A785" t="s">
        <v>3925</v>
      </c>
      <c r="B785">
        <f t="shared" si="118"/>
        <v>32</v>
      </c>
      <c r="C785">
        <f t="shared" si="119"/>
        <v>55</v>
      </c>
      <c r="E785" t="str">
        <f t="shared" si="120"/>
        <v>/images/1/14/ShyArt.jpg</v>
      </c>
      <c r="F785" t="s">
        <v>887</v>
      </c>
      <c r="H785" s="3" t="s">
        <v>4770</v>
      </c>
      <c r="J785" t="s">
        <v>3751</v>
      </c>
      <c r="L785" t="str">
        <f t="shared" si="117"/>
        <v>/images/e/ee/DeliverArt.jpg</v>
      </c>
      <c r="O785">
        <f t="shared" si="114"/>
        <v>9</v>
      </c>
      <c r="P785">
        <f t="shared" si="115"/>
        <v>7</v>
      </c>
      <c r="S785" t="str">
        <f>INDEX(Illustrators!C:C,MATCH(SUBSTITUTE(LOWER(H785)," ",""),Illustrators!G:G,0))</f>
        <v>Julien Delval</v>
      </c>
      <c r="W785" t="str">
        <f t="shared" si="116"/>
        <v>{ id:"deliver", illustrator:"Julien Delval" },</v>
      </c>
    </row>
    <row r="786" spans="1:23" x14ac:dyDescent="0.25">
      <c r="A786" t="s">
        <v>3926</v>
      </c>
      <c r="B786">
        <f t="shared" si="118"/>
        <v>37</v>
      </c>
      <c r="C786">
        <f t="shared" si="119"/>
        <v>65</v>
      </c>
      <c r="E786" t="str">
        <f t="shared" si="120"/>
        <v>/images/9/9f/TirelessArt.jpg</v>
      </c>
      <c r="F786" t="s">
        <v>887</v>
      </c>
      <c r="H786" s="3" t="s">
        <v>4771</v>
      </c>
      <c r="J786" t="s">
        <v>3752</v>
      </c>
      <c r="L786" t="str">
        <f t="shared" si="117"/>
        <v>/images/a/a1/PerilArt.jpg</v>
      </c>
      <c r="O786">
        <f t="shared" si="114"/>
        <v>5</v>
      </c>
      <c r="P786">
        <f t="shared" si="115"/>
        <v>5</v>
      </c>
      <c r="S786" t="str">
        <f>INDEX(Illustrators!C:C,MATCH(SUBSTITUTE(LOWER(H786)," ",""),Illustrators!G:G,0))</f>
        <v>Claus Stephan</v>
      </c>
      <c r="W786" t="str">
        <f t="shared" si="116"/>
        <v>{ id:"peril", illustrator:"Claus Stephan" },</v>
      </c>
    </row>
    <row r="787" spans="1:23" x14ac:dyDescent="0.25">
      <c r="A787" t="s">
        <v>3901</v>
      </c>
      <c r="B787">
        <f t="shared" si="118"/>
        <v>36</v>
      </c>
      <c r="C787">
        <f t="shared" si="119"/>
        <v>63</v>
      </c>
      <c r="E787" t="str">
        <f t="shared" si="120"/>
        <v>/images/f/f5/AmphoraArt.jpg</v>
      </c>
      <c r="F787" t="s">
        <v>887</v>
      </c>
      <c r="H787" s="3" t="s">
        <v>4772</v>
      </c>
      <c r="J787" t="s">
        <v>3753</v>
      </c>
      <c r="L787" t="str">
        <f t="shared" si="117"/>
        <v>/images/b/bd/RushArt.jpg</v>
      </c>
      <c r="O787">
        <f t="shared" si="114"/>
        <v>13</v>
      </c>
      <c r="P787">
        <f t="shared" si="115"/>
        <v>4</v>
      </c>
      <c r="S787" t="str">
        <f>INDEX(Illustrators!C:C,MATCH(SUBSTITUTE(LOWER(H787)," ",""),Illustrators!G:G,0))</f>
        <v>Marco Primo</v>
      </c>
      <c r="W787" t="str">
        <f t="shared" si="116"/>
        <v>{ id:"rush", illustrator:"Marco Primo" },</v>
      </c>
    </row>
    <row r="788" spans="1:23" x14ac:dyDescent="0.25">
      <c r="A788" t="s">
        <v>3902</v>
      </c>
      <c r="B788">
        <f t="shared" si="118"/>
        <v>38</v>
      </c>
      <c r="C788">
        <f t="shared" si="119"/>
        <v>67</v>
      </c>
      <c r="E788" t="str">
        <f t="shared" si="120"/>
        <v>/images/6/64/DoubloonsArt.jpg</v>
      </c>
      <c r="F788" t="s">
        <v>887</v>
      </c>
      <c r="H788" s="3" t="s">
        <v>4773</v>
      </c>
      <c r="J788" t="s">
        <v>3754</v>
      </c>
      <c r="L788" t="str">
        <f t="shared" si="117"/>
        <v>/images/1/19/ForayArt.jpg</v>
      </c>
      <c r="O788">
        <f t="shared" si="114"/>
        <v>9</v>
      </c>
      <c r="P788">
        <f t="shared" si="115"/>
        <v>5</v>
      </c>
      <c r="S788" t="str">
        <f>INDEX(Illustrators!C:C,MATCH(SUBSTITUTE(LOWER(H788)," ",""),Illustrators!G:G,0))</f>
        <v>Marco Primo</v>
      </c>
      <c r="W788" t="str">
        <f t="shared" si="116"/>
        <v>{ id:"foray", illustrator:"Marco Primo" },</v>
      </c>
    </row>
    <row r="789" spans="1:23" x14ac:dyDescent="0.25">
      <c r="A789" t="s">
        <v>3903</v>
      </c>
      <c r="B789">
        <f t="shared" si="118"/>
        <v>44</v>
      </c>
      <c r="C789">
        <f t="shared" si="119"/>
        <v>79</v>
      </c>
      <c r="E789" t="str">
        <f t="shared" si="120"/>
        <v>/images/0/05/Endless_ChaliceArt.jpg</v>
      </c>
      <c r="F789" t="s">
        <v>887</v>
      </c>
      <c r="H789" s="3" t="s">
        <v>4774</v>
      </c>
      <c r="J789" t="s">
        <v>3755</v>
      </c>
      <c r="L789" t="str">
        <f t="shared" si="117"/>
        <v>/images/2/27/LaunchArt.jpg</v>
      </c>
      <c r="O789">
        <f t="shared" si="114"/>
        <v>12</v>
      </c>
      <c r="P789">
        <f t="shared" si="115"/>
        <v>6</v>
      </c>
      <c r="S789" t="str">
        <f>INDEX(Illustrators!C:C,MATCH(SUBSTITUTE(LOWER(H789)," ",""),Illustrators!G:G,0))</f>
        <v>Marco Primo</v>
      </c>
      <c r="W789" t="str">
        <f t="shared" si="116"/>
        <v>{ id:"launch", illustrator:"Marco Primo" },</v>
      </c>
    </row>
    <row r="790" spans="1:23" x14ac:dyDescent="0.25">
      <c r="A790" t="s">
        <v>3904</v>
      </c>
      <c r="B790">
        <f t="shared" si="118"/>
        <v>39</v>
      </c>
      <c r="C790">
        <f t="shared" si="119"/>
        <v>69</v>
      </c>
      <c r="E790" t="str">
        <f t="shared" si="120"/>
        <v>/images/4/48/FigureheadArt.jpg</v>
      </c>
      <c r="F790" t="s">
        <v>887</v>
      </c>
      <c r="H790" s="3" t="s">
        <v>4775</v>
      </c>
      <c r="J790" t="s">
        <v>3756</v>
      </c>
      <c r="L790" t="str">
        <f t="shared" si="117"/>
        <v>/images/3/3d/Haunted_MirrorArt.jpg</v>
      </c>
      <c r="O790">
        <f t="shared" si="114"/>
        <v>9</v>
      </c>
      <c r="P790">
        <f t="shared" si="115"/>
        <v>6</v>
      </c>
      <c r="S790" t="str">
        <f>INDEX(Illustrators!C:C,MATCH(SUBSTITUTE(LOWER(H790)," ",""),Illustrators!G:G,0))</f>
        <v>Marco Primo</v>
      </c>
      <c r="W790" t="str">
        <f t="shared" si="116"/>
        <v>{ id:"mirror", illustrator:"Marco Primo" },</v>
      </c>
    </row>
    <row r="791" spans="1:23" x14ac:dyDescent="0.25">
      <c r="A791" t="s">
        <v>3905</v>
      </c>
      <c r="B791">
        <f t="shared" si="118"/>
        <v>35</v>
      </c>
      <c r="C791">
        <f t="shared" si="119"/>
        <v>61</v>
      </c>
      <c r="E791" t="str">
        <f t="shared" si="120"/>
        <v>/images/5/55/HammerArt.jpg</v>
      </c>
      <c r="F791" t="s">
        <v>887</v>
      </c>
      <c r="H791" s="3" t="s">
        <v>4776</v>
      </c>
      <c r="J791" t="s">
        <v>3757</v>
      </c>
      <c r="L791" t="str">
        <f t="shared" si="117"/>
        <v>/images/9/9d/PrepareArt.jpg</v>
      </c>
      <c r="O791">
        <f t="shared" si="114"/>
        <v>11</v>
      </c>
      <c r="P791">
        <f t="shared" si="115"/>
        <v>7</v>
      </c>
      <c r="S791" t="str">
        <f>INDEX(Illustrators!C:C,MATCH(SUBSTITUTE(LOWER(H791)," ",""),Illustrators!G:G,0))</f>
        <v>Lorraine Schleter</v>
      </c>
      <c r="W791" t="str">
        <f t="shared" si="116"/>
        <v>{ id:"prepare", illustrator:"Lorraine Schleter" },</v>
      </c>
    </row>
    <row r="792" spans="1:23" x14ac:dyDescent="0.25">
      <c r="A792" t="s">
        <v>3906</v>
      </c>
      <c r="B792">
        <f t="shared" si="118"/>
        <v>37</v>
      </c>
      <c r="C792">
        <f t="shared" si="119"/>
        <v>65</v>
      </c>
      <c r="E792" t="str">
        <f t="shared" si="120"/>
        <v>/images/c/c2/InsigniaArt.jpg</v>
      </c>
      <c r="F792" t="s">
        <v>887</v>
      </c>
      <c r="H792" s="3" t="s">
        <v>4777</v>
      </c>
      <c r="J792" t="s">
        <v>3758</v>
      </c>
      <c r="L792" t="str">
        <f t="shared" ref="L792:L855" si="121">IF(J792="","",IF(I792&lt;&gt;"", INDEX(E:E,MATCH("*"&amp;I792&amp;"*",E:E,0)),INDEX(E:E,MATCH("*"&amp;SUBSTITUTE(H792," ","_")&amp;"*",E:E,0))))</f>
        <v>/images/e/e1/ScroungeArt.jpg</v>
      </c>
      <c r="O792">
        <f t="shared" ref="O792:O826" si="122">LEN(J792)</f>
        <v>7</v>
      </c>
      <c r="P792">
        <f t="shared" ref="P792:P826" si="123">LEN(H792)</f>
        <v>8</v>
      </c>
      <c r="S792" t="str">
        <f>INDEX(Illustrators!C:C,MATCH(SUBSTITUTE(LOWER(H792)," ",""),Illustrators!G:G,0))</f>
        <v>Claus Stephan</v>
      </c>
      <c r="W792" t="str">
        <f t="shared" ref="W792:W855" si="124">IFERROR("{ id:"""&amp;H792&amp;""", illustrator:"""&amp;S792&amp;""" },","")</f>
        <v>{ id:"scrounge", illustrator:"Claus Stephan" },</v>
      </c>
    </row>
    <row r="793" spans="1:23" x14ac:dyDescent="0.25">
      <c r="A793" t="s">
        <v>3907</v>
      </c>
      <c r="B793">
        <f t="shared" si="118"/>
        <v>35</v>
      </c>
      <c r="C793">
        <f t="shared" si="119"/>
        <v>61</v>
      </c>
      <c r="E793" t="str">
        <f t="shared" si="120"/>
        <v>/images/b/bf/JewelsArt.jpg</v>
      </c>
      <c r="F793" t="s">
        <v>887</v>
      </c>
      <c r="H793" s="3" t="s">
        <v>4778</v>
      </c>
      <c r="J793" t="s">
        <v>3759</v>
      </c>
      <c r="L793" t="str">
        <f t="shared" si="121"/>
        <v>/images/a/a5/JourneymanArt.jpg</v>
      </c>
      <c r="O793">
        <f t="shared" si="122"/>
        <v>9</v>
      </c>
      <c r="P793">
        <f t="shared" si="123"/>
        <v>7</v>
      </c>
      <c r="S793" t="str">
        <f>INDEX(Illustrators!C:C,MATCH(SUBSTITUTE(LOWER(H793)," ",""),Illustrators!G:G,0))</f>
        <v>Julien Delval</v>
      </c>
      <c r="W793" t="str">
        <f t="shared" si="124"/>
        <v>{ id:"journey", illustrator:"Julien Delval" },</v>
      </c>
    </row>
    <row r="794" spans="1:23" x14ac:dyDescent="0.25">
      <c r="A794" t="s">
        <v>3908</v>
      </c>
      <c r="B794">
        <f t="shared" si="118"/>
        <v>32</v>
      </c>
      <c r="C794">
        <f t="shared" si="119"/>
        <v>55</v>
      </c>
      <c r="E794" t="str">
        <f t="shared" si="120"/>
        <v>/images/e/eb/OrbArt.jpg</v>
      </c>
      <c r="F794" t="s">
        <v>887</v>
      </c>
      <c r="H794" s="3" t="s">
        <v>4779</v>
      </c>
      <c r="J794" t="s">
        <v>3678</v>
      </c>
      <c r="L794" t="str">
        <f t="shared" si="121"/>
        <v>/images/1/14/MaelstromArt.jpg</v>
      </c>
      <c r="O794">
        <f t="shared" si="122"/>
        <v>9</v>
      </c>
      <c r="P794">
        <f t="shared" si="123"/>
        <v>9</v>
      </c>
      <c r="S794" t="str">
        <f>INDEX(Illustrators!C:C,MATCH(SUBSTITUTE(LOWER(H794)," ",""),Illustrators!G:G,0))</f>
        <v>Julien Delval</v>
      </c>
      <c r="W794" t="str">
        <f t="shared" si="124"/>
        <v>{ id:"maelstrom", illustrator:"Julien Delval" },</v>
      </c>
    </row>
    <row r="795" spans="1:23" x14ac:dyDescent="0.25">
      <c r="A795" t="s">
        <v>3909</v>
      </c>
      <c r="B795">
        <f t="shared" si="118"/>
        <v>39</v>
      </c>
      <c r="C795">
        <f t="shared" si="119"/>
        <v>69</v>
      </c>
      <c r="E795" t="str">
        <f t="shared" si="120"/>
        <v>/images/3/3e/Prize_GoatArt.jpg</v>
      </c>
      <c r="F795" t="s">
        <v>887</v>
      </c>
      <c r="H795" s="3" t="s">
        <v>4780</v>
      </c>
      <c r="J795" t="s">
        <v>3760</v>
      </c>
      <c r="L795" t="str">
        <f t="shared" si="121"/>
        <v>/images/5/54/LootingArt.jpg</v>
      </c>
      <c r="O795">
        <f t="shared" si="122"/>
        <v>19</v>
      </c>
      <c r="P795">
        <f t="shared" si="123"/>
        <v>7</v>
      </c>
      <c r="S795" t="str">
        <f>INDEX(Illustrators!C:C,MATCH(SUBSTITUTE(LOWER(H795)," ",""),Illustrators!G:G,0))</f>
        <v>Marco Primo</v>
      </c>
      <c r="W795" t="str">
        <f t="shared" si="124"/>
        <v>{ id:"looting", illustrator:"Marco Primo" },</v>
      </c>
    </row>
    <row r="796" spans="1:23" x14ac:dyDescent="0.25">
      <c r="A796" t="s">
        <v>3927</v>
      </c>
      <c r="B796">
        <f t="shared" si="118"/>
        <v>39</v>
      </c>
      <c r="C796">
        <f t="shared" si="119"/>
        <v>69</v>
      </c>
      <c r="E796" t="str">
        <f t="shared" si="120"/>
        <v>/images/f/f9/Puzzle_BoxArt.jpg</v>
      </c>
      <c r="F796" t="s">
        <v>887</v>
      </c>
      <c r="H796" s="3" t="s">
        <v>4781</v>
      </c>
      <c r="J796" t="s">
        <v>3680</v>
      </c>
      <c r="L796" t="str">
        <f t="shared" si="121"/>
        <v>/images/c/cd/InvasionArt.jpg</v>
      </c>
      <c r="O796">
        <f t="shared" si="122"/>
        <v>8</v>
      </c>
      <c r="P796">
        <f t="shared" si="123"/>
        <v>8</v>
      </c>
      <c r="S796" t="str">
        <f>INDEX(Illustrators!C:C,MATCH(SUBSTITUTE(LOWER(H796)," ",""),Illustrators!G:G,0))</f>
        <v>Marco Primo</v>
      </c>
      <c r="W796" t="str">
        <f t="shared" si="124"/>
        <v>{ id:"invasion", illustrator:"Marco Primo" },</v>
      </c>
    </row>
    <row r="797" spans="1:23" x14ac:dyDescent="0.25">
      <c r="A797" t="s">
        <v>3928</v>
      </c>
      <c r="B797">
        <f t="shared" si="118"/>
        <v>36</v>
      </c>
      <c r="C797">
        <f t="shared" si="119"/>
        <v>63</v>
      </c>
      <c r="E797" t="str">
        <f t="shared" si="120"/>
        <v>/images/6/6e/SextantArt.jpg</v>
      </c>
      <c r="F797" t="s">
        <v>887</v>
      </c>
      <c r="H797" s="3" t="s">
        <v>4782</v>
      </c>
      <c r="J797" t="s">
        <v>3761</v>
      </c>
      <c r="L797" t="str">
        <f t="shared" si="121"/>
        <v>/images/2/2a/ProsperArt.jpg</v>
      </c>
      <c r="O797">
        <f t="shared" si="122"/>
        <v>10</v>
      </c>
      <c r="P797">
        <f t="shared" si="123"/>
        <v>7</v>
      </c>
      <c r="S797" t="str">
        <f>INDEX(Illustrators!C:C,MATCH(SUBSTITUTE(LOWER(H797)," ",""),Illustrators!G:G,0))</f>
        <v>Julien Delval</v>
      </c>
      <c r="W797" t="str">
        <f t="shared" si="124"/>
        <v>{ id:"prosper", illustrator:"Julien Delval" },</v>
      </c>
    </row>
    <row r="798" spans="1:23" x14ac:dyDescent="0.25">
      <c r="A798" t="s">
        <v>3929</v>
      </c>
      <c r="B798">
        <f t="shared" si="118"/>
        <v>35</v>
      </c>
      <c r="C798">
        <f t="shared" si="119"/>
        <v>61</v>
      </c>
      <c r="E798" t="str">
        <f t="shared" si="120"/>
        <v>/images/e/e7/ShieldArt.jpg</v>
      </c>
      <c r="F798" t="s">
        <v>887</v>
      </c>
      <c r="H798" s="3" t="s">
        <v>4783</v>
      </c>
      <c r="J798" t="s">
        <v>3762</v>
      </c>
      <c r="L798" t="str">
        <f t="shared" si="121"/>
        <v>/images/5/5e/CheapArt.jpg</v>
      </c>
      <c r="O798">
        <f t="shared" si="122"/>
        <v>9</v>
      </c>
      <c r="P798">
        <f t="shared" si="123"/>
        <v>5</v>
      </c>
      <c r="S798" t="str">
        <f>INDEX(Illustrators!C:C,MATCH(SUBSTITUTE(LOWER(H798)," ",""),Illustrators!G:G,0))</f>
        <v>Matthias Catrein</v>
      </c>
      <c r="W798" t="str">
        <f t="shared" si="124"/>
        <v>{ id:"cheap", illustrator:"Matthias Catrein" },</v>
      </c>
    </row>
    <row r="799" spans="1:23" x14ac:dyDescent="0.25">
      <c r="A799" t="s">
        <v>3930</v>
      </c>
      <c r="B799">
        <f t="shared" si="118"/>
        <v>41</v>
      </c>
      <c r="C799">
        <f t="shared" si="119"/>
        <v>73</v>
      </c>
      <c r="E799" t="str">
        <f t="shared" si="120"/>
        <v>/images/d/d2/Spell_ScrollArt.jpg</v>
      </c>
      <c r="F799" t="s">
        <v>887</v>
      </c>
      <c r="H799" s="3" t="s">
        <v>4784</v>
      </c>
      <c r="J799" t="s">
        <v>3763</v>
      </c>
      <c r="L799" t="str">
        <f t="shared" si="121"/>
        <v>/images/c/c2/Cursed_GoldArt.jpg</v>
      </c>
      <c r="O799">
        <f t="shared" si="122"/>
        <v>6</v>
      </c>
      <c r="P799">
        <f t="shared" si="123"/>
        <v>6</v>
      </c>
      <c r="S799" t="str">
        <f>INDEX(Illustrators!C:C,MATCH(SUBSTITUTE(LOWER(H799)," ",""),Illustrators!G:G,0))</f>
        <v>Jessi J</v>
      </c>
      <c r="W799" t="str">
        <f t="shared" si="124"/>
        <v>{ id:"cursed", illustrator:"Jessi J" },</v>
      </c>
    </row>
    <row r="800" spans="1:23" x14ac:dyDescent="0.25">
      <c r="A800" t="s">
        <v>3931</v>
      </c>
      <c r="B800">
        <f t="shared" si="118"/>
        <v>34</v>
      </c>
      <c r="C800">
        <f t="shared" si="119"/>
        <v>59</v>
      </c>
      <c r="E800" t="str">
        <f t="shared" si="120"/>
        <v>/images/c/c4/StaffArt.jpg</v>
      </c>
      <c r="F800" t="s">
        <v>887</v>
      </c>
      <c r="H800" s="3" t="s">
        <v>4785</v>
      </c>
      <c r="J800" t="s">
        <v>3764</v>
      </c>
      <c r="L800" t="str">
        <f t="shared" si="121"/>
        <v>/images/0/08/FatedArt.jpg</v>
      </c>
      <c r="O800">
        <f t="shared" si="122"/>
        <v>7</v>
      </c>
      <c r="P800">
        <f t="shared" si="123"/>
        <v>5</v>
      </c>
      <c r="S800" t="str">
        <f>INDEX(Illustrators!C:C,MATCH(SUBSTITUTE(LOWER(H800)," ",""),Illustrators!G:G,0))</f>
        <v>Brian Brinlee</v>
      </c>
      <c r="W800" t="str">
        <f t="shared" si="124"/>
        <v>{ id:"fated", illustrator:"Brian Brinlee" },</v>
      </c>
    </row>
    <row r="801" spans="1:23" x14ac:dyDescent="0.25">
      <c r="A801" t="s">
        <v>3932</v>
      </c>
      <c r="B801">
        <f t="shared" si="118"/>
        <v>34</v>
      </c>
      <c r="C801">
        <f t="shared" si="119"/>
        <v>59</v>
      </c>
      <c r="E801" t="str">
        <f t="shared" si="120"/>
        <v>/images/d/d1/SwordArt.jpg</v>
      </c>
      <c r="F801" t="s">
        <v>887</v>
      </c>
      <c r="H801" s="3" t="s">
        <v>4786</v>
      </c>
      <c r="J801" t="s">
        <v>3765</v>
      </c>
      <c r="L801" t="str">
        <f t="shared" si="121"/>
        <v>/images/1/1c/FawningArt.jpg</v>
      </c>
      <c r="O801">
        <f t="shared" si="122"/>
        <v>7</v>
      </c>
      <c r="P801">
        <f t="shared" si="123"/>
        <v>7</v>
      </c>
      <c r="S801" t="str">
        <f>INDEX(Illustrators!C:C,MATCH(SUBSTITUTE(LOWER(H801)," ",""),Illustrators!G:G,0))</f>
        <v>Brian Brinlee</v>
      </c>
      <c r="W801" t="str">
        <f t="shared" si="124"/>
        <v>{ id:"fawning", illustrator:"Brian Brinlee" },</v>
      </c>
    </row>
    <row r="802" spans="1:23" x14ac:dyDescent="0.25">
      <c r="E802" t="s">
        <v>4530</v>
      </c>
      <c r="F802" t="s">
        <v>887</v>
      </c>
      <c r="H802" s="3" t="s">
        <v>4787</v>
      </c>
      <c r="J802" t="s">
        <v>3766</v>
      </c>
      <c r="L802" t="str">
        <f t="shared" si="121"/>
        <v>/images/1/19/FriendlyArt.jpg</v>
      </c>
      <c r="O802">
        <f t="shared" si="122"/>
        <v>6</v>
      </c>
      <c r="P802">
        <f t="shared" si="123"/>
        <v>8</v>
      </c>
      <c r="S802" t="str">
        <f>INDEX(Illustrators!C:C,MATCH(SUBSTITUTE(LOWER(H802)," ",""),Illustrators!G:G,0))</f>
        <v>Brian Brinlee</v>
      </c>
      <c r="W802" t="str">
        <f t="shared" si="124"/>
        <v>{ id:"friendly", illustrator:"Brian Brinlee" },</v>
      </c>
    </row>
    <row r="803" spans="1:23" x14ac:dyDescent="0.25">
      <c r="F803" t="s">
        <v>887</v>
      </c>
      <c r="H803" s="3" t="s">
        <v>4788</v>
      </c>
      <c r="J803" t="s">
        <v>3767</v>
      </c>
      <c r="L803" t="str">
        <f t="shared" si="121"/>
        <v>/images/e/e5/HastyArt.jpg</v>
      </c>
      <c r="O803">
        <f t="shared" si="122"/>
        <v>9</v>
      </c>
      <c r="P803">
        <f t="shared" si="123"/>
        <v>5</v>
      </c>
      <c r="S803" t="str">
        <f>INDEX(Illustrators!C:C,MATCH(SUBSTITUTE(LOWER(H803)," ",""),Illustrators!G:G,0))</f>
        <v>Donald Crank</v>
      </c>
      <c r="W803" t="str">
        <f t="shared" si="124"/>
        <v>{ id:"hasty", illustrator:"Donald Crank" },</v>
      </c>
    </row>
    <row r="804" spans="1:23" x14ac:dyDescent="0.25">
      <c r="F804" t="s">
        <v>887</v>
      </c>
      <c r="H804" s="3" t="s">
        <v>4789</v>
      </c>
      <c r="J804" t="s">
        <v>3768</v>
      </c>
      <c r="L804" t="str">
        <f t="shared" si="121"/>
        <v>/images/e/e0/InheritedArt.jpg</v>
      </c>
      <c r="O804">
        <f t="shared" si="122"/>
        <v>6</v>
      </c>
      <c r="P804">
        <f t="shared" si="123"/>
        <v>9</v>
      </c>
      <c r="S804" t="str">
        <f>INDEX(Illustrators!C:C,MATCH(SUBSTITUTE(LOWER(H804)," ",""),Illustrators!G:G,0))</f>
        <v>Martin Hoffmann</v>
      </c>
      <c r="W804" t="str">
        <f t="shared" si="124"/>
        <v>{ id:"inherited", illustrator:"Martin Hoffmann" },</v>
      </c>
    </row>
    <row r="805" spans="1:23" x14ac:dyDescent="0.25">
      <c r="F805" t="s">
        <v>887</v>
      </c>
      <c r="H805" s="3" t="s">
        <v>4790</v>
      </c>
      <c r="J805" t="s">
        <v>3769</v>
      </c>
      <c r="L805" t="str">
        <f t="shared" si="121"/>
        <v>/images/9/9e/InspiringArt.jpg</v>
      </c>
      <c r="O805">
        <f t="shared" si="122"/>
        <v>8</v>
      </c>
      <c r="P805">
        <f t="shared" si="123"/>
        <v>9</v>
      </c>
      <c r="S805" t="str">
        <f>INDEX(Illustrators!C:C,MATCH(SUBSTITUTE(LOWER(H805)," ",""),Illustrators!G:G,0))</f>
        <v>Brian Brinlee</v>
      </c>
      <c r="W805" t="str">
        <f t="shared" si="124"/>
        <v>{ id:"inspiring", illustrator:"Brian Brinlee" },</v>
      </c>
    </row>
    <row r="806" spans="1:23" x14ac:dyDescent="0.25">
      <c r="A806" t="s">
        <v>4706</v>
      </c>
      <c r="B806">
        <f t="shared" ref="B806:B812" si="125">FIND("src=""",A806)+LEN("src=""")-1</f>
        <v>42</v>
      </c>
      <c r="C806">
        <f t="shared" ref="C806:C812" si="126">FIND(".jpg",A806,B806)+3</f>
        <v>80</v>
      </c>
      <c r="E806" t="str">
        <f t="shared" ref="E806:E812" si="127">SUBSTITUTE(RIGHT(LEFT(A806,C806),LEN(LEFT(A806,C806))-B806),"/thumb","")</f>
        <v>/images/f/ff/Encampment_PlunderArt.jpg</v>
      </c>
      <c r="F806" t="s">
        <v>887</v>
      </c>
      <c r="H806" s="3" t="s">
        <v>4791</v>
      </c>
      <c r="J806" t="s">
        <v>3770</v>
      </c>
      <c r="L806" t="str">
        <f t="shared" si="121"/>
        <v>/images/7/72/NearbyArt.jpg</v>
      </c>
      <c r="O806">
        <f t="shared" si="122"/>
        <v>6</v>
      </c>
      <c r="P806">
        <f t="shared" si="123"/>
        <v>6</v>
      </c>
      <c r="S806" t="str">
        <f>INDEX(Illustrators!C:C,MATCH(SUBSTITUTE(LOWER(H806)," ",""),Illustrators!G:G,0))</f>
        <v>Brian Brinlee</v>
      </c>
      <c r="W806" t="str">
        <f t="shared" si="124"/>
        <v>{ id:"nearby", illustrator:"Brian Brinlee" },</v>
      </c>
    </row>
    <row r="807" spans="1:23" x14ac:dyDescent="0.25">
      <c r="A807" t="s">
        <v>4707</v>
      </c>
      <c r="B807">
        <f t="shared" si="125"/>
        <v>42</v>
      </c>
      <c r="C807">
        <f t="shared" si="126"/>
        <v>80</v>
      </c>
      <c r="E807" t="str">
        <f t="shared" si="127"/>
        <v>/images/9/91/Patrician_EmporiumArt.jpg</v>
      </c>
      <c r="F807" t="s">
        <v>887</v>
      </c>
      <c r="H807" s="3" t="s">
        <v>4792</v>
      </c>
      <c r="J807" t="s">
        <v>3690</v>
      </c>
      <c r="L807" t="str">
        <f t="shared" si="121"/>
        <v>/images/e/e5/PatientArt.jpg</v>
      </c>
      <c r="O807">
        <f t="shared" si="122"/>
        <v>7</v>
      </c>
      <c r="P807">
        <f t="shared" si="123"/>
        <v>7</v>
      </c>
      <c r="S807" t="str">
        <f>INDEX(Illustrators!C:C,MATCH(SUBSTITUTE(LOWER(H807)," ",""),Illustrators!G:G,0))</f>
        <v>Donald Crank</v>
      </c>
      <c r="W807" t="str">
        <f t="shared" si="124"/>
        <v>{ id:"patient", illustrator:"Donald Crank" },</v>
      </c>
    </row>
    <row r="808" spans="1:23" x14ac:dyDescent="0.25">
      <c r="A808" t="s">
        <v>4708</v>
      </c>
      <c r="B808">
        <f t="shared" si="125"/>
        <v>49</v>
      </c>
      <c r="C808">
        <f t="shared" si="126"/>
        <v>94</v>
      </c>
      <c r="E808" t="str">
        <f t="shared" si="127"/>
        <v>/images/f/fc/Settlers_Bustling_VillageArt.jpg</v>
      </c>
      <c r="F808" t="s">
        <v>887</v>
      </c>
      <c r="H808" s="3" t="s">
        <v>4793</v>
      </c>
      <c r="J808" t="s">
        <v>3771</v>
      </c>
      <c r="L808" t="str">
        <f t="shared" si="121"/>
        <v>/images/4/43/PiousArt.jpg</v>
      </c>
      <c r="O808">
        <f t="shared" si="122"/>
        <v>5</v>
      </c>
      <c r="P808">
        <f t="shared" si="123"/>
        <v>5</v>
      </c>
      <c r="S808" t="str">
        <f>INDEX(Illustrators!C:C,MATCH(SUBSTITUTE(LOWER(H808)," ",""),Illustrators!G:G,0))</f>
        <v>Martin Hoffmann</v>
      </c>
      <c r="W808" t="str">
        <f t="shared" si="124"/>
        <v>{ id:"pious", illustrator:"Martin Hoffmann" },</v>
      </c>
    </row>
    <row r="809" spans="1:23" x14ac:dyDescent="0.25">
      <c r="A809" t="s">
        <v>4709</v>
      </c>
      <c r="B809">
        <f t="shared" si="125"/>
        <v>38</v>
      </c>
      <c r="C809">
        <f t="shared" si="126"/>
        <v>72</v>
      </c>
      <c r="E809" t="str">
        <f t="shared" si="127"/>
        <v>/images/e/e3/Catapult_RocksArt.jpg</v>
      </c>
      <c r="F809" t="s">
        <v>887</v>
      </c>
      <c r="H809" s="3" t="s">
        <v>4794</v>
      </c>
      <c r="J809" t="s">
        <v>3772</v>
      </c>
      <c r="L809" t="str">
        <f t="shared" si="121"/>
        <v>/images/c/ca/RecklessArt.jpg</v>
      </c>
      <c r="O809">
        <f t="shared" si="122"/>
        <v>9</v>
      </c>
      <c r="P809">
        <f t="shared" si="123"/>
        <v>8</v>
      </c>
      <c r="S809" t="str">
        <f>INDEX(Illustrators!C:C,MATCH(SUBSTITUTE(LOWER(H809)," ",""),Illustrators!G:G,0))</f>
        <v>Martin Hoffmann</v>
      </c>
      <c r="W809" t="str">
        <f t="shared" si="124"/>
        <v>{ id:"reckless", illustrator:"Martin Hoffmann" },</v>
      </c>
    </row>
    <row r="810" spans="1:23" x14ac:dyDescent="0.25">
      <c r="A810" t="s">
        <v>4710</v>
      </c>
      <c r="B810">
        <f t="shared" si="125"/>
        <v>36</v>
      </c>
      <c r="C810">
        <f t="shared" si="126"/>
        <v>68</v>
      </c>
      <c r="E810" t="str">
        <f t="shared" si="127"/>
        <v>/images/9/99/Sauna_AvantoArt.jpg</v>
      </c>
      <c r="F810" t="s">
        <v>887</v>
      </c>
      <c r="H810" s="3" t="s">
        <v>4795</v>
      </c>
      <c r="J810" t="s">
        <v>3773</v>
      </c>
      <c r="L810" t="str">
        <f t="shared" si="121"/>
        <v>/images/3/35/RichArt.jpg</v>
      </c>
      <c r="O810">
        <f t="shared" si="122"/>
        <v>5</v>
      </c>
      <c r="P810">
        <f t="shared" si="123"/>
        <v>4</v>
      </c>
      <c r="S810" t="str">
        <f>INDEX(Illustrators!C:C,MATCH(SUBSTITUTE(LOWER(H810)," ",""),Illustrators!G:G,0))</f>
        <v>Brian Brinlee</v>
      </c>
      <c r="W810" t="str">
        <f t="shared" si="124"/>
        <v>{ id:"rich", illustrator:"Brian Brinlee" },</v>
      </c>
    </row>
    <row r="811" spans="1:23" x14ac:dyDescent="0.25">
      <c r="A811" t="s">
        <v>4711</v>
      </c>
      <c r="B811">
        <f t="shared" si="125"/>
        <v>41</v>
      </c>
      <c r="C811">
        <f t="shared" si="126"/>
        <v>78</v>
      </c>
      <c r="E811" t="str">
        <f t="shared" si="127"/>
        <v>/images/1/17/Gladiator_FortuneArt.jpg</v>
      </c>
      <c r="F811" t="s">
        <v>887</v>
      </c>
      <c r="H811" s="3" t="s">
        <v>4796</v>
      </c>
      <c r="J811" t="s">
        <v>3774</v>
      </c>
      <c r="L811" t="str">
        <f t="shared" si="121"/>
        <v>/images/1/14/ShyArt.jpg</v>
      </c>
      <c r="O811">
        <f t="shared" si="122"/>
        <v>6</v>
      </c>
      <c r="P811">
        <f t="shared" si="123"/>
        <v>3</v>
      </c>
      <c r="S811" t="str">
        <f>INDEX(Illustrators!C:C,MATCH(SUBSTITUTE(LOWER(H811)," ",""),Illustrators!G:G,0))</f>
        <v>Jessi J</v>
      </c>
      <c r="W811" t="str">
        <f t="shared" si="124"/>
        <v>{ id:"shy", illustrator:"Jessi J" },</v>
      </c>
    </row>
    <row r="812" spans="1:23" x14ac:dyDescent="0.25">
      <c r="A812" t="s">
        <v>4712</v>
      </c>
      <c r="B812">
        <f t="shared" si="125"/>
        <v>31</v>
      </c>
      <c r="C812">
        <f t="shared" si="126"/>
        <v>58</v>
      </c>
      <c r="E812" t="str">
        <f t="shared" si="127"/>
        <v>/images/1/13/CastlesArt.jpg</v>
      </c>
      <c r="F812" t="s">
        <v>887</v>
      </c>
      <c r="H812" s="3" t="s">
        <v>4797</v>
      </c>
      <c r="J812" t="s">
        <v>3775</v>
      </c>
      <c r="L812" t="str">
        <f t="shared" si="121"/>
        <v>/images/9/9f/TirelessArt.jpg</v>
      </c>
      <c r="O812">
        <f t="shared" si="122"/>
        <v>11</v>
      </c>
      <c r="P812">
        <f t="shared" si="123"/>
        <v>8</v>
      </c>
      <c r="S812" t="str">
        <f>INDEX(Illustrators!C:C,MATCH(SUBSTITUTE(LOWER(H812)," ",""),Illustrators!G:G,0))</f>
        <v>Martin Hoffmann</v>
      </c>
      <c r="W812" t="str">
        <f t="shared" si="124"/>
        <v>{ id:"tireless", illustrator:"Martin Hoffmann" },</v>
      </c>
    </row>
    <row r="813" spans="1:23" x14ac:dyDescent="0.25">
      <c r="E813" s="14"/>
      <c r="G813" t="s">
        <v>3801</v>
      </c>
      <c r="H813" t="s">
        <v>4798</v>
      </c>
      <c r="J813" t="s">
        <v>3814</v>
      </c>
      <c r="L813" t="str">
        <f t="shared" si="121"/>
        <v>/images/e/e3/FarrierArt.jpg</v>
      </c>
      <c r="O813">
        <f t="shared" si="122"/>
        <v>16</v>
      </c>
      <c r="P813">
        <f t="shared" si="123"/>
        <v>7</v>
      </c>
      <c r="S813" t="str">
        <f>INDEX(Illustrators!C:C,MATCH(SUBSTITUTE(LOWER(H813)," ",""),Illustrators!G:G,0))</f>
        <v>Claus Stephan</v>
      </c>
      <c r="W813" t="str">
        <f t="shared" si="124"/>
        <v>{ id:"farrier", illustrator:"Claus Stephan" },</v>
      </c>
    </row>
    <row r="814" spans="1:23" x14ac:dyDescent="0.25">
      <c r="A814" t="s">
        <v>4656</v>
      </c>
      <c r="B814">
        <f t="shared" ref="B814:B864" si="128">FIND("src=""",A814)+LEN("src=""")-1</f>
        <v>35</v>
      </c>
      <c r="C814">
        <f t="shared" ref="C814:C864" si="129">FIND(".jpg",A814,B814)+3</f>
        <v>61</v>
      </c>
      <c r="E814" t="str">
        <f t="shared" ref="E814:E864" si="130">SUBSTITUTE(RIGHT(LEFT(A814,C814),LEN(LEFT(A814,C814))-B814),"/thumb","")</f>
        <v>/images/6/63/ArtistArt.jpg</v>
      </c>
      <c r="H814" t="s">
        <v>4799</v>
      </c>
      <c r="I814" s="3" t="s">
        <v>3827</v>
      </c>
      <c r="J814" t="s">
        <v>3815</v>
      </c>
      <c r="L814" t="str">
        <f t="shared" si="121"/>
        <v>/images/1/1b/ShopArt.jpg</v>
      </c>
      <c r="O814">
        <f t="shared" si="122"/>
        <v>7</v>
      </c>
      <c r="P814">
        <f t="shared" si="123"/>
        <v>4</v>
      </c>
      <c r="S814" t="str">
        <f>INDEX(Illustrators!C:C,MATCH(SUBSTITUTE(LOWER(H814)," ",""),Illustrators!G:G,0))</f>
        <v>Eric J Carter</v>
      </c>
      <c r="W814" t="str">
        <f t="shared" si="124"/>
        <v>{ id:"shop", illustrator:"Eric J Carter" },</v>
      </c>
    </row>
    <row r="815" spans="1:23" x14ac:dyDescent="0.25">
      <c r="A815" t="s">
        <v>4657</v>
      </c>
      <c r="B815">
        <f t="shared" si="128"/>
        <v>35</v>
      </c>
      <c r="C815">
        <f t="shared" si="129"/>
        <v>61</v>
      </c>
      <c r="E815" t="str">
        <f t="shared" si="130"/>
        <v>/images/2/20/DaimyoArt.jpg</v>
      </c>
      <c r="H815" t="s">
        <v>4800</v>
      </c>
      <c r="J815" t="s">
        <v>3816</v>
      </c>
      <c r="L815" t="str">
        <f t="shared" si="121"/>
        <v>/images/9/93/InfirmaryArt.jpg</v>
      </c>
      <c r="O815">
        <f t="shared" si="122"/>
        <v>10</v>
      </c>
      <c r="P815">
        <f t="shared" si="123"/>
        <v>9</v>
      </c>
      <c r="S815" t="str">
        <f>INDEX(Illustrators!C:C,MATCH(SUBSTITUTE(LOWER(H815)," ",""),Illustrators!G:G,0))</f>
        <v>Claus Stephan</v>
      </c>
      <c r="W815" t="str">
        <f t="shared" si="124"/>
        <v>{ id:"infirmary", illustrator:"Claus Stephan" },</v>
      </c>
    </row>
    <row r="816" spans="1:23" x14ac:dyDescent="0.25">
      <c r="A816" t="s">
        <v>4658</v>
      </c>
      <c r="B816">
        <f t="shared" si="128"/>
        <v>44</v>
      </c>
      <c r="C816">
        <f t="shared" si="129"/>
        <v>79</v>
      </c>
      <c r="E816" t="str">
        <f t="shared" si="130"/>
        <v>/images/c/c5/Mountain_ShrineArt.jpg</v>
      </c>
      <c r="H816" t="s">
        <v>4801</v>
      </c>
      <c r="J816" t="s">
        <v>3817</v>
      </c>
      <c r="L816" t="str">
        <f t="shared" si="121"/>
        <v>/images/2/2d/FarmhandsArt.jpg</v>
      </c>
      <c r="O816">
        <f t="shared" si="122"/>
        <v>9</v>
      </c>
      <c r="P816">
        <f t="shared" si="123"/>
        <v>9</v>
      </c>
      <c r="S816" t="str">
        <f>INDEX(Illustrators!C:C,MATCH(SUBSTITUTE(LOWER(H816)," ",""),Illustrators!G:G,0))</f>
        <v>Garret DeChellis</v>
      </c>
      <c r="W816" t="str">
        <f t="shared" si="124"/>
        <v>{ id:"farmhands", illustrator:"Garret DeChellis" },</v>
      </c>
    </row>
    <row r="817" spans="1:23" x14ac:dyDescent="0.25">
      <c r="A817" t="s">
        <v>4659</v>
      </c>
      <c r="B817">
        <f t="shared" si="128"/>
        <v>39</v>
      </c>
      <c r="C817">
        <f t="shared" si="129"/>
        <v>69</v>
      </c>
      <c r="E817" t="str">
        <f t="shared" si="130"/>
        <v>/images/c/cf/FishmongerArt.jpg</v>
      </c>
      <c r="H817" t="s">
        <v>4802</v>
      </c>
      <c r="J817" t="s">
        <v>3818</v>
      </c>
      <c r="L817" t="str">
        <f t="shared" si="121"/>
        <v>/images/6/64/CarnivalArt.jpg</v>
      </c>
      <c r="O817">
        <f t="shared" si="122"/>
        <v>8</v>
      </c>
      <c r="P817">
        <f t="shared" si="123"/>
        <v>8</v>
      </c>
      <c r="S817" t="str">
        <f>INDEX(Illustrators!C:C,MATCH(SUBSTITUTE(LOWER(H817)," ",""),Illustrators!G:G,0))</f>
        <v>Claus Stephan</v>
      </c>
      <c r="W817" t="str">
        <f t="shared" si="124"/>
        <v>{ id:"carnival", illustrator:"Claus Stephan" },</v>
      </c>
    </row>
    <row r="818" spans="1:23" x14ac:dyDescent="0.25">
      <c r="A818" t="s">
        <v>4660</v>
      </c>
      <c r="B818">
        <f t="shared" si="128"/>
        <v>40</v>
      </c>
      <c r="C818">
        <f t="shared" si="129"/>
        <v>71</v>
      </c>
      <c r="E818" t="str">
        <f t="shared" si="130"/>
        <v>/images/b/b8/Snake_WitchArt.jpg</v>
      </c>
      <c r="H818" t="s">
        <v>4803</v>
      </c>
      <c r="J818" t="s">
        <v>3819</v>
      </c>
      <c r="L818" t="str">
        <f t="shared" si="121"/>
        <v>/images/e/ea/FerrymanArt.jpg</v>
      </c>
      <c r="O818">
        <f t="shared" si="122"/>
        <v>7</v>
      </c>
      <c r="P818">
        <f t="shared" si="123"/>
        <v>8</v>
      </c>
      <c r="S818" t="str">
        <f>INDEX(Illustrators!C:C,MATCH(SUBSTITUTE(LOWER(H818)," ",""),Illustrators!G:G,0))</f>
        <v>Jessi J</v>
      </c>
      <c r="W818" t="str">
        <f t="shared" si="124"/>
        <v>{ id:"ferryman", illustrator:"Jessi J" },</v>
      </c>
    </row>
    <row r="819" spans="1:23" x14ac:dyDescent="0.25">
      <c r="A819" t="s">
        <v>4661</v>
      </c>
      <c r="B819">
        <f t="shared" si="128"/>
        <v>39</v>
      </c>
      <c r="C819">
        <f t="shared" si="129"/>
        <v>69</v>
      </c>
      <c r="E819" t="str">
        <f t="shared" si="130"/>
        <v>/images/a/a9/AristocratArt.jpg</v>
      </c>
      <c r="H819" t="s">
        <v>4804</v>
      </c>
      <c r="J819" t="s">
        <v>3820</v>
      </c>
      <c r="L819" t="str">
        <f t="shared" si="121"/>
        <v>/images/b/b2/FootpadArt.jpg</v>
      </c>
      <c r="O819">
        <f t="shared" si="122"/>
        <v>6</v>
      </c>
      <c r="P819">
        <f t="shared" si="123"/>
        <v>7</v>
      </c>
      <c r="S819" t="str">
        <f>INDEX(Illustrators!C:C,MATCH(SUBSTITUTE(LOWER(H819)," ",""),Illustrators!G:G,0))</f>
        <v>Jessi J</v>
      </c>
      <c r="W819" t="str">
        <f t="shared" si="124"/>
        <v>{ id:"footpad", illustrator:"Jessi J" },</v>
      </c>
    </row>
    <row r="820" spans="1:23" x14ac:dyDescent="0.25">
      <c r="A820" t="s">
        <v>4662</v>
      </c>
      <c r="B820">
        <f t="shared" si="128"/>
        <v>38</v>
      </c>
      <c r="C820">
        <f t="shared" si="129"/>
        <v>67</v>
      </c>
      <c r="E820" t="str">
        <f t="shared" si="130"/>
        <v>/images/5/53/CraftsmanArt.jpg</v>
      </c>
      <c r="H820" t="s">
        <v>4805</v>
      </c>
      <c r="J820" t="s">
        <v>3821</v>
      </c>
      <c r="L820" t="str">
        <f t="shared" si="121"/>
        <v>/images/2/2d/JoustArt.jpg</v>
      </c>
      <c r="O820">
        <f t="shared" si="122"/>
        <v>5</v>
      </c>
      <c r="P820">
        <f t="shared" si="123"/>
        <v>5</v>
      </c>
      <c r="S820" t="str">
        <f>INDEX(Illustrators!C:C,MATCH(SUBSTITUTE(LOWER(H820)," ",""),Illustrators!G:G,0))</f>
        <v>Michael Watson</v>
      </c>
      <c r="W820" t="str">
        <f t="shared" si="124"/>
        <v>{ id:"joust", illustrator:"Michael Watson" },</v>
      </c>
    </row>
    <row r="821" spans="1:23" x14ac:dyDescent="0.25">
      <c r="A821" t="s">
        <v>4663</v>
      </c>
      <c r="B821">
        <f t="shared" si="128"/>
        <v>38</v>
      </c>
      <c r="C821">
        <f t="shared" si="129"/>
        <v>67</v>
      </c>
      <c r="E821" t="str">
        <f t="shared" si="130"/>
        <v>/images/0/01/RiverboatArt.jpg</v>
      </c>
      <c r="H821" t="s">
        <v>4806</v>
      </c>
      <c r="J821" t="s">
        <v>3822</v>
      </c>
      <c r="L821" t="str">
        <f t="shared" si="121"/>
        <v>/images/d/df/CoronetArt.jpg</v>
      </c>
      <c r="O821">
        <f t="shared" si="122"/>
        <v>20</v>
      </c>
      <c r="P821">
        <f t="shared" si="123"/>
        <v>7</v>
      </c>
      <c r="S821" t="str">
        <f>INDEX(Illustrators!C:C,MATCH(SUBSTITUTE(LOWER(H821)," ",""),Illustrators!G:G,0))</f>
        <v>Marco Primo</v>
      </c>
      <c r="W821" t="str">
        <f t="shared" si="124"/>
        <v>{ id:"coronet", illustrator:"Marco Primo" },</v>
      </c>
    </row>
    <row r="822" spans="1:23" x14ac:dyDescent="0.25">
      <c r="A822" t="s">
        <v>4664</v>
      </c>
      <c r="B822">
        <f t="shared" si="128"/>
        <v>40</v>
      </c>
      <c r="C822">
        <f t="shared" si="129"/>
        <v>71</v>
      </c>
      <c r="E822" t="str">
        <f t="shared" si="130"/>
        <v>/images/5/5f/Root_CellarArt.jpg</v>
      </c>
      <c r="H822" t="s">
        <v>4807</v>
      </c>
      <c r="J822" t="s">
        <v>3823</v>
      </c>
      <c r="L822" t="str">
        <f t="shared" si="121"/>
        <v>/images/8/8c/CourserArt.jpg</v>
      </c>
      <c r="O822">
        <f t="shared" si="122"/>
        <v>8</v>
      </c>
      <c r="P822">
        <f t="shared" si="123"/>
        <v>7</v>
      </c>
      <c r="S822" t="str">
        <f>INDEX(Illustrators!C:C,MATCH(SUBSTITUTE(LOWER(H822)," ",""),Illustrators!G:G,0))</f>
        <v>Martin Hoffmann</v>
      </c>
      <c r="W822" t="str">
        <f t="shared" si="124"/>
        <v>{ id:"courser", illustrator:"Martin Hoffmann" },</v>
      </c>
    </row>
    <row r="823" spans="1:23" x14ac:dyDescent="0.25">
      <c r="A823" t="s">
        <v>4665</v>
      </c>
      <c r="B823">
        <f t="shared" si="128"/>
        <v>34</v>
      </c>
      <c r="C823">
        <f t="shared" si="129"/>
        <v>59</v>
      </c>
      <c r="E823" t="str">
        <f t="shared" si="130"/>
        <v>/images/f/f8/AlleyArt.jpg</v>
      </c>
      <c r="H823" t="s">
        <v>3830</v>
      </c>
      <c r="J823" t="s">
        <v>3824</v>
      </c>
      <c r="L823" t="str">
        <f t="shared" si="121"/>
        <v>/images/4/47/DemesneArt.jpg</v>
      </c>
      <c r="O823">
        <f t="shared" si="122"/>
        <v>9</v>
      </c>
      <c r="P823">
        <f t="shared" si="123"/>
        <v>7</v>
      </c>
      <c r="S823" t="str">
        <f>INDEX(Illustrators!C:C,MATCH(SUBSTITUTE(LOWER(H823)," ",""),Illustrators!G:G,0))</f>
        <v>Hans Krill</v>
      </c>
      <c r="W823" t="str">
        <f t="shared" si="124"/>
        <v>{ id:"demesne", illustrator:"Hans Krill" },</v>
      </c>
    </row>
    <row r="824" spans="1:23" x14ac:dyDescent="0.25">
      <c r="A824" t="s">
        <v>4666</v>
      </c>
      <c r="B824">
        <f t="shared" si="128"/>
        <v>35</v>
      </c>
      <c r="C824">
        <f t="shared" si="129"/>
        <v>61</v>
      </c>
      <c r="E824" t="str">
        <f t="shared" si="130"/>
        <v>/images/a/ad/ChangeArt.jpg</v>
      </c>
      <c r="H824" t="s">
        <v>4808</v>
      </c>
      <c r="J824" t="s">
        <v>3812</v>
      </c>
      <c r="L824" t="str">
        <f t="shared" si="121"/>
        <v>/images/b/be/HousecarlArt.jpg</v>
      </c>
      <c r="O824">
        <f t="shared" si="122"/>
        <v>9</v>
      </c>
      <c r="P824">
        <f t="shared" si="123"/>
        <v>9</v>
      </c>
      <c r="S824" t="str">
        <f>INDEX(Illustrators!C:C,MATCH(SUBSTITUTE(LOWER(H824)," ",""),Illustrators!G:G,0))</f>
        <v>Martin Hoffmann</v>
      </c>
      <c r="W824" t="str">
        <f t="shared" si="124"/>
        <v>{ id:"housecarl", illustrator:"Martin Hoffmann" },</v>
      </c>
    </row>
    <row r="825" spans="1:23" x14ac:dyDescent="0.25">
      <c r="A825" s="8" t="s">
        <v>4667</v>
      </c>
      <c r="B825">
        <f t="shared" si="128"/>
        <v>34</v>
      </c>
      <c r="C825">
        <f t="shared" si="129"/>
        <v>59</v>
      </c>
      <c r="E825" t="str">
        <f t="shared" si="130"/>
        <v>/images/c/c8/NinjaArt.jpg</v>
      </c>
      <c r="H825" t="s">
        <v>4809</v>
      </c>
      <c r="J825" t="s">
        <v>3825</v>
      </c>
      <c r="L825" t="str">
        <f t="shared" si="121"/>
        <v>/images/8/83/Huge_TurnipArt.jpg</v>
      </c>
      <c r="O825">
        <f t="shared" si="122"/>
        <v>11</v>
      </c>
      <c r="P825">
        <f t="shared" si="123"/>
        <v>11</v>
      </c>
      <c r="S825" t="str">
        <f>INDEX(Illustrators!C:C,MATCH(SUBSTITUTE(LOWER(H825)," ",""),Illustrators!G:G,0))</f>
        <v>Marco Primo</v>
      </c>
      <c r="W825" t="str">
        <f t="shared" si="124"/>
        <v>{ id:"huge turnip", illustrator:"Marco Primo" },</v>
      </c>
    </row>
    <row r="826" spans="1:23" x14ac:dyDescent="0.25">
      <c r="A826" t="s">
        <v>4668</v>
      </c>
      <c r="B826">
        <f t="shared" si="128"/>
        <v>33</v>
      </c>
      <c r="C826">
        <f t="shared" si="129"/>
        <v>57</v>
      </c>
      <c r="E826" t="str">
        <f t="shared" si="130"/>
        <v>/images/8/8a/PoetArt.jpg</v>
      </c>
      <c r="H826" t="s">
        <v>4810</v>
      </c>
      <c r="J826" t="s">
        <v>3826</v>
      </c>
      <c r="L826" t="str">
        <f t="shared" si="121"/>
        <v>/images/d/df/RenownArt.jpg</v>
      </c>
      <c r="O826">
        <f t="shared" si="122"/>
        <v>8</v>
      </c>
      <c r="P826">
        <f t="shared" si="123"/>
        <v>6</v>
      </c>
      <c r="S826" t="str">
        <f>INDEX(Illustrators!C:C,MATCH(SUBSTITUTE(LOWER(H826)," ",""),Illustrators!G:G,0))</f>
        <v>Julien Delval</v>
      </c>
      <c r="W826" t="str">
        <f t="shared" si="124"/>
        <v>{ id:"renown", illustrator:"Julien Delval" },</v>
      </c>
    </row>
    <row r="827" spans="1:23" x14ac:dyDescent="0.25">
      <c r="A827" t="s">
        <v>4669</v>
      </c>
      <c r="B827">
        <f t="shared" si="128"/>
        <v>41</v>
      </c>
      <c r="C827">
        <f t="shared" si="129"/>
        <v>73</v>
      </c>
      <c r="E827" t="str">
        <f t="shared" si="130"/>
        <v>/images/3/34/River_ShrineArt.jpg</v>
      </c>
      <c r="G827" t="s">
        <v>4543</v>
      </c>
      <c r="H827" s="17" t="s">
        <v>4811</v>
      </c>
      <c r="I827" s="3" t="s">
        <v>4637</v>
      </c>
      <c r="J827" t="s">
        <v>4600</v>
      </c>
      <c r="L827" t="str">
        <f t="shared" si="121"/>
        <v>/images/f/f8/AlleyArt.jpg</v>
      </c>
      <c r="O827">
        <f t="shared" ref="O827:O876" si="131">LEN(J827)</f>
        <v>6</v>
      </c>
      <c r="P827">
        <f t="shared" ref="P827:P876" si="132">LEN(H827)</f>
        <v>5</v>
      </c>
      <c r="S827" t="str">
        <f>INDEX(Illustrators!C:C,MATCH(SUBSTITUTE(LOWER(H827)," ",""),Illustrators!G:G,0))</f>
        <v>Yusuke Mamada</v>
      </c>
      <c r="W827" t="str">
        <f t="shared" si="124"/>
        <v>{ id:"alley", illustrator:"Yusuke Mamada" },</v>
      </c>
    </row>
    <row r="828" spans="1:23" x14ac:dyDescent="0.25">
      <c r="A828" t="s">
        <v>4670</v>
      </c>
      <c r="B828">
        <f t="shared" si="128"/>
        <v>43</v>
      </c>
      <c r="C828">
        <f t="shared" si="129"/>
        <v>77</v>
      </c>
      <c r="E828" t="str">
        <f t="shared" si="130"/>
        <v>/images/a/a5/Rustic_VillageArt.jpg</v>
      </c>
      <c r="H828" s="16" t="s">
        <v>4812</v>
      </c>
      <c r="J828" t="s">
        <v>4596</v>
      </c>
      <c r="L828" t="str">
        <f t="shared" si="121"/>
        <v>/images/a/a9/AristocratArt.jpg</v>
      </c>
      <c r="O828">
        <f t="shared" si="131"/>
        <v>11</v>
      </c>
      <c r="P828">
        <f t="shared" si="132"/>
        <v>10</v>
      </c>
      <c r="S828" t="str">
        <f>INDEX(Illustrators!C:C,MATCH(SUBSTITUTE(LOWER(H828)," ",""),Illustrators!G:G,0))</f>
        <v>Yusuke Mamada</v>
      </c>
      <c r="W828" t="str">
        <f t="shared" si="124"/>
        <v>{ id:"aristocrat", illustrator:"Yusuke Mamada" },</v>
      </c>
    </row>
    <row r="829" spans="1:23" x14ac:dyDescent="0.25">
      <c r="A829" t="s">
        <v>4671</v>
      </c>
      <c r="B829">
        <f t="shared" si="128"/>
        <v>38</v>
      </c>
      <c r="C829">
        <f t="shared" si="129"/>
        <v>67</v>
      </c>
      <c r="E829" t="str">
        <f t="shared" si="130"/>
        <v>/images/c/cf/Gold_MineArt.jpg</v>
      </c>
      <c r="H829" s="16" t="s">
        <v>4813</v>
      </c>
      <c r="J829" t="s">
        <v>4613</v>
      </c>
      <c r="L829" t="str">
        <f t="shared" si="121"/>
        <v>/images/6/63/ArtistArt.jpg</v>
      </c>
      <c r="O829">
        <f t="shared" si="131"/>
        <v>7</v>
      </c>
      <c r="P829">
        <f t="shared" si="132"/>
        <v>6</v>
      </c>
      <c r="S829" t="str">
        <f>INDEX(Illustrators!C:C,MATCH(SUBSTITUTE(LOWER(H829)," ",""),Illustrators!G:G,0))</f>
        <v>Osamu Inoue</v>
      </c>
      <c r="W829" t="str">
        <f t="shared" si="124"/>
        <v>{ id:"artist", illustrator:"Osamu Inoue" },</v>
      </c>
    </row>
    <row r="830" spans="1:23" x14ac:dyDescent="0.25">
      <c r="A830" t="s">
        <v>4672</v>
      </c>
      <c r="B830">
        <f t="shared" si="128"/>
        <v>43</v>
      </c>
      <c r="C830">
        <f t="shared" si="129"/>
        <v>77</v>
      </c>
      <c r="E830" t="str">
        <f t="shared" si="130"/>
        <v>/images/2/26/Imperial_EnvoyArt.jpg</v>
      </c>
      <c r="H830" s="16" t="s">
        <v>4814</v>
      </c>
      <c r="I830" s="3" t="s">
        <v>4650</v>
      </c>
      <c r="J830" t="s">
        <v>4601</v>
      </c>
      <c r="L830" t="str">
        <f t="shared" si="121"/>
        <v>/images/a/ad/ChangeArt.jpg</v>
      </c>
      <c r="O830">
        <f t="shared" si="131"/>
        <v>10</v>
      </c>
      <c r="P830">
        <f t="shared" si="132"/>
        <v>6</v>
      </c>
      <c r="S830" t="str">
        <f>INDEX(Illustrators!C:C,MATCH(SUBSTITUTE(LOWER(H830)," ",""),Illustrators!G:G,0))</f>
        <v>Julien Delval</v>
      </c>
      <c r="W830" t="str">
        <f t="shared" si="124"/>
        <v>{ id:"change", illustrator:"Julien Delval" },</v>
      </c>
    </row>
    <row r="831" spans="1:23" x14ac:dyDescent="0.25">
      <c r="A831" t="s">
        <v>4673</v>
      </c>
      <c r="B831">
        <f t="shared" si="128"/>
        <v>36</v>
      </c>
      <c r="C831">
        <f t="shared" si="129"/>
        <v>63</v>
      </c>
      <c r="E831" t="str">
        <f t="shared" si="130"/>
        <v>/images/8/87/KitsuneArt.jpg</v>
      </c>
      <c r="H831" s="16" t="s">
        <v>4815</v>
      </c>
      <c r="J831" t="s">
        <v>4597</v>
      </c>
      <c r="L831" t="str">
        <f t="shared" si="121"/>
        <v>/images/5/53/CraftsmanArt.jpg</v>
      </c>
      <c r="O831">
        <f t="shared" si="131"/>
        <v>7</v>
      </c>
      <c r="P831">
        <f t="shared" si="132"/>
        <v>9</v>
      </c>
      <c r="S831" t="str">
        <f>INDEX(Illustrators!C:C,MATCH(SUBSTITUTE(LOWER(H831)," ",""),Illustrators!G:G,0))</f>
        <v>Hasegawa</v>
      </c>
      <c r="W831" t="str">
        <f t="shared" si="124"/>
        <v>{ id:"craftsman", illustrator:"Hasegawa" },</v>
      </c>
    </row>
    <row r="832" spans="1:23" x14ac:dyDescent="0.25">
      <c r="A832" t="s">
        <v>4674</v>
      </c>
      <c r="B832">
        <f t="shared" si="128"/>
        <v>35</v>
      </c>
      <c r="C832">
        <f t="shared" si="129"/>
        <v>61</v>
      </c>
      <c r="E832" t="str">
        <f t="shared" si="130"/>
        <v>/images/4/4b/LitterArt.jpg</v>
      </c>
      <c r="H832" s="16" t="s">
        <v>4816</v>
      </c>
      <c r="J832" t="s">
        <v>4545</v>
      </c>
      <c r="L832" t="str">
        <f t="shared" si="121"/>
        <v>/images/2/20/DaimyoArt.jpg</v>
      </c>
      <c r="O832">
        <f t="shared" si="131"/>
        <v>6</v>
      </c>
      <c r="P832">
        <f t="shared" si="132"/>
        <v>6</v>
      </c>
      <c r="S832" t="str">
        <f>INDEX(Illustrators!C:C,MATCH(SUBSTITUTE(LOWER(H832)," ",""),Illustrators!G:G,0))</f>
        <v>Eric J Carter</v>
      </c>
      <c r="W832" t="str">
        <f t="shared" si="124"/>
        <v>{ id:"daimyo", illustrator:"Eric J Carter" },</v>
      </c>
    </row>
    <row r="833" spans="1:23" x14ac:dyDescent="0.25">
      <c r="A833" t="s">
        <v>4675</v>
      </c>
      <c r="B833">
        <f t="shared" si="128"/>
        <v>40</v>
      </c>
      <c r="C833">
        <f t="shared" si="129"/>
        <v>71</v>
      </c>
      <c r="E833" t="str">
        <f t="shared" si="130"/>
        <v>/images/a/a1/Rice_BrokerArt.jpg</v>
      </c>
      <c r="H833" s="16" t="s">
        <v>4817</v>
      </c>
      <c r="J833" t="s">
        <v>4594</v>
      </c>
      <c r="L833" t="str">
        <f t="shared" si="121"/>
        <v>/images/c/cf/FishmongerArt.jpg</v>
      </c>
      <c r="O833">
        <f t="shared" si="131"/>
        <v>12</v>
      </c>
      <c r="P833">
        <f t="shared" si="132"/>
        <v>10</v>
      </c>
      <c r="S833" t="str">
        <f>INDEX(Illustrators!C:C,MATCH(SUBSTITUTE(LOWER(H833)," ",""),Illustrators!G:G,0))</f>
        <v>Yusuke Mamada</v>
      </c>
      <c r="W833" t="str">
        <f t="shared" si="124"/>
        <v>{ id:"fishmonger", illustrator:"Yusuke Mamada" },</v>
      </c>
    </row>
    <row r="834" spans="1:23" x14ac:dyDescent="0.25">
      <c r="A834" t="s">
        <v>4676</v>
      </c>
      <c r="B834">
        <f t="shared" si="128"/>
        <v>34</v>
      </c>
      <c r="C834">
        <f t="shared" si="129"/>
        <v>59</v>
      </c>
      <c r="E834" t="str">
        <f t="shared" si="130"/>
        <v>/images/a/a5/RoninArt.jpg</v>
      </c>
      <c r="H834" s="16" t="s">
        <v>4818</v>
      </c>
      <c r="J834" t="s">
        <v>4605</v>
      </c>
      <c r="L834" t="str">
        <f t="shared" si="121"/>
        <v>/images/c/cf/Gold_MineArt.jpg</v>
      </c>
      <c r="O834">
        <f t="shared" si="131"/>
        <v>9</v>
      </c>
      <c r="P834">
        <f t="shared" si="132"/>
        <v>9</v>
      </c>
      <c r="S834" t="str">
        <f>INDEX(Illustrators!C:C,MATCH(SUBSTITUTE(LOWER(H834)," ",""),Illustrators!G:G,0))</f>
        <v>Martin Hoffmann</v>
      </c>
      <c r="W834" t="str">
        <f t="shared" si="124"/>
        <v>{ id:"gold mine", illustrator:"Martin Hoffmann" },</v>
      </c>
    </row>
    <row r="835" spans="1:23" x14ac:dyDescent="0.25">
      <c r="A835" t="s">
        <v>4677</v>
      </c>
      <c r="B835">
        <f t="shared" si="128"/>
        <v>35</v>
      </c>
      <c r="C835">
        <f t="shared" si="129"/>
        <v>61</v>
      </c>
      <c r="E835" t="str">
        <f t="shared" si="130"/>
        <v>/images/f/f0/TanukiArt.jpg</v>
      </c>
      <c r="H835" s="16" t="s">
        <v>4819</v>
      </c>
      <c r="J835" t="s">
        <v>4606</v>
      </c>
      <c r="L835" t="str">
        <f t="shared" si="121"/>
        <v>/images/2/26/Imperial_EnvoyArt.jpg</v>
      </c>
      <c r="O835">
        <f t="shared" si="131"/>
        <v>16</v>
      </c>
      <c r="P835">
        <f t="shared" si="132"/>
        <v>14</v>
      </c>
      <c r="S835" t="str">
        <f>INDEX(Illustrators!C:C,MATCH(SUBSTITUTE(LOWER(H835)," ",""),Illustrators!G:G,0))</f>
        <v>Eric J Carter</v>
      </c>
      <c r="W835" t="str">
        <f t="shared" si="124"/>
        <v>{ id:"imperial envoy", illustrator:"Eric J Carter" },</v>
      </c>
    </row>
    <row r="836" spans="1:23" x14ac:dyDescent="0.25">
      <c r="A836" t="s">
        <v>4678</v>
      </c>
      <c r="B836">
        <f t="shared" si="128"/>
        <v>38</v>
      </c>
      <c r="C836">
        <f t="shared" si="129"/>
        <v>67</v>
      </c>
      <c r="E836" t="str">
        <f t="shared" si="130"/>
        <v>/images/0/0c/Tea_HouseArt.jpg</v>
      </c>
      <c r="H836" s="16" t="s">
        <v>4820</v>
      </c>
      <c r="J836" t="s">
        <v>4561</v>
      </c>
      <c r="L836" t="str">
        <f t="shared" si="121"/>
        <v>/images/8/87/KitsuneArt.jpg</v>
      </c>
      <c r="O836">
        <f t="shared" si="131"/>
        <v>7</v>
      </c>
      <c r="P836">
        <f t="shared" si="132"/>
        <v>7</v>
      </c>
      <c r="S836" t="str">
        <f>INDEX(Illustrators!C:C,MATCH(SUBSTITUTE(LOWER(H836)," ",""),Illustrators!G:G,0))</f>
        <v>Claus Stephan</v>
      </c>
      <c r="W836" t="str">
        <f t="shared" si="124"/>
        <v>{ id:"kitsune", illustrator:"Claus Stephan" },</v>
      </c>
    </row>
    <row r="837" spans="1:23" x14ac:dyDescent="0.25">
      <c r="A837" t="s">
        <v>4679</v>
      </c>
      <c r="B837">
        <f t="shared" si="128"/>
        <v>36</v>
      </c>
      <c r="C837">
        <f t="shared" si="129"/>
        <v>63</v>
      </c>
      <c r="E837" t="str">
        <f t="shared" si="130"/>
        <v>/images/d/d4/SamuraiArt.jpg</v>
      </c>
      <c r="H837" s="16" t="s">
        <v>4821</v>
      </c>
      <c r="J837" t="s">
        <v>4607</v>
      </c>
      <c r="L837" t="str">
        <f t="shared" si="121"/>
        <v>/images/4/4b/LitterArt.jpg</v>
      </c>
      <c r="O837">
        <f t="shared" si="131"/>
        <v>17</v>
      </c>
      <c r="P837">
        <f t="shared" si="132"/>
        <v>6</v>
      </c>
      <c r="S837" t="str">
        <f>INDEX(Illustrators!C:C,MATCH(SUBSTITUTE(LOWER(H837)," ",""),Illustrators!G:G,0))</f>
        <v>Tetsu Kayama</v>
      </c>
      <c r="W837" t="str">
        <f t="shared" si="124"/>
        <v>{ id:"litter", illustrator:"Tetsu Kayama" },</v>
      </c>
    </row>
    <row r="838" spans="1:23" x14ac:dyDescent="0.25">
      <c r="A838" t="s">
        <v>4680</v>
      </c>
      <c r="B838">
        <f t="shared" si="128"/>
        <v>33</v>
      </c>
      <c r="C838">
        <f t="shared" si="129"/>
        <v>57</v>
      </c>
      <c r="E838" t="str">
        <f t="shared" si="130"/>
        <v>/images/b/b6/RiceArt.jpg</v>
      </c>
      <c r="H838" s="16" t="s">
        <v>4822</v>
      </c>
      <c r="J838" t="s">
        <v>4612</v>
      </c>
      <c r="L838" t="str">
        <f t="shared" si="121"/>
        <v>/images/c/c5/Mountain_ShrineArt.jpg</v>
      </c>
      <c r="O838">
        <f t="shared" si="131"/>
        <v>25</v>
      </c>
      <c r="P838">
        <f t="shared" si="132"/>
        <v>15</v>
      </c>
      <c r="S838" t="str">
        <f>INDEX(Illustrators!C:C,MATCH(SUBSTITUTE(LOWER(H838)," ",""),Illustrators!G:G,0))</f>
        <v>Claus Stephan</v>
      </c>
      <c r="W838" t="str">
        <f t="shared" si="124"/>
        <v>{ id:"mountain shrine", illustrator:"Claus Stephan" },</v>
      </c>
    </row>
    <row r="839" spans="1:23" x14ac:dyDescent="0.25">
      <c r="A839" t="s">
        <v>4681</v>
      </c>
      <c r="B839">
        <f t="shared" si="128"/>
        <v>37</v>
      </c>
      <c r="C839">
        <f t="shared" si="129"/>
        <v>65</v>
      </c>
      <c r="E839" t="str">
        <f t="shared" si="130"/>
        <v>/images/7/72/ContinueArt.jpg</v>
      </c>
      <c r="H839" s="16" t="s">
        <v>4823</v>
      </c>
      <c r="J839" t="s">
        <v>4555</v>
      </c>
      <c r="L839" t="str">
        <f t="shared" si="121"/>
        <v>/images/c/c8/NinjaArt.jpg</v>
      </c>
      <c r="O839">
        <f t="shared" si="131"/>
        <v>5</v>
      </c>
      <c r="P839">
        <f t="shared" si="132"/>
        <v>5</v>
      </c>
      <c r="S839" t="str">
        <f>INDEX(Illustrators!C:C,MATCH(SUBSTITUTE(LOWER(H839)," ",""),Illustrators!G:G,0))</f>
        <v>Elisa Cella</v>
      </c>
      <c r="W839" t="str">
        <f t="shared" si="124"/>
        <v>{ id:"ninja", illustrator:"Elisa Cella" },</v>
      </c>
    </row>
    <row r="840" spans="1:23" x14ac:dyDescent="0.25">
      <c r="A840" t="s">
        <v>4682</v>
      </c>
      <c r="B840">
        <f t="shared" si="128"/>
        <v>34</v>
      </c>
      <c r="C840">
        <f t="shared" si="129"/>
        <v>59</v>
      </c>
      <c r="E840" t="str">
        <f t="shared" si="130"/>
        <v>/images/e/e3/AmassArt.jpg</v>
      </c>
      <c r="H840" s="16" t="s">
        <v>4824</v>
      </c>
      <c r="J840" t="s">
        <v>4602</v>
      </c>
      <c r="L840" t="str">
        <f t="shared" si="121"/>
        <v>/images/8/8a/PoetArt.jpg</v>
      </c>
      <c r="O840">
        <f t="shared" si="131"/>
        <v>8</v>
      </c>
      <c r="P840">
        <f t="shared" si="132"/>
        <v>4</v>
      </c>
      <c r="S840" t="str">
        <f>INDEX(Illustrators!C:C,MATCH(SUBSTITUTE(LOWER(H840)," ",""),Illustrators!G:G,0))</f>
        <v>Yusuke Mamada</v>
      </c>
      <c r="W840" t="str">
        <f t="shared" si="124"/>
        <v>{ id:"poet", illustrator:"Yusuke Mamada" },</v>
      </c>
    </row>
    <row r="841" spans="1:23" x14ac:dyDescent="0.25">
      <c r="A841" t="s">
        <v>4683</v>
      </c>
      <c r="B841">
        <f t="shared" si="128"/>
        <v>39</v>
      </c>
      <c r="C841">
        <f t="shared" si="129"/>
        <v>69</v>
      </c>
      <c r="E841" t="str">
        <f t="shared" si="130"/>
        <v>/images/f/f4/AsceticismArt.jpg</v>
      </c>
      <c r="H841" s="17" t="s">
        <v>4825</v>
      </c>
      <c r="I841" s="3" t="s">
        <v>4866</v>
      </c>
      <c r="J841" t="s">
        <v>4611</v>
      </c>
      <c r="L841" t="str">
        <f t="shared" si="121"/>
        <v>/images/b/b6/RiceArt.jpg</v>
      </c>
      <c r="O841">
        <f t="shared" si="131"/>
        <v>3</v>
      </c>
      <c r="P841">
        <f t="shared" si="132"/>
        <v>4</v>
      </c>
      <c r="S841" t="str">
        <f>INDEX(Illustrators!C:C,MATCH(SUBSTITUTE(LOWER(H841)," ",""),Illustrators!G:G,0))</f>
        <v>Elisa Cella</v>
      </c>
      <c r="W841" t="str">
        <f t="shared" si="124"/>
        <v>{ id:"rice", illustrator:"Elisa Cella" },</v>
      </c>
    </row>
    <row r="842" spans="1:23" x14ac:dyDescent="0.25">
      <c r="A842" t="s">
        <v>4684</v>
      </c>
      <c r="B842">
        <f t="shared" si="128"/>
        <v>35</v>
      </c>
      <c r="C842">
        <f t="shared" si="129"/>
        <v>61</v>
      </c>
      <c r="E842" t="str">
        <f t="shared" si="130"/>
        <v>/images/9/94/CreditArt.jpg</v>
      </c>
      <c r="H842" s="16" t="s">
        <v>4826</v>
      </c>
      <c r="J842" t="s">
        <v>4608</v>
      </c>
      <c r="L842" t="str">
        <f t="shared" si="121"/>
        <v>/images/a/a1/Rice_BrokerArt.jpg</v>
      </c>
      <c r="O842">
        <f t="shared" si="131"/>
        <v>15</v>
      </c>
      <c r="P842">
        <f t="shared" si="132"/>
        <v>11</v>
      </c>
      <c r="S842" t="str">
        <f>INDEX(Illustrators!C:C,MATCH(SUBSTITUTE(LOWER(H842)," ",""),Illustrators!G:G,0))</f>
        <v>Marco Primo</v>
      </c>
      <c r="W842" t="str">
        <f t="shared" si="124"/>
        <v>{ id:"rice broker", illustrator:"Marco Primo" },</v>
      </c>
    </row>
    <row r="843" spans="1:23" x14ac:dyDescent="0.25">
      <c r="A843" t="s">
        <v>4685</v>
      </c>
      <c r="B843">
        <f t="shared" si="128"/>
        <v>38</v>
      </c>
      <c r="C843">
        <f t="shared" si="129"/>
        <v>67</v>
      </c>
      <c r="E843" t="str">
        <f t="shared" si="130"/>
        <v>/images/a/ab/ForesightArt.jpg</v>
      </c>
      <c r="H843" s="16" t="s">
        <v>4827</v>
      </c>
      <c r="J843" t="s">
        <v>4603</v>
      </c>
      <c r="L843" t="str">
        <f t="shared" si="121"/>
        <v>/images/3/34/River_ShrineArt.jpg</v>
      </c>
      <c r="O843">
        <f t="shared" si="131"/>
        <v>24</v>
      </c>
      <c r="P843">
        <f t="shared" si="132"/>
        <v>12</v>
      </c>
      <c r="S843" t="str">
        <f>INDEX(Illustrators!C:C,MATCH(SUBSTITUTE(LOWER(H843)," ",""),Illustrators!G:G,0))</f>
        <v>Claus Stephan</v>
      </c>
      <c r="W843" t="str">
        <f t="shared" si="124"/>
        <v>{ id:"river shrine", illustrator:"Claus Stephan" },</v>
      </c>
    </row>
    <row r="844" spans="1:23" x14ac:dyDescent="0.25">
      <c r="A844" t="s">
        <v>4686</v>
      </c>
      <c r="B844">
        <f t="shared" si="128"/>
        <v>37</v>
      </c>
      <c r="C844">
        <f t="shared" si="129"/>
        <v>65</v>
      </c>
      <c r="E844" t="str">
        <f t="shared" si="130"/>
        <v>/images/8/81/KintsugiArt.jpg</v>
      </c>
      <c r="H844" s="16" t="s">
        <v>4828</v>
      </c>
      <c r="J844" t="s">
        <v>4598</v>
      </c>
      <c r="L844" t="str">
        <f t="shared" si="121"/>
        <v>/images/0/01/RiverboatArt.jpg</v>
      </c>
      <c r="O844">
        <f t="shared" si="131"/>
        <v>14</v>
      </c>
      <c r="P844">
        <f t="shared" si="132"/>
        <v>9</v>
      </c>
      <c r="S844" t="str">
        <f>INDEX(Illustrators!C:C,MATCH(SUBSTITUTE(LOWER(H844)," ",""),Illustrators!G:G,0))</f>
        <v>Elisa Cella</v>
      </c>
      <c r="W844" t="str">
        <f t="shared" si="124"/>
        <v>{ id:"riverboat", illustrator:"Elisa Cella" },</v>
      </c>
    </row>
    <row r="845" spans="1:23" x14ac:dyDescent="0.25">
      <c r="A845" t="s">
        <v>4687</v>
      </c>
      <c r="B845">
        <f t="shared" si="128"/>
        <v>37</v>
      </c>
      <c r="C845">
        <f t="shared" si="129"/>
        <v>65</v>
      </c>
      <c r="E845" t="str">
        <f t="shared" si="130"/>
        <v>/images/7/7d/PracticeArt.jpg</v>
      </c>
      <c r="H845" s="16" t="s">
        <v>4829</v>
      </c>
      <c r="J845" t="s">
        <v>4564</v>
      </c>
      <c r="L845" t="str">
        <f t="shared" si="121"/>
        <v>/images/a/a5/RoninArt.jpg</v>
      </c>
      <c r="O845">
        <f t="shared" si="131"/>
        <v>5</v>
      </c>
      <c r="P845">
        <f t="shared" si="132"/>
        <v>5</v>
      </c>
      <c r="S845" t="str">
        <f>INDEX(Illustrators!C:C,MATCH(SUBSTITUTE(LOWER(H845)," ",""),Illustrators!G:G,0))</f>
        <v>Marco Primo</v>
      </c>
      <c r="W845" t="str">
        <f t="shared" si="124"/>
        <v>{ id:"ronin", illustrator:"Marco Primo" },</v>
      </c>
    </row>
    <row r="846" spans="1:23" x14ac:dyDescent="0.25">
      <c r="A846" t="s">
        <v>4688</v>
      </c>
      <c r="B846">
        <f t="shared" si="128"/>
        <v>38</v>
      </c>
      <c r="C846">
        <f t="shared" si="129"/>
        <v>67</v>
      </c>
      <c r="E846" t="str">
        <f t="shared" si="130"/>
        <v>/images/4/4d/Sea_TradeArt.jpg</v>
      </c>
      <c r="H846" s="16" t="s">
        <v>4830</v>
      </c>
      <c r="J846" t="s">
        <v>4599</v>
      </c>
      <c r="L846" t="str">
        <f t="shared" si="121"/>
        <v>/images/5/5f/Root_CellarArt.jpg</v>
      </c>
      <c r="O846">
        <f t="shared" si="131"/>
        <v>17</v>
      </c>
      <c r="P846">
        <f t="shared" si="132"/>
        <v>11</v>
      </c>
      <c r="S846" t="str">
        <f>INDEX(Illustrators!C:C,MATCH(SUBSTITUTE(LOWER(H846)," ",""),Illustrators!G:G,0))</f>
        <v>Elisa Cella</v>
      </c>
      <c r="W846" t="str">
        <f t="shared" si="124"/>
        <v>{ id:"root cellar", illustrator:"Elisa Cella" },</v>
      </c>
    </row>
    <row r="847" spans="1:23" x14ac:dyDescent="0.25">
      <c r="A847" t="s">
        <v>4689</v>
      </c>
      <c r="B847">
        <f t="shared" si="128"/>
        <v>44</v>
      </c>
      <c r="C847">
        <f t="shared" si="129"/>
        <v>79</v>
      </c>
      <c r="E847" t="str">
        <f t="shared" si="130"/>
        <v>/images/a/a9/Receive_TributeArt.jpg</v>
      </c>
      <c r="H847" s="16" t="s">
        <v>4831</v>
      </c>
      <c r="J847" t="s">
        <v>4604</v>
      </c>
      <c r="L847" t="str">
        <f t="shared" si="121"/>
        <v>/images/a/a5/Rustic_VillageArt.jpg</v>
      </c>
      <c r="O847">
        <f t="shared" si="131"/>
        <v>16</v>
      </c>
      <c r="P847">
        <f t="shared" si="132"/>
        <v>14</v>
      </c>
      <c r="S847" t="str">
        <f>INDEX(Illustrators!C:C,MATCH(SUBSTITUTE(LOWER(H847)," ",""),Illustrators!G:G,0))</f>
        <v>Tetsu Kayama</v>
      </c>
      <c r="W847" t="str">
        <f t="shared" si="124"/>
        <v>{ id:"rustic village", illustrator:"Tetsu Kayama" },</v>
      </c>
    </row>
    <row r="848" spans="1:23" x14ac:dyDescent="0.25">
      <c r="A848" t="s">
        <v>4690</v>
      </c>
      <c r="B848">
        <f t="shared" si="128"/>
        <v>35</v>
      </c>
      <c r="C848">
        <f t="shared" si="129"/>
        <v>61</v>
      </c>
      <c r="E848" t="str">
        <f t="shared" si="130"/>
        <v>/images/c/c5/GatherArt.jpg</v>
      </c>
      <c r="H848" s="17" t="s">
        <v>4832</v>
      </c>
      <c r="J848" t="s">
        <v>4610</v>
      </c>
      <c r="L848" t="str">
        <f t="shared" si="121"/>
        <v>/images/d/d4/SamuraiArt.jpg</v>
      </c>
      <c r="O848">
        <f t="shared" si="131"/>
        <v>8</v>
      </c>
      <c r="P848">
        <f t="shared" si="132"/>
        <v>7</v>
      </c>
      <c r="S848" t="str">
        <f>INDEX(Illustrators!C:C,MATCH(SUBSTITUTE(LOWER(H848)," ",""),Illustrators!G:G,0))</f>
        <v>Marco Primo</v>
      </c>
      <c r="W848" t="str">
        <f t="shared" si="124"/>
        <v>{ id:"samurai", illustrator:"Marco Primo" },</v>
      </c>
    </row>
    <row r="849" spans="1:23" x14ac:dyDescent="0.25">
      <c r="A849" t="s">
        <v>4691</v>
      </c>
      <c r="B849">
        <f t="shared" si="128"/>
        <v>45</v>
      </c>
      <c r="C849">
        <f t="shared" si="129"/>
        <v>81</v>
      </c>
      <c r="E849" t="str">
        <f t="shared" si="130"/>
        <v>/images/a/a4/Approaching_ArmyArt.jpg</v>
      </c>
      <c r="H849" s="16" t="s">
        <v>4833</v>
      </c>
      <c r="J849" t="s">
        <v>4595</v>
      </c>
      <c r="L849" t="str">
        <f t="shared" si="121"/>
        <v>/images/b/b8/Snake_WitchArt.jpg</v>
      </c>
      <c r="O849">
        <f t="shared" si="131"/>
        <v>21</v>
      </c>
      <c r="P849">
        <f t="shared" si="132"/>
        <v>11</v>
      </c>
      <c r="S849" t="str">
        <f>INDEX(Illustrators!C:C,MATCH(SUBSTITUTE(LOWER(H849)," ",""),Illustrators!G:G,0))</f>
        <v>Yusuke Mamada</v>
      </c>
      <c r="W849" t="str">
        <f t="shared" si="124"/>
        <v>{ id:"snake witch", illustrator:"Yusuke Mamada" },</v>
      </c>
    </row>
    <row r="850" spans="1:23" x14ac:dyDescent="0.25">
      <c r="A850" t="s">
        <v>4692</v>
      </c>
      <c r="B850">
        <f t="shared" si="128"/>
        <v>40</v>
      </c>
      <c r="C850">
        <f t="shared" si="129"/>
        <v>71</v>
      </c>
      <c r="E850" t="str">
        <f t="shared" si="130"/>
        <v>/images/b/b7/Biding_TimeArt.jpg</v>
      </c>
      <c r="H850" s="16" t="s">
        <v>4834</v>
      </c>
      <c r="J850" t="s">
        <v>4565</v>
      </c>
      <c r="L850" t="str">
        <f t="shared" si="121"/>
        <v>/images/f/f0/TanukiArt.jpg</v>
      </c>
      <c r="O850">
        <f t="shared" si="131"/>
        <v>6</v>
      </c>
      <c r="P850">
        <f t="shared" si="132"/>
        <v>6</v>
      </c>
      <c r="S850" t="str">
        <f>INDEX(Illustrators!C:C,MATCH(SUBSTITUTE(LOWER(H850)," ",""),Illustrators!G:G,0))</f>
        <v>Hans Krill</v>
      </c>
      <c r="W850" t="str">
        <f t="shared" si="124"/>
        <v>{ id:"tanuki", illustrator:"Hans Krill" },</v>
      </c>
    </row>
    <row r="851" spans="1:23" x14ac:dyDescent="0.25">
      <c r="A851" t="s">
        <v>4693</v>
      </c>
      <c r="B851">
        <f t="shared" si="128"/>
        <v>40</v>
      </c>
      <c r="C851">
        <f t="shared" si="129"/>
        <v>71</v>
      </c>
      <c r="E851" t="str">
        <f t="shared" si="130"/>
        <v>/images/4/42/BureaucracyArt.jpg</v>
      </c>
      <c r="H851" s="16" t="s">
        <v>4835</v>
      </c>
      <c r="J851" t="s">
        <v>4609</v>
      </c>
      <c r="L851" t="str">
        <f t="shared" si="121"/>
        <v>/images/0/0c/Tea_HouseArt.jpg</v>
      </c>
      <c r="O851">
        <f t="shared" si="131"/>
        <v>12</v>
      </c>
      <c r="P851">
        <f t="shared" si="132"/>
        <v>9</v>
      </c>
      <c r="S851" t="str">
        <f>INDEX(Illustrators!C:C,MATCH(SUBSTITUTE(LOWER(H851)," ",""),Illustrators!G:G,0))</f>
        <v>Osamu Inoue</v>
      </c>
      <c r="W851" t="str">
        <f t="shared" si="124"/>
        <v>{ id:"tea house", illustrator:"Osamu Inoue" },</v>
      </c>
    </row>
    <row r="852" spans="1:23" x14ac:dyDescent="0.25">
      <c r="A852" t="s">
        <v>4694</v>
      </c>
      <c r="B852">
        <f t="shared" si="128"/>
        <v>40</v>
      </c>
      <c r="C852">
        <f t="shared" si="129"/>
        <v>71</v>
      </c>
      <c r="E852" t="str">
        <f t="shared" si="130"/>
        <v>/images/d/dd/Divine_WindArt.jpg</v>
      </c>
      <c r="F852" t="s">
        <v>887</v>
      </c>
      <c r="H852" s="16" t="s">
        <v>4836</v>
      </c>
      <c r="J852" t="s">
        <v>4629</v>
      </c>
      <c r="L852" t="str">
        <f t="shared" si="121"/>
        <v>/images/e/e3/AmassArt.jpg</v>
      </c>
      <c r="O852">
        <f t="shared" si="131"/>
        <v>10</v>
      </c>
      <c r="P852">
        <f t="shared" si="132"/>
        <v>5</v>
      </c>
      <c r="S852" t="str">
        <f>INDEX(Illustrators!C:C,MATCH(SUBSTITUTE(LOWER(H852)," ",""),Illustrators!G:G,0))</f>
        <v>Marco Primo</v>
      </c>
      <c r="W852" t="str">
        <f t="shared" si="124"/>
        <v>{ id:"amass", illustrator:"Marco Primo" },</v>
      </c>
    </row>
    <row r="853" spans="1:23" x14ac:dyDescent="0.25">
      <c r="A853" t="s">
        <v>4695</v>
      </c>
      <c r="B853">
        <f t="shared" si="128"/>
        <v>42</v>
      </c>
      <c r="C853">
        <f t="shared" si="129"/>
        <v>75</v>
      </c>
      <c r="E853" t="str">
        <f t="shared" si="130"/>
        <v>/images/3/33/EnlightenmentArt.jpg</v>
      </c>
      <c r="F853" t="s">
        <v>887</v>
      </c>
      <c r="H853" s="16" t="s">
        <v>4837</v>
      </c>
      <c r="J853" t="s">
        <v>4630</v>
      </c>
      <c r="L853" t="str">
        <f t="shared" si="121"/>
        <v>/images/f/f4/AsceticismArt.jpg</v>
      </c>
      <c r="O853">
        <f t="shared" si="131"/>
        <v>6</v>
      </c>
      <c r="P853">
        <f t="shared" si="132"/>
        <v>10</v>
      </c>
      <c r="S853" t="str">
        <f>INDEX(Illustrators!C:C,MATCH(SUBSTITUTE(LOWER(H853)," ",""),Illustrators!G:G,0))</f>
        <v>Martin Hoffmann</v>
      </c>
      <c r="W853" t="str">
        <f t="shared" si="124"/>
        <v>{ id:"asceticism", illustrator:"Martin Hoffmann" },</v>
      </c>
    </row>
    <row r="854" spans="1:23" x14ac:dyDescent="0.25">
      <c r="A854" t="s">
        <v>4696</v>
      </c>
      <c r="B854">
        <f t="shared" si="128"/>
        <v>46</v>
      </c>
      <c r="C854">
        <f t="shared" si="129"/>
        <v>83</v>
      </c>
      <c r="E854" t="str">
        <f t="shared" si="130"/>
        <v>/images/8/87/Flourishing_TradeArt.jpg</v>
      </c>
      <c r="F854" t="s">
        <v>887</v>
      </c>
      <c r="H854" s="16" t="s">
        <v>4838</v>
      </c>
      <c r="J854" t="s">
        <v>4636</v>
      </c>
      <c r="L854" t="str">
        <f t="shared" si="121"/>
        <v>/images/7/72/ContinueArt.jpg</v>
      </c>
      <c r="O854">
        <f t="shared" si="131"/>
        <v>12</v>
      </c>
      <c r="P854">
        <f t="shared" si="132"/>
        <v>8</v>
      </c>
      <c r="S854" t="str">
        <f>INDEX(Illustrators!C:C,MATCH(SUBSTITUTE(LOWER(H854)," ",""),Illustrators!G:G,0))</f>
        <v>Grant Hansen</v>
      </c>
      <c r="W854" t="str">
        <f t="shared" si="124"/>
        <v>{ id:"continue", illustrator:"Grant Hansen" },</v>
      </c>
    </row>
    <row r="855" spans="1:23" x14ac:dyDescent="0.25">
      <c r="A855" t="s">
        <v>4697</v>
      </c>
      <c r="B855">
        <f t="shared" si="128"/>
        <v>41</v>
      </c>
      <c r="C855">
        <f t="shared" si="129"/>
        <v>73</v>
      </c>
      <c r="E855" t="str">
        <f t="shared" si="130"/>
        <v>/images/7/70/Good_HarvestArt.jpg</v>
      </c>
      <c r="F855" t="s">
        <v>887</v>
      </c>
      <c r="H855" s="16" t="s">
        <v>4839</v>
      </c>
      <c r="J855" t="s">
        <v>4631</v>
      </c>
      <c r="L855" t="str">
        <f t="shared" si="121"/>
        <v>/images/9/94/CreditArt.jpg</v>
      </c>
      <c r="O855">
        <f t="shared" si="131"/>
        <v>6</v>
      </c>
      <c r="P855">
        <f t="shared" si="132"/>
        <v>6</v>
      </c>
      <c r="S855" t="str">
        <f>INDEX(Illustrators!C:C,MATCH(SUBSTITUTE(LOWER(H855)," ",""),Illustrators!G:G,0))</f>
        <v>Marco Primo</v>
      </c>
      <c r="W855" t="str">
        <f t="shared" si="124"/>
        <v>{ id:"credit", illustrator:"Marco Primo" },</v>
      </c>
    </row>
    <row r="856" spans="1:23" x14ac:dyDescent="0.25">
      <c r="A856" t="s">
        <v>4698</v>
      </c>
      <c r="B856">
        <f t="shared" si="128"/>
        <v>41</v>
      </c>
      <c r="C856">
        <f t="shared" si="129"/>
        <v>73</v>
      </c>
      <c r="E856" t="str">
        <f t="shared" si="130"/>
        <v>/images/6/6a/Great_LeaderArt.jpg</v>
      </c>
      <c r="F856" t="s">
        <v>887</v>
      </c>
      <c r="H856" s="16" t="s">
        <v>4840</v>
      </c>
      <c r="J856" t="s">
        <v>4632</v>
      </c>
      <c r="L856" t="str">
        <f t="shared" ref="L856:L876" si="133">IF(J856="","",IF(I856&lt;&gt;"", INDEX(E:E,MATCH("*"&amp;I856&amp;"*",E:E,0)),INDEX(E:E,MATCH("*"&amp;SUBSTITUTE(H856," ","_")&amp;"*",E:E,0))))</f>
        <v>/images/a/ab/ForesightArt.jpg</v>
      </c>
      <c r="O856">
        <f t="shared" si="131"/>
        <v>10</v>
      </c>
      <c r="P856">
        <f t="shared" si="132"/>
        <v>9</v>
      </c>
      <c r="S856" t="str">
        <f>INDEX(Illustrators!C:C,MATCH(SUBSTITUTE(LOWER(H856)," ",""),Illustrators!G:G,0))</f>
        <v>Marco Primo</v>
      </c>
      <c r="W856" t="str">
        <f t="shared" ref="W856:W876" si="134">IFERROR("{ id:"""&amp;H856&amp;""", illustrator:"""&amp;S856&amp;""" },","")</f>
        <v>{ id:"foresight", illustrator:"Marco Primo" },</v>
      </c>
    </row>
    <row r="857" spans="1:23" x14ac:dyDescent="0.25">
      <c r="A857" t="s">
        <v>4699</v>
      </c>
      <c r="B857">
        <f t="shared" si="128"/>
        <v>35</v>
      </c>
      <c r="C857">
        <f t="shared" si="129"/>
        <v>61</v>
      </c>
      <c r="E857" t="str">
        <f t="shared" si="130"/>
        <v>/images/2/25/GrowthArt.jpg</v>
      </c>
      <c r="F857" t="s">
        <v>887</v>
      </c>
      <c r="H857" s="16" t="s">
        <v>4841</v>
      </c>
      <c r="I857" s="3" t="s">
        <v>4651</v>
      </c>
      <c r="J857" t="s">
        <v>4635</v>
      </c>
      <c r="L857" t="str">
        <f t="shared" si="133"/>
        <v>/images/c/c5/GatherArt.jpg</v>
      </c>
      <c r="O857">
        <f t="shared" si="131"/>
        <v>10</v>
      </c>
      <c r="P857">
        <f t="shared" si="132"/>
        <v>6</v>
      </c>
      <c r="S857" t="str">
        <f>INDEX(Illustrators!C:C,MATCH(SUBSTITUTE(LOWER(H857)," ",""),Illustrators!G:G,0))</f>
        <v>Donald Crank</v>
      </c>
      <c r="W857" t="str">
        <f t="shared" si="134"/>
        <v>{ id:"gather", illustrator:"Donald Crank" },</v>
      </c>
    </row>
    <row r="858" spans="1:23" x14ac:dyDescent="0.25">
      <c r="A858" t="s">
        <v>4700</v>
      </c>
      <c r="B858">
        <f t="shared" si="128"/>
        <v>41</v>
      </c>
      <c r="C858">
        <f t="shared" si="129"/>
        <v>73</v>
      </c>
      <c r="E858" t="str">
        <f t="shared" si="130"/>
        <v>/images/2/22/Harsh_WinterArt.jpg</v>
      </c>
      <c r="F858" t="s">
        <v>887</v>
      </c>
      <c r="H858" s="16" t="s">
        <v>4842</v>
      </c>
      <c r="J858" t="s">
        <v>4574</v>
      </c>
      <c r="L858" t="str">
        <f t="shared" si="133"/>
        <v>/images/8/81/KintsugiArt.jpg</v>
      </c>
      <c r="O858">
        <f t="shared" si="131"/>
        <v>8</v>
      </c>
      <c r="P858">
        <f t="shared" si="132"/>
        <v>8</v>
      </c>
      <c r="S858" t="str">
        <f>INDEX(Illustrators!C:C,MATCH(SUBSTITUTE(LOWER(H858)," ",""),Illustrators!G:G,0))</f>
        <v>Marco Primo</v>
      </c>
      <c r="W858" t="str">
        <f t="shared" si="134"/>
        <v>{ id:"kintsugi", illustrator:"Marco Primo" },</v>
      </c>
    </row>
    <row r="859" spans="1:23" x14ac:dyDescent="0.25">
      <c r="A859" t="s">
        <v>4701</v>
      </c>
      <c r="B859">
        <f t="shared" si="128"/>
        <v>41</v>
      </c>
      <c r="C859">
        <f t="shared" si="129"/>
        <v>73</v>
      </c>
      <c r="E859" t="str">
        <f t="shared" si="130"/>
        <v>/images/2/22/Kind_EmperorArt.jpg</v>
      </c>
      <c r="F859" t="s">
        <v>887</v>
      </c>
      <c r="H859" s="16" t="s">
        <v>4843</v>
      </c>
      <c r="J859" t="s">
        <v>886</v>
      </c>
      <c r="L859" t="str">
        <f t="shared" si="133"/>
        <v>/images/7/7d/PracticeArt.jpg</v>
      </c>
      <c r="O859">
        <f t="shared" si="131"/>
        <v>12</v>
      </c>
      <c r="P859">
        <f t="shared" si="132"/>
        <v>8</v>
      </c>
      <c r="S859" t="str">
        <f>INDEX(Illustrators!C:C,MATCH(SUBSTITUTE(LOWER(H859)," ",""),Illustrators!G:G,0))</f>
        <v>Claus Stephan</v>
      </c>
      <c r="W859" t="str">
        <f t="shared" si="134"/>
        <v>{ id:"practice", illustrator:"Claus Stephan" },</v>
      </c>
    </row>
    <row r="860" spans="1:23" x14ac:dyDescent="0.25">
      <c r="A860" t="s">
        <v>4702</v>
      </c>
      <c r="B860">
        <f t="shared" si="128"/>
        <v>34</v>
      </c>
      <c r="C860">
        <f t="shared" si="129"/>
        <v>59</v>
      </c>
      <c r="E860" t="str">
        <f t="shared" si="130"/>
        <v>/images/b/b1/PanicArt.jpg</v>
      </c>
      <c r="F860" t="s">
        <v>887</v>
      </c>
      <c r="H860" s="16" t="s">
        <v>4844</v>
      </c>
      <c r="J860" t="s">
        <v>4634</v>
      </c>
      <c r="L860" t="str">
        <f t="shared" si="133"/>
        <v>/images/a/a9/Receive_TributeArt.jpg</v>
      </c>
      <c r="O860">
        <f t="shared" si="131"/>
        <v>13</v>
      </c>
      <c r="P860">
        <f t="shared" si="132"/>
        <v>15</v>
      </c>
      <c r="S860" t="str">
        <f>INDEX(Illustrators!C:C,MATCH(SUBSTITUTE(LOWER(H860)," ",""),Illustrators!G:G,0))</f>
        <v>Grant Hansen</v>
      </c>
      <c r="W860" t="str">
        <f t="shared" si="134"/>
        <v>{ id:"receive tribute", illustrator:"Grant Hansen" },</v>
      </c>
    </row>
    <row r="861" spans="1:23" x14ac:dyDescent="0.25">
      <c r="A861" t="s">
        <v>4703</v>
      </c>
      <c r="B861">
        <f t="shared" si="128"/>
        <v>37</v>
      </c>
      <c r="C861">
        <f t="shared" si="129"/>
        <v>65</v>
      </c>
      <c r="E861" t="str">
        <f t="shared" si="130"/>
        <v>/images/9/93/ProgressArt.jpg</v>
      </c>
      <c r="F861" t="s">
        <v>887</v>
      </c>
      <c r="H861" s="16" t="s">
        <v>4845</v>
      </c>
      <c r="J861" t="s">
        <v>4633</v>
      </c>
      <c r="L861" t="str">
        <f t="shared" si="133"/>
        <v>/images/4/4d/Sea_TradeArt.jpg</v>
      </c>
      <c r="O861">
        <f t="shared" si="131"/>
        <v>17</v>
      </c>
      <c r="P861">
        <f t="shared" si="132"/>
        <v>9</v>
      </c>
      <c r="S861" t="str">
        <f>INDEX(Illustrators!C:C,MATCH(SUBSTITUTE(LOWER(H861)," ",""),Illustrators!G:G,0))</f>
        <v>Marco Primo</v>
      </c>
      <c r="W861" t="str">
        <f t="shared" si="134"/>
        <v>{ id:"sea trade", illustrator:"Marco Primo" },</v>
      </c>
    </row>
    <row r="862" spans="1:23" x14ac:dyDescent="0.25">
      <c r="A862" t="s">
        <v>4704</v>
      </c>
      <c r="B862">
        <f t="shared" si="128"/>
        <v>44</v>
      </c>
      <c r="C862">
        <f t="shared" si="129"/>
        <v>79</v>
      </c>
      <c r="E862" t="str">
        <f t="shared" si="130"/>
        <v>/images/5/50/Rapid_ExpansionArt.jpg</v>
      </c>
      <c r="F862" t="s">
        <v>887</v>
      </c>
      <c r="H862" s="16" t="s">
        <v>4846</v>
      </c>
      <c r="J862" t="s">
        <v>4614</v>
      </c>
      <c r="L862" t="str">
        <f t="shared" si="133"/>
        <v>/images/a/a4/Approaching_ArmyArt.jpg</v>
      </c>
      <c r="O862">
        <f t="shared" si="131"/>
        <v>17</v>
      </c>
      <c r="P862">
        <f t="shared" si="132"/>
        <v>16</v>
      </c>
      <c r="S862" t="str">
        <f>INDEX(Illustrators!C:C,MATCH(SUBSTITUTE(LOWER(H862)," ",""),Illustrators!G:G,0))</f>
        <v>Garret DeChellis</v>
      </c>
      <c r="W862" t="str">
        <f t="shared" si="134"/>
        <v>{ id:"approaching army", illustrator:"Garret DeChellis" },</v>
      </c>
    </row>
    <row r="863" spans="1:23" x14ac:dyDescent="0.25">
      <c r="A863" t="s">
        <v>4705</v>
      </c>
      <c r="B863">
        <f t="shared" si="128"/>
        <v>37</v>
      </c>
      <c r="C863">
        <f t="shared" si="129"/>
        <v>65</v>
      </c>
      <c r="E863" t="str">
        <f t="shared" si="130"/>
        <v>/images/f/f6/SicknessArt.jpg</v>
      </c>
      <c r="F863" t="s">
        <v>887</v>
      </c>
      <c r="H863" s="16" t="s">
        <v>4847</v>
      </c>
      <c r="J863" t="s">
        <v>4615</v>
      </c>
      <c r="L863" t="str">
        <f t="shared" si="133"/>
        <v>/images/b/b7/Biding_TimeArt.jpg</v>
      </c>
      <c r="O863">
        <f t="shared" si="131"/>
        <v>18</v>
      </c>
      <c r="P863">
        <f t="shared" si="132"/>
        <v>11</v>
      </c>
      <c r="S863" t="str">
        <f>INDEX(Illustrators!C:C,MATCH(SUBSTITUTE(LOWER(H863)," ",""),Illustrators!G:G,0))</f>
        <v>Tetsu Kayama</v>
      </c>
      <c r="W863" t="str">
        <f t="shared" si="134"/>
        <v>{ id:"biding time", illustrator:"Tetsu Kayama" },</v>
      </c>
    </row>
    <row r="864" spans="1:23" x14ac:dyDescent="0.25">
      <c r="B864" t="e">
        <f t="shared" si="128"/>
        <v>#VALUE!</v>
      </c>
      <c r="C864" t="e">
        <f t="shared" si="129"/>
        <v>#VALUE!</v>
      </c>
      <c r="E864" t="e">
        <f t="shared" si="130"/>
        <v>#VALUE!</v>
      </c>
      <c r="F864" t="s">
        <v>887</v>
      </c>
      <c r="H864" s="16" t="s">
        <v>4848</v>
      </c>
      <c r="J864" t="s">
        <v>4616</v>
      </c>
      <c r="L864" t="str">
        <f t="shared" si="133"/>
        <v>/images/4/42/BureaucracyArt.jpg</v>
      </c>
      <c r="O864">
        <f t="shared" si="131"/>
        <v>12</v>
      </c>
      <c r="P864">
        <f t="shared" si="132"/>
        <v>11</v>
      </c>
      <c r="S864" t="str">
        <f>INDEX(Illustrators!C:C,MATCH(SUBSTITUTE(LOWER(H864)," ",""),Illustrators!G:G,0))</f>
        <v>Tetsu Kayama</v>
      </c>
      <c r="W864" t="str">
        <f t="shared" si="134"/>
        <v>{ id:"bureaucracy", illustrator:"Tetsu Kayama" },</v>
      </c>
    </row>
    <row r="865" spans="6:23" x14ac:dyDescent="0.25">
      <c r="F865" t="s">
        <v>887</v>
      </c>
      <c r="H865" s="16" t="s">
        <v>4849</v>
      </c>
      <c r="J865" t="s">
        <v>4617</v>
      </c>
      <c r="L865" t="str">
        <f t="shared" si="133"/>
        <v>/images/d/dd/Divine_WindArt.jpg</v>
      </c>
      <c r="O865">
        <f t="shared" si="131"/>
        <v>10</v>
      </c>
      <c r="P865">
        <f t="shared" si="132"/>
        <v>11</v>
      </c>
      <c r="S865" t="str">
        <f>INDEX(Illustrators!C:C,MATCH(SUBSTITUTE(LOWER(H865)," ",""),Illustrators!G:G,0))</f>
        <v>Julien Delval</v>
      </c>
      <c r="W865" t="str">
        <f t="shared" si="134"/>
        <v>{ id:"divine wind", illustrator:"Julien Delval" },</v>
      </c>
    </row>
    <row r="866" spans="6:23" x14ac:dyDescent="0.25">
      <c r="F866" t="s">
        <v>887</v>
      </c>
      <c r="H866" s="16" t="s">
        <v>4850</v>
      </c>
      <c r="J866" t="s">
        <v>4618</v>
      </c>
      <c r="L866" t="str">
        <f t="shared" si="133"/>
        <v>/images/3/33/EnlightenmentArt.jpg</v>
      </c>
      <c r="O866">
        <f t="shared" si="131"/>
        <v>12</v>
      </c>
      <c r="P866">
        <f t="shared" si="132"/>
        <v>13</v>
      </c>
      <c r="S866" t="str">
        <f>INDEX(Illustrators!C:C,MATCH(SUBSTITUTE(LOWER(H866)," ",""),Illustrators!G:G,0))</f>
        <v>Sai Beppu</v>
      </c>
      <c r="W866" t="str">
        <f t="shared" si="134"/>
        <v>{ id:"enlightenment", illustrator:"Sai Beppu" },</v>
      </c>
    </row>
    <row r="867" spans="6:23" x14ac:dyDescent="0.25">
      <c r="F867" t="s">
        <v>887</v>
      </c>
      <c r="H867" s="16" t="s">
        <v>4851</v>
      </c>
      <c r="J867" t="s">
        <v>4619</v>
      </c>
      <c r="L867" t="str">
        <f t="shared" si="133"/>
        <v>/images/8/87/Flourishing_TradeArt.jpg</v>
      </c>
      <c r="O867">
        <f t="shared" si="131"/>
        <v>19</v>
      </c>
      <c r="P867">
        <f t="shared" si="132"/>
        <v>17</v>
      </c>
      <c r="S867" t="str">
        <f>INDEX(Illustrators!C:C,MATCH(SUBSTITUTE(LOWER(H867)," ",""),Illustrators!G:G,0))</f>
        <v>Sai Beppu</v>
      </c>
      <c r="W867" t="str">
        <f t="shared" si="134"/>
        <v>{ id:"flourishing trade", illustrator:"Sai Beppu" },</v>
      </c>
    </row>
    <row r="868" spans="6:23" x14ac:dyDescent="0.25">
      <c r="F868" t="s">
        <v>887</v>
      </c>
      <c r="H868" s="16" t="s">
        <v>4852</v>
      </c>
      <c r="J868" t="s">
        <v>4620</v>
      </c>
      <c r="L868" t="str">
        <f t="shared" si="133"/>
        <v>/images/7/70/Good_HarvestArt.jpg</v>
      </c>
      <c r="O868">
        <f t="shared" si="131"/>
        <v>13</v>
      </c>
      <c r="P868">
        <f t="shared" si="132"/>
        <v>12</v>
      </c>
      <c r="S868" t="str">
        <f>INDEX(Illustrators!C:C,MATCH(SUBSTITUTE(LOWER(H868)," ",""),Illustrators!G:G,0))</f>
        <v>Sai Beppu</v>
      </c>
      <c r="W868" t="str">
        <f t="shared" si="134"/>
        <v>{ id:"good harvest", illustrator:"Sai Beppu" },</v>
      </c>
    </row>
    <row r="869" spans="6:23" x14ac:dyDescent="0.25">
      <c r="F869" t="s">
        <v>887</v>
      </c>
      <c r="H869" s="16" t="s">
        <v>4853</v>
      </c>
      <c r="J869" t="s">
        <v>4621</v>
      </c>
      <c r="L869" t="str">
        <f t="shared" si="133"/>
        <v>/images/6/6a/Great_LeaderArt.jpg</v>
      </c>
      <c r="O869">
        <f t="shared" si="131"/>
        <v>15</v>
      </c>
      <c r="P869">
        <f t="shared" si="132"/>
        <v>12</v>
      </c>
      <c r="S869" t="str">
        <f>INDEX(Illustrators!C:C,MATCH(SUBSTITUTE(LOWER(H869)," ",""),Illustrators!G:G,0))</f>
        <v>Sai Beppu</v>
      </c>
      <c r="W869" t="str">
        <f t="shared" si="134"/>
        <v>{ id:"great leader", illustrator:"Sai Beppu" },</v>
      </c>
    </row>
    <row r="870" spans="6:23" x14ac:dyDescent="0.25">
      <c r="F870" t="s">
        <v>887</v>
      </c>
      <c r="H870" s="16" t="s">
        <v>4854</v>
      </c>
      <c r="J870" t="s">
        <v>4622</v>
      </c>
      <c r="L870" t="str">
        <f t="shared" si="133"/>
        <v>/images/2/25/GrowthArt.jpg</v>
      </c>
      <c r="O870">
        <f t="shared" si="131"/>
        <v>10</v>
      </c>
      <c r="P870">
        <f t="shared" si="132"/>
        <v>6</v>
      </c>
      <c r="S870" t="str">
        <f>INDEX(Illustrators!C:C,MATCH(SUBSTITUTE(LOWER(H870)," ",""),Illustrators!G:G,0))</f>
        <v>Matthias Catrein</v>
      </c>
      <c r="W870" t="str">
        <f t="shared" si="134"/>
        <v>{ id:"growth", illustrator:"Matthias Catrein" },</v>
      </c>
    </row>
    <row r="871" spans="6:23" x14ac:dyDescent="0.25">
      <c r="F871" t="s">
        <v>887</v>
      </c>
      <c r="H871" s="16" t="s">
        <v>4855</v>
      </c>
      <c r="J871" t="s">
        <v>4623</v>
      </c>
      <c r="L871" t="str">
        <f t="shared" si="133"/>
        <v>/images/2/22/Harsh_WinterArt.jpg</v>
      </c>
      <c r="O871">
        <f t="shared" si="131"/>
        <v>10</v>
      </c>
      <c r="P871">
        <f t="shared" si="132"/>
        <v>12</v>
      </c>
      <c r="S871" t="str">
        <f>INDEX(Illustrators!C:C,MATCH(SUBSTITUTE(LOWER(H871)," ",""),Illustrators!G:G,0))</f>
        <v>Julien Delval</v>
      </c>
      <c r="W871" t="str">
        <f t="shared" si="134"/>
        <v>{ id:"harsh winter", illustrator:"Julien Delval" },</v>
      </c>
    </row>
    <row r="872" spans="6:23" x14ac:dyDescent="0.25">
      <c r="F872" t="s">
        <v>887</v>
      </c>
      <c r="H872" s="16" t="s">
        <v>4856</v>
      </c>
      <c r="J872" t="s">
        <v>4624</v>
      </c>
      <c r="L872" t="str">
        <f t="shared" si="133"/>
        <v>/images/2/22/Kind_EmperorArt.jpg</v>
      </c>
      <c r="O872">
        <f t="shared" si="131"/>
        <v>12</v>
      </c>
      <c r="P872">
        <f t="shared" si="132"/>
        <v>12</v>
      </c>
      <c r="S872" t="str">
        <f>INDEX(Illustrators!C:C,MATCH(SUBSTITUTE(LOWER(H872)," ",""),Illustrators!G:G,0))</f>
        <v>Sai Beppu</v>
      </c>
      <c r="W872" t="str">
        <f t="shared" si="134"/>
        <v>{ id:"kind emperor", illustrator:"Sai Beppu" },</v>
      </c>
    </row>
    <row r="873" spans="6:23" x14ac:dyDescent="0.25">
      <c r="F873" t="s">
        <v>887</v>
      </c>
      <c r="H873" s="16" t="s">
        <v>4857</v>
      </c>
      <c r="J873" t="s">
        <v>4625</v>
      </c>
      <c r="L873" t="str">
        <f t="shared" si="133"/>
        <v>/images/b/b1/PanicArt.jpg</v>
      </c>
      <c r="O873">
        <f t="shared" si="131"/>
        <v>7</v>
      </c>
      <c r="P873">
        <f t="shared" si="132"/>
        <v>5</v>
      </c>
      <c r="S873" t="str">
        <f>INDEX(Illustrators!C:C,MATCH(SUBSTITUTE(LOWER(H873)," ",""),Illustrators!G:G,0))</f>
        <v>Claus Stephan</v>
      </c>
      <c r="W873" t="str">
        <f t="shared" si="134"/>
        <v>{ id:"panic", illustrator:"Claus Stephan" },</v>
      </c>
    </row>
    <row r="874" spans="6:23" x14ac:dyDescent="0.25">
      <c r="F874" t="s">
        <v>887</v>
      </c>
      <c r="H874" s="16" t="s">
        <v>4858</v>
      </c>
      <c r="J874" t="s">
        <v>4626</v>
      </c>
      <c r="L874" t="str">
        <f t="shared" si="133"/>
        <v>/images/9/93/ProgressArt.jpg</v>
      </c>
      <c r="O874">
        <f t="shared" si="131"/>
        <v>7</v>
      </c>
      <c r="P874">
        <f t="shared" si="132"/>
        <v>8</v>
      </c>
      <c r="S874" t="str">
        <f>INDEX(Illustrators!C:C,MATCH(SUBSTITUTE(LOWER(H874)," ",""),Illustrators!G:G,0))</f>
        <v>Claus Stephan</v>
      </c>
      <c r="W874" t="str">
        <f t="shared" si="134"/>
        <v>{ id:"progress", illustrator:"Claus Stephan" },</v>
      </c>
    </row>
    <row r="875" spans="6:23" x14ac:dyDescent="0.25">
      <c r="F875" t="s">
        <v>887</v>
      </c>
      <c r="H875" s="16" t="s">
        <v>4859</v>
      </c>
      <c r="J875" t="s">
        <v>4627</v>
      </c>
      <c r="L875" t="str">
        <f t="shared" si="133"/>
        <v>/images/5/50/Rapid_ExpansionArt.jpg</v>
      </c>
      <c r="O875">
        <f t="shared" si="131"/>
        <v>16</v>
      </c>
      <c r="P875">
        <f t="shared" si="132"/>
        <v>15</v>
      </c>
      <c r="S875" t="str">
        <f>INDEX(Illustrators!C:C,MATCH(SUBSTITUTE(LOWER(H875)," ",""),Illustrators!G:G,0))</f>
        <v>Donald Crank</v>
      </c>
      <c r="W875" t="str">
        <f t="shared" si="134"/>
        <v>{ id:"rapid expansion", illustrator:"Donald Crank" },</v>
      </c>
    </row>
    <row r="876" spans="6:23" x14ac:dyDescent="0.25">
      <c r="F876" t="s">
        <v>887</v>
      </c>
      <c r="H876" s="16" t="s">
        <v>4860</v>
      </c>
      <c r="J876" t="s">
        <v>4628</v>
      </c>
      <c r="L876" t="str">
        <f t="shared" si="133"/>
        <v>/images/f/f6/SicknessArt.jpg</v>
      </c>
      <c r="O876">
        <f t="shared" si="131"/>
        <v>7</v>
      </c>
      <c r="P876">
        <f t="shared" si="132"/>
        <v>8</v>
      </c>
      <c r="S876" t="str">
        <f>INDEX(Illustrators!C:C,MATCH(SUBSTITUTE(LOWER(H876)," ",""),Illustrators!G:G,0))</f>
        <v>Donald Crank</v>
      </c>
      <c r="W876" t="str">
        <f t="shared" si="134"/>
        <v>{ id:"sickness", illustrator:"Donald Crank" },</v>
      </c>
    </row>
    <row r="877" spans="6:23" x14ac:dyDescent="0.25">
      <c r="G877" t="s">
        <v>4655</v>
      </c>
    </row>
  </sheetData>
  <autoFilter ref="A1:AE864" xr:uid="{00000000-0001-0000-0100-000000000000}"/>
  <sortState xmlns:xlrd2="http://schemas.microsoft.com/office/spreadsheetml/2017/richdata2" ref="H862:J876">
    <sortCondition ref="H862:H876"/>
  </sortState>
  <phoneticPr fontId="19" type="noConversion"/>
  <hyperlinks>
    <hyperlink ref="D1" r:id="rId1" xr:uid="{00000000-0004-0000-0100-000000000000}"/>
    <hyperlink ref="N1" r:id="rId2" xr:uid="{00000000-0004-0000-0100-000001000000}"/>
    <hyperlink ref="L28" r:id="rId3" xr:uid="{00000000-0004-0000-0100-000003000000}"/>
    <hyperlink ref="L29" r:id="rId4" xr:uid="{00000000-0004-0000-0100-000004000000}"/>
    <hyperlink ref="L30" r:id="rId5" xr:uid="{00000000-0004-0000-0100-000005000000}"/>
    <hyperlink ref="L31" r:id="rId6" xr:uid="{00000000-0004-0000-0100-000006000000}"/>
    <hyperlink ref="L32" r:id="rId7" xr:uid="{00000000-0004-0000-0100-000007000000}"/>
    <hyperlink ref="L33" r:id="rId8" xr:uid="{00000000-0004-0000-0100-000008000000}"/>
    <hyperlink ref="L34" r:id="rId9" xr:uid="{00000000-0004-0000-0100-000009000000}"/>
    <hyperlink ref="L60" r:id="rId10" xr:uid="{00000000-0004-0000-0100-00000B000000}"/>
    <hyperlink ref="L131" r:id="rId11" xr:uid="{00000000-0004-0000-0100-00000C000000}"/>
    <hyperlink ref="L133" r:id="rId12" xr:uid="{00000000-0004-0000-0100-00000D000000}"/>
    <hyperlink ref="L165" r:id="rId13" xr:uid="{00000000-0004-0000-0100-00000F000000}"/>
    <hyperlink ref="L164" r:id="rId14" xr:uid="{00000000-0004-0000-0100-000010000000}"/>
    <hyperlink ref="L163" r:id="rId15" xr:uid="{00000000-0004-0000-0100-000011000000}"/>
    <hyperlink ref="L162" r:id="rId16" xr:uid="{00000000-0004-0000-0100-000012000000}"/>
    <hyperlink ref="L161" r:id="rId17" xr:uid="{00000000-0004-0000-0100-000013000000}"/>
    <hyperlink ref="L160" r:id="rId18" xr:uid="{00000000-0004-0000-0100-000014000000}"/>
    <hyperlink ref="L180" r:id="rId19" xr:uid="{00000000-0004-0000-0100-000015000000}"/>
    <hyperlink ref="L266" r:id="rId20" xr:uid="{2EB7437C-DA46-45F1-BF93-A0AC1A65EF72}"/>
  </hyperlinks>
  <pageMargins left="0.7" right="0.7" top="0.75" bottom="0.75" header="0.3" footer="0.3"/>
  <pageSetup paperSize="9" orientation="portrait" horizontalDpi="4294967293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4"/>
  <dimension ref="A1:R918"/>
  <sheetViews>
    <sheetView topLeftCell="A762" workbookViewId="0">
      <selection activeCell="H917" sqref="H766:H917"/>
    </sheetView>
  </sheetViews>
  <sheetFormatPr baseColWidth="10" defaultRowHeight="15" x14ac:dyDescent="0.25"/>
  <cols>
    <col min="1" max="1" width="25.85546875" customWidth="1"/>
    <col min="2" max="2" width="4.5703125" customWidth="1"/>
    <col min="3" max="3" width="28.28515625" bestFit="1" customWidth="1"/>
    <col min="4" max="4" width="3.7109375" customWidth="1"/>
    <col min="5" max="5" width="21.42578125" customWidth="1"/>
    <col min="7" max="7" width="21.85546875" bestFit="1" customWidth="1"/>
    <col min="16" max="16" width="19.5703125" customWidth="1"/>
  </cols>
  <sheetData>
    <row r="1" spans="1:18" ht="18.75" x14ac:dyDescent="0.3">
      <c r="A1" s="11" t="s">
        <v>4013</v>
      </c>
      <c r="B1" s="11"/>
      <c r="C1" s="11" t="s">
        <v>4014</v>
      </c>
      <c r="D1" s="11"/>
      <c r="E1" s="11" t="s">
        <v>4015</v>
      </c>
      <c r="F1" s="11"/>
      <c r="G1" s="12" t="s">
        <v>4516</v>
      </c>
      <c r="H1" s="13"/>
      <c r="I1" s="13"/>
      <c r="J1" s="13"/>
      <c r="K1" s="13"/>
      <c r="L1" s="13"/>
      <c r="N1" s="10"/>
      <c r="Q1">
        <f>COUNTA(N:N)</f>
        <v>0</v>
      </c>
      <c r="R1">
        <f>MAX(O:O)</f>
        <v>0</v>
      </c>
    </row>
    <row r="2" spans="1:18" x14ac:dyDescent="0.25">
      <c r="A2" t="s">
        <v>3776</v>
      </c>
      <c r="C2" t="s">
        <v>2074</v>
      </c>
      <c r="E2" t="s">
        <v>3935</v>
      </c>
      <c r="G2" t="str">
        <f t="shared" ref="G2:G10" si="0">SUBSTITUTE(SUBSTITUTE(SUBSTITUTE(SUBSTITUTE(SUBSTITUTE(SUBSTITUTE(LOWER(E2), " ",""),"_2nd","##2nd"),"'",""),"-",""),"_",""),"##2nd","_2nd")</f>
        <v>adventurer</v>
      </c>
      <c r="H2" t="str">
        <f t="shared" ref="H2:H65" si="1">IF(C2="","",CONCATENATE("{ id:""",G2,""", illustrator:""",C2,""" },"))</f>
        <v>{ id:"adventurer", illustrator:"Ryan Laukat" },</v>
      </c>
      <c r="I2" s="9"/>
      <c r="J2" s="9"/>
      <c r="K2" s="9"/>
      <c r="L2" s="9"/>
      <c r="M2" s="9"/>
      <c r="P2" s="2"/>
    </row>
    <row r="3" spans="1:18" x14ac:dyDescent="0.25">
      <c r="A3" t="s">
        <v>3776</v>
      </c>
      <c r="C3" t="s">
        <v>2061</v>
      </c>
      <c r="E3" t="s">
        <v>3936</v>
      </c>
      <c r="G3" t="str">
        <f t="shared" si="0"/>
        <v>bureaucrat</v>
      </c>
      <c r="H3" t="str">
        <f t="shared" si="1"/>
        <v>{ id:"bureaucrat", illustrator:"Matthias Catrein" },</v>
      </c>
    </row>
    <row r="4" spans="1:18" x14ac:dyDescent="0.25">
      <c r="A4" t="s">
        <v>3776</v>
      </c>
      <c r="C4" t="s">
        <v>2061</v>
      </c>
      <c r="E4" t="s">
        <v>3493</v>
      </c>
      <c r="G4" t="str">
        <f t="shared" si="0"/>
        <v>cellar</v>
      </c>
      <c r="H4" t="str">
        <f t="shared" si="1"/>
        <v>{ id:"cellar", illustrator:"Matthias Catrein" },</v>
      </c>
    </row>
    <row r="5" spans="1:18" x14ac:dyDescent="0.25">
      <c r="A5" t="s">
        <v>3776</v>
      </c>
      <c r="C5" t="s">
        <v>2061</v>
      </c>
      <c r="E5" t="s">
        <v>3937</v>
      </c>
      <c r="G5" t="str">
        <f t="shared" si="0"/>
        <v>chancellor</v>
      </c>
      <c r="H5" t="str">
        <f t="shared" si="1"/>
        <v>{ id:"chancellor", illustrator:"Matthias Catrein" },</v>
      </c>
    </row>
    <row r="6" spans="1:18" x14ac:dyDescent="0.25">
      <c r="A6" t="s">
        <v>3776</v>
      </c>
      <c r="C6" t="s">
        <v>2061</v>
      </c>
      <c r="E6" t="s">
        <v>3938</v>
      </c>
      <c r="G6" t="str">
        <f t="shared" si="0"/>
        <v>chapel</v>
      </c>
      <c r="H6" t="str">
        <f t="shared" si="1"/>
        <v>{ id:"chapel", illustrator:"Matthias Catrein" },</v>
      </c>
    </row>
    <row r="7" spans="1:18" x14ac:dyDescent="0.25">
      <c r="A7" t="s">
        <v>3776</v>
      </c>
      <c r="E7" t="s">
        <v>3497</v>
      </c>
      <c r="G7" t="str">
        <f t="shared" si="0"/>
        <v>copper</v>
      </c>
      <c r="H7" t="str">
        <f t="shared" si="1"/>
        <v/>
      </c>
    </row>
    <row r="8" spans="1:18" x14ac:dyDescent="0.25">
      <c r="A8" t="s">
        <v>3776</v>
      </c>
      <c r="C8" t="s">
        <v>2074</v>
      </c>
      <c r="E8" t="s">
        <v>4493</v>
      </c>
      <c r="G8" t="str">
        <f t="shared" si="0"/>
        <v>copper_2nd</v>
      </c>
      <c r="H8" t="str">
        <f t="shared" si="1"/>
        <v>{ id:"copper_2nd", illustrator:"Ryan Laukat" },</v>
      </c>
    </row>
    <row r="9" spans="1:18" x14ac:dyDescent="0.25">
      <c r="A9" t="s">
        <v>3776</v>
      </c>
      <c r="C9" t="s">
        <v>2061</v>
      </c>
      <c r="E9" t="s">
        <v>3939</v>
      </c>
      <c r="G9" t="str">
        <f t="shared" si="0"/>
        <v>councilroom</v>
      </c>
      <c r="H9" t="str">
        <f t="shared" si="1"/>
        <v>{ id:"councilroom", illustrator:"Matthias Catrein" },</v>
      </c>
    </row>
    <row r="10" spans="1:18" x14ac:dyDescent="0.25">
      <c r="A10" t="s">
        <v>3776</v>
      </c>
      <c r="E10" t="s">
        <v>3471</v>
      </c>
      <c r="G10" t="str">
        <f t="shared" si="0"/>
        <v>curse</v>
      </c>
      <c r="H10" t="str">
        <f t="shared" si="1"/>
        <v/>
      </c>
    </row>
    <row r="11" spans="1:18" x14ac:dyDescent="0.25">
      <c r="A11" t="s">
        <v>3776</v>
      </c>
      <c r="C11" t="s">
        <v>3502</v>
      </c>
      <c r="E11" t="s">
        <v>4500</v>
      </c>
      <c r="G11" t="str">
        <f>SUBSTITUTE(SUBSTITUTE(SUBSTITUTE(SUBSTITUTE(SUBSTITUTE(SUBSTITUTE(LOWER(E11), " ",""),"_2nd","##2nd"),"'",""),"-",""),"_",""),"##2nd","_2nd")</f>
        <v>curse_2nd</v>
      </c>
      <c r="H11" t="str">
        <f t="shared" si="1"/>
        <v>{ id:"curse_2nd", illustrator:"Claus Stephan" },</v>
      </c>
    </row>
    <row r="12" spans="1:18" x14ac:dyDescent="0.25">
      <c r="A12" t="s">
        <v>3776</v>
      </c>
      <c r="E12" t="s">
        <v>3956</v>
      </c>
      <c r="G12" t="str">
        <f t="shared" ref="G12:G75" si="2">SUBSTITUTE(SUBSTITUTE(SUBSTITUTE(SUBSTITUTE(SUBSTITUTE(SUBSTITUTE(LOWER(E12), " ",""),"_2nd","##2nd"),"'",""),"-",""),"_",""),"##2nd","_2nd")</f>
        <v>duchy</v>
      </c>
      <c r="H12" t="str">
        <f t="shared" si="1"/>
        <v/>
      </c>
    </row>
    <row r="13" spans="1:18" x14ac:dyDescent="0.25">
      <c r="A13" t="s">
        <v>3776</v>
      </c>
      <c r="C13" t="s">
        <v>2058</v>
      </c>
      <c r="E13" t="s">
        <v>4496</v>
      </c>
      <c r="G13" t="str">
        <f t="shared" si="2"/>
        <v>duchy_2nd</v>
      </c>
      <c r="H13" t="str">
        <f t="shared" si="1"/>
        <v>{ id:"duchy_2nd", illustrator:"Martin Hoffmann" },</v>
      </c>
    </row>
    <row r="14" spans="1:18" x14ac:dyDescent="0.25">
      <c r="A14" t="s">
        <v>3776</v>
      </c>
      <c r="E14" t="s">
        <v>3492</v>
      </c>
      <c r="G14" t="str">
        <f t="shared" si="2"/>
        <v>estate</v>
      </c>
      <c r="H14" t="str">
        <f t="shared" si="1"/>
        <v/>
      </c>
    </row>
    <row r="15" spans="1:18" x14ac:dyDescent="0.25">
      <c r="A15" t="s">
        <v>3776</v>
      </c>
      <c r="C15" t="s">
        <v>2058</v>
      </c>
      <c r="E15" t="s">
        <v>4497</v>
      </c>
      <c r="G15" t="str">
        <f t="shared" si="2"/>
        <v>estate_2nd</v>
      </c>
      <c r="H15" t="str">
        <f t="shared" si="1"/>
        <v>{ id:"estate_2nd", illustrator:"Martin Hoffmann" },</v>
      </c>
    </row>
    <row r="16" spans="1:18" x14ac:dyDescent="0.25">
      <c r="A16" t="s">
        <v>3776</v>
      </c>
      <c r="C16" t="s">
        <v>2061</v>
      </c>
      <c r="E16" t="s">
        <v>3940</v>
      </c>
      <c r="G16" t="str">
        <f t="shared" si="2"/>
        <v>feast</v>
      </c>
      <c r="H16" t="str">
        <f t="shared" si="1"/>
        <v>{ id:"feast", illustrator:"Matthias Catrein" },</v>
      </c>
    </row>
    <row r="17" spans="1:8" x14ac:dyDescent="0.25">
      <c r="A17" t="s">
        <v>3776</v>
      </c>
      <c r="C17" t="s">
        <v>3503</v>
      </c>
      <c r="E17" t="s">
        <v>201</v>
      </c>
      <c r="G17" t="str">
        <f t="shared" si="2"/>
        <v>festival</v>
      </c>
      <c r="H17" t="str">
        <f t="shared" si="1"/>
        <v>{ id:"festival", illustrator:"Marcel-André Casasola Merkle" },</v>
      </c>
    </row>
    <row r="18" spans="1:8" x14ac:dyDescent="0.25">
      <c r="A18" t="s">
        <v>3776</v>
      </c>
      <c r="C18" t="s">
        <v>2061</v>
      </c>
      <c r="E18" t="s">
        <v>3941</v>
      </c>
      <c r="G18" t="str">
        <f t="shared" si="2"/>
        <v>gardens</v>
      </c>
      <c r="H18" t="str">
        <f t="shared" si="1"/>
        <v>{ id:"gardens", illustrator:"Matthias Catrein" },</v>
      </c>
    </row>
    <row r="19" spans="1:8" x14ac:dyDescent="0.25">
      <c r="A19" t="s">
        <v>3776</v>
      </c>
      <c r="E19" t="s">
        <v>3955</v>
      </c>
      <c r="G19" t="str">
        <f t="shared" si="2"/>
        <v>gold</v>
      </c>
      <c r="H19" t="str">
        <f t="shared" si="1"/>
        <v/>
      </c>
    </row>
    <row r="20" spans="1:8" x14ac:dyDescent="0.25">
      <c r="A20" t="s">
        <v>3776</v>
      </c>
      <c r="C20" t="s">
        <v>2074</v>
      </c>
      <c r="E20" t="s">
        <v>4495</v>
      </c>
      <c r="G20" t="str">
        <f t="shared" si="2"/>
        <v>gold_2nd</v>
      </c>
      <c r="H20" t="str">
        <f t="shared" si="1"/>
        <v>{ id:"gold_2nd", illustrator:"Ryan Laukat" },</v>
      </c>
    </row>
    <row r="21" spans="1:8" x14ac:dyDescent="0.25">
      <c r="A21" t="s">
        <v>3776</v>
      </c>
      <c r="C21" t="s">
        <v>2042</v>
      </c>
      <c r="E21" t="s">
        <v>3942</v>
      </c>
      <c r="G21" t="str">
        <f t="shared" si="2"/>
        <v>laboratory</v>
      </c>
      <c r="H21" t="str">
        <f t="shared" si="1"/>
        <v>{ id:"laboratory", illustrator:"Julien Delval" },</v>
      </c>
    </row>
    <row r="22" spans="1:8" x14ac:dyDescent="0.25">
      <c r="A22" t="s">
        <v>3776</v>
      </c>
      <c r="C22" t="s">
        <v>2032</v>
      </c>
      <c r="E22" t="s">
        <v>3943</v>
      </c>
      <c r="G22" t="str">
        <f t="shared" si="2"/>
        <v>library</v>
      </c>
      <c r="H22" t="str">
        <f t="shared" si="1"/>
        <v>{ id:"library", illustrator:"Harald Lieske" },</v>
      </c>
    </row>
    <row r="23" spans="1:8" x14ac:dyDescent="0.25">
      <c r="A23" t="s">
        <v>3776</v>
      </c>
      <c r="C23" t="s">
        <v>2061</v>
      </c>
      <c r="E23" t="s">
        <v>3944</v>
      </c>
      <c r="G23" t="str">
        <f t="shared" si="2"/>
        <v>market</v>
      </c>
      <c r="H23" t="str">
        <f t="shared" si="1"/>
        <v>{ id:"market", illustrator:"Matthias Catrein" },</v>
      </c>
    </row>
    <row r="24" spans="1:8" x14ac:dyDescent="0.25">
      <c r="A24" t="s">
        <v>3776</v>
      </c>
      <c r="C24" t="s">
        <v>2061</v>
      </c>
      <c r="E24" t="s">
        <v>3945</v>
      </c>
      <c r="G24" t="str">
        <f t="shared" si="2"/>
        <v>militia</v>
      </c>
      <c r="H24" t="str">
        <f t="shared" si="1"/>
        <v>{ id:"militia", illustrator:"Matthias Catrein" },</v>
      </c>
    </row>
    <row r="25" spans="1:8" x14ac:dyDescent="0.25">
      <c r="A25" t="s">
        <v>3776</v>
      </c>
      <c r="C25" t="s">
        <v>3502</v>
      </c>
      <c r="E25" t="s">
        <v>211</v>
      </c>
      <c r="G25" t="str">
        <f t="shared" si="2"/>
        <v>mine</v>
      </c>
      <c r="H25" t="str">
        <f t="shared" si="1"/>
        <v>{ id:"mine", illustrator:"Claus Stephan" },</v>
      </c>
    </row>
    <row r="26" spans="1:8" x14ac:dyDescent="0.25">
      <c r="A26" t="s">
        <v>3776</v>
      </c>
      <c r="C26" t="s">
        <v>2061</v>
      </c>
      <c r="E26" t="s">
        <v>3946</v>
      </c>
      <c r="G26" t="str">
        <f t="shared" si="2"/>
        <v>moat</v>
      </c>
      <c r="H26" t="str">
        <f t="shared" si="1"/>
        <v>{ id:"moat", illustrator:"Matthias Catrein" },</v>
      </c>
    </row>
    <row r="27" spans="1:8" x14ac:dyDescent="0.25">
      <c r="A27" t="s">
        <v>3776</v>
      </c>
      <c r="C27" t="s">
        <v>2061</v>
      </c>
      <c r="E27" t="s">
        <v>3947</v>
      </c>
      <c r="G27" t="str">
        <f t="shared" si="2"/>
        <v>moneylender</v>
      </c>
      <c r="H27" t="str">
        <f t="shared" si="1"/>
        <v>{ id:"moneylender", illustrator:"Matthias Catrein" },</v>
      </c>
    </row>
    <row r="28" spans="1:8" x14ac:dyDescent="0.25">
      <c r="A28" t="s">
        <v>3776</v>
      </c>
      <c r="E28" t="s">
        <v>1721</v>
      </c>
      <c r="G28" t="str">
        <f t="shared" si="2"/>
        <v>province</v>
      </c>
      <c r="H28" t="str">
        <f t="shared" si="1"/>
        <v/>
      </c>
    </row>
    <row r="29" spans="1:8" x14ac:dyDescent="0.25">
      <c r="A29" t="s">
        <v>3776</v>
      </c>
      <c r="C29" t="s">
        <v>2058</v>
      </c>
      <c r="E29" t="s">
        <v>4498</v>
      </c>
      <c r="G29" t="str">
        <f t="shared" si="2"/>
        <v>province_2nd</v>
      </c>
      <c r="H29" t="str">
        <f t="shared" si="1"/>
        <v>{ id:"province_2nd", illustrator:"Martin Hoffmann" },</v>
      </c>
    </row>
    <row r="30" spans="1:8" x14ac:dyDescent="0.25">
      <c r="A30" t="s">
        <v>3776</v>
      </c>
      <c r="C30" t="s">
        <v>2061</v>
      </c>
      <c r="E30" t="s">
        <v>3948</v>
      </c>
      <c r="G30" t="str">
        <f t="shared" si="2"/>
        <v>remodel</v>
      </c>
      <c r="H30" t="str">
        <f t="shared" si="1"/>
        <v>{ id:"remodel", illustrator:"Matthias Catrein" },</v>
      </c>
    </row>
    <row r="31" spans="1:8" x14ac:dyDescent="0.25">
      <c r="A31" t="s">
        <v>3776</v>
      </c>
      <c r="E31" t="s">
        <v>3954</v>
      </c>
      <c r="G31" t="str">
        <f t="shared" si="2"/>
        <v>silver</v>
      </c>
      <c r="H31" t="str">
        <f t="shared" si="1"/>
        <v/>
      </c>
    </row>
    <row r="32" spans="1:8" x14ac:dyDescent="0.25">
      <c r="A32" t="s">
        <v>3776</v>
      </c>
      <c r="C32" t="s">
        <v>2074</v>
      </c>
      <c r="E32" t="s">
        <v>4494</v>
      </c>
      <c r="G32" t="str">
        <f t="shared" si="2"/>
        <v>silver_2nd</v>
      </c>
      <c r="H32" t="str">
        <f t="shared" si="1"/>
        <v>{ id:"silver_2nd", illustrator:"Ryan Laukat" },</v>
      </c>
    </row>
    <row r="33" spans="1:8" x14ac:dyDescent="0.25">
      <c r="A33" t="s">
        <v>3776</v>
      </c>
      <c r="C33" t="s">
        <v>2061</v>
      </c>
      <c r="E33" t="s">
        <v>3949</v>
      </c>
      <c r="G33" t="str">
        <f t="shared" si="2"/>
        <v>smithy</v>
      </c>
      <c r="H33" t="str">
        <f t="shared" si="1"/>
        <v>{ id:"smithy", illustrator:"Matthias Catrein" },</v>
      </c>
    </row>
    <row r="34" spans="1:8" x14ac:dyDescent="0.25">
      <c r="A34" t="s">
        <v>3776</v>
      </c>
      <c r="C34" t="s">
        <v>2063</v>
      </c>
      <c r="E34" t="s">
        <v>2064</v>
      </c>
      <c r="G34" t="str">
        <f t="shared" si="2"/>
        <v>spy</v>
      </c>
      <c r="H34" t="str">
        <f t="shared" si="1"/>
        <v>{ id:"spy", illustrator:"Michael Menzel" },</v>
      </c>
    </row>
    <row r="35" spans="1:8" x14ac:dyDescent="0.25">
      <c r="A35" t="s">
        <v>3776</v>
      </c>
      <c r="C35" t="s">
        <v>2042</v>
      </c>
      <c r="E35" t="s">
        <v>3950</v>
      </c>
      <c r="G35" t="str">
        <f t="shared" si="2"/>
        <v>thief</v>
      </c>
      <c r="H35" t="str">
        <f t="shared" si="1"/>
        <v>{ id:"thief", illustrator:"Julien Delval" },</v>
      </c>
    </row>
    <row r="36" spans="1:8" x14ac:dyDescent="0.25">
      <c r="A36" t="s">
        <v>3776</v>
      </c>
      <c r="C36" t="s">
        <v>2032</v>
      </c>
      <c r="E36" t="s">
        <v>3951</v>
      </c>
      <c r="G36" t="str">
        <f t="shared" si="2"/>
        <v>throneroom</v>
      </c>
      <c r="H36" t="str">
        <f t="shared" si="1"/>
        <v>{ id:"throneroom", illustrator:"Harald Lieske" },</v>
      </c>
    </row>
    <row r="37" spans="1:8" x14ac:dyDescent="0.25">
      <c r="A37" t="s">
        <v>3776</v>
      </c>
      <c r="C37" t="s">
        <v>3502</v>
      </c>
      <c r="E37" t="s">
        <v>226</v>
      </c>
      <c r="G37" t="str">
        <f t="shared" si="2"/>
        <v>village</v>
      </c>
      <c r="H37" t="str">
        <f t="shared" si="1"/>
        <v>{ id:"village", illustrator:"Claus Stephan" },</v>
      </c>
    </row>
    <row r="38" spans="1:8" x14ac:dyDescent="0.25">
      <c r="A38" t="s">
        <v>3776</v>
      </c>
      <c r="C38" t="s">
        <v>2061</v>
      </c>
      <c r="E38" t="s">
        <v>3952</v>
      </c>
      <c r="G38" t="str">
        <f t="shared" si="2"/>
        <v>witch</v>
      </c>
      <c r="H38" t="str">
        <f t="shared" si="1"/>
        <v>{ id:"witch", illustrator:"Matthias Catrein" },</v>
      </c>
    </row>
    <row r="39" spans="1:8" x14ac:dyDescent="0.25">
      <c r="A39" t="s">
        <v>3776</v>
      </c>
      <c r="C39" t="s">
        <v>2061</v>
      </c>
      <c r="E39" t="s">
        <v>3953</v>
      </c>
      <c r="G39" t="str">
        <f t="shared" si="2"/>
        <v>woodcutter</v>
      </c>
      <c r="H39" t="str">
        <f t="shared" si="1"/>
        <v>{ id:"woodcutter", illustrator:"Matthias Catrein" },</v>
      </c>
    </row>
    <row r="40" spans="1:8" x14ac:dyDescent="0.25">
      <c r="A40" t="s">
        <v>3776</v>
      </c>
      <c r="C40" t="s">
        <v>2019</v>
      </c>
      <c r="E40" t="s">
        <v>3470</v>
      </c>
      <c r="G40" t="str">
        <f t="shared" si="2"/>
        <v>workshop</v>
      </c>
      <c r="H40" t="str">
        <f t="shared" si="1"/>
        <v>{ id:"workshop", illustrator:"Christof Tisch" },</v>
      </c>
    </row>
    <row r="41" spans="1:8" x14ac:dyDescent="0.25">
      <c r="A41" t="s">
        <v>3776</v>
      </c>
      <c r="G41" t="str">
        <f t="shared" si="2"/>
        <v/>
      </c>
      <c r="H41" t="str">
        <f t="shared" si="1"/>
        <v/>
      </c>
    </row>
    <row r="42" spans="1:8" x14ac:dyDescent="0.25">
      <c r="A42" t="s">
        <v>3778</v>
      </c>
      <c r="C42" t="s">
        <v>2032</v>
      </c>
      <c r="E42" t="s">
        <v>234</v>
      </c>
      <c r="G42" t="str">
        <f t="shared" si="2"/>
        <v>artisan</v>
      </c>
      <c r="H42" t="str">
        <f t="shared" si="1"/>
        <v>{ id:"artisan", illustrator:"Harald Lieske" },</v>
      </c>
    </row>
    <row r="43" spans="1:8" x14ac:dyDescent="0.25">
      <c r="A43" t="s">
        <v>3778</v>
      </c>
      <c r="C43" t="s">
        <v>2042</v>
      </c>
      <c r="E43" t="s">
        <v>238</v>
      </c>
      <c r="G43" t="str">
        <f t="shared" si="2"/>
        <v>bandit</v>
      </c>
      <c r="H43" t="str">
        <f t="shared" si="1"/>
        <v>{ id:"bandit", illustrator:"Julien Delval" },</v>
      </c>
    </row>
    <row r="44" spans="1:8" x14ac:dyDescent="0.25">
      <c r="A44" t="s">
        <v>3778</v>
      </c>
      <c r="C44" t="s">
        <v>2058</v>
      </c>
      <c r="E44" t="s">
        <v>3957</v>
      </c>
      <c r="G44" t="str">
        <f t="shared" si="2"/>
        <v>harbinger</v>
      </c>
      <c r="H44" t="str">
        <f t="shared" si="1"/>
        <v>{ id:"harbinger", illustrator:"Martin Hoffmann" },</v>
      </c>
    </row>
    <row r="45" spans="1:8" x14ac:dyDescent="0.25">
      <c r="A45" t="s">
        <v>3778</v>
      </c>
      <c r="C45" t="s">
        <v>2041</v>
      </c>
      <c r="E45" t="s">
        <v>3483</v>
      </c>
      <c r="G45" t="str">
        <f t="shared" si="2"/>
        <v>merchant</v>
      </c>
      <c r="H45" t="str">
        <f t="shared" si="1"/>
        <v>{ id:"merchant", illustrator:"Joshua Stewart" },</v>
      </c>
    </row>
    <row r="46" spans="1:8" x14ac:dyDescent="0.25">
      <c r="A46" t="s">
        <v>3778</v>
      </c>
      <c r="C46" t="s">
        <v>2041</v>
      </c>
      <c r="E46" t="s">
        <v>3958</v>
      </c>
      <c r="G46" t="str">
        <f t="shared" si="2"/>
        <v>poacher</v>
      </c>
      <c r="H46" t="str">
        <f t="shared" si="1"/>
        <v>{ id:"poacher", illustrator:"Joshua Stewart" },</v>
      </c>
    </row>
    <row r="47" spans="1:8" x14ac:dyDescent="0.25">
      <c r="A47" t="s">
        <v>3778</v>
      </c>
      <c r="C47" t="s">
        <v>3959</v>
      </c>
      <c r="E47" t="s">
        <v>3475</v>
      </c>
      <c r="G47" t="str">
        <f t="shared" si="2"/>
        <v>sentry</v>
      </c>
      <c r="H47" t="str">
        <f t="shared" si="1"/>
        <v>{ id:"sentry", illustrator:"Eric J. Carter" },</v>
      </c>
    </row>
    <row r="48" spans="1:8" x14ac:dyDescent="0.25">
      <c r="A48" t="s">
        <v>3778</v>
      </c>
      <c r="C48" t="s">
        <v>2042</v>
      </c>
      <c r="E48" t="s">
        <v>236</v>
      </c>
      <c r="G48" t="str">
        <f t="shared" si="2"/>
        <v>vassal</v>
      </c>
      <c r="H48" t="str">
        <f t="shared" si="1"/>
        <v>{ id:"vassal", illustrator:"Julien Delval" },</v>
      </c>
    </row>
    <row r="49" spans="1:8" x14ac:dyDescent="0.25">
      <c r="A49" t="s">
        <v>3778</v>
      </c>
      <c r="G49" t="str">
        <f t="shared" si="2"/>
        <v/>
      </c>
      <c r="H49" t="str">
        <f t="shared" si="1"/>
        <v/>
      </c>
    </row>
    <row r="50" spans="1:8" x14ac:dyDescent="0.25">
      <c r="A50" t="s">
        <v>3779</v>
      </c>
      <c r="C50" t="s">
        <v>2074</v>
      </c>
      <c r="E50" t="s">
        <v>406</v>
      </c>
      <c r="G50" t="str">
        <f t="shared" si="2"/>
        <v>baron</v>
      </c>
      <c r="H50" t="str">
        <f t="shared" si="1"/>
        <v>{ id:"baron", illustrator:"Ryan Laukat" },</v>
      </c>
    </row>
    <row r="51" spans="1:8" x14ac:dyDescent="0.25">
      <c r="A51" t="s">
        <v>3779</v>
      </c>
      <c r="C51" t="s">
        <v>2032</v>
      </c>
      <c r="E51" t="s">
        <v>3974</v>
      </c>
      <c r="G51" t="str">
        <f t="shared" si="2"/>
        <v>bridge</v>
      </c>
      <c r="H51" t="str">
        <f t="shared" si="1"/>
        <v>{ id:"bridge", illustrator:"Harald Lieske" },</v>
      </c>
    </row>
    <row r="52" spans="1:8" x14ac:dyDescent="0.25">
      <c r="A52" t="s">
        <v>3779</v>
      </c>
      <c r="C52" t="s">
        <v>2061</v>
      </c>
      <c r="E52" t="s">
        <v>3961</v>
      </c>
      <c r="G52" t="str">
        <f t="shared" si="2"/>
        <v>conspirator</v>
      </c>
      <c r="H52" t="str">
        <f t="shared" si="1"/>
        <v>{ id:"conspirator", illustrator:"Matthias Catrein" },</v>
      </c>
    </row>
    <row r="53" spans="1:8" x14ac:dyDescent="0.25">
      <c r="A53" t="s">
        <v>3779</v>
      </c>
      <c r="E53" s="3" t="s">
        <v>1728</v>
      </c>
      <c r="G53" t="str">
        <f t="shared" si="2"/>
        <v>copper2</v>
      </c>
      <c r="H53" t="str">
        <f t="shared" si="1"/>
        <v/>
      </c>
    </row>
    <row r="54" spans="1:8" x14ac:dyDescent="0.25">
      <c r="A54" t="s">
        <v>3779</v>
      </c>
      <c r="C54" t="s">
        <v>2074</v>
      </c>
      <c r="E54" s="3" t="s">
        <v>1742</v>
      </c>
      <c r="G54" t="str">
        <f t="shared" si="2"/>
        <v>copper2_2nd</v>
      </c>
      <c r="H54" t="str">
        <f t="shared" si="1"/>
        <v>{ id:"copper2_2nd", illustrator:"Ryan Laukat" },</v>
      </c>
    </row>
    <row r="55" spans="1:8" x14ac:dyDescent="0.25">
      <c r="A55" t="s">
        <v>3779</v>
      </c>
      <c r="C55" t="s">
        <v>3502</v>
      </c>
      <c r="E55" t="s">
        <v>3967</v>
      </c>
      <c r="G55" t="str">
        <f t="shared" si="2"/>
        <v>coppersmith</v>
      </c>
      <c r="H55" t="str">
        <f t="shared" si="1"/>
        <v>{ id:"coppersmith", illustrator:"Claus Stephan" },</v>
      </c>
    </row>
    <row r="56" spans="1:8" x14ac:dyDescent="0.25">
      <c r="A56" t="s">
        <v>3779</v>
      </c>
      <c r="C56" t="s">
        <v>2032</v>
      </c>
      <c r="E56" t="s">
        <v>3969</v>
      </c>
      <c r="G56" t="str">
        <f t="shared" si="2"/>
        <v>courtyard</v>
      </c>
      <c r="H56" t="str">
        <f t="shared" si="1"/>
        <v>{ id:"courtyard", illustrator:"Harald Lieske" },</v>
      </c>
    </row>
    <row r="57" spans="1:8" x14ac:dyDescent="0.25">
      <c r="A57" t="s">
        <v>3779</v>
      </c>
      <c r="C57" t="s">
        <v>2074</v>
      </c>
      <c r="E57" t="s">
        <v>4499</v>
      </c>
      <c r="G57" t="str">
        <f t="shared" si="2"/>
        <v>curse2</v>
      </c>
      <c r="H57" t="str">
        <f t="shared" si="1"/>
        <v>{ id:"curse2", illustrator:"Ryan Laukat" },</v>
      </c>
    </row>
    <row r="58" spans="1:8" x14ac:dyDescent="0.25">
      <c r="A58" t="s">
        <v>3779</v>
      </c>
      <c r="E58" t="s">
        <v>4506</v>
      </c>
      <c r="G58" t="str">
        <f t="shared" si="2"/>
        <v>curse2_2nd</v>
      </c>
      <c r="H58" t="str">
        <f t="shared" si="1"/>
        <v/>
      </c>
    </row>
    <row r="59" spans="1:8" x14ac:dyDescent="0.25">
      <c r="A59" t="s">
        <v>3779</v>
      </c>
      <c r="E59" s="3" t="s">
        <v>1731</v>
      </c>
      <c r="G59" t="str">
        <f t="shared" si="2"/>
        <v>duchy2</v>
      </c>
      <c r="H59" t="str">
        <f t="shared" si="1"/>
        <v/>
      </c>
    </row>
    <row r="60" spans="1:8" x14ac:dyDescent="0.25">
      <c r="A60" t="s">
        <v>3779</v>
      </c>
      <c r="C60" t="s">
        <v>2058</v>
      </c>
      <c r="E60" s="3" t="s">
        <v>1746</v>
      </c>
      <c r="G60" t="str">
        <f t="shared" si="2"/>
        <v>duchy2_2nd</v>
      </c>
      <c r="H60" t="str">
        <f t="shared" si="1"/>
        <v>{ id:"duchy2_2nd", illustrator:"Martin Hoffmann" },</v>
      </c>
    </row>
    <row r="61" spans="1:8" x14ac:dyDescent="0.25">
      <c r="A61" t="s">
        <v>3779</v>
      </c>
      <c r="C61" t="s">
        <v>2019</v>
      </c>
      <c r="E61" t="s">
        <v>3973</v>
      </c>
      <c r="G61" t="str">
        <f t="shared" si="2"/>
        <v>duke</v>
      </c>
      <c r="H61" t="str">
        <f t="shared" si="1"/>
        <v>{ id:"duke", illustrator:"Christof Tisch" },</v>
      </c>
    </row>
    <row r="62" spans="1:8" x14ac:dyDescent="0.25">
      <c r="A62" t="s">
        <v>3779</v>
      </c>
      <c r="C62" t="s">
        <v>2058</v>
      </c>
      <c r="E62" t="s">
        <v>3983</v>
      </c>
      <c r="G62" t="str">
        <f t="shared" si="2"/>
        <v>estate2</v>
      </c>
      <c r="H62" t="str">
        <f t="shared" si="1"/>
        <v>{ id:"estate2", illustrator:"Martin Hoffmann" },</v>
      </c>
    </row>
    <row r="63" spans="1:8" x14ac:dyDescent="0.25">
      <c r="A63" t="s">
        <v>3779</v>
      </c>
      <c r="E63" s="3" t="s">
        <v>1730</v>
      </c>
      <c r="G63" t="str">
        <f t="shared" si="2"/>
        <v>estate2</v>
      </c>
      <c r="H63" t="str">
        <f t="shared" si="1"/>
        <v/>
      </c>
    </row>
    <row r="64" spans="1:8" x14ac:dyDescent="0.25">
      <c r="A64" t="s">
        <v>3779</v>
      </c>
      <c r="C64" t="s">
        <v>2058</v>
      </c>
      <c r="E64" s="3" t="s">
        <v>1745</v>
      </c>
      <c r="G64" t="str">
        <f t="shared" si="2"/>
        <v>estate2_2nd</v>
      </c>
      <c r="H64" t="str">
        <f t="shared" si="1"/>
        <v>{ id:"estate2_2nd", illustrator:"Martin Hoffmann" },</v>
      </c>
    </row>
    <row r="65" spans="1:8" x14ac:dyDescent="0.25">
      <c r="A65" t="s">
        <v>3779</v>
      </c>
      <c r="E65" s="3" t="s">
        <v>1734</v>
      </c>
      <c r="G65" t="str">
        <f t="shared" si="2"/>
        <v>gold2</v>
      </c>
      <c r="H65" t="str">
        <f t="shared" si="1"/>
        <v/>
      </c>
    </row>
    <row r="66" spans="1:8" x14ac:dyDescent="0.25">
      <c r="A66" t="s">
        <v>3779</v>
      </c>
      <c r="C66" t="s">
        <v>2074</v>
      </c>
      <c r="E66" s="3" t="s">
        <v>1744</v>
      </c>
      <c r="G66" t="str">
        <f t="shared" si="2"/>
        <v>gold2_2nd</v>
      </c>
      <c r="H66" t="str">
        <f t="shared" ref="H66:H129" si="3">IF(C66="","",CONCATENATE("{ id:""",G66,""", illustrator:""",C66,""" },"))</f>
        <v>{ id:"gold2_2nd", illustrator:"Ryan Laukat" },</v>
      </c>
    </row>
    <row r="67" spans="1:8" x14ac:dyDescent="0.25">
      <c r="A67" t="s">
        <v>3779</v>
      </c>
      <c r="C67" t="s">
        <v>2042</v>
      </c>
      <c r="E67" t="s">
        <v>3982</v>
      </c>
      <c r="G67" t="str">
        <f t="shared" si="2"/>
        <v>greathall</v>
      </c>
      <c r="H67" t="str">
        <f t="shared" si="3"/>
        <v>{ id:"greathall", illustrator:"Julien Delval" },</v>
      </c>
    </row>
    <row r="68" spans="1:8" x14ac:dyDescent="0.25">
      <c r="A68" t="s">
        <v>3779</v>
      </c>
      <c r="C68" s="3" t="s">
        <v>2062</v>
      </c>
      <c r="E68" t="s">
        <v>420</v>
      </c>
      <c r="G68" t="str">
        <f t="shared" si="2"/>
        <v>harem</v>
      </c>
      <c r="H68" t="str">
        <f t="shared" si="3"/>
        <v>{ id:"harem", illustrator:"Maura Kalusky" },</v>
      </c>
    </row>
    <row r="69" spans="1:8" x14ac:dyDescent="0.25">
      <c r="A69" t="s">
        <v>3779</v>
      </c>
      <c r="C69" t="s">
        <v>2058</v>
      </c>
      <c r="E69" t="s">
        <v>3977</v>
      </c>
      <c r="G69" t="str">
        <f t="shared" si="2"/>
        <v>ironworks</v>
      </c>
      <c r="H69" t="str">
        <f t="shared" si="3"/>
        <v>{ id:"ironworks", illustrator:"Martin Hoffmann" },</v>
      </c>
    </row>
    <row r="70" spans="1:8" x14ac:dyDescent="0.25">
      <c r="A70" t="s">
        <v>3779</v>
      </c>
      <c r="C70" t="s">
        <v>2027</v>
      </c>
      <c r="E70" t="s">
        <v>3476</v>
      </c>
      <c r="G70" t="str">
        <f t="shared" si="2"/>
        <v>masquerade</v>
      </c>
      <c r="H70" t="str">
        <f t="shared" si="3"/>
        <v>{ id:"masquerade", illustrator:"Franz Vohwinkel" },</v>
      </c>
    </row>
    <row r="71" spans="1:8" x14ac:dyDescent="0.25">
      <c r="A71" t="s">
        <v>3779</v>
      </c>
      <c r="C71" t="s">
        <v>3502</v>
      </c>
      <c r="E71" t="s">
        <v>3963</v>
      </c>
      <c r="G71" t="str">
        <f t="shared" si="2"/>
        <v>miningvillage</v>
      </c>
      <c r="H71" t="str">
        <f t="shared" si="3"/>
        <v>{ id:"miningvillage", illustrator:"Claus Stephan" },</v>
      </c>
    </row>
    <row r="72" spans="1:8" x14ac:dyDescent="0.25">
      <c r="A72" t="s">
        <v>3779</v>
      </c>
      <c r="C72" t="s">
        <v>2019</v>
      </c>
      <c r="E72" t="s">
        <v>3979</v>
      </c>
      <c r="G72" t="str">
        <f t="shared" si="2"/>
        <v>minion</v>
      </c>
      <c r="H72" t="str">
        <f t="shared" si="3"/>
        <v>{ id:"minion", illustrator:"Christof Tisch" },</v>
      </c>
    </row>
    <row r="73" spans="1:8" x14ac:dyDescent="0.25">
      <c r="A73" t="s">
        <v>3779</v>
      </c>
      <c r="C73" t="s">
        <v>3503</v>
      </c>
      <c r="E73" t="s">
        <v>386</v>
      </c>
      <c r="G73" t="str">
        <f t="shared" si="2"/>
        <v>nobles</v>
      </c>
      <c r="H73" t="str">
        <f t="shared" si="3"/>
        <v>{ id:"nobles", illustrator:"Marcel-André Casasola Merkle" },</v>
      </c>
    </row>
    <row r="74" spans="1:8" x14ac:dyDescent="0.25">
      <c r="A74" t="s">
        <v>3779</v>
      </c>
      <c r="C74" t="s">
        <v>2027</v>
      </c>
      <c r="E74" t="s">
        <v>3968</v>
      </c>
      <c r="G74" t="str">
        <f t="shared" si="2"/>
        <v>pawn</v>
      </c>
      <c r="H74" t="str">
        <f t="shared" si="3"/>
        <v>{ id:"pawn", illustrator:"Franz Vohwinkel" },</v>
      </c>
    </row>
    <row r="75" spans="1:8" x14ac:dyDescent="0.25">
      <c r="A75" t="s">
        <v>3779</v>
      </c>
      <c r="E75" s="3" t="s">
        <v>1732</v>
      </c>
      <c r="G75" t="str">
        <f t="shared" si="2"/>
        <v>province2</v>
      </c>
      <c r="H75" t="str">
        <f t="shared" si="3"/>
        <v/>
      </c>
    </row>
    <row r="76" spans="1:8" x14ac:dyDescent="0.25">
      <c r="A76" t="s">
        <v>3779</v>
      </c>
      <c r="C76" t="s">
        <v>2058</v>
      </c>
      <c r="E76" s="3" t="s">
        <v>1747</v>
      </c>
      <c r="G76" t="str">
        <f t="shared" ref="G76:G139" si="4">SUBSTITUTE(SUBSTITUTE(SUBSTITUTE(SUBSTITUTE(SUBSTITUTE(SUBSTITUTE(LOWER(E76), " ",""),"_2nd","##2nd"),"'",""),"-",""),"_",""),"##2nd","_2nd")</f>
        <v>province2_2nd</v>
      </c>
      <c r="H76" t="str">
        <f t="shared" si="3"/>
        <v>{ id:"province2_2nd", illustrator:"Martin Hoffmann" },</v>
      </c>
    </row>
    <row r="77" spans="1:8" x14ac:dyDescent="0.25">
      <c r="A77" t="s">
        <v>3779</v>
      </c>
      <c r="C77" t="s">
        <v>2022</v>
      </c>
      <c r="E77" t="s">
        <v>424</v>
      </c>
      <c r="G77" t="str">
        <f t="shared" si="4"/>
        <v>saboteur</v>
      </c>
      <c r="H77" t="str">
        <f t="shared" si="3"/>
        <v>{ id:"saboteur", illustrator:"Dennis Lohausen" },</v>
      </c>
    </row>
    <row r="78" spans="1:8" x14ac:dyDescent="0.25">
      <c r="A78" t="s">
        <v>3779</v>
      </c>
      <c r="C78" t="s">
        <v>2061</v>
      </c>
      <c r="E78" t="s">
        <v>3972</v>
      </c>
      <c r="G78" t="str">
        <f t="shared" si="4"/>
        <v>scout</v>
      </c>
      <c r="H78" t="str">
        <f t="shared" si="3"/>
        <v>{ id:"scout", illustrator:"Matthias Catrein" },</v>
      </c>
    </row>
    <row r="79" spans="1:8" x14ac:dyDescent="0.25">
      <c r="A79" t="s">
        <v>3779</v>
      </c>
      <c r="C79" t="s">
        <v>3503</v>
      </c>
      <c r="E79" t="s">
        <v>3965</v>
      </c>
      <c r="G79" t="str">
        <f t="shared" si="4"/>
        <v>secretchamber</v>
      </c>
      <c r="H79" t="str">
        <f t="shared" si="3"/>
        <v>{ id:"secretchamber", illustrator:"Marcel-André Casasola Merkle" },</v>
      </c>
    </row>
    <row r="80" spans="1:8" x14ac:dyDescent="0.25">
      <c r="A80" t="s">
        <v>3779</v>
      </c>
      <c r="C80" t="s">
        <v>2062</v>
      </c>
      <c r="E80" t="s">
        <v>3494</v>
      </c>
      <c r="G80" t="str">
        <f t="shared" si="4"/>
        <v>shantytown</v>
      </c>
      <c r="H80" t="str">
        <f t="shared" si="3"/>
        <v>{ id:"shantytown", illustrator:"Maura Kalusky" },</v>
      </c>
    </row>
    <row r="81" spans="1:8" x14ac:dyDescent="0.25">
      <c r="A81" t="s">
        <v>3779</v>
      </c>
      <c r="C81" t="s">
        <v>2074</v>
      </c>
      <c r="E81" t="s">
        <v>1729</v>
      </c>
      <c r="G81" t="str">
        <f t="shared" si="4"/>
        <v>silver2</v>
      </c>
      <c r="H81" t="str">
        <f t="shared" si="3"/>
        <v>{ id:"silver2", illustrator:"Ryan Laukat" },</v>
      </c>
    </row>
    <row r="82" spans="1:8" x14ac:dyDescent="0.25">
      <c r="A82" t="s">
        <v>3779</v>
      </c>
      <c r="E82" s="3" t="s">
        <v>1729</v>
      </c>
      <c r="G82" t="str">
        <f t="shared" si="4"/>
        <v>silver2</v>
      </c>
      <c r="H82" t="str">
        <f t="shared" si="3"/>
        <v/>
      </c>
    </row>
    <row r="83" spans="1:8" x14ac:dyDescent="0.25">
      <c r="A83" t="s">
        <v>3779</v>
      </c>
      <c r="C83" t="s">
        <v>2074</v>
      </c>
      <c r="E83" s="3" t="s">
        <v>1743</v>
      </c>
      <c r="G83" t="str">
        <f t="shared" si="4"/>
        <v>silver2_2nd</v>
      </c>
      <c r="H83" t="str">
        <f t="shared" si="3"/>
        <v>{ id:"silver2_2nd", illustrator:"Ryan Laukat" },</v>
      </c>
    </row>
    <row r="84" spans="1:8" x14ac:dyDescent="0.25">
      <c r="A84" t="s">
        <v>3779</v>
      </c>
      <c r="C84" t="s">
        <v>2061</v>
      </c>
      <c r="E84" t="s">
        <v>3978</v>
      </c>
      <c r="G84" t="str">
        <f t="shared" si="4"/>
        <v>steward</v>
      </c>
      <c r="H84" t="str">
        <f t="shared" si="3"/>
        <v>{ id:"steward", illustrator:"Matthias Catrein" },</v>
      </c>
    </row>
    <row r="85" spans="1:8" x14ac:dyDescent="0.25">
      <c r="A85" t="s">
        <v>3779</v>
      </c>
      <c r="C85" t="s">
        <v>2015</v>
      </c>
      <c r="E85" t="s">
        <v>2016</v>
      </c>
      <c r="G85" t="str">
        <f t="shared" si="4"/>
        <v>swindler</v>
      </c>
      <c r="H85" t="str">
        <f t="shared" si="3"/>
        <v>{ id:"swindler", illustrator:"Alexander Jung" },</v>
      </c>
    </row>
    <row r="86" spans="1:8" x14ac:dyDescent="0.25">
      <c r="A86" t="s">
        <v>3779</v>
      </c>
      <c r="C86" t="s">
        <v>2027</v>
      </c>
      <c r="E86" t="s">
        <v>3975</v>
      </c>
      <c r="G86" t="str">
        <f t="shared" si="4"/>
        <v>torturer</v>
      </c>
      <c r="H86" t="str">
        <f t="shared" si="3"/>
        <v>{ id:"torturer", illustrator:"Franz Vohwinkel" },</v>
      </c>
    </row>
    <row r="87" spans="1:8" x14ac:dyDescent="0.25">
      <c r="A87" t="s">
        <v>3779</v>
      </c>
      <c r="C87" t="s">
        <v>2058</v>
      </c>
      <c r="E87" t="s">
        <v>3971</v>
      </c>
      <c r="G87" t="str">
        <f t="shared" si="4"/>
        <v>tradingpost</v>
      </c>
      <c r="H87" t="str">
        <f t="shared" si="3"/>
        <v>{ id:"tradingpost", illustrator:"Martin Hoffmann" },</v>
      </c>
    </row>
    <row r="88" spans="1:8" x14ac:dyDescent="0.25">
      <c r="A88" t="s">
        <v>3779</v>
      </c>
      <c r="C88" t="s">
        <v>2061</v>
      </c>
      <c r="E88" t="s">
        <v>3981</v>
      </c>
      <c r="G88" t="str">
        <f t="shared" si="4"/>
        <v>tribute</v>
      </c>
      <c r="H88" t="str">
        <f t="shared" si="3"/>
        <v>{ id:"tribute", illustrator:"Matthias Catrein" },</v>
      </c>
    </row>
    <row r="89" spans="1:8" x14ac:dyDescent="0.25">
      <c r="A89" t="s">
        <v>3779</v>
      </c>
      <c r="C89" t="s">
        <v>2061</v>
      </c>
      <c r="E89" t="s">
        <v>3980</v>
      </c>
      <c r="G89" t="str">
        <f t="shared" si="4"/>
        <v>upgrade</v>
      </c>
      <c r="H89" t="str">
        <f t="shared" si="3"/>
        <v>{ id:"upgrade", illustrator:"Matthias Catrein" },</v>
      </c>
    </row>
    <row r="90" spans="1:8" x14ac:dyDescent="0.25">
      <c r="A90" t="s">
        <v>3779</v>
      </c>
      <c r="C90" t="s">
        <v>2074</v>
      </c>
      <c r="E90" t="s">
        <v>3976</v>
      </c>
      <c r="G90" t="str">
        <f t="shared" si="4"/>
        <v>wishingwell</v>
      </c>
      <c r="H90" t="str">
        <f t="shared" si="3"/>
        <v>{ id:"wishingwell", illustrator:"Ryan Laukat" },</v>
      </c>
    </row>
    <row r="91" spans="1:8" x14ac:dyDescent="0.25">
      <c r="A91" t="s">
        <v>3779</v>
      </c>
      <c r="E91" s="3"/>
      <c r="G91" t="str">
        <f t="shared" si="4"/>
        <v/>
      </c>
      <c r="H91" t="str">
        <f t="shared" si="3"/>
        <v/>
      </c>
    </row>
    <row r="92" spans="1:8" x14ac:dyDescent="0.25">
      <c r="A92" t="s">
        <v>3780</v>
      </c>
      <c r="C92" t="s">
        <v>3502</v>
      </c>
      <c r="E92" t="s">
        <v>3323</v>
      </c>
      <c r="G92" t="str">
        <f t="shared" si="4"/>
        <v>courtier</v>
      </c>
      <c r="H92" t="str">
        <f t="shared" si="3"/>
        <v>{ id:"courtier", illustrator:"Claus Stephan" },</v>
      </c>
    </row>
    <row r="93" spans="1:8" x14ac:dyDescent="0.25">
      <c r="A93" t="s">
        <v>3780</v>
      </c>
      <c r="C93" t="s">
        <v>2054</v>
      </c>
      <c r="E93" t="s">
        <v>3486</v>
      </c>
      <c r="G93" t="str">
        <f t="shared" si="4"/>
        <v>diplomat</v>
      </c>
      <c r="H93" t="str">
        <f t="shared" si="3"/>
        <v>{ id:"diplomat", illustrator:"Lorraine Schleter" },</v>
      </c>
    </row>
    <row r="94" spans="1:8" x14ac:dyDescent="0.25">
      <c r="A94" t="s">
        <v>3780</v>
      </c>
      <c r="C94" t="s">
        <v>2058</v>
      </c>
      <c r="E94" t="s">
        <v>3960</v>
      </c>
      <c r="G94" t="str">
        <f t="shared" si="4"/>
        <v>lurker</v>
      </c>
      <c r="H94" t="str">
        <f t="shared" si="3"/>
        <v>{ id:"lurker", illustrator:"Martin Hoffmann" },</v>
      </c>
    </row>
    <row r="95" spans="1:8" x14ac:dyDescent="0.25">
      <c r="A95" t="s">
        <v>3780</v>
      </c>
      <c r="C95" t="s">
        <v>3503</v>
      </c>
      <c r="E95" t="s">
        <v>3962</v>
      </c>
      <c r="G95" t="str">
        <f t="shared" si="4"/>
        <v>mill</v>
      </c>
      <c r="H95" t="str">
        <f t="shared" si="3"/>
        <v>{ id:"mill", illustrator:"Marcel-André Casasola Merkle" },</v>
      </c>
    </row>
    <row r="96" spans="1:8" x14ac:dyDescent="0.25">
      <c r="A96" t="s">
        <v>3780</v>
      </c>
      <c r="C96" t="s">
        <v>2032</v>
      </c>
      <c r="E96" t="s">
        <v>3966</v>
      </c>
      <c r="G96" t="str">
        <f t="shared" si="4"/>
        <v>patrol</v>
      </c>
      <c r="H96" t="str">
        <f t="shared" si="3"/>
        <v>{ id:"patrol", illustrator:"Harald Lieske" },</v>
      </c>
    </row>
    <row r="97" spans="1:8" x14ac:dyDescent="0.25">
      <c r="A97" t="s">
        <v>3780</v>
      </c>
      <c r="C97" t="s">
        <v>3502</v>
      </c>
      <c r="E97" t="s">
        <v>3970</v>
      </c>
      <c r="G97" t="str">
        <f t="shared" si="4"/>
        <v>replace</v>
      </c>
      <c r="H97" t="str">
        <f t="shared" si="3"/>
        <v>{ id:"replace", illustrator:"Claus Stephan" },</v>
      </c>
    </row>
    <row r="98" spans="1:8" x14ac:dyDescent="0.25">
      <c r="A98" t="s">
        <v>3780</v>
      </c>
      <c r="C98" t="s">
        <v>3503</v>
      </c>
      <c r="E98" t="s">
        <v>3964</v>
      </c>
      <c r="G98" t="str">
        <f t="shared" si="4"/>
        <v>secretpassage</v>
      </c>
      <c r="H98" t="str">
        <f t="shared" si="3"/>
        <v>{ id:"secretpassage", illustrator:"Marcel-André Casasola Merkle" },</v>
      </c>
    </row>
    <row r="99" spans="1:8" x14ac:dyDescent="0.25">
      <c r="A99" t="s">
        <v>3780</v>
      </c>
      <c r="G99" t="str">
        <f t="shared" si="4"/>
        <v/>
      </c>
      <c r="H99" t="str">
        <f t="shared" si="3"/>
        <v/>
      </c>
    </row>
    <row r="100" spans="1:8" x14ac:dyDescent="0.25">
      <c r="A100" t="s">
        <v>3781</v>
      </c>
      <c r="C100" t="s">
        <v>2014</v>
      </c>
      <c r="E100" t="s">
        <v>3505</v>
      </c>
      <c r="G100" t="str">
        <f t="shared" si="4"/>
        <v>ambassador</v>
      </c>
      <c r="H100" t="str">
        <f t="shared" si="3"/>
        <v>{ id:"ambassador", illustrator:"Alejandro Gutiérrez Franco" },</v>
      </c>
    </row>
    <row r="101" spans="1:8" x14ac:dyDescent="0.25">
      <c r="A101" t="s">
        <v>3781</v>
      </c>
      <c r="C101" t="s">
        <v>2058</v>
      </c>
      <c r="E101" t="s">
        <v>3999</v>
      </c>
      <c r="G101" t="str">
        <f t="shared" si="4"/>
        <v>bazaar</v>
      </c>
      <c r="H101" t="str">
        <f t="shared" si="3"/>
        <v>{ id:"bazaar", illustrator:"Martin Hoffmann" },</v>
      </c>
    </row>
    <row r="102" spans="1:8" x14ac:dyDescent="0.25">
      <c r="A102" t="s">
        <v>3781</v>
      </c>
      <c r="C102" t="s">
        <v>3503</v>
      </c>
      <c r="E102" t="s">
        <v>4007</v>
      </c>
      <c r="G102" t="str">
        <f t="shared" si="4"/>
        <v>caravan</v>
      </c>
      <c r="H102" t="str">
        <f t="shared" si="3"/>
        <v>{ id:"caravan", illustrator:"Marcel-André Casasola Merkle" },</v>
      </c>
    </row>
    <row r="103" spans="1:8" x14ac:dyDescent="0.25">
      <c r="A103" t="s">
        <v>3781</v>
      </c>
      <c r="C103" t="s">
        <v>2058</v>
      </c>
      <c r="E103" t="s">
        <v>4006</v>
      </c>
      <c r="G103" t="str">
        <f t="shared" si="4"/>
        <v>cutpurse</v>
      </c>
      <c r="H103" t="str">
        <f t="shared" si="3"/>
        <v>{ id:"cutpurse", illustrator:"Martin Hoffmann" },</v>
      </c>
    </row>
    <row r="104" spans="1:8" x14ac:dyDescent="0.25">
      <c r="A104" t="s">
        <v>3781</v>
      </c>
      <c r="C104" t="s">
        <v>2032</v>
      </c>
      <c r="E104" t="s">
        <v>314</v>
      </c>
      <c r="G104" t="str">
        <f t="shared" si="4"/>
        <v>embargo</v>
      </c>
      <c r="H104" t="str">
        <f t="shared" si="3"/>
        <v>{ id:"embargo", illustrator:"Harald Lieske" },</v>
      </c>
    </row>
    <row r="105" spans="1:8" x14ac:dyDescent="0.25">
      <c r="A105" t="s">
        <v>3781</v>
      </c>
      <c r="C105" t="s">
        <v>2022</v>
      </c>
      <c r="E105" t="s">
        <v>4001</v>
      </c>
      <c r="G105" t="str">
        <f t="shared" si="4"/>
        <v>explorer</v>
      </c>
      <c r="H105" t="str">
        <f t="shared" si="3"/>
        <v>{ id:"explorer", illustrator:"Dennis Lohausen" },</v>
      </c>
    </row>
    <row r="106" spans="1:8" x14ac:dyDescent="0.25">
      <c r="A106" t="s">
        <v>3781</v>
      </c>
      <c r="C106" t="s">
        <v>2032</v>
      </c>
      <c r="E106" t="s">
        <v>3994</v>
      </c>
      <c r="G106" t="str">
        <f t="shared" si="4"/>
        <v>fishingvillage</v>
      </c>
      <c r="H106" t="str">
        <f t="shared" si="3"/>
        <v>{ id:"fishingvillage", illustrator:"Harald Lieske" },</v>
      </c>
    </row>
    <row r="107" spans="1:8" x14ac:dyDescent="0.25">
      <c r="A107" t="s">
        <v>3781</v>
      </c>
      <c r="C107" t="s">
        <v>2061</v>
      </c>
      <c r="E107" t="s">
        <v>3984</v>
      </c>
      <c r="G107" t="str">
        <f t="shared" si="4"/>
        <v>ghostship</v>
      </c>
      <c r="H107" t="str">
        <f t="shared" si="3"/>
        <v>{ id:"ghostship", illustrator:"Matthias Catrein" },</v>
      </c>
    </row>
    <row r="108" spans="1:8" x14ac:dyDescent="0.25">
      <c r="A108" t="s">
        <v>3781</v>
      </c>
      <c r="C108" t="s">
        <v>3502</v>
      </c>
      <c r="E108" t="s">
        <v>3989</v>
      </c>
      <c r="G108" t="str">
        <f t="shared" si="4"/>
        <v>haven</v>
      </c>
      <c r="H108" t="str">
        <f t="shared" si="3"/>
        <v>{ id:"haven", illustrator:"Claus Stephan" },</v>
      </c>
    </row>
    <row r="109" spans="1:8" x14ac:dyDescent="0.25">
      <c r="A109" t="s">
        <v>3781</v>
      </c>
      <c r="C109" t="s">
        <v>2027</v>
      </c>
      <c r="E109" t="s">
        <v>3995</v>
      </c>
      <c r="G109" t="str">
        <f t="shared" si="4"/>
        <v>island</v>
      </c>
      <c r="H109" t="str">
        <f t="shared" si="3"/>
        <v>{ id:"island", illustrator:"Franz Vohwinkel" },</v>
      </c>
    </row>
    <row r="110" spans="1:8" x14ac:dyDescent="0.25">
      <c r="A110" t="s">
        <v>3781</v>
      </c>
      <c r="C110" t="s">
        <v>3503</v>
      </c>
      <c r="E110" t="s">
        <v>4009</v>
      </c>
      <c r="G110" t="str">
        <f t="shared" si="4"/>
        <v>lighthouse</v>
      </c>
      <c r="H110" t="str">
        <f t="shared" si="3"/>
        <v>{ id:"lighthouse", illustrator:"Marcel-André Casasola Merkle" },</v>
      </c>
    </row>
    <row r="111" spans="1:8" x14ac:dyDescent="0.25">
      <c r="A111" t="s">
        <v>3781</v>
      </c>
      <c r="C111" t="s">
        <v>2014</v>
      </c>
      <c r="E111" t="s">
        <v>4003</v>
      </c>
      <c r="G111" t="str">
        <f t="shared" si="4"/>
        <v>lookout</v>
      </c>
      <c r="H111" t="str">
        <f t="shared" si="3"/>
        <v>{ id:"lookout", illustrator:"Alejandro Gutiérrez Franco" },</v>
      </c>
    </row>
    <row r="112" spans="1:8" x14ac:dyDescent="0.25">
      <c r="A112" t="s">
        <v>3781</v>
      </c>
      <c r="C112" t="s">
        <v>2074</v>
      </c>
      <c r="E112" t="s">
        <v>4012</v>
      </c>
      <c r="G112" t="str">
        <f t="shared" si="4"/>
        <v>merchantship</v>
      </c>
      <c r="H112" t="str">
        <f t="shared" si="3"/>
        <v>{ id:"merchantship", illustrator:"Ryan Laukat" },</v>
      </c>
    </row>
    <row r="113" spans="1:8" x14ac:dyDescent="0.25">
      <c r="A113" t="s">
        <v>3781</v>
      </c>
      <c r="C113" t="s">
        <v>2027</v>
      </c>
      <c r="E113" t="s">
        <v>3991</v>
      </c>
      <c r="G113" t="str">
        <f t="shared" si="4"/>
        <v>nativevillage</v>
      </c>
      <c r="H113" t="str">
        <f t="shared" si="3"/>
        <v>{ id:"nativevillage", illustrator:"Franz Vohwinkel" },</v>
      </c>
    </row>
    <row r="114" spans="1:8" x14ac:dyDescent="0.25">
      <c r="A114" t="s">
        <v>3781</v>
      </c>
      <c r="C114" t="s">
        <v>2062</v>
      </c>
      <c r="E114" t="s">
        <v>3992</v>
      </c>
      <c r="G114" t="str">
        <f t="shared" si="4"/>
        <v>navigator</v>
      </c>
      <c r="H114" t="str">
        <f t="shared" si="3"/>
        <v>{ id:"navigator", illustrator:"Maura Kalusky" },</v>
      </c>
    </row>
    <row r="115" spans="1:8" x14ac:dyDescent="0.25">
      <c r="A115" t="s">
        <v>3781</v>
      </c>
      <c r="C115" t="s">
        <v>3502</v>
      </c>
      <c r="E115" t="s">
        <v>4501</v>
      </c>
      <c r="G115" t="str">
        <f t="shared" si="4"/>
        <v>outpost</v>
      </c>
      <c r="H115" t="str">
        <f t="shared" si="3"/>
        <v>{ id:"outpost", illustrator:"Claus Stephan" },</v>
      </c>
    </row>
    <row r="116" spans="1:8" x14ac:dyDescent="0.25">
      <c r="A116" t="s">
        <v>3781</v>
      </c>
      <c r="C116" t="s">
        <v>2062</v>
      </c>
      <c r="E116" t="s">
        <v>4011</v>
      </c>
      <c r="G116" t="str">
        <f t="shared" si="4"/>
        <v>pearldiver</v>
      </c>
      <c r="H116" t="str">
        <f t="shared" si="3"/>
        <v>{ id:"pearldiver", illustrator:"Maura Kalusky" },</v>
      </c>
    </row>
    <row r="117" spans="1:8" x14ac:dyDescent="0.25">
      <c r="A117" t="s">
        <v>3781</v>
      </c>
      <c r="C117" t="s">
        <v>2027</v>
      </c>
      <c r="E117" t="s">
        <v>4010</v>
      </c>
      <c r="G117" t="str">
        <f t="shared" si="4"/>
        <v>pirateship</v>
      </c>
      <c r="H117" t="str">
        <f t="shared" si="3"/>
        <v>{ id:"pirateship", illustrator:"Franz Vohwinkel" },</v>
      </c>
    </row>
    <row r="118" spans="1:8" x14ac:dyDescent="0.25">
      <c r="A118" t="s">
        <v>3781</v>
      </c>
      <c r="C118" t="s">
        <v>2069</v>
      </c>
      <c r="E118" t="s">
        <v>3987</v>
      </c>
      <c r="G118" t="str">
        <f t="shared" si="4"/>
        <v>salvager</v>
      </c>
      <c r="H118" t="str">
        <f t="shared" si="3"/>
        <v>{ id:"salvager", illustrator:"RC Torres" },</v>
      </c>
    </row>
    <row r="119" spans="1:8" x14ac:dyDescent="0.25">
      <c r="A119" t="s">
        <v>3781</v>
      </c>
      <c r="C119" t="s">
        <v>2019</v>
      </c>
      <c r="E119" t="s">
        <v>3990</v>
      </c>
      <c r="G119" t="str">
        <f t="shared" si="4"/>
        <v>seahag</v>
      </c>
      <c r="H119" t="str">
        <f t="shared" si="3"/>
        <v>{ id:"seahag", illustrator:"Christof Tisch" },</v>
      </c>
    </row>
    <row r="120" spans="1:8" x14ac:dyDescent="0.25">
      <c r="A120" t="s">
        <v>3781</v>
      </c>
      <c r="C120" t="s">
        <v>2069</v>
      </c>
      <c r="E120" t="s">
        <v>3496</v>
      </c>
      <c r="G120" t="str">
        <f t="shared" si="4"/>
        <v>smugglers</v>
      </c>
      <c r="H120" t="str">
        <f t="shared" si="3"/>
        <v>{ id:"smugglers", illustrator:"RC Torres" },</v>
      </c>
    </row>
    <row r="121" spans="1:8" x14ac:dyDescent="0.25">
      <c r="A121" t="s">
        <v>3781</v>
      </c>
      <c r="C121" t="s">
        <v>2058</v>
      </c>
      <c r="E121" t="s">
        <v>3993</v>
      </c>
      <c r="G121" t="str">
        <f t="shared" si="4"/>
        <v>tactician</v>
      </c>
      <c r="H121" t="str">
        <f t="shared" si="3"/>
        <v>{ id:"tactician", illustrator:"Martin Hoffmann" },</v>
      </c>
    </row>
    <row r="122" spans="1:8" x14ac:dyDescent="0.25">
      <c r="A122" t="s">
        <v>3781</v>
      </c>
      <c r="C122" t="s">
        <v>2061</v>
      </c>
      <c r="E122" t="s">
        <v>4000</v>
      </c>
      <c r="G122" t="str">
        <f t="shared" si="4"/>
        <v>treasuremap</v>
      </c>
      <c r="H122" t="str">
        <f t="shared" si="3"/>
        <v>{ id:"treasuremap", illustrator:"Matthias Catrein" },</v>
      </c>
    </row>
    <row r="123" spans="1:8" x14ac:dyDescent="0.25">
      <c r="A123" t="s">
        <v>3781</v>
      </c>
      <c r="C123" t="s">
        <v>2074</v>
      </c>
      <c r="E123" t="s">
        <v>4004</v>
      </c>
      <c r="G123" t="str">
        <f t="shared" si="4"/>
        <v>treasury</v>
      </c>
      <c r="H123" t="str">
        <f t="shared" si="3"/>
        <v>{ id:"treasury", illustrator:"Ryan Laukat" },</v>
      </c>
    </row>
    <row r="124" spans="1:8" x14ac:dyDescent="0.25">
      <c r="A124" t="s">
        <v>3781</v>
      </c>
      <c r="C124" t="s">
        <v>2042</v>
      </c>
      <c r="E124" t="s">
        <v>4008</v>
      </c>
      <c r="G124" t="str">
        <f t="shared" si="4"/>
        <v>warehouse</v>
      </c>
      <c r="H124" t="str">
        <f t="shared" si="3"/>
        <v>{ id:"warehouse", illustrator:"Julien Delval" },</v>
      </c>
    </row>
    <row r="125" spans="1:8" x14ac:dyDescent="0.25">
      <c r="A125" t="s">
        <v>3781</v>
      </c>
      <c r="C125" s="5" t="s">
        <v>3998</v>
      </c>
      <c r="E125" t="s">
        <v>3498</v>
      </c>
      <c r="G125" t="str">
        <f t="shared" si="4"/>
        <v>wharf</v>
      </c>
      <c r="H125" t="str">
        <f t="shared" si="3"/>
        <v>{ id:"wharf", illustrator:"Simon Samuelsson" },</v>
      </c>
    </row>
    <row r="126" spans="1:8" x14ac:dyDescent="0.25">
      <c r="A126" t="s">
        <v>3781</v>
      </c>
      <c r="G126" t="str">
        <f t="shared" si="4"/>
        <v/>
      </c>
      <c r="H126" t="str">
        <f t="shared" si="3"/>
        <v/>
      </c>
    </row>
    <row r="127" spans="1:8" x14ac:dyDescent="0.25">
      <c r="A127" t="s">
        <v>3793</v>
      </c>
      <c r="C127" t="s">
        <v>2028</v>
      </c>
      <c r="E127" t="s">
        <v>3196</v>
      </c>
      <c r="G127" t="str">
        <f t="shared" si="4"/>
        <v>astrolabe</v>
      </c>
      <c r="H127" t="str">
        <f t="shared" si="3"/>
        <v>{ id:"astrolabe", illustrator:"Grant Hansen" },</v>
      </c>
    </row>
    <row r="128" spans="1:8" x14ac:dyDescent="0.25">
      <c r="A128" t="s">
        <v>3793</v>
      </c>
      <c r="C128" t="s">
        <v>3502</v>
      </c>
      <c r="E128" t="s">
        <v>3988</v>
      </c>
      <c r="G128" t="str">
        <f t="shared" si="4"/>
        <v>blockade</v>
      </c>
      <c r="H128" t="str">
        <f t="shared" si="3"/>
        <v>{ id:"blockade", illustrator:"Claus Stephan" },</v>
      </c>
    </row>
    <row r="129" spans="1:8" x14ac:dyDescent="0.25">
      <c r="A129" t="s">
        <v>3793</v>
      </c>
      <c r="C129" t="s">
        <v>2058</v>
      </c>
      <c r="E129" t="s">
        <v>4002</v>
      </c>
      <c r="G129" t="str">
        <f t="shared" si="4"/>
        <v>corsair</v>
      </c>
      <c r="H129" t="str">
        <f t="shared" si="3"/>
        <v>{ id:"corsair", illustrator:"Martin Hoffmann" },</v>
      </c>
    </row>
    <row r="130" spans="1:8" x14ac:dyDescent="0.25">
      <c r="A130" t="s">
        <v>3793</v>
      </c>
      <c r="C130" t="s">
        <v>2028</v>
      </c>
      <c r="E130" t="s">
        <v>3985</v>
      </c>
      <c r="G130" t="str">
        <f t="shared" si="4"/>
        <v>monkey</v>
      </c>
      <c r="H130" t="str">
        <f t="shared" ref="H130:H193" si="5">IF(C130="","",CONCATENATE("{ id:""",G130,""", illustrator:""",C130,""" },"))</f>
        <v>{ id:"monkey", illustrator:"Grant Hansen" },</v>
      </c>
    </row>
    <row r="131" spans="1:8" x14ac:dyDescent="0.25">
      <c r="A131" t="s">
        <v>3793</v>
      </c>
      <c r="C131" t="s">
        <v>3502</v>
      </c>
      <c r="E131" t="s">
        <v>3208</v>
      </c>
      <c r="G131" t="str">
        <f t="shared" si="4"/>
        <v>pirate</v>
      </c>
      <c r="H131" t="str">
        <f t="shared" si="5"/>
        <v>{ id:"pirate", illustrator:"Claus Stephan" },</v>
      </c>
    </row>
    <row r="132" spans="1:8" x14ac:dyDescent="0.25">
      <c r="A132" t="s">
        <v>3793</v>
      </c>
      <c r="C132" t="s">
        <v>2042</v>
      </c>
      <c r="E132" t="s">
        <v>3996</v>
      </c>
      <c r="G132" t="str">
        <f t="shared" si="4"/>
        <v>sailor</v>
      </c>
      <c r="H132" t="str">
        <f t="shared" si="5"/>
        <v>{ id:"sailor", illustrator:"Julien Delval" },</v>
      </c>
    </row>
    <row r="133" spans="1:8" x14ac:dyDescent="0.25">
      <c r="A133" t="s">
        <v>3793</v>
      </c>
      <c r="C133" t="s">
        <v>2058</v>
      </c>
      <c r="E133" t="s">
        <v>3986</v>
      </c>
      <c r="G133" t="str">
        <f t="shared" si="4"/>
        <v>seachart</v>
      </c>
      <c r="H133" t="str">
        <f t="shared" si="5"/>
        <v>{ id:"seachart", illustrator:"Martin Hoffmann" },</v>
      </c>
    </row>
    <row r="134" spans="1:8" x14ac:dyDescent="0.25">
      <c r="A134" t="s">
        <v>3793</v>
      </c>
      <c r="C134" t="s">
        <v>2042</v>
      </c>
      <c r="E134" t="s">
        <v>4005</v>
      </c>
      <c r="G134" t="str">
        <f t="shared" si="4"/>
        <v>seawitch</v>
      </c>
      <c r="H134" t="str">
        <f t="shared" si="5"/>
        <v>{ id:"seawitch", illustrator:"Julien Delval" },</v>
      </c>
    </row>
    <row r="135" spans="1:8" x14ac:dyDescent="0.25">
      <c r="A135" t="s">
        <v>3793</v>
      </c>
      <c r="C135" t="s">
        <v>2042</v>
      </c>
      <c r="E135" t="s">
        <v>3997</v>
      </c>
      <c r="G135" t="str">
        <f t="shared" si="4"/>
        <v>tidepools</v>
      </c>
      <c r="H135" t="str">
        <f t="shared" si="5"/>
        <v>{ id:"tidepools", illustrator:"Julien Delval" },</v>
      </c>
    </row>
    <row r="136" spans="1:8" x14ac:dyDescent="0.25">
      <c r="A136" t="s">
        <v>3793</v>
      </c>
      <c r="G136" t="str">
        <f t="shared" si="4"/>
        <v/>
      </c>
      <c r="H136" t="str">
        <f t="shared" si="5"/>
        <v/>
      </c>
    </row>
    <row r="137" spans="1:8" x14ac:dyDescent="0.25">
      <c r="A137" t="s">
        <v>3782</v>
      </c>
      <c r="C137" t="s">
        <v>3504</v>
      </c>
      <c r="E137" t="s">
        <v>4059</v>
      </c>
      <c r="G137" t="str">
        <f t="shared" si="4"/>
        <v>alchemist</v>
      </c>
      <c r="H137" t="str">
        <f t="shared" si="5"/>
        <v>{ id:"alchemist", illustrator:"Simon Jannerland" },</v>
      </c>
    </row>
    <row r="138" spans="1:8" x14ac:dyDescent="0.25">
      <c r="A138" t="s">
        <v>3782</v>
      </c>
      <c r="C138" t="s">
        <v>2074</v>
      </c>
      <c r="E138" t="s">
        <v>4062</v>
      </c>
      <c r="G138" t="str">
        <f t="shared" si="4"/>
        <v>apothecary</v>
      </c>
      <c r="H138" t="str">
        <f t="shared" si="5"/>
        <v>{ id:"apothecary", illustrator:"Ryan Laukat" },</v>
      </c>
    </row>
    <row r="139" spans="1:8" x14ac:dyDescent="0.25">
      <c r="A139" t="s">
        <v>3782</v>
      </c>
      <c r="C139" t="s">
        <v>2058</v>
      </c>
      <c r="E139" t="s">
        <v>4064</v>
      </c>
      <c r="G139" t="str">
        <f t="shared" si="4"/>
        <v>apprentice</v>
      </c>
      <c r="H139" t="str">
        <f t="shared" si="5"/>
        <v>{ id:"apprentice", illustrator:"Martin Hoffmann" },</v>
      </c>
    </row>
    <row r="140" spans="1:8" x14ac:dyDescent="0.25">
      <c r="A140" t="s">
        <v>3782</v>
      </c>
      <c r="C140" t="s">
        <v>2017</v>
      </c>
      <c r="E140" t="s">
        <v>2079</v>
      </c>
      <c r="G140" t="str">
        <f t="shared" ref="G140:G204" si="6">SUBSTITUTE(SUBSTITUTE(SUBSTITUTE(SUBSTITUTE(SUBSTITUTE(SUBSTITUTE(LOWER(E140), " ",""),"_2nd","##2nd"),"'",""),"-",""),"_",""),"##2nd","_2nd")</f>
        <v>familiar</v>
      </c>
      <c r="H140" t="str">
        <f t="shared" si="5"/>
        <v>{ id:"familiar", illustrator:"Alex Drummond" },</v>
      </c>
    </row>
    <row r="141" spans="1:8" x14ac:dyDescent="0.25">
      <c r="A141" t="s">
        <v>3782</v>
      </c>
      <c r="C141" t="s">
        <v>2027</v>
      </c>
      <c r="E141" t="s">
        <v>4067</v>
      </c>
      <c r="G141" t="str">
        <f t="shared" si="6"/>
        <v>golem</v>
      </c>
      <c r="H141" t="str">
        <f t="shared" si="5"/>
        <v>{ id:"golem", illustrator:"Franz Vohwinkel" },</v>
      </c>
    </row>
    <row r="142" spans="1:8" x14ac:dyDescent="0.25">
      <c r="A142" t="s">
        <v>3782</v>
      </c>
      <c r="C142" t="s">
        <v>2032</v>
      </c>
      <c r="E142" t="s">
        <v>4069</v>
      </c>
      <c r="G142" t="str">
        <f t="shared" si="6"/>
        <v>herbalist</v>
      </c>
      <c r="H142" t="str">
        <f t="shared" si="5"/>
        <v>{ id:"herbalist", illustrator:"Harald Lieske" },</v>
      </c>
    </row>
    <row r="143" spans="1:8" x14ac:dyDescent="0.25">
      <c r="A143" t="s">
        <v>3782</v>
      </c>
      <c r="C143" t="s">
        <v>2034</v>
      </c>
      <c r="E143" t="s">
        <v>2035</v>
      </c>
      <c r="G143" t="str">
        <f t="shared" si="6"/>
        <v>philosophersstone</v>
      </c>
      <c r="H143" t="str">
        <f t="shared" si="5"/>
        <v>{ id:"philosophersstone", illustrator:"Jacob Corn" },</v>
      </c>
    </row>
    <row r="144" spans="1:8" x14ac:dyDescent="0.25">
      <c r="A144" t="s">
        <v>3782</v>
      </c>
      <c r="C144" t="s">
        <v>2046</v>
      </c>
      <c r="E144" t="s">
        <v>259</v>
      </c>
      <c r="G144" t="str">
        <f t="shared" si="6"/>
        <v>possession</v>
      </c>
      <c r="H144" t="str">
        <f t="shared" si="5"/>
        <v>{ id:"possession", illustrator:"Kieron O'Gorman" },</v>
      </c>
    </row>
    <row r="145" spans="1:8" x14ac:dyDescent="0.25">
      <c r="A145" t="s">
        <v>3782</v>
      </c>
      <c r="C145" t="s">
        <v>2061</v>
      </c>
      <c r="E145" t="s">
        <v>1750</v>
      </c>
      <c r="G145" t="str">
        <f t="shared" si="6"/>
        <v>potion</v>
      </c>
      <c r="H145" t="str">
        <f t="shared" si="5"/>
        <v>{ id:"potion", illustrator:"Matthias Catrein" },</v>
      </c>
    </row>
    <row r="146" spans="1:8" x14ac:dyDescent="0.25">
      <c r="A146" t="s">
        <v>3782</v>
      </c>
      <c r="C146" t="s">
        <v>3502</v>
      </c>
      <c r="E146" t="s">
        <v>4492</v>
      </c>
      <c r="G146" t="str">
        <f t="shared" si="6"/>
        <v>potion_2nd</v>
      </c>
      <c r="H146" t="str">
        <f t="shared" si="5"/>
        <v>{ id:"potion_2nd", illustrator:"Claus Stephan" },</v>
      </c>
    </row>
    <row r="147" spans="1:8" x14ac:dyDescent="0.25">
      <c r="A147" t="s">
        <v>3782</v>
      </c>
      <c r="C147" t="s">
        <v>2049</v>
      </c>
      <c r="E147" t="s">
        <v>2050</v>
      </c>
      <c r="G147" t="str">
        <f t="shared" si="6"/>
        <v>scryingpool</v>
      </c>
      <c r="H147" t="str">
        <f t="shared" si="5"/>
        <v>{ id:"scryingpool", illustrator:"Klemens Franz" },</v>
      </c>
    </row>
    <row r="148" spans="1:8" x14ac:dyDescent="0.25">
      <c r="A148" t="s">
        <v>3782</v>
      </c>
      <c r="C148" t="s">
        <v>3502</v>
      </c>
      <c r="E148" t="s">
        <v>4076</v>
      </c>
      <c r="G148" t="str">
        <f t="shared" si="6"/>
        <v>transmute</v>
      </c>
      <c r="H148" t="str">
        <f t="shared" si="5"/>
        <v>{ id:"transmute", illustrator:"Claus Stephan" },</v>
      </c>
    </row>
    <row r="149" spans="1:8" x14ac:dyDescent="0.25">
      <c r="A149" t="s">
        <v>3782</v>
      </c>
      <c r="C149" t="s">
        <v>3503</v>
      </c>
      <c r="E149" t="s">
        <v>4079</v>
      </c>
      <c r="G149" t="str">
        <f t="shared" si="6"/>
        <v>university</v>
      </c>
      <c r="H149" t="str">
        <f t="shared" si="5"/>
        <v>{ id:"university", illustrator:"Marcel-André Casasola Merkle" },</v>
      </c>
    </row>
    <row r="150" spans="1:8" x14ac:dyDescent="0.25">
      <c r="A150" t="s">
        <v>3782</v>
      </c>
      <c r="C150" t="s">
        <v>2042</v>
      </c>
      <c r="E150" t="s">
        <v>4082</v>
      </c>
      <c r="G150" t="str">
        <f t="shared" si="6"/>
        <v>vineyard</v>
      </c>
      <c r="H150" t="str">
        <f t="shared" si="5"/>
        <v>{ id:"vineyard", illustrator:"Julien Delval" },</v>
      </c>
    </row>
    <row r="151" spans="1:8" x14ac:dyDescent="0.25">
      <c r="A151" t="s">
        <v>3782</v>
      </c>
      <c r="G151" t="str">
        <f t="shared" si="6"/>
        <v/>
      </c>
      <c r="H151" t="str">
        <f t="shared" si="5"/>
        <v/>
      </c>
    </row>
    <row r="152" spans="1:8" x14ac:dyDescent="0.25">
      <c r="A152" t="s">
        <v>3783</v>
      </c>
      <c r="C152" t="s">
        <v>2037</v>
      </c>
      <c r="E152" t="s">
        <v>2038</v>
      </c>
      <c r="G152" t="str">
        <f t="shared" si="6"/>
        <v>bank</v>
      </c>
      <c r="H152" t="str">
        <f t="shared" si="5"/>
        <v>{ id:"bank", illustrator:"Jason Snair" },</v>
      </c>
    </row>
    <row r="153" spans="1:8" x14ac:dyDescent="0.25">
      <c r="A153" t="s">
        <v>3783</v>
      </c>
      <c r="C153" t="s">
        <v>2072</v>
      </c>
      <c r="E153" t="s">
        <v>2073</v>
      </c>
      <c r="G153" t="str">
        <f t="shared" si="6"/>
        <v>bishop</v>
      </c>
      <c r="H153" t="str">
        <f t="shared" si="5"/>
        <v>{ id:"bishop", illustrator:"Rom" },</v>
      </c>
    </row>
    <row r="154" spans="1:8" x14ac:dyDescent="0.25">
      <c r="A154" t="s">
        <v>3783</v>
      </c>
      <c r="C154" t="s">
        <v>2056</v>
      </c>
      <c r="E154" t="s">
        <v>3489</v>
      </c>
      <c r="G154" t="str">
        <f t="shared" si="6"/>
        <v>city</v>
      </c>
      <c r="H154" t="str">
        <f t="shared" si="5"/>
        <v>{ id:"city", illustrator:"Marco Morte" },</v>
      </c>
    </row>
    <row r="155" spans="1:8" x14ac:dyDescent="0.25">
      <c r="A155" t="s">
        <v>3783</v>
      </c>
      <c r="E155" t="s">
        <v>4504</v>
      </c>
      <c r="G155" t="str">
        <f t="shared" si="6"/>
        <v>colony</v>
      </c>
      <c r="H155" t="str">
        <f t="shared" si="5"/>
        <v/>
      </c>
    </row>
    <row r="156" spans="1:8" x14ac:dyDescent="0.25">
      <c r="A156" t="s">
        <v>3783</v>
      </c>
      <c r="C156" t="s">
        <v>2058</v>
      </c>
      <c r="E156" t="s">
        <v>4505</v>
      </c>
      <c r="G156" t="str">
        <f t="shared" si="6"/>
        <v>colony_2nd</v>
      </c>
      <c r="H156" t="str">
        <f t="shared" si="5"/>
        <v>{ id:"colony_2nd", illustrator:"Martin Hoffmann" },</v>
      </c>
    </row>
    <row r="157" spans="1:8" x14ac:dyDescent="0.25">
      <c r="A157" t="s">
        <v>3783</v>
      </c>
      <c r="C157" t="s">
        <v>2069</v>
      </c>
      <c r="E157" t="s">
        <v>4042</v>
      </c>
      <c r="G157" t="str">
        <f t="shared" si="6"/>
        <v>contraband</v>
      </c>
      <c r="H157" t="str">
        <f t="shared" si="5"/>
        <v>{ id:"contraband", illustrator:"RC Torres" },</v>
      </c>
    </row>
    <row r="158" spans="1:8" x14ac:dyDescent="0.25">
      <c r="A158" t="s">
        <v>3783</v>
      </c>
      <c r="C158" t="s">
        <v>2061</v>
      </c>
      <c r="E158" t="s">
        <v>4043</v>
      </c>
      <c r="G158" t="str">
        <f t="shared" si="6"/>
        <v>countinghouse</v>
      </c>
      <c r="H158" t="str">
        <f t="shared" si="5"/>
        <v>{ id:"countinghouse", illustrator:"Matthias Catrein" },</v>
      </c>
    </row>
    <row r="159" spans="1:8" x14ac:dyDescent="0.25">
      <c r="A159" t="s">
        <v>3783</v>
      </c>
      <c r="C159" t="s">
        <v>2074</v>
      </c>
      <c r="E159" t="s">
        <v>4047</v>
      </c>
      <c r="G159" t="str">
        <f t="shared" si="6"/>
        <v>expand</v>
      </c>
      <c r="H159" t="str">
        <f t="shared" si="5"/>
        <v>{ id:"expand", illustrator:"Ryan Laukat" },</v>
      </c>
    </row>
    <row r="160" spans="1:8" x14ac:dyDescent="0.25">
      <c r="A160" t="s">
        <v>3783</v>
      </c>
      <c r="C160" t="s">
        <v>2058</v>
      </c>
      <c r="E160" t="s">
        <v>366</v>
      </c>
      <c r="G160" t="str">
        <f t="shared" si="6"/>
        <v>forge</v>
      </c>
      <c r="H160" t="str">
        <f t="shared" si="5"/>
        <v>{ id:"forge", illustrator:"Martin Hoffmann" },</v>
      </c>
    </row>
    <row r="161" spans="1:8" x14ac:dyDescent="0.25">
      <c r="A161" t="s">
        <v>3783</v>
      </c>
      <c r="C161" t="s">
        <v>2077</v>
      </c>
      <c r="E161" t="s">
        <v>2078</v>
      </c>
      <c r="G161" t="str">
        <f t="shared" si="6"/>
        <v>goons</v>
      </c>
      <c r="H161" t="str">
        <f t="shared" si="5"/>
        <v>{ id:"goons", illustrator:"Tu Pei-Shu" },</v>
      </c>
    </row>
    <row r="162" spans="1:8" x14ac:dyDescent="0.25">
      <c r="A162" t="s">
        <v>3783</v>
      </c>
      <c r="C162" t="s">
        <v>3503</v>
      </c>
      <c r="E162" t="s">
        <v>4044</v>
      </c>
      <c r="G162" t="str">
        <f t="shared" si="6"/>
        <v>grandmarket</v>
      </c>
      <c r="H162" t="str">
        <f t="shared" si="5"/>
        <v>{ id:"grandmarket", illustrator:"Marcel-André Casasola Merkle" },</v>
      </c>
    </row>
    <row r="163" spans="1:8" x14ac:dyDescent="0.25">
      <c r="A163" t="s">
        <v>3783</v>
      </c>
      <c r="C163" t="s">
        <v>2020</v>
      </c>
      <c r="E163" t="s">
        <v>2021</v>
      </c>
      <c r="G163" t="str">
        <f t="shared" si="6"/>
        <v>hoard</v>
      </c>
      <c r="H163" t="str">
        <f t="shared" si="5"/>
        <v>{ id:"hoard", illustrator:"Colin Throm" },</v>
      </c>
    </row>
    <row r="164" spans="1:8" x14ac:dyDescent="0.25">
      <c r="A164" t="s">
        <v>3783</v>
      </c>
      <c r="C164" t="s">
        <v>2022</v>
      </c>
      <c r="E164" t="s">
        <v>4049</v>
      </c>
      <c r="G164" t="str">
        <f t="shared" si="6"/>
        <v>kingscourt</v>
      </c>
      <c r="H164" t="str">
        <f t="shared" si="5"/>
        <v>{ id:"kingscourt", illustrator:"Dennis Lohausen" },</v>
      </c>
    </row>
    <row r="165" spans="1:8" x14ac:dyDescent="0.25">
      <c r="A165" t="s">
        <v>3783</v>
      </c>
      <c r="C165" t="s">
        <v>3504</v>
      </c>
      <c r="E165" t="s">
        <v>4052</v>
      </c>
      <c r="G165" t="str">
        <f t="shared" si="6"/>
        <v>loan</v>
      </c>
      <c r="H165" t="str">
        <f t="shared" si="5"/>
        <v>{ id:"loan", illustrator:"Simon Jannerland" },</v>
      </c>
    </row>
    <row r="166" spans="1:8" x14ac:dyDescent="0.25">
      <c r="A166" t="s">
        <v>3783</v>
      </c>
      <c r="C166" t="s">
        <v>2047</v>
      </c>
      <c r="E166" t="s">
        <v>2048</v>
      </c>
      <c r="G166" t="str">
        <f t="shared" si="6"/>
        <v>mint</v>
      </c>
      <c r="H166" t="str">
        <f t="shared" si="5"/>
        <v>{ id:"mint", illustrator:"Kim Feigenbaum" },</v>
      </c>
    </row>
    <row r="167" spans="1:8" x14ac:dyDescent="0.25">
      <c r="A167" t="s">
        <v>3783</v>
      </c>
      <c r="C167" t="s">
        <v>2042</v>
      </c>
      <c r="E167" t="s">
        <v>364</v>
      </c>
      <c r="G167" t="str">
        <f t="shared" si="6"/>
        <v>monument</v>
      </c>
      <c r="H167" t="str">
        <f t="shared" si="5"/>
        <v>{ id:"monument", illustrator:"Julien Delval" },</v>
      </c>
    </row>
    <row r="168" spans="1:8" x14ac:dyDescent="0.25">
      <c r="A168" t="s">
        <v>3783</v>
      </c>
      <c r="C168" t="s">
        <v>2046</v>
      </c>
      <c r="E168" t="s">
        <v>4054</v>
      </c>
      <c r="G168" t="str">
        <f t="shared" si="6"/>
        <v>mountebank</v>
      </c>
      <c r="H168" t="str">
        <f t="shared" si="5"/>
        <v>{ id:"mountebank", illustrator:"Kieron O'Gorman" },</v>
      </c>
    </row>
    <row r="169" spans="1:8" x14ac:dyDescent="0.25">
      <c r="A169" t="s">
        <v>3783</v>
      </c>
      <c r="C169" t="s">
        <v>2041</v>
      </c>
      <c r="E169" t="s">
        <v>4050</v>
      </c>
      <c r="G169" t="str">
        <f t="shared" si="6"/>
        <v>peddler</v>
      </c>
      <c r="H169" t="str">
        <f t="shared" si="5"/>
        <v>{ id:"peddler", illustrator:"Joshua Stewart" },</v>
      </c>
    </row>
    <row r="170" spans="1:8" x14ac:dyDescent="0.25">
      <c r="A170" t="s">
        <v>3783</v>
      </c>
      <c r="E170" t="s">
        <v>4057</v>
      </c>
      <c r="G170" t="str">
        <f t="shared" si="6"/>
        <v>platinum</v>
      </c>
      <c r="H170" t="str">
        <f t="shared" si="5"/>
        <v/>
      </c>
    </row>
    <row r="171" spans="1:8" x14ac:dyDescent="0.25">
      <c r="A171" t="s">
        <v>3783</v>
      </c>
      <c r="C171" t="s">
        <v>2074</v>
      </c>
      <c r="E171" t="s">
        <v>4503</v>
      </c>
      <c r="G171" t="str">
        <f t="shared" si="6"/>
        <v>platinum_2nd</v>
      </c>
      <c r="H171" t="str">
        <f t="shared" si="5"/>
        <v>{ id:"platinum_2nd", illustrator:"Ryan Laukat" },</v>
      </c>
    </row>
    <row r="172" spans="1:8" x14ac:dyDescent="0.25">
      <c r="A172" t="s">
        <v>3783</v>
      </c>
      <c r="C172" t="s">
        <v>2018</v>
      </c>
      <c r="E172" t="s">
        <v>3469</v>
      </c>
      <c r="G172" t="str">
        <f t="shared" si="6"/>
        <v>quarry</v>
      </c>
      <c r="H172" t="str">
        <f t="shared" si="5"/>
        <v>{ id:"quarry", illustrator:"Brian Brinlee" },</v>
      </c>
    </row>
    <row r="173" spans="1:8" x14ac:dyDescent="0.25">
      <c r="A173" t="s">
        <v>3783</v>
      </c>
      <c r="C173" t="s">
        <v>2069</v>
      </c>
      <c r="E173" t="s">
        <v>4051</v>
      </c>
      <c r="G173" t="str">
        <f t="shared" si="6"/>
        <v>rabble</v>
      </c>
      <c r="H173" t="str">
        <f t="shared" si="5"/>
        <v>{ id:"rabble", illustrator:"RC Torres" },</v>
      </c>
    </row>
    <row r="174" spans="1:8" x14ac:dyDescent="0.25">
      <c r="A174" t="s">
        <v>3783</v>
      </c>
      <c r="C174" t="s">
        <v>2036</v>
      </c>
      <c r="E174" t="s">
        <v>3480</v>
      </c>
      <c r="G174" t="str">
        <f t="shared" si="6"/>
        <v>royalseal</v>
      </c>
      <c r="H174" t="str">
        <f t="shared" si="5"/>
        <v>{ id:"royalseal", illustrator:"Jason Slavin" },</v>
      </c>
    </row>
    <row r="175" spans="1:8" x14ac:dyDescent="0.25">
      <c r="A175" t="s">
        <v>3783</v>
      </c>
      <c r="C175" t="s">
        <v>2026</v>
      </c>
      <c r="E175" t="s">
        <v>370</v>
      </c>
      <c r="G175" t="str">
        <f t="shared" si="6"/>
        <v>talisman</v>
      </c>
      <c r="H175" t="str">
        <f t="shared" si="5"/>
        <v>{ id:"talisman", illustrator:"Eric J Carter" },</v>
      </c>
    </row>
    <row r="176" spans="1:8" x14ac:dyDescent="0.25">
      <c r="A176" t="s">
        <v>3783</v>
      </c>
      <c r="C176" t="s">
        <v>2032</v>
      </c>
      <c r="E176" t="s">
        <v>4053</v>
      </c>
      <c r="G176" t="str">
        <f t="shared" si="6"/>
        <v>traderoute</v>
      </c>
      <c r="H176" t="str">
        <f t="shared" si="5"/>
        <v>{ id:"traderoute", illustrator:"Harald Lieske" },</v>
      </c>
    </row>
    <row r="177" spans="1:8" x14ac:dyDescent="0.25">
      <c r="A177" t="s">
        <v>3783</v>
      </c>
      <c r="C177" t="s">
        <v>2017</v>
      </c>
      <c r="E177" t="s">
        <v>4056</v>
      </c>
      <c r="G177" t="str">
        <f t="shared" si="6"/>
        <v>vault</v>
      </c>
      <c r="H177" t="str">
        <f t="shared" si="5"/>
        <v>{ id:"vault", illustrator:"Alex Drummond" },</v>
      </c>
    </row>
    <row r="178" spans="1:8" x14ac:dyDescent="0.25">
      <c r="A178" t="s">
        <v>3783</v>
      </c>
      <c r="C178" t="s">
        <v>2052</v>
      </c>
      <c r="E178" t="s">
        <v>2053</v>
      </c>
      <c r="G178" t="str">
        <f t="shared" si="6"/>
        <v>venture</v>
      </c>
      <c r="H178" t="str">
        <f t="shared" si="5"/>
        <v>{ id:"venture", illustrator:"Lee Smith" },</v>
      </c>
    </row>
    <row r="179" spans="1:8" x14ac:dyDescent="0.25">
      <c r="A179" t="s">
        <v>3783</v>
      </c>
      <c r="C179" t="s">
        <v>2070</v>
      </c>
      <c r="E179" t="s">
        <v>2071</v>
      </c>
      <c r="G179" t="str">
        <f t="shared" si="6"/>
        <v>watchtower</v>
      </c>
      <c r="H179" t="str">
        <f t="shared" si="5"/>
        <v>{ id:"watchtower", illustrator:"Rick Hershey" },</v>
      </c>
    </row>
    <row r="180" spans="1:8" x14ac:dyDescent="0.25">
      <c r="A180" t="s">
        <v>3783</v>
      </c>
      <c r="C180" t="s">
        <v>3502</v>
      </c>
      <c r="E180" t="s">
        <v>4055</v>
      </c>
      <c r="G180" t="str">
        <f t="shared" si="6"/>
        <v>workersvillage</v>
      </c>
      <c r="H180" t="str">
        <f t="shared" si="5"/>
        <v>{ id:"workersvillage", illustrator:"Claus Stephan" },</v>
      </c>
    </row>
    <row r="181" spans="1:8" x14ac:dyDescent="0.25">
      <c r="A181" t="s">
        <v>3783</v>
      </c>
      <c r="G181" t="str">
        <f t="shared" si="6"/>
        <v/>
      </c>
      <c r="H181" t="str">
        <f t="shared" si="5"/>
        <v/>
      </c>
    </row>
    <row r="182" spans="1:8" x14ac:dyDescent="0.25">
      <c r="A182" t="s">
        <v>3794</v>
      </c>
      <c r="C182" t="s">
        <v>2084</v>
      </c>
      <c r="E182" t="s">
        <v>3482</v>
      </c>
      <c r="G182" t="str">
        <f t="shared" si="6"/>
        <v>anvil</v>
      </c>
      <c r="H182" t="str">
        <f t="shared" si="5"/>
        <v>{ id:"anvil", illustrator:"Jessi J" },</v>
      </c>
    </row>
    <row r="183" spans="1:8" x14ac:dyDescent="0.25">
      <c r="A183" t="s">
        <v>3794</v>
      </c>
      <c r="C183" t="s">
        <v>2032</v>
      </c>
      <c r="E183" t="s">
        <v>4515</v>
      </c>
      <c r="G183" t="str">
        <f t="shared" si="6"/>
        <v>clerk</v>
      </c>
      <c r="H183" t="str">
        <f t="shared" si="5"/>
        <v>{ id:"clerk", illustrator:"Harald Lieske" },</v>
      </c>
    </row>
    <row r="184" spans="1:8" x14ac:dyDescent="0.25">
      <c r="A184" t="s">
        <v>3794</v>
      </c>
      <c r="C184" t="s">
        <v>2027</v>
      </c>
      <c r="E184" t="s">
        <v>380</v>
      </c>
      <c r="G184" t="str">
        <f t="shared" si="6"/>
        <v>charlatan</v>
      </c>
      <c r="H184" t="str">
        <f t="shared" si="5"/>
        <v>{ id:"charlatan", illustrator:"Franz Vohwinkel" },</v>
      </c>
    </row>
    <row r="185" spans="1:8" x14ac:dyDescent="0.25">
      <c r="A185" t="s">
        <v>3794</v>
      </c>
      <c r="C185" t="s">
        <v>2027</v>
      </c>
      <c r="E185" t="s">
        <v>3467</v>
      </c>
      <c r="G185" t="str">
        <f t="shared" si="6"/>
        <v>collection</v>
      </c>
      <c r="H185" t="str">
        <f t="shared" si="5"/>
        <v>{ id:"collection", illustrator:"Franz Vohwinkel" },</v>
      </c>
    </row>
    <row r="186" spans="1:8" x14ac:dyDescent="0.25">
      <c r="A186" t="s">
        <v>3794</v>
      </c>
      <c r="C186" t="s">
        <v>2056</v>
      </c>
      <c r="E186" t="s">
        <v>4045</v>
      </c>
      <c r="G186" t="str">
        <f t="shared" si="6"/>
        <v>crystalball</v>
      </c>
      <c r="H186" t="str">
        <f t="shared" si="5"/>
        <v>{ id:"crystalball", illustrator:"Marco Morte" },</v>
      </c>
    </row>
    <row r="187" spans="1:8" x14ac:dyDescent="0.25">
      <c r="A187" t="s">
        <v>3794</v>
      </c>
      <c r="C187" t="s">
        <v>2056</v>
      </c>
      <c r="E187" t="s">
        <v>3488</v>
      </c>
      <c r="G187" t="str">
        <f t="shared" si="6"/>
        <v>investment</v>
      </c>
      <c r="H187" t="str">
        <f t="shared" si="5"/>
        <v>{ id:"investment", illustrator:"Marco Morte" },</v>
      </c>
    </row>
    <row r="188" spans="1:8" x14ac:dyDescent="0.25">
      <c r="A188" t="s">
        <v>3794</v>
      </c>
      <c r="C188" t="s">
        <v>2032</v>
      </c>
      <c r="E188" t="s">
        <v>4046</v>
      </c>
      <c r="G188" t="str">
        <f t="shared" si="6"/>
        <v>magnate</v>
      </c>
      <c r="H188" t="str">
        <f t="shared" si="5"/>
        <v>{ id:"magnate", illustrator:"Harald Lieske" },</v>
      </c>
    </row>
    <row r="189" spans="1:8" x14ac:dyDescent="0.25">
      <c r="A189" t="s">
        <v>3794</v>
      </c>
      <c r="C189" t="s">
        <v>2055</v>
      </c>
      <c r="E189" t="s">
        <v>3487</v>
      </c>
      <c r="G189" t="str">
        <f t="shared" si="6"/>
        <v>tiara</v>
      </c>
      <c r="H189" t="str">
        <f t="shared" si="5"/>
        <v>{ id:"tiara", illustrator:"Lynell Ingram" },</v>
      </c>
    </row>
    <row r="190" spans="1:8" x14ac:dyDescent="0.25">
      <c r="A190" t="s">
        <v>3794</v>
      </c>
      <c r="C190" t="s">
        <v>2055</v>
      </c>
      <c r="E190" t="s">
        <v>4048</v>
      </c>
      <c r="G190" t="str">
        <f t="shared" si="6"/>
        <v>warchest</v>
      </c>
      <c r="H190" t="str">
        <f t="shared" si="5"/>
        <v>{ id:"warchest", illustrator:"Lynell Ingram" },</v>
      </c>
    </row>
    <row r="191" spans="1:8" x14ac:dyDescent="0.25">
      <c r="A191" t="s">
        <v>3794</v>
      </c>
      <c r="G191" t="str">
        <f t="shared" si="6"/>
        <v/>
      </c>
      <c r="H191" t="str">
        <f t="shared" si="5"/>
        <v/>
      </c>
    </row>
    <row r="192" spans="1:8" x14ac:dyDescent="0.25">
      <c r="A192" t="s">
        <v>3784</v>
      </c>
      <c r="C192" t="s">
        <v>2074</v>
      </c>
      <c r="E192" t="s">
        <v>4081</v>
      </c>
      <c r="G192" t="str">
        <f t="shared" si="6"/>
        <v>bagofgold</v>
      </c>
      <c r="H192" t="str">
        <f t="shared" si="5"/>
        <v>{ id:"bagofgold", illustrator:"Ryan Laukat" },</v>
      </c>
    </row>
    <row r="193" spans="1:8" x14ac:dyDescent="0.25">
      <c r="A193" t="s">
        <v>3784</v>
      </c>
      <c r="C193" t="s">
        <v>2074</v>
      </c>
      <c r="E193" t="s">
        <v>4084</v>
      </c>
      <c r="G193" t="str">
        <f t="shared" si="6"/>
        <v>diadem</v>
      </c>
      <c r="H193" t="str">
        <f t="shared" si="5"/>
        <v>{ id:"diadem", illustrator:"Ryan Laukat" },</v>
      </c>
    </row>
    <row r="194" spans="1:8" x14ac:dyDescent="0.25">
      <c r="A194" t="s">
        <v>3784</v>
      </c>
      <c r="C194" t="s">
        <v>2084</v>
      </c>
      <c r="E194" t="s">
        <v>4070</v>
      </c>
      <c r="G194" t="str">
        <f t="shared" si="6"/>
        <v>fairgrounds</v>
      </c>
      <c r="H194" t="str">
        <f t="shared" ref="H194:H257" si="7">IF(C194="","",CONCATENATE("{ id:""",G194,""", illustrator:""",C194,""" },"))</f>
        <v>{ id:"fairgrounds", illustrator:"Jessi J" },</v>
      </c>
    </row>
    <row r="195" spans="1:8" x14ac:dyDescent="0.25">
      <c r="A195" t="s">
        <v>3784</v>
      </c>
      <c r="C195" t="s">
        <v>2083</v>
      </c>
      <c r="E195" t="s">
        <v>3477</v>
      </c>
      <c r="G195" t="str">
        <f t="shared" si="6"/>
        <v>farmingvillage</v>
      </c>
      <c r="H195" t="str">
        <f t="shared" si="7"/>
        <v>{ id:"farmingvillage", illustrator:"Garret DeChellis" },</v>
      </c>
    </row>
    <row r="196" spans="1:8" x14ac:dyDescent="0.25">
      <c r="A196" t="s">
        <v>3784</v>
      </c>
      <c r="C196" t="s">
        <v>2054</v>
      </c>
      <c r="E196" t="s">
        <v>4086</v>
      </c>
      <c r="G196" t="str">
        <f t="shared" si="6"/>
        <v>followers</v>
      </c>
      <c r="H196" t="str">
        <f t="shared" si="7"/>
        <v>{ id:"followers", illustrator:"Lorraine Schleter" },</v>
      </c>
    </row>
    <row r="197" spans="1:8" x14ac:dyDescent="0.25">
      <c r="A197" t="s">
        <v>3784</v>
      </c>
      <c r="C197" t="s">
        <v>2067</v>
      </c>
      <c r="E197" t="s">
        <v>2068</v>
      </c>
      <c r="G197" t="str">
        <f t="shared" si="6"/>
        <v>fortuneteller</v>
      </c>
      <c r="H197" t="str">
        <f t="shared" si="7"/>
        <v>{ id:"fortuneteller", illustrator:"Raven Mimura" },</v>
      </c>
    </row>
    <row r="198" spans="1:8" x14ac:dyDescent="0.25">
      <c r="A198" t="s">
        <v>3784</v>
      </c>
      <c r="C198" t="s">
        <v>2051</v>
      </c>
      <c r="E198" t="s">
        <v>3485</v>
      </c>
      <c r="G198" t="str">
        <f t="shared" si="6"/>
        <v>hamlet</v>
      </c>
      <c r="H198" t="str">
        <f t="shared" si="7"/>
        <v>{ id:"hamlet", illustrator:"Kurt Miller" },</v>
      </c>
    </row>
    <row r="199" spans="1:8" x14ac:dyDescent="0.25">
      <c r="A199" t="s">
        <v>3784</v>
      </c>
      <c r="C199" t="s">
        <v>3501</v>
      </c>
      <c r="E199" t="s">
        <v>3468</v>
      </c>
      <c r="G199" t="str">
        <f t="shared" si="6"/>
        <v>harvest</v>
      </c>
      <c r="H199" t="str">
        <f t="shared" si="7"/>
        <v>{ id:"harvest", illustrator:"Alayna Danner" },</v>
      </c>
    </row>
    <row r="200" spans="1:8" x14ac:dyDescent="0.25">
      <c r="A200" t="s">
        <v>3784</v>
      </c>
      <c r="C200" t="s">
        <v>3501</v>
      </c>
      <c r="E200" t="s">
        <v>4072</v>
      </c>
      <c r="G200" t="str">
        <f t="shared" si="6"/>
        <v>hornofplenty</v>
      </c>
      <c r="H200" t="str">
        <f t="shared" si="7"/>
        <v>{ id:"hornofplenty", illustrator:"Alayna Danner" },</v>
      </c>
    </row>
    <row r="201" spans="1:8" x14ac:dyDescent="0.25">
      <c r="A201" t="s">
        <v>3784</v>
      </c>
      <c r="C201" t="s">
        <v>2039</v>
      </c>
      <c r="E201" t="s">
        <v>2082</v>
      </c>
      <c r="G201" t="str">
        <f t="shared" si="6"/>
        <v>horsetraders</v>
      </c>
      <c r="H201" t="str">
        <f t="shared" si="7"/>
        <v>{ id:"horsetraders", illustrator:"Jeff Himmelman" },</v>
      </c>
    </row>
    <row r="202" spans="1:8" x14ac:dyDescent="0.25">
      <c r="A202" t="s">
        <v>3784</v>
      </c>
      <c r="C202" t="s">
        <v>2051</v>
      </c>
      <c r="E202" t="s">
        <v>4074</v>
      </c>
      <c r="G202" t="str">
        <f t="shared" si="6"/>
        <v>huntingparty</v>
      </c>
      <c r="H202" t="str">
        <f t="shared" si="7"/>
        <v>{ id:"huntingparty", illustrator:"Kurt Miller" },</v>
      </c>
    </row>
    <row r="203" spans="1:8" x14ac:dyDescent="0.25">
      <c r="A203" t="s">
        <v>3784</v>
      </c>
      <c r="C203" t="s">
        <v>2039</v>
      </c>
      <c r="E203" t="s">
        <v>4066</v>
      </c>
      <c r="G203" t="str">
        <f t="shared" si="6"/>
        <v>jester</v>
      </c>
      <c r="H203" t="str">
        <f t="shared" si="7"/>
        <v>{ id:"jester", illustrator:"Jeff Himmelman" },</v>
      </c>
    </row>
    <row r="204" spans="1:8" x14ac:dyDescent="0.25">
      <c r="A204" t="s">
        <v>3784</v>
      </c>
      <c r="C204" t="s">
        <v>2059</v>
      </c>
      <c r="E204" t="s">
        <v>2060</v>
      </c>
      <c r="G204" t="str">
        <f t="shared" si="6"/>
        <v>menagerie</v>
      </c>
      <c r="H204" t="str">
        <f t="shared" si="7"/>
        <v>{ id:"menagerie", illustrator:"Matthew Tames" },</v>
      </c>
    </row>
    <row r="205" spans="1:8" x14ac:dyDescent="0.25">
      <c r="A205" t="s">
        <v>3784</v>
      </c>
      <c r="C205" t="s">
        <v>2055</v>
      </c>
      <c r="E205" t="s">
        <v>4502</v>
      </c>
      <c r="G205" t="str">
        <f t="shared" ref="G205:G268" si="8">SUBSTITUTE(SUBSTITUTE(SUBSTITUTE(SUBSTITUTE(SUBSTITUTE(SUBSTITUTE(LOWER(E205), " ",""),"_2nd","##2nd"),"'",""),"-",""),"_",""),"##2nd","_2nd")</f>
        <v>princess</v>
      </c>
      <c r="H205" t="str">
        <f t="shared" si="7"/>
        <v>{ id:"princess", illustrator:"Lynell Ingram" },</v>
      </c>
    </row>
    <row r="206" spans="1:8" x14ac:dyDescent="0.25">
      <c r="A206" t="s">
        <v>3784</v>
      </c>
      <c r="C206" t="s">
        <v>2057</v>
      </c>
      <c r="E206" t="s">
        <v>4078</v>
      </c>
      <c r="G206" t="str">
        <f t="shared" si="8"/>
        <v>remake</v>
      </c>
      <c r="H206" t="str">
        <f t="shared" si="7"/>
        <v>{ id:"remake", illustrator:"Mark Poole" },</v>
      </c>
    </row>
    <row r="207" spans="1:8" x14ac:dyDescent="0.25">
      <c r="A207" t="s">
        <v>3784</v>
      </c>
      <c r="C207" t="s">
        <v>2075</v>
      </c>
      <c r="E207" t="s">
        <v>2076</v>
      </c>
      <c r="G207" t="str">
        <f t="shared" si="8"/>
        <v>tournament</v>
      </c>
      <c r="H207" t="str">
        <f t="shared" si="7"/>
        <v>{ id:"tournament", illustrator:"Taylor Bennett" },</v>
      </c>
    </row>
    <row r="208" spans="1:8" x14ac:dyDescent="0.25">
      <c r="A208" t="s">
        <v>3784</v>
      </c>
      <c r="C208" t="s">
        <v>2057</v>
      </c>
      <c r="E208" t="s">
        <v>3491</v>
      </c>
      <c r="G208" t="str">
        <f t="shared" si="8"/>
        <v>trustysteed</v>
      </c>
      <c r="H208" t="str">
        <f t="shared" si="7"/>
        <v>{ id:"trustysteed", illustrator:"Mark Poole" },</v>
      </c>
    </row>
    <row r="209" spans="1:8" x14ac:dyDescent="0.25">
      <c r="A209" t="s">
        <v>3784</v>
      </c>
      <c r="C209" t="s">
        <v>2084</v>
      </c>
      <c r="E209" t="s">
        <v>4061</v>
      </c>
      <c r="G209" t="str">
        <f t="shared" si="8"/>
        <v>youngwitch</v>
      </c>
      <c r="H209" t="str">
        <f t="shared" si="7"/>
        <v>{ id:"youngwitch", illustrator:"Jessi J" },</v>
      </c>
    </row>
    <row r="210" spans="1:8" x14ac:dyDescent="0.25">
      <c r="A210" t="s">
        <v>3784</v>
      </c>
      <c r="G210" t="str">
        <f t="shared" si="8"/>
        <v/>
      </c>
      <c r="H210" t="str">
        <f t="shared" si="7"/>
        <v/>
      </c>
    </row>
    <row r="211" spans="1:8" x14ac:dyDescent="0.25">
      <c r="A211" t="s">
        <v>3785</v>
      </c>
      <c r="C211" t="s">
        <v>2051</v>
      </c>
      <c r="E211" t="s">
        <v>4016</v>
      </c>
      <c r="G211" t="str">
        <f t="shared" si="8"/>
        <v>bordervillage</v>
      </c>
      <c r="H211" t="str">
        <f t="shared" si="7"/>
        <v>{ id:"bordervillage", illustrator:"Kurt Miller" },</v>
      </c>
    </row>
    <row r="212" spans="1:8" x14ac:dyDescent="0.25">
      <c r="A212" t="s">
        <v>3785</v>
      </c>
      <c r="C212" t="s">
        <v>2069</v>
      </c>
      <c r="E212" t="s">
        <v>1439</v>
      </c>
      <c r="G212" t="str">
        <f t="shared" si="8"/>
        <v>cache</v>
      </c>
      <c r="H212" t="str">
        <f t="shared" si="7"/>
        <v>{ id:"cache", illustrator:"RC Torres" },</v>
      </c>
    </row>
    <row r="213" spans="1:8" x14ac:dyDescent="0.25">
      <c r="A213" t="s">
        <v>3785</v>
      </c>
      <c r="C213" t="s">
        <v>2057</v>
      </c>
      <c r="E213" t="s">
        <v>4031</v>
      </c>
      <c r="G213" t="str">
        <f t="shared" si="8"/>
        <v>cartographer</v>
      </c>
      <c r="H213" t="str">
        <f t="shared" si="7"/>
        <v>{ id:"cartographer", illustrator:"Mark Poole" },</v>
      </c>
    </row>
    <row r="214" spans="1:8" x14ac:dyDescent="0.25">
      <c r="A214" t="s">
        <v>3785</v>
      </c>
      <c r="C214" t="s">
        <v>2061</v>
      </c>
      <c r="E214" t="s">
        <v>4037</v>
      </c>
      <c r="G214" t="str">
        <f t="shared" si="8"/>
        <v>crossroads</v>
      </c>
      <c r="H214" t="str">
        <f t="shared" si="7"/>
        <v>{ id:"crossroads", illustrator:"Matthias Catrein" },</v>
      </c>
    </row>
    <row r="215" spans="1:8" x14ac:dyDescent="0.25">
      <c r="A215" t="s">
        <v>3785</v>
      </c>
      <c r="C215" t="s">
        <v>2056</v>
      </c>
      <c r="E215" t="s">
        <v>4038</v>
      </c>
      <c r="G215" t="str">
        <f t="shared" si="8"/>
        <v>develop</v>
      </c>
      <c r="H215" t="str">
        <f t="shared" si="7"/>
        <v>{ id:"develop", illustrator:"Marco Morte" },</v>
      </c>
    </row>
    <row r="216" spans="1:8" x14ac:dyDescent="0.25">
      <c r="A216" t="s">
        <v>3785</v>
      </c>
      <c r="C216" t="s">
        <v>3501</v>
      </c>
      <c r="E216" t="s">
        <v>4039</v>
      </c>
      <c r="G216" t="str">
        <f t="shared" si="8"/>
        <v>duchess</v>
      </c>
      <c r="H216" t="str">
        <f t="shared" si="7"/>
        <v>{ id:"duchess", illustrator:"Alayna Danner" },</v>
      </c>
    </row>
    <row r="217" spans="1:8" x14ac:dyDescent="0.25">
      <c r="A217" t="s">
        <v>3785</v>
      </c>
      <c r="C217" t="s">
        <v>2056</v>
      </c>
      <c r="E217" t="s">
        <v>4027</v>
      </c>
      <c r="G217" t="str">
        <f t="shared" si="8"/>
        <v>embassy</v>
      </c>
      <c r="H217" t="str">
        <f t="shared" si="7"/>
        <v>{ id:"embassy", illustrator:"Marco Morte" },</v>
      </c>
    </row>
    <row r="218" spans="1:8" x14ac:dyDescent="0.25">
      <c r="A218" t="s">
        <v>3785</v>
      </c>
      <c r="C218" t="s">
        <v>2026</v>
      </c>
      <c r="E218" t="s">
        <v>4032</v>
      </c>
      <c r="G218" t="str">
        <f t="shared" si="8"/>
        <v>farmland</v>
      </c>
      <c r="H218" t="str">
        <f t="shared" si="7"/>
        <v>{ id:"farmland", illustrator:"Eric J Carter" },</v>
      </c>
    </row>
    <row r="219" spans="1:8" x14ac:dyDescent="0.25">
      <c r="A219" t="s">
        <v>3785</v>
      </c>
      <c r="C219" t="s">
        <v>2074</v>
      </c>
      <c r="E219" t="s">
        <v>4018</v>
      </c>
      <c r="G219" t="str">
        <f t="shared" si="8"/>
        <v>foolsgold</v>
      </c>
      <c r="H219" t="str">
        <f t="shared" si="7"/>
        <v>{ id:"foolsgold", illustrator:"Ryan Laukat" },</v>
      </c>
    </row>
    <row r="220" spans="1:8" x14ac:dyDescent="0.25">
      <c r="A220" t="s">
        <v>3785</v>
      </c>
      <c r="C220" t="s">
        <v>3502</v>
      </c>
      <c r="E220" t="s">
        <v>4034</v>
      </c>
      <c r="G220" t="str">
        <f t="shared" si="8"/>
        <v>haggler</v>
      </c>
      <c r="H220" t="str">
        <f t="shared" si="7"/>
        <v>{ id:"haggler", illustrator:"Claus Stephan" },</v>
      </c>
    </row>
    <row r="221" spans="1:8" x14ac:dyDescent="0.25">
      <c r="A221" t="s">
        <v>3785</v>
      </c>
      <c r="C221" t="s">
        <v>2026</v>
      </c>
      <c r="E221" t="s">
        <v>4021</v>
      </c>
      <c r="G221" t="str">
        <f t="shared" si="8"/>
        <v>highway</v>
      </c>
      <c r="H221" t="str">
        <f t="shared" si="7"/>
        <v>{ id:"highway", illustrator:"Eric J Carter" },</v>
      </c>
    </row>
    <row r="222" spans="1:8" x14ac:dyDescent="0.25">
      <c r="A222" t="s">
        <v>3785</v>
      </c>
      <c r="C222" t="s">
        <v>2036</v>
      </c>
      <c r="E222" t="s">
        <v>4025</v>
      </c>
      <c r="G222" t="str">
        <f t="shared" si="8"/>
        <v>illgottengains</v>
      </c>
      <c r="H222" t="str">
        <f t="shared" si="7"/>
        <v>{ id:"illgottengains", illustrator:"Jason Slavin" },</v>
      </c>
    </row>
    <row r="223" spans="1:8" x14ac:dyDescent="0.25">
      <c r="A223" t="s">
        <v>3785</v>
      </c>
      <c r="C223" t="s">
        <v>2036</v>
      </c>
      <c r="E223" t="s">
        <v>4025</v>
      </c>
      <c r="G223" t="str">
        <f t="shared" si="8"/>
        <v>illgottengains</v>
      </c>
      <c r="H223" t="str">
        <f t="shared" si="7"/>
        <v>{ id:"illgottengains", illustrator:"Jason Slavin" },</v>
      </c>
    </row>
    <row r="224" spans="1:8" x14ac:dyDescent="0.25">
      <c r="A224" t="s">
        <v>3785</v>
      </c>
      <c r="C224" t="s">
        <v>3503</v>
      </c>
      <c r="E224" t="s">
        <v>4036</v>
      </c>
      <c r="G224" t="str">
        <f t="shared" si="8"/>
        <v>inn</v>
      </c>
      <c r="H224" t="str">
        <f t="shared" si="7"/>
        <v>{ id:"inn", illustrator:"Marcel-André Casasola Merkle" },</v>
      </c>
    </row>
    <row r="225" spans="1:8" x14ac:dyDescent="0.25">
      <c r="A225" t="s">
        <v>3785</v>
      </c>
      <c r="C225" t="s">
        <v>2046</v>
      </c>
      <c r="E225" t="s">
        <v>4041</v>
      </c>
      <c r="G225" t="str">
        <f t="shared" si="8"/>
        <v>jackofalltrades</v>
      </c>
      <c r="H225" t="str">
        <f t="shared" si="7"/>
        <v>{ id:"jackofalltrades", illustrator:"Kieron O'Gorman" },</v>
      </c>
    </row>
    <row r="226" spans="1:8" x14ac:dyDescent="0.25">
      <c r="A226" t="s">
        <v>3785</v>
      </c>
      <c r="C226" t="s">
        <v>2055</v>
      </c>
      <c r="E226" t="s">
        <v>506</v>
      </c>
      <c r="G226" t="str">
        <f t="shared" si="8"/>
        <v>mandarin</v>
      </c>
      <c r="H226" t="str">
        <f t="shared" si="7"/>
        <v>{ id:"mandarin", illustrator:"Lynell Ingram" },</v>
      </c>
    </row>
    <row r="227" spans="1:8" x14ac:dyDescent="0.25">
      <c r="A227" t="s">
        <v>3785</v>
      </c>
      <c r="C227" t="s">
        <v>2041</v>
      </c>
      <c r="E227" t="s">
        <v>493</v>
      </c>
      <c r="G227" t="str">
        <f t="shared" si="8"/>
        <v>margrave</v>
      </c>
      <c r="H227" t="str">
        <f t="shared" si="7"/>
        <v>{ id:"margrave", illustrator:"Joshua Stewart" },</v>
      </c>
    </row>
    <row r="228" spans="1:8" x14ac:dyDescent="0.25">
      <c r="A228" t="s">
        <v>3785</v>
      </c>
      <c r="C228" t="s">
        <v>2041</v>
      </c>
      <c r="E228" t="s">
        <v>4033</v>
      </c>
      <c r="G228" t="str">
        <f t="shared" si="8"/>
        <v>noblebrigand</v>
      </c>
      <c r="H228" t="str">
        <f t="shared" si="7"/>
        <v>{ id:"noblebrigand", illustrator:"Joshua Stewart" },</v>
      </c>
    </row>
    <row r="229" spans="1:8" x14ac:dyDescent="0.25">
      <c r="A229" t="s">
        <v>3785</v>
      </c>
      <c r="C229" t="s">
        <v>2083</v>
      </c>
      <c r="E229" t="s">
        <v>4028</v>
      </c>
      <c r="G229" t="str">
        <f t="shared" si="8"/>
        <v>nomadcamp</v>
      </c>
      <c r="H229" t="str">
        <f t="shared" si="7"/>
        <v>{ id:"nomadcamp", illustrator:"Garret DeChellis" },</v>
      </c>
    </row>
    <row r="230" spans="1:8" x14ac:dyDescent="0.25">
      <c r="A230" t="s">
        <v>3785</v>
      </c>
      <c r="C230" t="s">
        <v>3501</v>
      </c>
      <c r="E230" t="s">
        <v>504</v>
      </c>
      <c r="G230" t="str">
        <f t="shared" si="8"/>
        <v>oasis</v>
      </c>
      <c r="H230" t="str">
        <f t="shared" si="7"/>
        <v>{ id:"oasis", illustrator:"Alayna Danner" },</v>
      </c>
    </row>
    <row r="231" spans="1:8" x14ac:dyDescent="0.25">
      <c r="A231" t="s">
        <v>3785</v>
      </c>
      <c r="C231" t="s">
        <v>2084</v>
      </c>
      <c r="E231" t="s">
        <v>485</v>
      </c>
      <c r="G231" t="str">
        <f t="shared" si="8"/>
        <v>oracle</v>
      </c>
      <c r="H231" t="str">
        <f t="shared" si="7"/>
        <v>{ id:"oracle", illustrator:"Jessi J" },</v>
      </c>
    </row>
    <row r="232" spans="1:8" x14ac:dyDescent="0.25">
      <c r="A232" t="s">
        <v>3785</v>
      </c>
      <c r="C232" t="s">
        <v>2042</v>
      </c>
      <c r="E232" t="s">
        <v>4035</v>
      </c>
      <c r="G232" t="str">
        <f t="shared" si="8"/>
        <v>scheme</v>
      </c>
      <c r="H232" t="str">
        <f t="shared" si="7"/>
        <v>{ id:"scheme", illustrator:"Julien Delval" },</v>
      </c>
    </row>
    <row r="233" spans="1:8" x14ac:dyDescent="0.25">
      <c r="A233" t="s">
        <v>3785</v>
      </c>
      <c r="C233" t="s">
        <v>2058</v>
      </c>
      <c r="E233" t="s">
        <v>4023</v>
      </c>
      <c r="G233" t="str">
        <f t="shared" si="8"/>
        <v>silkroad</v>
      </c>
      <c r="H233" t="str">
        <f t="shared" si="7"/>
        <v>{ id:"silkroad", illustrator:"Martin Hoffmann" },</v>
      </c>
    </row>
    <row r="234" spans="1:8" x14ac:dyDescent="0.25">
      <c r="A234" t="s">
        <v>3785</v>
      </c>
      <c r="C234" t="s">
        <v>3501</v>
      </c>
      <c r="E234" t="s">
        <v>4029</v>
      </c>
      <c r="G234" t="str">
        <f t="shared" si="8"/>
        <v>spicemerchant</v>
      </c>
      <c r="H234" t="str">
        <f t="shared" si="7"/>
        <v>{ id:"spicemerchant", illustrator:"Alayna Danner" },</v>
      </c>
    </row>
    <row r="235" spans="1:8" x14ac:dyDescent="0.25">
      <c r="A235" t="s">
        <v>3785</v>
      </c>
      <c r="C235" t="s">
        <v>2022</v>
      </c>
      <c r="E235" t="s">
        <v>4040</v>
      </c>
      <c r="G235" t="str">
        <f t="shared" si="8"/>
        <v>stables</v>
      </c>
      <c r="H235" t="str">
        <f t="shared" si="7"/>
        <v>{ id:"stables", illustrator:"Dennis Lohausen" },</v>
      </c>
    </row>
    <row r="236" spans="1:8" x14ac:dyDescent="0.25">
      <c r="A236" t="s">
        <v>3785</v>
      </c>
      <c r="C236" t="s">
        <v>2054</v>
      </c>
      <c r="E236" t="s">
        <v>4020</v>
      </c>
      <c r="G236" t="str">
        <f t="shared" si="8"/>
        <v>trader</v>
      </c>
      <c r="H236" t="str">
        <f t="shared" si="7"/>
        <v>{ id:"trader", illustrator:"Lorraine Schleter" },</v>
      </c>
    </row>
    <row r="237" spans="1:8" x14ac:dyDescent="0.25">
      <c r="A237" t="s">
        <v>3785</v>
      </c>
      <c r="C237" t="s">
        <v>2018</v>
      </c>
      <c r="E237" t="s">
        <v>500</v>
      </c>
      <c r="G237" t="str">
        <f t="shared" si="8"/>
        <v>tunnel</v>
      </c>
      <c r="H237" t="str">
        <f t="shared" si="7"/>
        <v>{ id:"tunnel", illustrator:"Brian Brinlee" },</v>
      </c>
    </row>
    <row r="238" spans="1:8" x14ac:dyDescent="0.25">
      <c r="A238" t="s">
        <v>3785</v>
      </c>
      <c r="G238" t="str">
        <f t="shared" si="8"/>
        <v/>
      </c>
      <c r="H238" t="str">
        <f t="shared" si="7"/>
        <v/>
      </c>
    </row>
    <row r="239" spans="1:8" x14ac:dyDescent="0.25">
      <c r="A239" t="s">
        <v>3795</v>
      </c>
      <c r="C239" t="s">
        <v>2042</v>
      </c>
      <c r="E239" t="s">
        <v>3244</v>
      </c>
      <c r="G239" t="str">
        <f t="shared" si="8"/>
        <v>berserker</v>
      </c>
      <c r="H239" t="str">
        <f t="shared" si="7"/>
        <v>{ id:"berserker", illustrator:"Julien Delval" },</v>
      </c>
    </row>
    <row r="240" spans="1:8" x14ac:dyDescent="0.25">
      <c r="A240" t="s">
        <v>3795</v>
      </c>
      <c r="C240" t="s">
        <v>2083</v>
      </c>
      <c r="E240" t="s">
        <v>4022</v>
      </c>
      <c r="G240" t="str">
        <f t="shared" si="8"/>
        <v>cauldron</v>
      </c>
      <c r="H240" t="str">
        <f t="shared" si="7"/>
        <v>{ id:"cauldron", illustrator:"Garret DeChellis" },</v>
      </c>
    </row>
    <row r="241" spans="1:8" x14ac:dyDescent="0.25">
      <c r="A241" t="s">
        <v>3795</v>
      </c>
      <c r="C241" t="s">
        <v>2042</v>
      </c>
      <c r="E241" t="s">
        <v>4024</v>
      </c>
      <c r="G241" t="str">
        <f t="shared" si="8"/>
        <v>guarddog</v>
      </c>
      <c r="H241" t="str">
        <f t="shared" si="7"/>
        <v>{ id:"guarddog", illustrator:"Julien Delval" },</v>
      </c>
    </row>
    <row r="242" spans="1:8" x14ac:dyDescent="0.25">
      <c r="A242" t="s">
        <v>3795</v>
      </c>
      <c r="C242" t="s">
        <v>3503</v>
      </c>
      <c r="E242" t="s">
        <v>4026</v>
      </c>
      <c r="G242" t="str">
        <f t="shared" si="8"/>
        <v>nomads</v>
      </c>
      <c r="H242" t="str">
        <f t="shared" si="7"/>
        <v>{ id:"nomads", illustrator:"Marcel-André Casasola Merkle" },</v>
      </c>
    </row>
    <row r="243" spans="1:8" x14ac:dyDescent="0.25">
      <c r="A243" t="s">
        <v>3795</v>
      </c>
      <c r="C243" t="s">
        <v>2083</v>
      </c>
      <c r="E243" t="s">
        <v>3245</v>
      </c>
      <c r="G243" t="str">
        <f t="shared" si="8"/>
        <v>souk</v>
      </c>
      <c r="H243" t="str">
        <f t="shared" si="7"/>
        <v>{ id:"souk", illustrator:"Garret DeChellis" },</v>
      </c>
    </row>
    <row r="244" spans="1:8" x14ac:dyDescent="0.25">
      <c r="A244" t="s">
        <v>3795</v>
      </c>
      <c r="C244" t="s">
        <v>3503</v>
      </c>
      <c r="E244" t="s">
        <v>4017</v>
      </c>
      <c r="G244" t="str">
        <f t="shared" si="8"/>
        <v>trail</v>
      </c>
      <c r="H244" t="str">
        <f t="shared" si="7"/>
        <v>{ id:"trail", illustrator:"Marcel-André Casasola Merkle" },</v>
      </c>
    </row>
    <row r="245" spans="1:8" x14ac:dyDescent="0.25">
      <c r="A245" t="s">
        <v>3795</v>
      </c>
      <c r="C245" t="s">
        <v>3503</v>
      </c>
      <c r="E245" t="s">
        <v>4019</v>
      </c>
      <c r="G245" t="str">
        <f t="shared" si="8"/>
        <v>weaver</v>
      </c>
      <c r="H245" t="str">
        <f t="shared" si="7"/>
        <v>{ id:"weaver", illustrator:"Marcel-André Casasola Merkle" },</v>
      </c>
    </row>
    <row r="246" spans="1:8" x14ac:dyDescent="0.25">
      <c r="A246" t="s">
        <v>3795</v>
      </c>
      <c r="C246" t="s">
        <v>2025</v>
      </c>
      <c r="E246" t="s">
        <v>3474</v>
      </c>
      <c r="G246" t="str">
        <f t="shared" si="8"/>
        <v>wheelwright</v>
      </c>
      <c r="H246" t="str">
        <f t="shared" si="7"/>
        <v>{ id:"wheelwright", illustrator:"Elisa Cella" },</v>
      </c>
    </row>
    <row r="247" spans="1:8" x14ac:dyDescent="0.25">
      <c r="A247" t="s">
        <v>3795</v>
      </c>
      <c r="C247" t="s">
        <v>2042</v>
      </c>
      <c r="E247" t="s">
        <v>4030</v>
      </c>
      <c r="G247" t="str">
        <f t="shared" si="8"/>
        <v>witchshut</v>
      </c>
      <c r="H247" t="str">
        <f t="shared" si="7"/>
        <v>{ id:"witchshut", illustrator:"Julien Delval" },</v>
      </c>
    </row>
    <row r="248" spans="1:8" x14ac:dyDescent="0.25">
      <c r="A248" t="s">
        <v>3795</v>
      </c>
      <c r="G248" t="str">
        <f t="shared" si="8"/>
        <v/>
      </c>
      <c r="H248" t="str">
        <f t="shared" si="7"/>
        <v/>
      </c>
    </row>
    <row r="249" spans="1:8" x14ac:dyDescent="0.25">
      <c r="A249" t="s">
        <v>3786</v>
      </c>
      <c r="C249" t="s">
        <v>3502</v>
      </c>
      <c r="E249" t="s">
        <v>4117</v>
      </c>
      <c r="G249" t="str">
        <f t="shared" si="8"/>
        <v>abandonedmine</v>
      </c>
      <c r="H249" t="str">
        <f t="shared" si="7"/>
        <v>{ id:"abandonedmine", illustrator:"Claus Stephan" },</v>
      </c>
    </row>
    <row r="250" spans="1:8" x14ac:dyDescent="0.25">
      <c r="A250" t="s">
        <v>3786</v>
      </c>
      <c r="C250" t="s">
        <v>2061</v>
      </c>
      <c r="E250" t="s">
        <v>4098</v>
      </c>
      <c r="G250" t="str">
        <f t="shared" si="8"/>
        <v>altar</v>
      </c>
      <c r="H250" t="str">
        <f t="shared" si="7"/>
        <v>{ id:"altar", illustrator:"Matthias Catrein" },</v>
      </c>
    </row>
    <row r="251" spans="1:8" x14ac:dyDescent="0.25">
      <c r="A251" t="s">
        <v>3786</v>
      </c>
      <c r="C251" t="s">
        <v>3503</v>
      </c>
      <c r="E251" t="s">
        <v>4087</v>
      </c>
      <c r="G251" t="str">
        <f t="shared" si="8"/>
        <v>armory</v>
      </c>
      <c r="H251" t="str">
        <f t="shared" si="7"/>
        <v>{ id:"armory", illustrator:"Marcel-André Casasola Merkle" },</v>
      </c>
    </row>
    <row r="252" spans="1:8" x14ac:dyDescent="0.25">
      <c r="A252" t="s">
        <v>3786</v>
      </c>
      <c r="C252" t="s">
        <v>2069</v>
      </c>
      <c r="E252" t="s">
        <v>4112</v>
      </c>
      <c r="G252" t="str">
        <f t="shared" si="8"/>
        <v>bandofmisfits</v>
      </c>
      <c r="H252" t="str">
        <f t="shared" si="7"/>
        <v>{ id:"bandofmisfits", illustrator:"RC Torres" },</v>
      </c>
    </row>
    <row r="253" spans="1:8" x14ac:dyDescent="0.25">
      <c r="A253" t="s">
        <v>3786</v>
      </c>
      <c r="C253" t="s">
        <v>2069</v>
      </c>
      <c r="E253" t="s">
        <v>4116</v>
      </c>
      <c r="G253" t="str">
        <f t="shared" si="8"/>
        <v>banditcamp</v>
      </c>
      <c r="H253" t="str">
        <f t="shared" si="7"/>
        <v>{ id:"banditcamp", illustrator:"RC Torres" },</v>
      </c>
    </row>
    <row r="254" spans="1:8" x14ac:dyDescent="0.25">
      <c r="A254" t="s">
        <v>3786</v>
      </c>
      <c r="C254" t="s">
        <v>2083</v>
      </c>
      <c r="E254" t="s">
        <v>4100</v>
      </c>
      <c r="G254" t="str">
        <f t="shared" si="8"/>
        <v>beggar</v>
      </c>
      <c r="H254" t="str">
        <f t="shared" si="7"/>
        <v>{ id:"beggar", illustrator:"Garret DeChellis" },</v>
      </c>
    </row>
    <row r="255" spans="1:8" x14ac:dyDescent="0.25">
      <c r="A255" t="s">
        <v>3786</v>
      </c>
      <c r="C255" t="s">
        <v>3503</v>
      </c>
      <c r="E255" t="s">
        <v>4089</v>
      </c>
      <c r="G255" t="str">
        <f t="shared" si="8"/>
        <v>catacombs</v>
      </c>
      <c r="H255" t="str">
        <f t="shared" si="7"/>
        <v>{ id:"catacombs", illustrator:"Marcel-André Casasola Merkle" },</v>
      </c>
    </row>
    <row r="256" spans="1:8" x14ac:dyDescent="0.25">
      <c r="A256" t="s">
        <v>3786</v>
      </c>
      <c r="C256" t="s">
        <v>2022</v>
      </c>
      <c r="E256" t="s">
        <v>4090</v>
      </c>
      <c r="G256" t="str">
        <f t="shared" si="8"/>
        <v>count</v>
      </c>
      <c r="H256" t="str">
        <f t="shared" si="7"/>
        <v>{ id:"count", illustrator:"Dennis Lohausen" },</v>
      </c>
    </row>
    <row r="257" spans="1:8" x14ac:dyDescent="0.25">
      <c r="A257" t="s">
        <v>3786</v>
      </c>
      <c r="C257" t="s">
        <v>2074</v>
      </c>
      <c r="E257" t="s">
        <v>4109</v>
      </c>
      <c r="G257" t="str">
        <f t="shared" si="8"/>
        <v>counterfeit</v>
      </c>
      <c r="H257" t="str">
        <f t="shared" si="7"/>
        <v>{ id:"counterfeit", illustrator:"Ryan Laukat" },</v>
      </c>
    </row>
    <row r="258" spans="1:8" x14ac:dyDescent="0.25">
      <c r="A258" t="s">
        <v>3786</v>
      </c>
      <c r="C258" t="s">
        <v>2036</v>
      </c>
      <c r="E258" t="s">
        <v>4110</v>
      </c>
      <c r="G258" t="str">
        <f t="shared" si="8"/>
        <v>cultist</v>
      </c>
      <c r="H258" t="str">
        <f t="shared" ref="H258:H321" si="9">IF(C258="","",CONCATENATE("{ id:""",G258,""", illustrator:""",C258,""" },"))</f>
        <v>{ id:"cultist", illustrator:"Jason Slavin" },</v>
      </c>
    </row>
    <row r="259" spans="1:8" x14ac:dyDescent="0.25">
      <c r="A259" t="s">
        <v>3786</v>
      </c>
      <c r="C259" t="s">
        <v>2054</v>
      </c>
      <c r="E259" t="s">
        <v>1316</v>
      </c>
      <c r="G259" t="str">
        <f t="shared" si="8"/>
        <v>dameanna</v>
      </c>
      <c r="H259" t="str">
        <f t="shared" si="9"/>
        <v>{ id:"dameanna", illustrator:"Lorraine Schleter" },</v>
      </c>
    </row>
    <row r="260" spans="1:8" x14ac:dyDescent="0.25">
      <c r="A260" t="s">
        <v>3786</v>
      </c>
      <c r="C260" t="s">
        <v>2055</v>
      </c>
      <c r="E260" t="s">
        <v>1317</v>
      </c>
      <c r="G260" t="str">
        <f t="shared" si="8"/>
        <v>damejosephine</v>
      </c>
      <c r="H260" t="str">
        <f t="shared" si="9"/>
        <v>{ id:"damejosephine", illustrator:"Lynell Ingram" },</v>
      </c>
    </row>
    <row r="261" spans="1:8" x14ac:dyDescent="0.25">
      <c r="A261" t="s">
        <v>3786</v>
      </c>
      <c r="C261" t="s">
        <v>2055</v>
      </c>
      <c r="E261" t="s">
        <v>1318</v>
      </c>
      <c r="G261" t="str">
        <f t="shared" si="8"/>
        <v>damemolly</v>
      </c>
      <c r="H261" t="str">
        <f t="shared" si="9"/>
        <v>{ id:"damemolly", illustrator:"Lynell Ingram" },</v>
      </c>
    </row>
    <row r="262" spans="1:8" x14ac:dyDescent="0.25">
      <c r="A262" t="s">
        <v>3786</v>
      </c>
      <c r="C262" t="s">
        <v>3501</v>
      </c>
      <c r="E262" t="s">
        <v>1319</v>
      </c>
      <c r="G262" t="str">
        <f t="shared" si="8"/>
        <v>damenatalie</v>
      </c>
      <c r="H262" t="str">
        <f t="shared" si="9"/>
        <v>{ id:"damenatalie", illustrator:"Alayna Danner" },</v>
      </c>
    </row>
    <row r="263" spans="1:8" x14ac:dyDescent="0.25">
      <c r="A263" t="s">
        <v>3786</v>
      </c>
      <c r="C263" t="s">
        <v>2084</v>
      </c>
      <c r="E263" t="s">
        <v>1320</v>
      </c>
      <c r="G263" t="str">
        <f t="shared" si="8"/>
        <v>damesylvia</v>
      </c>
      <c r="H263" t="str">
        <f t="shared" si="9"/>
        <v>{ id:"damesylvia", illustrator:"Jessi J" },</v>
      </c>
    </row>
    <row r="264" spans="1:8" x14ac:dyDescent="0.25">
      <c r="A264" t="s">
        <v>3786</v>
      </c>
      <c r="C264" t="s">
        <v>2056</v>
      </c>
      <c r="E264" t="s">
        <v>4102</v>
      </c>
      <c r="G264" t="str">
        <f t="shared" si="8"/>
        <v>deathcart</v>
      </c>
      <c r="H264" t="str">
        <f t="shared" si="9"/>
        <v>{ id:"deathcart", illustrator:"Marco Morte" },</v>
      </c>
    </row>
    <row r="265" spans="1:8" x14ac:dyDescent="0.25">
      <c r="A265" t="s">
        <v>3786</v>
      </c>
      <c r="C265" t="s">
        <v>2061</v>
      </c>
      <c r="E265" t="s">
        <v>4114</v>
      </c>
      <c r="G265" t="str">
        <f t="shared" si="8"/>
        <v>feodum</v>
      </c>
      <c r="H265" t="str">
        <f t="shared" si="9"/>
        <v>{ id:"feodum", illustrator:"Matthias Catrein" },</v>
      </c>
    </row>
    <row r="266" spans="1:8" x14ac:dyDescent="0.25">
      <c r="A266" t="s">
        <v>3786</v>
      </c>
      <c r="C266" t="s">
        <v>2026</v>
      </c>
      <c r="E266" t="s">
        <v>4097</v>
      </c>
      <c r="G266" t="str">
        <f t="shared" si="8"/>
        <v>forager</v>
      </c>
      <c r="H266" t="str">
        <f t="shared" si="9"/>
        <v>{ id:"forager", illustrator:"Eric J Carter" },</v>
      </c>
    </row>
    <row r="267" spans="1:8" x14ac:dyDescent="0.25">
      <c r="A267" t="s">
        <v>3786</v>
      </c>
      <c r="C267" t="s">
        <v>2056</v>
      </c>
      <c r="E267" t="s">
        <v>4092</v>
      </c>
      <c r="G267" t="str">
        <f t="shared" si="8"/>
        <v>fortress</v>
      </c>
      <c r="H267" t="str">
        <f t="shared" si="9"/>
        <v>{ id:"fortress", illustrator:"Marco Morte" },</v>
      </c>
    </row>
    <row r="268" spans="1:8" x14ac:dyDescent="0.25">
      <c r="A268" t="s">
        <v>3786</v>
      </c>
      <c r="C268" t="s">
        <v>2042</v>
      </c>
      <c r="E268" t="s">
        <v>4108</v>
      </c>
      <c r="G268" t="str">
        <f t="shared" si="8"/>
        <v>graverobber</v>
      </c>
      <c r="H268" t="str">
        <f t="shared" si="9"/>
        <v>{ id:"graverobber", illustrator:"Julien Delval" },</v>
      </c>
    </row>
    <row r="269" spans="1:8" x14ac:dyDescent="0.25">
      <c r="A269" t="s">
        <v>3786</v>
      </c>
      <c r="C269" t="s">
        <v>3502</v>
      </c>
      <c r="E269" t="s">
        <v>4104</v>
      </c>
      <c r="G269" t="str">
        <f t="shared" ref="G269:G332" si="10">SUBSTITUTE(SUBSTITUTE(SUBSTITUTE(SUBSTITUTE(SUBSTITUTE(SUBSTITUTE(LOWER(E269), " ",""),"_2nd","##2nd"),"'",""),"-",""),"_",""),"##2nd","_2nd")</f>
        <v>hermit</v>
      </c>
      <c r="H269" t="str">
        <f t="shared" si="9"/>
        <v>{ id:"hermit", illustrator:"Claus Stephan" },</v>
      </c>
    </row>
    <row r="270" spans="1:8" x14ac:dyDescent="0.25">
      <c r="A270" t="s">
        <v>3786</v>
      </c>
      <c r="C270" t="s">
        <v>2026</v>
      </c>
      <c r="E270" t="s">
        <v>4124</v>
      </c>
      <c r="G270" t="str">
        <f t="shared" si="10"/>
        <v>hovel</v>
      </c>
      <c r="H270" t="str">
        <f t="shared" si="9"/>
        <v>{ id:"hovel", illustrator:"Eric J Carter" },</v>
      </c>
    </row>
    <row r="271" spans="1:8" x14ac:dyDescent="0.25">
      <c r="A271" t="s">
        <v>3786</v>
      </c>
      <c r="C271" t="s">
        <v>3504</v>
      </c>
      <c r="E271" t="s">
        <v>4107</v>
      </c>
      <c r="G271" t="str">
        <f t="shared" si="10"/>
        <v>huntinggrounds</v>
      </c>
      <c r="H271" t="str">
        <f t="shared" si="9"/>
        <v>{ id:"huntinggrounds", illustrator:"Simon Jannerland" },</v>
      </c>
    </row>
    <row r="272" spans="1:8" x14ac:dyDescent="0.25">
      <c r="A272" t="s">
        <v>3786</v>
      </c>
      <c r="C272" t="s">
        <v>2022</v>
      </c>
      <c r="E272" t="s">
        <v>4103</v>
      </c>
      <c r="G272" t="str">
        <f t="shared" si="10"/>
        <v>ironmonger</v>
      </c>
      <c r="H272" t="str">
        <f t="shared" si="9"/>
        <v>{ id:"ironmonger", illustrator:"Dennis Lohausen" },</v>
      </c>
    </row>
    <row r="273" spans="1:8" x14ac:dyDescent="0.25">
      <c r="A273" t="s">
        <v>3786</v>
      </c>
      <c r="C273" t="s">
        <v>2051</v>
      </c>
      <c r="E273" t="s">
        <v>4113</v>
      </c>
      <c r="G273" t="str">
        <f t="shared" si="10"/>
        <v>junkdealer</v>
      </c>
      <c r="H273" t="str">
        <f t="shared" si="9"/>
        <v>{ id:"junkdealer", illustrator:"Kurt Miller" },</v>
      </c>
    </row>
    <row r="274" spans="1:8" x14ac:dyDescent="0.25">
      <c r="A274" t="s">
        <v>3786</v>
      </c>
      <c r="C274" t="s">
        <v>2061</v>
      </c>
      <c r="E274" t="s">
        <v>4091</v>
      </c>
      <c r="G274" t="str">
        <f t="shared" si="10"/>
        <v>knights</v>
      </c>
      <c r="H274" t="str">
        <f t="shared" si="9"/>
        <v>{ id:"knights", illustrator:"Matthias Catrein" },</v>
      </c>
    </row>
    <row r="275" spans="1:8" x14ac:dyDescent="0.25">
      <c r="A275" t="s">
        <v>3786</v>
      </c>
      <c r="C275" t="s">
        <v>3502</v>
      </c>
      <c r="E275" t="s">
        <v>4121</v>
      </c>
      <c r="G275" t="str">
        <f t="shared" si="10"/>
        <v>madman</v>
      </c>
      <c r="H275" t="str">
        <f t="shared" si="9"/>
        <v>{ id:"madman", illustrator:"Claus Stephan" },</v>
      </c>
    </row>
    <row r="276" spans="1:8" x14ac:dyDescent="0.25">
      <c r="A276" t="s">
        <v>3786</v>
      </c>
      <c r="C276" t="s">
        <v>2027</v>
      </c>
      <c r="E276" t="s">
        <v>4111</v>
      </c>
      <c r="G276" t="str">
        <f t="shared" si="10"/>
        <v>marauder</v>
      </c>
      <c r="H276" t="str">
        <f t="shared" si="9"/>
        <v>{ id:"marauder", illustrator:"Franz Vohwinkel" },</v>
      </c>
    </row>
    <row r="277" spans="1:8" x14ac:dyDescent="0.25">
      <c r="A277" t="s">
        <v>3786</v>
      </c>
      <c r="C277" t="s">
        <v>2054</v>
      </c>
      <c r="E277" t="s">
        <v>4094</v>
      </c>
      <c r="G277" t="str">
        <f t="shared" si="10"/>
        <v>marketsquare</v>
      </c>
      <c r="H277" t="str">
        <f t="shared" si="9"/>
        <v>{ id:"marketsquare", illustrator:"Lorraine Schleter" },</v>
      </c>
    </row>
    <row r="278" spans="1:8" x14ac:dyDescent="0.25">
      <c r="A278" t="s">
        <v>3786</v>
      </c>
      <c r="C278" t="s">
        <v>2058</v>
      </c>
      <c r="E278" t="s">
        <v>4122</v>
      </c>
      <c r="G278" t="str">
        <f t="shared" si="10"/>
        <v>mercenary</v>
      </c>
      <c r="H278" t="str">
        <f t="shared" si="9"/>
        <v>{ id:"mercenary", illustrator:"Martin Hoffmann" },</v>
      </c>
    </row>
    <row r="279" spans="1:8" x14ac:dyDescent="0.25">
      <c r="A279" t="s">
        <v>3786</v>
      </c>
      <c r="C279" t="s">
        <v>3501</v>
      </c>
      <c r="E279" t="s">
        <v>4105</v>
      </c>
      <c r="G279" t="str">
        <f t="shared" si="10"/>
        <v>mystic</v>
      </c>
      <c r="H279" t="str">
        <f t="shared" si="9"/>
        <v>{ id:"mystic", illustrator:"Alayna Danner" },</v>
      </c>
    </row>
    <row r="280" spans="1:8" x14ac:dyDescent="0.25">
      <c r="A280" t="s">
        <v>3786</v>
      </c>
      <c r="C280" t="s">
        <v>2018</v>
      </c>
      <c r="E280" t="s">
        <v>4125</v>
      </c>
      <c r="G280" t="str">
        <f t="shared" si="10"/>
        <v>necropolis</v>
      </c>
      <c r="H280" t="str">
        <f t="shared" si="9"/>
        <v>{ id:"necropolis", illustrator:"Brian Brinlee" },</v>
      </c>
    </row>
    <row r="281" spans="1:8" x14ac:dyDescent="0.25">
      <c r="A281" t="s">
        <v>3786</v>
      </c>
      <c r="C281" t="s">
        <v>2058</v>
      </c>
      <c r="E281" t="s">
        <v>4126</v>
      </c>
      <c r="G281" t="str">
        <f t="shared" si="10"/>
        <v>overgrownestate</v>
      </c>
      <c r="H281" t="str">
        <f t="shared" si="9"/>
        <v>{ id:"overgrownestate", illustrator:"Martin Hoffmann" },</v>
      </c>
    </row>
    <row r="282" spans="1:8" x14ac:dyDescent="0.25">
      <c r="A282" t="s">
        <v>3786</v>
      </c>
      <c r="C282" t="s">
        <v>3502</v>
      </c>
      <c r="E282" t="s">
        <v>699</v>
      </c>
      <c r="G282" t="str">
        <f t="shared" si="10"/>
        <v>pillage</v>
      </c>
      <c r="H282" t="str">
        <f t="shared" si="9"/>
        <v>{ id:"pillage", illustrator:"Claus Stephan" },</v>
      </c>
    </row>
    <row r="283" spans="1:8" x14ac:dyDescent="0.25">
      <c r="A283" t="s">
        <v>3786</v>
      </c>
      <c r="C283" t="s">
        <v>2084</v>
      </c>
      <c r="E283" t="s">
        <v>4101</v>
      </c>
      <c r="G283" t="str">
        <f t="shared" si="10"/>
        <v>poorhouse</v>
      </c>
      <c r="H283" t="str">
        <f t="shared" si="9"/>
        <v>{ id:"poorhouse", illustrator:"Jessi J" },</v>
      </c>
    </row>
    <row r="284" spans="1:8" x14ac:dyDescent="0.25">
      <c r="A284" t="s">
        <v>3786</v>
      </c>
      <c r="C284" t="s">
        <v>2017</v>
      </c>
      <c r="E284" t="s">
        <v>703</v>
      </c>
      <c r="G284" t="str">
        <f t="shared" si="10"/>
        <v>procession</v>
      </c>
      <c r="H284" t="str">
        <f t="shared" si="9"/>
        <v>{ id:"procession", illustrator:"Alex Drummond" },</v>
      </c>
    </row>
    <row r="285" spans="1:8" x14ac:dyDescent="0.25">
      <c r="A285" t="s">
        <v>3786</v>
      </c>
      <c r="C285" t="s">
        <v>2033</v>
      </c>
      <c r="E285" t="s">
        <v>704</v>
      </c>
      <c r="G285" t="str">
        <f t="shared" si="10"/>
        <v>rats</v>
      </c>
      <c r="H285" t="str">
        <f t="shared" si="9"/>
        <v>{ id:"rats", illustrator:"Ian Kirkpatrick" },</v>
      </c>
    </row>
    <row r="286" spans="1:8" x14ac:dyDescent="0.25">
      <c r="A286" t="s">
        <v>3786</v>
      </c>
      <c r="C286" t="s">
        <v>2051</v>
      </c>
      <c r="E286" t="s">
        <v>4115</v>
      </c>
      <c r="G286" t="str">
        <f t="shared" si="10"/>
        <v>rebuild</v>
      </c>
      <c r="H286" t="str">
        <f t="shared" si="9"/>
        <v>{ id:"rebuild", illustrator:"Kurt Miller" },</v>
      </c>
    </row>
    <row r="287" spans="1:8" x14ac:dyDescent="0.25">
      <c r="A287" t="s">
        <v>3786</v>
      </c>
      <c r="C287" t="s">
        <v>2040</v>
      </c>
      <c r="E287" t="s">
        <v>3481</v>
      </c>
      <c r="G287" t="str">
        <f t="shared" si="10"/>
        <v>rogue</v>
      </c>
      <c r="H287" t="str">
        <f t="shared" si="9"/>
        <v>{ id:"rogue", illustrator:"Jesse Mead" },</v>
      </c>
    </row>
    <row r="288" spans="1:8" x14ac:dyDescent="0.25">
      <c r="A288" t="s">
        <v>3786</v>
      </c>
      <c r="C288" t="s">
        <v>2032</v>
      </c>
      <c r="E288" t="s">
        <v>4118</v>
      </c>
      <c r="G288" t="str">
        <f t="shared" si="10"/>
        <v>ruinedlibrary</v>
      </c>
      <c r="H288" t="str">
        <f t="shared" si="9"/>
        <v>{ id:"ruinedlibrary", illustrator:"Harald Lieske" },</v>
      </c>
    </row>
    <row r="289" spans="1:8" x14ac:dyDescent="0.25">
      <c r="A289" t="s">
        <v>3786</v>
      </c>
      <c r="C289" t="s">
        <v>3503</v>
      </c>
      <c r="E289" t="s">
        <v>4119</v>
      </c>
      <c r="G289" t="str">
        <f t="shared" si="10"/>
        <v>ruinedmarket</v>
      </c>
      <c r="H289" t="str">
        <f t="shared" si="9"/>
        <v>{ id:"ruinedmarket", illustrator:"Marcel-André Casasola Merkle" },</v>
      </c>
    </row>
    <row r="290" spans="1:8" x14ac:dyDescent="0.25">
      <c r="A290" t="s">
        <v>3786</v>
      </c>
      <c r="C290" t="s">
        <v>2024</v>
      </c>
      <c r="E290" t="s">
        <v>2081</v>
      </c>
      <c r="G290" t="str">
        <f t="shared" si="10"/>
        <v>ruinedvillage</v>
      </c>
      <c r="H290" t="str">
        <f t="shared" si="9"/>
        <v>{ id:"ruinedvillage", illustrator:"Doris Matthäus" },</v>
      </c>
    </row>
    <row r="291" spans="1:8" x14ac:dyDescent="0.25">
      <c r="A291" t="s">
        <v>3786</v>
      </c>
      <c r="C291" t="s">
        <v>2032</v>
      </c>
      <c r="E291" t="s">
        <v>705</v>
      </c>
      <c r="G291" t="str">
        <f t="shared" si="10"/>
        <v>sage</v>
      </c>
      <c r="H291" t="str">
        <f t="shared" si="9"/>
        <v>{ id:"sage", illustrator:"Harald Lieske" },</v>
      </c>
    </row>
    <row r="292" spans="1:8" x14ac:dyDescent="0.25">
      <c r="A292" t="s">
        <v>3786</v>
      </c>
      <c r="C292" t="s">
        <v>2027</v>
      </c>
      <c r="E292" t="s">
        <v>4093</v>
      </c>
      <c r="G292" t="str">
        <f t="shared" si="10"/>
        <v>scavenger</v>
      </c>
      <c r="H292" t="str">
        <f t="shared" si="9"/>
        <v>{ id:"scavenger", illustrator:"Franz Vohwinkel" },</v>
      </c>
    </row>
    <row r="293" spans="1:8" x14ac:dyDescent="0.25">
      <c r="A293" t="s">
        <v>3786</v>
      </c>
      <c r="C293" t="s">
        <v>2041</v>
      </c>
      <c r="E293" t="s">
        <v>1321</v>
      </c>
      <c r="G293" t="str">
        <f t="shared" si="10"/>
        <v>sirbailey</v>
      </c>
      <c r="H293" t="str">
        <f t="shared" si="9"/>
        <v>{ id:"sirbailey", illustrator:"Joshua Stewart" },</v>
      </c>
    </row>
    <row r="294" spans="1:8" x14ac:dyDescent="0.25">
      <c r="A294" t="s">
        <v>3786</v>
      </c>
      <c r="C294" t="s">
        <v>2056</v>
      </c>
      <c r="E294" t="s">
        <v>1322</v>
      </c>
      <c r="G294" t="str">
        <f t="shared" si="10"/>
        <v>sirdestry</v>
      </c>
      <c r="H294" t="str">
        <f t="shared" si="9"/>
        <v>{ id:"sirdestry", illustrator:"Marco Morte" },</v>
      </c>
    </row>
    <row r="295" spans="1:8" x14ac:dyDescent="0.25">
      <c r="A295" t="s">
        <v>3786</v>
      </c>
      <c r="C295" t="s">
        <v>2042</v>
      </c>
      <c r="E295" t="s">
        <v>1323</v>
      </c>
      <c r="G295" t="str">
        <f t="shared" si="10"/>
        <v>sirmartin</v>
      </c>
      <c r="H295" t="str">
        <f t="shared" si="9"/>
        <v>{ id:"sirmartin", illustrator:"Julien Delval" },</v>
      </c>
    </row>
    <row r="296" spans="1:8" x14ac:dyDescent="0.25">
      <c r="A296" t="s">
        <v>3786</v>
      </c>
      <c r="C296" t="s">
        <v>2056</v>
      </c>
      <c r="E296" t="s">
        <v>1324</v>
      </c>
      <c r="G296" t="str">
        <f t="shared" si="10"/>
        <v>sirmichael</v>
      </c>
      <c r="H296" t="str">
        <f t="shared" si="9"/>
        <v>{ id:"sirmichael", illustrator:"Marco Morte" },</v>
      </c>
    </row>
    <row r="297" spans="1:8" x14ac:dyDescent="0.25">
      <c r="A297" t="s">
        <v>3786</v>
      </c>
      <c r="C297" t="s">
        <v>2083</v>
      </c>
      <c r="E297" t="s">
        <v>1325</v>
      </c>
      <c r="G297" t="str">
        <f t="shared" si="10"/>
        <v>sirvander</v>
      </c>
      <c r="H297" t="str">
        <f t="shared" si="9"/>
        <v>{ id:"sirvander", illustrator:"Garret DeChellis" },</v>
      </c>
    </row>
    <row r="298" spans="1:8" x14ac:dyDescent="0.25">
      <c r="A298" t="s">
        <v>3786</v>
      </c>
      <c r="C298" t="s">
        <v>2074</v>
      </c>
      <c r="E298" t="s">
        <v>4123</v>
      </c>
      <c r="G298" t="str">
        <f t="shared" si="10"/>
        <v>spoils</v>
      </c>
      <c r="H298" t="str">
        <f t="shared" si="9"/>
        <v>{ id:"spoils", illustrator:"Ryan Laukat" },</v>
      </c>
    </row>
    <row r="299" spans="1:8" x14ac:dyDescent="0.25">
      <c r="A299" t="s">
        <v>3786</v>
      </c>
      <c r="C299" t="s">
        <v>2032</v>
      </c>
      <c r="E299" t="s">
        <v>4099</v>
      </c>
      <c r="G299" t="str">
        <f t="shared" si="10"/>
        <v>squire</v>
      </c>
      <c r="H299" t="str">
        <f t="shared" si="9"/>
        <v>{ id:"squire", illustrator:"Harald Lieske" },</v>
      </c>
    </row>
    <row r="300" spans="1:8" x14ac:dyDescent="0.25">
      <c r="A300" t="s">
        <v>3786</v>
      </c>
      <c r="C300" t="s">
        <v>2017</v>
      </c>
      <c r="E300" t="s">
        <v>4106</v>
      </c>
      <c r="G300" t="str">
        <f t="shared" si="10"/>
        <v>storeroom</v>
      </c>
      <c r="H300" t="str">
        <f t="shared" si="9"/>
        <v>{ id:"storeroom", illustrator:"Alex Drummond" },</v>
      </c>
    </row>
    <row r="301" spans="1:8" x14ac:dyDescent="0.25">
      <c r="A301" t="s">
        <v>3786</v>
      </c>
      <c r="C301" t="s">
        <v>2017</v>
      </c>
      <c r="E301" t="s">
        <v>4120</v>
      </c>
      <c r="G301" t="str">
        <f t="shared" si="10"/>
        <v>survivors</v>
      </c>
      <c r="H301" t="str">
        <f t="shared" si="9"/>
        <v>{ id:"survivors", illustrator:"Alex Drummond" },</v>
      </c>
    </row>
    <row r="302" spans="1:8" x14ac:dyDescent="0.25">
      <c r="A302" t="s">
        <v>3786</v>
      </c>
      <c r="C302" t="s">
        <v>2058</v>
      </c>
      <c r="E302" t="s">
        <v>4095</v>
      </c>
      <c r="G302" t="str">
        <f t="shared" si="10"/>
        <v>urchin</v>
      </c>
      <c r="H302" t="str">
        <f t="shared" si="9"/>
        <v>{ id:"urchin", illustrator:"Martin Hoffmann" },</v>
      </c>
    </row>
    <row r="303" spans="1:8" x14ac:dyDescent="0.25">
      <c r="A303" t="s">
        <v>3786</v>
      </c>
      <c r="C303" t="s">
        <v>2041</v>
      </c>
      <c r="E303" t="s">
        <v>4088</v>
      </c>
      <c r="G303" t="str">
        <f t="shared" si="10"/>
        <v>vagrant</v>
      </c>
      <c r="H303" t="str">
        <f t="shared" si="9"/>
        <v>{ id:"vagrant", illustrator:"Joshua Stewart" },</v>
      </c>
    </row>
    <row r="304" spans="1:8" x14ac:dyDescent="0.25">
      <c r="A304" t="s">
        <v>3786</v>
      </c>
      <c r="C304" t="s">
        <v>2029</v>
      </c>
      <c r="E304" t="s">
        <v>2030</v>
      </c>
      <c r="G304" t="str">
        <f t="shared" si="10"/>
        <v>wanderingminstrel</v>
      </c>
      <c r="H304" t="str">
        <f t="shared" si="9"/>
        <v>{ id:"wanderingminstrel", illustrator:"Guillaume Ducos" },</v>
      </c>
    </row>
    <row r="305" spans="1:8" x14ac:dyDescent="0.25">
      <c r="A305" t="s">
        <v>3786</v>
      </c>
      <c r="G305" t="str">
        <f t="shared" si="10"/>
        <v/>
      </c>
      <c r="H305" t="str">
        <f t="shared" si="9"/>
        <v/>
      </c>
    </row>
    <row r="306" spans="1:8" x14ac:dyDescent="0.25">
      <c r="A306" t="s">
        <v>3787</v>
      </c>
      <c r="C306" t="s">
        <v>3501</v>
      </c>
      <c r="E306" t="s">
        <v>4058</v>
      </c>
      <c r="G306" t="str">
        <f t="shared" si="10"/>
        <v>advisor</v>
      </c>
      <c r="H306" t="str">
        <f t="shared" si="9"/>
        <v>{ id:"advisor", illustrator:"Alayna Danner" },</v>
      </c>
    </row>
    <row r="307" spans="1:8" x14ac:dyDescent="0.25">
      <c r="A307" t="s">
        <v>3787</v>
      </c>
      <c r="C307" t="s">
        <v>2055</v>
      </c>
      <c r="E307" t="s">
        <v>4060</v>
      </c>
      <c r="G307" t="str">
        <f t="shared" si="10"/>
        <v>baker</v>
      </c>
      <c r="H307" t="str">
        <f t="shared" si="9"/>
        <v>{ id:"baker", illustrator:"Lynell Ingram" },</v>
      </c>
    </row>
    <row r="308" spans="1:8" x14ac:dyDescent="0.25">
      <c r="A308" t="s">
        <v>3787</v>
      </c>
      <c r="C308" t="s">
        <v>2055</v>
      </c>
      <c r="E308" t="s">
        <v>4063</v>
      </c>
      <c r="G308" t="str">
        <f t="shared" si="10"/>
        <v>butcher</v>
      </c>
      <c r="H308" t="str">
        <f t="shared" si="9"/>
        <v>{ id:"butcher", illustrator:"Lynell Ingram" },</v>
      </c>
    </row>
    <row r="309" spans="1:8" x14ac:dyDescent="0.25">
      <c r="A309" t="s">
        <v>3787</v>
      </c>
      <c r="C309" t="s">
        <v>2043</v>
      </c>
      <c r="E309" t="s">
        <v>3500</v>
      </c>
      <c r="G309" t="str">
        <f t="shared" si="10"/>
        <v>candlestickmaker</v>
      </c>
      <c r="H309" t="str">
        <f t="shared" si="9"/>
        <v>{ id:"candlestickmaker", illustrator:"Kelli Stakenas" },</v>
      </c>
    </row>
    <row r="310" spans="1:8" x14ac:dyDescent="0.25">
      <c r="A310" t="s">
        <v>3787</v>
      </c>
      <c r="C310" t="s">
        <v>2054</v>
      </c>
      <c r="E310" t="s">
        <v>4065</v>
      </c>
      <c r="G310" t="str">
        <f t="shared" si="10"/>
        <v>doctor</v>
      </c>
      <c r="H310" t="str">
        <f t="shared" si="9"/>
        <v>{ id:"doctor", illustrator:"Lorraine Schleter" },</v>
      </c>
    </row>
    <row r="311" spans="1:8" x14ac:dyDescent="0.25">
      <c r="A311" t="s">
        <v>3787</v>
      </c>
      <c r="C311" t="s">
        <v>2084</v>
      </c>
      <c r="E311" t="s">
        <v>4068</v>
      </c>
      <c r="G311" t="str">
        <f t="shared" si="10"/>
        <v>herald</v>
      </c>
      <c r="H311" t="str">
        <f t="shared" si="9"/>
        <v>{ id:"herald", illustrator:"Jessi J" },</v>
      </c>
    </row>
    <row r="312" spans="1:8" x14ac:dyDescent="0.25">
      <c r="A312" t="s">
        <v>3787</v>
      </c>
      <c r="C312" t="s">
        <v>2051</v>
      </c>
      <c r="E312" t="s">
        <v>4071</v>
      </c>
      <c r="G312" t="str">
        <f t="shared" si="10"/>
        <v>journeyman</v>
      </c>
      <c r="H312" t="str">
        <f t="shared" si="9"/>
        <v>{ id:"journeyman", illustrator:"Kurt Miller" },</v>
      </c>
    </row>
    <row r="313" spans="1:8" x14ac:dyDescent="0.25">
      <c r="A313" t="s">
        <v>3787</v>
      </c>
      <c r="C313" t="s">
        <v>2043</v>
      </c>
      <c r="E313" t="s">
        <v>4073</v>
      </c>
      <c r="G313" t="str">
        <f t="shared" si="10"/>
        <v>masterpiece</v>
      </c>
      <c r="H313" t="str">
        <f t="shared" si="9"/>
        <v>{ id:"masterpiece", illustrator:"Kelli Stakenas" },</v>
      </c>
    </row>
    <row r="314" spans="1:8" x14ac:dyDescent="0.25">
      <c r="A314" t="s">
        <v>3787</v>
      </c>
      <c r="C314" t="s">
        <v>2026</v>
      </c>
      <c r="E314" t="s">
        <v>4075</v>
      </c>
      <c r="G314" t="str">
        <f t="shared" si="10"/>
        <v>merchantguild</v>
      </c>
      <c r="H314" t="str">
        <f t="shared" si="9"/>
        <v>{ id:"merchantguild", illustrator:"Eric J Carter" },</v>
      </c>
    </row>
    <row r="315" spans="1:8" x14ac:dyDescent="0.25">
      <c r="A315" t="s">
        <v>3787</v>
      </c>
      <c r="C315" t="s">
        <v>2074</v>
      </c>
      <c r="E315" t="s">
        <v>4077</v>
      </c>
      <c r="G315" t="str">
        <f t="shared" si="10"/>
        <v>plaza</v>
      </c>
      <c r="H315" t="str">
        <f t="shared" si="9"/>
        <v>{ id:"plaza", illustrator:"Ryan Laukat" },</v>
      </c>
    </row>
    <row r="316" spans="1:8" x14ac:dyDescent="0.25">
      <c r="A316" t="s">
        <v>3787</v>
      </c>
      <c r="C316" t="s">
        <v>3501</v>
      </c>
      <c r="E316" t="s">
        <v>4080</v>
      </c>
      <c r="G316" t="str">
        <f t="shared" si="10"/>
        <v>soothsayer</v>
      </c>
      <c r="H316" t="str">
        <f t="shared" si="9"/>
        <v>{ id:"soothsayer", illustrator:"Alayna Danner" },</v>
      </c>
    </row>
    <row r="317" spans="1:8" x14ac:dyDescent="0.25">
      <c r="A317" t="s">
        <v>3787</v>
      </c>
      <c r="C317" t="s">
        <v>2054</v>
      </c>
      <c r="E317" t="s">
        <v>4083</v>
      </c>
      <c r="G317" t="str">
        <f t="shared" si="10"/>
        <v>stonemason</v>
      </c>
      <c r="H317" t="str">
        <f t="shared" si="9"/>
        <v>{ id:"stonemason", illustrator:"Lorraine Schleter" },</v>
      </c>
    </row>
    <row r="318" spans="1:8" x14ac:dyDescent="0.25">
      <c r="A318" t="s">
        <v>3787</v>
      </c>
      <c r="C318" t="s">
        <v>2084</v>
      </c>
      <c r="E318" t="s">
        <v>4085</v>
      </c>
      <c r="G318" t="str">
        <f t="shared" si="10"/>
        <v>taxman</v>
      </c>
      <c r="H318" t="str">
        <f t="shared" si="9"/>
        <v>{ id:"taxman", illustrator:"Jessi J" },</v>
      </c>
    </row>
    <row r="319" spans="1:8" x14ac:dyDescent="0.25">
      <c r="A319" t="s">
        <v>3787</v>
      </c>
      <c r="G319" t="str">
        <f t="shared" si="10"/>
        <v/>
      </c>
      <c r="H319" t="str">
        <f t="shared" si="9"/>
        <v/>
      </c>
    </row>
    <row r="320" spans="1:8" x14ac:dyDescent="0.25">
      <c r="A320" t="s">
        <v>3796</v>
      </c>
      <c r="C320" t="s">
        <v>3502</v>
      </c>
      <c r="E320" t="s">
        <v>3807</v>
      </c>
      <c r="G320" t="str">
        <f t="shared" si="10"/>
        <v>carnival</v>
      </c>
      <c r="H320" t="str">
        <f t="shared" si="9"/>
        <v>{ id:"carnival", illustrator:"Claus Stephan" },</v>
      </c>
    </row>
    <row r="321" spans="1:8" x14ac:dyDescent="0.25">
      <c r="A321" t="s">
        <v>3796</v>
      </c>
      <c r="C321" t="s">
        <v>3829</v>
      </c>
      <c r="E321" t="s">
        <v>3810</v>
      </c>
      <c r="G321" t="str">
        <f t="shared" si="10"/>
        <v>coronet</v>
      </c>
      <c r="H321" t="str">
        <f t="shared" si="9"/>
        <v>{ id:"coronet", illustrator:"Marco Primo" },</v>
      </c>
    </row>
    <row r="322" spans="1:8" x14ac:dyDescent="0.25">
      <c r="A322" t="s">
        <v>3796</v>
      </c>
      <c r="C322" t="s">
        <v>2058</v>
      </c>
      <c r="E322" t="s">
        <v>3811</v>
      </c>
      <c r="G322" t="str">
        <f t="shared" si="10"/>
        <v>courser</v>
      </c>
      <c r="H322" t="str">
        <f t="shared" ref="H322:H385" si="11">IF(C322="","",CONCATENATE("{ id:""",G322,""", illustrator:""",C322,""" },"))</f>
        <v>{ id:"courser", illustrator:"Martin Hoffmann" },</v>
      </c>
    </row>
    <row r="323" spans="1:8" x14ac:dyDescent="0.25">
      <c r="A323" t="s">
        <v>3796</v>
      </c>
      <c r="C323" t="s">
        <v>2031</v>
      </c>
      <c r="E323" t="s">
        <v>4096</v>
      </c>
      <c r="G323" t="str">
        <f t="shared" si="10"/>
        <v>demesne</v>
      </c>
      <c r="H323" t="str">
        <f t="shared" si="11"/>
        <v>{ id:"demesne", illustrator:"Hans Krill" },</v>
      </c>
    </row>
    <row r="324" spans="1:8" x14ac:dyDescent="0.25">
      <c r="A324" t="s">
        <v>3796</v>
      </c>
      <c r="C324" t="s">
        <v>2083</v>
      </c>
      <c r="E324" t="s">
        <v>3806</v>
      </c>
      <c r="G324" t="str">
        <f t="shared" si="10"/>
        <v>farmhands</v>
      </c>
      <c r="H324" t="str">
        <f t="shared" si="11"/>
        <v>{ id:"farmhands", illustrator:"Garret DeChellis" },</v>
      </c>
    </row>
    <row r="325" spans="1:8" x14ac:dyDescent="0.25">
      <c r="A325" t="s">
        <v>3796</v>
      </c>
      <c r="C325" t="s">
        <v>3502</v>
      </c>
      <c r="E325" t="s">
        <v>3803</v>
      </c>
      <c r="G325" t="str">
        <f t="shared" si="10"/>
        <v>farrier</v>
      </c>
      <c r="H325" t="str">
        <f t="shared" si="11"/>
        <v>{ id:"farrier", illustrator:"Claus Stephan" },</v>
      </c>
    </row>
    <row r="326" spans="1:8" x14ac:dyDescent="0.25">
      <c r="A326" t="s">
        <v>3796</v>
      </c>
      <c r="C326" t="s">
        <v>2084</v>
      </c>
      <c r="E326" t="s">
        <v>3808</v>
      </c>
      <c r="G326" t="str">
        <f t="shared" si="10"/>
        <v>ferryman</v>
      </c>
      <c r="H326" t="str">
        <f t="shared" si="11"/>
        <v>{ id:"ferryman", illustrator:"Jessi J" },</v>
      </c>
    </row>
    <row r="327" spans="1:8" x14ac:dyDescent="0.25">
      <c r="A327" t="s">
        <v>3796</v>
      </c>
      <c r="C327" t="s">
        <v>2084</v>
      </c>
      <c r="E327" t="s">
        <v>3910</v>
      </c>
      <c r="G327" t="str">
        <f t="shared" si="10"/>
        <v>footpad</v>
      </c>
      <c r="H327" t="str">
        <f t="shared" si="11"/>
        <v>{ id:"footpad", illustrator:"Jessi J" },</v>
      </c>
    </row>
    <row r="328" spans="1:8" x14ac:dyDescent="0.25">
      <c r="A328" t="s">
        <v>3796</v>
      </c>
      <c r="C328" t="s">
        <v>2058</v>
      </c>
      <c r="E328" t="s">
        <v>3812</v>
      </c>
      <c r="G328" t="str">
        <f t="shared" si="10"/>
        <v>housecarl</v>
      </c>
      <c r="H328" t="str">
        <f t="shared" si="11"/>
        <v>{ id:"housecarl", illustrator:"Martin Hoffmann" },</v>
      </c>
    </row>
    <row r="329" spans="1:8" x14ac:dyDescent="0.25">
      <c r="A329" t="s">
        <v>3796</v>
      </c>
      <c r="C329" t="s">
        <v>3829</v>
      </c>
      <c r="E329" t="s">
        <v>3813</v>
      </c>
      <c r="G329" t="str">
        <f t="shared" si="10"/>
        <v>hugeturnip</v>
      </c>
      <c r="H329" t="str">
        <f t="shared" si="11"/>
        <v>{ id:"hugeturnip", illustrator:"Marco Primo" },</v>
      </c>
    </row>
    <row r="330" spans="1:8" x14ac:dyDescent="0.25">
      <c r="A330" t="s">
        <v>3796</v>
      </c>
      <c r="C330" t="s">
        <v>3502</v>
      </c>
      <c r="E330" t="s">
        <v>3805</v>
      </c>
      <c r="G330" t="str">
        <f t="shared" si="10"/>
        <v>infirmary</v>
      </c>
      <c r="H330" t="str">
        <f t="shared" si="11"/>
        <v>{ id:"infirmary", illustrator:"Claus Stephan" },</v>
      </c>
    </row>
    <row r="331" spans="1:8" x14ac:dyDescent="0.25">
      <c r="A331" t="s">
        <v>3796</v>
      </c>
      <c r="C331" t="s">
        <v>3828</v>
      </c>
      <c r="E331" t="s">
        <v>3809</v>
      </c>
      <c r="G331" t="str">
        <f t="shared" si="10"/>
        <v>joust</v>
      </c>
      <c r="H331" t="str">
        <f t="shared" si="11"/>
        <v>{ id:"joust", illustrator:"Michael Watson" },</v>
      </c>
    </row>
    <row r="332" spans="1:8" x14ac:dyDescent="0.25">
      <c r="A332" t="s">
        <v>3796</v>
      </c>
      <c r="C332" t="s">
        <v>2042</v>
      </c>
      <c r="E332" t="s">
        <v>3933</v>
      </c>
      <c r="G332" t="str">
        <f t="shared" si="10"/>
        <v>renown</v>
      </c>
      <c r="H332" t="str">
        <f t="shared" si="11"/>
        <v>{ id:"renown", illustrator:"Julien Delval" },</v>
      </c>
    </row>
    <row r="333" spans="1:8" x14ac:dyDescent="0.25">
      <c r="A333" t="s">
        <v>3796</v>
      </c>
      <c r="C333" t="s">
        <v>2026</v>
      </c>
      <c r="E333" t="s">
        <v>3804</v>
      </c>
      <c r="G333" t="str">
        <f t="shared" ref="G333:G396" si="12">SUBSTITUTE(SUBSTITUTE(SUBSTITUTE(SUBSTITUTE(SUBSTITUTE(SUBSTITUTE(LOWER(E333), " ",""),"_2nd","##2nd"),"'",""),"-",""),"_",""),"##2nd","_2nd")</f>
        <v>shop</v>
      </c>
      <c r="H333" t="str">
        <f t="shared" si="11"/>
        <v>{ id:"shop", illustrator:"Eric J Carter" },</v>
      </c>
    </row>
    <row r="334" spans="1:8" x14ac:dyDescent="0.25">
      <c r="A334" t="s">
        <v>3796</v>
      </c>
      <c r="G334" t="str">
        <f t="shared" si="12"/>
        <v/>
      </c>
      <c r="H334" t="str">
        <f t="shared" si="11"/>
        <v/>
      </c>
    </row>
    <row r="335" spans="1:8" x14ac:dyDescent="0.25">
      <c r="A335" t="s">
        <v>3788</v>
      </c>
      <c r="C335" t="s">
        <v>2061</v>
      </c>
      <c r="E335" t="s">
        <v>4345</v>
      </c>
      <c r="G335" t="str">
        <f t="shared" si="12"/>
        <v>alms</v>
      </c>
      <c r="H335" t="str">
        <f t="shared" si="11"/>
        <v>{ id:"alms", illustrator:"Matthias Catrein" },</v>
      </c>
    </row>
    <row r="336" spans="1:8" x14ac:dyDescent="0.25">
      <c r="A336" t="s">
        <v>3788</v>
      </c>
      <c r="C336" t="s">
        <v>2061</v>
      </c>
      <c r="E336" t="s">
        <v>4307</v>
      </c>
      <c r="G336" t="str">
        <f t="shared" si="12"/>
        <v>amulet</v>
      </c>
      <c r="H336" t="str">
        <f t="shared" si="11"/>
        <v>{ id:"amulet", illustrator:"Matthias Catrein" },</v>
      </c>
    </row>
    <row r="337" spans="1:8" x14ac:dyDescent="0.25">
      <c r="A337" t="s">
        <v>3788</v>
      </c>
      <c r="C337" t="s">
        <v>2055</v>
      </c>
      <c r="E337" t="s">
        <v>4308</v>
      </c>
      <c r="G337" t="str">
        <f t="shared" si="12"/>
        <v>artificer</v>
      </c>
      <c r="H337" t="str">
        <f t="shared" si="11"/>
        <v>{ id:"artificer", illustrator:"Lynell Ingram" },</v>
      </c>
    </row>
    <row r="338" spans="1:8" x14ac:dyDescent="0.25">
      <c r="A338" t="s">
        <v>3788</v>
      </c>
      <c r="C338" t="s">
        <v>2018</v>
      </c>
      <c r="E338" t="s">
        <v>4338</v>
      </c>
      <c r="G338" t="str">
        <f t="shared" si="12"/>
        <v>ball</v>
      </c>
      <c r="H338" t="str">
        <f t="shared" si="11"/>
        <v>{ id:"ball", illustrator:"Brian Brinlee" },</v>
      </c>
    </row>
    <row r="339" spans="1:8" x14ac:dyDescent="0.25">
      <c r="A339" t="s">
        <v>3788</v>
      </c>
      <c r="C339" t="s">
        <v>2018</v>
      </c>
      <c r="E339" t="s">
        <v>4335</v>
      </c>
      <c r="G339" t="str">
        <f t="shared" si="12"/>
        <v>bonfire</v>
      </c>
      <c r="H339" t="str">
        <f t="shared" si="11"/>
        <v>{ id:"bonfire", illustrator:"Brian Brinlee" },</v>
      </c>
    </row>
    <row r="340" spans="1:8" x14ac:dyDescent="0.25">
      <c r="A340" t="s">
        <v>3788</v>
      </c>
      <c r="C340" t="s">
        <v>2055</v>
      </c>
      <c r="E340" t="s">
        <v>4341</v>
      </c>
      <c r="G340" t="str">
        <f t="shared" si="12"/>
        <v>borrow</v>
      </c>
      <c r="H340" t="str">
        <f t="shared" si="11"/>
        <v>{ id:"borrow", illustrator:"Lynell Ingram" },</v>
      </c>
    </row>
    <row r="341" spans="1:8" x14ac:dyDescent="0.25">
      <c r="A341" t="s">
        <v>3788</v>
      </c>
      <c r="C341" t="s">
        <v>2051</v>
      </c>
      <c r="E341" t="s">
        <v>4309</v>
      </c>
      <c r="G341" t="str">
        <f t="shared" si="12"/>
        <v>bridgetroll</v>
      </c>
      <c r="H341" t="str">
        <f t="shared" si="11"/>
        <v>{ id:"bridgetroll", illustrator:"Kurt Miller" },</v>
      </c>
    </row>
    <row r="342" spans="1:8" x14ac:dyDescent="0.25">
      <c r="A342" t="s">
        <v>3788</v>
      </c>
      <c r="C342" t="s">
        <v>2042</v>
      </c>
      <c r="E342" t="s">
        <v>4310</v>
      </c>
      <c r="G342" t="str">
        <f t="shared" si="12"/>
        <v>caravanguard</v>
      </c>
      <c r="H342" t="str">
        <f t="shared" si="11"/>
        <v>{ id:"caravanguard", illustrator:"Julien Delval" },</v>
      </c>
    </row>
    <row r="343" spans="1:8" x14ac:dyDescent="0.25">
      <c r="A343" t="s">
        <v>3788</v>
      </c>
      <c r="C343" t="s">
        <v>3501</v>
      </c>
      <c r="E343" t="s">
        <v>4353</v>
      </c>
      <c r="G343" t="str">
        <f t="shared" si="12"/>
        <v>champion</v>
      </c>
      <c r="H343" t="str">
        <f t="shared" si="11"/>
        <v>{ id:"champion", illustrator:"Alayna Danner" },</v>
      </c>
    </row>
    <row r="344" spans="1:8" x14ac:dyDescent="0.25">
      <c r="A344" t="s">
        <v>3788</v>
      </c>
      <c r="C344" t="s">
        <v>2074</v>
      </c>
      <c r="E344" t="s">
        <v>4333</v>
      </c>
      <c r="G344" t="str">
        <f t="shared" si="12"/>
        <v>coinoftherealm</v>
      </c>
      <c r="H344" t="str">
        <f t="shared" si="11"/>
        <v>{ id:"coinoftherealm", illustrator:"Ryan Laukat" },</v>
      </c>
    </row>
    <row r="345" spans="1:8" x14ac:dyDescent="0.25">
      <c r="A345" t="s">
        <v>3788</v>
      </c>
      <c r="C345" t="s">
        <v>2032</v>
      </c>
      <c r="E345" t="s">
        <v>1495</v>
      </c>
      <c r="G345" t="str">
        <f t="shared" si="12"/>
        <v>disciple</v>
      </c>
      <c r="H345" t="str">
        <f t="shared" si="11"/>
        <v>{ id:"disciple", illustrator:"Harald Lieske" },</v>
      </c>
    </row>
    <row r="346" spans="1:8" x14ac:dyDescent="0.25">
      <c r="A346" t="s">
        <v>3788</v>
      </c>
      <c r="C346" t="s">
        <v>2061</v>
      </c>
      <c r="E346" t="s">
        <v>4311</v>
      </c>
      <c r="G346" t="str">
        <f t="shared" si="12"/>
        <v>distantlands</v>
      </c>
      <c r="H346" t="str">
        <f t="shared" si="11"/>
        <v>{ id:"distantlands", illustrator:"Matthias Catrein" },</v>
      </c>
    </row>
    <row r="347" spans="1:8" x14ac:dyDescent="0.25">
      <c r="A347" t="s">
        <v>3788</v>
      </c>
      <c r="C347" t="s">
        <v>2058</v>
      </c>
      <c r="E347" t="s">
        <v>4312</v>
      </c>
      <c r="G347" t="str">
        <f t="shared" si="12"/>
        <v>dungeon</v>
      </c>
      <c r="H347" t="str">
        <f t="shared" si="11"/>
        <v>{ id:"dungeon", illustrator:"Martin Hoffmann" },</v>
      </c>
    </row>
    <row r="348" spans="1:8" x14ac:dyDescent="0.25">
      <c r="A348" t="s">
        <v>3788</v>
      </c>
      <c r="C348" t="s">
        <v>2074</v>
      </c>
      <c r="E348" t="s">
        <v>4313</v>
      </c>
      <c r="G348" t="str">
        <f t="shared" si="12"/>
        <v>duplicate</v>
      </c>
      <c r="H348" t="str">
        <f t="shared" si="11"/>
        <v>{ id:"duplicate", illustrator:"Ryan Laukat" },</v>
      </c>
    </row>
    <row r="349" spans="1:8" x14ac:dyDescent="0.25">
      <c r="A349" t="s">
        <v>3788</v>
      </c>
      <c r="C349" t="s">
        <v>2041</v>
      </c>
      <c r="E349" t="s">
        <v>845</v>
      </c>
      <c r="G349" t="str">
        <f t="shared" si="12"/>
        <v>expedition</v>
      </c>
      <c r="H349" t="str">
        <f t="shared" si="11"/>
        <v>{ id:"expedition", illustrator:"Joshua Stewart" },</v>
      </c>
    </row>
    <row r="350" spans="1:8" x14ac:dyDescent="0.25">
      <c r="A350" t="s">
        <v>3788</v>
      </c>
      <c r="C350" t="s">
        <v>2057</v>
      </c>
      <c r="E350" t="s">
        <v>4347</v>
      </c>
      <c r="G350" t="str">
        <f t="shared" si="12"/>
        <v>ferry</v>
      </c>
      <c r="H350" t="str">
        <f t="shared" si="11"/>
        <v>{ id:"ferry", illustrator:"Mark Poole" },</v>
      </c>
    </row>
    <row r="351" spans="1:8" x14ac:dyDescent="0.25">
      <c r="A351" t="s">
        <v>3788</v>
      </c>
      <c r="C351" t="s">
        <v>2032</v>
      </c>
      <c r="E351" t="s">
        <v>4355</v>
      </c>
      <c r="G351" t="str">
        <f t="shared" si="12"/>
        <v>fugitive</v>
      </c>
      <c r="H351" t="str">
        <f t="shared" si="11"/>
        <v>{ id:"fugitive", illustrator:"Harald Lieske" },</v>
      </c>
    </row>
    <row r="352" spans="1:8" x14ac:dyDescent="0.25">
      <c r="A352" t="s">
        <v>3788</v>
      </c>
      <c r="C352" t="s">
        <v>2056</v>
      </c>
      <c r="E352" t="s">
        <v>4314</v>
      </c>
      <c r="G352" t="str">
        <f t="shared" si="12"/>
        <v>gear</v>
      </c>
      <c r="H352" t="str">
        <f t="shared" si="11"/>
        <v>{ id:"gear", illustrator:"Marco Morte" },</v>
      </c>
    </row>
    <row r="353" spans="1:8" x14ac:dyDescent="0.25">
      <c r="A353" t="s">
        <v>3788</v>
      </c>
      <c r="C353" t="s">
        <v>2056</v>
      </c>
      <c r="E353" t="s">
        <v>4315</v>
      </c>
      <c r="G353" t="str">
        <f t="shared" si="12"/>
        <v>giant</v>
      </c>
      <c r="H353" t="str">
        <f t="shared" si="11"/>
        <v>{ id:"giant", illustrator:"Marco Morte" },</v>
      </c>
    </row>
    <row r="354" spans="1:8" x14ac:dyDescent="0.25">
      <c r="A354" t="s">
        <v>3788</v>
      </c>
      <c r="C354" t="s">
        <v>2026</v>
      </c>
      <c r="E354" t="s">
        <v>728</v>
      </c>
      <c r="G354" t="str">
        <f t="shared" si="12"/>
        <v>guide</v>
      </c>
      <c r="H354" t="str">
        <f t="shared" si="11"/>
        <v>{ id:"guide", illustrator:"Eric J Carter" },</v>
      </c>
    </row>
    <row r="355" spans="1:8" x14ac:dyDescent="0.25">
      <c r="A355" t="s">
        <v>3788</v>
      </c>
      <c r="C355" t="s">
        <v>2051</v>
      </c>
      <c r="E355" t="s">
        <v>4316</v>
      </c>
      <c r="G355" t="str">
        <f t="shared" si="12"/>
        <v>hauntedwoods</v>
      </c>
      <c r="H355" t="str">
        <f t="shared" si="11"/>
        <v>{ id:"hauntedwoods", illustrator:"Kurt Miller" },</v>
      </c>
    </row>
    <row r="356" spans="1:8" x14ac:dyDescent="0.25">
      <c r="A356" t="s">
        <v>3788</v>
      </c>
      <c r="C356" t="s">
        <v>3501</v>
      </c>
      <c r="E356" t="s">
        <v>4352</v>
      </c>
      <c r="G356" t="str">
        <f t="shared" si="12"/>
        <v>hero</v>
      </c>
      <c r="H356" t="str">
        <f t="shared" si="11"/>
        <v>{ id:"hero", illustrator:"Alayna Danner" },</v>
      </c>
    </row>
    <row r="357" spans="1:8" x14ac:dyDescent="0.25">
      <c r="A357" t="s">
        <v>3788</v>
      </c>
      <c r="C357" t="s">
        <v>3502</v>
      </c>
      <c r="E357" t="s">
        <v>4317</v>
      </c>
      <c r="G357" t="str">
        <f t="shared" si="12"/>
        <v>hireling</v>
      </c>
      <c r="H357" t="str">
        <f t="shared" si="11"/>
        <v>{ id:"hireling", illustrator:"Claus Stephan" },</v>
      </c>
    </row>
    <row r="358" spans="1:8" x14ac:dyDescent="0.25">
      <c r="A358" t="s">
        <v>3788</v>
      </c>
      <c r="C358" t="s">
        <v>2057</v>
      </c>
      <c r="E358" t="s">
        <v>4346</v>
      </c>
      <c r="G358" t="str">
        <f t="shared" si="12"/>
        <v>inheritance</v>
      </c>
      <c r="H358" t="str">
        <f t="shared" si="11"/>
        <v>{ id:"inheritance", illustrator:"Mark Poole" },</v>
      </c>
    </row>
    <row r="359" spans="1:8" x14ac:dyDescent="0.25">
      <c r="A359" t="s">
        <v>3788</v>
      </c>
      <c r="C359" t="s">
        <v>2041</v>
      </c>
      <c r="E359" t="s">
        <v>4342</v>
      </c>
      <c r="G359" t="str">
        <f t="shared" si="12"/>
        <v>lostarts</v>
      </c>
      <c r="H359" t="str">
        <f t="shared" si="11"/>
        <v>{ id:"lostarts", illustrator:"Joshua Stewart" },</v>
      </c>
    </row>
    <row r="360" spans="1:8" x14ac:dyDescent="0.25">
      <c r="A360" t="s">
        <v>3788</v>
      </c>
      <c r="C360" t="s">
        <v>2042</v>
      </c>
      <c r="E360" t="s">
        <v>4318</v>
      </c>
      <c r="G360" t="str">
        <f t="shared" si="12"/>
        <v>lostcity</v>
      </c>
      <c r="H360" t="str">
        <f t="shared" si="11"/>
        <v>{ id:"lostcity", illustrator:"Julien Delval" },</v>
      </c>
    </row>
    <row r="361" spans="1:8" x14ac:dyDescent="0.25">
      <c r="A361" t="s">
        <v>3788</v>
      </c>
      <c r="C361" t="s">
        <v>2056</v>
      </c>
      <c r="E361" t="s">
        <v>4319</v>
      </c>
      <c r="G361" t="str">
        <f t="shared" si="12"/>
        <v>magpie</v>
      </c>
      <c r="H361" t="str">
        <f t="shared" si="11"/>
        <v>{ id:"magpie", illustrator:"Marco Morte" },</v>
      </c>
    </row>
    <row r="362" spans="1:8" x14ac:dyDescent="0.25">
      <c r="A362" t="s">
        <v>3788</v>
      </c>
      <c r="C362" t="s">
        <v>2058</v>
      </c>
      <c r="E362" t="s">
        <v>4320</v>
      </c>
      <c r="G362" t="str">
        <f t="shared" si="12"/>
        <v>messenger</v>
      </c>
      <c r="H362" t="str">
        <f t="shared" si="11"/>
        <v>{ id:"messenger", illustrator:"Martin Hoffmann" },</v>
      </c>
    </row>
    <row r="363" spans="1:8" x14ac:dyDescent="0.25">
      <c r="A363" t="s">
        <v>3788</v>
      </c>
      <c r="C363" t="s">
        <v>2056</v>
      </c>
      <c r="E363" t="s">
        <v>4321</v>
      </c>
      <c r="G363" t="str">
        <f t="shared" si="12"/>
        <v>miser</v>
      </c>
      <c r="H363" t="str">
        <f t="shared" si="11"/>
        <v>{ id:"miser", illustrator:"Marco Morte" },</v>
      </c>
    </row>
    <row r="364" spans="1:8" x14ac:dyDescent="0.25">
      <c r="A364" t="s">
        <v>3788</v>
      </c>
      <c r="C364" t="s">
        <v>2058</v>
      </c>
      <c r="E364" t="s">
        <v>854</v>
      </c>
      <c r="G364" t="str">
        <f t="shared" si="12"/>
        <v>mission</v>
      </c>
      <c r="H364" t="str">
        <f t="shared" si="11"/>
        <v>{ id:"mission", illustrator:"Martin Hoffmann" },</v>
      </c>
    </row>
    <row r="365" spans="1:8" x14ac:dyDescent="0.25">
      <c r="A365" t="s">
        <v>3788</v>
      </c>
      <c r="C365" t="s">
        <v>3501</v>
      </c>
      <c r="E365" t="s">
        <v>794</v>
      </c>
      <c r="G365" t="str">
        <f t="shared" si="12"/>
        <v>page</v>
      </c>
      <c r="H365" t="str">
        <f t="shared" si="11"/>
        <v>{ id:"page", illustrator:"Alayna Danner" },</v>
      </c>
    </row>
    <row r="366" spans="1:8" x14ac:dyDescent="0.25">
      <c r="A366" t="s">
        <v>3788</v>
      </c>
      <c r="C366" t="s">
        <v>3501</v>
      </c>
      <c r="E366" t="s">
        <v>794</v>
      </c>
      <c r="G366" t="str">
        <f t="shared" si="12"/>
        <v>page</v>
      </c>
      <c r="H366" t="str">
        <f t="shared" si="11"/>
        <v>{ id:"page", illustrator:"Alayna Danner" },</v>
      </c>
    </row>
    <row r="367" spans="1:8" x14ac:dyDescent="0.25">
      <c r="A367" t="s">
        <v>3788</v>
      </c>
      <c r="C367" t="s">
        <v>2083</v>
      </c>
      <c r="E367" t="s">
        <v>4334</v>
      </c>
      <c r="G367" t="str">
        <f t="shared" si="12"/>
        <v>pathfinding</v>
      </c>
      <c r="H367" t="str">
        <f t="shared" si="11"/>
        <v>{ id:"pathfinding", illustrator:"Garret DeChellis" },</v>
      </c>
    </row>
    <row r="368" spans="1:8" x14ac:dyDescent="0.25">
      <c r="A368" t="s">
        <v>3788</v>
      </c>
      <c r="C368" t="s">
        <v>2032</v>
      </c>
      <c r="E368" t="s">
        <v>4322</v>
      </c>
      <c r="G368" t="str">
        <f t="shared" si="12"/>
        <v>peasant</v>
      </c>
      <c r="H368" t="str">
        <f t="shared" si="11"/>
        <v>{ id:"peasant", illustrator:"Harald Lieske" },</v>
      </c>
    </row>
    <row r="369" spans="1:8" x14ac:dyDescent="0.25">
      <c r="A369" t="s">
        <v>3788</v>
      </c>
      <c r="C369" t="s">
        <v>2032</v>
      </c>
      <c r="E369" t="s">
        <v>4322</v>
      </c>
      <c r="G369" t="str">
        <f t="shared" si="12"/>
        <v>peasant</v>
      </c>
      <c r="H369" t="str">
        <f t="shared" si="11"/>
        <v>{ id:"peasant", illustrator:"Harald Lieske" },</v>
      </c>
    </row>
    <row r="370" spans="1:8" x14ac:dyDescent="0.25">
      <c r="A370" t="s">
        <v>3788</v>
      </c>
      <c r="C370" t="s">
        <v>2083</v>
      </c>
      <c r="E370" t="s">
        <v>4336</v>
      </c>
      <c r="G370" t="str">
        <f t="shared" si="12"/>
        <v>pilgrimage</v>
      </c>
      <c r="H370" t="str">
        <f t="shared" si="11"/>
        <v>{ id:"pilgrimage", illustrator:"Garret DeChellis" },</v>
      </c>
    </row>
    <row r="371" spans="1:8" x14ac:dyDescent="0.25">
      <c r="A371" t="s">
        <v>3788</v>
      </c>
      <c r="C371" t="s">
        <v>2084</v>
      </c>
      <c r="E371" t="s">
        <v>4348</v>
      </c>
      <c r="G371" t="str">
        <f t="shared" si="12"/>
        <v>plan</v>
      </c>
      <c r="H371" t="str">
        <f t="shared" si="11"/>
        <v>{ id:"plan", illustrator:"Jessi J" },</v>
      </c>
    </row>
    <row r="372" spans="1:8" x14ac:dyDescent="0.25">
      <c r="A372" t="s">
        <v>3788</v>
      </c>
      <c r="C372" t="s">
        <v>2057</v>
      </c>
      <c r="E372" t="s">
        <v>4323</v>
      </c>
      <c r="G372" t="str">
        <f t="shared" si="12"/>
        <v>port</v>
      </c>
      <c r="H372" t="str">
        <f t="shared" si="11"/>
        <v>{ id:"port", illustrator:"Mark Poole" },</v>
      </c>
    </row>
    <row r="373" spans="1:8" x14ac:dyDescent="0.25">
      <c r="A373" t="s">
        <v>3788</v>
      </c>
      <c r="C373" t="s">
        <v>2040</v>
      </c>
      <c r="E373" t="s">
        <v>4344</v>
      </c>
      <c r="G373" t="str">
        <f t="shared" si="12"/>
        <v>quest</v>
      </c>
      <c r="H373" t="str">
        <f t="shared" si="11"/>
        <v>{ id:"quest", illustrator:"Jesse Mead" },</v>
      </c>
    </row>
    <row r="374" spans="1:8" x14ac:dyDescent="0.25">
      <c r="A374" t="s">
        <v>3788</v>
      </c>
      <c r="C374" t="s">
        <v>2040</v>
      </c>
      <c r="E374" t="s">
        <v>825</v>
      </c>
      <c r="G374" t="str">
        <f t="shared" si="12"/>
        <v>raid</v>
      </c>
      <c r="H374" t="str">
        <f t="shared" si="11"/>
        <v>{ id:"raid", illustrator:"Jesse Mead" },</v>
      </c>
    </row>
    <row r="375" spans="1:8" x14ac:dyDescent="0.25">
      <c r="A375" t="s">
        <v>3788</v>
      </c>
      <c r="C375" t="s">
        <v>3502</v>
      </c>
      <c r="E375" t="s">
        <v>4324</v>
      </c>
      <c r="G375" t="str">
        <f t="shared" si="12"/>
        <v>ranger</v>
      </c>
      <c r="H375" t="str">
        <f t="shared" si="11"/>
        <v>{ id:"ranger", illustrator:"Claus Stephan" },</v>
      </c>
    </row>
    <row r="376" spans="1:8" x14ac:dyDescent="0.25">
      <c r="A376" t="s">
        <v>3788</v>
      </c>
      <c r="C376" t="s">
        <v>2026</v>
      </c>
      <c r="E376" t="s">
        <v>4325</v>
      </c>
      <c r="G376" t="str">
        <f t="shared" si="12"/>
        <v>ratcatcher</v>
      </c>
      <c r="H376" t="str">
        <f t="shared" si="11"/>
        <v>{ id:"ratcatcher", illustrator:"Eric J Carter" },</v>
      </c>
    </row>
    <row r="377" spans="1:8" x14ac:dyDescent="0.25">
      <c r="A377" t="s">
        <v>3788</v>
      </c>
      <c r="C377" t="s">
        <v>2069</v>
      </c>
      <c r="E377" t="s">
        <v>4326</v>
      </c>
      <c r="G377" t="str">
        <f t="shared" si="12"/>
        <v>raze</v>
      </c>
      <c r="H377" t="str">
        <f t="shared" si="11"/>
        <v>{ id:"raze", illustrator:"RC Torres" },</v>
      </c>
    </row>
    <row r="378" spans="1:8" x14ac:dyDescent="0.25">
      <c r="A378" t="s">
        <v>3788</v>
      </c>
      <c r="C378" t="s">
        <v>2074</v>
      </c>
      <c r="E378" t="s">
        <v>4327</v>
      </c>
      <c r="G378" t="str">
        <f t="shared" si="12"/>
        <v>relic</v>
      </c>
      <c r="H378" t="str">
        <f t="shared" si="11"/>
        <v>{ id:"relic", illustrator:"Ryan Laukat" },</v>
      </c>
    </row>
    <row r="379" spans="1:8" x14ac:dyDescent="0.25">
      <c r="A379" t="s">
        <v>3788</v>
      </c>
      <c r="C379" t="s">
        <v>2043</v>
      </c>
      <c r="E379" t="s">
        <v>4328</v>
      </c>
      <c r="G379" t="str">
        <f t="shared" si="12"/>
        <v>royalcarriage</v>
      </c>
      <c r="H379" t="str">
        <f t="shared" si="11"/>
        <v>{ id:"royalcarriage", illustrator:"Kelli Stakenas" },</v>
      </c>
    </row>
    <row r="380" spans="1:8" x14ac:dyDescent="0.25">
      <c r="A380" t="s">
        <v>3788</v>
      </c>
      <c r="C380" t="s">
        <v>2084</v>
      </c>
      <c r="E380" t="s">
        <v>4340</v>
      </c>
      <c r="G380" t="str">
        <f t="shared" si="12"/>
        <v>save</v>
      </c>
      <c r="H380" t="str">
        <f t="shared" si="11"/>
        <v>{ id:"save", illustrator:"Jessi J" },</v>
      </c>
    </row>
    <row r="381" spans="1:8" x14ac:dyDescent="0.25">
      <c r="A381" t="s">
        <v>3788</v>
      </c>
      <c r="C381" t="s">
        <v>2041</v>
      </c>
      <c r="E381" t="s">
        <v>3484</v>
      </c>
      <c r="G381" t="str">
        <f t="shared" si="12"/>
        <v>scoutingparty</v>
      </c>
      <c r="H381" t="str">
        <f t="shared" si="11"/>
        <v>{ id:"scoutingparty", illustrator:"Joshua Stewart" },</v>
      </c>
    </row>
    <row r="382" spans="1:8" x14ac:dyDescent="0.25">
      <c r="A382" t="s">
        <v>3788</v>
      </c>
      <c r="C382" t="s">
        <v>2042</v>
      </c>
      <c r="E382" t="s">
        <v>4349</v>
      </c>
      <c r="G382" t="str">
        <f t="shared" si="12"/>
        <v>seaway</v>
      </c>
      <c r="H382" t="str">
        <f t="shared" si="11"/>
        <v>{ id:"seaway", illustrator:"Julien Delval" },</v>
      </c>
    </row>
    <row r="383" spans="1:8" x14ac:dyDescent="0.25">
      <c r="A383" t="s">
        <v>3788</v>
      </c>
      <c r="C383" t="s">
        <v>2032</v>
      </c>
      <c r="E383" t="s">
        <v>4354</v>
      </c>
      <c r="G383" t="str">
        <f t="shared" si="12"/>
        <v>soldier</v>
      </c>
      <c r="H383" t="str">
        <f t="shared" si="11"/>
        <v>{ id:"soldier", illustrator:"Harald Lieske" },</v>
      </c>
    </row>
    <row r="384" spans="1:8" x14ac:dyDescent="0.25">
      <c r="A384" t="s">
        <v>3788</v>
      </c>
      <c r="C384" t="s">
        <v>3502</v>
      </c>
      <c r="E384" t="s">
        <v>3472</v>
      </c>
      <c r="G384" t="str">
        <f t="shared" si="12"/>
        <v>storyteller</v>
      </c>
      <c r="H384" t="str">
        <f t="shared" si="11"/>
        <v>{ id:"storyteller", illustrator:"Claus Stephan" },</v>
      </c>
    </row>
    <row r="385" spans="1:8" x14ac:dyDescent="0.25">
      <c r="A385" t="s">
        <v>3788</v>
      </c>
      <c r="C385" t="s">
        <v>2084</v>
      </c>
      <c r="E385" t="s">
        <v>4329</v>
      </c>
      <c r="G385" t="str">
        <f t="shared" si="12"/>
        <v>swamphag</v>
      </c>
      <c r="H385" t="str">
        <f t="shared" si="11"/>
        <v>{ id:"swamphag", illustrator:"Jessi J" },</v>
      </c>
    </row>
    <row r="386" spans="1:8" x14ac:dyDescent="0.25">
      <c r="A386" t="s">
        <v>3788</v>
      </c>
      <c r="C386" t="s">
        <v>2032</v>
      </c>
      <c r="E386" t="s">
        <v>4356</v>
      </c>
      <c r="G386" t="str">
        <f t="shared" si="12"/>
        <v>teacher</v>
      </c>
      <c r="H386" t="str">
        <f t="shared" ref="H386:H449" si="13">IF(C386="","",CONCATENATE("{ id:""",G386,""", illustrator:""",C386,""" },"))</f>
        <v>{ id:"teacher", illustrator:"Harald Lieske" },</v>
      </c>
    </row>
    <row r="387" spans="1:8" x14ac:dyDescent="0.25">
      <c r="A387" t="s">
        <v>3788</v>
      </c>
      <c r="C387" t="s">
        <v>2056</v>
      </c>
      <c r="E387" t="s">
        <v>4343</v>
      </c>
      <c r="G387" t="str">
        <f t="shared" si="12"/>
        <v>trade</v>
      </c>
      <c r="H387" t="str">
        <f t="shared" si="13"/>
        <v>{ id:"trade", illustrator:"Marco Morte" },</v>
      </c>
    </row>
    <row r="388" spans="1:8" x14ac:dyDescent="0.25">
      <c r="A388" t="s">
        <v>3788</v>
      </c>
      <c r="C388" t="s">
        <v>2040</v>
      </c>
      <c r="E388" t="s">
        <v>4337</v>
      </c>
      <c r="G388" t="str">
        <f t="shared" si="12"/>
        <v>training</v>
      </c>
      <c r="H388" t="str">
        <f t="shared" si="13"/>
        <v>{ id:"training", illustrator:"Jesse Mead" },</v>
      </c>
    </row>
    <row r="389" spans="1:8" x14ac:dyDescent="0.25">
      <c r="A389" t="s">
        <v>3788</v>
      </c>
      <c r="C389" t="s">
        <v>2056</v>
      </c>
      <c r="E389" t="s">
        <v>4330</v>
      </c>
      <c r="G389" t="str">
        <f t="shared" si="12"/>
        <v>transmogrify</v>
      </c>
      <c r="H389" t="str">
        <f t="shared" si="13"/>
        <v>{ id:"transmogrify", illustrator:"Marco Morte" },</v>
      </c>
    </row>
    <row r="390" spans="1:8" x14ac:dyDescent="0.25">
      <c r="A390" t="s">
        <v>3788</v>
      </c>
      <c r="C390" t="s">
        <v>2042</v>
      </c>
      <c r="E390" t="s">
        <v>4339</v>
      </c>
      <c r="G390" t="str">
        <f t="shared" si="12"/>
        <v>travellingfair</v>
      </c>
      <c r="H390" t="str">
        <f t="shared" si="13"/>
        <v>{ id:"travellingfair", illustrator:"Julien Delval" },</v>
      </c>
    </row>
    <row r="391" spans="1:8" x14ac:dyDescent="0.25">
      <c r="A391" t="s">
        <v>3788</v>
      </c>
      <c r="C391" t="s">
        <v>3501</v>
      </c>
      <c r="E391" t="s">
        <v>4350</v>
      </c>
      <c r="G391" t="str">
        <f t="shared" si="12"/>
        <v>treasurehunter</v>
      </c>
      <c r="H391" t="str">
        <f t="shared" si="13"/>
        <v>{ id:"treasurehunter", illustrator:"Alayna Danner" },</v>
      </c>
    </row>
    <row r="392" spans="1:8" x14ac:dyDescent="0.25">
      <c r="A392" t="s">
        <v>3788</v>
      </c>
      <c r="C392" t="s">
        <v>2056</v>
      </c>
      <c r="E392" t="s">
        <v>4331</v>
      </c>
      <c r="G392" t="str">
        <f t="shared" si="12"/>
        <v>treasuretrove</v>
      </c>
      <c r="H392" t="str">
        <f t="shared" si="13"/>
        <v>{ id:"treasuretrove", illustrator:"Marco Morte" },</v>
      </c>
    </row>
    <row r="393" spans="1:8" x14ac:dyDescent="0.25">
      <c r="A393" t="s">
        <v>3788</v>
      </c>
      <c r="C393" t="s">
        <v>3501</v>
      </c>
      <c r="E393" t="s">
        <v>4351</v>
      </c>
      <c r="G393" t="str">
        <f t="shared" si="12"/>
        <v>warrior</v>
      </c>
      <c r="H393" t="str">
        <f t="shared" si="13"/>
        <v>{ id:"warrior", illustrator:"Alayna Danner" },</v>
      </c>
    </row>
    <row r="394" spans="1:8" x14ac:dyDescent="0.25">
      <c r="A394" t="s">
        <v>3788</v>
      </c>
      <c r="C394" t="s">
        <v>2026</v>
      </c>
      <c r="E394" t="s">
        <v>4332</v>
      </c>
      <c r="G394" t="str">
        <f t="shared" si="12"/>
        <v>winemerchant</v>
      </c>
      <c r="H394" t="str">
        <f t="shared" si="13"/>
        <v>{ id:"winemerchant", illustrator:"Eric J Carter" },</v>
      </c>
    </row>
    <row r="395" spans="1:8" x14ac:dyDescent="0.25">
      <c r="A395" t="s">
        <v>3788</v>
      </c>
      <c r="G395" t="str">
        <f t="shared" si="12"/>
        <v/>
      </c>
      <c r="H395" t="str">
        <f t="shared" si="13"/>
        <v/>
      </c>
    </row>
    <row r="396" spans="1:8" x14ac:dyDescent="0.25">
      <c r="A396" t="s">
        <v>3789</v>
      </c>
      <c r="C396" t="s">
        <v>2058</v>
      </c>
      <c r="E396" t="s">
        <v>4144</v>
      </c>
      <c r="G396" t="str">
        <f t="shared" si="12"/>
        <v>advance</v>
      </c>
      <c r="H396" t="str">
        <f t="shared" si="13"/>
        <v>{ id:"advance", illustrator:"Martin Hoffmann" },</v>
      </c>
    </row>
    <row r="397" spans="1:8" x14ac:dyDescent="0.25">
      <c r="A397" t="s">
        <v>3789</v>
      </c>
      <c r="C397" t="s">
        <v>2041</v>
      </c>
      <c r="E397" t="s">
        <v>4142</v>
      </c>
      <c r="G397" t="str">
        <f t="shared" ref="G397:G460" si="14">SUBSTITUTE(SUBSTITUTE(SUBSTITUTE(SUBSTITUTE(SUBSTITUTE(SUBSTITUTE(LOWER(E397), " ",""),"_2nd","##2nd"),"'",""),"-",""),"_",""),"##2nd","_2nd")</f>
        <v>annex</v>
      </c>
      <c r="H397" t="str">
        <f t="shared" si="13"/>
        <v>{ id:"annex", illustrator:"Joshua Stewart" },</v>
      </c>
    </row>
    <row r="398" spans="1:8" x14ac:dyDescent="0.25">
      <c r="A398" t="s">
        <v>3789</v>
      </c>
      <c r="C398" t="s">
        <v>2023</v>
      </c>
      <c r="E398" t="s">
        <v>2080</v>
      </c>
      <c r="G398" t="str">
        <f t="shared" si="14"/>
        <v>aqueduct</v>
      </c>
      <c r="H398" t="str">
        <f t="shared" si="13"/>
        <v>{ id:"aqueduct", illustrator:"Donald Crank" },</v>
      </c>
    </row>
    <row r="399" spans="1:8" x14ac:dyDescent="0.25">
      <c r="A399" t="s">
        <v>3789</v>
      </c>
      <c r="C399" t="s">
        <v>2056</v>
      </c>
      <c r="E399" t="s">
        <v>4135</v>
      </c>
      <c r="G399" t="str">
        <f t="shared" si="14"/>
        <v>archive</v>
      </c>
      <c r="H399" t="str">
        <f t="shared" si="13"/>
        <v>{ id:"archive", illustrator:"Marco Morte" },</v>
      </c>
    </row>
    <row r="400" spans="1:8" x14ac:dyDescent="0.25">
      <c r="A400" t="s">
        <v>3789</v>
      </c>
      <c r="C400" t="s">
        <v>2058</v>
      </c>
      <c r="E400" t="s">
        <v>4152</v>
      </c>
      <c r="G400" t="str">
        <f t="shared" si="14"/>
        <v>arena</v>
      </c>
      <c r="H400" t="str">
        <f t="shared" si="13"/>
        <v>{ id:"arena", illustrator:"Martin Hoffmann" },</v>
      </c>
    </row>
    <row r="401" spans="1:8" x14ac:dyDescent="0.25">
      <c r="A401" t="s">
        <v>3789</v>
      </c>
      <c r="C401" t="s">
        <v>2042</v>
      </c>
      <c r="E401" t="s">
        <v>4153</v>
      </c>
      <c r="G401" t="str">
        <f t="shared" si="14"/>
        <v>banditfort</v>
      </c>
      <c r="H401" t="str">
        <f t="shared" si="13"/>
        <v>{ id:"banditfort", illustrator:"Julien Delval" },</v>
      </c>
    </row>
    <row r="402" spans="1:8" x14ac:dyDescent="0.25">
      <c r="A402" t="s">
        <v>3789</v>
      </c>
      <c r="C402" t="s">
        <v>2018</v>
      </c>
      <c r="E402" t="s">
        <v>1248</v>
      </c>
      <c r="G402" t="str">
        <f t="shared" si="14"/>
        <v>banquet</v>
      </c>
      <c r="H402" t="str">
        <f t="shared" si="13"/>
        <v>{ id:"banquet", illustrator:"Brian Brinlee" },</v>
      </c>
    </row>
    <row r="403" spans="1:8" x14ac:dyDescent="0.25">
      <c r="A403" t="s">
        <v>3789</v>
      </c>
      <c r="C403" t="s">
        <v>3502</v>
      </c>
      <c r="E403" t="s">
        <v>4154</v>
      </c>
      <c r="G403" t="str">
        <f t="shared" si="14"/>
        <v>basilica</v>
      </c>
      <c r="H403" t="str">
        <f t="shared" si="13"/>
        <v>{ id:"basilica", illustrator:"Claus Stephan" },</v>
      </c>
    </row>
    <row r="404" spans="1:8" x14ac:dyDescent="0.25">
      <c r="A404" t="s">
        <v>3789</v>
      </c>
      <c r="C404" t="s">
        <v>2055</v>
      </c>
      <c r="E404" t="s">
        <v>4155</v>
      </c>
      <c r="G404" t="str">
        <f t="shared" si="14"/>
        <v>baths</v>
      </c>
      <c r="H404" t="str">
        <f t="shared" si="13"/>
        <v>{ id:"baths", illustrator:"Lynell Ingram" },</v>
      </c>
    </row>
    <row r="405" spans="1:8" x14ac:dyDescent="0.25">
      <c r="A405" t="s">
        <v>3789</v>
      </c>
      <c r="C405" t="s">
        <v>2083</v>
      </c>
      <c r="E405" t="s">
        <v>4156</v>
      </c>
      <c r="G405" t="str">
        <f t="shared" si="14"/>
        <v>battlefield</v>
      </c>
      <c r="H405" t="str">
        <f t="shared" si="13"/>
        <v>{ id:"battlefield", illustrator:"Garret DeChellis" },</v>
      </c>
    </row>
    <row r="406" spans="1:8" x14ac:dyDescent="0.25">
      <c r="A406" t="s">
        <v>3789</v>
      </c>
      <c r="C406" t="s">
        <v>2084</v>
      </c>
      <c r="E406" t="s">
        <v>4183</v>
      </c>
      <c r="G406" t="str">
        <f t="shared" si="14"/>
        <v>bustlingvillage</v>
      </c>
      <c r="H406" t="str">
        <f t="shared" si="13"/>
        <v>{ id:"bustlingvillage", illustrator:"Jessi J" },</v>
      </c>
    </row>
    <row r="407" spans="1:8" x14ac:dyDescent="0.25">
      <c r="A407" t="s">
        <v>3789</v>
      </c>
      <c r="C407" t="s">
        <v>2056</v>
      </c>
      <c r="E407" t="s">
        <v>1213</v>
      </c>
      <c r="G407" t="str">
        <f t="shared" si="14"/>
        <v>capital</v>
      </c>
      <c r="H407" t="str">
        <f t="shared" si="13"/>
        <v>{ id:"capital", illustrator:"Marco Morte" },</v>
      </c>
    </row>
    <row r="408" spans="1:8" x14ac:dyDescent="0.25">
      <c r="A408" t="s">
        <v>3789</v>
      </c>
      <c r="C408" t="s">
        <v>2042</v>
      </c>
      <c r="E408" t="s">
        <v>4131</v>
      </c>
      <c r="G408" t="str">
        <f t="shared" si="14"/>
        <v>castles</v>
      </c>
      <c r="H408" t="str">
        <f t="shared" si="13"/>
        <v>{ id:"castles", illustrator:"Julien Delval" },</v>
      </c>
    </row>
    <row r="409" spans="1:8" x14ac:dyDescent="0.25">
      <c r="A409" t="s">
        <v>3789</v>
      </c>
      <c r="C409" t="s">
        <v>2042</v>
      </c>
      <c r="E409" t="s">
        <v>4131</v>
      </c>
      <c r="G409" t="str">
        <f t="shared" si="14"/>
        <v>castles</v>
      </c>
      <c r="H409" t="str">
        <f t="shared" si="13"/>
        <v>{ id:"castles", illustrator:"Julien Delval" },</v>
      </c>
    </row>
    <row r="410" spans="1:8" x14ac:dyDescent="0.25">
      <c r="A410" t="s">
        <v>3789</v>
      </c>
      <c r="C410" t="s">
        <v>2061</v>
      </c>
      <c r="E410" t="s">
        <v>4177</v>
      </c>
      <c r="G410" t="str">
        <f t="shared" si="14"/>
        <v>catapult</v>
      </c>
      <c r="H410" t="str">
        <f t="shared" si="13"/>
        <v>{ id:"catapult", illustrator:"Matthias Catrein" },</v>
      </c>
    </row>
    <row r="411" spans="1:8" x14ac:dyDescent="0.25">
      <c r="A411" t="s">
        <v>3789</v>
      </c>
      <c r="C411" t="s">
        <v>2061</v>
      </c>
      <c r="E411" t="s">
        <v>4507</v>
      </c>
      <c r="G411" t="str">
        <f t="shared" si="14"/>
        <v>catapultrocks</v>
      </c>
      <c r="H411" t="str">
        <f t="shared" si="13"/>
        <v>{ id:"catapultrocks", illustrator:"Matthias Catrein" },</v>
      </c>
    </row>
    <row r="412" spans="1:8" x14ac:dyDescent="0.25">
      <c r="A412" t="s">
        <v>3789</v>
      </c>
      <c r="C412" t="s">
        <v>2061</v>
      </c>
      <c r="E412" t="s">
        <v>4507</v>
      </c>
      <c r="G412" t="str">
        <f t="shared" si="14"/>
        <v>catapultrocks</v>
      </c>
      <c r="H412" t="str">
        <f t="shared" si="13"/>
        <v>{ id:"catapultrocks", illustrator:"Matthias Catrein" },</v>
      </c>
    </row>
    <row r="413" spans="1:8" x14ac:dyDescent="0.25">
      <c r="A413" t="s">
        <v>3789</v>
      </c>
      <c r="C413" t="s">
        <v>2051</v>
      </c>
      <c r="E413" t="s">
        <v>4132</v>
      </c>
      <c r="G413" t="str">
        <f t="shared" si="14"/>
        <v>chariotrace</v>
      </c>
      <c r="H413" t="str">
        <f t="shared" si="13"/>
        <v>{ id:"chariotrace", illustrator:"Kurt Miller" },</v>
      </c>
    </row>
    <row r="414" spans="1:8" x14ac:dyDescent="0.25">
      <c r="A414" t="s">
        <v>3789</v>
      </c>
      <c r="C414" t="s">
        <v>2056</v>
      </c>
      <c r="E414" t="s">
        <v>4136</v>
      </c>
      <c r="G414" t="str">
        <f t="shared" si="14"/>
        <v>charm</v>
      </c>
      <c r="H414" t="str">
        <f t="shared" si="13"/>
        <v>{ id:"charm", illustrator:"Marco Morte" },</v>
      </c>
    </row>
    <row r="415" spans="1:8" x14ac:dyDescent="0.25">
      <c r="A415" t="s">
        <v>3789</v>
      </c>
      <c r="C415" t="s">
        <v>2061</v>
      </c>
      <c r="E415" t="s">
        <v>4128</v>
      </c>
      <c r="G415" t="str">
        <f t="shared" si="14"/>
        <v>cityquarter</v>
      </c>
      <c r="H415" t="str">
        <f t="shared" si="13"/>
        <v>{ id:"cityquarter", illustrator:"Matthias Catrein" },</v>
      </c>
    </row>
    <row r="416" spans="1:8" x14ac:dyDescent="0.25">
      <c r="A416" t="s">
        <v>3789</v>
      </c>
      <c r="C416" t="s">
        <v>2023</v>
      </c>
      <c r="E416" t="s">
        <v>1249</v>
      </c>
      <c r="G416" t="str">
        <f t="shared" si="14"/>
        <v>colonnade</v>
      </c>
      <c r="H416" t="str">
        <f t="shared" si="13"/>
        <v>{ id:"colonnade", illustrator:"Donald Crank" },</v>
      </c>
    </row>
    <row r="417" spans="1:8" x14ac:dyDescent="0.25">
      <c r="A417" t="s">
        <v>3789</v>
      </c>
      <c r="C417" t="s">
        <v>2018</v>
      </c>
      <c r="E417" t="s">
        <v>4150</v>
      </c>
      <c r="G417" t="str">
        <f t="shared" si="14"/>
        <v>conquest</v>
      </c>
      <c r="H417" t="str">
        <f t="shared" si="13"/>
        <v>{ id:"conquest", illustrator:"Brian Brinlee" },</v>
      </c>
    </row>
    <row r="418" spans="1:8" x14ac:dyDescent="0.25">
      <c r="A418" t="s">
        <v>3789</v>
      </c>
      <c r="C418" t="s">
        <v>2056</v>
      </c>
      <c r="E418" t="s">
        <v>4137</v>
      </c>
      <c r="G418" t="str">
        <f t="shared" si="14"/>
        <v>crown</v>
      </c>
      <c r="H418" t="str">
        <f t="shared" si="13"/>
        <v>{ id:"crown", illustrator:"Marco Morte" },</v>
      </c>
    </row>
    <row r="419" spans="1:8" x14ac:dyDescent="0.25">
      <c r="A419" t="s">
        <v>3789</v>
      </c>
      <c r="C419" t="s">
        <v>2042</v>
      </c>
      <c r="E419" t="s">
        <v>4171</v>
      </c>
      <c r="G419" t="str">
        <f t="shared" si="14"/>
        <v>crumblingcastle</v>
      </c>
      <c r="H419" t="str">
        <f t="shared" si="13"/>
        <v>{ id:"crumblingcastle", illustrator:"Julien Delval" },</v>
      </c>
    </row>
    <row r="420" spans="1:8" x14ac:dyDescent="0.25">
      <c r="A420" t="s">
        <v>3789</v>
      </c>
      <c r="C420" t="s">
        <v>2051</v>
      </c>
      <c r="E420" t="s">
        <v>4157</v>
      </c>
      <c r="G420" t="str">
        <f t="shared" si="14"/>
        <v>defiledshrine</v>
      </c>
      <c r="H420" t="str">
        <f t="shared" si="13"/>
        <v>{ id:"defiledshrine", illustrator:"Kurt Miller" },</v>
      </c>
    </row>
    <row r="421" spans="1:8" x14ac:dyDescent="0.25">
      <c r="A421" t="s">
        <v>3789</v>
      </c>
      <c r="C421" t="s">
        <v>2057</v>
      </c>
      <c r="E421" t="s">
        <v>4145</v>
      </c>
      <c r="G421" t="str">
        <f t="shared" si="14"/>
        <v>delve</v>
      </c>
      <c r="H421" t="str">
        <f t="shared" si="13"/>
        <v>{ id:"delve", illustrator:"Mark Poole" },</v>
      </c>
    </row>
    <row r="422" spans="1:8" x14ac:dyDescent="0.25">
      <c r="A422" t="s">
        <v>3789</v>
      </c>
      <c r="C422" t="s">
        <v>2058</v>
      </c>
      <c r="E422" t="s">
        <v>4151</v>
      </c>
      <c r="G422" t="str">
        <f t="shared" si="14"/>
        <v>dominate</v>
      </c>
      <c r="H422" t="str">
        <f t="shared" si="13"/>
        <v>{ id:"dominate", illustrator:"Martin Hoffmann" },</v>
      </c>
    </row>
    <row r="423" spans="1:8" x14ac:dyDescent="0.25">
      <c r="A423" t="s">
        <v>3789</v>
      </c>
      <c r="C423" t="s">
        <v>2058</v>
      </c>
      <c r="E423" t="s">
        <v>4143</v>
      </c>
      <c r="G423" t="str">
        <f t="shared" si="14"/>
        <v>donate</v>
      </c>
      <c r="H423" t="str">
        <f t="shared" si="13"/>
        <v>{ id:"donate", illustrator:"Martin Hoffmann" },</v>
      </c>
    </row>
    <row r="424" spans="1:8" x14ac:dyDescent="0.25">
      <c r="A424" t="s">
        <v>3789</v>
      </c>
      <c r="C424" t="s">
        <v>2083</v>
      </c>
      <c r="E424" t="s">
        <v>1432</v>
      </c>
      <c r="G424" t="str">
        <f t="shared" si="14"/>
        <v>emporium</v>
      </c>
      <c r="H424" t="str">
        <f t="shared" si="13"/>
        <v>{ id:"emporium", illustrator:"Garret DeChellis" },</v>
      </c>
    </row>
    <row r="425" spans="1:8" x14ac:dyDescent="0.25">
      <c r="A425" t="s">
        <v>3789</v>
      </c>
      <c r="C425" t="s">
        <v>2084</v>
      </c>
      <c r="E425" t="s">
        <v>4179</v>
      </c>
      <c r="G425" t="str">
        <f t="shared" si="14"/>
        <v>encampment</v>
      </c>
      <c r="H425" t="str">
        <f t="shared" si="13"/>
        <v>{ id:"encampment", illustrator:"Jessi J" },</v>
      </c>
    </row>
    <row r="426" spans="1:8" x14ac:dyDescent="0.25">
      <c r="A426" t="s">
        <v>3789</v>
      </c>
      <c r="C426" t="s">
        <v>2084</v>
      </c>
      <c r="E426" t="s">
        <v>4508</v>
      </c>
      <c r="G426" t="str">
        <f t="shared" si="14"/>
        <v>encampmentplunder</v>
      </c>
      <c r="H426" t="str">
        <f t="shared" si="13"/>
        <v>{ id:"encampmentplunder", illustrator:"Jessi J" },</v>
      </c>
    </row>
    <row r="427" spans="1:8" x14ac:dyDescent="0.25">
      <c r="A427" t="s">
        <v>3789</v>
      </c>
      <c r="C427" t="s">
        <v>2084</v>
      </c>
      <c r="E427" t="s">
        <v>4508</v>
      </c>
      <c r="G427" t="str">
        <f t="shared" si="14"/>
        <v>encampmentplunder</v>
      </c>
      <c r="H427" t="str">
        <f t="shared" si="13"/>
        <v>{ id:"encampmentplunder", illustrator:"Jessi J" },</v>
      </c>
    </row>
    <row r="428" spans="1:8" x14ac:dyDescent="0.25">
      <c r="A428" t="s">
        <v>3789</v>
      </c>
      <c r="C428" t="s">
        <v>3502</v>
      </c>
      <c r="E428" t="s">
        <v>4133</v>
      </c>
      <c r="G428" t="str">
        <f t="shared" si="14"/>
        <v>enchantress</v>
      </c>
      <c r="H428" t="str">
        <f t="shared" si="13"/>
        <v>{ id:"enchantress", illustrator:"Claus Stephan" },</v>
      </c>
    </row>
    <row r="429" spans="1:8" x14ac:dyDescent="0.25">
      <c r="A429" t="s">
        <v>3789</v>
      </c>
      <c r="C429" t="s">
        <v>2025</v>
      </c>
      <c r="E429" t="s">
        <v>4127</v>
      </c>
      <c r="G429" t="str">
        <f t="shared" si="14"/>
        <v>engineer</v>
      </c>
      <c r="H429" t="str">
        <f t="shared" si="13"/>
        <v>{ id:"engineer", illustrator:"Elisa Cella" },</v>
      </c>
    </row>
    <row r="430" spans="1:8" x14ac:dyDescent="0.25">
      <c r="A430" t="s">
        <v>3789</v>
      </c>
      <c r="C430" t="s">
        <v>2074</v>
      </c>
      <c r="E430" t="s">
        <v>4134</v>
      </c>
      <c r="G430" t="str">
        <f t="shared" si="14"/>
        <v>farmersmarket</v>
      </c>
      <c r="H430" t="str">
        <f t="shared" si="13"/>
        <v>{ id:"farmersmarket", illustrator:"Ryan Laukat" },</v>
      </c>
    </row>
    <row r="431" spans="1:8" x14ac:dyDescent="0.25">
      <c r="A431" t="s">
        <v>3789</v>
      </c>
      <c r="C431" t="s">
        <v>2043</v>
      </c>
      <c r="E431" t="s">
        <v>1097</v>
      </c>
      <c r="G431" t="str">
        <f t="shared" si="14"/>
        <v>fortune</v>
      </c>
      <c r="H431" t="str">
        <f t="shared" si="13"/>
        <v>{ id:"fortune", illustrator:"Kelli Stakenas" },</v>
      </c>
    </row>
    <row r="432" spans="1:8" x14ac:dyDescent="0.25">
      <c r="A432" t="s">
        <v>3789</v>
      </c>
      <c r="C432" t="s">
        <v>2074</v>
      </c>
      <c r="E432" t="s">
        <v>1214</v>
      </c>
      <c r="G432" t="str">
        <f t="shared" si="14"/>
        <v>forum</v>
      </c>
      <c r="H432" t="str">
        <f t="shared" si="13"/>
        <v>{ id:"forum", illustrator:"Ryan Laukat" },</v>
      </c>
    </row>
    <row r="433" spans="1:8" x14ac:dyDescent="0.25">
      <c r="A433" t="s">
        <v>3789</v>
      </c>
      <c r="C433" t="s">
        <v>2055</v>
      </c>
      <c r="E433" t="s">
        <v>4158</v>
      </c>
      <c r="G433" t="str">
        <f t="shared" si="14"/>
        <v>fountain</v>
      </c>
      <c r="H433" t="str">
        <f t="shared" si="13"/>
        <v>{ id:"fountain", illustrator:"Lynell Ingram" },</v>
      </c>
    </row>
    <row r="434" spans="1:8" x14ac:dyDescent="0.25">
      <c r="A434" t="s">
        <v>3789</v>
      </c>
      <c r="C434" t="s">
        <v>2043</v>
      </c>
      <c r="E434" t="s">
        <v>4184</v>
      </c>
      <c r="G434" t="str">
        <f t="shared" si="14"/>
        <v>gladiator</v>
      </c>
      <c r="H434" t="str">
        <f t="shared" si="13"/>
        <v>{ id:"gladiator", illustrator:"Kelli Stakenas" },</v>
      </c>
    </row>
    <row r="435" spans="1:8" x14ac:dyDescent="0.25">
      <c r="A435" t="s">
        <v>3789</v>
      </c>
      <c r="C435" t="s">
        <v>2043</v>
      </c>
      <c r="E435" t="s">
        <v>4510</v>
      </c>
      <c r="G435" t="str">
        <f t="shared" si="14"/>
        <v>gladiatorfortune</v>
      </c>
      <c r="H435" t="str">
        <f t="shared" si="13"/>
        <v>{ id:"gladiatorfortune", illustrator:"Kelli Stakenas" },</v>
      </c>
    </row>
    <row r="436" spans="1:8" x14ac:dyDescent="0.25">
      <c r="A436" t="s">
        <v>3789</v>
      </c>
      <c r="C436" t="s">
        <v>2043</v>
      </c>
      <c r="E436" t="s">
        <v>4510</v>
      </c>
      <c r="G436" t="str">
        <f t="shared" si="14"/>
        <v>gladiatorfortune</v>
      </c>
      <c r="H436" t="str">
        <f t="shared" si="13"/>
        <v>{ id:"gladiatorfortune", illustrator:"Kelli Stakenas" },</v>
      </c>
    </row>
    <row r="437" spans="1:8" x14ac:dyDescent="0.25">
      <c r="A437" t="s">
        <v>3789</v>
      </c>
      <c r="C437" t="s">
        <v>2042</v>
      </c>
      <c r="E437" t="s">
        <v>4176</v>
      </c>
      <c r="G437" t="str">
        <f t="shared" si="14"/>
        <v>grandcastle</v>
      </c>
      <c r="H437" t="str">
        <f t="shared" si="13"/>
        <v>{ id:"grandcastle", illustrator:"Julien Delval" },</v>
      </c>
    </row>
    <row r="438" spans="1:8" x14ac:dyDescent="0.25">
      <c r="A438" t="s">
        <v>3789</v>
      </c>
      <c r="C438" t="s">
        <v>3501</v>
      </c>
      <c r="E438" t="s">
        <v>4138</v>
      </c>
      <c r="G438" t="str">
        <f t="shared" si="14"/>
        <v>groundskeeper</v>
      </c>
      <c r="H438" t="str">
        <f t="shared" si="13"/>
        <v>{ id:"groundskeeper", illustrator:"Alayna Danner" },</v>
      </c>
    </row>
    <row r="439" spans="1:8" x14ac:dyDescent="0.25">
      <c r="A439" t="s">
        <v>3789</v>
      </c>
      <c r="C439" t="s">
        <v>2042</v>
      </c>
      <c r="E439" t="s">
        <v>4173</v>
      </c>
      <c r="G439" t="str">
        <f t="shared" si="14"/>
        <v>hauntedcastle</v>
      </c>
      <c r="H439" t="str">
        <f t="shared" si="13"/>
        <v>{ id:"hauntedcastle", illustrator:"Julien Delval" },</v>
      </c>
    </row>
    <row r="440" spans="1:8" x14ac:dyDescent="0.25">
      <c r="A440" t="s">
        <v>3789</v>
      </c>
      <c r="C440" t="s">
        <v>2042</v>
      </c>
      <c r="E440" t="s">
        <v>4170</v>
      </c>
      <c r="G440" t="str">
        <f t="shared" si="14"/>
        <v>humblecastle</v>
      </c>
      <c r="H440" t="str">
        <f t="shared" si="13"/>
        <v>{ id:"humblecastle", illustrator:"Julien Delval" },</v>
      </c>
    </row>
    <row r="441" spans="1:8" x14ac:dyDescent="0.25">
      <c r="A441" t="s">
        <v>3789</v>
      </c>
      <c r="C441" t="s">
        <v>2041</v>
      </c>
      <c r="E441" t="s">
        <v>4159</v>
      </c>
      <c r="G441" t="str">
        <f t="shared" si="14"/>
        <v>keep</v>
      </c>
      <c r="H441" t="str">
        <f t="shared" si="13"/>
        <v>{ id:"keep", illustrator:"Joshua Stewart" },</v>
      </c>
    </row>
    <row r="442" spans="1:8" x14ac:dyDescent="0.25">
      <c r="A442" t="s">
        <v>3789</v>
      </c>
      <c r="C442" t="s">
        <v>2042</v>
      </c>
      <c r="E442" t="s">
        <v>4513</v>
      </c>
      <c r="G442" t="str">
        <f t="shared" si="14"/>
        <v>kingscastle</v>
      </c>
      <c r="H442" t="str">
        <f t="shared" si="13"/>
        <v>{ id:"kingscastle", illustrator:"Julien Delval" },</v>
      </c>
    </row>
    <row r="443" spans="1:8" x14ac:dyDescent="0.25">
      <c r="A443" t="s">
        <v>3789</v>
      </c>
      <c r="C443" t="s">
        <v>2042</v>
      </c>
      <c r="E443" t="s">
        <v>4160</v>
      </c>
      <c r="G443" t="str">
        <f t="shared" si="14"/>
        <v>labyrinth</v>
      </c>
      <c r="H443" t="str">
        <f t="shared" si="13"/>
        <v>{ id:"labyrinth", illustrator:"Julien Delval" },</v>
      </c>
    </row>
    <row r="444" spans="1:8" x14ac:dyDescent="0.25">
      <c r="A444" t="s">
        <v>3789</v>
      </c>
      <c r="C444" t="s">
        <v>2025</v>
      </c>
      <c r="E444" t="s">
        <v>4139</v>
      </c>
      <c r="G444" t="str">
        <f t="shared" si="14"/>
        <v>legionary</v>
      </c>
      <c r="H444" t="str">
        <f t="shared" si="13"/>
        <v>{ id:"legionary", illustrator:"Elisa Cella" },</v>
      </c>
    </row>
    <row r="445" spans="1:8" x14ac:dyDescent="0.25">
      <c r="A445" t="s">
        <v>3789</v>
      </c>
      <c r="C445" t="s">
        <v>2083</v>
      </c>
      <c r="E445" t="s">
        <v>4161</v>
      </c>
      <c r="G445" t="str">
        <f t="shared" si="14"/>
        <v>mountainpass</v>
      </c>
      <c r="H445" t="str">
        <f t="shared" si="13"/>
        <v>{ id:"mountainpass", illustrator:"Garret DeChellis" },</v>
      </c>
    </row>
    <row r="446" spans="1:8" x14ac:dyDescent="0.25">
      <c r="A446" t="s">
        <v>3789</v>
      </c>
      <c r="C446" t="s">
        <v>2042</v>
      </c>
      <c r="E446" t="s">
        <v>4162</v>
      </c>
      <c r="G446" t="str">
        <f t="shared" si="14"/>
        <v>museum</v>
      </c>
      <c r="H446" t="str">
        <f t="shared" si="13"/>
        <v>{ id:"museum", illustrator:"Julien Delval" },</v>
      </c>
    </row>
    <row r="447" spans="1:8" x14ac:dyDescent="0.25">
      <c r="A447" t="s">
        <v>3789</v>
      </c>
      <c r="C447" t="s">
        <v>2023</v>
      </c>
      <c r="E447" t="s">
        <v>4163</v>
      </c>
      <c r="G447" t="str">
        <f t="shared" si="14"/>
        <v>obelisk</v>
      </c>
      <c r="H447" t="str">
        <f t="shared" si="13"/>
        <v>{ id:"obelisk", illustrator:"Donald Crank" },</v>
      </c>
    </row>
    <row r="448" spans="1:8" x14ac:dyDescent="0.25">
      <c r="A448" t="s">
        <v>3789</v>
      </c>
      <c r="C448" t="s">
        <v>2042</v>
      </c>
      <c r="E448" t="s">
        <v>4174</v>
      </c>
      <c r="G448" t="str">
        <f t="shared" si="14"/>
        <v>opulentcastle</v>
      </c>
      <c r="H448" t="str">
        <f t="shared" si="13"/>
        <v>{ id:"opulentcastle", illustrator:"Julien Delval" },</v>
      </c>
    </row>
    <row r="449" spans="1:8" x14ac:dyDescent="0.25">
      <c r="A449" t="s">
        <v>3789</v>
      </c>
      <c r="C449" t="s">
        <v>2055</v>
      </c>
      <c r="E449" t="s">
        <v>4164</v>
      </c>
      <c r="G449" t="str">
        <f t="shared" si="14"/>
        <v>orchard</v>
      </c>
      <c r="H449" t="str">
        <f t="shared" si="13"/>
        <v>{ id:"orchard", illustrator:"Lynell Ingram" },</v>
      </c>
    </row>
    <row r="450" spans="1:8" x14ac:dyDescent="0.25">
      <c r="A450" t="s">
        <v>3789</v>
      </c>
      <c r="C450" t="s">
        <v>2025</v>
      </c>
      <c r="E450" t="s">
        <v>4129</v>
      </c>
      <c r="G450" t="str">
        <f t="shared" si="14"/>
        <v>overlord</v>
      </c>
      <c r="H450" t="str">
        <f t="shared" ref="H450:H513" si="15">IF(C450="","",CONCATENATE("{ id:""",G450,""", illustrator:""",C450,""" },"))</f>
        <v>{ id:"overlord", illustrator:"Elisa Cella" },</v>
      </c>
    </row>
    <row r="451" spans="1:8" x14ac:dyDescent="0.25">
      <c r="A451" t="s">
        <v>3789</v>
      </c>
      <c r="C451" t="s">
        <v>2057</v>
      </c>
      <c r="E451" t="s">
        <v>4165</v>
      </c>
      <c r="G451" t="str">
        <f t="shared" si="14"/>
        <v>palace</v>
      </c>
      <c r="H451" t="str">
        <f t="shared" si="15"/>
        <v>{ id:"palace", illustrator:"Mark Poole" },</v>
      </c>
    </row>
    <row r="452" spans="1:8" x14ac:dyDescent="0.25">
      <c r="A452" t="s">
        <v>3789</v>
      </c>
      <c r="C452" t="s">
        <v>2083</v>
      </c>
      <c r="E452" t="s">
        <v>4181</v>
      </c>
      <c r="G452" t="str">
        <f t="shared" si="14"/>
        <v>patrician</v>
      </c>
      <c r="H452" t="str">
        <f t="shared" si="15"/>
        <v>{ id:"patrician", illustrator:"Garret DeChellis" },</v>
      </c>
    </row>
    <row r="453" spans="1:8" x14ac:dyDescent="0.25">
      <c r="A453" t="s">
        <v>3789</v>
      </c>
      <c r="C453" t="s">
        <v>2083</v>
      </c>
      <c r="E453" t="s">
        <v>4511</v>
      </c>
      <c r="G453" t="str">
        <f t="shared" si="14"/>
        <v>patricianemporium</v>
      </c>
      <c r="H453" t="str">
        <f t="shared" si="15"/>
        <v>{ id:"patricianemporium", illustrator:"Garret DeChellis" },</v>
      </c>
    </row>
    <row r="454" spans="1:8" x14ac:dyDescent="0.25">
      <c r="A454" t="s">
        <v>3789</v>
      </c>
      <c r="C454" t="s">
        <v>2083</v>
      </c>
      <c r="E454" t="s">
        <v>4511</v>
      </c>
      <c r="G454" t="str">
        <f t="shared" si="14"/>
        <v>patricianemporium</v>
      </c>
      <c r="H454" t="str">
        <f t="shared" si="15"/>
        <v>{ id:"patricianemporium", illustrator:"Garret DeChellis" },</v>
      </c>
    </row>
    <row r="455" spans="1:8" x14ac:dyDescent="0.25">
      <c r="A455" t="s">
        <v>3789</v>
      </c>
      <c r="C455" t="s">
        <v>2084</v>
      </c>
      <c r="E455" t="s">
        <v>4180</v>
      </c>
      <c r="G455" t="str">
        <f t="shared" si="14"/>
        <v>plunder</v>
      </c>
      <c r="H455" t="str">
        <f t="shared" si="15"/>
        <v>{ id:"plunder", illustrator:"Jessi J" },</v>
      </c>
    </row>
    <row r="456" spans="1:8" x14ac:dyDescent="0.25">
      <c r="A456" t="s">
        <v>3789</v>
      </c>
      <c r="C456" t="s">
        <v>2041</v>
      </c>
      <c r="E456" t="s">
        <v>4146</v>
      </c>
      <c r="G456" t="str">
        <f t="shared" si="14"/>
        <v>ritual</v>
      </c>
      <c r="H456" t="str">
        <f t="shared" si="15"/>
        <v>{ id:"ritual", illustrator:"Joshua Stewart" },</v>
      </c>
    </row>
    <row r="457" spans="1:8" x14ac:dyDescent="0.25">
      <c r="A457" t="s">
        <v>3789</v>
      </c>
      <c r="C457" t="s">
        <v>2061</v>
      </c>
      <c r="E457" t="s">
        <v>4178</v>
      </c>
      <c r="G457" t="str">
        <f t="shared" si="14"/>
        <v>rocks</v>
      </c>
      <c r="H457" t="str">
        <f t="shared" si="15"/>
        <v>{ id:"rocks", illustrator:"Matthias Catrein" },</v>
      </c>
    </row>
    <row r="458" spans="1:8" x14ac:dyDescent="0.25">
      <c r="A458" t="s">
        <v>3789</v>
      </c>
      <c r="C458" t="s">
        <v>3501</v>
      </c>
      <c r="E458" t="s">
        <v>4130</v>
      </c>
      <c r="G458" t="str">
        <f t="shared" si="14"/>
        <v>royalblacksmith</v>
      </c>
      <c r="H458" t="str">
        <f t="shared" si="15"/>
        <v>{ id:"royalblacksmith", illustrator:"Alayna Danner" },</v>
      </c>
    </row>
    <row r="459" spans="1:8" x14ac:dyDescent="0.25">
      <c r="A459" t="s">
        <v>3789</v>
      </c>
      <c r="C459" t="s">
        <v>2041</v>
      </c>
      <c r="E459" t="s">
        <v>1236</v>
      </c>
      <c r="G459" t="str">
        <f t="shared" si="14"/>
        <v>sacrifice</v>
      </c>
      <c r="H459" t="str">
        <f t="shared" si="15"/>
        <v>{ id:"sacrifice", illustrator:"Joshua Stewart" },</v>
      </c>
    </row>
    <row r="460" spans="1:8" x14ac:dyDescent="0.25">
      <c r="A460" t="s">
        <v>3789</v>
      </c>
      <c r="C460" t="s">
        <v>2066</v>
      </c>
      <c r="E460" t="s">
        <v>4147</v>
      </c>
      <c r="G460" t="str">
        <f t="shared" si="14"/>
        <v>salttheearth</v>
      </c>
      <c r="H460" t="str">
        <f t="shared" si="15"/>
        <v>{ id:"salttheearth", illustrator:"Raina Kuptz" },</v>
      </c>
    </row>
    <row r="461" spans="1:8" x14ac:dyDescent="0.25">
      <c r="A461" t="s">
        <v>3789</v>
      </c>
      <c r="C461" t="s">
        <v>2084</v>
      </c>
      <c r="E461" t="s">
        <v>4182</v>
      </c>
      <c r="G461" t="str">
        <f t="shared" ref="G461:G524" si="16">SUBSTITUTE(SUBSTITUTE(SUBSTITUTE(SUBSTITUTE(SUBSTITUTE(SUBSTITUTE(LOWER(E461), " ",""),"_2nd","##2nd"),"'",""),"-",""),"_",""),"##2nd","_2nd")</f>
        <v>settlers</v>
      </c>
      <c r="H461" t="str">
        <f t="shared" si="15"/>
        <v>{ id:"settlers", illustrator:"Jessi J" },</v>
      </c>
    </row>
    <row r="462" spans="1:8" x14ac:dyDescent="0.25">
      <c r="A462" t="s">
        <v>3789</v>
      </c>
      <c r="C462" t="s">
        <v>2084</v>
      </c>
      <c r="E462" t="s">
        <v>4509</v>
      </c>
      <c r="G462" t="str">
        <f t="shared" si="16"/>
        <v>settlersbustlingvillage</v>
      </c>
      <c r="H462" t="str">
        <f t="shared" si="15"/>
        <v>{ id:"settlersbustlingvillage", illustrator:"Jessi J" },</v>
      </c>
    </row>
    <row r="463" spans="1:8" x14ac:dyDescent="0.25">
      <c r="A463" t="s">
        <v>3789</v>
      </c>
      <c r="C463" t="s">
        <v>2084</v>
      </c>
      <c r="E463" t="s">
        <v>4509</v>
      </c>
      <c r="G463" t="str">
        <f t="shared" si="16"/>
        <v>settlersbustlingvillage</v>
      </c>
      <c r="H463" t="str">
        <f t="shared" si="15"/>
        <v>{ id:"settlersbustlingvillage", illustrator:"Jessi J" },</v>
      </c>
    </row>
    <row r="464" spans="1:8" x14ac:dyDescent="0.25">
      <c r="A464" t="s">
        <v>3789</v>
      </c>
      <c r="C464" t="s">
        <v>2042</v>
      </c>
      <c r="E464" t="s">
        <v>4172</v>
      </c>
      <c r="G464" t="str">
        <f t="shared" si="16"/>
        <v>smallcastle</v>
      </c>
      <c r="H464" t="str">
        <f t="shared" si="15"/>
        <v>{ id:"smallcastle", illustrator:"Julien Delval" },</v>
      </c>
    </row>
    <row r="465" spans="1:8" x14ac:dyDescent="0.25">
      <c r="A465" t="s">
        <v>3789</v>
      </c>
      <c r="C465" t="s">
        <v>2042</v>
      </c>
      <c r="E465" t="s">
        <v>4175</v>
      </c>
      <c r="G465" t="str">
        <f t="shared" si="16"/>
        <v>sprawlingcastle</v>
      </c>
      <c r="H465" t="str">
        <f t="shared" si="15"/>
        <v>{ id:"sprawlingcastle", illustrator:"Julien Delval" },</v>
      </c>
    </row>
    <row r="466" spans="1:8" x14ac:dyDescent="0.25">
      <c r="A466" t="s">
        <v>3789</v>
      </c>
      <c r="C466" t="s">
        <v>2066</v>
      </c>
      <c r="E466" t="s">
        <v>3495</v>
      </c>
      <c r="G466" t="str">
        <f t="shared" si="16"/>
        <v>tax</v>
      </c>
      <c r="H466" t="str">
        <f t="shared" si="15"/>
        <v>{ id:"tax", illustrator:"Raina Kuptz" },</v>
      </c>
    </row>
    <row r="467" spans="1:8" x14ac:dyDescent="0.25">
      <c r="A467" t="s">
        <v>3789</v>
      </c>
      <c r="C467" t="s">
        <v>2032</v>
      </c>
      <c r="E467" t="s">
        <v>1237</v>
      </c>
      <c r="G467" t="str">
        <f t="shared" si="16"/>
        <v>temple</v>
      </c>
      <c r="H467" t="str">
        <f t="shared" si="15"/>
        <v>{ id:"temple", illustrator:"Harald Lieske" },</v>
      </c>
    </row>
    <row r="468" spans="1:8" x14ac:dyDescent="0.25">
      <c r="A468" t="s">
        <v>3789</v>
      </c>
      <c r="C468" t="s">
        <v>2058</v>
      </c>
      <c r="E468" t="s">
        <v>4166</v>
      </c>
      <c r="G468" t="str">
        <f t="shared" si="16"/>
        <v>tomb</v>
      </c>
      <c r="H468" t="str">
        <f t="shared" si="15"/>
        <v>{ id:"tomb", illustrator:"Martin Hoffmann" },</v>
      </c>
    </row>
    <row r="469" spans="1:8" x14ac:dyDescent="0.25">
      <c r="A469" t="s">
        <v>3789</v>
      </c>
      <c r="C469" t="s">
        <v>3502</v>
      </c>
      <c r="E469" t="s">
        <v>4167</v>
      </c>
      <c r="G469" t="str">
        <f t="shared" si="16"/>
        <v>tower</v>
      </c>
      <c r="H469" t="str">
        <f t="shared" si="15"/>
        <v>{ id:"tower", illustrator:"Claus Stephan" },</v>
      </c>
    </row>
    <row r="470" spans="1:8" x14ac:dyDescent="0.25">
      <c r="A470" t="s">
        <v>3789</v>
      </c>
      <c r="C470" t="s">
        <v>2041</v>
      </c>
      <c r="E470" t="s">
        <v>4141</v>
      </c>
      <c r="G470" t="str">
        <f t="shared" si="16"/>
        <v>triumph</v>
      </c>
      <c r="H470" t="str">
        <f t="shared" si="15"/>
        <v>{ id:"triumph", illustrator:"Joshua Stewart" },</v>
      </c>
    </row>
    <row r="471" spans="1:8" x14ac:dyDescent="0.25">
      <c r="A471" t="s">
        <v>3789</v>
      </c>
      <c r="C471" t="s">
        <v>3502</v>
      </c>
      <c r="E471" t="s">
        <v>4168</v>
      </c>
      <c r="G471" t="str">
        <f t="shared" si="16"/>
        <v>triumphalarch</v>
      </c>
      <c r="H471" t="str">
        <f t="shared" si="15"/>
        <v>{ id:"triumphalarch", illustrator:"Claus Stephan" },</v>
      </c>
    </row>
    <row r="472" spans="1:8" x14ac:dyDescent="0.25">
      <c r="A472" t="s">
        <v>3789</v>
      </c>
      <c r="C472" t="s">
        <v>2032</v>
      </c>
      <c r="E472" t="s">
        <v>1238</v>
      </c>
      <c r="G472" t="str">
        <f t="shared" si="16"/>
        <v>villa</v>
      </c>
      <c r="H472" t="str">
        <f t="shared" si="15"/>
        <v>{ id:"villa", illustrator:"Harald Lieske" },</v>
      </c>
    </row>
    <row r="473" spans="1:8" x14ac:dyDescent="0.25">
      <c r="A473" t="s">
        <v>3789</v>
      </c>
      <c r="C473" t="s">
        <v>2041</v>
      </c>
      <c r="E473" t="s">
        <v>4169</v>
      </c>
      <c r="G473" t="str">
        <f t="shared" si="16"/>
        <v>wall</v>
      </c>
      <c r="H473" t="str">
        <f t="shared" si="15"/>
        <v>{ id:"wall", illustrator:"Joshua Stewart" },</v>
      </c>
    </row>
    <row r="474" spans="1:8" x14ac:dyDescent="0.25">
      <c r="A474" t="s">
        <v>3789</v>
      </c>
      <c r="C474" t="s">
        <v>2041</v>
      </c>
      <c r="E474" t="s">
        <v>4148</v>
      </c>
      <c r="G474" t="str">
        <f t="shared" si="16"/>
        <v>wedding</v>
      </c>
      <c r="H474" t="str">
        <f t="shared" si="15"/>
        <v>{ id:"wedding", illustrator:"Joshua Stewart" },</v>
      </c>
    </row>
    <row r="475" spans="1:8" x14ac:dyDescent="0.25">
      <c r="A475" t="s">
        <v>3789</v>
      </c>
      <c r="C475" t="s">
        <v>2032</v>
      </c>
      <c r="E475" t="s">
        <v>4140</v>
      </c>
      <c r="G475" t="str">
        <f t="shared" si="16"/>
        <v>wildhunt</v>
      </c>
      <c r="H475" t="str">
        <f t="shared" si="15"/>
        <v>{ id:"wildhunt", illustrator:"Harald Lieske" },</v>
      </c>
    </row>
    <row r="476" spans="1:8" x14ac:dyDescent="0.25">
      <c r="A476" t="s">
        <v>3789</v>
      </c>
      <c r="C476" t="s">
        <v>2041</v>
      </c>
      <c r="E476" t="s">
        <v>4149</v>
      </c>
      <c r="G476" t="str">
        <f t="shared" si="16"/>
        <v>windfall</v>
      </c>
      <c r="H476" t="str">
        <f t="shared" si="15"/>
        <v>{ id:"windfall", illustrator:"Joshua Stewart" },</v>
      </c>
    </row>
    <row r="477" spans="1:8" x14ac:dyDescent="0.25">
      <c r="A477" t="s">
        <v>3789</v>
      </c>
      <c r="C477" t="s">
        <v>2044</v>
      </c>
      <c r="E477" t="s">
        <v>2045</v>
      </c>
      <c r="G477" t="str">
        <f t="shared" si="16"/>
        <v>wolfden</v>
      </c>
      <c r="H477" t="str">
        <f t="shared" si="15"/>
        <v>{ id:"wolfden", illustrator:"Kendra Dodsworth" },</v>
      </c>
    </row>
    <row r="478" spans="1:8" x14ac:dyDescent="0.25">
      <c r="A478" t="s">
        <v>3789</v>
      </c>
      <c r="G478" t="str">
        <f t="shared" si="16"/>
        <v/>
      </c>
      <c r="H478" t="str">
        <f t="shared" si="15"/>
        <v/>
      </c>
    </row>
    <row r="479" spans="1:8" x14ac:dyDescent="0.25">
      <c r="A479" t="s">
        <v>3789</v>
      </c>
      <c r="G479" t="str">
        <f t="shared" si="16"/>
        <v/>
      </c>
      <c r="H479" t="str">
        <f t="shared" si="15"/>
        <v/>
      </c>
    </row>
    <row r="480" spans="1:8" x14ac:dyDescent="0.25">
      <c r="A480" t="s">
        <v>3790</v>
      </c>
      <c r="C480" t="s">
        <v>2036</v>
      </c>
      <c r="E480" t="s">
        <v>4239</v>
      </c>
      <c r="G480" t="str">
        <f t="shared" si="16"/>
        <v>badomens</v>
      </c>
      <c r="H480" t="str">
        <f t="shared" si="15"/>
        <v>{ id:"badomens", illustrator:"Jason Slavin" },</v>
      </c>
    </row>
    <row r="481" spans="1:8" x14ac:dyDescent="0.25">
      <c r="A481" t="s">
        <v>3790</v>
      </c>
      <c r="C481" t="s">
        <v>2025</v>
      </c>
      <c r="E481" t="s">
        <v>4195</v>
      </c>
      <c r="G481" t="str">
        <f t="shared" si="16"/>
        <v>bard</v>
      </c>
      <c r="H481" t="str">
        <f t="shared" si="15"/>
        <v>{ id:"bard", illustrator:"Elisa Cella" },</v>
      </c>
    </row>
    <row r="482" spans="1:8" x14ac:dyDescent="0.25">
      <c r="A482" t="s">
        <v>3790</v>
      </c>
      <c r="C482" t="s">
        <v>2058</v>
      </c>
      <c r="E482" t="s">
        <v>4233</v>
      </c>
      <c r="G482" t="str">
        <f t="shared" si="16"/>
        <v>bat</v>
      </c>
      <c r="H482" t="str">
        <f t="shared" si="15"/>
        <v>{ id:"bat", illustrator:"Martin Hoffmann" },</v>
      </c>
    </row>
    <row r="483" spans="1:8" x14ac:dyDescent="0.25">
      <c r="A483" t="s">
        <v>3790</v>
      </c>
      <c r="C483" t="s">
        <v>2018</v>
      </c>
      <c r="E483" t="s">
        <v>4196</v>
      </c>
      <c r="G483" t="str">
        <f t="shared" si="16"/>
        <v>blessedvillage</v>
      </c>
      <c r="H483" t="str">
        <f t="shared" si="15"/>
        <v>{ id:"blessedvillage", illustrator:"Brian Brinlee" },</v>
      </c>
    </row>
    <row r="484" spans="1:8" x14ac:dyDescent="0.25">
      <c r="A484" t="s">
        <v>3790</v>
      </c>
      <c r="C484" t="s">
        <v>3503</v>
      </c>
      <c r="E484" t="s">
        <v>4197</v>
      </c>
      <c r="G484" t="str">
        <f t="shared" si="16"/>
        <v>cemetery</v>
      </c>
      <c r="H484" t="str">
        <f t="shared" si="15"/>
        <v>{ id:"cemetery", illustrator:"Marcel-André Casasola Merkle" },</v>
      </c>
    </row>
    <row r="485" spans="1:8" x14ac:dyDescent="0.25">
      <c r="A485" t="s">
        <v>3790</v>
      </c>
      <c r="C485" t="s">
        <v>2036</v>
      </c>
      <c r="E485" t="s">
        <v>4190</v>
      </c>
      <c r="G485" t="str">
        <f t="shared" si="16"/>
        <v>changeling</v>
      </c>
      <c r="H485" t="str">
        <f t="shared" si="15"/>
        <v>{ id:"changeling", illustrator:"Jason Slavin" },</v>
      </c>
    </row>
    <row r="486" spans="1:8" x14ac:dyDescent="0.25">
      <c r="A486" t="s">
        <v>3790</v>
      </c>
      <c r="C486" t="s">
        <v>2018</v>
      </c>
      <c r="E486" t="s">
        <v>4203</v>
      </c>
      <c r="G486" t="str">
        <f t="shared" si="16"/>
        <v>cobbler</v>
      </c>
      <c r="H486" t="str">
        <f t="shared" si="15"/>
        <v>{ id:"cobbler", illustrator:"Brian Brinlee" },</v>
      </c>
    </row>
    <row r="487" spans="1:8" x14ac:dyDescent="0.25">
      <c r="A487" t="s">
        <v>3790</v>
      </c>
      <c r="C487" t="s">
        <v>2041</v>
      </c>
      <c r="E487" t="s">
        <v>1343</v>
      </c>
      <c r="G487" t="str">
        <f t="shared" si="16"/>
        <v>conclave</v>
      </c>
      <c r="H487" t="str">
        <f t="shared" si="15"/>
        <v>{ id:"conclave", illustrator:"Joshua Stewart" },</v>
      </c>
    </row>
    <row r="488" spans="1:8" x14ac:dyDescent="0.25">
      <c r="A488" t="s">
        <v>3790</v>
      </c>
      <c r="C488" t="s">
        <v>2055</v>
      </c>
      <c r="E488" t="s">
        <v>4204</v>
      </c>
      <c r="G488" t="str">
        <f t="shared" si="16"/>
        <v>crypt</v>
      </c>
      <c r="H488" t="str">
        <f t="shared" si="15"/>
        <v>{ id:"crypt", illustrator:"Lynell Ingram" },</v>
      </c>
    </row>
    <row r="489" spans="1:8" x14ac:dyDescent="0.25">
      <c r="A489" t="s">
        <v>3790</v>
      </c>
      <c r="C489" t="s">
        <v>2032</v>
      </c>
      <c r="E489" t="s">
        <v>4230</v>
      </c>
      <c r="G489" t="str">
        <f t="shared" si="16"/>
        <v>cursedgold</v>
      </c>
      <c r="H489" t="str">
        <f t="shared" si="15"/>
        <v>{ id:"cursedgold", illustrator:"Harald Lieske" },</v>
      </c>
    </row>
    <row r="490" spans="1:8" x14ac:dyDescent="0.25">
      <c r="A490" t="s">
        <v>3790</v>
      </c>
      <c r="C490" t="s">
        <v>2041</v>
      </c>
      <c r="E490" t="s">
        <v>4205</v>
      </c>
      <c r="G490" t="str">
        <f t="shared" si="16"/>
        <v>cursedvillage</v>
      </c>
      <c r="H490" t="str">
        <f t="shared" si="15"/>
        <v>{ id:"cursedvillage", illustrator:"Joshua Stewart" },</v>
      </c>
    </row>
    <row r="491" spans="1:8" x14ac:dyDescent="0.25">
      <c r="A491" t="s">
        <v>3790</v>
      </c>
      <c r="C491" t="s">
        <v>2027</v>
      </c>
      <c r="E491" t="s">
        <v>4248</v>
      </c>
      <c r="G491" t="str">
        <f t="shared" si="16"/>
        <v>deluded</v>
      </c>
      <c r="H491" t="str">
        <f t="shared" si="15"/>
        <v>{ id:"deluded", illustrator:"Franz Vohwinkel" },</v>
      </c>
    </row>
    <row r="492" spans="1:8" x14ac:dyDescent="0.25">
      <c r="A492" t="s">
        <v>3790</v>
      </c>
      <c r="C492" t="s">
        <v>2027</v>
      </c>
      <c r="E492" t="s">
        <v>3506</v>
      </c>
      <c r="G492" t="str">
        <f t="shared" si="16"/>
        <v>delusion</v>
      </c>
      <c r="H492" t="str">
        <f t="shared" si="15"/>
        <v>{ id:"delusion", illustrator:"Franz Vohwinkel" },</v>
      </c>
    </row>
    <row r="493" spans="1:8" x14ac:dyDescent="0.25">
      <c r="A493" t="s">
        <v>3790</v>
      </c>
      <c r="C493" t="s">
        <v>2057</v>
      </c>
      <c r="E493" t="s">
        <v>4206</v>
      </c>
      <c r="G493" t="str">
        <f t="shared" si="16"/>
        <v>denofsin</v>
      </c>
      <c r="H493" t="str">
        <f t="shared" si="15"/>
        <v>{ id:"denofsin", illustrator:"Mark Poole" },</v>
      </c>
    </row>
    <row r="494" spans="1:8" x14ac:dyDescent="0.25">
      <c r="A494" t="s">
        <v>3790</v>
      </c>
      <c r="C494" t="s">
        <v>3502</v>
      </c>
      <c r="E494" t="s">
        <v>4198</v>
      </c>
      <c r="G494" t="str">
        <f t="shared" si="16"/>
        <v>devilsworkshop</v>
      </c>
      <c r="H494" t="str">
        <f t="shared" si="15"/>
        <v>{ id:"devilsworkshop", illustrator:"Claus Stephan" },</v>
      </c>
    </row>
    <row r="495" spans="1:8" x14ac:dyDescent="0.25">
      <c r="A495" t="s">
        <v>3790</v>
      </c>
      <c r="C495" t="s">
        <v>2028</v>
      </c>
      <c r="E495" t="s">
        <v>4185</v>
      </c>
      <c r="G495" t="str">
        <f t="shared" si="16"/>
        <v>druid</v>
      </c>
      <c r="H495" t="str">
        <f t="shared" si="15"/>
        <v>{ id:"druid", illustrator:"Grant Hansen" },</v>
      </c>
    </row>
    <row r="496" spans="1:8" x14ac:dyDescent="0.25">
      <c r="A496" t="s">
        <v>3790</v>
      </c>
      <c r="C496" t="s">
        <v>2036</v>
      </c>
      <c r="E496" t="s">
        <v>4249</v>
      </c>
      <c r="G496" t="str">
        <f t="shared" si="16"/>
        <v>envious</v>
      </c>
      <c r="H496" t="str">
        <f t="shared" si="15"/>
        <v>{ id:"envious", illustrator:"Jason Slavin" },</v>
      </c>
    </row>
    <row r="497" spans="1:8" x14ac:dyDescent="0.25">
      <c r="A497" t="s">
        <v>3790</v>
      </c>
      <c r="C497" t="s">
        <v>2036</v>
      </c>
      <c r="E497" t="s">
        <v>1397</v>
      </c>
      <c r="G497" t="str">
        <f t="shared" si="16"/>
        <v>envy</v>
      </c>
      <c r="H497" t="str">
        <f t="shared" si="15"/>
        <v>{ id:"envy", illustrator:"Jason Slavin" },</v>
      </c>
    </row>
    <row r="498" spans="1:8" x14ac:dyDescent="0.25">
      <c r="A498" t="s">
        <v>3790</v>
      </c>
      <c r="C498" t="s">
        <v>2041</v>
      </c>
      <c r="E498" t="s">
        <v>4199</v>
      </c>
      <c r="G498" t="str">
        <f t="shared" si="16"/>
        <v>exorcist</v>
      </c>
      <c r="H498" t="str">
        <f t="shared" si="15"/>
        <v>{ id:"exorcist", illustrator:"Joshua Stewart" },</v>
      </c>
    </row>
    <row r="499" spans="1:8" x14ac:dyDescent="0.25">
      <c r="A499" t="s">
        <v>3790</v>
      </c>
      <c r="C499" t="s">
        <v>2055</v>
      </c>
      <c r="E499" t="s">
        <v>4186</v>
      </c>
      <c r="G499" t="str">
        <f t="shared" si="16"/>
        <v>faithfulhound</v>
      </c>
      <c r="H499" t="str">
        <f t="shared" si="15"/>
        <v>{ id:"faithfulhound", illustrator:"Lynell Ingram" },</v>
      </c>
    </row>
    <row r="500" spans="1:8" x14ac:dyDescent="0.25">
      <c r="A500" t="s">
        <v>3790</v>
      </c>
      <c r="C500" t="s">
        <v>2058</v>
      </c>
      <c r="E500" t="s">
        <v>907</v>
      </c>
      <c r="G500" t="str">
        <f t="shared" si="16"/>
        <v>famine</v>
      </c>
      <c r="H500" t="str">
        <f t="shared" si="15"/>
        <v>{ id:"famine", illustrator:"Martin Hoffmann" },</v>
      </c>
    </row>
    <row r="501" spans="1:8" x14ac:dyDescent="0.25">
      <c r="A501" t="s">
        <v>3790</v>
      </c>
      <c r="C501" t="s">
        <v>2027</v>
      </c>
      <c r="E501" t="s">
        <v>4240</v>
      </c>
      <c r="G501" t="str">
        <f t="shared" si="16"/>
        <v>fear</v>
      </c>
      <c r="H501" t="str">
        <f t="shared" si="15"/>
        <v>{ id:"fear", illustrator:"Franz Vohwinkel" },</v>
      </c>
    </row>
    <row r="502" spans="1:8" x14ac:dyDescent="0.25">
      <c r="A502" t="s">
        <v>3790</v>
      </c>
      <c r="C502" t="s">
        <v>3502</v>
      </c>
      <c r="E502" t="s">
        <v>4191</v>
      </c>
      <c r="G502" t="str">
        <f t="shared" si="16"/>
        <v>fool</v>
      </c>
      <c r="H502" t="str">
        <f t="shared" si="15"/>
        <v>{ id:"fool", illustrator:"Claus Stephan" },</v>
      </c>
    </row>
    <row r="503" spans="1:8" x14ac:dyDescent="0.25">
      <c r="A503" t="s">
        <v>3790</v>
      </c>
      <c r="C503" t="s">
        <v>2026</v>
      </c>
      <c r="E503" t="s">
        <v>4238</v>
      </c>
      <c r="G503" t="str">
        <f t="shared" si="16"/>
        <v>ghost</v>
      </c>
      <c r="H503" t="str">
        <f t="shared" si="15"/>
        <v>{ id:"ghost", illustrator:"Eric J Carter" },</v>
      </c>
    </row>
    <row r="504" spans="1:8" x14ac:dyDescent="0.25">
      <c r="A504" t="s">
        <v>3790</v>
      </c>
      <c r="C504" t="s">
        <v>3503</v>
      </c>
      <c r="E504" t="s">
        <v>4192</v>
      </c>
      <c r="G504" t="str">
        <f t="shared" si="16"/>
        <v>ghosttown</v>
      </c>
      <c r="H504" t="str">
        <f t="shared" si="15"/>
        <v>{ id:"ghosttown", illustrator:"Marcel-André Casasola Merkle" },</v>
      </c>
    </row>
    <row r="505" spans="1:8" x14ac:dyDescent="0.25">
      <c r="A505" t="s">
        <v>3790</v>
      </c>
      <c r="C505" t="s">
        <v>3502</v>
      </c>
      <c r="E505" t="s">
        <v>4227</v>
      </c>
      <c r="G505" t="str">
        <f t="shared" si="16"/>
        <v>goat</v>
      </c>
      <c r="H505" t="str">
        <f t="shared" si="15"/>
        <v>{ id:"goat", illustrator:"Claus Stephan" },</v>
      </c>
    </row>
    <row r="506" spans="1:8" x14ac:dyDescent="0.25">
      <c r="A506" t="s">
        <v>3790</v>
      </c>
      <c r="C506" t="s">
        <v>3502</v>
      </c>
      <c r="E506" t="s">
        <v>4241</v>
      </c>
      <c r="G506" t="str">
        <f t="shared" si="16"/>
        <v>greed</v>
      </c>
      <c r="H506" t="str">
        <f t="shared" si="15"/>
        <v>{ id:"greed", illustrator:"Claus Stephan" },</v>
      </c>
    </row>
    <row r="507" spans="1:8" x14ac:dyDescent="0.25">
      <c r="A507" t="s">
        <v>3790</v>
      </c>
      <c r="C507" t="s">
        <v>2058</v>
      </c>
      <c r="E507" t="s">
        <v>4187</v>
      </c>
      <c r="G507" t="str">
        <f t="shared" si="16"/>
        <v>guardian</v>
      </c>
      <c r="H507" t="str">
        <f t="shared" si="15"/>
        <v>{ id:"guardian", illustrator:"Martin Hoffmann" },</v>
      </c>
    </row>
    <row r="508" spans="1:8" x14ac:dyDescent="0.25">
      <c r="A508" t="s">
        <v>3790</v>
      </c>
      <c r="C508" t="s">
        <v>2026</v>
      </c>
      <c r="E508" t="s">
        <v>4225</v>
      </c>
      <c r="G508" t="str">
        <f t="shared" si="16"/>
        <v>hauntedmirror</v>
      </c>
      <c r="H508" t="str">
        <f t="shared" si="15"/>
        <v>{ id:"hauntedmirror", illustrator:"Eric J Carter" },</v>
      </c>
    </row>
    <row r="509" spans="1:8" x14ac:dyDescent="0.25">
      <c r="A509" t="s">
        <v>3790</v>
      </c>
      <c r="C509" t="s">
        <v>2084</v>
      </c>
      <c r="E509" t="s">
        <v>4242</v>
      </c>
      <c r="G509" t="str">
        <f t="shared" si="16"/>
        <v>haunting</v>
      </c>
      <c r="H509" t="str">
        <f t="shared" si="15"/>
        <v>{ id:"haunting", illustrator:"Jessi J" },</v>
      </c>
    </row>
    <row r="510" spans="1:8" x14ac:dyDescent="0.25">
      <c r="A510" t="s">
        <v>3790</v>
      </c>
      <c r="C510" t="s">
        <v>2074</v>
      </c>
      <c r="E510" t="s">
        <v>4207</v>
      </c>
      <c r="G510" t="str">
        <f t="shared" si="16"/>
        <v>idol</v>
      </c>
      <c r="H510" t="str">
        <f t="shared" si="15"/>
        <v>{ id:"idol", illustrator:"Ryan Laukat" },</v>
      </c>
    </row>
    <row r="511" spans="1:8" x14ac:dyDescent="0.25">
      <c r="A511" t="s">
        <v>3790</v>
      </c>
      <c r="C511" t="s">
        <v>3502</v>
      </c>
      <c r="E511" t="s">
        <v>4234</v>
      </c>
      <c r="G511" t="str">
        <f t="shared" si="16"/>
        <v>imp</v>
      </c>
      <c r="H511" t="str">
        <f t="shared" si="15"/>
        <v>{ id:"imp", illustrator:"Claus Stephan" },</v>
      </c>
    </row>
    <row r="512" spans="1:8" x14ac:dyDescent="0.25">
      <c r="A512" t="s">
        <v>3790</v>
      </c>
      <c r="C512" t="s">
        <v>2018</v>
      </c>
      <c r="E512" t="s">
        <v>906</v>
      </c>
      <c r="G512" t="str">
        <f t="shared" si="16"/>
        <v>leprechaun</v>
      </c>
      <c r="H512" t="str">
        <f t="shared" si="15"/>
        <v>{ id:"leprechaun", illustrator:"Brian Brinlee" },</v>
      </c>
    </row>
    <row r="513" spans="1:8" x14ac:dyDescent="0.25">
      <c r="A513" t="s">
        <v>3790</v>
      </c>
      <c r="C513" t="s">
        <v>2018</v>
      </c>
      <c r="E513" t="s">
        <v>4243</v>
      </c>
      <c r="G513" t="str">
        <f t="shared" si="16"/>
        <v>locusts</v>
      </c>
      <c r="H513" t="str">
        <f t="shared" si="15"/>
        <v>{ id:"locusts", illustrator:"Brian Brinlee" },</v>
      </c>
    </row>
    <row r="514" spans="1:8" x14ac:dyDescent="0.25">
      <c r="A514" t="s">
        <v>3790</v>
      </c>
      <c r="C514" t="s">
        <v>3502</v>
      </c>
      <c r="E514" t="s">
        <v>4252</v>
      </c>
      <c r="G514" t="str">
        <f t="shared" si="16"/>
        <v>lostinthewoods</v>
      </c>
      <c r="H514" t="str">
        <f t="shared" ref="H514:H577" si="17">IF(C514="","",CONCATENATE("{ id:""",G514,""", illustrator:""",C514,""" },"))</f>
        <v>{ id:"lostinthewoods", illustrator:"Claus Stephan" },</v>
      </c>
    </row>
    <row r="515" spans="1:8" x14ac:dyDescent="0.25">
      <c r="A515" t="s">
        <v>3790</v>
      </c>
      <c r="C515" t="s">
        <v>3502</v>
      </c>
      <c r="E515" t="s">
        <v>4231</v>
      </c>
      <c r="G515" t="str">
        <f t="shared" si="16"/>
        <v>luckycoin</v>
      </c>
      <c r="H515" t="str">
        <f t="shared" si="17"/>
        <v>{ id:"luckycoin", illustrator:"Claus Stephan" },</v>
      </c>
    </row>
    <row r="516" spans="1:8" x14ac:dyDescent="0.25">
      <c r="A516" t="s">
        <v>3790</v>
      </c>
      <c r="C516" t="s">
        <v>2074</v>
      </c>
      <c r="E516" t="s">
        <v>4226</v>
      </c>
      <c r="G516" t="str">
        <f t="shared" si="16"/>
        <v>magiclamp</v>
      </c>
      <c r="H516" t="str">
        <f t="shared" si="17"/>
        <v>{ id:"magiclamp", illustrator:"Ryan Laukat" },</v>
      </c>
    </row>
    <row r="517" spans="1:8" x14ac:dyDescent="0.25">
      <c r="A517" t="s">
        <v>3790</v>
      </c>
      <c r="C517" t="s">
        <v>2084</v>
      </c>
      <c r="E517" t="s">
        <v>4250</v>
      </c>
      <c r="G517" t="str">
        <f t="shared" si="16"/>
        <v>miserable</v>
      </c>
      <c r="H517" t="str">
        <f t="shared" si="17"/>
        <v>{ id:"miserable", illustrator:"Jessi J" },</v>
      </c>
    </row>
    <row r="518" spans="1:8" x14ac:dyDescent="0.25">
      <c r="A518" t="s">
        <v>3790</v>
      </c>
      <c r="C518" t="s">
        <v>2084</v>
      </c>
      <c r="E518" t="s">
        <v>4244</v>
      </c>
      <c r="G518" t="str">
        <f t="shared" si="16"/>
        <v>misery</v>
      </c>
      <c r="H518" t="str">
        <f t="shared" si="17"/>
        <v>{ id:"misery", illustrator:"Jessi J" },</v>
      </c>
    </row>
    <row r="519" spans="1:8" x14ac:dyDescent="0.25">
      <c r="A519" t="s">
        <v>3790</v>
      </c>
      <c r="C519" t="s">
        <v>2032</v>
      </c>
      <c r="E519" t="s">
        <v>4188</v>
      </c>
      <c r="G519" t="str">
        <f t="shared" si="16"/>
        <v>monastery</v>
      </c>
      <c r="H519" t="str">
        <f t="shared" si="17"/>
        <v>{ id:"monastery", illustrator:"Harald Lieske" },</v>
      </c>
    </row>
    <row r="520" spans="1:8" x14ac:dyDescent="0.25">
      <c r="A520" t="s">
        <v>3790</v>
      </c>
      <c r="C520" t="s">
        <v>2056</v>
      </c>
      <c r="E520" t="s">
        <v>4200</v>
      </c>
      <c r="G520" t="str">
        <f t="shared" si="16"/>
        <v>necromancer</v>
      </c>
      <c r="H520" t="str">
        <f t="shared" si="17"/>
        <v>{ id:"necromancer", illustrator:"Marco Morte" },</v>
      </c>
    </row>
    <row r="521" spans="1:8" x14ac:dyDescent="0.25">
      <c r="A521" t="s">
        <v>3790</v>
      </c>
      <c r="C521" t="s">
        <v>2025</v>
      </c>
      <c r="E521" t="s">
        <v>4193</v>
      </c>
      <c r="G521" t="str">
        <f t="shared" si="16"/>
        <v>nightwatchman</v>
      </c>
      <c r="H521" t="str">
        <f t="shared" si="17"/>
        <v>{ id:"nightwatchman", illustrator:"Elisa Cella" },</v>
      </c>
    </row>
    <row r="522" spans="1:8" x14ac:dyDescent="0.25">
      <c r="A522" t="s">
        <v>3790</v>
      </c>
      <c r="C522" t="s">
        <v>2061</v>
      </c>
      <c r="E522" t="s">
        <v>4228</v>
      </c>
      <c r="G522" t="str">
        <f t="shared" si="16"/>
        <v>pasture</v>
      </c>
      <c r="H522" t="str">
        <f t="shared" si="17"/>
        <v>{ id:"pasture", illustrator:"Matthias Catrein" },</v>
      </c>
    </row>
    <row r="523" spans="1:8" x14ac:dyDescent="0.25">
      <c r="A523" t="s">
        <v>3790</v>
      </c>
      <c r="C523" t="s">
        <v>3502</v>
      </c>
      <c r="E523" t="s">
        <v>1369</v>
      </c>
      <c r="G523" t="str">
        <f t="shared" si="16"/>
        <v>pixie</v>
      </c>
      <c r="H523" t="str">
        <f t="shared" si="17"/>
        <v>{ id:"pixie", illustrator:"Claus Stephan" },</v>
      </c>
    </row>
    <row r="524" spans="1:8" x14ac:dyDescent="0.25">
      <c r="A524" t="s">
        <v>3790</v>
      </c>
      <c r="C524" t="s">
        <v>2042</v>
      </c>
      <c r="E524" t="s">
        <v>4245</v>
      </c>
      <c r="G524" t="str">
        <f t="shared" si="16"/>
        <v>plague</v>
      </c>
      <c r="H524" t="str">
        <f t="shared" si="17"/>
        <v>{ id:"plague", illustrator:"Julien Delval" },</v>
      </c>
    </row>
    <row r="525" spans="1:8" x14ac:dyDescent="0.25">
      <c r="A525" t="s">
        <v>3790</v>
      </c>
      <c r="C525" t="s">
        <v>2032</v>
      </c>
      <c r="E525" t="s">
        <v>1344</v>
      </c>
      <c r="G525" t="str">
        <f t="shared" ref="G525:G588" si="18">SUBSTITUTE(SUBSTITUTE(SUBSTITUTE(SUBSTITUTE(SUBSTITUTE(SUBSTITUTE(LOWER(E525), " ",""),"_2nd","##2nd"),"'",""),"-",""),"_",""),"##2nd","_2nd")</f>
        <v>pooka</v>
      </c>
      <c r="H525" t="str">
        <f t="shared" si="17"/>
        <v>{ id:"pooka", illustrator:"Harald Lieske" },</v>
      </c>
    </row>
    <row r="526" spans="1:8" x14ac:dyDescent="0.25">
      <c r="A526" t="s">
        <v>3790</v>
      </c>
      <c r="C526" t="s">
        <v>2058</v>
      </c>
      <c r="E526" t="s">
        <v>4229</v>
      </c>
      <c r="G526" t="str">
        <f t="shared" si="18"/>
        <v>pouch</v>
      </c>
      <c r="H526" t="str">
        <f t="shared" si="17"/>
        <v>{ id:"pouch", illustrator:"Martin Hoffmann" },</v>
      </c>
    </row>
    <row r="527" spans="1:8" x14ac:dyDescent="0.25">
      <c r="A527" t="s">
        <v>3790</v>
      </c>
      <c r="C527" t="s">
        <v>2084</v>
      </c>
      <c r="E527" t="s">
        <v>4246</v>
      </c>
      <c r="G527" t="str">
        <f t="shared" si="18"/>
        <v>poverty</v>
      </c>
      <c r="H527" t="str">
        <f t="shared" si="17"/>
        <v>{ id:"poverty", illustrator:"Jessi J" },</v>
      </c>
    </row>
    <row r="528" spans="1:8" x14ac:dyDescent="0.25">
      <c r="A528" t="s">
        <v>3790</v>
      </c>
      <c r="C528" t="s">
        <v>2057</v>
      </c>
      <c r="E528" t="s">
        <v>4212</v>
      </c>
      <c r="G528" t="str">
        <f t="shared" si="18"/>
        <v>raider</v>
      </c>
      <c r="H528" t="str">
        <f t="shared" si="17"/>
        <v>{ id:"raider", illustrator:"Mark Poole" },</v>
      </c>
    </row>
    <row r="529" spans="1:8" x14ac:dyDescent="0.25">
      <c r="A529" t="s">
        <v>3790</v>
      </c>
      <c r="C529" t="s">
        <v>2058</v>
      </c>
      <c r="E529" t="s">
        <v>4208</v>
      </c>
      <c r="G529" t="str">
        <f t="shared" si="18"/>
        <v>sacredgrove</v>
      </c>
      <c r="H529" t="str">
        <f t="shared" si="17"/>
        <v>{ id:"sacredgrove", illustrator:"Martin Hoffmann" },</v>
      </c>
    </row>
    <row r="530" spans="1:8" x14ac:dyDescent="0.25">
      <c r="A530" t="s">
        <v>3790</v>
      </c>
      <c r="C530" t="s">
        <v>2074</v>
      </c>
      <c r="E530" t="s">
        <v>4194</v>
      </c>
      <c r="G530" t="str">
        <f t="shared" si="18"/>
        <v>secretcave</v>
      </c>
      <c r="H530" t="str">
        <f t="shared" si="17"/>
        <v>{ id:"secretcave", illustrator:"Ryan Laukat" },</v>
      </c>
    </row>
    <row r="531" spans="1:8" x14ac:dyDescent="0.25">
      <c r="A531" t="s">
        <v>3790</v>
      </c>
      <c r="C531" t="s">
        <v>2061</v>
      </c>
      <c r="E531" t="s">
        <v>4201</v>
      </c>
      <c r="G531" t="str">
        <f t="shared" si="18"/>
        <v>shepherd</v>
      </c>
      <c r="H531" t="str">
        <f t="shared" si="17"/>
        <v>{ id:"shepherd", illustrator:"Matthias Catrein" },</v>
      </c>
    </row>
    <row r="532" spans="1:8" x14ac:dyDescent="0.25">
      <c r="A532" t="s">
        <v>3790</v>
      </c>
      <c r="C532" t="s">
        <v>2025</v>
      </c>
      <c r="E532" t="s">
        <v>4202</v>
      </c>
      <c r="G532" t="str">
        <f t="shared" si="18"/>
        <v>skulk</v>
      </c>
      <c r="H532" t="str">
        <f t="shared" si="17"/>
        <v>{ id:"skulk", illustrator:"Elisa Cella" },</v>
      </c>
    </row>
    <row r="533" spans="1:8" x14ac:dyDescent="0.25">
      <c r="A533" t="s">
        <v>3790</v>
      </c>
      <c r="C533" t="s">
        <v>2042</v>
      </c>
      <c r="E533" t="s">
        <v>4213</v>
      </c>
      <c r="G533" t="str">
        <f t="shared" si="18"/>
        <v>theearthsgift</v>
      </c>
      <c r="H533" t="str">
        <f t="shared" si="17"/>
        <v>{ id:"theearthsgift", illustrator:"Julien Delval" },</v>
      </c>
    </row>
    <row r="534" spans="1:8" x14ac:dyDescent="0.25">
      <c r="A534" t="s">
        <v>3790</v>
      </c>
      <c r="C534" t="s">
        <v>2042</v>
      </c>
      <c r="E534" t="s">
        <v>4214</v>
      </c>
      <c r="G534" t="str">
        <f t="shared" si="18"/>
        <v>thefieldsgift</v>
      </c>
      <c r="H534" t="str">
        <f t="shared" si="17"/>
        <v>{ id:"thefieldsgift", illustrator:"Julien Delval" },</v>
      </c>
    </row>
    <row r="535" spans="1:8" x14ac:dyDescent="0.25">
      <c r="A535" t="s">
        <v>3790</v>
      </c>
      <c r="C535" t="s">
        <v>2042</v>
      </c>
      <c r="E535" t="s">
        <v>4215</v>
      </c>
      <c r="G535" t="str">
        <f t="shared" si="18"/>
        <v>theflamesgift</v>
      </c>
      <c r="H535" t="str">
        <f t="shared" si="17"/>
        <v>{ id:"theflamesgift", illustrator:"Julien Delval" },</v>
      </c>
    </row>
    <row r="536" spans="1:8" x14ac:dyDescent="0.25">
      <c r="A536" t="s">
        <v>3790</v>
      </c>
      <c r="C536" t="s">
        <v>2042</v>
      </c>
      <c r="E536" t="s">
        <v>4216</v>
      </c>
      <c r="G536" t="str">
        <f t="shared" si="18"/>
        <v>theforestsgift</v>
      </c>
      <c r="H536" t="str">
        <f t="shared" si="17"/>
        <v>{ id:"theforestsgift", illustrator:"Julien Delval" },</v>
      </c>
    </row>
    <row r="537" spans="1:8" x14ac:dyDescent="0.25">
      <c r="A537" t="s">
        <v>3790</v>
      </c>
      <c r="C537" t="s">
        <v>2042</v>
      </c>
      <c r="E537" t="s">
        <v>4217</v>
      </c>
      <c r="G537" t="str">
        <f t="shared" si="18"/>
        <v>themoonsgift</v>
      </c>
      <c r="H537" t="str">
        <f t="shared" si="17"/>
        <v>{ id:"themoonsgift", illustrator:"Julien Delval" },</v>
      </c>
    </row>
    <row r="538" spans="1:8" x14ac:dyDescent="0.25">
      <c r="A538" t="s">
        <v>3790</v>
      </c>
      <c r="C538" t="s">
        <v>2042</v>
      </c>
      <c r="E538" t="s">
        <v>4218</v>
      </c>
      <c r="G538" t="str">
        <f t="shared" si="18"/>
        <v>themountainsgift</v>
      </c>
      <c r="H538" t="str">
        <f t="shared" si="17"/>
        <v>{ id:"themountainsgift", illustrator:"Julien Delval" },</v>
      </c>
    </row>
    <row r="539" spans="1:8" x14ac:dyDescent="0.25">
      <c r="A539" t="s">
        <v>3790</v>
      </c>
      <c r="C539" t="s">
        <v>2042</v>
      </c>
      <c r="E539" t="s">
        <v>4219</v>
      </c>
      <c r="G539" t="str">
        <f t="shared" si="18"/>
        <v>theriversgift</v>
      </c>
      <c r="H539" t="str">
        <f t="shared" si="17"/>
        <v>{ id:"theriversgift", illustrator:"Julien Delval" },</v>
      </c>
    </row>
    <row r="540" spans="1:8" x14ac:dyDescent="0.25">
      <c r="A540" t="s">
        <v>3790</v>
      </c>
      <c r="C540" t="s">
        <v>2042</v>
      </c>
      <c r="E540" t="s">
        <v>4220</v>
      </c>
      <c r="G540" t="str">
        <f t="shared" si="18"/>
        <v>theseasgift</v>
      </c>
      <c r="H540" t="str">
        <f t="shared" si="17"/>
        <v>{ id:"theseasgift", illustrator:"Julien Delval" },</v>
      </c>
    </row>
    <row r="541" spans="1:8" x14ac:dyDescent="0.25">
      <c r="A541" t="s">
        <v>3790</v>
      </c>
      <c r="C541" t="s">
        <v>2042</v>
      </c>
      <c r="E541" t="s">
        <v>4221</v>
      </c>
      <c r="G541" t="str">
        <f t="shared" si="18"/>
        <v>theskysgift</v>
      </c>
      <c r="H541" t="str">
        <f t="shared" si="17"/>
        <v>{ id:"theskysgift", illustrator:"Julien Delval" },</v>
      </c>
    </row>
    <row r="542" spans="1:8" x14ac:dyDescent="0.25">
      <c r="A542" t="s">
        <v>3790</v>
      </c>
      <c r="C542" t="s">
        <v>2042</v>
      </c>
      <c r="E542" t="s">
        <v>4222</v>
      </c>
      <c r="G542" t="str">
        <f t="shared" si="18"/>
        <v>thesunsgift</v>
      </c>
      <c r="H542" t="str">
        <f t="shared" si="17"/>
        <v>{ id:"thesunsgift", illustrator:"Julien Delval" },</v>
      </c>
    </row>
    <row r="543" spans="1:8" x14ac:dyDescent="0.25">
      <c r="A543" t="s">
        <v>3790</v>
      </c>
      <c r="C543" t="s">
        <v>2042</v>
      </c>
      <c r="E543" t="s">
        <v>4223</v>
      </c>
      <c r="G543" t="str">
        <f t="shared" si="18"/>
        <v>theswampsgift</v>
      </c>
      <c r="H543" t="str">
        <f t="shared" si="17"/>
        <v>{ id:"theswampsgift", illustrator:"Julien Delval" },</v>
      </c>
    </row>
    <row r="544" spans="1:8" x14ac:dyDescent="0.25">
      <c r="A544" t="s">
        <v>3790</v>
      </c>
      <c r="C544" t="s">
        <v>2042</v>
      </c>
      <c r="E544" t="s">
        <v>4224</v>
      </c>
      <c r="G544" t="str">
        <f t="shared" si="18"/>
        <v>thewindsgift</v>
      </c>
      <c r="H544" t="str">
        <f t="shared" si="17"/>
        <v>{ id:"thewindsgift", illustrator:"Julien Delval" },</v>
      </c>
    </row>
    <row r="545" spans="1:8" x14ac:dyDescent="0.25">
      <c r="A545" t="s">
        <v>3790</v>
      </c>
      <c r="C545" t="s">
        <v>3502</v>
      </c>
      <c r="E545" t="s">
        <v>4209</v>
      </c>
      <c r="G545" t="str">
        <f t="shared" si="18"/>
        <v>tormentor</v>
      </c>
      <c r="H545" t="str">
        <f t="shared" si="17"/>
        <v>{ id:"tormentor", illustrator:"Claus Stephan" },</v>
      </c>
    </row>
    <row r="546" spans="1:8" x14ac:dyDescent="0.25">
      <c r="A546" t="s">
        <v>3790</v>
      </c>
      <c r="C546" t="s">
        <v>2058</v>
      </c>
      <c r="E546" t="s">
        <v>4189</v>
      </c>
      <c r="G546" t="str">
        <f t="shared" si="18"/>
        <v>tracker</v>
      </c>
      <c r="H546" t="str">
        <f t="shared" si="17"/>
        <v>{ id:"tracker", illustrator:"Martin Hoffmann" },</v>
      </c>
    </row>
    <row r="547" spans="1:8" x14ac:dyDescent="0.25">
      <c r="A547" t="s">
        <v>3790</v>
      </c>
      <c r="C547" t="s">
        <v>2018</v>
      </c>
      <c r="E547" t="s">
        <v>4210</v>
      </c>
      <c r="G547" t="str">
        <f t="shared" si="18"/>
        <v>tragichero</v>
      </c>
      <c r="H547" t="str">
        <f t="shared" si="17"/>
        <v>{ id:"tragichero", illustrator:"Brian Brinlee" },</v>
      </c>
    </row>
    <row r="548" spans="1:8" x14ac:dyDescent="0.25">
      <c r="A548" t="s">
        <v>3790</v>
      </c>
      <c r="C548" t="s">
        <v>2084</v>
      </c>
      <c r="E548" t="s">
        <v>4251</v>
      </c>
      <c r="G548" t="str">
        <f t="shared" si="18"/>
        <v>twicemiserable</v>
      </c>
      <c r="H548" t="str">
        <f t="shared" si="17"/>
        <v>{ id:"twicemiserable", illustrator:"Jessi J" },</v>
      </c>
    </row>
    <row r="549" spans="1:8" x14ac:dyDescent="0.25">
      <c r="A549" t="s">
        <v>3790</v>
      </c>
      <c r="C549" t="s">
        <v>2058</v>
      </c>
      <c r="E549" t="s">
        <v>1345</v>
      </c>
      <c r="G549" t="str">
        <f t="shared" si="18"/>
        <v>vampire</v>
      </c>
      <c r="H549" t="str">
        <f t="shared" si="17"/>
        <v>{ id:"vampire", illustrator:"Martin Hoffmann" },</v>
      </c>
    </row>
    <row r="550" spans="1:8" x14ac:dyDescent="0.25">
      <c r="A550" t="s">
        <v>3790</v>
      </c>
      <c r="C550" t="s">
        <v>2042</v>
      </c>
      <c r="E550" t="s">
        <v>4247</v>
      </c>
      <c r="G550" t="str">
        <f t="shared" si="18"/>
        <v>war</v>
      </c>
      <c r="H550" t="str">
        <f t="shared" si="17"/>
        <v>{ id:"war", illustrator:"Julien Delval" },</v>
      </c>
    </row>
    <row r="551" spans="1:8" x14ac:dyDescent="0.25">
      <c r="A551" t="s">
        <v>3790</v>
      </c>
      <c r="C551" t="s">
        <v>2028</v>
      </c>
      <c r="E551" t="s">
        <v>4211</v>
      </c>
      <c r="G551" t="str">
        <f t="shared" si="18"/>
        <v>werewolf</v>
      </c>
      <c r="H551" t="str">
        <f t="shared" si="17"/>
        <v>{ id:"werewolf", illustrator:"Grant Hansen" },</v>
      </c>
    </row>
    <row r="552" spans="1:8" x14ac:dyDescent="0.25">
      <c r="A552" t="s">
        <v>3790</v>
      </c>
      <c r="C552" t="s">
        <v>2042</v>
      </c>
      <c r="E552" t="s">
        <v>4514</v>
      </c>
      <c r="G552" t="str">
        <f t="shared" si="18"/>
        <v>willowisp</v>
      </c>
      <c r="H552" t="str">
        <f t="shared" si="17"/>
        <v>{ id:"willowisp", illustrator:"Julien Delval" },</v>
      </c>
    </row>
    <row r="553" spans="1:8" x14ac:dyDescent="0.25">
      <c r="A553" t="s">
        <v>3790</v>
      </c>
      <c r="C553" t="s">
        <v>3503</v>
      </c>
      <c r="E553" t="s">
        <v>4232</v>
      </c>
      <c r="G553" t="str">
        <f t="shared" si="18"/>
        <v>wish</v>
      </c>
      <c r="H553" t="str">
        <f t="shared" si="17"/>
        <v>{ id:"wish", illustrator:"Marcel-André Casasola Merkle" },</v>
      </c>
    </row>
    <row r="554" spans="1:8" x14ac:dyDescent="0.25">
      <c r="A554" t="s">
        <v>3790</v>
      </c>
      <c r="C554" t="s">
        <v>2056</v>
      </c>
      <c r="E554" t="s">
        <v>4235</v>
      </c>
      <c r="G554" t="str">
        <f t="shared" si="18"/>
        <v>zombieapprentice</v>
      </c>
      <c r="H554" t="str">
        <f t="shared" si="17"/>
        <v>{ id:"zombieapprentice", illustrator:"Marco Morte" },</v>
      </c>
    </row>
    <row r="555" spans="1:8" x14ac:dyDescent="0.25">
      <c r="A555" t="s">
        <v>3790</v>
      </c>
      <c r="C555" t="s">
        <v>2056</v>
      </c>
      <c r="E555" t="s">
        <v>4236</v>
      </c>
      <c r="G555" t="str">
        <f t="shared" si="18"/>
        <v>zombiemason</v>
      </c>
      <c r="H555" t="str">
        <f t="shared" si="17"/>
        <v>{ id:"zombiemason", illustrator:"Marco Morte" },</v>
      </c>
    </row>
    <row r="556" spans="1:8" x14ac:dyDescent="0.25">
      <c r="A556" t="s">
        <v>3790</v>
      </c>
      <c r="C556" t="s">
        <v>2056</v>
      </c>
      <c r="E556" t="s">
        <v>4237</v>
      </c>
      <c r="G556" t="str">
        <f t="shared" si="18"/>
        <v>zombiespy</v>
      </c>
      <c r="H556" t="str">
        <f t="shared" si="17"/>
        <v>{ id:"zombiespy", illustrator:"Marco Morte" },</v>
      </c>
    </row>
    <row r="557" spans="1:8" x14ac:dyDescent="0.25">
      <c r="A557" t="s">
        <v>3790</v>
      </c>
      <c r="G557" t="str">
        <f t="shared" si="18"/>
        <v/>
      </c>
      <c r="H557" t="str">
        <f t="shared" si="17"/>
        <v/>
      </c>
    </row>
    <row r="558" spans="1:8" x14ac:dyDescent="0.25">
      <c r="A558" t="s">
        <v>3791</v>
      </c>
      <c r="C558" t="s">
        <v>2018</v>
      </c>
      <c r="E558" t="s">
        <v>4283</v>
      </c>
      <c r="G558" t="str">
        <f t="shared" si="18"/>
        <v>academy</v>
      </c>
      <c r="H558" t="str">
        <f t="shared" si="17"/>
        <v>{ id:"academy", illustrator:"Brian Brinlee" },</v>
      </c>
    </row>
    <row r="559" spans="1:8" x14ac:dyDescent="0.25">
      <c r="A559" t="s">
        <v>3791</v>
      </c>
      <c r="C559" t="s">
        <v>2042</v>
      </c>
      <c r="E559" t="s">
        <v>4255</v>
      </c>
      <c r="G559" t="str">
        <f t="shared" si="18"/>
        <v>actingtroupe</v>
      </c>
      <c r="H559" t="str">
        <f t="shared" si="17"/>
        <v>{ id:"actingtroupe", illustrator:"Julien Delval" },</v>
      </c>
    </row>
    <row r="560" spans="1:8" x14ac:dyDescent="0.25">
      <c r="A560" t="s">
        <v>3791</v>
      </c>
      <c r="C560" t="s">
        <v>2058</v>
      </c>
      <c r="E560" t="s">
        <v>4288</v>
      </c>
      <c r="G560" t="str">
        <f t="shared" si="18"/>
        <v>barracks</v>
      </c>
      <c r="H560" t="str">
        <f t="shared" si="17"/>
        <v>{ id:"barracks", illustrator:"Martin Hoffmann" },</v>
      </c>
    </row>
    <row r="561" spans="1:8" x14ac:dyDescent="0.25">
      <c r="A561" t="s">
        <v>3791</v>
      </c>
      <c r="C561" t="s">
        <v>3502</v>
      </c>
      <c r="E561" t="s">
        <v>4253</v>
      </c>
      <c r="G561" t="str">
        <f t="shared" si="18"/>
        <v>borderguard</v>
      </c>
      <c r="H561" t="str">
        <f t="shared" si="17"/>
        <v>{ id:"borderguard", illustrator:"Claus Stephan" },</v>
      </c>
    </row>
    <row r="562" spans="1:8" x14ac:dyDescent="0.25">
      <c r="A562" t="s">
        <v>3791</v>
      </c>
      <c r="C562" t="s">
        <v>2041</v>
      </c>
      <c r="E562" t="s">
        <v>1642</v>
      </c>
      <c r="G562" t="str">
        <f t="shared" si="18"/>
        <v>canal</v>
      </c>
      <c r="H562" t="str">
        <f t="shared" si="17"/>
        <v>{ id:"canal", illustrator:"Joshua Stewart" },</v>
      </c>
    </row>
    <row r="563" spans="1:8" x14ac:dyDescent="0.25">
      <c r="A563" t="s">
        <v>3791</v>
      </c>
      <c r="C563" t="s">
        <v>2058</v>
      </c>
      <c r="E563" t="s">
        <v>4284</v>
      </c>
      <c r="G563" t="str">
        <f t="shared" si="18"/>
        <v>capitalism</v>
      </c>
      <c r="H563" t="str">
        <f t="shared" si="17"/>
        <v>{ id:"capitalism", illustrator:"Martin Hoffmann" },</v>
      </c>
    </row>
    <row r="564" spans="1:8" x14ac:dyDescent="0.25">
      <c r="A564" t="s">
        <v>3791</v>
      </c>
      <c r="C564" t="s">
        <v>2028</v>
      </c>
      <c r="E564" t="s">
        <v>4256</v>
      </c>
      <c r="G564" t="str">
        <f t="shared" si="18"/>
        <v>cargoship</v>
      </c>
      <c r="H564" t="str">
        <f t="shared" si="17"/>
        <v>{ id:"cargoship", illustrator:"Grant Hansen" },</v>
      </c>
    </row>
    <row r="565" spans="1:8" x14ac:dyDescent="0.25">
      <c r="A565" t="s">
        <v>3791</v>
      </c>
      <c r="C565" t="s">
        <v>2041</v>
      </c>
      <c r="E565" t="s">
        <v>4277</v>
      </c>
      <c r="G565" t="str">
        <f t="shared" si="18"/>
        <v>cathedral</v>
      </c>
      <c r="H565" t="str">
        <f t="shared" si="17"/>
        <v>{ id:"cathedral", illustrator:"Joshua Stewart" },</v>
      </c>
    </row>
    <row r="566" spans="1:8" x14ac:dyDescent="0.25">
      <c r="A566" t="s">
        <v>3791</v>
      </c>
      <c r="C566" t="s">
        <v>2032</v>
      </c>
      <c r="E566" t="s">
        <v>4290</v>
      </c>
      <c r="G566" t="str">
        <f t="shared" si="18"/>
        <v>citadel</v>
      </c>
      <c r="H566" t="str">
        <f t="shared" si="17"/>
        <v>{ id:"citadel", illustrator:"Harald Lieske" },</v>
      </c>
    </row>
    <row r="567" spans="1:8" x14ac:dyDescent="0.25">
      <c r="A567" t="s">
        <v>3791</v>
      </c>
      <c r="C567" t="s">
        <v>2032</v>
      </c>
      <c r="E567" t="s">
        <v>4278</v>
      </c>
      <c r="G567" t="str">
        <f t="shared" si="18"/>
        <v>citygate</v>
      </c>
      <c r="H567" t="str">
        <f t="shared" si="17"/>
        <v>{ id:"citygate", illustrator:"Harald Lieske" },</v>
      </c>
    </row>
    <row r="568" spans="1:8" x14ac:dyDescent="0.25">
      <c r="A568" t="s">
        <v>3791</v>
      </c>
      <c r="C568" t="s">
        <v>2018</v>
      </c>
      <c r="E568" t="s">
        <v>4289</v>
      </c>
      <c r="G568" t="str">
        <f t="shared" si="18"/>
        <v>croprotation</v>
      </c>
      <c r="H568" t="str">
        <f t="shared" si="17"/>
        <v>{ id:"croprotation", illustrator:"Brian Brinlee" },</v>
      </c>
    </row>
    <row r="569" spans="1:8" x14ac:dyDescent="0.25">
      <c r="A569" t="s">
        <v>3791</v>
      </c>
      <c r="C569" t="s">
        <v>2056</v>
      </c>
      <c r="E569" t="s">
        <v>1467</v>
      </c>
      <c r="G569" t="str">
        <f t="shared" si="18"/>
        <v>ducat</v>
      </c>
      <c r="H569" t="str">
        <f t="shared" si="17"/>
        <v>{ id:"ducat", illustrator:"Marco Morte" },</v>
      </c>
    </row>
    <row r="570" spans="1:8" x14ac:dyDescent="0.25">
      <c r="A570" t="s">
        <v>3791</v>
      </c>
      <c r="C570" t="s">
        <v>2036</v>
      </c>
      <c r="E570" t="s">
        <v>4257</v>
      </c>
      <c r="G570" t="str">
        <f t="shared" si="18"/>
        <v>experiment</v>
      </c>
      <c r="H570" t="str">
        <f t="shared" si="17"/>
        <v>{ id:"experiment", illustrator:"Jason Slavin" },</v>
      </c>
    </row>
    <row r="571" spans="1:8" x14ac:dyDescent="0.25">
      <c r="A571" t="s">
        <v>3791</v>
      </c>
      <c r="C571" t="s">
        <v>3503</v>
      </c>
      <c r="E571" t="s">
        <v>1627</v>
      </c>
      <c r="G571" t="str">
        <f t="shared" si="18"/>
        <v>exploration</v>
      </c>
      <c r="H571" t="str">
        <f t="shared" si="17"/>
        <v>{ id:"exploration", illustrator:"Marcel-André Casasola Merkle" },</v>
      </c>
    </row>
    <row r="572" spans="1:8" x14ac:dyDescent="0.25">
      <c r="A572" t="s">
        <v>3791</v>
      </c>
      <c r="C572" t="s">
        <v>2083</v>
      </c>
      <c r="E572" t="s">
        <v>4281</v>
      </c>
      <c r="G572" t="str">
        <f t="shared" si="18"/>
        <v>fair</v>
      </c>
      <c r="H572" t="str">
        <f t="shared" si="17"/>
        <v>{ id:"fair", illustrator:"Garret DeChellis" },</v>
      </c>
    </row>
    <row r="573" spans="1:8" x14ac:dyDescent="0.25">
      <c r="A573" t="s">
        <v>3791</v>
      </c>
      <c r="C573" t="s">
        <v>2028</v>
      </c>
      <c r="E573" t="s">
        <v>4291</v>
      </c>
      <c r="G573" t="str">
        <f t="shared" si="18"/>
        <v>flag</v>
      </c>
      <c r="H573" t="str">
        <f t="shared" si="17"/>
        <v>{ id:"flag", illustrator:"Grant Hansen" },</v>
      </c>
    </row>
    <row r="574" spans="1:8" x14ac:dyDescent="0.25">
      <c r="A574" t="s">
        <v>3791</v>
      </c>
      <c r="C574" t="s">
        <v>2028</v>
      </c>
      <c r="E574" t="s">
        <v>4259</v>
      </c>
      <c r="G574" t="str">
        <f t="shared" si="18"/>
        <v>flagbearer</v>
      </c>
      <c r="H574" t="str">
        <f t="shared" si="17"/>
        <v>{ id:"flagbearer", illustrator:"Grant Hansen" },</v>
      </c>
    </row>
    <row r="575" spans="1:8" x14ac:dyDescent="0.25">
      <c r="A575" t="s">
        <v>3791</v>
      </c>
      <c r="C575" t="s">
        <v>2058</v>
      </c>
      <c r="E575" t="s">
        <v>4285</v>
      </c>
      <c r="G575" t="str">
        <f t="shared" si="18"/>
        <v>fleet</v>
      </c>
      <c r="H575" t="str">
        <f t="shared" si="17"/>
        <v>{ id:"fleet", illustrator:"Martin Hoffmann" },</v>
      </c>
    </row>
    <row r="576" spans="1:8" x14ac:dyDescent="0.25">
      <c r="A576" t="s">
        <v>3791</v>
      </c>
      <c r="C576" t="s">
        <v>2031</v>
      </c>
      <c r="E576" t="s">
        <v>4286</v>
      </c>
      <c r="G576" t="str">
        <f t="shared" si="18"/>
        <v>guildhall</v>
      </c>
      <c r="H576" t="str">
        <f t="shared" si="17"/>
        <v>{ id:"guildhall", illustrator:"Hans Krill" },</v>
      </c>
    </row>
    <row r="577" spans="1:8" x14ac:dyDescent="0.25">
      <c r="A577" t="s">
        <v>3791</v>
      </c>
      <c r="C577" t="s">
        <v>2042</v>
      </c>
      <c r="E577" t="s">
        <v>4260</v>
      </c>
      <c r="G577" t="str">
        <f t="shared" si="18"/>
        <v>hideout</v>
      </c>
      <c r="H577" t="str">
        <f t="shared" si="17"/>
        <v>{ id:"hideout", illustrator:"Julien Delval" },</v>
      </c>
    </row>
    <row r="578" spans="1:8" x14ac:dyDescent="0.25">
      <c r="A578" t="s">
        <v>3791</v>
      </c>
      <c r="C578" t="s">
        <v>2032</v>
      </c>
      <c r="E578" t="s">
        <v>4292</v>
      </c>
      <c r="G578" t="str">
        <f t="shared" si="18"/>
        <v>horn</v>
      </c>
      <c r="H578" t="str">
        <f t="shared" ref="H578:H641" si="19">IF(C578="","",CONCATENATE("{ id:""",G578,""", illustrator:""",C578,""" },"))</f>
        <v>{ id:"horn", illustrator:"Harald Lieske" },</v>
      </c>
    </row>
    <row r="579" spans="1:8" x14ac:dyDescent="0.25">
      <c r="A579" t="s">
        <v>3791</v>
      </c>
      <c r="C579" t="s">
        <v>2056</v>
      </c>
      <c r="E579" t="s">
        <v>4258</v>
      </c>
      <c r="G579" t="str">
        <f t="shared" si="18"/>
        <v>improve</v>
      </c>
      <c r="H579" t="str">
        <f t="shared" si="19"/>
        <v>{ id:"improve", illustrator:"Marco Morte" },</v>
      </c>
    </row>
    <row r="580" spans="1:8" x14ac:dyDescent="0.25">
      <c r="A580" t="s">
        <v>3791</v>
      </c>
      <c r="C580" t="s">
        <v>2074</v>
      </c>
      <c r="E580" t="s">
        <v>1651</v>
      </c>
      <c r="G580" t="str">
        <f t="shared" si="18"/>
        <v>innovation</v>
      </c>
      <c r="H580" t="str">
        <f t="shared" si="19"/>
        <v>{ id:"innovation", illustrator:"Ryan Laukat" },</v>
      </c>
    </row>
    <row r="581" spans="1:8" x14ac:dyDescent="0.25">
      <c r="A581" t="s">
        <v>3791</v>
      </c>
      <c r="C581" t="s">
        <v>2042</v>
      </c>
      <c r="E581" t="s">
        <v>4261</v>
      </c>
      <c r="G581" t="str">
        <f t="shared" si="18"/>
        <v>inventor</v>
      </c>
      <c r="H581" t="str">
        <f t="shared" si="19"/>
        <v>{ id:"inventor", illustrator:"Julien Delval" },</v>
      </c>
    </row>
    <row r="582" spans="1:8" x14ac:dyDescent="0.25">
      <c r="A582" t="s">
        <v>3791</v>
      </c>
      <c r="C582" t="s">
        <v>3502</v>
      </c>
      <c r="E582" t="s">
        <v>4293</v>
      </c>
      <c r="G582" t="str">
        <f t="shared" si="18"/>
        <v>key</v>
      </c>
      <c r="H582" t="str">
        <f t="shared" si="19"/>
        <v>{ id:"key", illustrator:"Claus Stephan" },</v>
      </c>
    </row>
    <row r="583" spans="1:8" x14ac:dyDescent="0.25">
      <c r="A583" t="s">
        <v>3791</v>
      </c>
      <c r="C583" t="s">
        <v>2028</v>
      </c>
      <c r="E583" t="s">
        <v>4254</v>
      </c>
      <c r="G583" t="str">
        <f t="shared" si="18"/>
        <v>lackeys</v>
      </c>
      <c r="H583" t="str">
        <f t="shared" si="19"/>
        <v>{ id:"lackeys", illustrator:"Grant Hansen" },</v>
      </c>
    </row>
    <row r="584" spans="1:8" x14ac:dyDescent="0.25">
      <c r="A584" t="s">
        <v>3791</v>
      </c>
      <c r="C584" t="s">
        <v>3502</v>
      </c>
      <c r="E584" t="s">
        <v>4294</v>
      </c>
      <c r="G584" t="str">
        <f t="shared" si="18"/>
        <v>lantern</v>
      </c>
      <c r="H584" t="str">
        <f t="shared" si="19"/>
        <v>{ id:"lantern", illustrator:"Claus Stephan" },</v>
      </c>
    </row>
    <row r="585" spans="1:8" x14ac:dyDescent="0.25">
      <c r="A585" t="s">
        <v>3791</v>
      </c>
      <c r="C585" t="s">
        <v>2032</v>
      </c>
      <c r="E585" t="s">
        <v>4262</v>
      </c>
      <c r="G585" t="str">
        <f t="shared" si="18"/>
        <v>mountainvillage</v>
      </c>
      <c r="H585" t="str">
        <f t="shared" si="19"/>
        <v>{ id:"mountainvillage", illustrator:"Harald Lieske" },</v>
      </c>
    </row>
    <row r="586" spans="1:8" x14ac:dyDescent="0.25">
      <c r="A586" t="s">
        <v>3791</v>
      </c>
      <c r="C586" t="s">
        <v>2084</v>
      </c>
      <c r="E586" t="s">
        <v>4267</v>
      </c>
      <c r="G586" t="str">
        <f t="shared" si="18"/>
        <v>oldwitch</v>
      </c>
      <c r="H586" t="str">
        <f t="shared" si="19"/>
        <v>{ id:"oldwitch", illustrator:"Jessi J" },</v>
      </c>
    </row>
    <row r="587" spans="1:8" x14ac:dyDescent="0.25">
      <c r="A587" t="s">
        <v>3791</v>
      </c>
      <c r="C587" t="s">
        <v>2074</v>
      </c>
      <c r="E587" t="s">
        <v>4279</v>
      </c>
      <c r="G587" t="str">
        <f t="shared" si="18"/>
        <v>pageant</v>
      </c>
      <c r="H587" t="str">
        <f t="shared" si="19"/>
        <v>{ id:"pageant", illustrator:"Ryan Laukat" },</v>
      </c>
    </row>
    <row r="588" spans="1:8" x14ac:dyDescent="0.25">
      <c r="A588" t="s">
        <v>3791</v>
      </c>
      <c r="C588" t="s">
        <v>3502</v>
      </c>
      <c r="E588" t="s">
        <v>4263</v>
      </c>
      <c r="G588" t="str">
        <f t="shared" si="18"/>
        <v>patron</v>
      </c>
      <c r="H588" t="str">
        <f t="shared" si="19"/>
        <v>{ id:"patron", illustrator:"Claus Stephan" },</v>
      </c>
    </row>
    <row r="589" spans="1:8" x14ac:dyDescent="0.25">
      <c r="A589" t="s">
        <v>3791</v>
      </c>
      <c r="C589" t="s">
        <v>2058</v>
      </c>
      <c r="E589" t="s">
        <v>1650</v>
      </c>
      <c r="G589" t="str">
        <f t="shared" ref="G589:G652" si="20">SUBSTITUTE(SUBSTITUTE(SUBSTITUTE(SUBSTITUTE(SUBSTITUTE(SUBSTITUTE(LOWER(E589), " ",""),"_2nd","##2nd"),"'",""),"-",""),"_",""),"##2nd","_2nd")</f>
        <v>piazza</v>
      </c>
      <c r="H589" t="str">
        <f t="shared" si="19"/>
        <v>{ id:"piazza", illustrator:"Martin Hoffmann" },</v>
      </c>
    </row>
    <row r="590" spans="1:8" x14ac:dyDescent="0.25">
      <c r="A590" t="s">
        <v>3791</v>
      </c>
      <c r="C590" t="s">
        <v>2042</v>
      </c>
      <c r="E590" t="s">
        <v>4264</v>
      </c>
      <c r="G590" t="str">
        <f t="shared" si="20"/>
        <v>priest</v>
      </c>
      <c r="H590" t="str">
        <f t="shared" si="19"/>
        <v>{ id:"priest", illustrator:"Julien Delval" },</v>
      </c>
    </row>
    <row r="591" spans="1:8" x14ac:dyDescent="0.25">
      <c r="A591" t="s">
        <v>3791</v>
      </c>
      <c r="C591" t="s">
        <v>2042</v>
      </c>
      <c r="E591" t="s">
        <v>4268</v>
      </c>
      <c r="G591" t="str">
        <f t="shared" si="20"/>
        <v>recruiter</v>
      </c>
      <c r="H591" t="str">
        <f t="shared" si="19"/>
        <v>{ id:"recruiter", illustrator:"Julien Delval" },</v>
      </c>
    </row>
    <row r="592" spans="1:8" x14ac:dyDescent="0.25">
      <c r="A592" t="s">
        <v>3791</v>
      </c>
      <c r="C592" t="s">
        <v>2042</v>
      </c>
      <c r="E592" t="s">
        <v>4265</v>
      </c>
      <c r="G592" t="str">
        <f t="shared" si="20"/>
        <v>research</v>
      </c>
      <c r="H592" t="str">
        <f t="shared" si="19"/>
        <v>{ id:"research", illustrator:"Julien Delval" },</v>
      </c>
    </row>
    <row r="593" spans="1:8" x14ac:dyDescent="0.25">
      <c r="A593" t="s">
        <v>3791</v>
      </c>
      <c r="C593" t="s">
        <v>2061</v>
      </c>
      <c r="E593" t="s">
        <v>4287</v>
      </c>
      <c r="G593" t="str">
        <f t="shared" si="20"/>
        <v>roadnetwork</v>
      </c>
      <c r="H593" t="str">
        <f t="shared" si="19"/>
        <v>{ id:"roadnetwork", illustrator:"Matthias Catrein" },</v>
      </c>
    </row>
    <row r="594" spans="1:8" x14ac:dyDescent="0.25">
      <c r="A594" t="s">
        <v>3791</v>
      </c>
      <c r="C594" t="s">
        <v>2056</v>
      </c>
      <c r="E594" t="s">
        <v>4269</v>
      </c>
      <c r="G594" t="str">
        <f t="shared" si="20"/>
        <v>scepter</v>
      </c>
      <c r="H594" t="str">
        <f t="shared" si="19"/>
        <v>{ id:"scepter", illustrator:"Marco Morte" },</v>
      </c>
    </row>
    <row r="595" spans="1:8" x14ac:dyDescent="0.25">
      <c r="A595" t="s">
        <v>3791</v>
      </c>
      <c r="C595" t="s">
        <v>2025</v>
      </c>
      <c r="E595" t="s">
        <v>4270</v>
      </c>
      <c r="G595" t="str">
        <f t="shared" si="20"/>
        <v>scholar</v>
      </c>
      <c r="H595" t="str">
        <f t="shared" si="19"/>
        <v>{ id:"scholar", illustrator:"Elisa Cella" },</v>
      </c>
    </row>
    <row r="596" spans="1:8" x14ac:dyDescent="0.25">
      <c r="A596" t="s">
        <v>3791</v>
      </c>
      <c r="C596" t="s">
        <v>2084</v>
      </c>
      <c r="E596" t="s">
        <v>4271</v>
      </c>
      <c r="G596" t="str">
        <f t="shared" si="20"/>
        <v>sculptor</v>
      </c>
      <c r="H596" t="str">
        <f t="shared" si="19"/>
        <v>{ id:"sculptor", illustrator:"Jessi J" },</v>
      </c>
    </row>
    <row r="597" spans="1:8" x14ac:dyDescent="0.25">
      <c r="A597" t="s">
        <v>3791</v>
      </c>
      <c r="C597" t="s">
        <v>2041</v>
      </c>
      <c r="E597" t="s">
        <v>4272</v>
      </c>
      <c r="G597" t="str">
        <f t="shared" si="20"/>
        <v>seer</v>
      </c>
      <c r="H597" t="str">
        <f t="shared" si="19"/>
        <v>{ id:"seer", illustrator:"Joshua Stewart" },</v>
      </c>
    </row>
    <row r="598" spans="1:8" x14ac:dyDescent="0.25">
      <c r="A598" t="s">
        <v>3791</v>
      </c>
      <c r="C598" t="s">
        <v>2061</v>
      </c>
      <c r="E598" t="s">
        <v>4280</v>
      </c>
      <c r="G598" t="str">
        <f t="shared" si="20"/>
        <v>sewers</v>
      </c>
      <c r="H598" t="str">
        <f t="shared" si="19"/>
        <v>{ id:"sewers", illustrator:"Matthias Catrein" },</v>
      </c>
    </row>
    <row r="599" spans="1:8" x14ac:dyDescent="0.25">
      <c r="A599" t="s">
        <v>3791</v>
      </c>
      <c r="C599" t="s">
        <v>2025</v>
      </c>
      <c r="E599" t="s">
        <v>4266</v>
      </c>
      <c r="G599" t="str">
        <f t="shared" si="20"/>
        <v>silkmerchant</v>
      </c>
      <c r="H599" t="str">
        <f t="shared" si="19"/>
        <v>{ id:"silkmerchant", illustrator:"Elisa Cella" },</v>
      </c>
    </row>
    <row r="600" spans="1:8" x14ac:dyDescent="0.25">
      <c r="A600" t="s">
        <v>3791</v>
      </c>
      <c r="C600" t="s">
        <v>2018</v>
      </c>
      <c r="E600" t="s">
        <v>1649</v>
      </c>
      <c r="G600" t="str">
        <f t="shared" si="20"/>
        <v>silos</v>
      </c>
      <c r="H600" t="str">
        <f t="shared" si="19"/>
        <v>{ id:"silos", illustrator:"Brian Brinlee" },</v>
      </c>
    </row>
    <row r="601" spans="1:8" x14ac:dyDescent="0.25">
      <c r="A601" t="s">
        <v>3791</v>
      </c>
      <c r="C601" t="s">
        <v>2031</v>
      </c>
      <c r="E601" t="s">
        <v>4282</v>
      </c>
      <c r="G601" t="str">
        <f t="shared" si="20"/>
        <v>sinisterplot</v>
      </c>
      <c r="H601" t="str">
        <f t="shared" si="19"/>
        <v>{ id:"sinisterplot", illustrator:"Hans Krill" },</v>
      </c>
    </row>
    <row r="602" spans="1:8" x14ac:dyDescent="0.25">
      <c r="A602" t="s">
        <v>3791</v>
      </c>
      <c r="C602" t="s">
        <v>2025</v>
      </c>
      <c r="E602" t="s">
        <v>4273</v>
      </c>
      <c r="G602" t="str">
        <f t="shared" si="20"/>
        <v>spices</v>
      </c>
      <c r="H602" t="str">
        <f t="shared" si="19"/>
        <v>{ id:"spices", illustrator:"Elisa Cella" },</v>
      </c>
    </row>
    <row r="603" spans="1:8" x14ac:dyDescent="0.25">
      <c r="A603" t="s">
        <v>3791</v>
      </c>
      <c r="C603" t="s">
        <v>2028</v>
      </c>
      <c r="E603" t="s">
        <v>3478</v>
      </c>
      <c r="G603" t="str">
        <f t="shared" si="20"/>
        <v>starchart</v>
      </c>
      <c r="H603" t="str">
        <f t="shared" si="19"/>
        <v>{ id:"starchart", illustrator:"Grant Hansen" },</v>
      </c>
    </row>
    <row r="604" spans="1:8" x14ac:dyDescent="0.25">
      <c r="A604" t="s">
        <v>3791</v>
      </c>
      <c r="C604" t="s">
        <v>2041</v>
      </c>
      <c r="E604" t="s">
        <v>4274</v>
      </c>
      <c r="G604" t="str">
        <f t="shared" si="20"/>
        <v>swashbuckler</v>
      </c>
      <c r="H604" t="str">
        <f t="shared" si="19"/>
        <v>{ id:"swashbuckler", illustrator:"Joshua Stewart" },</v>
      </c>
    </row>
    <row r="605" spans="1:8" x14ac:dyDescent="0.25">
      <c r="A605" t="s">
        <v>3791</v>
      </c>
      <c r="C605" t="s">
        <v>2041</v>
      </c>
      <c r="E605" t="s">
        <v>4295</v>
      </c>
      <c r="G605" t="str">
        <f t="shared" si="20"/>
        <v>treasurechest</v>
      </c>
      <c r="H605" t="str">
        <f t="shared" si="19"/>
        <v>{ id:"treasurechest", illustrator:"Joshua Stewart" },</v>
      </c>
    </row>
    <row r="606" spans="1:8" x14ac:dyDescent="0.25">
      <c r="A606" t="s">
        <v>3791</v>
      </c>
      <c r="C606" t="s">
        <v>3502</v>
      </c>
      <c r="E606" t="s">
        <v>4275</v>
      </c>
      <c r="G606" t="str">
        <f t="shared" si="20"/>
        <v>treasurer</v>
      </c>
      <c r="H606" t="str">
        <f t="shared" si="19"/>
        <v>{ id:"treasurer", illustrator:"Claus Stephan" },</v>
      </c>
    </row>
    <row r="607" spans="1:8" x14ac:dyDescent="0.25">
      <c r="A607" t="s">
        <v>3791</v>
      </c>
      <c r="C607" t="s">
        <v>2036</v>
      </c>
      <c r="E607" t="s">
        <v>4276</v>
      </c>
      <c r="G607" t="str">
        <f t="shared" si="20"/>
        <v>villain</v>
      </c>
      <c r="H607" t="str">
        <f t="shared" si="19"/>
        <v>{ id:"villain", illustrator:"Jason Slavin" },</v>
      </c>
    </row>
    <row r="608" spans="1:8" x14ac:dyDescent="0.25">
      <c r="A608" t="s">
        <v>3791</v>
      </c>
      <c r="G608" t="str">
        <f t="shared" si="20"/>
        <v/>
      </c>
      <c r="H608" t="str">
        <f t="shared" si="19"/>
        <v/>
      </c>
    </row>
    <row r="609" spans="1:8" x14ac:dyDescent="0.25">
      <c r="A609" t="s">
        <v>90</v>
      </c>
      <c r="C609" t="s">
        <v>2031</v>
      </c>
      <c r="E609" t="s">
        <v>1908</v>
      </c>
      <c r="G609" t="str">
        <f t="shared" si="20"/>
        <v>alliance</v>
      </c>
      <c r="H609" t="str">
        <f t="shared" si="19"/>
        <v>{ id:"alliance", illustrator:"Hans Krill" },</v>
      </c>
    </row>
    <row r="610" spans="1:8" x14ac:dyDescent="0.25">
      <c r="A610" t="s">
        <v>90</v>
      </c>
      <c r="C610" t="s">
        <v>3502</v>
      </c>
      <c r="E610" t="s">
        <v>4455</v>
      </c>
      <c r="G610" t="str">
        <f t="shared" si="20"/>
        <v>animalfair</v>
      </c>
      <c r="H610" t="str">
        <f t="shared" si="19"/>
        <v>{ id:"animalfair", illustrator:"Claus Stephan" },</v>
      </c>
    </row>
    <row r="611" spans="1:8" x14ac:dyDescent="0.25">
      <c r="A611" t="s">
        <v>90</v>
      </c>
      <c r="C611" t="s">
        <v>2032</v>
      </c>
      <c r="E611" t="s">
        <v>4464</v>
      </c>
      <c r="G611" t="str">
        <f t="shared" si="20"/>
        <v>banish</v>
      </c>
      <c r="H611" t="str">
        <f t="shared" si="19"/>
        <v>{ id:"banish", illustrator:"Harald Lieske" },</v>
      </c>
    </row>
    <row r="612" spans="1:8" x14ac:dyDescent="0.25">
      <c r="A612" t="s">
        <v>90</v>
      </c>
      <c r="C612" t="s">
        <v>2032</v>
      </c>
      <c r="E612" t="s">
        <v>4465</v>
      </c>
      <c r="G612" t="str">
        <f t="shared" si="20"/>
        <v>bargain</v>
      </c>
      <c r="H612" t="str">
        <f t="shared" si="19"/>
        <v>{ id:"bargain", illustrator:"Harald Lieske" },</v>
      </c>
    </row>
    <row r="613" spans="1:8" x14ac:dyDescent="0.25">
      <c r="A613" t="s">
        <v>90</v>
      </c>
      <c r="C613" t="s">
        <v>2026</v>
      </c>
      <c r="E613" t="s">
        <v>4442</v>
      </c>
      <c r="G613" t="str">
        <f t="shared" si="20"/>
        <v>barge</v>
      </c>
      <c r="H613" t="str">
        <f t="shared" si="19"/>
        <v>{ id:"barge", illustrator:"Eric J Carter" },</v>
      </c>
    </row>
    <row r="614" spans="1:8" x14ac:dyDescent="0.25">
      <c r="A614" t="s">
        <v>90</v>
      </c>
      <c r="C614" t="s">
        <v>2056</v>
      </c>
      <c r="E614" t="s">
        <v>4428</v>
      </c>
      <c r="G614" t="str">
        <f t="shared" si="20"/>
        <v>blackcat</v>
      </c>
      <c r="H614" t="str">
        <f t="shared" si="19"/>
        <v>{ id:"blackcat", illustrator:"Marco Morte" },</v>
      </c>
    </row>
    <row r="615" spans="1:8" x14ac:dyDescent="0.25">
      <c r="A615" t="s">
        <v>90</v>
      </c>
      <c r="C615" t="s">
        <v>2027</v>
      </c>
      <c r="E615" t="s">
        <v>4437</v>
      </c>
      <c r="G615" t="str">
        <f t="shared" si="20"/>
        <v>bountyhunter</v>
      </c>
      <c r="H615" t="str">
        <f t="shared" si="19"/>
        <v>{ id:"bountyhunter", illustrator:"Franz Vohwinkel" },</v>
      </c>
    </row>
    <row r="616" spans="1:8" x14ac:dyDescent="0.25">
      <c r="A616" t="s">
        <v>90</v>
      </c>
      <c r="C616" t="s">
        <v>3502</v>
      </c>
      <c r="E616" t="s">
        <v>4431</v>
      </c>
      <c r="G616" t="str">
        <f t="shared" si="20"/>
        <v>cameltrain</v>
      </c>
      <c r="H616" t="str">
        <f t="shared" si="19"/>
        <v>{ id:"cameltrain", illustrator:"Claus Stephan" },</v>
      </c>
    </row>
    <row r="617" spans="1:8" x14ac:dyDescent="0.25">
      <c r="A617" t="s">
        <v>90</v>
      </c>
      <c r="C617" t="s">
        <v>3502</v>
      </c>
      <c r="E617" t="s">
        <v>1812</v>
      </c>
      <c r="G617" t="str">
        <f t="shared" si="20"/>
        <v>cardinal</v>
      </c>
      <c r="H617" t="str">
        <f t="shared" si="19"/>
        <v>{ id:"cardinal", illustrator:"Claus Stephan" },</v>
      </c>
    </row>
    <row r="618" spans="1:8" x14ac:dyDescent="0.25">
      <c r="A618" t="s">
        <v>90</v>
      </c>
      <c r="C618" t="s">
        <v>3502</v>
      </c>
      <c r="E618" t="s">
        <v>4438</v>
      </c>
      <c r="G618" t="str">
        <f t="shared" si="20"/>
        <v>cavalry</v>
      </c>
      <c r="H618" t="str">
        <f t="shared" si="19"/>
        <v>{ id:"cavalry", illustrator:"Claus Stephan" },</v>
      </c>
    </row>
    <row r="619" spans="1:8" x14ac:dyDescent="0.25">
      <c r="A619" t="s">
        <v>90</v>
      </c>
      <c r="C619" t="s">
        <v>2058</v>
      </c>
      <c r="E619" t="s">
        <v>883</v>
      </c>
      <c r="G619" t="str">
        <f t="shared" si="20"/>
        <v>commerce</v>
      </c>
      <c r="H619" t="str">
        <f t="shared" si="19"/>
        <v>{ id:"commerce", illustrator:"Martin Hoffmann" },</v>
      </c>
    </row>
    <row r="620" spans="1:8" x14ac:dyDescent="0.25">
      <c r="A620" t="s">
        <v>90</v>
      </c>
      <c r="C620" t="s">
        <v>3502</v>
      </c>
      <c r="E620" t="s">
        <v>4443</v>
      </c>
      <c r="G620" t="str">
        <f t="shared" si="20"/>
        <v>coven</v>
      </c>
      <c r="H620" t="str">
        <f t="shared" si="19"/>
        <v>{ id:"coven", illustrator:"Claus Stephan" },</v>
      </c>
    </row>
    <row r="621" spans="1:8" x14ac:dyDescent="0.25">
      <c r="A621" t="s">
        <v>90</v>
      </c>
      <c r="C621" t="s">
        <v>2084</v>
      </c>
      <c r="E621" t="s">
        <v>4456</v>
      </c>
      <c r="G621" t="str">
        <f t="shared" si="20"/>
        <v>delay</v>
      </c>
      <c r="H621" t="str">
        <f t="shared" si="19"/>
        <v>{ id:"delay", illustrator:"Jessi J" },</v>
      </c>
    </row>
    <row r="622" spans="1:8" x14ac:dyDescent="0.25">
      <c r="A622" t="s">
        <v>90</v>
      </c>
      <c r="C622" t="s">
        <v>2032</v>
      </c>
      <c r="E622" t="s">
        <v>4468</v>
      </c>
      <c r="G622" t="str">
        <f t="shared" si="20"/>
        <v>demand</v>
      </c>
      <c r="H622" t="str">
        <f t="shared" si="19"/>
        <v>{ id:"demand", illustrator:"Harald Lieske" },</v>
      </c>
    </row>
    <row r="623" spans="1:8" x14ac:dyDescent="0.25">
      <c r="A623" t="s">
        <v>90</v>
      </c>
      <c r="C623" t="s">
        <v>2058</v>
      </c>
      <c r="E623" t="s">
        <v>4457</v>
      </c>
      <c r="G623" t="str">
        <f t="shared" si="20"/>
        <v>desperation</v>
      </c>
      <c r="H623" t="str">
        <f t="shared" si="19"/>
        <v>{ id:"desperation", illustrator:"Martin Hoffmann" },</v>
      </c>
    </row>
    <row r="624" spans="1:8" x14ac:dyDescent="0.25">
      <c r="A624" t="s">
        <v>90</v>
      </c>
      <c r="C624" t="s">
        <v>2083</v>
      </c>
      <c r="E624" t="s">
        <v>1826</v>
      </c>
      <c r="G624" t="str">
        <f t="shared" si="20"/>
        <v>destrier</v>
      </c>
      <c r="H624" t="str">
        <f t="shared" si="19"/>
        <v>{ id:"destrier", illustrator:"Garret DeChellis" },</v>
      </c>
    </row>
    <row r="625" spans="1:8" x14ac:dyDescent="0.25">
      <c r="A625" t="s">
        <v>90</v>
      </c>
      <c r="C625" t="s">
        <v>3503</v>
      </c>
      <c r="E625" t="s">
        <v>4444</v>
      </c>
      <c r="G625" t="str">
        <f t="shared" si="20"/>
        <v>displace</v>
      </c>
      <c r="H625" t="str">
        <f t="shared" si="19"/>
        <v>{ id:"displace", illustrator:"Marcel-André Casasola Merkle" },</v>
      </c>
    </row>
    <row r="626" spans="1:8" x14ac:dyDescent="0.25">
      <c r="A626" t="s">
        <v>90</v>
      </c>
      <c r="C626" t="s">
        <v>2018</v>
      </c>
      <c r="E626" t="s">
        <v>1907</v>
      </c>
      <c r="G626" t="str">
        <f t="shared" si="20"/>
        <v>enclave</v>
      </c>
      <c r="H626" t="str">
        <f t="shared" si="19"/>
        <v>{ id:"enclave", illustrator:"Brian Brinlee" },</v>
      </c>
    </row>
    <row r="627" spans="1:8" x14ac:dyDescent="0.25">
      <c r="A627" t="s">
        <v>90</v>
      </c>
      <c r="C627" t="s">
        <v>2058</v>
      </c>
      <c r="E627" t="s">
        <v>4462</v>
      </c>
      <c r="G627" t="str">
        <f t="shared" si="20"/>
        <v>enhance</v>
      </c>
      <c r="H627" t="str">
        <f t="shared" si="19"/>
        <v>{ id:"enhance", illustrator:"Martin Hoffmann" },</v>
      </c>
    </row>
    <row r="628" spans="1:8" x14ac:dyDescent="0.25">
      <c r="A628" t="s">
        <v>90</v>
      </c>
      <c r="C628" t="s">
        <v>3502</v>
      </c>
      <c r="E628" t="s">
        <v>4445</v>
      </c>
      <c r="G628" t="str">
        <f t="shared" si="20"/>
        <v>falconer</v>
      </c>
      <c r="H628" t="str">
        <f t="shared" si="19"/>
        <v>{ id:"falconer", illustrator:"Claus Stephan" },</v>
      </c>
    </row>
    <row r="629" spans="1:8" x14ac:dyDescent="0.25">
      <c r="A629" t="s">
        <v>90</v>
      </c>
      <c r="C629" t="s">
        <v>3503</v>
      </c>
      <c r="E629" t="s">
        <v>4453</v>
      </c>
      <c r="G629" t="str">
        <f t="shared" si="20"/>
        <v>fisherman</v>
      </c>
      <c r="H629" t="str">
        <f t="shared" si="19"/>
        <v>{ id:"fisherman", illustrator:"Marcel-André Casasola Merkle" },</v>
      </c>
    </row>
    <row r="630" spans="1:8" x14ac:dyDescent="0.25">
      <c r="A630" t="s">
        <v>90</v>
      </c>
      <c r="C630" t="s">
        <v>2058</v>
      </c>
      <c r="E630" t="s">
        <v>4458</v>
      </c>
      <c r="G630" t="str">
        <f t="shared" si="20"/>
        <v>gamble</v>
      </c>
      <c r="H630" t="str">
        <f t="shared" si="19"/>
        <v>{ id:"gamble", illustrator:"Martin Hoffmann" },</v>
      </c>
    </row>
    <row r="631" spans="1:8" x14ac:dyDescent="0.25">
      <c r="A631" t="s">
        <v>90</v>
      </c>
      <c r="C631" t="s">
        <v>2083</v>
      </c>
      <c r="E631" t="s">
        <v>4446</v>
      </c>
      <c r="G631" t="str">
        <f t="shared" si="20"/>
        <v>gatekeeper</v>
      </c>
      <c r="H631" t="str">
        <f t="shared" si="19"/>
        <v>{ id:"gatekeeper", illustrator:"Garret DeChellis" },</v>
      </c>
    </row>
    <row r="632" spans="1:8" x14ac:dyDescent="0.25">
      <c r="A632" t="s">
        <v>90</v>
      </c>
      <c r="C632" t="s">
        <v>3502</v>
      </c>
      <c r="E632" t="s">
        <v>4432</v>
      </c>
      <c r="G632" t="str">
        <f t="shared" si="20"/>
        <v>goatherd</v>
      </c>
      <c r="H632" t="str">
        <f t="shared" si="19"/>
        <v>{ id:"goatherd", illustrator:"Claus Stephan" },</v>
      </c>
    </row>
    <row r="633" spans="1:8" x14ac:dyDescent="0.25">
      <c r="A633" t="s">
        <v>90</v>
      </c>
      <c r="C633" t="s">
        <v>2025</v>
      </c>
      <c r="E633" t="s">
        <v>4439</v>
      </c>
      <c r="G633" t="str">
        <f t="shared" si="20"/>
        <v>groom</v>
      </c>
      <c r="H633" t="str">
        <f t="shared" si="19"/>
        <v>{ id:"groom", illustrator:"Elisa Cella" },</v>
      </c>
    </row>
    <row r="634" spans="1:8" x14ac:dyDescent="0.25">
      <c r="A634" t="s">
        <v>90</v>
      </c>
      <c r="C634" t="s">
        <v>3502</v>
      </c>
      <c r="E634" t="s">
        <v>4491</v>
      </c>
      <c r="G634" t="str">
        <f t="shared" si="20"/>
        <v>horse</v>
      </c>
      <c r="H634" t="str">
        <f t="shared" si="19"/>
        <v>{ id:"horse", illustrator:"Claus Stephan" },</v>
      </c>
    </row>
    <row r="635" spans="1:8" x14ac:dyDescent="0.25">
      <c r="A635" t="s">
        <v>90</v>
      </c>
      <c r="C635" t="s">
        <v>2025</v>
      </c>
      <c r="E635" t="s">
        <v>4440</v>
      </c>
      <c r="G635" t="str">
        <f t="shared" si="20"/>
        <v>hostelry</v>
      </c>
      <c r="H635" t="str">
        <f t="shared" si="19"/>
        <v>{ id:"hostelry", illustrator:"Elisa Cella" },</v>
      </c>
    </row>
    <row r="636" spans="1:8" x14ac:dyDescent="0.25">
      <c r="A636" t="s">
        <v>90</v>
      </c>
      <c r="C636" t="s">
        <v>3502</v>
      </c>
      <c r="E636" t="s">
        <v>4447</v>
      </c>
      <c r="G636" t="str">
        <f t="shared" si="20"/>
        <v>huntinglodge</v>
      </c>
      <c r="H636" t="str">
        <f t="shared" si="19"/>
        <v>{ id:"huntinglodge", illustrator:"Claus Stephan" },</v>
      </c>
    </row>
    <row r="637" spans="1:8" x14ac:dyDescent="0.25">
      <c r="A637" t="s">
        <v>90</v>
      </c>
      <c r="C637" t="s">
        <v>2018</v>
      </c>
      <c r="E637" t="s">
        <v>4466</v>
      </c>
      <c r="G637" t="str">
        <f t="shared" si="20"/>
        <v>invest</v>
      </c>
      <c r="H637" t="str">
        <f t="shared" si="19"/>
        <v>{ id:"invest", illustrator:"Brian Brinlee" },</v>
      </c>
    </row>
    <row r="638" spans="1:8" x14ac:dyDescent="0.25">
      <c r="A638" t="s">
        <v>90</v>
      </c>
      <c r="C638" t="s">
        <v>2025</v>
      </c>
      <c r="E638" t="s">
        <v>4448</v>
      </c>
      <c r="G638" t="str">
        <f t="shared" si="20"/>
        <v>kiln</v>
      </c>
      <c r="H638" t="str">
        <f t="shared" si="19"/>
        <v>{ id:"kiln", illustrator:"Elisa Cella" },</v>
      </c>
    </row>
    <row r="639" spans="1:8" x14ac:dyDescent="0.25">
      <c r="A639" t="s">
        <v>90</v>
      </c>
      <c r="C639" t="s">
        <v>2083</v>
      </c>
      <c r="E639" t="s">
        <v>4449</v>
      </c>
      <c r="G639" t="str">
        <f t="shared" si="20"/>
        <v>livery</v>
      </c>
      <c r="H639" t="str">
        <f t="shared" si="19"/>
        <v>{ id:"livery", illustrator:"Garret DeChellis" },</v>
      </c>
    </row>
    <row r="640" spans="1:8" x14ac:dyDescent="0.25">
      <c r="A640" t="s">
        <v>90</v>
      </c>
      <c r="C640" t="s">
        <v>2084</v>
      </c>
      <c r="E640" t="s">
        <v>4463</v>
      </c>
      <c r="G640" t="str">
        <f t="shared" si="20"/>
        <v>march</v>
      </c>
      <c r="H640" t="str">
        <f t="shared" si="19"/>
        <v>{ id:"march", illustrator:"Jessi J" },</v>
      </c>
    </row>
    <row r="641" spans="1:8" x14ac:dyDescent="0.25">
      <c r="A641" t="s">
        <v>90</v>
      </c>
      <c r="C641" t="s">
        <v>2027</v>
      </c>
      <c r="E641" t="s">
        <v>4450</v>
      </c>
      <c r="G641" t="str">
        <f t="shared" si="20"/>
        <v>mastermind</v>
      </c>
      <c r="H641" t="str">
        <f t="shared" si="19"/>
        <v>{ id:"mastermind", illustrator:"Franz Vohwinkel" },</v>
      </c>
    </row>
    <row r="642" spans="1:8" x14ac:dyDescent="0.25">
      <c r="A642" t="s">
        <v>90</v>
      </c>
      <c r="C642" t="s">
        <v>2025</v>
      </c>
      <c r="E642" t="s">
        <v>4451</v>
      </c>
      <c r="G642" t="str">
        <f t="shared" si="20"/>
        <v>paddock</v>
      </c>
      <c r="H642" t="str">
        <f t="shared" ref="H642:H705" si="21">IF(C642="","",CONCATENATE("{ id:""",G642,""", illustrator:""",C642,""" },"))</f>
        <v>{ id:"paddock", illustrator:"Elisa Cella" },</v>
      </c>
    </row>
    <row r="643" spans="1:8" x14ac:dyDescent="0.25">
      <c r="A643" t="s">
        <v>90</v>
      </c>
      <c r="C643" t="s">
        <v>2031</v>
      </c>
      <c r="E643" t="s">
        <v>4471</v>
      </c>
      <c r="G643" t="str">
        <f t="shared" si="20"/>
        <v>populate</v>
      </c>
      <c r="H643" t="str">
        <f t="shared" si="21"/>
        <v>{ id:"populate", illustrator:"Hans Krill" },</v>
      </c>
    </row>
    <row r="644" spans="1:8" x14ac:dyDescent="0.25">
      <c r="A644" t="s">
        <v>90</v>
      </c>
      <c r="C644" t="s">
        <v>2058</v>
      </c>
      <c r="E644" t="s">
        <v>4459</v>
      </c>
      <c r="G644" t="str">
        <f t="shared" si="20"/>
        <v>pursue</v>
      </c>
      <c r="H644" t="str">
        <f t="shared" si="21"/>
        <v>{ id:"pursue", illustrator:"Martin Hoffmann" },</v>
      </c>
    </row>
    <row r="645" spans="1:8" x14ac:dyDescent="0.25">
      <c r="A645" t="s">
        <v>90</v>
      </c>
      <c r="C645" t="s">
        <v>2032</v>
      </c>
      <c r="E645" t="s">
        <v>4470</v>
      </c>
      <c r="G645" t="str">
        <f t="shared" si="20"/>
        <v>reap</v>
      </c>
      <c r="H645" t="str">
        <f t="shared" si="21"/>
        <v>{ id:"reap", illustrator:"Harald Lieske" },</v>
      </c>
    </row>
    <row r="646" spans="1:8" x14ac:dyDescent="0.25">
      <c r="A646" t="s">
        <v>90</v>
      </c>
      <c r="C646" t="s">
        <v>2018</v>
      </c>
      <c r="E646" t="s">
        <v>4460</v>
      </c>
      <c r="G646" t="str">
        <f t="shared" si="20"/>
        <v>ride</v>
      </c>
      <c r="H646" t="str">
        <f t="shared" si="21"/>
        <v>{ id:"ride", illustrator:"Brian Brinlee" },</v>
      </c>
    </row>
    <row r="647" spans="1:8" x14ac:dyDescent="0.25">
      <c r="A647" t="s">
        <v>90</v>
      </c>
      <c r="C647" t="s">
        <v>3502</v>
      </c>
      <c r="E647" t="s">
        <v>4452</v>
      </c>
      <c r="G647" t="str">
        <f t="shared" si="20"/>
        <v>sanctuary</v>
      </c>
      <c r="H647" t="str">
        <f t="shared" si="21"/>
        <v>{ id:"sanctuary", illustrator:"Claus Stephan" },</v>
      </c>
    </row>
    <row r="648" spans="1:8" x14ac:dyDescent="0.25">
      <c r="A648" t="s">
        <v>90</v>
      </c>
      <c r="C648" t="s">
        <v>3959</v>
      </c>
      <c r="E648" t="s">
        <v>4433</v>
      </c>
      <c r="G648" t="str">
        <f t="shared" si="20"/>
        <v>scrap</v>
      </c>
      <c r="H648" t="str">
        <f t="shared" si="21"/>
        <v>{ id:"scrap", illustrator:"Eric J. Carter" },</v>
      </c>
    </row>
    <row r="649" spans="1:8" x14ac:dyDescent="0.25">
      <c r="A649" t="s">
        <v>90</v>
      </c>
      <c r="C649" t="s">
        <v>2031</v>
      </c>
      <c r="E649" t="s">
        <v>4467</v>
      </c>
      <c r="G649" t="str">
        <f t="shared" si="20"/>
        <v>seizetheday</v>
      </c>
      <c r="H649" t="str">
        <f t="shared" si="21"/>
        <v>{ id:"seizetheday", illustrator:"Hans Krill" },</v>
      </c>
    </row>
    <row r="650" spans="1:8" x14ac:dyDescent="0.25">
      <c r="A650" t="s">
        <v>90</v>
      </c>
      <c r="C650" t="s">
        <v>3502</v>
      </c>
      <c r="E650" t="s">
        <v>4434</v>
      </c>
      <c r="G650" t="str">
        <f t="shared" si="20"/>
        <v>sheepdog</v>
      </c>
      <c r="H650" t="str">
        <f t="shared" si="21"/>
        <v>{ id:"sheepdog", illustrator:"Claus Stephan" },</v>
      </c>
    </row>
    <row r="651" spans="1:8" x14ac:dyDescent="0.25">
      <c r="A651" t="s">
        <v>90</v>
      </c>
      <c r="C651" t="s">
        <v>3503</v>
      </c>
      <c r="E651" t="s">
        <v>4429</v>
      </c>
      <c r="G651" t="str">
        <f t="shared" si="20"/>
        <v>sleigh</v>
      </c>
      <c r="H651" t="str">
        <f t="shared" si="21"/>
        <v>{ id:"sleigh", illustrator:"Marcel-André Casasola Merkle" },</v>
      </c>
    </row>
    <row r="652" spans="1:8" x14ac:dyDescent="0.25">
      <c r="A652" t="s">
        <v>90</v>
      </c>
      <c r="C652" t="s">
        <v>3502</v>
      </c>
      <c r="E652" t="s">
        <v>4435</v>
      </c>
      <c r="G652" t="str">
        <f t="shared" si="20"/>
        <v>snowyvillage</v>
      </c>
      <c r="H652" t="str">
        <f t="shared" si="21"/>
        <v>{ id:"snowyvillage", illustrator:"Claus Stephan" },</v>
      </c>
    </row>
    <row r="653" spans="1:8" x14ac:dyDescent="0.25">
      <c r="A653" t="s">
        <v>90</v>
      </c>
      <c r="C653" t="s">
        <v>2018</v>
      </c>
      <c r="E653" t="s">
        <v>4469</v>
      </c>
      <c r="G653" t="str">
        <f t="shared" ref="G653:G716" si="22">SUBSTITUTE(SUBSTITUTE(SUBSTITUTE(SUBSTITUTE(SUBSTITUTE(SUBSTITUTE(LOWER(E653), " ",""),"_2nd","##2nd"),"'",""),"-",""),"_",""),"##2nd","_2nd")</f>
        <v>stampede</v>
      </c>
      <c r="H653" t="str">
        <f t="shared" si="21"/>
        <v>{ id:"stampede", illustrator:"Brian Brinlee" },</v>
      </c>
    </row>
    <row r="654" spans="1:8" x14ac:dyDescent="0.25">
      <c r="A654" t="s">
        <v>90</v>
      </c>
      <c r="C654" t="s">
        <v>2028</v>
      </c>
      <c r="E654" t="s">
        <v>4436</v>
      </c>
      <c r="G654" t="str">
        <f t="shared" si="22"/>
        <v>stockpile</v>
      </c>
      <c r="H654" t="str">
        <f t="shared" si="21"/>
        <v>{ id:"stockpile", illustrator:"Grant Hansen" },</v>
      </c>
    </row>
    <row r="655" spans="1:8" x14ac:dyDescent="0.25">
      <c r="A655" t="s">
        <v>90</v>
      </c>
      <c r="C655" t="s">
        <v>2028</v>
      </c>
      <c r="E655" t="s">
        <v>4430</v>
      </c>
      <c r="G655" t="str">
        <f t="shared" si="22"/>
        <v>supplies</v>
      </c>
      <c r="H655" t="str">
        <f t="shared" si="21"/>
        <v>{ id:"supplies", illustrator:"Grant Hansen" },</v>
      </c>
    </row>
    <row r="656" spans="1:8" x14ac:dyDescent="0.25">
      <c r="A656" t="s">
        <v>90</v>
      </c>
      <c r="C656" t="s">
        <v>2031</v>
      </c>
      <c r="E656" t="s">
        <v>4461</v>
      </c>
      <c r="G656" t="str">
        <f t="shared" si="22"/>
        <v>toil</v>
      </c>
      <c r="H656" t="str">
        <f t="shared" si="21"/>
        <v>{ id:"toil", illustrator:"Hans Krill" },</v>
      </c>
    </row>
    <row r="657" spans="1:8" x14ac:dyDescent="0.25">
      <c r="A657" t="s">
        <v>90</v>
      </c>
      <c r="C657" t="s">
        <v>2018</v>
      </c>
      <c r="E657" t="s">
        <v>1898</v>
      </c>
      <c r="G657" t="str">
        <f t="shared" si="22"/>
        <v>transport</v>
      </c>
      <c r="H657" t="str">
        <f t="shared" si="21"/>
        <v>{ id:"transport", illustrator:"Brian Brinlee" },</v>
      </c>
    </row>
    <row r="658" spans="1:8" x14ac:dyDescent="0.25">
      <c r="A658" t="s">
        <v>90</v>
      </c>
      <c r="C658" t="s">
        <v>2027</v>
      </c>
      <c r="E658" t="s">
        <v>4441</v>
      </c>
      <c r="G658" t="str">
        <f t="shared" si="22"/>
        <v>villagegreen</v>
      </c>
      <c r="H658" t="str">
        <f t="shared" si="21"/>
        <v>{ id:"villagegreen", illustrator:"Franz Vohwinkel" },</v>
      </c>
    </row>
    <row r="659" spans="1:8" x14ac:dyDescent="0.25">
      <c r="A659" t="s">
        <v>90</v>
      </c>
      <c r="C659" t="s">
        <v>2056</v>
      </c>
      <c r="E659" t="s">
        <v>4472</v>
      </c>
      <c r="G659" t="str">
        <f t="shared" si="22"/>
        <v>wayofthebutterfly</v>
      </c>
      <c r="H659" t="str">
        <f t="shared" si="21"/>
        <v>{ id:"wayofthebutterfly", illustrator:"Marco Morte" },</v>
      </c>
    </row>
    <row r="660" spans="1:8" x14ac:dyDescent="0.25">
      <c r="A660" t="s">
        <v>90</v>
      </c>
      <c r="C660" t="s">
        <v>2061</v>
      </c>
      <c r="E660" t="s">
        <v>4473</v>
      </c>
      <c r="G660" t="str">
        <f t="shared" si="22"/>
        <v>wayofthecamel</v>
      </c>
      <c r="H660" t="str">
        <f t="shared" si="21"/>
        <v>{ id:"wayofthecamel", illustrator:"Matthias Catrein" },</v>
      </c>
    </row>
    <row r="661" spans="1:8" x14ac:dyDescent="0.25">
      <c r="A661" t="s">
        <v>90</v>
      </c>
      <c r="C661" t="s">
        <v>2028</v>
      </c>
      <c r="E661" t="s">
        <v>4474</v>
      </c>
      <c r="G661" t="str">
        <f t="shared" si="22"/>
        <v>wayofthechameleon</v>
      </c>
      <c r="H661" t="str">
        <f t="shared" si="21"/>
        <v>{ id:"wayofthechameleon", illustrator:"Grant Hansen" },</v>
      </c>
    </row>
    <row r="662" spans="1:8" x14ac:dyDescent="0.25">
      <c r="A662" t="s">
        <v>90</v>
      </c>
      <c r="C662" t="s">
        <v>2056</v>
      </c>
      <c r="E662" t="s">
        <v>4475</v>
      </c>
      <c r="G662" t="str">
        <f t="shared" si="22"/>
        <v>wayofthefrog</v>
      </c>
      <c r="H662" t="str">
        <f t="shared" si="21"/>
        <v>{ id:"wayofthefrog", illustrator:"Marco Morte" },</v>
      </c>
    </row>
    <row r="663" spans="1:8" x14ac:dyDescent="0.25">
      <c r="A663" t="s">
        <v>90</v>
      </c>
      <c r="C663" t="s">
        <v>2056</v>
      </c>
      <c r="E663" t="s">
        <v>4476</v>
      </c>
      <c r="G663" t="str">
        <f t="shared" si="22"/>
        <v>wayofthegoat</v>
      </c>
      <c r="H663" t="str">
        <f t="shared" si="21"/>
        <v>{ id:"wayofthegoat", illustrator:"Marco Morte" },</v>
      </c>
    </row>
    <row r="664" spans="1:8" x14ac:dyDescent="0.25">
      <c r="A664" t="s">
        <v>90</v>
      </c>
      <c r="C664" t="s">
        <v>2084</v>
      </c>
      <c r="E664" t="s">
        <v>4477</v>
      </c>
      <c r="G664" t="str">
        <f t="shared" si="22"/>
        <v>wayofthehorse</v>
      </c>
      <c r="H664" t="str">
        <f t="shared" si="21"/>
        <v>{ id:"wayofthehorse", illustrator:"Jessi J" },</v>
      </c>
    </row>
    <row r="665" spans="1:8" x14ac:dyDescent="0.25">
      <c r="A665" t="s">
        <v>90</v>
      </c>
      <c r="C665" t="s">
        <v>2084</v>
      </c>
      <c r="E665" t="s">
        <v>4478</v>
      </c>
      <c r="G665" t="str">
        <f t="shared" si="22"/>
        <v>wayofthemole</v>
      </c>
      <c r="H665" t="str">
        <f t="shared" si="21"/>
        <v>{ id:"wayofthemole", illustrator:"Jessi J" },</v>
      </c>
    </row>
    <row r="666" spans="1:8" x14ac:dyDescent="0.25">
      <c r="A666" t="s">
        <v>90</v>
      </c>
      <c r="C666" t="s">
        <v>2056</v>
      </c>
      <c r="E666" t="s">
        <v>4479</v>
      </c>
      <c r="G666" t="str">
        <f t="shared" si="22"/>
        <v>wayofthemonkey</v>
      </c>
      <c r="H666" t="str">
        <f t="shared" si="21"/>
        <v>{ id:"wayofthemonkey", illustrator:"Marco Morte" },</v>
      </c>
    </row>
    <row r="667" spans="1:8" x14ac:dyDescent="0.25">
      <c r="A667" t="s">
        <v>90</v>
      </c>
      <c r="C667" t="s">
        <v>2056</v>
      </c>
      <c r="E667" t="s">
        <v>4480</v>
      </c>
      <c r="G667" t="str">
        <f t="shared" si="22"/>
        <v>wayofthemouse</v>
      </c>
      <c r="H667" t="str">
        <f t="shared" si="21"/>
        <v>{ id:"wayofthemouse", illustrator:"Marco Morte" },</v>
      </c>
    </row>
    <row r="668" spans="1:8" x14ac:dyDescent="0.25">
      <c r="A668" t="s">
        <v>90</v>
      </c>
      <c r="C668" t="s">
        <v>2056</v>
      </c>
      <c r="E668" t="s">
        <v>4481</v>
      </c>
      <c r="G668" t="str">
        <f t="shared" si="22"/>
        <v>wayofthemule</v>
      </c>
      <c r="H668" t="str">
        <f t="shared" si="21"/>
        <v>{ id:"wayofthemule", illustrator:"Marco Morte" },</v>
      </c>
    </row>
    <row r="669" spans="1:8" x14ac:dyDescent="0.25">
      <c r="A669" t="s">
        <v>90</v>
      </c>
      <c r="C669" t="s">
        <v>2032</v>
      </c>
      <c r="E669" t="s">
        <v>4482</v>
      </c>
      <c r="G669" t="str">
        <f t="shared" si="22"/>
        <v>wayoftheotter</v>
      </c>
      <c r="H669" t="str">
        <f t="shared" si="21"/>
        <v>{ id:"wayoftheotter", illustrator:"Harald Lieske" },</v>
      </c>
    </row>
    <row r="670" spans="1:8" x14ac:dyDescent="0.25">
      <c r="A670" t="s">
        <v>90</v>
      </c>
      <c r="C670" t="s">
        <v>2056</v>
      </c>
      <c r="E670" t="s">
        <v>3490</v>
      </c>
      <c r="G670" t="str">
        <f t="shared" si="22"/>
        <v>wayoftheowl</v>
      </c>
      <c r="H670" t="str">
        <f t="shared" si="21"/>
        <v>{ id:"wayoftheowl", illustrator:"Marco Morte" },</v>
      </c>
    </row>
    <row r="671" spans="1:8" x14ac:dyDescent="0.25">
      <c r="A671" t="s">
        <v>90</v>
      </c>
      <c r="C671" t="s">
        <v>2061</v>
      </c>
      <c r="E671" t="s">
        <v>4483</v>
      </c>
      <c r="G671" t="str">
        <f t="shared" si="22"/>
        <v>wayoftheox</v>
      </c>
      <c r="H671" t="str">
        <f t="shared" si="21"/>
        <v>{ id:"wayoftheox", illustrator:"Matthias Catrein" },</v>
      </c>
    </row>
    <row r="672" spans="1:8" x14ac:dyDescent="0.25">
      <c r="A672" t="s">
        <v>90</v>
      </c>
      <c r="C672" t="s">
        <v>2056</v>
      </c>
      <c r="E672" t="s">
        <v>4484</v>
      </c>
      <c r="G672" t="str">
        <f t="shared" si="22"/>
        <v>wayofthepig</v>
      </c>
      <c r="H672" t="str">
        <f t="shared" si="21"/>
        <v>{ id:"wayofthepig", illustrator:"Marco Morte" },</v>
      </c>
    </row>
    <row r="673" spans="1:8" x14ac:dyDescent="0.25">
      <c r="A673" t="s">
        <v>90</v>
      </c>
      <c r="C673" t="s">
        <v>2028</v>
      </c>
      <c r="E673" t="s">
        <v>4485</v>
      </c>
      <c r="G673" t="str">
        <f t="shared" si="22"/>
        <v>wayoftherat</v>
      </c>
      <c r="H673" t="str">
        <f t="shared" si="21"/>
        <v>{ id:"wayoftherat", illustrator:"Grant Hansen" },</v>
      </c>
    </row>
    <row r="674" spans="1:8" x14ac:dyDescent="0.25">
      <c r="A674" t="s">
        <v>90</v>
      </c>
      <c r="C674" t="s">
        <v>2056</v>
      </c>
      <c r="E674" t="s">
        <v>4486</v>
      </c>
      <c r="G674" t="str">
        <f t="shared" si="22"/>
        <v>wayoftheseal</v>
      </c>
      <c r="H674" t="str">
        <f t="shared" si="21"/>
        <v>{ id:"wayoftheseal", illustrator:"Marco Morte" },</v>
      </c>
    </row>
    <row r="675" spans="1:8" x14ac:dyDescent="0.25">
      <c r="A675" t="s">
        <v>90</v>
      </c>
      <c r="C675" t="s">
        <v>2031</v>
      </c>
      <c r="E675" t="s">
        <v>4487</v>
      </c>
      <c r="G675" t="str">
        <f t="shared" si="22"/>
        <v>wayofthesheep</v>
      </c>
      <c r="H675" t="str">
        <f t="shared" si="21"/>
        <v>{ id:"wayofthesheep", illustrator:"Hans Krill" },</v>
      </c>
    </row>
    <row r="676" spans="1:8" x14ac:dyDescent="0.25">
      <c r="A676" t="s">
        <v>90</v>
      </c>
      <c r="C676" t="s">
        <v>2056</v>
      </c>
      <c r="E676" t="s">
        <v>4488</v>
      </c>
      <c r="G676" t="str">
        <f t="shared" si="22"/>
        <v>wayofthesquirrel</v>
      </c>
      <c r="H676" t="str">
        <f t="shared" si="21"/>
        <v>{ id:"wayofthesquirrel", illustrator:"Marco Morte" },</v>
      </c>
    </row>
    <row r="677" spans="1:8" x14ac:dyDescent="0.25">
      <c r="A677" t="s">
        <v>90</v>
      </c>
      <c r="C677" t="s">
        <v>2056</v>
      </c>
      <c r="E677" t="s">
        <v>4489</v>
      </c>
      <c r="G677" t="str">
        <f t="shared" si="22"/>
        <v>wayoftheturtle</v>
      </c>
      <c r="H677" t="str">
        <f t="shared" si="21"/>
        <v>{ id:"wayoftheturtle", illustrator:"Marco Morte" },</v>
      </c>
    </row>
    <row r="678" spans="1:8" x14ac:dyDescent="0.25">
      <c r="A678" t="s">
        <v>90</v>
      </c>
      <c r="C678" t="s">
        <v>2028</v>
      </c>
      <c r="E678" t="s">
        <v>4490</v>
      </c>
      <c r="G678" t="str">
        <f t="shared" si="22"/>
        <v>wayoftheworm</v>
      </c>
      <c r="H678" t="str">
        <f t="shared" si="21"/>
        <v>{ id:"wayoftheworm", illustrator:"Grant Hansen" },</v>
      </c>
    </row>
    <row r="679" spans="1:8" x14ac:dyDescent="0.25">
      <c r="A679" t="s">
        <v>90</v>
      </c>
      <c r="C679" t="s">
        <v>2083</v>
      </c>
      <c r="E679" t="s">
        <v>4454</v>
      </c>
      <c r="G679" t="str">
        <f t="shared" si="22"/>
        <v>wayfarer</v>
      </c>
      <c r="H679" t="str">
        <f t="shared" si="21"/>
        <v>{ id:"wayfarer", illustrator:"Garret DeChellis" },</v>
      </c>
    </row>
    <row r="680" spans="1:8" x14ac:dyDescent="0.25">
      <c r="A680" t="s">
        <v>90</v>
      </c>
      <c r="G680" t="str">
        <f t="shared" si="22"/>
        <v/>
      </c>
      <c r="H680" t="str">
        <f t="shared" si="21"/>
        <v/>
      </c>
    </row>
    <row r="681" spans="1:8" x14ac:dyDescent="0.25">
      <c r="A681" t="s">
        <v>3792</v>
      </c>
      <c r="C681" t="s">
        <v>2031</v>
      </c>
      <c r="E681" t="s">
        <v>3368</v>
      </c>
      <c r="G681" t="str">
        <f t="shared" si="22"/>
        <v>acolyte</v>
      </c>
      <c r="H681" t="str">
        <f t="shared" si="21"/>
        <v>{ id:"acolyte", illustrator:"Hans Krill" },</v>
      </c>
    </row>
    <row r="682" spans="1:8" x14ac:dyDescent="0.25">
      <c r="A682" t="s">
        <v>3792</v>
      </c>
      <c r="C682" t="s">
        <v>2032</v>
      </c>
      <c r="E682" t="s">
        <v>4416</v>
      </c>
      <c r="G682" t="str">
        <f t="shared" si="22"/>
        <v>archer</v>
      </c>
      <c r="H682" t="str">
        <f t="shared" si="21"/>
        <v>{ id:"archer", illustrator:"Harald Lieske" },</v>
      </c>
    </row>
    <row r="683" spans="1:8" x14ac:dyDescent="0.25">
      <c r="A683" t="s">
        <v>3792</v>
      </c>
      <c r="C683" t="s">
        <v>2058</v>
      </c>
      <c r="E683" t="s">
        <v>4385</v>
      </c>
      <c r="G683" t="str">
        <f t="shared" si="22"/>
        <v>architectsguild</v>
      </c>
      <c r="H683" t="str">
        <f t="shared" si="21"/>
        <v>{ id:"architectsguild", illustrator:"Martin Hoffmann" },</v>
      </c>
    </row>
    <row r="684" spans="1:8" x14ac:dyDescent="0.25">
      <c r="A684" t="s">
        <v>3792</v>
      </c>
      <c r="C684" t="s">
        <v>2031</v>
      </c>
      <c r="E684" t="s">
        <v>3479</v>
      </c>
      <c r="G684" t="str">
        <f t="shared" si="22"/>
        <v>augurs</v>
      </c>
      <c r="H684" t="str">
        <f t="shared" si="21"/>
        <v>{ id:"augurs", illustrator:"Hans Krill" },</v>
      </c>
    </row>
    <row r="685" spans="1:8" x14ac:dyDescent="0.25">
      <c r="A685" t="s">
        <v>3792</v>
      </c>
      <c r="C685" t="s">
        <v>2031</v>
      </c>
      <c r="E685" t="s">
        <v>3479</v>
      </c>
      <c r="G685" t="str">
        <f t="shared" si="22"/>
        <v>augurs</v>
      </c>
      <c r="H685" t="str">
        <f t="shared" si="21"/>
        <v>{ id:"augurs", illustrator:"Hans Krill" },</v>
      </c>
    </row>
    <row r="686" spans="1:8" x14ac:dyDescent="0.25">
      <c r="A686" t="s">
        <v>3792</v>
      </c>
      <c r="C686" t="s">
        <v>2028</v>
      </c>
      <c r="E686" t="s">
        <v>4386</v>
      </c>
      <c r="G686" t="str">
        <f t="shared" si="22"/>
        <v>bandofnomads</v>
      </c>
      <c r="H686" t="str">
        <f t="shared" si="21"/>
        <v>{ id:"bandofnomads", illustrator:"Grant Hansen" },</v>
      </c>
    </row>
    <row r="687" spans="1:8" x14ac:dyDescent="0.25">
      <c r="A687" t="s">
        <v>3792</v>
      </c>
      <c r="C687" t="s">
        <v>2042</v>
      </c>
      <c r="E687" t="s">
        <v>4373</v>
      </c>
      <c r="G687" t="str">
        <f t="shared" si="22"/>
        <v>barbarian</v>
      </c>
      <c r="H687" t="str">
        <f t="shared" si="21"/>
        <v>{ id:"barbarian", illustrator:"Julien Delval" },</v>
      </c>
    </row>
    <row r="688" spans="1:8" x14ac:dyDescent="0.25">
      <c r="A688" t="s">
        <v>3792</v>
      </c>
      <c r="C688" t="s">
        <v>2032</v>
      </c>
      <c r="E688" t="s">
        <v>4415</v>
      </c>
      <c r="G688" t="str">
        <f t="shared" si="22"/>
        <v>battleplan</v>
      </c>
      <c r="H688" t="str">
        <f t="shared" si="21"/>
        <v>{ id:"battleplan", illustrator:"Harald Lieske" },</v>
      </c>
    </row>
    <row r="689" spans="1:8" x14ac:dyDescent="0.25">
      <c r="A689" t="s">
        <v>3792</v>
      </c>
      <c r="C689" t="s">
        <v>2074</v>
      </c>
      <c r="E689" t="s">
        <v>4357</v>
      </c>
      <c r="G689" t="str">
        <f t="shared" si="22"/>
        <v>bauble</v>
      </c>
      <c r="H689" t="str">
        <f t="shared" si="21"/>
        <v>{ id:"bauble", illustrator:"Ryan Laukat" },</v>
      </c>
    </row>
    <row r="690" spans="1:8" x14ac:dyDescent="0.25">
      <c r="A690" t="s">
        <v>3792</v>
      </c>
      <c r="C690" t="s">
        <v>2042</v>
      </c>
      <c r="E690" t="s">
        <v>4423</v>
      </c>
      <c r="G690" t="str">
        <f t="shared" si="22"/>
        <v>blacksmith</v>
      </c>
      <c r="H690" t="str">
        <f t="shared" si="21"/>
        <v>{ id:"blacksmith", illustrator:"Julien Delval" },</v>
      </c>
    </row>
    <row r="691" spans="1:8" x14ac:dyDescent="0.25">
      <c r="A691" t="s">
        <v>3792</v>
      </c>
      <c r="C691" t="s">
        <v>3502</v>
      </c>
      <c r="E691" t="s">
        <v>3473</v>
      </c>
      <c r="G691" t="str">
        <f t="shared" si="22"/>
        <v>broker</v>
      </c>
      <c r="H691" t="str">
        <f t="shared" si="21"/>
        <v>{ id:"broker", illustrator:"Claus Stephan" },</v>
      </c>
    </row>
    <row r="692" spans="1:8" x14ac:dyDescent="0.25">
      <c r="A692" t="s">
        <v>3792</v>
      </c>
      <c r="C692" t="s">
        <v>2055</v>
      </c>
      <c r="E692" t="s">
        <v>4374</v>
      </c>
      <c r="G692" t="str">
        <f t="shared" si="22"/>
        <v>capitalcity</v>
      </c>
      <c r="H692" t="str">
        <f t="shared" si="21"/>
        <v>{ id:"capitalcity", illustrator:"Lynell Ingram" },</v>
      </c>
    </row>
    <row r="693" spans="1:8" x14ac:dyDescent="0.25">
      <c r="A693" t="s">
        <v>3792</v>
      </c>
      <c r="C693" t="s">
        <v>3502</v>
      </c>
      <c r="E693" t="s">
        <v>4368</v>
      </c>
      <c r="G693" t="str">
        <f t="shared" si="22"/>
        <v>carpenter</v>
      </c>
      <c r="H693" t="str">
        <f t="shared" si="21"/>
        <v>{ id:"carpenter", illustrator:"Claus Stephan" },</v>
      </c>
    </row>
    <row r="694" spans="1:8" x14ac:dyDescent="0.25">
      <c r="A694" t="s">
        <v>3792</v>
      </c>
      <c r="C694" t="s">
        <v>2018</v>
      </c>
      <c r="E694" t="s">
        <v>4387</v>
      </c>
      <c r="G694" t="str">
        <f t="shared" si="22"/>
        <v>cavedwellers</v>
      </c>
      <c r="H694" t="str">
        <f t="shared" si="21"/>
        <v>{ id:"cavedwellers", illustrator:"Brian Brinlee" },</v>
      </c>
    </row>
    <row r="695" spans="1:8" x14ac:dyDescent="0.25">
      <c r="A695" t="s">
        <v>3792</v>
      </c>
      <c r="C695" t="s">
        <v>2028</v>
      </c>
      <c r="E695" t="s">
        <v>4388</v>
      </c>
      <c r="G695" t="str">
        <f t="shared" si="22"/>
        <v>circleofwitches</v>
      </c>
      <c r="H695" t="str">
        <f t="shared" si="21"/>
        <v>{ id:"circleofwitches", illustrator:"Grant Hansen" },</v>
      </c>
    </row>
    <row r="696" spans="1:8" x14ac:dyDescent="0.25">
      <c r="A696" t="s">
        <v>3792</v>
      </c>
      <c r="C696" t="s">
        <v>2056</v>
      </c>
      <c r="E696" t="s">
        <v>4389</v>
      </c>
      <c r="G696" t="str">
        <f t="shared" si="22"/>
        <v>citystate</v>
      </c>
      <c r="H696" t="str">
        <f t="shared" si="21"/>
        <v>{ id:"citystate", illustrator:"Marco Morte" },</v>
      </c>
    </row>
    <row r="697" spans="1:8" x14ac:dyDescent="0.25">
      <c r="A697" t="s">
        <v>3792</v>
      </c>
      <c r="C697" t="s">
        <v>2032</v>
      </c>
      <c r="E697" t="s">
        <v>4360</v>
      </c>
      <c r="G697" t="str">
        <f t="shared" si="22"/>
        <v>clashes</v>
      </c>
      <c r="H697" t="str">
        <f t="shared" si="21"/>
        <v>{ id:"clashes", illustrator:"Harald Lieske" },</v>
      </c>
    </row>
    <row r="698" spans="1:8" x14ac:dyDescent="0.25">
      <c r="A698" t="s">
        <v>3792</v>
      </c>
      <c r="C698" t="s">
        <v>2032</v>
      </c>
      <c r="E698" t="s">
        <v>4360</v>
      </c>
      <c r="G698" t="str">
        <f t="shared" si="22"/>
        <v>clashes</v>
      </c>
      <c r="H698" t="str">
        <f t="shared" si="21"/>
        <v>{ id:"clashes", illustrator:"Harald Lieske" },</v>
      </c>
    </row>
    <row r="699" spans="1:8" x14ac:dyDescent="0.25">
      <c r="A699" t="s">
        <v>3792</v>
      </c>
      <c r="C699" t="s">
        <v>2056</v>
      </c>
      <c r="E699" t="s">
        <v>4390</v>
      </c>
      <c r="G699" t="str">
        <f t="shared" si="22"/>
        <v>coastalhaven</v>
      </c>
      <c r="H699" t="str">
        <f t="shared" si="21"/>
        <v>{ id:"coastalhaven", illustrator:"Marco Morte" },</v>
      </c>
    </row>
    <row r="700" spans="1:8" x14ac:dyDescent="0.25">
      <c r="A700" t="s">
        <v>3792</v>
      </c>
      <c r="C700" t="s">
        <v>2032</v>
      </c>
      <c r="E700" t="s">
        <v>4425</v>
      </c>
      <c r="G700" t="str">
        <f t="shared" si="22"/>
        <v>conjurer</v>
      </c>
      <c r="H700" t="str">
        <f t="shared" si="21"/>
        <v>{ id:"conjurer", illustrator:"Harald Lieske" },</v>
      </c>
    </row>
    <row r="701" spans="1:8" x14ac:dyDescent="0.25">
      <c r="A701" t="s">
        <v>3792</v>
      </c>
      <c r="C701" t="s">
        <v>2055</v>
      </c>
      <c r="E701" t="s">
        <v>4375</v>
      </c>
      <c r="G701" t="str">
        <f t="shared" si="22"/>
        <v>contract</v>
      </c>
      <c r="H701" t="str">
        <f t="shared" si="21"/>
        <v>{ id:"contract", illustrator:"Lynell Ingram" },</v>
      </c>
    </row>
    <row r="702" spans="1:8" x14ac:dyDescent="0.25">
      <c r="A702" t="s">
        <v>3792</v>
      </c>
      <c r="C702" t="s">
        <v>2042</v>
      </c>
      <c r="E702" t="s">
        <v>4369</v>
      </c>
      <c r="G702" t="str">
        <f t="shared" si="22"/>
        <v>courier</v>
      </c>
      <c r="H702" t="str">
        <f t="shared" si="21"/>
        <v>{ id:"courier", illustrator:"Julien Delval" },</v>
      </c>
    </row>
    <row r="703" spans="1:8" x14ac:dyDescent="0.25">
      <c r="A703" t="s">
        <v>3792</v>
      </c>
      <c r="C703" t="s">
        <v>2058</v>
      </c>
      <c r="E703" t="s">
        <v>4391</v>
      </c>
      <c r="G703" t="str">
        <f t="shared" si="22"/>
        <v>craftersguild</v>
      </c>
      <c r="H703" t="str">
        <f t="shared" si="21"/>
        <v>{ id:"craftersguild", illustrator:"Martin Hoffmann" },</v>
      </c>
    </row>
    <row r="704" spans="1:8" x14ac:dyDescent="0.25">
      <c r="A704" t="s">
        <v>3792</v>
      </c>
      <c r="C704" t="s">
        <v>2058</v>
      </c>
      <c r="E704" t="s">
        <v>4392</v>
      </c>
      <c r="G704" t="str">
        <f t="shared" si="22"/>
        <v>desertguides</v>
      </c>
      <c r="H704" t="str">
        <f t="shared" si="21"/>
        <v>{ id:"desertguides", illustrator:"Martin Hoffmann" },</v>
      </c>
    </row>
    <row r="705" spans="1:8" x14ac:dyDescent="0.25">
      <c r="A705" t="s">
        <v>3792</v>
      </c>
      <c r="C705" t="s">
        <v>2042</v>
      </c>
      <c r="E705" t="s">
        <v>4421</v>
      </c>
      <c r="G705" t="str">
        <f t="shared" si="22"/>
        <v>distantshore</v>
      </c>
      <c r="H705" t="str">
        <f t="shared" si="21"/>
        <v>{ id:"distantshore", illustrator:"Julien Delval" },</v>
      </c>
    </row>
    <row r="706" spans="1:8" x14ac:dyDescent="0.25">
      <c r="A706" t="s">
        <v>3792</v>
      </c>
      <c r="C706" t="s">
        <v>2042</v>
      </c>
      <c r="E706" t="s">
        <v>3340</v>
      </c>
      <c r="G706" t="str">
        <f t="shared" si="22"/>
        <v>elder</v>
      </c>
      <c r="H706" t="str">
        <f t="shared" ref="H706:H769" si="23">IF(C706="","",CONCATENATE("{ id:""",G706,""", illustrator:""",C706,""" },"))</f>
        <v>{ id:"elder", illustrator:"Julien Delval" },</v>
      </c>
    </row>
    <row r="707" spans="1:8" x14ac:dyDescent="0.25">
      <c r="A707" t="s">
        <v>3792</v>
      </c>
      <c r="C707" t="s">
        <v>2084</v>
      </c>
      <c r="E707" t="s">
        <v>4376</v>
      </c>
      <c r="G707" t="str">
        <f t="shared" si="22"/>
        <v>emissary</v>
      </c>
      <c r="H707" t="str">
        <f t="shared" si="23"/>
        <v>{ id:"emissary", illustrator:"Jessi J" },</v>
      </c>
    </row>
    <row r="708" spans="1:8" x14ac:dyDescent="0.25">
      <c r="A708" t="s">
        <v>3792</v>
      </c>
      <c r="C708" t="s">
        <v>2058</v>
      </c>
      <c r="E708" t="s">
        <v>4393</v>
      </c>
      <c r="G708" t="str">
        <f t="shared" si="22"/>
        <v>familyofinventors</v>
      </c>
      <c r="H708" t="str">
        <f t="shared" si="23"/>
        <v>{ id:"familyofinventors", illustrator:"Martin Hoffmann" },</v>
      </c>
    </row>
    <row r="709" spans="1:8" x14ac:dyDescent="0.25">
      <c r="A709" t="s">
        <v>3792</v>
      </c>
      <c r="C709" t="s">
        <v>2026</v>
      </c>
      <c r="E709" t="s">
        <v>4394</v>
      </c>
      <c r="G709" t="str">
        <f t="shared" si="22"/>
        <v>fellowshipofscribes</v>
      </c>
      <c r="H709" t="str">
        <f t="shared" si="23"/>
        <v>{ id:"fellowshipofscribes", illustrator:"Eric J Carter" },</v>
      </c>
    </row>
    <row r="710" spans="1:8" x14ac:dyDescent="0.25">
      <c r="A710" t="s">
        <v>3792</v>
      </c>
      <c r="C710" t="s">
        <v>2018</v>
      </c>
      <c r="E710" t="s">
        <v>4395</v>
      </c>
      <c r="G710" t="str">
        <f t="shared" si="22"/>
        <v>forestdwellers</v>
      </c>
      <c r="H710" t="str">
        <f t="shared" si="23"/>
        <v>{ id:"forestdwellers", illustrator:"Brian Brinlee" },</v>
      </c>
    </row>
    <row r="711" spans="1:8" x14ac:dyDescent="0.25">
      <c r="A711" t="s">
        <v>3792</v>
      </c>
      <c r="C711" t="s">
        <v>2083</v>
      </c>
      <c r="E711" t="s">
        <v>4361</v>
      </c>
      <c r="G711" t="str">
        <f t="shared" si="22"/>
        <v>forts</v>
      </c>
      <c r="H711" t="str">
        <f t="shared" si="23"/>
        <v>{ id:"forts", illustrator:"Garret DeChellis" },</v>
      </c>
    </row>
    <row r="712" spans="1:8" x14ac:dyDescent="0.25">
      <c r="A712" t="s">
        <v>3792</v>
      </c>
      <c r="C712" t="s">
        <v>2083</v>
      </c>
      <c r="E712" t="s">
        <v>4361</v>
      </c>
      <c r="G712" t="str">
        <f t="shared" si="22"/>
        <v>forts</v>
      </c>
      <c r="H712" t="str">
        <f t="shared" si="23"/>
        <v>{ id:"forts", illustrator:"Garret DeChellis" },</v>
      </c>
    </row>
    <row r="713" spans="1:8" x14ac:dyDescent="0.25">
      <c r="A713" t="s">
        <v>3792</v>
      </c>
      <c r="C713" t="s">
        <v>3502</v>
      </c>
      <c r="E713" t="s">
        <v>4377</v>
      </c>
      <c r="G713" t="str">
        <f t="shared" si="22"/>
        <v>galleria</v>
      </c>
      <c r="H713" t="str">
        <f t="shared" si="23"/>
        <v>{ id:"galleria", illustrator:"Claus Stephan" },</v>
      </c>
    </row>
    <row r="714" spans="1:8" x14ac:dyDescent="0.25">
      <c r="A714" t="s">
        <v>3792</v>
      </c>
      <c r="C714" t="s">
        <v>2026</v>
      </c>
      <c r="E714" t="s">
        <v>4396</v>
      </c>
      <c r="G714" t="str">
        <f t="shared" si="22"/>
        <v>gangofpickpockets</v>
      </c>
      <c r="H714" t="str">
        <f t="shared" si="23"/>
        <v>{ id:"gangofpickpockets", illustrator:"Eric J Carter" },</v>
      </c>
    </row>
    <row r="715" spans="1:8" x14ac:dyDescent="0.25">
      <c r="A715" t="s">
        <v>3792</v>
      </c>
      <c r="C715" t="s">
        <v>2083</v>
      </c>
      <c r="E715" t="s">
        <v>4412</v>
      </c>
      <c r="G715" t="str">
        <f t="shared" si="22"/>
        <v>garrison</v>
      </c>
      <c r="H715" t="str">
        <f t="shared" si="23"/>
        <v>{ id:"garrison", illustrator:"Garret DeChellis" },</v>
      </c>
    </row>
    <row r="716" spans="1:8" x14ac:dyDescent="0.25">
      <c r="A716" t="s">
        <v>3792</v>
      </c>
      <c r="C716" t="s">
        <v>2025</v>
      </c>
      <c r="E716" t="s">
        <v>4378</v>
      </c>
      <c r="G716" t="str">
        <f t="shared" si="22"/>
        <v>guildmaster</v>
      </c>
      <c r="H716" t="str">
        <f t="shared" si="23"/>
        <v>{ id:"guildmaster", illustrator:"Elisa Cella" },</v>
      </c>
    </row>
    <row r="717" spans="1:8" x14ac:dyDescent="0.25">
      <c r="A717" t="s">
        <v>3792</v>
      </c>
      <c r="C717" t="s">
        <v>2031</v>
      </c>
      <c r="E717" t="s">
        <v>4408</v>
      </c>
      <c r="G717" t="str">
        <f t="shared" ref="G717:G780" si="24">SUBSTITUTE(SUBSTITUTE(SUBSTITUTE(SUBSTITUTE(SUBSTITUTE(SUBSTITUTE(LOWER(E717), " ",""),"_2nd","##2nd"),"'",""),"-",""),"_",""),"##2nd","_2nd")</f>
        <v>herbgatherer</v>
      </c>
      <c r="H717" t="str">
        <f t="shared" si="23"/>
        <v>{ id:"herbgatherer", illustrator:"Hans Krill" },</v>
      </c>
    </row>
    <row r="718" spans="1:8" x14ac:dyDescent="0.25">
      <c r="A718" t="s">
        <v>3792</v>
      </c>
      <c r="C718" t="s">
        <v>2026</v>
      </c>
      <c r="E718" t="s">
        <v>4379</v>
      </c>
      <c r="G718" t="str">
        <f t="shared" si="24"/>
        <v>highwayman</v>
      </c>
      <c r="H718" t="str">
        <f t="shared" si="23"/>
        <v>{ id:"highwayman", illustrator:"Eric J Carter" },</v>
      </c>
    </row>
    <row r="719" spans="1:8" x14ac:dyDescent="0.25">
      <c r="A719" t="s">
        <v>3792</v>
      </c>
      <c r="C719" t="s">
        <v>2083</v>
      </c>
      <c r="E719" t="s">
        <v>4413</v>
      </c>
      <c r="G719" t="str">
        <f t="shared" si="24"/>
        <v>hillfort</v>
      </c>
      <c r="H719" t="str">
        <f t="shared" si="23"/>
        <v>{ id:"hillfort", illustrator:"Garret DeChellis" },</v>
      </c>
    </row>
    <row r="720" spans="1:8" x14ac:dyDescent="0.25">
      <c r="A720" t="s">
        <v>3792</v>
      </c>
      <c r="C720" t="s">
        <v>2042</v>
      </c>
      <c r="E720" t="s">
        <v>4380</v>
      </c>
      <c r="G720" t="str">
        <f t="shared" si="24"/>
        <v>hunter</v>
      </c>
      <c r="H720" t="str">
        <f t="shared" si="23"/>
        <v>{ id:"hunter", illustrator:"Julien Delval" },</v>
      </c>
    </row>
    <row r="721" spans="1:8" x14ac:dyDescent="0.25">
      <c r="A721" t="s">
        <v>3792</v>
      </c>
      <c r="C721" t="s">
        <v>2084</v>
      </c>
      <c r="E721" t="s">
        <v>4362</v>
      </c>
      <c r="G721" t="str">
        <f t="shared" si="24"/>
        <v>importer</v>
      </c>
      <c r="H721" t="str">
        <f t="shared" si="23"/>
        <v>{ id:"importer", illustrator:"Jessi J" },</v>
      </c>
    </row>
    <row r="722" spans="1:8" x14ac:dyDescent="0.25">
      <c r="A722" t="s">
        <v>3792</v>
      </c>
      <c r="C722" t="s">
        <v>2042</v>
      </c>
      <c r="E722" t="s">
        <v>4370</v>
      </c>
      <c r="G722" t="str">
        <f t="shared" si="24"/>
        <v>innkeeper</v>
      </c>
      <c r="H722" t="str">
        <f t="shared" si="23"/>
        <v>{ id:"innkeeper", illustrator:"Julien Delval" },</v>
      </c>
    </row>
    <row r="723" spans="1:8" x14ac:dyDescent="0.25">
      <c r="A723" t="s">
        <v>3792</v>
      </c>
      <c r="C723" t="s">
        <v>2018</v>
      </c>
      <c r="E723" t="s">
        <v>4397</v>
      </c>
      <c r="G723" t="str">
        <f t="shared" si="24"/>
        <v>islandfolk</v>
      </c>
      <c r="H723" t="str">
        <f t="shared" si="23"/>
        <v>{ id:"islandfolk", illustrator:"Brian Brinlee" },</v>
      </c>
    </row>
    <row r="724" spans="1:8" x14ac:dyDescent="0.25">
      <c r="A724" t="s">
        <v>3792</v>
      </c>
      <c r="C724" t="s">
        <v>2058</v>
      </c>
      <c r="E724" t="s">
        <v>4398</v>
      </c>
      <c r="G724" t="str">
        <f t="shared" si="24"/>
        <v>leagueofbankers</v>
      </c>
      <c r="H724" t="str">
        <f t="shared" si="23"/>
        <v>{ id:"leagueofbankers", illustrator:"Martin Hoffmann" },</v>
      </c>
    </row>
    <row r="725" spans="1:8" x14ac:dyDescent="0.25">
      <c r="A725" t="s">
        <v>3792</v>
      </c>
      <c r="C725" t="s">
        <v>2056</v>
      </c>
      <c r="E725" t="s">
        <v>4399</v>
      </c>
      <c r="G725" t="str">
        <f t="shared" si="24"/>
        <v>leagueofshopkeepers</v>
      </c>
      <c r="H725" t="str">
        <f t="shared" si="23"/>
        <v>{ id:"leagueofshopkeepers", illustrator:"Marco Morte" },</v>
      </c>
    </row>
    <row r="726" spans="1:8" x14ac:dyDescent="0.25">
      <c r="A726" t="s">
        <v>3792</v>
      </c>
      <c r="C726" t="s">
        <v>2032</v>
      </c>
      <c r="E726" t="s">
        <v>4427</v>
      </c>
      <c r="G726" t="str">
        <f t="shared" si="24"/>
        <v>lich</v>
      </c>
      <c r="H726" t="str">
        <f t="shared" si="23"/>
        <v>{ id:"lich", illustrator:"Harald Lieske" },</v>
      </c>
    </row>
    <row r="727" spans="1:8" x14ac:dyDescent="0.25">
      <c r="A727" t="s">
        <v>3792</v>
      </c>
      <c r="C727" t="s">
        <v>2056</v>
      </c>
      <c r="E727" t="s">
        <v>4400</v>
      </c>
      <c r="G727" t="str">
        <f t="shared" si="24"/>
        <v>markettowns</v>
      </c>
      <c r="H727" t="str">
        <f t="shared" si="23"/>
        <v>{ id:"markettowns", illustrator:"Marco Morte" },</v>
      </c>
    </row>
    <row r="728" spans="1:8" x14ac:dyDescent="0.25">
      <c r="A728" t="s">
        <v>3792</v>
      </c>
      <c r="C728" t="s">
        <v>2027</v>
      </c>
      <c r="E728" t="s">
        <v>3285</v>
      </c>
      <c r="G728" t="str">
        <f t="shared" si="24"/>
        <v>marquis</v>
      </c>
      <c r="H728" t="str">
        <f t="shared" si="23"/>
        <v>{ id:"marquis", illustrator:"Franz Vohwinkel" },</v>
      </c>
    </row>
    <row r="729" spans="1:8" x14ac:dyDescent="0.25">
      <c r="A729" t="s">
        <v>3792</v>
      </c>
      <c r="C729" t="s">
        <v>2042</v>
      </c>
      <c r="E729" t="s">
        <v>4363</v>
      </c>
      <c r="G729" t="str">
        <f t="shared" si="24"/>
        <v>merchantcamp</v>
      </c>
      <c r="H729" t="str">
        <f t="shared" si="23"/>
        <v>{ id:"merchantcamp", illustrator:"Julien Delval" },</v>
      </c>
    </row>
    <row r="730" spans="1:8" x14ac:dyDescent="0.25">
      <c r="A730" t="s">
        <v>3792</v>
      </c>
      <c r="C730" t="s">
        <v>2042</v>
      </c>
      <c r="E730" t="s">
        <v>3339</v>
      </c>
      <c r="G730" t="str">
        <f t="shared" si="24"/>
        <v>miller</v>
      </c>
      <c r="H730" t="str">
        <f t="shared" si="23"/>
        <v>{ id:"miller", illustrator:"Julien Delval" },</v>
      </c>
    </row>
    <row r="731" spans="1:8" x14ac:dyDescent="0.25">
      <c r="A731" t="s">
        <v>3792</v>
      </c>
      <c r="C731" t="s">
        <v>2055</v>
      </c>
      <c r="E731" t="s">
        <v>4381</v>
      </c>
      <c r="G731" t="str">
        <f t="shared" si="24"/>
        <v>modify</v>
      </c>
      <c r="H731" t="str">
        <f t="shared" si="23"/>
        <v>{ id:"modify", illustrator:"Lynell Ingram" },</v>
      </c>
    </row>
    <row r="732" spans="1:8" x14ac:dyDescent="0.25">
      <c r="A732" t="s">
        <v>3792</v>
      </c>
      <c r="C732" t="s">
        <v>2018</v>
      </c>
      <c r="E732" t="s">
        <v>4401</v>
      </c>
      <c r="G732" t="str">
        <f t="shared" si="24"/>
        <v>mountainfolk</v>
      </c>
      <c r="H732" t="str">
        <f t="shared" si="23"/>
        <v>{ id:"mountainfolk", illustrator:"Brian Brinlee" },</v>
      </c>
    </row>
    <row r="733" spans="1:8" x14ac:dyDescent="0.25">
      <c r="A733" t="s">
        <v>3792</v>
      </c>
      <c r="C733" t="s">
        <v>2042</v>
      </c>
      <c r="E733" t="s">
        <v>4364</v>
      </c>
      <c r="G733" t="str">
        <f t="shared" si="24"/>
        <v>odysseys</v>
      </c>
      <c r="H733" t="str">
        <f t="shared" si="23"/>
        <v>{ id:"odysseys", illustrator:"Julien Delval" },</v>
      </c>
    </row>
    <row r="734" spans="1:8" x14ac:dyDescent="0.25">
      <c r="A734" t="s">
        <v>3792</v>
      </c>
      <c r="C734" t="s">
        <v>2042</v>
      </c>
      <c r="E734" t="s">
        <v>4364</v>
      </c>
      <c r="G734" t="str">
        <f t="shared" si="24"/>
        <v>odysseys</v>
      </c>
      <c r="H734" t="str">
        <f t="shared" si="23"/>
        <v>{ id:"odysseys", illustrator:"Julien Delval" },</v>
      </c>
    </row>
    <row r="735" spans="1:8" x14ac:dyDescent="0.25">
      <c r="A735" t="s">
        <v>3792</v>
      </c>
      <c r="C735" t="s">
        <v>2042</v>
      </c>
      <c r="E735" t="s">
        <v>4419</v>
      </c>
      <c r="G735" t="str">
        <f t="shared" si="24"/>
        <v>oldmap</v>
      </c>
      <c r="H735" t="str">
        <f t="shared" si="23"/>
        <v>{ id:"oldmap", illustrator:"Julien Delval" },</v>
      </c>
    </row>
    <row r="736" spans="1:8" x14ac:dyDescent="0.25">
      <c r="A736" t="s">
        <v>3792</v>
      </c>
      <c r="C736" t="s">
        <v>2018</v>
      </c>
      <c r="E736" t="s">
        <v>4402</v>
      </c>
      <c r="G736" t="str">
        <f t="shared" si="24"/>
        <v>orderofastrologers</v>
      </c>
      <c r="H736" t="str">
        <f t="shared" si="23"/>
        <v>{ id:"orderofastrologers", illustrator:"Brian Brinlee" },</v>
      </c>
    </row>
    <row r="737" spans="1:8" x14ac:dyDescent="0.25">
      <c r="A737" t="s">
        <v>3792</v>
      </c>
      <c r="C737" t="s">
        <v>2018</v>
      </c>
      <c r="E737" t="s">
        <v>4403</v>
      </c>
      <c r="G737" t="str">
        <f t="shared" si="24"/>
        <v>orderofmasons</v>
      </c>
      <c r="H737" t="str">
        <f t="shared" si="23"/>
        <v>{ id:"orderofmasons", illustrator:"Brian Brinlee" },</v>
      </c>
    </row>
    <row r="738" spans="1:8" x14ac:dyDescent="0.25">
      <c r="A738" t="s">
        <v>3792</v>
      </c>
      <c r="C738" t="s">
        <v>2058</v>
      </c>
      <c r="E738" t="s">
        <v>4404</v>
      </c>
      <c r="G738" t="str">
        <f t="shared" si="24"/>
        <v>peacefulcult</v>
      </c>
      <c r="H738" t="str">
        <f t="shared" si="23"/>
        <v>{ id:"peacefulcult", illustrator:"Martin Hoffmann" },</v>
      </c>
    </row>
    <row r="739" spans="1:8" x14ac:dyDescent="0.25">
      <c r="A739" t="s">
        <v>3792</v>
      </c>
      <c r="C739" t="s">
        <v>2061</v>
      </c>
      <c r="E739" t="s">
        <v>4405</v>
      </c>
      <c r="G739" t="str">
        <f t="shared" si="24"/>
        <v>plateaushepherds</v>
      </c>
      <c r="H739" t="str">
        <f t="shared" si="23"/>
        <v>{ id:"plateaushepherds", illustrator:"Matthias Catrein" },</v>
      </c>
    </row>
    <row r="740" spans="1:8" x14ac:dyDescent="0.25">
      <c r="A740" t="s">
        <v>3792</v>
      </c>
      <c r="C740" t="s">
        <v>2018</v>
      </c>
      <c r="E740" t="s">
        <v>4371</v>
      </c>
      <c r="G740" t="str">
        <f t="shared" si="24"/>
        <v>royalgalley</v>
      </c>
      <c r="H740" t="str">
        <f t="shared" si="23"/>
        <v>{ id:"royalgalley", illustrator:"Brian Brinlee" },</v>
      </c>
    </row>
    <row r="741" spans="1:8" x14ac:dyDescent="0.25">
      <c r="A741" t="s">
        <v>3792</v>
      </c>
      <c r="C741" t="s">
        <v>2018</v>
      </c>
      <c r="E741" t="s">
        <v>4365</v>
      </c>
      <c r="G741" t="str">
        <f t="shared" si="24"/>
        <v>sentinel</v>
      </c>
      <c r="H741" t="str">
        <f t="shared" si="23"/>
        <v>{ id:"sentinel", illustrator:"Brian Brinlee" },</v>
      </c>
    </row>
    <row r="742" spans="1:8" x14ac:dyDescent="0.25">
      <c r="A742" t="s">
        <v>3792</v>
      </c>
      <c r="C742" t="s">
        <v>2031</v>
      </c>
      <c r="E742" t="s">
        <v>4410</v>
      </c>
      <c r="G742" t="str">
        <f t="shared" si="24"/>
        <v>sibyl</v>
      </c>
      <c r="H742" t="str">
        <f t="shared" si="23"/>
        <v>{ id:"sibyl", illustrator:"Hans Krill" },</v>
      </c>
    </row>
    <row r="743" spans="1:8" x14ac:dyDescent="0.25">
      <c r="A743" t="s">
        <v>3792</v>
      </c>
      <c r="C743" t="s">
        <v>3502</v>
      </c>
      <c r="E743" t="s">
        <v>4382</v>
      </c>
      <c r="G743" t="str">
        <f t="shared" si="24"/>
        <v>skirmisher</v>
      </c>
      <c r="H743" t="str">
        <f t="shared" si="23"/>
        <v>{ id:"skirmisher", illustrator:"Claus Stephan" },</v>
      </c>
    </row>
    <row r="744" spans="1:8" x14ac:dyDescent="0.25">
      <c r="A744" t="s">
        <v>3792</v>
      </c>
      <c r="C744" t="s">
        <v>2032</v>
      </c>
      <c r="E744" t="s">
        <v>4426</v>
      </c>
      <c r="G744" t="str">
        <f t="shared" si="24"/>
        <v>sorcerer</v>
      </c>
      <c r="H744" t="str">
        <f t="shared" si="23"/>
        <v>{ id:"sorcerer", illustrator:"Harald Lieske" },</v>
      </c>
    </row>
    <row r="745" spans="1:8" x14ac:dyDescent="0.25">
      <c r="A745" t="s">
        <v>3792</v>
      </c>
      <c r="C745" t="s">
        <v>2031</v>
      </c>
      <c r="E745" t="s">
        <v>4409</v>
      </c>
      <c r="G745" t="str">
        <f t="shared" si="24"/>
        <v>sorceress</v>
      </c>
      <c r="H745" t="str">
        <f t="shared" si="23"/>
        <v>{ id:"sorceress", illustrator:"Hans Krill" },</v>
      </c>
    </row>
    <row r="746" spans="1:8" x14ac:dyDescent="0.25">
      <c r="A746" t="s">
        <v>3792</v>
      </c>
      <c r="C746" t="s">
        <v>3502</v>
      </c>
      <c r="E746" t="s">
        <v>4383</v>
      </c>
      <c r="G746" t="str">
        <f t="shared" si="24"/>
        <v>specialist</v>
      </c>
      <c r="H746" t="str">
        <f t="shared" si="23"/>
        <v>{ id:"specialist", illustrator:"Claus Stephan" },</v>
      </c>
    </row>
    <row r="747" spans="1:8" x14ac:dyDescent="0.25">
      <c r="A747" t="s">
        <v>3792</v>
      </c>
      <c r="C747" t="s">
        <v>2083</v>
      </c>
      <c r="E747" t="s">
        <v>4414</v>
      </c>
      <c r="G747" t="str">
        <f t="shared" si="24"/>
        <v>stronghold</v>
      </c>
      <c r="H747" t="str">
        <f t="shared" si="23"/>
        <v>{ id:"stronghold", illustrator:"Garret DeChellis" },</v>
      </c>
    </row>
    <row r="748" spans="1:8" x14ac:dyDescent="0.25">
      <c r="A748" t="s">
        <v>3792</v>
      </c>
      <c r="C748" t="s">
        <v>2032</v>
      </c>
      <c r="E748" t="s">
        <v>4424</v>
      </c>
      <c r="G748" t="str">
        <f t="shared" si="24"/>
        <v>student</v>
      </c>
      <c r="H748" t="str">
        <f t="shared" si="23"/>
        <v>{ id:"student", illustrator:"Harald Lieske" },</v>
      </c>
    </row>
    <row r="749" spans="1:8" x14ac:dyDescent="0.25">
      <c r="A749" t="s">
        <v>3792</v>
      </c>
      <c r="C749" t="s">
        <v>2042</v>
      </c>
      <c r="E749" t="s">
        <v>4420</v>
      </c>
      <c r="G749" t="str">
        <f t="shared" si="24"/>
        <v>sunkentreasure</v>
      </c>
      <c r="H749" t="str">
        <f t="shared" si="23"/>
        <v>{ id:"sunkentreasure", illustrator:"Julien Delval" },</v>
      </c>
    </row>
    <row r="750" spans="1:8" x14ac:dyDescent="0.25">
      <c r="A750" t="s">
        <v>3792</v>
      </c>
      <c r="C750" t="s">
        <v>2027</v>
      </c>
      <c r="E750" t="s">
        <v>4384</v>
      </c>
      <c r="G750" t="str">
        <f t="shared" si="24"/>
        <v>swap</v>
      </c>
      <c r="H750" t="str">
        <f t="shared" si="23"/>
        <v>{ id:"swap", illustrator:"Franz Vohwinkel" },</v>
      </c>
    </row>
    <row r="751" spans="1:8" x14ac:dyDescent="0.25">
      <c r="A751" t="s">
        <v>3792</v>
      </c>
      <c r="C751" t="s">
        <v>2025</v>
      </c>
      <c r="E751" t="s">
        <v>4358</v>
      </c>
      <c r="G751" t="str">
        <f t="shared" si="24"/>
        <v>sycophant</v>
      </c>
      <c r="H751" t="str">
        <f t="shared" si="23"/>
        <v>{ id:"sycophant", illustrator:"Elisa Cella" },</v>
      </c>
    </row>
    <row r="752" spans="1:8" x14ac:dyDescent="0.25">
      <c r="A752" t="s">
        <v>3792</v>
      </c>
      <c r="C752" t="s">
        <v>2083</v>
      </c>
      <c r="E752" t="s">
        <v>4411</v>
      </c>
      <c r="G752" t="str">
        <f t="shared" si="24"/>
        <v>tent</v>
      </c>
      <c r="H752" t="str">
        <f t="shared" si="23"/>
        <v>{ id:"tent", illustrator:"Garret DeChellis" },</v>
      </c>
    </row>
    <row r="753" spans="1:8" x14ac:dyDescent="0.25">
      <c r="A753" t="s">
        <v>3792</v>
      </c>
      <c r="C753" t="s">
        <v>2032</v>
      </c>
      <c r="E753" t="s">
        <v>4418</v>
      </c>
      <c r="G753" t="str">
        <f t="shared" si="24"/>
        <v>territory</v>
      </c>
      <c r="H753" t="str">
        <f t="shared" si="23"/>
        <v>{ id:"territory", illustrator:"Harald Lieske" },</v>
      </c>
    </row>
    <row r="754" spans="1:8" x14ac:dyDescent="0.25">
      <c r="A754" t="s">
        <v>3792</v>
      </c>
      <c r="C754" t="s">
        <v>2042</v>
      </c>
      <c r="E754" t="s">
        <v>4372</v>
      </c>
      <c r="G754" t="str">
        <f t="shared" si="24"/>
        <v>town</v>
      </c>
      <c r="H754" t="str">
        <f t="shared" si="23"/>
        <v>{ id:"town", illustrator:"Julien Delval" },</v>
      </c>
    </row>
    <row r="755" spans="1:8" x14ac:dyDescent="0.25">
      <c r="A755" t="s">
        <v>3792</v>
      </c>
      <c r="C755" t="s">
        <v>2042</v>
      </c>
      <c r="E755" t="s">
        <v>4422</v>
      </c>
      <c r="G755" t="str">
        <f t="shared" si="24"/>
        <v>towncrier</v>
      </c>
      <c r="H755" t="str">
        <f t="shared" si="23"/>
        <v>{ id:"towncrier", illustrator:"Julien Delval" },</v>
      </c>
    </row>
    <row r="756" spans="1:8" x14ac:dyDescent="0.25">
      <c r="A756" t="s">
        <v>3792</v>
      </c>
      <c r="C756" t="s">
        <v>2042</v>
      </c>
      <c r="E756" t="s">
        <v>4359</v>
      </c>
      <c r="G756" t="str">
        <f t="shared" si="24"/>
        <v>townsfolk</v>
      </c>
      <c r="H756" t="str">
        <f t="shared" si="23"/>
        <v>{ id:"townsfolk", illustrator:"Julien Delval" },</v>
      </c>
    </row>
    <row r="757" spans="1:8" x14ac:dyDescent="0.25">
      <c r="A757" t="s">
        <v>3792</v>
      </c>
      <c r="C757" t="s">
        <v>2042</v>
      </c>
      <c r="E757" t="s">
        <v>4359</v>
      </c>
      <c r="G757" t="str">
        <f t="shared" si="24"/>
        <v>townsfolk</v>
      </c>
      <c r="H757" t="str">
        <f t="shared" si="23"/>
        <v>{ id:"townsfolk", illustrator:"Julien Delval" },</v>
      </c>
    </row>
    <row r="758" spans="1:8" x14ac:dyDescent="0.25">
      <c r="A758" t="s">
        <v>3792</v>
      </c>
      <c r="C758" t="s">
        <v>2056</v>
      </c>
      <c r="E758" t="s">
        <v>4406</v>
      </c>
      <c r="G758" t="str">
        <f t="shared" si="24"/>
        <v>trapperslodge</v>
      </c>
      <c r="H758" t="str">
        <f t="shared" si="23"/>
        <v>{ id:"trapperslodge", illustrator:"Marco Morte" },</v>
      </c>
    </row>
    <row r="759" spans="1:8" x14ac:dyDescent="0.25">
      <c r="A759" t="s">
        <v>3792</v>
      </c>
      <c r="C759" t="s">
        <v>3502</v>
      </c>
      <c r="E759" t="s">
        <v>4366</v>
      </c>
      <c r="G759" t="str">
        <f t="shared" si="24"/>
        <v>underling</v>
      </c>
      <c r="H759" t="str">
        <f t="shared" si="23"/>
        <v>{ id:"underling", illustrator:"Claus Stephan" },</v>
      </c>
    </row>
    <row r="760" spans="1:8" x14ac:dyDescent="0.25">
      <c r="A760" t="s">
        <v>3792</v>
      </c>
      <c r="C760" t="s">
        <v>2042</v>
      </c>
      <c r="E760" t="s">
        <v>3374</v>
      </c>
      <c r="G760" t="str">
        <f t="shared" si="24"/>
        <v>voyage</v>
      </c>
      <c r="H760" t="str">
        <f t="shared" si="23"/>
        <v>{ id:"voyage", illustrator:"Julien Delval" },</v>
      </c>
    </row>
    <row r="761" spans="1:8" x14ac:dyDescent="0.25">
      <c r="A761" t="s">
        <v>3792</v>
      </c>
      <c r="C761" t="s">
        <v>2032</v>
      </c>
      <c r="E761" t="s">
        <v>4417</v>
      </c>
      <c r="G761" t="str">
        <f t="shared" si="24"/>
        <v>warlord</v>
      </c>
      <c r="H761" t="str">
        <f t="shared" si="23"/>
        <v>{ id:"warlord", illustrator:"Harald Lieske" },</v>
      </c>
    </row>
    <row r="762" spans="1:8" x14ac:dyDescent="0.25">
      <c r="A762" t="s">
        <v>3792</v>
      </c>
      <c r="C762" t="s">
        <v>2032</v>
      </c>
      <c r="E762" t="s">
        <v>4367</v>
      </c>
      <c r="G762" t="str">
        <f t="shared" si="24"/>
        <v>wizards</v>
      </c>
      <c r="H762" t="str">
        <f t="shared" si="23"/>
        <v>{ id:"wizards", illustrator:"Harald Lieske" },</v>
      </c>
    </row>
    <row r="763" spans="1:8" x14ac:dyDescent="0.25">
      <c r="A763" t="s">
        <v>3792</v>
      </c>
      <c r="C763" t="s">
        <v>2032</v>
      </c>
      <c r="E763" t="s">
        <v>4367</v>
      </c>
      <c r="G763" t="str">
        <f t="shared" si="24"/>
        <v>wizards</v>
      </c>
      <c r="H763" t="str">
        <f t="shared" si="23"/>
        <v>{ id:"wizards", illustrator:"Harald Lieske" },</v>
      </c>
    </row>
    <row r="764" spans="1:8" x14ac:dyDescent="0.25">
      <c r="A764" t="s">
        <v>3792</v>
      </c>
      <c r="C764" t="s">
        <v>2056</v>
      </c>
      <c r="E764" t="s">
        <v>4407</v>
      </c>
      <c r="G764" t="str">
        <f t="shared" si="24"/>
        <v>woodworkersguild</v>
      </c>
      <c r="H764" t="str">
        <f t="shared" si="23"/>
        <v>{ id:"woodworkersguild", illustrator:"Marco Morte" },</v>
      </c>
    </row>
    <row r="765" spans="1:8" x14ac:dyDescent="0.25">
      <c r="A765" t="s">
        <v>3792</v>
      </c>
      <c r="G765" t="str">
        <f t="shared" si="24"/>
        <v/>
      </c>
      <c r="H765" t="str">
        <f t="shared" si="23"/>
        <v/>
      </c>
    </row>
    <row r="766" spans="1:8" x14ac:dyDescent="0.25">
      <c r="A766" t="s">
        <v>1095</v>
      </c>
      <c r="C766" t="s">
        <v>3503</v>
      </c>
      <c r="E766" t="s">
        <v>3621</v>
      </c>
      <c r="G766" t="str">
        <f t="shared" si="24"/>
        <v>abundance</v>
      </c>
      <c r="H766" t="str">
        <f t="shared" si="23"/>
        <v>{ id:"abundance", illustrator:"Marcel-André Casasola Merkle" },</v>
      </c>
    </row>
    <row r="767" spans="1:8" x14ac:dyDescent="0.25">
      <c r="A767" t="s">
        <v>1095</v>
      </c>
      <c r="C767" t="s">
        <v>2058</v>
      </c>
      <c r="E767" t="s">
        <v>3652</v>
      </c>
      <c r="G767" t="str">
        <f t="shared" si="24"/>
        <v>amphora</v>
      </c>
      <c r="H767" t="str">
        <f t="shared" si="23"/>
        <v>{ id:"amphora", illustrator:"Martin Hoffmann" },</v>
      </c>
    </row>
    <row r="768" spans="1:8" x14ac:dyDescent="0.25">
      <c r="A768" t="s">
        <v>1095</v>
      </c>
      <c r="C768" t="s">
        <v>3502</v>
      </c>
      <c r="E768" t="s">
        <v>3668</v>
      </c>
      <c r="G768" t="str">
        <f t="shared" si="24"/>
        <v>avoid</v>
      </c>
      <c r="H768" t="str">
        <f t="shared" si="23"/>
        <v>{ id:"avoid", illustrator:"Claus Stephan" },</v>
      </c>
    </row>
    <row r="769" spans="1:8" x14ac:dyDescent="0.25">
      <c r="A769" t="s">
        <v>1095</v>
      </c>
      <c r="C769" t="s">
        <v>2036</v>
      </c>
      <c r="E769" t="s">
        <v>3634</v>
      </c>
      <c r="G769" t="str">
        <f t="shared" si="24"/>
        <v>buriedtreasure</v>
      </c>
      <c r="H769" t="str">
        <f t="shared" si="23"/>
        <v>{ id:"buriedtreasure", illustrator:"Jason Slavin" },</v>
      </c>
    </row>
    <row r="770" spans="1:8" x14ac:dyDescent="0.25">
      <c r="A770" t="s">
        <v>1095</v>
      </c>
      <c r="C770" t="s">
        <v>3502</v>
      </c>
      <c r="E770" t="s">
        <v>3667</v>
      </c>
      <c r="G770" t="str">
        <f t="shared" si="24"/>
        <v>bury</v>
      </c>
      <c r="H770" t="str">
        <f t="shared" ref="H770:H833" si="25">IF(C770="","",CONCATENATE("{ id:""",G770,""", illustrator:""",C770,""" },"))</f>
        <v>{ id:"bury", illustrator:"Claus Stephan" },</v>
      </c>
    </row>
    <row r="771" spans="1:8" x14ac:dyDescent="0.25">
      <c r="A771" t="s">
        <v>1095</v>
      </c>
      <c r="C771" t="s">
        <v>2042</v>
      </c>
      <c r="E771" t="s">
        <v>3622</v>
      </c>
      <c r="G771" t="str">
        <f t="shared" si="24"/>
        <v>cabinboy</v>
      </c>
      <c r="H771" t="str">
        <f t="shared" si="25"/>
        <v>{ id:"cabinboy", illustrator:"Julien Delval" },</v>
      </c>
    </row>
    <row r="772" spans="1:8" x14ac:dyDescent="0.25">
      <c r="A772" t="s">
        <v>1095</v>
      </c>
      <c r="C772" t="s">
        <v>2084</v>
      </c>
      <c r="E772" t="s">
        <v>3612</v>
      </c>
      <c r="G772" t="str">
        <f t="shared" si="24"/>
        <v>cage</v>
      </c>
      <c r="H772" t="str">
        <f t="shared" si="25"/>
        <v>{ id:"cage", illustrator:"Jessi J" },</v>
      </c>
    </row>
    <row r="773" spans="1:8" x14ac:dyDescent="0.25">
      <c r="A773" t="s">
        <v>1095</v>
      </c>
      <c r="C773" t="s">
        <v>2061</v>
      </c>
      <c r="E773" t="s">
        <v>3696</v>
      </c>
      <c r="G773" t="str">
        <f t="shared" si="24"/>
        <v>cheap</v>
      </c>
      <c r="H773" t="str">
        <f t="shared" si="25"/>
        <v>{ id:"cheap", illustrator:"Matthias Catrein" },</v>
      </c>
    </row>
    <row r="774" spans="1:8" x14ac:dyDescent="0.25">
      <c r="A774" t="s">
        <v>1095</v>
      </c>
      <c r="C774" t="s">
        <v>2042</v>
      </c>
      <c r="E774" t="s">
        <v>3635</v>
      </c>
      <c r="G774" t="str">
        <f t="shared" si="24"/>
        <v>crew</v>
      </c>
      <c r="H774" t="str">
        <f t="shared" si="25"/>
        <v>{ id:"crew", illustrator:"Julien Delval" },</v>
      </c>
    </row>
    <row r="775" spans="1:8" x14ac:dyDescent="0.25">
      <c r="A775" t="s">
        <v>1095</v>
      </c>
      <c r="C775" t="s">
        <v>3502</v>
      </c>
      <c r="E775" t="s">
        <v>3623</v>
      </c>
      <c r="G775" t="str">
        <f t="shared" si="24"/>
        <v>crucible</v>
      </c>
      <c r="H775" t="str">
        <f t="shared" si="25"/>
        <v>{ id:"crucible", illustrator:"Claus Stephan" },</v>
      </c>
    </row>
    <row r="776" spans="1:8" x14ac:dyDescent="0.25">
      <c r="A776" t="s">
        <v>1095</v>
      </c>
      <c r="C776" t="s">
        <v>2084</v>
      </c>
      <c r="E776" t="s">
        <v>3682</v>
      </c>
      <c r="G776" t="str">
        <f t="shared" si="24"/>
        <v>cursed</v>
      </c>
      <c r="H776" t="str">
        <f t="shared" si="25"/>
        <v>{ id:"cursed", illustrator:"Jessi J" },</v>
      </c>
    </row>
    <row r="777" spans="1:8" x14ac:dyDescent="0.25">
      <c r="A777" t="s">
        <v>1095</v>
      </c>
      <c r="C777" t="s">
        <v>2031</v>
      </c>
      <c r="E777" t="s">
        <v>3636</v>
      </c>
      <c r="G777" t="str">
        <f t="shared" si="24"/>
        <v>cutthroat</v>
      </c>
      <c r="H777" t="str">
        <f t="shared" si="25"/>
        <v>{ id:"cutthroat", illustrator:"Hans Krill" },</v>
      </c>
    </row>
    <row r="778" spans="1:8" x14ac:dyDescent="0.25">
      <c r="A778" t="s">
        <v>1095</v>
      </c>
      <c r="C778" t="s">
        <v>2042</v>
      </c>
      <c r="E778" t="s">
        <v>3669</v>
      </c>
      <c r="G778" t="str">
        <f t="shared" si="24"/>
        <v>deliver</v>
      </c>
      <c r="H778" t="str">
        <f t="shared" si="25"/>
        <v>{ id:"deliver", illustrator:"Julien Delval" },</v>
      </c>
    </row>
    <row r="779" spans="1:8" x14ac:dyDescent="0.25">
      <c r="A779" t="s">
        <v>1095</v>
      </c>
      <c r="C779" t="s">
        <v>2028</v>
      </c>
      <c r="E779" t="s">
        <v>3653</v>
      </c>
      <c r="G779" t="str">
        <f t="shared" si="24"/>
        <v>doubloons</v>
      </c>
      <c r="H779" t="str">
        <f t="shared" si="25"/>
        <v>{ id:"doubloons", illustrator:"Grant Hansen" },</v>
      </c>
    </row>
    <row r="780" spans="1:8" x14ac:dyDescent="0.25">
      <c r="A780" t="s">
        <v>1095</v>
      </c>
      <c r="C780" t="s">
        <v>2058</v>
      </c>
      <c r="E780" t="s">
        <v>3654</v>
      </c>
      <c r="G780" t="str">
        <f t="shared" si="24"/>
        <v>endlesschalice</v>
      </c>
      <c r="H780" t="str">
        <f t="shared" si="25"/>
        <v>{ id:"endlesschalice", illustrator:"Martin Hoffmann" },</v>
      </c>
    </row>
    <row r="781" spans="1:8" x14ac:dyDescent="0.25">
      <c r="A781" t="s">
        <v>1095</v>
      </c>
      <c r="C781" t="s">
        <v>2054</v>
      </c>
      <c r="E781" t="s">
        <v>3637</v>
      </c>
      <c r="G781" t="str">
        <f t="shared" ref="G781:G844" si="26">SUBSTITUTE(SUBSTITUTE(SUBSTITUTE(SUBSTITUTE(SUBSTITUTE(SUBSTITUTE(LOWER(E781), " ",""),"_2nd","##2nd"),"'",""),"-",""),"_",""),"##2nd","_2nd")</f>
        <v>enlarge</v>
      </c>
      <c r="H781" t="str">
        <f t="shared" si="25"/>
        <v>{ id:"enlarge", illustrator:"Lorraine Schleter" },</v>
      </c>
    </row>
    <row r="782" spans="1:8" x14ac:dyDescent="0.25">
      <c r="A782" t="s">
        <v>1095</v>
      </c>
      <c r="C782" t="s">
        <v>2018</v>
      </c>
      <c r="E782" t="s">
        <v>3683</v>
      </c>
      <c r="G782" t="str">
        <f t="shared" si="26"/>
        <v>fated</v>
      </c>
      <c r="H782" t="str">
        <f t="shared" si="25"/>
        <v>{ id:"fated", illustrator:"Brian Brinlee" },</v>
      </c>
    </row>
    <row r="783" spans="1:8" x14ac:dyDescent="0.25">
      <c r="A783" t="s">
        <v>1095</v>
      </c>
      <c r="C783" t="s">
        <v>2018</v>
      </c>
      <c r="E783" t="s">
        <v>3684</v>
      </c>
      <c r="G783" t="str">
        <f t="shared" si="26"/>
        <v>fawning</v>
      </c>
      <c r="H783" t="str">
        <f t="shared" si="25"/>
        <v>{ id:"fawning", illustrator:"Brian Brinlee" },</v>
      </c>
    </row>
    <row r="784" spans="1:8" x14ac:dyDescent="0.25">
      <c r="A784" t="s">
        <v>1095</v>
      </c>
      <c r="C784" t="s">
        <v>2058</v>
      </c>
      <c r="E784" t="s">
        <v>3655</v>
      </c>
      <c r="G784" t="str">
        <f t="shared" si="26"/>
        <v>figurehead</v>
      </c>
      <c r="H784" t="str">
        <f t="shared" si="25"/>
        <v>{ id:"figurehead", illustrator:"Martin Hoffmann" },</v>
      </c>
    </row>
    <row r="785" spans="1:8" x14ac:dyDescent="0.25">
      <c r="A785" t="s">
        <v>1095</v>
      </c>
      <c r="C785" t="s">
        <v>2083</v>
      </c>
      <c r="E785" t="s">
        <v>3638</v>
      </c>
      <c r="G785" t="str">
        <f t="shared" si="26"/>
        <v>figurine</v>
      </c>
      <c r="H785" t="str">
        <f t="shared" si="25"/>
        <v>{ id:"figurine", illustrator:"Garret DeChellis" },</v>
      </c>
    </row>
    <row r="786" spans="1:8" x14ac:dyDescent="0.25">
      <c r="A786" t="s">
        <v>1095</v>
      </c>
      <c r="C786" t="s">
        <v>2042</v>
      </c>
      <c r="E786" t="s">
        <v>3639</v>
      </c>
      <c r="G786" t="str">
        <f t="shared" si="26"/>
        <v>firstmate</v>
      </c>
      <c r="H786" t="str">
        <f t="shared" si="25"/>
        <v>{ id:"firstmate", illustrator:"Julien Delval" },</v>
      </c>
    </row>
    <row r="787" spans="1:8" x14ac:dyDescent="0.25">
      <c r="A787" t="s">
        <v>1095</v>
      </c>
      <c r="C787" t="s">
        <v>2031</v>
      </c>
      <c r="E787" t="s">
        <v>3624</v>
      </c>
      <c r="G787" t="str">
        <f t="shared" si="26"/>
        <v>flagship</v>
      </c>
      <c r="H787" t="str">
        <f t="shared" si="25"/>
        <v>{ id:"flagship", illustrator:"Hans Krill" },</v>
      </c>
    </row>
    <row r="788" spans="1:8" x14ac:dyDescent="0.25">
      <c r="A788" t="s">
        <v>1095</v>
      </c>
      <c r="C788" t="s">
        <v>3829</v>
      </c>
      <c r="E788" t="s">
        <v>3672</v>
      </c>
      <c r="G788" t="str">
        <f t="shared" si="26"/>
        <v>foray</v>
      </c>
      <c r="H788" t="str">
        <f t="shared" si="25"/>
        <v>{ id:"foray", illustrator:"Marco Primo" },</v>
      </c>
    </row>
    <row r="789" spans="1:8" x14ac:dyDescent="0.25">
      <c r="A789" t="s">
        <v>1095</v>
      </c>
      <c r="C789" t="s">
        <v>2042</v>
      </c>
      <c r="E789" t="s">
        <v>3625</v>
      </c>
      <c r="G789" t="str">
        <f t="shared" si="26"/>
        <v>fortunehunter</v>
      </c>
      <c r="H789" t="str">
        <f t="shared" si="25"/>
        <v>{ id:"fortunehunter", illustrator:"Julien Delval" },</v>
      </c>
    </row>
    <row r="790" spans="1:8" x14ac:dyDescent="0.25">
      <c r="A790" t="s">
        <v>1095</v>
      </c>
      <c r="C790" t="s">
        <v>2018</v>
      </c>
      <c r="E790" t="s">
        <v>3685</v>
      </c>
      <c r="G790" t="str">
        <f t="shared" si="26"/>
        <v>friendly</v>
      </c>
      <c r="H790" t="str">
        <f t="shared" si="25"/>
        <v>{ id:"friendly", illustrator:"Brian Brinlee" },</v>
      </c>
    </row>
    <row r="791" spans="1:8" x14ac:dyDescent="0.25">
      <c r="A791" t="s">
        <v>1095</v>
      </c>
      <c r="C791" t="s">
        <v>3502</v>
      </c>
      <c r="E791" t="s">
        <v>3640</v>
      </c>
      <c r="G791" t="str">
        <f t="shared" si="26"/>
        <v>frigate</v>
      </c>
      <c r="H791" t="str">
        <f t="shared" si="25"/>
        <v>{ id:"frigate", illustrator:"Claus Stephan" },</v>
      </c>
    </row>
    <row r="792" spans="1:8" x14ac:dyDescent="0.25">
      <c r="A792" t="s">
        <v>1095</v>
      </c>
      <c r="C792" t="s">
        <v>3503</v>
      </c>
      <c r="E792" t="s">
        <v>3626</v>
      </c>
      <c r="G792" t="str">
        <f t="shared" si="26"/>
        <v>gondola</v>
      </c>
      <c r="H792" t="str">
        <f t="shared" si="25"/>
        <v>{ id:"gondola", illustrator:"Marcel-André Casasola Merkle" },</v>
      </c>
    </row>
    <row r="793" spans="1:8" x14ac:dyDescent="0.25">
      <c r="A793" t="s">
        <v>1095</v>
      </c>
      <c r="C793" t="s">
        <v>3934</v>
      </c>
      <c r="E793" t="s">
        <v>3613</v>
      </c>
      <c r="G793" t="str">
        <f t="shared" si="26"/>
        <v>grotto</v>
      </c>
      <c r="H793" t="str">
        <f t="shared" si="25"/>
        <v>{ id:"grotto", illustrator:"Matt Jordan" },</v>
      </c>
    </row>
    <row r="794" spans="1:8" x14ac:dyDescent="0.25">
      <c r="A794" t="s">
        <v>1095</v>
      </c>
      <c r="C794" t="s">
        <v>2028</v>
      </c>
      <c r="E794" t="s">
        <v>3656</v>
      </c>
      <c r="G794" t="str">
        <f t="shared" si="26"/>
        <v>hammer</v>
      </c>
      <c r="H794" t="str">
        <f t="shared" si="25"/>
        <v>{ id:"hammer", illustrator:"Grant Hansen" },</v>
      </c>
    </row>
    <row r="795" spans="1:8" x14ac:dyDescent="0.25">
      <c r="A795" t="s">
        <v>1095</v>
      </c>
      <c r="C795" t="s">
        <v>2032</v>
      </c>
      <c r="E795" t="s">
        <v>3627</v>
      </c>
      <c r="G795" t="str">
        <f t="shared" si="26"/>
        <v>harborvillage</v>
      </c>
      <c r="H795" t="str">
        <f t="shared" si="25"/>
        <v>{ id:"harborvillage", illustrator:"Harald Lieske" },</v>
      </c>
    </row>
    <row r="796" spans="1:8" x14ac:dyDescent="0.25">
      <c r="A796" t="s">
        <v>1095</v>
      </c>
      <c r="C796" t="s">
        <v>2023</v>
      </c>
      <c r="E796" t="s">
        <v>3686</v>
      </c>
      <c r="G796" t="str">
        <f t="shared" si="26"/>
        <v>hasty</v>
      </c>
      <c r="H796" t="str">
        <f t="shared" si="25"/>
        <v>{ id:"hasty", illustrator:"Donald Crank" },</v>
      </c>
    </row>
    <row r="797" spans="1:8" x14ac:dyDescent="0.25">
      <c r="A797" t="s">
        <v>1095</v>
      </c>
      <c r="C797" t="s">
        <v>2058</v>
      </c>
      <c r="E797" t="s">
        <v>3687</v>
      </c>
      <c r="G797" t="str">
        <f t="shared" si="26"/>
        <v>inherited</v>
      </c>
      <c r="H797" t="str">
        <f t="shared" si="25"/>
        <v>{ id:"inherited", illustrator:"Martin Hoffmann" },</v>
      </c>
    </row>
    <row r="798" spans="1:8" x14ac:dyDescent="0.25">
      <c r="A798" t="s">
        <v>1095</v>
      </c>
      <c r="C798" t="s">
        <v>2032</v>
      </c>
      <c r="E798" t="s">
        <v>3657</v>
      </c>
      <c r="G798" t="str">
        <f t="shared" si="26"/>
        <v>insignia</v>
      </c>
      <c r="H798" t="str">
        <f t="shared" si="25"/>
        <v>{ id:"insignia", illustrator:"Harald Lieske" },</v>
      </c>
    </row>
    <row r="799" spans="1:8" x14ac:dyDescent="0.25">
      <c r="A799" t="s">
        <v>1095</v>
      </c>
      <c r="C799" t="s">
        <v>2018</v>
      </c>
      <c r="E799" t="s">
        <v>3688</v>
      </c>
      <c r="G799" t="str">
        <f t="shared" si="26"/>
        <v>inspiring</v>
      </c>
      <c r="H799" t="str">
        <f t="shared" si="25"/>
        <v>{ id:"inspiring", illustrator:"Brian Brinlee" },</v>
      </c>
    </row>
    <row r="800" spans="1:8" x14ac:dyDescent="0.25">
      <c r="A800" t="s">
        <v>1095</v>
      </c>
      <c r="C800" t="s">
        <v>3829</v>
      </c>
      <c r="E800" t="s">
        <v>3680</v>
      </c>
      <c r="G800" t="str">
        <f t="shared" si="26"/>
        <v>invasion</v>
      </c>
      <c r="H800" t="str">
        <f t="shared" si="25"/>
        <v>{ id:"invasion", illustrator:"Marco Primo" },</v>
      </c>
    </row>
    <row r="801" spans="1:8" x14ac:dyDescent="0.25">
      <c r="A801" t="s">
        <v>1095</v>
      </c>
      <c r="C801" t="s">
        <v>3829</v>
      </c>
      <c r="E801" t="s">
        <v>3614</v>
      </c>
      <c r="G801" t="str">
        <f t="shared" si="26"/>
        <v>jewelledegg</v>
      </c>
      <c r="H801" t="str">
        <f t="shared" si="25"/>
        <v>{ id:"jewelledegg", illustrator:"Marco Primo" },</v>
      </c>
    </row>
    <row r="802" spans="1:8" x14ac:dyDescent="0.25">
      <c r="A802" t="s">
        <v>1095</v>
      </c>
      <c r="C802" t="s">
        <v>2083</v>
      </c>
      <c r="E802" t="s">
        <v>3658</v>
      </c>
      <c r="G802" t="str">
        <f t="shared" si="26"/>
        <v>jewels</v>
      </c>
      <c r="H802" t="str">
        <f t="shared" si="25"/>
        <v>{ id:"jewels", illustrator:"Garret DeChellis" },</v>
      </c>
    </row>
    <row r="803" spans="1:8" x14ac:dyDescent="0.25">
      <c r="A803" t="s">
        <v>1095</v>
      </c>
      <c r="C803" t="s">
        <v>2042</v>
      </c>
      <c r="E803" t="s">
        <v>3677</v>
      </c>
      <c r="G803" t="str">
        <f t="shared" si="26"/>
        <v>journey</v>
      </c>
      <c r="H803" t="str">
        <f t="shared" si="25"/>
        <v>{ id:"journey", illustrator:"Julien Delval" },</v>
      </c>
    </row>
    <row r="804" spans="1:8" x14ac:dyDescent="0.25">
      <c r="A804" t="s">
        <v>1095</v>
      </c>
      <c r="C804" t="s">
        <v>2032</v>
      </c>
      <c r="E804" t="s">
        <v>3651</v>
      </c>
      <c r="G804" t="str">
        <f t="shared" si="26"/>
        <v>kingscache</v>
      </c>
      <c r="H804" t="str">
        <f t="shared" si="25"/>
        <v>{ id:"kingscache", illustrator:"Harald Lieske" },</v>
      </c>
    </row>
    <row r="805" spans="1:8" x14ac:dyDescent="0.25">
      <c r="A805" t="s">
        <v>1095</v>
      </c>
      <c r="C805" t="s">
        <v>2032</v>
      </c>
      <c r="E805" t="s">
        <v>3628</v>
      </c>
      <c r="G805" t="str">
        <f t="shared" si="26"/>
        <v>landingparty</v>
      </c>
      <c r="H805" t="str">
        <f t="shared" si="25"/>
        <v>{ id:"landingparty", illustrator:"Harald Lieske" },</v>
      </c>
    </row>
    <row r="806" spans="1:8" x14ac:dyDescent="0.25">
      <c r="A806" t="s">
        <v>1095</v>
      </c>
      <c r="C806" t="s">
        <v>3829</v>
      </c>
      <c r="E806" t="s">
        <v>3673</v>
      </c>
      <c r="G806" t="str">
        <f t="shared" si="26"/>
        <v>launch</v>
      </c>
      <c r="H806" t="str">
        <f t="shared" si="25"/>
        <v>{ id:"launch", illustrator:"Marco Primo" },</v>
      </c>
    </row>
    <row r="807" spans="1:8" x14ac:dyDescent="0.25">
      <c r="A807" t="s">
        <v>1095</v>
      </c>
      <c r="C807" t="s">
        <v>2042</v>
      </c>
      <c r="E807" t="s">
        <v>3641</v>
      </c>
      <c r="G807" t="str">
        <f t="shared" si="26"/>
        <v>longship</v>
      </c>
      <c r="H807" t="str">
        <f t="shared" si="25"/>
        <v>{ id:"longship", illustrator:"Julien Delval" },</v>
      </c>
    </row>
    <row r="808" spans="1:8" x14ac:dyDescent="0.25">
      <c r="A808" t="s">
        <v>1095</v>
      </c>
      <c r="C808" t="s">
        <v>3829</v>
      </c>
      <c r="E808" t="s">
        <v>3679</v>
      </c>
      <c r="G808" t="str">
        <f t="shared" si="26"/>
        <v>looting</v>
      </c>
      <c r="H808" t="str">
        <f t="shared" si="25"/>
        <v>{ id:"looting", illustrator:"Marco Primo" },</v>
      </c>
    </row>
    <row r="809" spans="1:8" x14ac:dyDescent="0.25">
      <c r="A809" t="s">
        <v>1095</v>
      </c>
      <c r="C809" t="s">
        <v>2042</v>
      </c>
      <c r="E809" t="s">
        <v>3678</v>
      </c>
      <c r="G809" t="str">
        <f t="shared" si="26"/>
        <v>maelstrom</v>
      </c>
      <c r="H809" t="str">
        <f t="shared" si="25"/>
        <v>{ id:"maelstrom", illustrator:"Julien Delval" },</v>
      </c>
    </row>
    <row r="810" spans="1:8" x14ac:dyDescent="0.25">
      <c r="A810" t="s">
        <v>1095</v>
      </c>
      <c r="C810" t="s">
        <v>3502</v>
      </c>
      <c r="E810" t="s">
        <v>3629</v>
      </c>
      <c r="G810" t="str">
        <f t="shared" si="26"/>
        <v>mapmaker</v>
      </c>
      <c r="H810" t="str">
        <f t="shared" si="25"/>
        <v>{ id:"mapmaker", illustrator:"Claus Stephan" },</v>
      </c>
    </row>
    <row r="811" spans="1:8" x14ac:dyDescent="0.25">
      <c r="A811" t="s">
        <v>1095</v>
      </c>
      <c r="C811" t="s">
        <v>2032</v>
      </c>
      <c r="E811" t="s">
        <v>3630</v>
      </c>
      <c r="G811" t="str">
        <f t="shared" si="26"/>
        <v>maroon</v>
      </c>
      <c r="H811" t="str">
        <f t="shared" si="25"/>
        <v>{ id:"maroon", illustrator:"Harald Lieske" },</v>
      </c>
    </row>
    <row r="812" spans="1:8" x14ac:dyDescent="0.25">
      <c r="A812" t="s">
        <v>1095</v>
      </c>
      <c r="C812" t="s">
        <v>3503</v>
      </c>
      <c r="E812" t="s">
        <v>3642</v>
      </c>
      <c r="G812" t="str">
        <f t="shared" si="26"/>
        <v>miningroad</v>
      </c>
      <c r="H812" t="str">
        <f t="shared" si="25"/>
        <v>{ id:"miningroad", illustrator:"Marcel-André Casasola Merkle" },</v>
      </c>
    </row>
    <row r="813" spans="1:8" x14ac:dyDescent="0.25">
      <c r="A813" t="s">
        <v>1095</v>
      </c>
      <c r="C813" t="s">
        <v>3829</v>
      </c>
      <c r="E813" t="s">
        <v>3674</v>
      </c>
      <c r="G813" t="str">
        <f t="shared" si="26"/>
        <v>mirror</v>
      </c>
      <c r="H813" t="str">
        <f t="shared" si="25"/>
        <v>{ id:"mirror", illustrator:"Marco Primo" },</v>
      </c>
    </row>
    <row r="814" spans="1:8" x14ac:dyDescent="0.25">
      <c r="A814" t="s">
        <v>1095</v>
      </c>
      <c r="C814" t="s">
        <v>2018</v>
      </c>
      <c r="E814" t="s">
        <v>3689</v>
      </c>
      <c r="G814" t="str">
        <f t="shared" si="26"/>
        <v>nearby</v>
      </c>
      <c r="H814" t="str">
        <f t="shared" si="25"/>
        <v>{ id:"nearby", illustrator:"Brian Brinlee" },</v>
      </c>
    </row>
    <row r="815" spans="1:8" x14ac:dyDescent="0.25">
      <c r="A815" t="s">
        <v>1095</v>
      </c>
      <c r="C815" t="s">
        <v>2084</v>
      </c>
      <c r="E815" t="s">
        <v>3659</v>
      </c>
      <c r="G815" t="str">
        <f t="shared" si="26"/>
        <v>orb</v>
      </c>
      <c r="H815" t="str">
        <f t="shared" si="25"/>
        <v>{ id:"orb", illustrator:"Jessi J" },</v>
      </c>
    </row>
    <row r="816" spans="1:8" x14ac:dyDescent="0.25">
      <c r="A816" t="s">
        <v>1095</v>
      </c>
      <c r="C816" t="s">
        <v>2023</v>
      </c>
      <c r="E816" t="s">
        <v>3690</v>
      </c>
      <c r="G816" t="str">
        <f t="shared" si="26"/>
        <v>patient</v>
      </c>
      <c r="H816" t="str">
        <f t="shared" si="25"/>
        <v>{ id:"patient", illustrator:"Donald Crank" },</v>
      </c>
    </row>
    <row r="817" spans="1:8" x14ac:dyDescent="0.25">
      <c r="A817" t="s">
        <v>1095</v>
      </c>
      <c r="C817" t="s">
        <v>2058</v>
      </c>
      <c r="E817" t="s">
        <v>3643</v>
      </c>
      <c r="G817" t="str">
        <f t="shared" si="26"/>
        <v>pendant</v>
      </c>
      <c r="H817" t="str">
        <f t="shared" si="25"/>
        <v>{ id:"pendant", illustrator:"Martin Hoffmann" },</v>
      </c>
    </row>
    <row r="818" spans="1:8" x14ac:dyDescent="0.25">
      <c r="A818" t="s">
        <v>1095</v>
      </c>
      <c r="C818" t="s">
        <v>3502</v>
      </c>
      <c r="E818" t="s">
        <v>3670</v>
      </c>
      <c r="G818" t="str">
        <f t="shared" si="26"/>
        <v>peril</v>
      </c>
      <c r="H818" t="str">
        <f t="shared" si="25"/>
        <v>{ id:"peril", illustrator:"Claus Stephan" },</v>
      </c>
    </row>
    <row r="819" spans="1:8" x14ac:dyDescent="0.25">
      <c r="A819" t="s">
        <v>1095</v>
      </c>
      <c r="C819" t="s">
        <v>3829</v>
      </c>
      <c r="E819" t="s">
        <v>3644</v>
      </c>
      <c r="G819" t="str">
        <f t="shared" si="26"/>
        <v>pickaxe</v>
      </c>
      <c r="H819" t="str">
        <f t="shared" si="25"/>
        <v>{ id:"pickaxe", illustrator:"Marco Primo" },</v>
      </c>
    </row>
    <row r="820" spans="1:8" x14ac:dyDescent="0.25">
      <c r="A820" t="s">
        <v>1095</v>
      </c>
      <c r="C820" t="s">
        <v>2027</v>
      </c>
      <c r="E820" t="s">
        <v>3645</v>
      </c>
      <c r="G820" t="str">
        <f t="shared" si="26"/>
        <v>pilgrim</v>
      </c>
      <c r="H820" t="str">
        <f t="shared" si="25"/>
        <v>{ id:"pilgrim", illustrator:"Franz Vohwinkel" },</v>
      </c>
    </row>
    <row r="821" spans="1:8" x14ac:dyDescent="0.25">
      <c r="A821" t="s">
        <v>1095</v>
      </c>
      <c r="C821" t="s">
        <v>2058</v>
      </c>
      <c r="E821" t="s">
        <v>3691</v>
      </c>
      <c r="G821" t="str">
        <f t="shared" si="26"/>
        <v>pious</v>
      </c>
      <c r="H821" t="str">
        <f t="shared" si="25"/>
        <v>{ id:"pious", illustrator:"Martin Hoffmann" },</v>
      </c>
    </row>
    <row r="822" spans="1:8" x14ac:dyDescent="0.25">
      <c r="A822" t="s">
        <v>1095</v>
      </c>
      <c r="C822" t="s">
        <v>2054</v>
      </c>
      <c r="E822" t="s">
        <v>3675</v>
      </c>
      <c r="G822" t="str">
        <f t="shared" si="26"/>
        <v>prepare</v>
      </c>
      <c r="H822" t="str">
        <f t="shared" si="25"/>
        <v>{ id:"prepare", illustrator:"Lorraine Schleter" },</v>
      </c>
    </row>
    <row r="823" spans="1:8" x14ac:dyDescent="0.25">
      <c r="A823" t="s">
        <v>1095</v>
      </c>
      <c r="C823" t="s">
        <v>2027</v>
      </c>
      <c r="E823" t="s">
        <v>3660</v>
      </c>
      <c r="G823" t="str">
        <f t="shared" si="26"/>
        <v>prizegoat</v>
      </c>
      <c r="H823" t="str">
        <f t="shared" si="25"/>
        <v>{ id:"prizegoat", illustrator:"Franz Vohwinkel" },</v>
      </c>
    </row>
    <row r="824" spans="1:8" x14ac:dyDescent="0.25">
      <c r="A824" t="s">
        <v>1095</v>
      </c>
      <c r="C824" t="s">
        <v>2042</v>
      </c>
      <c r="E824" t="s">
        <v>3681</v>
      </c>
      <c r="G824" t="str">
        <f t="shared" si="26"/>
        <v>prosper</v>
      </c>
      <c r="H824" t="str">
        <f t="shared" si="25"/>
        <v>{ id:"prosper", illustrator:"Julien Delval" },</v>
      </c>
    </row>
    <row r="825" spans="1:8" x14ac:dyDescent="0.25">
      <c r="A825" t="s">
        <v>1095</v>
      </c>
      <c r="C825" t="s">
        <v>2058</v>
      </c>
      <c r="E825" t="s">
        <v>3661</v>
      </c>
      <c r="G825" t="str">
        <f t="shared" si="26"/>
        <v>puzzlebox</v>
      </c>
      <c r="H825" t="str">
        <f t="shared" si="25"/>
        <v>{ id:"puzzlebox", illustrator:"Martin Hoffmann" },</v>
      </c>
    </row>
    <row r="826" spans="1:8" x14ac:dyDescent="0.25">
      <c r="A826" t="s">
        <v>1095</v>
      </c>
      <c r="C826" t="s">
        <v>2042</v>
      </c>
      <c r="E826" t="s">
        <v>3646</v>
      </c>
      <c r="G826" t="str">
        <f t="shared" si="26"/>
        <v>quartermaster</v>
      </c>
      <c r="H826" t="str">
        <f t="shared" si="25"/>
        <v>{ id:"quartermaster", illustrator:"Julien Delval" },</v>
      </c>
    </row>
    <row r="827" spans="1:8" x14ac:dyDescent="0.25">
      <c r="A827" t="s">
        <v>1095</v>
      </c>
      <c r="C827" t="s">
        <v>2058</v>
      </c>
      <c r="E827" t="s">
        <v>3692</v>
      </c>
      <c r="G827" t="str">
        <f t="shared" si="26"/>
        <v>reckless</v>
      </c>
      <c r="H827" t="str">
        <f t="shared" si="25"/>
        <v>{ id:"reckless", illustrator:"Martin Hoffmann" },</v>
      </c>
    </row>
    <row r="828" spans="1:8" x14ac:dyDescent="0.25">
      <c r="A828" t="s">
        <v>1095</v>
      </c>
      <c r="C828" t="s">
        <v>2018</v>
      </c>
      <c r="E828" t="s">
        <v>3693</v>
      </c>
      <c r="G828" t="str">
        <f t="shared" si="26"/>
        <v>rich</v>
      </c>
      <c r="H828" t="str">
        <f t="shared" si="25"/>
        <v>{ id:"rich", illustrator:"Brian Brinlee" },</v>
      </c>
    </row>
    <row r="829" spans="1:8" x14ac:dyDescent="0.25">
      <c r="A829" t="s">
        <v>1095</v>
      </c>
      <c r="C829" t="s">
        <v>3829</v>
      </c>
      <c r="E829" t="s">
        <v>3631</v>
      </c>
      <c r="G829" t="str">
        <f t="shared" si="26"/>
        <v>rope</v>
      </c>
      <c r="H829" t="str">
        <f t="shared" si="25"/>
        <v>{ id:"rope", illustrator:"Marco Primo" },</v>
      </c>
    </row>
    <row r="830" spans="1:8" x14ac:dyDescent="0.25">
      <c r="A830" t="s">
        <v>1095</v>
      </c>
      <c r="C830" t="s">
        <v>3829</v>
      </c>
      <c r="E830" t="s">
        <v>3671</v>
      </c>
      <c r="G830" t="str">
        <f t="shared" si="26"/>
        <v>rush</v>
      </c>
      <c r="H830" t="str">
        <f t="shared" si="25"/>
        <v>{ id:"rush", illustrator:"Marco Primo" },</v>
      </c>
    </row>
    <row r="831" spans="1:8" x14ac:dyDescent="0.25">
      <c r="A831" t="s">
        <v>1095</v>
      </c>
      <c r="C831" t="s">
        <v>2032</v>
      </c>
      <c r="E831" t="s">
        <v>3650</v>
      </c>
      <c r="G831" t="str">
        <f t="shared" si="26"/>
        <v>sackofloot</v>
      </c>
      <c r="H831" t="str">
        <f t="shared" si="25"/>
        <v>{ id:"sackofloot", illustrator:"Harald Lieske" },</v>
      </c>
    </row>
    <row r="832" spans="1:8" x14ac:dyDescent="0.25">
      <c r="A832" t="s">
        <v>1095</v>
      </c>
      <c r="C832" t="s">
        <v>3502</v>
      </c>
      <c r="E832" t="s">
        <v>3676</v>
      </c>
      <c r="G832" t="str">
        <f t="shared" si="26"/>
        <v>scrounge</v>
      </c>
      <c r="H832" t="str">
        <f t="shared" si="25"/>
        <v>{ id:"scrounge", illustrator:"Claus Stephan" },</v>
      </c>
    </row>
    <row r="833" spans="1:8" x14ac:dyDescent="0.25">
      <c r="A833" t="s">
        <v>1095</v>
      </c>
      <c r="C833" t="s">
        <v>3502</v>
      </c>
      <c r="E833" t="s">
        <v>3615</v>
      </c>
      <c r="G833" t="str">
        <f t="shared" si="26"/>
        <v>search</v>
      </c>
      <c r="H833" t="str">
        <f t="shared" si="25"/>
        <v>{ id:"search", illustrator:"Claus Stephan" },</v>
      </c>
    </row>
    <row r="834" spans="1:8" x14ac:dyDescent="0.25">
      <c r="A834" t="s">
        <v>1095</v>
      </c>
      <c r="C834" t="s">
        <v>3503</v>
      </c>
      <c r="E834" t="s">
        <v>3617</v>
      </c>
      <c r="G834" t="str">
        <f t="shared" si="26"/>
        <v>secludedshrine</v>
      </c>
      <c r="H834" t="str">
        <f t="shared" ref="H834:H897" si="27">IF(C834="","",CONCATENATE("{ id:""",G834,""", illustrator:""",C834,""" },"))</f>
        <v>{ id:"secludedshrine", illustrator:"Marcel-André Casasola Merkle" },</v>
      </c>
    </row>
    <row r="835" spans="1:8" x14ac:dyDescent="0.25">
      <c r="A835" t="s">
        <v>1095</v>
      </c>
      <c r="C835" t="s">
        <v>2026</v>
      </c>
      <c r="E835" t="s">
        <v>3662</v>
      </c>
      <c r="G835" t="str">
        <f t="shared" si="26"/>
        <v>sextant</v>
      </c>
      <c r="H835" t="str">
        <f t="shared" si="27"/>
        <v>{ id:"sextant", illustrator:"Eric J Carter" },</v>
      </c>
    </row>
    <row r="836" spans="1:8" x14ac:dyDescent="0.25">
      <c r="A836" t="s">
        <v>1095</v>
      </c>
      <c r="C836" t="s">
        <v>3503</v>
      </c>
      <c r="E836" t="s">
        <v>3616</v>
      </c>
      <c r="G836" t="str">
        <f t="shared" si="26"/>
        <v>shaman</v>
      </c>
      <c r="H836" t="str">
        <f t="shared" si="27"/>
        <v>{ id:"shaman", illustrator:"Marcel-André Casasola Merkle" },</v>
      </c>
    </row>
    <row r="837" spans="1:8" x14ac:dyDescent="0.25">
      <c r="A837" t="s">
        <v>1095</v>
      </c>
      <c r="C837" t="s">
        <v>2055</v>
      </c>
      <c r="E837" t="s">
        <v>3663</v>
      </c>
      <c r="G837" t="str">
        <f t="shared" si="26"/>
        <v>shield</v>
      </c>
      <c r="H837" t="str">
        <f t="shared" si="27"/>
        <v>{ id:"shield", illustrator:"Lynell Ingram" },</v>
      </c>
    </row>
    <row r="838" spans="1:8" x14ac:dyDescent="0.25">
      <c r="A838" t="s">
        <v>1095</v>
      </c>
      <c r="C838" t="s">
        <v>2084</v>
      </c>
      <c r="E838" t="s">
        <v>3694</v>
      </c>
      <c r="G838" t="str">
        <f t="shared" si="26"/>
        <v>shy</v>
      </c>
      <c r="H838" t="str">
        <f t="shared" si="27"/>
        <v>{ id:"shy", illustrator:"Jessi J" },</v>
      </c>
    </row>
    <row r="839" spans="1:8" x14ac:dyDescent="0.25">
      <c r="A839" t="s">
        <v>1095</v>
      </c>
      <c r="C839" t="s">
        <v>2058</v>
      </c>
      <c r="E839" t="s">
        <v>3647</v>
      </c>
      <c r="G839" t="str">
        <f t="shared" si="26"/>
        <v>silvermine</v>
      </c>
      <c r="H839" t="str">
        <f t="shared" si="27"/>
        <v>{ id:"silvermine", illustrator:"Martin Hoffmann" },</v>
      </c>
    </row>
    <row r="840" spans="1:8" x14ac:dyDescent="0.25">
      <c r="A840" t="s">
        <v>1095</v>
      </c>
      <c r="C840" t="s">
        <v>3503</v>
      </c>
      <c r="E840" t="s">
        <v>3618</v>
      </c>
      <c r="G840" t="str">
        <f t="shared" si="26"/>
        <v>siren</v>
      </c>
      <c r="H840" t="str">
        <f t="shared" si="27"/>
        <v>{ id:"siren", illustrator:"Marcel-André Casasola Merkle" },</v>
      </c>
    </row>
    <row r="841" spans="1:8" x14ac:dyDescent="0.25">
      <c r="A841" t="s">
        <v>1095</v>
      </c>
      <c r="C841" t="s">
        <v>2025</v>
      </c>
      <c r="E841" t="s">
        <v>3664</v>
      </c>
      <c r="G841" t="str">
        <f t="shared" si="26"/>
        <v>spellscroll</v>
      </c>
      <c r="H841" t="str">
        <f t="shared" si="27"/>
        <v>{ id:"spellscroll", illustrator:"Elisa Cella" },</v>
      </c>
    </row>
    <row r="842" spans="1:8" x14ac:dyDescent="0.25">
      <c r="A842" t="s">
        <v>1095</v>
      </c>
      <c r="C842" t="s">
        <v>2025</v>
      </c>
      <c r="E842" t="s">
        <v>3665</v>
      </c>
      <c r="G842" t="str">
        <f t="shared" si="26"/>
        <v>staff</v>
      </c>
      <c r="H842" t="str">
        <f t="shared" si="27"/>
        <v>{ id:"staff", illustrator:"Elisa Cella" },</v>
      </c>
    </row>
    <row r="843" spans="1:8" x14ac:dyDescent="0.25">
      <c r="A843" t="s">
        <v>1095</v>
      </c>
      <c r="C843" t="s">
        <v>3502</v>
      </c>
      <c r="E843" t="s">
        <v>3619</v>
      </c>
      <c r="G843" t="str">
        <f t="shared" si="26"/>
        <v>stowaway</v>
      </c>
      <c r="H843" t="str">
        <f t="shared" si="27"/>
        <v>{ id:"stowaway", illustrator:"Claus Stephan" },</v>
      </c>
    </row>
    <row r="844" spans="1:8" x14ac:dyDescent="0.25">
      <c r="A844" t="s">
        <v>1095</v>
      </c>
      <c r="C844" t="s">
        <v>2084</v>
      </c>
      <c r="E844" t="s">
        <v>3632</v>
      </c>
      <c r="G844" t="str">
        <f t="shared" si="26"/>
        <v>swampshacks</v>
      </c>
      <c r="H844" t="str">
        <f t="shared" si="27"/>
        <v>{ id:"swampshacks", illustrator:"Jessi J" },</v>
      </c>
    </row>
    <row r="845" spans="1:8" x14ac:dyDescent="0.25">
      <c r="A845" t="s">
        <v>1095</v>
      </c>
      <c r="C845" t="s">
        <v>2055</v>
      </c>
      <c r="E845" t="s">
        <v>3666</v>
      </c>
      <c r="G845" t="str">
        <f t="shared" ref="G845:G865" si="28">SUBSTITUTE(SUBSTITUTE(SUBSTITUTE(SUBSTITUTE(SUBSTITUTE(SUBSTITUTE(LOWER(E845), " ",""),"_2nd","##2nd"),"'",""),"-",""),"_",""),"##2nd","_2nd")</f>
        <v>sword</v>
      </c>
      <c r="H845" t="str">
        <f t="shared" si="27"/>
        <v>{ id:"sword", illustrator:"Lynell Ingram" },</v>
      </c>
    </row>
    <row r="846" spans="1:8" x14ac:dyDescent="0.25">
      <c r="A846" t="s">
        <v>1095</v>
      </c>
      <c r="C846" t="s">
        <v>3502</v>
      </c>
      <c r="E846" t="s">
        <v>3620</v>
      </c>
      <c r="G846" t="str">
        <f t="shared" si="28"/>
        <v>taskmaster</v>
      </c>
      <c r="H846" t="str">
        <f t="shared" si="27"/>
        <v>{ id:"taskmaster", illustrator:"Claus Stephan" },</v>
      </c>
    </row>
    <row r="847" spans="1:8" x14ac:dyDescent="0.25">
      <c r="A847" t="s">
        <v>1095</v>
      </c>
      <c r="C847" t="s">
        <v>2058</v>
      </c>
      <c r="E847" t="s">
        <v>3695</v>
      </c>
      <c r="G847" t="str">
        <f t="shared" si="28"/>
        <v>tireless</v>
      </c>
      <c r="H847" t="str">
        <f t="shared" si="27"/>
        <v>{ id:"tireless", illustrator:"Martin Hoffmann" },</v>
      </c>
    </row>
    <row r="848" spans="1:8" x14ac:dyDescent="0.25">
      <c r="A848" t="s">
        <v>1095</v>
      </c>
      <c r="C848" t="s">
        <v>3829</v>
      </c>
      <c r="E848" t="s">
        <v>3633</v>
      </c>
      <c r="G848" t="str">
        <f t="shared" si="28"/>
        <v>tools</v>
      </c>
      <c r="H848" t="str">
        <f t="shared" si="27"/>
        <v>{ id:"tools", illustrator:"Marco Primo" },</v>
      </c>
    </row>
    <row r="849" spans="1:8" x14ac:dyDescent="0.25">
      <c r="A849" t="s">
        <v>1095</v>
      </c>
      <c r="C849" t="s">
        <v>2054</v>
      </c>
      <c r="E849" t="s">
        <v>3648</v>
      </c>
      <c r="G849" t="str">
        <f t="shared" si="28"/>
        <v>trickster</v>
      </c>
      <c r="H849" t="str">
        <f t="shared" si="27"/>
        <v>{ id:"trickster", illustrator:"Lorraine Schleter" },</v>
      </c>
    </row>
    <row r="850" spans="1:8" x14ac:dyDescent="0.25">
      <c r="A850" t="s">
        <v>1095</v>
      </c>
      <c r="C850" t="s">
        <v>2026</v>
      </c>
      <c r="E850" t="s">
        <v>3649</v>
      </c>
      <c r="G850" t="str">
        <f t="shared" si="28"/>
        <v>wealthyvillage</v>
      </c>
      <c r="H850" t="str">
        <f t="shared" si="27"/>
        <v>{ id:"wealthyvillage", illustrator:"Eric J Carter" },</v>
      </c>
    </row>
    <row r="851" spans="1:8" x14ac:dyDescent="0.25">
      <c r="A851" t="s">
        <v>1095</v>
      </c>
      <c r="G851" t="str">
        <f t="shared" si="28"/>
        <v/>
      </c>
      <c r="H851" t="str">
        <f t="shared" si="27"/>
        <v/>
      </c>
    </row>
    <row r="852" spans="1:8" x14ac:dyDescent="0.25">
      <c r="A852" t="s">
        <v>3777</v>
      </c>
      <c r="C852" t="s">
        <v>2065</v>
      </c>
      <c r="E852" t="s">
        <v>4306</v>
      </c>
      <c r="G852" t="str">
        <f t="shared" si="28"/>
        <v>avanto</v>
      </c>
      <c r="H852" t="str">
        <f t="shared" si="27"/>
        <v>{ id:"avanto", illustrator:"Ossi Hiekkala" },</v>
      </c>
    </row>
    <row r="853" spans="1:8" x14ac:dyDescent="0.25">
      <c r="A853" t="s">
        <v>3777</v>
      </c>
      <c r="C853" t="s">
        <v>2027</v>
      </c>
      <c r="E853" t="s">
        <v>4297</v>
      </c>
      <c r="G853" t="str">
        <f t="shared" si="28"/>
        <v>blackmarket</v>
      </c>
      <c r="H853" t="str">
        <f t="shared" si="27"/>
        <v>{ id:"blackmarket", illustrator:"Franz Vohwinkel" },</v>
      </c>
    </row>
    <row r="854" spans="1:8" x14ac:dyDescent="0.25">
      <c r="A854" t="s">
        <v>3777</v>
      </c>
      <c r="C854" t="s">
        <v>2042</v>
      </c>
      <c r="E854" t="s">
        <v>4301</v>
      </c>
      <c r="G854" t="str">
        <f t="shared" si="28"/>
        <v>captain</v>
      </c>
      <c r="H854" t="str">
        <f t="shared" si="27"/>
        <v>{ id:"captain", illustrator:"Julien Delval" },</v>
      </c>
    </row>
    <row r="855" spans="1:8" x14ac:dyDescent="0.25">
      <c r="A855" t="s">
        <v>3777</v>
      </c>
      <c r="C855" t="s">
        <v>2042</v>
      </c>
      <c r="E855" t="s">
        <v>4303</v>
      </c>
      <c r="G855" t="str">
        <f t="shared" si="28"/>
        <v>church</v>
      </c>
      <c r="H855" t="str">
        <f t="shared" si="27"/>
        <v>{ id:"church", illustrator:"Julien Delval" },</v>
      </c>
    </row>
    <row r="856" spans="1:8" x14ac:dyDescent="0.25">
      <c r="A856" t="s">
        <v>3777</v>
      </c>
      <c r="C856" t="s">
        <v>2025</v>
      </c>
      <c r="E856" t="s">
        <v>4302</v>
      </c>
      <c r="G856" t="str">
        <f t="shared" si="28"/>
        <v>dismantle</v>
      </c>
      <c r="H856" t="str">
        <f t="shared" si="27"/>
        <v>{ id:"dismantle", illustrator:"Elisa Cella" },</v>
      </c>
    </row>
    <row r="857" spans="1:8" x14ac:dyDescent="0.25">
      <c r="A857" t="s">
        <v>3777</v>
      </c>
      <c r="C857" t="s">
        <v>2061</v>
      </c>
      <c r="E857" t="s">
        <v>4296</v>
      </c>
      <c r="G857" t="str">
        <f t="shared" si="28"/>
        <v>envoy</v>
      </c>
      <c r="H857" t="str">
        <f t="shared" si="27"/>
        <v>{ id:"envoy", illustrator:"Matthias Catrein" },</v>
      </c>
    </row>
    <row r="858" spans="1:8" x14ac:dyDescent="0.25">
      <c r="A858" t="s">
        <v>3777</v>
      </c>
      <c r="C858" t="s">
        <v>2032</v>
      </c>
      <c r="E858" t="s">
        <v>4299</v>
      </c>
      <c r="G858" t="str">
        <f t="shared" si="28"/>
        <v>governor</v>
      </c>
      <c r="H858" t="str">
        <f t="shared" si="27"/>
        <v>{ id:"governor", illustrator:"Harald Lieske" },</v>
      </c>
    </row>
    <row r="859" spans="1:8" x14ac:dyDescent="0.25">
      <c r="A859" t="s">
        <v>3777</v>
      </c>
      <c r="C859" t="s">
        <v>3959</v>
      </c>
      <c r="E859" t="s">
        <v>4304</v>
      </c>
      <c r="G859" t="str">
        <f t="shared" si="28"/>
        <v>marchland</v>
      </c>
      <c r="H859" t="str">
        <f t="shared" si="27"/>
        <v>{ id:"marchland", illustrator:"Eric J. Carter" },</v>
      </c>
    </row>
    <row r="860" spans="1:8" x14ac:dyDescent="0.25">
      <c r="A860" t="s">
        <v>3777</v>
      </c>
      <c r="C860" t="s">
        <v>2026</v>
      </c>
      <c r="E860" t="s">
        <v>1584</v>
      </c>
      <c r="G860" t="str">
        <f t="shared" si="28"/>
        <v>prince</v>
      </c>
      <c r="H860" t="str">
        <f t="shared" si="27"/>
        <v>{ id:"prince", illustrator:"Eric J Carter" },</v>
      </c>
    </row>
    <row r="861" spans="1:8" x14ac:dyDescent="0.25">
      <c r="A861" t="s">
        <v>3777</v>
      </c>
      <c r="C861" t="s">
        <v>2065</v>
      </c>
      <c r="E861" t="s">
        <v>1127</v>
      </c>
      <c r="G861" t="str">
        <f t="shared" si="28"/>
        <v>sauna</v>
      </c>
      <c r="H861" t="str">
        <f t="shared" si="27"/>
        <v>{ id:"sauna", illustrator:"Ossi Hiekkala" },</v>
      </c>
    </row>
    <row r="862" spans="1:8" x14ac:dyDescent="0.25">
      <c r="A862" t="s">
        <v>3777</v>
      </c>
      <c r="C862" t="s">
        <v>2065</v>
      </c>
      <c r="E862" t="s">
        <v>4512</v>
      </c>
      <c r="G862" t="str">
        <f t="shared" si="28"/>
        <v>saunaavanto</v>
      </c>
      <c r="H862" t="str">
        <f t="shared" si="27"/>
        <v>{ id:"saunaavanto", illustrator:"Ossi Hiekkala" },</v>
      </c>
    </row>
    <row r="863" spans="1:8" x14ac:dyDescent="0.25">
      <c r="A863" t="s">
        <v>3777</v>
      </c>
      <c r="C863" t="s">
        <v>2058</v>
      </c>
      <c r="E863" t="s">
        <v>4300</v>
      </c>
      <c r="G863" t="str">
        <f t="shared" si="28"/>
        <v>stash</v>
      </c>
      <c r="H863" t="str">
        <f t="shared" si="27"/>
        <v>{ id:"stash", illustrator:"Martin Hoffmann" },</v>
      </c>
    </row>
    <row r="864" spans="1:8" x14ac:dyDescent="0.25">
      <c r="A864" t="s">
        <v>3777</v>
      </c>
      <c r="C864" t="s">
        <v>2056</v>
      </c>
      <c r="E864" t="s">
        <v>4305</v>
      </c>
      <c r="G864" t="str">
        <f t="shared" si="28"/>
        <v>summon</v>
      </c>
      <c r="H864" t="str">
        <f t="shared" si="27"/>
        <v>{ id:"summon", illustrator:"Marco Morte" },</v>
      </c>
    </row>
    <row r="865" spans="1:8" x14ac:dyDescent="0.25">
      <c r="A865" t="s">
        <v>3777</v>
      </c>
      <c r="C865" t="s">
        <v>2024</v>
      </c>
      <c r="E865" t="s">
        <v>4298</v>
      </c>
      <c r="G865" t="str">
        <f t="shared" si="28"/>
        <v>walledvillage</v>
      </c>
      <c r="H865" t="str">
        <f t="shared" si="27"/>
        <v>{ id:"walledvillage", illustrator:"Doris Matthäus" },</v>
      </c>
    </row>
    <row r="866" spans="1:8" x14ac:dyDescent="0.25">
      <c r="A866" t="s">
        <v>3777</v>
      </c>
      <c r="C866" t="s">
        <v>2026</v>
      </c>
      <c r="E866" t="s">
        <v>4526</v>
      </c>
      <c r="G866" t="str">
        <f t="shared" ref="G866:G917" si="29">SUBSTITUTE(SUBSTITUTE(SUBSTITUTE(SUBSTITUTE(SUBSTITUTE(SUBSTITUTE(LOWER(E866), " ",""),"_2nd","##2nd"),"'",""),"-",""),"_",""),"##2nd","_2nd")</f>
        <v>princeold</v>
      </c>
      <c r="H866" t="str">
        <f t="shared" si="27"/>
        <v>{ id:"princeold", illustrator:"Eric J Carter" },</v>
      </c>
    </row>
    <row r="867" spans="1:8" x14ac:dyDescent="0.25">
      <c r="A867" t="s">
        <v>3777</v>
      </c>
      <c r="G867" t="str">
        <f t="shared" si="29"/>
        <v/>
      </c>
      <c r="H867" t="str">
        <f t="shared" si="27"/>
        <v/>
      </c>
    </row>
    <row r="868" spans="1:8" x14ac:dyDescent="0.25">
      <c r="A868" t="s">
        <v>3797</v>
      </c>
      <c r="C868" t="s">
        <v>4861</v>
      </c>
      <c r="E868" t="s">
        <v>4544</v>
      </c>
      <c r="G868" t="str">
        <f t="shared" si="29"/>
        <v>artist</v>
      </c>
      <c r="H868" t="str">
        <f t="shared" si="27"/>
        <v>{ id:"artist", illustrator:"Osamu Inoue" },</v>
      </c>
    </row>
    <row r="869" spans="1:8" x14ac:dyDescent="0.25">
      <c r="A869" t="s">
        <v>3797</v>
      </c>
      <c r="C869" t="s">
        <v>2026</v>
      </c>
      <c r="E869" t="s">
        <v>4545</v>
      </c>
      <c r="G869" t="str">
        <f t="shared" si="29"/>
        <v>daimyo</v>
      </c>
      <c r="H869" t="str">
        <f t="shared" si="27"/>
        <v>{ id:"daimyo", illustrator:"Eric J Carter" },</v>
      </c>
    </row>
    <row r="870" spans="1:8" x14ac:dyDescent="0.25">
      <c r="A870" t="s">
        <v>3797</v>
      </c>
      <c r="C870" t="s">
        <v>3502</v>
      </c>
      <c r="E870" t="s">
        <v>4546</v>
      </c>
      <c r="G870" t="str">
        <f t="shared" si="29"/>
        <v>mountainshrine</v>
      </c>
      <c r="H870" t="str">
        <f t="shared" si="27"/>
        <v>{ id:"mountainshrine", illustrator:"Claus Stephan" },</v>
      </c>
    </row>
    <row r="871" spans="1:8" x14ac:dyDescent="0.25">
      <c r="A871" t="s">
        <v>3797</v>
      </c>
      <c r="C871" t="s">
        <v>4862</v>
      </c>
      <c r="E871" t="s">
        <v>4547</v>
      </c>
      <c r="G871" t="str">
        <f t="shared" si="29"/>
        <v>fishmonger</v>
      </c>
      <c r="H871" t="str">
        <f t="shared" si="27"/>
        <v>{ id:"fishmonger", illustrator:"Yusuke Mamada" },</v>
      </c>
    </row>
    <row r="872" spans="1:8" x14ac:dyDescent="0.25">
      <c r="A872" t="s">
        <v>3797</v>
      </c>
      <c r="C872" t="s">
        <v>4862</v>
      </c>
      <c r="E872" t="s">
        <v>4548</v>
      </c>
      <c r="G872" t="str">
        <f t="shared" si="29"/>
        <v>snakewitch</v>
      </c>
      <c r="H872" t="str">
        <f t="shared" si="27"/>
        <v>{ id:"snakewitch", illustrator:"Yusuke Mamada" },</v>
      </c>
    </row>
    <row r="873" spans="1:8" x14ac:dyDescent="0.25">
      <c r="A873" t="s">
        <v>3797</v>
      </c>
      <c r="C873" t="s">
        <v>4862</v>
      </c>
      <c r="E873" t="s">
        <v>4549</v>
      </c>
      <c r="G873" t="str">
        <f t="shared" si="29"/>
        <v>aristocrat</v>
      </c>
      <c r="H873" t="str">
        <f t="shared" si="27"/>
        <v>{ id:"aristocrat", illustrator:"Yusuke Mamada" },</v>
      </c>
    </row>
    <row r="874" spans="1:8" x14ac:dyDescent="0.25">
      <c r="A874" t="s">
        <v>3797</v>
      </c>
      <c r="C874" t="s">
        <v>4863</v>
      </c>
      <c r="E874" t="s">
        <v>4550</v>
      </c>
      <c r="G874" t="str">
        <f t="shared" si="29"/>
        <v>craftsman</v>
      </c>
      <c r="H874" t="str">
        <f t="shared" si="27"/>
        <v>{ id:"craftsman", illustrator:"Hasegawa" },</v>
      </c>
    </row>
    <row r="875" spans="1:8" x14ac:dyDescent="0.25">
      <c r="A875" t="s">
        <v>3797</v>
      </c>
      <c r="C875" t="s">
        <v>2025</v>
      </c>
      <c r="E875" t="s">
        <v>4551</v>
      </c>
      <c r="G875" t="str">
        <f t="shared" si="29"/>
        <v>riverboat</v>
      </c>
      <c r="H875" t="str">
        <f t="shared" si="27"/>
        <v>{ id:"riverboat", illustrator:"Elisa Cella" },</v>
      </c>
    </row>
    <row r="876" spans="1:8" x14ac:dyDescent="0.25">
      <c r="A876" t="s">
        <v>3797</v>
      </c>
      <c r="C876" t="s">
        <v>2025</v>
      </c>
      <c r="E876" t="s">
        <v>4552</v>
      </c>
      <c r="G876" t="str">
        <f t="shared" si="29"/>
        <v>rootcellar</v>
      </c>
      <c r="H876" t="str">
        <f t="shared" si="27"/>
        <v>{ id:"rootcellar", illustrator:"Elisa Cella" },</v>
      </c>
    </row>
    <row r="877" spans="1:8" x14ac:dyDescent="0.25">
      <c r="A877" t="s">
        <v>3797</v>
      </c>
      <c r="C877" t="s">
        <v>4862</v>
      </c>
      <c r="E877" t="s">
        <v>4553</v>
      </c>
      <c r="G877" t="str">
        <f t="shared" si="29"/>
        <v>alley</v>
      </c>
      <c r="H877" t="str">
        <f t="shared" si="27"/>
        <v>{ id:"alley", illustrator:"Yusuke Mamada" },</v>
      </c>
    </row>
    <row r="878" spans="1:8" x14ac:dyDescent="0.25">
      <c r="A878" t="s">
        <v>3797</v>
      </c>
      <c r="C878" t="s">
        <v>2042</v>
      </c>
      <c r="E878" t="s">
        <v>4554</v>
      </c>
      <c r="G878" t="str">
        <f t="shared" si="29"/>
        <v>change</v>
      </c>
      <c r="H878" t="str">
        <f t="shared" si="27"/>
        <v>{ id:"change", illustrator:"Julien Delval" },</v>
      </c>
    </row>
    <row r="879" spans="1:8" x14ac:dyDescent="0.25">
      <c r="A879" t="s">
        <v>3797</v>
      </c>
      <c r="C879" t="s">
        <v>2025</v>
      </c>
      <c r="E879" t="s">
        <v>4555</v>
      </c>
      <c r="G879" t="str">
        <f t="shared" si="29"/>
        <v>ninja</v>
      </c>
      <c r="H879" t="str">
        <f t="shared" si="27"/>
        <v>{ id:"ninja", illustrator:"Elisa Cella" },</v>
      </c>
    </row>
    <row r="880" spans="1:8" x14ac:dyDescent="0.25">
      <c r="A880" t="s">
        <v>3797</v>
      </c>
      <c r="C880" t="s">
        <v>4862</v>
      </c>
      <c r="E880" t="s">
        <v>4556</v>
      </c>
      <c r="G880" t="str">
        <f t="shared" si="29"/>
        <v>poet</v>
      </c>
      <c r="H880" t="str">
        <f t="shared" si="27"/>
        <v>{ id:"poet", illustrator:"Yusuke Mamada" },</v>
      </c>
    </row>
    <row r="881" spans="1:8" x14ac:dyDescent="0.25">
      <c r="A881" t="s">
        <v>3797</v>
      </c>
      <c r="C881" t="s">
        <v>3502</v>
      </c>
      <c r="E881" t="s">
        <v>4557</v>
      </c>
      <c r="G881" t="str">
        <f t="shared" si="29"/>
        <v>rivershrine</v>
      </c>
      <c r="H881" t="str">
        <f t="shared" si="27"/>
        <v>{ id:"rivershrine", illustrator:"Claus Stephan" },</v>
      </c>
    </row>
    <row r="882" spans="1:8" x14ac:dyDescent="0.25">
      <c r="A882" t="s">
        <v>3797</v>
      </c>
      <c r="C882" t="s">
        <v>4864</v>
      </c>
      <c r="E882" t="s">
        <v>4558</v>
      </c>
      <c r="G882" t="str">
        <f t="shared" si="29"/>
        <v>rusticvillage</v>
      </c>
      <c r="H882" t="str">
        <f t="shared" si="27"/>
        <v>{ id:"rusticvillage", illustrator:"Tetsu Kayama" },</v>
      </c>
    </row>
    <row r="883" spans="1:8" x14ac:dyDescent="0.25">
      <c r="A883" t="s">
        <v>3797</v>
      </c>
      <c r="C883" t="s">
        <v>2058</v>
      </c>
      <c r="E883" t="s">
        <v>4559</v>
      </c>
      <c r="G883" t="str">
        <f t="shared" si="29"/>
        <v>goldmine</v>
      </c>
      <c r="H883" t="str">
        <f t="shared" si="27"/>
        <v>{ id:"goldmine", illustrator:"Martin Hoffmann" },</v>
      </c>
    </row>
    <row r="884" spans="1:8" x14ac:dyDescent="0.25">
      <c r="A884" t="s">
        <v>3797</v>
      </c>
      <c r="C884" t="s">
        <v>2026</v>
      </c>
      <c r="E884" t="s">
        <v>4560</v>
      </c>
      <c r="G884" t="str">
        <f t="shared" si="29"/>
        <v>imperialenvoy</v>
      </c>
      <c r="H884" t="str">
        <f t="shared" si="27"/>
        <v>{ id:"imperialenvoy", illustrator:"Eric J Carter" },</v>
      </c>
    </row>
    <row r="885" spans="1:8" x14ac:dyDescent="0.25">
      <c r="A885" t="s">
        <v>3797</v>
      </c>
      <c r="C885" t="s">
        <v>3502</v>
      </c>
      <c r="E885" t="s">
        <v>4561</v>
      </c>
      <c r="G885" t="str">
        <f t="shared" si="29"/>
        <v>kitsune</v>
      </c>
      <c r="H885" t="str">
        <f t="shared" si="27"/>
        <v>{ id:"kitsune", illustrator:"Claus Stephan" },</v>
      </c>
    </row>
    <row r="886" spans="1:8" x14ac:dyDescent="0.25">
      <c r="A886" t="s">
        <v>3797</v>
      </c>
      <c r="C886" t="s">
        <v>4864</v>
      </c>
      <c r="E886" t="s">
        <v>4562</v>
      </c>
      <c r="G886" t="str">
        <f t="shared" si="29"/>
        <v>litter</v>
      </c>
      <c r="H886" t="str">
        <f t="shared" si="27"/>
        <v>{ id:"litter", illustrator:"Tetsu Kayama" },</v>
      </c>
    </row>
    <row r="887" spans="1:8" x14ac:dyDescent="0.25">
      <c r="A887" t="s">
        <v>3797</v>
      </c>
      <c r="C887" t="s">
        <v>3829</v>
      </c>
      <c r="E887" t="s">
        <v>4563</v>
      </c>
      <c r="G887" t="str">
        <f t="shared" si="29"/>
        <v>ricebroker</v>
      </c>
      <c r="H887" t="str">
        <f t="shared" si="27"/>
        <v>{ id:"ricebroker", illustrator:"Marco Primo" },</v>
      </c>
    </row>
    <row r="888" spans="1:8" x14ac:dyDescent="0.25">
      <c r="A888" t="s">
        <v>3797</v>
      </c>
      <c r="C888" t="s">
        <v>3829</v>
      </c>
      <c r="E888" t="s">
        <v>4564</v>
      </c>
      <c r="G888" t="str">
        <f t="shared" si="29"/>
        <v>ronin</v>
      </c>
      <c r="H888" t="str">
        <f t="shared" si="27"/>
        <v>{ id:"ronin", illustrator:"Marco Primo" },</v>
      </c>
    </row>
    <row r="889" spans="1:8" x14ac:dyDescent="0.25">
      <c r="A889" t="s">
        <v>3797</v>
      </c>
      <c r="C889" t="s">
        <v>2031</v>
      </c>
      <c r="E889" t="s">
        <v>4565</v>
      </c>
      <c r="G889" t="str">
        <f t="shared" si="29"/>
        <v>tanuki</v>
      </c>
      <c r="H889" t="str">
        <f t="shared" si="27"/>
        <v>{ id:"tanuki", illustrator:"Hans Krill" },</v>
      </c>
    </row>
    <row r="890" spans="1:8" x14ac:dyDescent="0.25">
      <c r="A890" t="s">
        <v>3797</v>
      </c>
      <c r="C890" t="s">
        <v>4861</v>
      </c>
      <c r="E890" t="s">
        <v>4566</v>
      </c>
      <c r="G890" t="str">
        <f t="shared" si="29"/>
        <v>teahouse</v>
      </c>
      <c r="H890" t="str">
        <f t="shared" si="27"/>
        <v>{ id:"teahouse", illustrator:"Osamu Inoue" },</v>
      </c>
    </row>
    <row r="891" spans="1:8" x14ac:dyDescent="0.25">
      <c r="A891" t="s">
        <v>3797</v>
      </c>
      <c r="C891" t="s">
        <v>3829</v>
      </c>
      <c r="E891" t="s">
        <v>4567</v>
      </c>
      <c r="G891" t="str">
        <f t="shared" si="29"/>
        <v>samurai</v>
      </c>
      <c r="H891" t="str">
        <f t="shared" si="27"/>
        <v>{ id:"samurai", illustrator:"Marco Primo" },</v>
      </c>
    </row>
    <row r="892" spans="1:8" x14ac:dyDescent="0.25">
      <c r="A892" t="s">
        <v>3797</v>
      </c>
      <c r="C892" t="s">
        <v>2025</v>
      </c>
      <c r="E892" t="s">
        <v>4568</v>
      </c>
      <c r="G892" t="str">
        <f t="shared" si="29"/>
        <v>rice</v>
      </c>
      <c r="H892" t="str">
        <f t="shared" si="27"/>
        <v>{ id:"rice", illustrator:"Elisa Cella" },</v>
      </c>
    </row>
    <row r="893" spans="1:8" x14ac:dyDescent="0.25">
      <c r="A893" t="s">
        <v>3797</v>
      </c>
      <c r="C893" t="s">
        <v>2028</v>
      </c>
      <c r="E893" t="s">
        <v>4570</v>
      </c>
      <c r="G893" t="str">
        <f t="shared" si="29"/>
        <v>continue</v>
      </c>
      <c r="H893" t="str">
        <f t="shared" si="27"/>
        <v>{ id:"continue", illustrator:"Grant Hansen" },</v>
      </c>
    </row>
    <row r="894" spans="1:8" x14ac:dyDescent="0.25">
      <c r="A894" t="s">
        <v>3797</v>
      </c>
      <c r="C894" t="s">
        <v>3829</v>
      </c>
      <c r="E894" t="s">
        <v>4569</v>
      </c>
      <c r="G894" t="str">
        <f t="shared" si="29"/>
        <v>amass</v>
      </c>
      <c r="H894" t="str">
        <f t="shared" si="27"/>
        <v>{ id:"amass", illustrator:"Marco Primo" },</v>
      </c>
    </row>
    <row r="895" spans="1:8" x14ac:dyDescent="0.25">
      <c r="A895" t="s">
        <v>3797</v>
      </c>
      <c r="C895" t="s">
        <v>2058</v>
      </c>
      <c r="E895" t="s">
        <v>4571</v>
      </c>
      <c r="G895" t="str">
        <f t="shared" si="29"/>
        <v>asceticism</v>
      </c>
      <c r="H895" t="str">
        <f t="shared" si="27"/>
        <v>{ id:"asceticism", illustrator:"Martin Hoffmann" },</v>
      </c>
    </row>
    <row r="896" spans="1:8" x14ac:dyDescent="0.25">
      <c r="A896" t="s">
        <v>3797</v>
      </c>
      <c r="C896" t="s">
        <v>3829</v>
      </c>
      <c r="E896" t="s">
        <v>4572</v>
      </c>
      <c r="G896" t="str">
        <f t="shared" si="29"/>
        <v>credit</v>
      </c>
      <c r="H896" t="str">
        <f t="shared" si="27"/>
        <v>{ id:"credit", illustrator:"Marco Primo" },</v>
      </c>
    </row>
    <row r="897" spans="1:8" x14ac:dyDescent="0.25">
      <c r="A897" t="s">
        <v>3797</v>
      </c>
      <c r="C897" t="s">
        <v>3829</v>
      </c>
      <c r="E897" t="s">
        <v>4573</v>
      </c>
      <c r="G897" t="str">
        <f t="shared" si="29"/>
        <v>foresight</v>
      </c>
      <c r="H897" t="str">
        <f t="shared" si="27"/>
        <v>{ id:"foresight", illustrator:"Marco Primo" },</v>
      </c>
    </row>
    <row r="898" spans="1:8" x14ac:dyDescent="0.25">
      <c r="A898" t="s">
        <v>3797</v>
      </c>
      <c r="C898" t="s">
        <v>3829</v>
      </c>
      <c r="E898" t="s">
        <v>4574</v>
      </c>
      <c r="G898" t="str">
        <f t="shared" si="29"/>
        <v>kintsugi</v>
      </c>
      <c r="H898" t="str">
        <f t="shared" ref="H898:H918" si="30">IF(C898="","",CONCATENATE("{ id:""",G898,""", illustrator:""",C898,""" },"))</f>
        <v>{ id:"kintsugi", illustrator:"Marco Primo" },</v>
      </c>
    </row>
    <row r="899" spans="1:8" x14ac:dyDescent="0.25">
      <c r="A899" t="s">
        <v>3797</v>
      </c>
      <c r="C899" t="s">
        <v>3502</v>
      </c>
      <c r="E899" t="s">
        <v>4575</v>
      </c>
      <c r="G899" t="str">
        <f t="shared" si="29"/>
        <v>practice</v>
      </c>
      <c r="H899" t="str">
        <f t="shared" si="30"/>
        <v>{ id:"practice", illustrator:"Claus Stephan" },</v>
      </c>
    </row>
    <row r="900" spans="1:8" x14ac:dyDescent="0.25">
      <c r="A900" t="s">
        <v>3797</v>
      </c>
      <c r="C900" t="s">
        <v>3829</v>
      </c>
      <c r="E900" t="s">
        <v>4576</v>
      </c>
      <c r="G900" t="str">
        <f t="shared" si="29"/>
        <v>seatrade</v>
      </c>
      <c r="H900" t="str">
        <f t="shared" si="30"/>
        <v>{ id:"seatrade", illustrator:"Marco Primo" },</v>
      </c>
    </row>
    <row r="901" spans="1:8" x14ac:dyDescent="0.25">
      <c r="A901" t="s">
        <v>3797</v>
      </c>
      <c r="C901" t="s">
        <v>2028</v>
      </c>
      <c r="E901" t="s">
        <v>4577</v>
      </c>
      <c r="G901" t="str">
        <f t="shared" si="29"/>
        <v>receivetribute</v>
      </c>
      <c r="H901" t="str">
        <f t="shared" si="30"/>
        <v>{ id:"receivetribute", illustrator:"Grant Hansen" },</v>
      </c>
    </row>
    <row r="902" spans="1:8" x14ac:dyDescent="0.25">
      <c r="A902" t="s">
        <v>3797</v>
      </c>
      <c r="C902" t="s">
        <v>2023</v>
      </c>
      <c r="E902" t="s">
        <v>4578</v>
      </c>
      <c r="G902" t="str">
        <f t="shared" si="29"/>
        <v>gather</v>
      </c>
      <c r="H902" t="str">
        <f t="shared" si="30"/>
        <v>{ id:"gather", illustrator:"Donald Crank" },</v>
      </c>
    </row>
    <row r="903" spans="1:8" x14ac:dyDescent="0.25">
      <c r="A903" t="s">
        <v>3797</v>
      </c>
      <c r="C903" t="s">
        <v>2083</v>
      </c>
      <c r="E903" t="s">
        <v>4579</v>
      </c>
      <c r="G903" t="str">
        <f t="shared" si="29"/>
        <v>approachingarmy</v>
      </c>
      <c r="H903" t="str">
        <f t="shared" si="30"/>
        <v>{ id:"approachingarmy", illustrator:"Garret DeChellis" },</v>
      </c>
    </row>
    <row r="904" spans="1:8" x14ac:dyDescent="0.25">
      <c r="A904" t="s">
        <v>3797</v>
      </c>
      <c r="C904" t="s">
        <v>4864</v>
      </c>
      <c r="E904" t="s">
        <v>4580</v>
      </c>
      <c r="G904" t="str">
        <f t="shared" si="29"/>
        <v>bidingtime</v>
      </c>
      <c r="H904" t="str">
        <f t="shared" si="30"/>
        <v>{ id:"bidingtime", illustrator:"Tetsu Kayama" },</v>
      </c>
    </row>
    <row r="905" spans="1:8" x14ac:dyDescent="0.25">
      <c r="A905" t="s">
        <v>3797</v>
      </c>
      <c r="C905" t="s">
        <v>4864</v>
      </c>
      <c r="E905" t="s">
        <v>4581</v>
      </c>
      <c r="G905" t="str">
        <f t="shared" si="29"/>
        <v>bureaucracy</v>
      </c>
      <c r="H905" t="str">
        <f t="shared" si="30"/>
        <v>{ id:"bureaucracy", illustrator:"Tetsu Kayama" },</v>
      </c>
    </row>
    <row r="906" spans="1:8" x14ac:dyDescent="0.25">
      <c r="A906" t="s">
        <v>3797</v>
      </c>
      <c r="C906" t="s">
        <v>2042</v>
      </c>
      <c r="E906" t="s">
        <v>4582</v>
      </c>
      <c r="G906" t="str">
        <f t="shared" si="29"/>
        <v>divinewind</v>
      </c>
      <c r="H906" t="str">
        <f t="shared" si="30"/>
        <v>{ id:"divinewind", illustrator:"Julien Delval" },</v>
      </c>
    </row>
    <row r="907" spans="1:8" x14ac:dyDescent="0.25">
      <c r="A907" t="s">
        <v>3797</v>
      </c>
      <c r="C907" t="s">
        <v>4865</v>
      </c>
      <c r="E907" t="s">
        <v>4583</v>
      </c>
      <c r="G907" t="str">
        <f t="shared" si="29"/>
        <v>enlightenment</v>
      </c>
      <c r="H907" t="str">
        <f t="shared" si="30"/>
        <v>{ id:"enlightenment", illustrator:"Sai Beppu" },</v>
      </c>
    </row>
    <row r="908" spans="1:8" x14ac:dyDescent="0.25">
      <c r="A908" t="s">
        <v>3797</v>
      </c>
      <c r="C908" t="s">
        <v>4865</v>
      </c>
      <c r="E908" t="s">
        <v>4584</v>
      </c>
      <c r="G908" t="str">
        <f t="shared" si="29"/>
        <v>flourishingtrade</v>
      </c>
      <c r="H908" t="str">
        <f t="shared" si="30"/>
        <v>{ id:"flourishingtrade", illustrator:"Sai Beppu" },</v>
      </c>
    </row>
    <row r="909" spans="1:8" x14ac:dyDescent="0.25">
      <c r="A909" t="s">
        <v>3797</v>
      </c>
      <c r="C909" t="s">
        <v>4865</v>
      </c>
      <c r="E909" t="s">
        <v>4585</v>
      </c>
      <c r="G909" t="str">
        <f t="shared" si="29"/>
        <v>goodharvest</v>
      </c>
      <c r="H909" t="str">
        <f t="shared" si="30"/>
        <v>{ id:"goodharvest", illustrator:"Sai Beppu" },</v>
      </c>
    </row>
    <row r="910" spans="1:8" x14ac:dyDescent="0.25">
      <c r="A910" t="s">
        <v>3797</v>
      </c>
      <c r="C910" t="s">
        <v>4865</v>
      </c>
      <c r="E910" t="s">
        <v>4586</v>
      </c>
      <c r="G910" t="str">
        <f t="shared" si="29"/>
        <v>greatleader</v>
      </c>
      <c r="H910" t="str">
        <f t="shared" si="30"/>
        <v>{ id:"greatleader", illustrator:"Sai Beppu" },</v>
      </c>
    </row>
    <row r="911" spans="1:8" x14ac:dyDescent="0.25">
      <c r="A911" t="s">
        <v>3797</v>
      </c>
      <c r="C911" t="s">
        <v>2061</v>
      </c>
      <c r="E911" t="s">
        <v>4587</v>
      </c>
      <c r="G911" t="str">
        <f t="shared" si="29"/>
        <v>growth</v>
      </c>
      <c r="H911" t="str">
        <f t="shared" si="30"/>
        <v>{ id:"growth", illustrator:"Matthias Catrein" },</v>
      </c>
    </row>
    <row r="912" spans="1:8" x14ac:dyDescent="0.25">
      <c r="A912" t="s">
        <v>3797</v>
      </c>
      <c r="C912" t="s">
        <v>2042</v>
      </c>
      <c r="E912" t="s">
        <v>4588</v>
      </c>
      <c r="G912" t="str">
        <f t="shared" si="29"/>
        <v>harshwinter</v>
      </c>
      <c r="H912" t="str">
        <f t="shared" si="30"/>
        <v>{ id:"harshwinter", illustrator:"Julien Delval" },</v>
      </c>
    </row>
    <row r="913" spans="1:8" x14ac:dyDescent="0.25">
      <c r="A913" t="s">
        <v>3797</v>
      </c>
      <c r="C913" t="s">
        <v>4865</v>
      </c>
      <c r="E913" t="s">
        <v>4589</v>
      </c>
      <c r="G913" t="str">
        <f t="shared" si="29"/>
        <v>kindemperor</v>
      </c>
      <c r="H913" t="str">
        <f t="shared" si="30"/>
        <v>{ id:"kindemperor", illustrator:"Sai Beppu" },</v>
      </c>
    </row>
    <row r="914" spans="1:8" x14ac:dyDescent="0.25">
      <c r="A914" t="s">
        <v>3797</v>
      </c>
      <c r="C914" t="s">
        <v>3502</v>
      </c>
      <c r="E914" t="s">
        <v>4590</v>
      </c>
      <c r="G914" t="str">
        <f t="shared" si="29"/>
        <v>panic</v>
      </c>
      <c r="H914" t="str">
        <f t="shared" si="30"/>
        <v>{ id:"panic", illustrator:"Claus Stephan" },</v>
      </c>
    </row>
    <row r="915" spans="1:8" x14ac:dyDescent="0.25">
      <c r="A915" t="s">
        <v>3797</v>
      </c>
      <c r="C915" t="s">
        <v>3502</v>
      </c>
      <c r="E915" t="s">
        <v>4591</v>
      </c>
      <c r="G915" t="str">
        <f t="shared" si="29"/>
        <v>progress</v>
      </c>
      <c r="H915" t="str">
        <f t="shared" si="30"/>
        <v>{ id:"progress", illustrator:"Claus Stephan" },</v>
      </c>
    </row>
    <row r="916" spans="1:8" x14ac:dyDescent="0.25">
      <c r="A916" t="s">
        <v>3797</v>
      </c>
      <c r="C916" t="s">
        <v>2023</v>
      </c>
      <c r="E916" t="s">
        <v>4592</v>
      </c>
      <c r="G916" t="str">
        <f t="shared" si="29"/>
        <v>rapidexpansion</v>
      </c>
      <c r="H916" t="str">
        <f t="shared" si="30"/>
        <v>{ id:"rapidexpansion", illustrator:"Donald Crank" },</v>
      </c>
    </row>
    <row r="917" spans="1:8" x14ac:dyDescent="0.25">
      <c r="A917" t="s">
        <v>3797</v>
      </c>
      <c r="C917" t="s">
        <v>2023</v>
      </c>
      <c r="E917" t="s">
        <v>4593</v>
      </c>
      <c r="G917" t="str">
        <f t="shared" si="29"/>
        <v>sickness</v>
      </c>
      <c r="H917" t="str">
        <f t="shared" si="30"/>
        <v>{ id:"sickness", illustrator:"Donald Crank" },</v>
      </c>
    </row>
    <row r="918" spans="1:8" x14ac:dyDescent="0.25">
      <c r="A918" t="s">
        <v>3797</v>
      </c>
      <c r="H918" t="str">
        <f t="shared" si="30"/>
        <v/>
      </c>
    </row>
  </sheetData>
  <autoFilter ref="A1:E867" xr:uid="{00000000-0001-0000-0500-000000000000}"/>
  <sortState xmlns:xlrd2="http://schemas.microsoft.com/office/spreadsheetml/2017/richdata2" ref="A2:E941">
    <sortCondition ref="A2:A941" customList="baseset,baseset2add,intrigue,intrigue2add,seaside,seaside2add,alchemy,prosperity,prosperity2add,cornucopia,hinterlands,hinterlands2add,darkages,guilds,guildscornucopia2add,adventures,empires,nocturne,renaissance,menagerie,allies,plunder,promos"/>
    <sortCondition ref="E2:E94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3"/>
  <dimension ref="A1:V2775"/>
  <sheetViews>
    <sheetView tabSelected="1" topLeftCell="A2464" zoomScale="85" zoomScaleNormal="85" workbookViewId="0">
      <selection sqref="A1:XFD1048576"/>
    </sheetView>
  </sheetViews>
  <sheetFormatPr baseColWidth="10" defaultRowHeight="15" x14ac:dyDescent="0.25"/>
  <cols>
    <col min="1" max="1" width="27.28515625" customWidth="1"/>
    <col min="2" max="2" width="20" customWidth="1"/>
    <col min="3" max="3" width="184.42578125" customWidth="1"/>
    <col min="73" max="73" width="47.85546875" customWidth="1"/>
  </cols>
  <sheetData>
    <row r="1" spans="1:3" x14ac:dyDescent="0.25">
      <c r="A1" t="s">
        <v>0</v>
      </c>
    </row>
    <row r="2" spans="1:3" x14ac:dyDescent="0.25">
      <c r="A2" t="s">
        <v>1174</v>
      </c>
      <c r="B2" t="s">
        <v>1175</v>
      </c>
      <c r="C2" t="s">
        <v>1176</v>
      </c>
    </row>
    <row r="4" spans="1:3" x14ac:dyDescent="0.25">
      <c r="A4" t="s">
        <v>2</v>
      </c>
    </row>
    <row r="5" spans="1:3" x14ac:dyDescent="0.25">
      <c r="A5" t="s">
        <v>1</v>
      </c>
    </row>
    <row r="6" spans="1:3" x14ac:dyDescent="0.25">
      <c r="A6" t="str">
        <f>IF(AND(MOD(ROW(A1)-1,3)=0,INDEX(artwork.xlsx!G:G,QUOTIENT(ROW(A1)-1,3)+2)&lt;&gt;""),"/* "&amp;INDEX(artwork.xlsx!G:G,QUOTIENT(ROW(A1)-1,3)+2)&amp;" */","  ")&amp;
IF(AND(INDEX(artwork.xlsx!F:F,QUOTIENT(ROW(A1)-1,3)+2)&lt;&gt;""),"/* "&amp;INDEX(artwork.xlsx!F:F,QUOTIENT(ROW(A1)-1,3)+2)&amp;" */","  ")&amp;IF(AND(ISERROR(MATCH("},",B6:B$5003,0)), ISERROR(MATCH("    ];",$A2:A$5,0))),"];","")</f>
        <v xml:space="preserve">/* Baseset */  </v>
      </c>
      <c r="B6" t="str">
        <f t="shared" ref="B6" si="0">IF(AND(C2&lt;&gt;"",MOD(ROW(A1)-1,3)=2),"},","")&amp;IF(AND(C6&lt;&gt;"",MOD(ROW(A1)-1,3)=0),"{","")</f>
        <v>{</v>
      </c>
      <c r="C6" s="18" t="str">
        <f>IF(AND(MOD(ROW(A1)-1,3)=0, INDEX(artwork.xlsx!J:J,QUOTIENT(ROW(A1)-1,3)+2)&lt;&gt;""),
     artwork.xlsx!$H$1&amp;": """ &amp;SUBSTITUTE(INDEX(artwork.xlsx!H:H,QUOTIENT(ROW(A1)-1,3)+2)," ","") &amp;""",  " &amp;
     artwork.xlsx!$J$1&amp; ": """ &amp; INDEX(artwork.xlsx!J:J,QUOTIENT(ROW(A1)-1,3)+2) &amp;""",  " &amp;
     artwork.xlsx!$L$1&amp; ": """ &amp; SUBSTITUTE(IF(LEFT(INDEX(artwork.xlsx!L:L,QUOTIENT(ROW(A1)-1,3)+2),4)="http","",artwork.xlsx!$M$1) &amp; INDEX(artwork.xlsx!L:L,QUOTIENT(ROW(A1)-1,3)+2),artwork.xlsx!$N$1,"") &amp; """,",
 IF(AND(MOD(ROW(A1)-1,3)=1,INDEX(artwork.xlsx!J:J,QUOTIENT(ROW(A1)-1,3)+2)&lt;&gt;""),
SUBSTITUTE(    artwork.xlsx!$K$1&amp;": '\\n" &amp;
SUBSTITUTE(SUBSTITUTE(SUBSTITUTE(SUBSTITUTE(SUBSTITUTE(INDEX(artwork.xlsx!K:K,QUOTIENT(ROW(A1)-1,3)+2),"'","\'"),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IF(MOD(ROW(A1)-1,3)=2,"","")))</f>
        <v>id: "adventurer",  frenchName: "Aventurier",  artwork: "http://wiki.dominionstrategy.com/images/7/76/AdventurerArt.jpg",</v>
      </c>
    </row>
    <row r="7" spans="1:3" ht="120" x14ac:dyDescent="0.25">
      <c r="A7" t="str">
        <f>IF(AND(MOD(ROW(A2)-1,3)=0,INDEX(artwork.xlsx!G:G,QUOTIENT(ROW(A2)-1,3)+2)&lt;&gt;""),"/* "&amp;INDEX(artwork.xlsx!G:G,QUOTIENT(ROW(A2)-1,3)+2)&amp;" */","  ")&amp;
IF(AND(INDEX(artwork.xlsx!F:F,QUOTIENT(ROW(A2)-1,3)+2)&lt;&gt;""),"/* "&amp;INDEX(artwork.xlsx!F:F,QUOTIENT(ROW(A2)-1,3)+2)&amp;" */","  ")&amp;IF(AND(ISERROR(MATCH("},",B7:B$5003,0)), ISERROR(MATCH("    ];",$A$5:A6,0))),"];","")</f>
        <v xml:space="preserve">    </v>
      </c>
      <c r="B7" t="str">
        <f t="shared" ref="B7" si="1">IF(AND(C6&lt;&gt;"",MOD(ROW(A2)-1,3)=2),"},","")&amp;IF(AND(C7&lt;&gt;"",MOD(ROW(A2)-1,3)=0),"{","")</f>
        <v/>
      </c>
      <c r="C7" s="18" t="str">
        <f>IF(AND(MOD(ROW(A2)-1,3)=0, INDEX(artwork.xlsx!J:J,QUOTIENT(ROW(A2)-1,3)+2)&lt;&gt;""),
     artwork.xlsx!$H$1&amp;": """ &amp;SUBSTITUTE(INDEX(artwork.xlsx!H:H,QUOTIENT(ROW(A2)-1,3)+2)," ","") &amp;""",  " &amp;
     artwork.xlsx!$J$1&amp; ": """ &amp; INDEX(artwork.xlsx!J:J,QUOTIENT(ROW(A2)-1,3)+2) &amp;""",  " &amp;
     artwork.xlsx!$L$1&amp; ": """ &amp; SUBSTITUTE(IF(LEFT(INDEX(artwork.xlsx!L:L,QUOTIENT(ROW(A2)-1,3)+2),4)="http","",artwork.xlsx!$M$1) &amp; INDEX(artwork.xlsx!L:L,QUOTIENT(ROW(A2)-1,3)+2),artwork.xlsx!$N$1,"") &amp; """,",
 IF(AND(MOD(ROW(A2)-1,3)=1,INDEX(artwork.xlsx!J:J,QUOTIENT(ROW(A2)-1,3)+2)&lt;&gt;""),
SUBSTITUTE(    artwork.xlsx!$K$1&amp;": '\\n" &amp;
SUBSTITUTE(SUBSTITUTE(SUBSTITUTE(SUBSTITUTE(SUBSTITUTE(INDEX(artwork.xlsx!K:K,QUOTIENT(ROW(A2)-1,3)+2),"'","\'"),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IF(MOD(ROW(A2)-1,3)=2,"","")))</f>
        <v>text_html: '\
&lt;div class="card-text" style="top:20px;"&gt;&lt;div style="position:relative; top:15px;"&gt;&lt;div style="line-height:18px;"&gt;\
&lt;div style="display:inline;"&gt;&lt;div style="display:inline; font-size:18px;"&gt;Dévoilez des cartes de votre deck&lt;/div&gt;&lt;/div&gt;&lt;br&gt;\
&lt;div style="display:inline;"&gt;&lt;div style="display:inline; font-size:18px;"&gt;jusqu\'à ce que 2 cartes &lt;b&gt;&lt;i&gt;Trésor&lt;/i&gt;&lt;/b&gt; soient&lt;/div&gt;&lt;/div&gt;&lt;br&gt;\
&lt;div style="display:inline;"&gt;&lt;div style="display:inline; font-size:18px;"&gt;dévoilées. Ajoutez ces cartes &lt;b&gt;&lt;i&gt;Trésor&lt;/i&gt;&lt;/b&gt; à&lt;/div&gt;&lt;/div&gt;&lt;br&gt;\
&lt;div style="display:inline;"&gt;&lt;div style="display:inline; font-size:18px;"&gt;votre main et défausser les autres&lt;/div&gt;&lt;/div&gt;&lt;br&gt;\
&lt;div style="display:inline;"&gt;&lt;div style="display:inline; font-size:18px;"&gt;cartes dévoilées.&lt;/div&gt;&lt;/div&gt;&lt;br&gt;\
&lt;/div&gt;&lt;/div&gt;&lt;/div&gt;'</v>
      </c>
    </row>
    <row r="8" spans="1:3" x14ac:dyDescent="0.25">
      <c r="A8" t="str">
        <f>IF(AND(MOD(ROW(A3)-1,3)=0,INDEX(artwork.xlsx!G:G,QUOTIENT(ROW(A3)-1,3)+2)&lt;&gt;""),"/* "&amp;INDEX(artwork.xlsx!G:G,QUOTIENT(ROW(A3)-1,3)+2)&amp;" */","  ")&amp;
IF(AND(INDEX(artwork.xlsx!F:F,QUOTIENT(ROW(A3)-1,3)+2)&lt;&gt;""),"/* "&amp;INDEX(artwork.xlsx!F:F,QUOTIENT(ROW(A3)-1,3)+2)&amp;" */","  ")&amp;IF(AND(ISERROR(MATCH("},",B8:B$5003,0)), ISERROR(MATCH("    ];",$A4:A$5,0))),"];","")</f>
        <v xml:space="preserve">    </v>
      </c>
      <c r="B8" t="str">
        <f t="shared" ref="B8:B12" si="2">IF(AND(C7&lt;&gt;"",MOD(ROW(A6)-1,3)=2),"},","")&amp;IF(AND(C8&lt;&gt;"",MOD(ROW(A3)-1,3)=0),"{","")</f>
        <v>},</v>
      </c>
      <c r="C8" s="18" t="str">
        <f>IF(AND(MOD(ROW(A3)-1,3)=0, INDEX(artwork.xlsx!J:J,QUOTIENT(ROW(A3)-1,3)+2)&lt;&gt;""),
     artwork.xlsx!$H$1&amp;": """ &amp;SUBSTITUTE(INDEX(artwork.xlsx!H:H,QUOTIENT(ROW(A3)-1,3)+2)," ","") &amp;""",  " &amp;
     artwork.xlsx!$J$1&amp; ": """ &amp; INDEX(artwork.xlsx!J:J,QUOTIENT(ROW(A3)-1,3)+2) &amp;""",  " &amp;
     artwork.xlsx!$L$1&amp; ": """ &amp; SUBSTITUTE(IF(LEFT(INDEX(artwork.xlsx!L:L,QUOTIENT(ROW(A3)-1,3)+2),4)="http","",artwork.xlsx!$M$1) &amp; INDEX(artwork.xlsx!L:L,QUOTIENT(ROW(A3)-1,3)+2),artwork.xlsx!$N$1,"") &amp; """,",
 IF(AND(MOD(ROW(A3)-1,3)=1,INDEX(artwork.xlsx!J:J,QUOTIENT(ROW(A3)-1,3)+2)&lt;&gt;""),
SUBSTITUTE(    artwork.xlsx!$K$1&amp;": '\\n" &amp;
SUBSTITUTE(SUBSTITUTE(SUBSTITUTE(SUBSTITUTE(SUBSTITUTE(INDEX(artwork.xlsx!K:K,QUOTIENT(ROW(A3)-1,3)+2),"'","\'"),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IF(MOD(ROW(A3)-1,3)=2,"","")))</f>
        <v/>
      </c>
    </row>
    <row r="9" spans="1:3" x14ac:dyDescent="0.25">
      <c r="A9" t="str">
        <f>IF(AND(MOD(ROW(A4)-1,3)=0,INDEX(artwork.xlsx!G:G,QUOTIENT(ROW(A4)-1,3)+2)&lt;&gt;""),"/* "&amp;INDEX(artwork.xlsx!G:G,QUOTIENT(ROW(A4)-1,3)+2)&amp;" */","  ")&amp;
IF(AND(INDEX(artwork.xlsx!F:F,QUOTIENT(ROW(A4)-1,3)+2)&lt;&gt;""),"/* "&amp;INDEX(artwork.xlsx!F:F,QUOTIENT(ROW(A4)-1,3)+2)&amp;" */","  ")&amp;IF(AND(ISERROR(MATCH("},",B9:B$5003,0)), ISERROR(MATCH("    ];",$A$5:A8,0))),"];","")</f>
        <v xml:space="preserve">    </v>
      </c>
      <c r="B9" t="str">
        <f t="shared" si="2"/>
        <v>{</v>
      </c>
      <c r="C9" s="18" t="str">
        <f>IF(AND(MOD(ROW(A4)-1,3)=0, INDEX(artwork.xlsx!J:J,QUOTIENT(ROW(A4)-1,3)+2)&lt;&gt;""),
     artwork.xlsx!$H$1&amp;": """ &amp;SUBSTITUTE(INDEX(artwork.xlsx!H:H,QUOTIENT(ROW(A4)-1,3)+2)," ","") &amp;""",  " &amp;
     artwork.xlsx!$J$1&amp; ": """ &amp; INDEX(artwork.xlsx!J:J,QUOTIENT(ROW(A4)-1,3)+2) &amp;""",  " &amp;
     artwork.xlsx!$L$1&amp; ": """ &amp; SUBSTITUTE(IF(LEFT(INDEX(artwork.xlsx!L:L,QUOTIENT(ROW(A4)-1,3)+2),4)="http","",artwork.xlsx!$M$1) &amp; INDEX(artwork.xlsx!L:L,QUOTIENT(ROW(A4)-1,3)+2),artwork.xlsx!$N$1,"") &amp; """,",
 IF(AND(MOD(ROW(A4)-1,3)=1,INDEX(artwork.xlsx!J:J,QUOTIENT(ROW(A4)-1,3)+2)&lt;&gt;""),
SUBSTITUTE(    artwork.xlsx!$K$1&amp;": '\\n" &amp;
SUBSTITUTE(SUBSTITUTE(SUBSTITUTE(SUBSTITUTE(SUBSTITUTE(INDEX(artwork.xlsx!K:K,QUOTIENT(ROW(A4)-1,3)+2),"'","\'"),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IF(MOD(ROW(A4)-1,3)=2,"","")))</f>
        <v>id: "bureaucrat",  frenchName: "Bureaucrate",  artwork: "http://wiki.dominionstrategy.com/images/1/18/BureaucratArt.jpg",</v>
      </c>
    </row>
    <row r="10" spans="1:3" ht="120" x14ac:dyDescent="0.25">
      <c r="A10" t="str">
        <f>IF(AND(MOD(ROW(A5)-1,3)=0,INDEX(artwork.xlsx!G:G,QUOTIENT(ROW(A5)-1,3)+2)&lt;&gt;""),"/* "&amp;INDEX(artwork.xlsx!G:G,QUOTIENT(ROW(A5)-1,3)+2)&amp;" */","  ")&amp;
IF(AND(INDEX(artwork.xlsx!F:F,QUOTIENT(ROW(A5)-1,3)+2)&lt;&gt;""),"/* "&amp;INDEX(artwork.xlsx!F:F,QUOTIENT(ROW(A5)-1,3)+2)&amp;" */","  ")&amp;IF(AND(ISERROR(MATCH("},",B10:B$5003,0)), ISERROR(MATCH("    ];",$A$5:A6,0))),"];","")</f>
        <v xml:space="preserve">    </v>
      </c>
      <c r="B10" t="str">
        <f t="shared" si="2"/>
        <v/>
      </c>
      <c r="C10" s="18" t="str">
        <f>IF(AND(MOD(ROW(A5)-1,3)=0, INDEX(artwork.xlsx!J:J,QUOTIENT(ROW(A5)-1,3)+2)&lt;&gt;""),
     artwork.xlsx!$H$1&amp;": """ &amp;SUBSTITUTE(INDEX(artwork.xlsx!H:H,QUOTIENT(ROW(A5)-1,3)+2)," ","") &amp;""",  " &amp;
     artwork.xlsx!$J$1&amp; ": """ &amp; INDEX(artwork.xlsx!J:J,QUOTIENT(ROW(A5)-1,3)+2) &amp;""",  " &amp;
     artwork.xlsx!$L$1&amp; ": """ &amp; SUBSTITUTE(IF(LEFT(INDEX(artwork.xlsx!L:L,QUOTIENT(ROW(A5)-1,3)+2),4)="http","",artwork.xlsx!$M$1) &amp; INDEX(artwork.xlsx!L:L,QUOTIENT(ROW(A5)-1,3)+2),artwork.xlsx!$N$1,"") &amp; """,",
 IF(AND(MOD(ROW(A5)-1,3)=1,INDEX(artwork.xlsx!J:J,QUOTIENT(ROW(A5)-1,3)+2)&lt;&gt;""),
SUBSTITUTE(    artwork.xlsx!$K$1&amp;": '\\n" &amp;
SUBSTITUTE(SUBSTITUTE(SUBSTITUTE(SUBSTITUTE(SUBSTITUTE(INDEX(artwork.xlsx!K:K,QUOTIENT(ROW(A5)-1,3)+2),"'","\'"),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IF(MOD(ROW(A5)-1,3)=2,"","")))</f>
        <v>text_html: '\
&lt;div class="card-text" style="top:20px;"&gt;&lt;div style="position:relative; top:10px;"&gt;&lt;div style="line-height:18px;"&gt;\
&lt;div style="display:inline;"&gt;&lt;div style="display:inline; font-size:18px;"&gt;Recevez un Argent sur votre pioche.&lt;/div&gt;&lt;/div&gt;&lt;br&gt;\
&lt;div style="display:inline;"&gt;&lt;div style="display:inline; font-size:18px;"&gt;Tous vos adversaires dévoilent une&lt;/div&gt;&lt;/div&gt;&lt;br&gt;\
&lt;div style="display:inline;"&gt;&lt;div style="display:inline; font-size:18px;"&gt;carte Victoire de leur main et la&lt;/div&gt;&lt;/div&gt;&lt;br&gt;\
&lt;div style="display:inline;"&gt;&lt;div style="display:inline; font-size:18px;"&gt;placent sur leur pioche (ou dévoilent&lt;/div&gt;&lt;/div&gt;&lt;br&gt;\
&lt;div style="display:inline;"&gt;&lt;div style="display:inline; font-size:18px;"&gt;une main sans carte Victoire).&lt;/div&gt;&lt;/div&gt;&lt;br&gt;\
&lt;/div&gt;&lt;/div&gt;&lt;/div&gt;'</v>
      </c>
    </row>
    <row r="11" spans="1:3" x14ac:dyDescent="0.25">
      <c r="A11" t="str">
        <f>IF(AND(MOD(ROW(A6)-1,3)=0,INDEX(artwork.xlsx!G:G,QUOTIENT(ROW(A6)-1,3)+2)&lt;&gt;""),"/* "&amp;INDEX(artwork.xlsx!G:G,QUOTIENT(ROW(A6)-1,3)+2)&amp;" */","  ")&amp;
IF(AND(INDEX(artwork.xlsx!F:F,QUOTIENT(ROW(A6)-1,3)+2)&lt;&gt;""),"/* "&amp;INDEX(artwork.xlsx!F:F,QUOTIENT(ROW(A6)-1,3)+2)&amp;" */","  ")&amp;IF(AND(ISERROR(MATCH("},",B11:B$5003,0)), ISERROR(MATCH("    ];",$A$5:A10,0))),"];","")</f>
        <v xml:space="preserve">    </v>
      </c>
      <c r="B11" t="str">
        <f t="shared" si="2"/>
        <v>},</v>
      </c>
      <c r="C11" s="18" t="str">
        <f>IF(AND(MOD(ROW(A6)-1,3)=0, INDEX(artwork.xlsx!J:J,QUOTIENT(ROW(A6)-1,3)+2)&lt;&gt;""),
     artwork.xlsx!$H$1&amp;": """ &amp;SUBSTITUTE(INDEX(artwork.xlsx!H:H,QUOTIENT(ROW(A6)-1,3)+2)," ","") &amp;""",  " &amp;
     artwork.xlsx!$J$1&amp; ": """ &amp; INDEX(artwork.xlsx!J:J,QUOTIENT(ROW(A6)-1,3)+2) &amp;""",  " &amp;
     artwork.xlsx!$L$1&amp; ": """ &amp; SUBSTITUTE(IF(LEFT(INDEX(artwork.xlsx!L:L,QUOTIENT(ROW(A6)-1,3)+2),4)="http","",artwork.xlsx!$M$1) &amp; INDEX(artwork.xlsx!L:L,QUOTIENT(ROW(A6)-1,3)+2),artwork.xlsx!$N$1,"") &amp; """,",
 IF(AND(MOD(ROW(A6)-1,3)=1,INDEX(artwork.xlsx!J:J,QUOTIENT(ROW(A6)-1,3)+2)&lt;&gt;""),
SUBSTITUTE(    artwork.xlsx!$K$1&amp;": '\\n" &amp;
SUBSTITUTE(SUBSTITUTE(SUBSTITUTE(SUBSTITUTE(SUBSTITUTE(INDEX(artwork.xlsx!K:K,QUOTIENT(ROW(A6)-1,3)+2),"'","\'"),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IF(MOD(ROW(A6)-1,3)=2,"","")))</f>
        <v/>
      </c>
    </row>
    <row r="12" spans="1:3" x14ac:dyDescent="0.25">
      <c r="A12" t="str">
        <f>IF(AND(MOD(ROW(A7)-1,3)=0,INDEX(artwork.xlsx!G:G,QUOTIENT(ROW(A7)-1,3)+2)&lt;&gt;""),"/* "&amp;INDEX(artwork.xlsx!G:G,QUOTIENT(ROW(A7)-1,3)+2)&amp;" */","  ")&amp;
IF(AND(INDEX(artwork.xlsx!F:F,QUOTIENT(ROW(A7)-1,3)+2)&lt;&gt;""),"/* "&amp;INDEX(artwork.xlsx!F:F,QUOTIENT(ROW(A7)-1,3)+2)&amp;" */","  ")&amp;IF(AND(ISERROR(MATCH("},",B12:B$5003,0)), ISERROR(MATCH("    ];",$A$5:A8,0))),"];","")</f>
        <v xml:space="preserve">    </v>
      </c>
      <c r="B12" t="str">
        <f t="shared" si="2"/>
        <v>{</v>
      </c>
      <c r="C12" s="18" t="str">
        <f>IF(AND(MOD(ROW(A7)-1,3)=0, INDEX(artwork.xlsx!J:J,QUOTIENT(ROW(A7)-1,3)+2)&lt;&gt;""),
     artwork.xlsx!$H$1&amp;": """ &amp;SUBSTITUTE(INDEX(artwork.xlsx!H:H,QUOTIENT(ROW(A7)-1,3)+2)," ","") &amp;""",  " &amp;
     artwork.xlsx!$J$1&amp; ": """ &amp; INDEX(artwork.xlsx!J:J,QUOTIENT(ROW(A7)-1,3)+2) &amp;""",  " &amp;
     artwork.xlsx!$L$1&amp; ": """ &amp; SUBSTITUTE(IF(LEFT(INDEX(artwork.xlsx!L:L,QUOTIENT(ROW(A7)-1,3)+2),4)="http","",artwork.xlsx!$M$1) &amp; INDEX(artwork.xlsx!L:L,QUOTIENT(ROW(A7)-1,3)+2),artwork.xlsx!$N$1,"") &amp; """,",
 IF(AND(MOD(ROW(A7)-1,3)=1,INDEX(artwork.xlsx!J:J,QUOTIENT(ROW(A7)-1,3)+2)&lt;&gt;""),
SUBSTITUTE(    artwork.xlsx!$K$1&amp;": '\\n" &amp;
SUBSTITUTE(SUBSTITUTE(SUBSTITUTE(SUBSTITUTE(SUBSTITUTE(INDEX(artwork.xlsx!K:K,QUOTIENT(ROW(A7)-1,3)+2),"'","\'"),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IF(MOD(ROW(A7)-1,3)=2,"","")))</f>
        <v>id: "cellar",  frenchName: "Cave",  artwork: "http://wiki.dominionstrategy.com/images/2/29/CellarArt.jpg",</v>
      </c>
    </row>
    <row r="13" spans="1:3" ht="120" x14ac:dyDescent="0.25">
      <c r="A13" t="str">
        <f>IF(AND(MOD(ROW(A8)-1,3)=0,INDEX(artwork.xlsx!G:G,QUOTIENT(ROW(A8)-1,3)+2)&lt;&gt;""),"/* "&amp;INDEX(artwork.xlsx!G:G,QUOTIENT(ROW(A8)-1,3)+2)&amp;" */","  ")&amp;
IF(AND(INDEX(artwork.xlsx!F:F,QUOTIENT(ROW(A8)-1,3)+2)&lt;&gt;""),"/* "&amp;INDEX(artwork.xlsx!F:F,QUOTIENT(ROW(A8)-1,3)+2)&amp;" */","  ")&amp;IF(AND(ISERROR(MATCH("},",B13:B$5003,0)), ISERROR(MATCH("    ];",$A$5:A12,0))),"];","")</f>
        <v xml:space="preserve">    </v>
      </c>
      <c r="B13" t="str">
        <f>IF(AND(C12&lt;&gt;"",MOD(ROW(A11)-1,3)=2),"},","")&amp;IF(AND(C13&lt;&gt;"",MOD(ROW(A8)-1,3)=0),"{","")</f>
        <v/>
      </c>
      <c r="C13" s="18" t="str">
        <f>IF(AND(MOD(ROW(A8)-1,3)=0, INDEX(artwork.xlsx!J:J,QUOTIENT(ROW(A8)-1,3)+2)&lt;&gt;""),
     artwork.xlsx!$H$1&amp;": """ &amp;SUBSTITUTE(INDEX(artwork.xlsx!H:H,QUOTIENT(ROW(A8)-1,3)+2)," ","") &amp;""",  " &amp;
     artwork.xlsx!$J$1&amp; ": """ &amp; INDEX(artwork.xlsx!J:J,QUOTIENT(ROW(A8)-1,3)+2) &amp;""",  " &amp;
     artwork.xlsx!$L$1&amp; ": """ &amp; SUBSTITUTE(IF(LEFT(INDEX(artwork.xlsx!L:L,QUOTIENT(ROW(A8)-1,3)+2),4)="http","",artwork.xlsx!$M$1) &amp; INDEX(artwork.xlsx!L:L,QUOTIENT(ROW(A8)-1,3)+2),artwork.xlsx!$N$1,"") &amp; """,",
 IF(AND(MOD(ROW(A8)-1,3)=1,INDEX(artwork.xlsx!J:J,QUOTIENT(ROW(A8)-1,3)+2)&lt;&gt;""),
SUBSTITUTE(    artwork.xlsx!$K$1&amp;": '\\n" &amp;
SUBSTITUTE(SUBSTITUTE(SUBSTITUTE(SUBSTITUTE(SUBSTITUTE(INDEX(artwork.xlsx!K:K,QUOTIENT(ROW(A8)-1,3)+2),"'","\'"),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IF(MOD(ROW(A8)-1,3)=2,"","")))</f>
        <v>text_html: '\
&lt;div class="card-text" style="top:29px;"&gt;&lt;div style="position:relative; top:-5px;"&gt;&lt;div style="font-weight: bold;"&gt;\
&lt;div style="display:inline;"&gt;&lt;div style="display:inline; font-size:28px;"&gt;+1 Action&lt;/div&gt;&lt;/div&gt;&lt;br&gt;\
&lt;/div&gt;&lt;/div&gt;&lt;div style="line-height:20px;"&gt;\
&lt;div style="display:inline;"&gt;&lt;div style="display:inline; font-size:20px;"&gt;Défaussez autant de cartes&lt;/div&gt;&lt;/div&gt;&lt;br&gt;\
&lt;div style="display:inline;"&gt;&lt;div style="display:inline; font-size:20px;"&gt;que vous voulez, puis piochez-en&lt;/div&gt;&lt;/div&gt;&lt;br&gt;\
&lt;div style="display:inline;"&gt;&lt;div style="display:inline; font-size:20px;"&gt; le même nombre.&lt;/div&gt;&lt;/div&gt;&lt;br&gt;\
&lt;/div&gt;&lt;/div&gt;'</v>
      </c>
    </row>
    <row r="14" spans="1:3" x14ac:dyDescent="0.25">
      <c r="A14" t="str">
        <f>IF(AND(MOD(ROW(A9)-1,3)=0,INDEX(artwork.xlsx!G:G,QUOTIENT(ROW(A9)-1,3)+2)&lt;&gt;""),"/* "&amp;INDEX(artwork.xlsx!G:G,QUOTIENT(ROW(A9)-1,3)+2)&amp;" */","  ")&amp;
IF(AND(INDEX(artwork.xlsx!F:F,QUOTIENT(ROW(A9)-1,3)+2)&lt;&gt;""),"/* "&amp;INDEX(artwork.xlsx!F:F,QUOTIENT(ROW(A9)-1,3)+2)&amp;" */","  ")&amp;IF(AND(ISERROR(MATCH("},",B14:B$5003,0)), ISERROR(MATCH("    ];",$A$5:A10,0))),"];","")</f>
        <v xml:space="preserve">    </v>
      </c>
      <c r="B14" t="str">
        <f>IF(AND(C13&lt;&gt;"",MOD(ROW(A12)-1,3)=2),"},","")&amp;IF(AND(C14&lt;&gt;"",MOD(ROW(A9)-1,3)=0),"{","")</f>
        <v>},</v>
      </c>
      <c r="C14" s="18" t="str">
        <f>IF(AND(MOD(ROW(A9)-1,3)=0, INDEX(artwork.xlsx!J:J,QUOTIENT(ROW(A9)-1,3)+2)&lt;&gt;""),
     artwork.xlsx!$H$1&amp;": """ &amp;SUBSTITUTE(INDEX(artwork.xlsx!H:H,QUOTIENT(ROW(A9)-1,3)+2)," ","") &amp;""",  " &amp;
     artwork.xlsx!$J$1&amp; ": """ &amp; INDEX(artwork.xlsx!J:J,QUOTIENT(ROW(A9)-1,3)+2) &amp;""",  " &amp;
     artwork.xlsx!$L$1&amp; ": """ &amp; SUBSTITUTE(IF(LEFT(INDEX(artwork.xlsx!L:L,QUOTIENT(ROW(A9)-1,3)+2),4)="http","",artwork.xlsx!$M$1) &amp; INDEX(artwork.xlsx!L:L,QUOTIENT(ROW(A9)-1,3)+2),artwork.xlsx!$N$1,"") &amp; """,",
 IF(AND(MOD(ROW(A9)-1,3)=1,INDEX(artwork.xlsx!J:J,QUOTIENT(ROW(A9)-1,3)+2)&lt;&gt;""),
SUBSTITUTE(    artwork.xlsx!$K$1&amp;": '\\n" &amp;
SUBSTITUTE(SUBSTITUTE(SUBSTITUTE(SUBSTITUTE(SUBSTITUTE(INDEX(artwork.xlsx!K:K,QUOTIENT(ROW(A9)-1,3)+2),"'","\'"),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IF(MOD(ROW(A9)-1,3)=2,"","")))</f>
        <v/>
      </c>
    </row>
    <row r="15" spans="1:3" x14ac:dyDescent="0.25">
      <c r="A15" t="str">
        <f>IF(AND(MOD(ROW(A10)-1,3)=0,INDEX(artwork.xlsx!G:G,QUOTIENT(ROW(A10)-1,3)+2)&lt;&gt;""),"/* "&amp;INDEX(artwork.xlsx!G:G,QUOTIENT(ROW(A10)-1,3)+2)&amp;" */","  ")&amp;
IF(AND(INDEX(artwork.xlsx!F:F,QUOTIENT(ROW(A10)-1,3)+2)&lt;&gt;""),"/* "&amp;INDEX(artwork.xlsx!F:F,QUOTIENT(ROW(A10)-1,3)+2)&amp;" */","  ")&amp;IF(AND(ISERROR(MATCH("},",B15:B$5003,0)), ISERROR(MATCH("    ];",$A$5:A11,0))),"];","")</f>
        <v xml:space="preserve">    </v>
      </c>
      <c r="B15" t="str">
        <f t="shared" ref="B15:B78" si="3">IF(AND(C14&lt;&gt;"",MOD(ROW(A13)-1,3)=2),"},","")&amp;IF(AND(C15&lt;&gt;"",MOD(ROW(A10)-1,3)=0),"{","")</f>
        <v>{</v>
      </c>
      <c r="C15" s="18" t="str">
        <f>IF(AND(MOD(ROW(A10)-1,3)=0, INDEX(artwork.xlsx!J:J,QUOTIENT(ROW(A10)-1,3)+2)&lt;&gt;""),
     artwork.xlsx!$H$1&amp;": """ &amp;SUBSTITUTE(INDEX(artwork.xlsx!H:H,QUOTIENT(ROW(A10)-1,3)+2)," ","") &amp;""",  " &amp;
     artwork.xlsx!$J$1&amp; ": """ &amp; INDEX(artwork.xlsx!J:J,QUOTIENT(ROW(A10)-1,3)+2) &amp;""",  " &amp;
     artwork.xlsx!$L$1&amp; ": """ &amp; SUBSTITUTE(IF(LEFT(INDEX(artwork.xlsx!L:L,QUOTIENT(ROW(A10)-1,3)+2),4)="http","",artwork.xlsx!$M$1) &amp; INDEX(artwork.xlsx!L:L,QUOTIENT(ROW(A10)-1,3)+2),artwork.xlsx!$N$1,"") &amp; """,",
 IF(AND(MOD(ROW(A10)-1,3)=1,INDEX(artwork.xlsx!J:J,QUOTIENT(ROW(A10)-1,3)+2)&lt;&gt;""),
SUBSTITUTE(    artwork.xlsx!$K$1&amp;": '\\n" &amp;
SUBSTITUTE(SUBSTITUTE(SUBSTITUTE(SUBSTITUTE(SUBSTITUTE(INDEX(artwork.xlsx!K:K,QUOTIENT(ROW(A10)-1,3)+2),"'","\'"),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IF(MOD(ROW(A10)-1,3)=2,"","")))</f>
        <v>id: "chancellor",  frenchName: "Chancelier",  artwork: "http://wiki.dominionstrategy.com/images/3/3f/ChancellorArt.jpg",</v>
      </c>
    </row>
    <row r="16" spans="1:3" ht="150" x14ac:dyDescent="0.25">
      <c r="A16" t="str">
        <f>IF(AND(MOD(ROW(A11)-1,3)=0,INDEX(artwork.xlsx!G:G,QUOTIENT(ROW(A11)-1,3)+2)&lt;&gt;""),"/* "&amp;INDEX(artwork.xlsx!G:G,QUOTIENT(ROW(A11)-1,3)+2)&amp;" */","  ")&amp;
IF(AND(INDEX(artwork.xlsx!F:F,QUOTIENT(ROW(A11)-1,3)+2)&lt;&gt;""),"/* "&amp;INDEX(artwork.xlsx!F:F,QUOTIENT(ROW(A11)-1,3)+2)&amp;" */","  ")&amp;IF(AND(ISERROR(MATCH("},",B16:B$5003,0)), ISERROR(MATCH("    ];",$A$5:A15,0))),"];","")</f>
        <v xml:space="preserve">    </v>
      </c>
      <c r="B16" t="str">
        <f t="shared" si="3"/>
        <v/>
      </c>
      <c r="C16" s="18" t="str">
        <f>IF(AND(MOD(ROW(A11)-1,3)=0, INDEX(artwork.xlsx!J:J,QUOTIENT(ROW(A11)-1,3)+2)&lt;&gt;""),
     artwork.xlsx!$H$1&amp;": """ &amp;SUBSTITUTE(INDEX(artwork.xlsx!H:H,QUOTIENT(ROW(A11)-1,3)+2)," ","") &amp;""",  " &amp;
     artwork.xlsx!$J$1&amp; ": """ &amp; INDEX(artwork.xlsx!J:J,QUOTIENT(ROW(A11)-1,3)+2) &amp;""",  " &amp;
     artwork.xlsx!$L$1&amp; ": """ &amp; SUBSTITUTE(IF(LEFT(INDEX(artwork.xlsx!L:L,QUOTIENT(ROW(A11)-1,3)+2),4)="http","",artwork.xlsx!$M$1) &amp; INDEX(artwork.xlsx!L:L,QUOTIENT(ROW(A11)-1,3)+2),artwork.xlsx!$N$1,"") &amp; """,",
 IF(AND(MOD(ROW(A11)-1,3)=1,INDEX(artwork.xlsx!J:J,QUOTIENT(ROW(A11)-1,3)+2)&lt;&gt;""),
SUBSTITUTE(    artwork.xlsx!$K$1&amp;": '\\n" &amp;
SUBSTITUTE(SUBSTITUTE(SUBSTITUTE(SUBSTITUTE(SUBSTITUTE(INDEX(artwork.xlsx!K:K,QUOTIENT(ROW(A11)-1,3)+2),"'","\'"),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IF(MOD(ROW(A11)-1,3)=2,"","")))</f>
        <v>text_html: '\
&lt;div class="card-text" style="top:47px;"&gt;&lt;div style="position: relative; left:-15px;top:-15px;"&gt;&lt;div style="font-weight: bold;"&gt;\
&lt;div style="display:inline;"&gt;+&lt;/div&gt;&lt;br&gt;\
&lt;/div&gt;&lt;/div&gt;&lt;div style="line-height:20px;"&gt;\
&lt;div style="display:inline;"&gt;&lt;div style="display:inline; font-size:20px;"&gt;Vous pouvez immédiatement&lt;/div&gt;&lt;/div&gt;&lt;br&gt;\
&lt;div style="display:inline;"&gt;&lt;div style="display:inline; font-size:20px;"&gt;défausser votre deck.&lt;/div&gt;&lt;/div&gt;&lt;br&gt;\
&lt;/div&gt;\
&lt;div class="card-text-coin-icon" style="transform:scale(0.22); top:-13px;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17" spans="1:3" x14ac:dyDescent="0.25">
      <c r="A17" t="str">
        <f>IF(AND(MOD(ROW(A12)-1,3)=0,INDEX(artwork.xlsx!G:G,QUOTIENT(ROW(A12)-1,3)+2)&lt;&gt;""),"/* "&amp;INDEX(artwork.xlsx!G:G,QUOTIENT(ROW(A12)-1,3)+2)&amp;" */","  ")&amp;
IF(AND(INDEX(artwork.xlsx!F:F,QUOTIENT(ROW(A12)-1,3)+2)&lt;&gt;""),"/* "&amp;INDEX(artwork.xlsx!F:F,QUOTIENT(ROW(A12)-1,3)+2)&amp;" */","  ")&amp;IF(AND(ISERROR(MATCH("},",B17:B$5003,0)), ISERROR(MATCH("    ];",$A$5:A13,0))),"];","")</f>
        <v xml:space="preserve">    </v>
      </c>
      <c r="B17" t="str">
        <f t="shared" si="3"/>
        <v>},</v>
      </c>
      <c r="C17" s="18" t="str">
        <f>IF(AND(MOD(ROW(A12)-1,3)=0, INDEX(artwork.xlsx!J:J,QUOTIENT(ROW(A12)-1,3)+2)&lt;&gt;""),
     artwork.xlsx!$H$1&amp;": """ &amp;SUBSTITUTE(INDEX(artwork.xlsx!H:H,QUOTIENT(ROW(A12)-1,3)+2)," ","") &amp;""",  " &amp;
     artwork.xlsx!$J$1&amp; ": """ &amp; INDEX(artwork.xlsx!J:J,QUOTIENT(ROW(A12)-1,3)+2) &amp;""",  " &amp;
     artwork.xlsx!$L$1&amp; ": """ &amp; SUBSTITUTE(IF(LEFT(INDEX(artwork.xlsx!L:L,QUOTIENT(ROW(A12)-1,3)+2),4)="http","",artwork.xlsx!$M$1) &amp; INDEX(artwork.xlsx!L:L,QUOTIENT(ROW(A12)-1,3)+2),artwork.xlsx!$N$1,"") &amp; """,",
 IF(AND(MOD(ROW(A12)-1,3)=1,INDEX(artwork.xlsx!J:J,QUOTIENT(ROW(A12)-1,3)+2)&lt;&gt;""),
SUBSTITUTE(    artwork.xlsx!$K$1&amp;": '\\n" &amp;
SUBSTITUTE(SUBSTITUTE(SUBSTITUTE(SUBSTITUTE(SUBSTITUTE(INDEX(artwork.xlsx!K:K,QUOTIENT(ROW(A12)-1,3)+2),"'","\'"),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IF(MOD(ROW(A12)-1,3)=2,"","")))</f>
        <v/>
      </c>
    </row>
    <row r="18" spans="1:3" x14ac:dyDescent="0.25">
      <c r="A18" t="str">
        <f>IF(AND(MOD(ROW(A13)-1,3)=0,INDEX(artwork.xlsx!G:G,QUOTIENT(ROW(A13)-1,3)+2)&lt;&gt;""),"/* "&amp;INDEX(artwork.xlsx!G:G,QUOTIENT(ROW(A13)-1,3)+2)&amp;" */","  ")&amp;
IF(AND(INDEX(artwork.xlsx!F:F,QUOTIENT(ROW(A13)-1,3)+2)&lt;&gt;""),"/* "&amp;INDEX(artwork.xlsx!F:F,QUOTIENT(ROW(A13)-1,3)+2)&amp;" */","  ")&amp;IF(AND(ISERROR(MATCH("},",B18:B$5003,0)), ISERROR(MATCH("    ];",$A$5:A14,0))),"];","")</f>
        <v xml:space="preserve">    </v>
      </c>
      <c r="B18" t="str">
        <f t="shared" si="3"/>
        <v>{</v>
      </c>
      <c r="C18" s="18" t="str">
        <f>IF(AND(MOD(ROW(A13)-1,3)=0, INDEX(artwork.xlsx!J:J,QUOTIENT(ROW(A13)-1,3)+2)&lt;&gt;""),
     artwork.xlsx!$H$1&amp;": """ &amp;SUBSTITUTE(INDEX(artwork.xlsx!H:H,QUOTIENT(ROW(A13)-1,3)+2)," ","") &amp;""",  " &amp;
     artwork.xlsx!$J$1&amp; ": """ &amp; INDEX(artwork.xlsx!J:J,QUOTIENT(ROW(A13)-1,3)+2) &amp;""",  " &amp;
     artwork.xlsx!$L$1&amp; ": """ &amp; SUBSTITUTE(IF(LEFT(INDEX(artwork.xlsx!L:L,QUOTIENT(ROW(A13)-1,3)+2),4)="http","",artwork.xlsx!$M$1) &amp; INDEX(artwork.xlsx!L:L,QUOTIENT(ROW(A13)-1,3)+2),artwork.xlsx!$N$1,"") &amp; """,",
 IF(AND(MOD(ROW(A13)-1,3)=1,INDEX(artwork.xlsx!J:J,QUOTIENT(ROW(A13)-1,3)+2)&lt;&gt;""),
SUBSTITUTE(    artwork.xlsx!$K$1&amp;": '\\n" &amp;
SUBSTITUTE(SUBSTITUTE(SUBSTITUTE(SUBSTITUTE(SUBSTITUTE(INDEX(artwork.xlsx!K:K,QUOTIENT(ROW(A13)-1,3)+2),"'","\'"),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IF(MOD(ROW(A13)-1,3)=2,"","")))</f>
        <v>id: "chapel",  frenchName: "Chapelle",  artwork: "http://wiki.dominionstrategy.com/images/7/73/ChapelArt.jpg",</v>
      </c>
    </row>
    <row r="19" spans="1:3" ht="75" x14ac:dyDescent="0.25">
      <c r="A19" t="str">
        <f>IF(AND(MOD(ROW(A14)-1,3)=0,INDEX(artwork.xlsx!G:G,QUOTIENT(ROW(A14)-1,3)+2)&lt;&gt;""),"/* "&amp;INDEX(artwork.xlsx!G:G,QUOTIENT(ROW(A14)-1,3)+2)&amp;" */","  ")&amp;
IF(AND(INDEX(artwork.xlsx!F:F,QUOTIENT(ROW(A14)-1,3)+2)&lt;&gt;""),"/* "&amp;INDEX(artwork.xlsx!F:F,QUOTIENT(ROW(A14)-1,3)+2)&amp;" */","  ")&amp;IF(AND(ISERROR(MATCH("},",B19:B$5003,0)), ISERROR(MATCH("    ];",$A$5:A18,0))),"];","")</f>
        <v xml:space="preserve">    </v>
      </c>
      <c r="B19" t="str">
        <f t="shared" si="3"/>
        <v/>
      </c>
      <c r="C19" s="18" t="str">
        <f>IF(AND(MOD(ROW(A14)-1,3)=0, INDEX(artwork.xlsx!J:J,QUOTIENT(ROW(A14)-1,3)+2)&lt;&gt;""),
     artwork.xlsx!$H$1&amp;": """ &amp;SUBSTITUTE(INDEX(artwork.xlsx!H:H,QUOTIENT(ROW(A14)-1,3)+2)," ","") &amp;""",  " &amp;
     artwork.xlsx!$J$1&amp; ": """ &amp; INDEX(artwork.xlsx!J:J,QUOTIENT(ROW(A14)-1,3)+2) &amp;""",  " &amp;
     artwork.xlsx!$L$1&amp; ": """ &amp; SUBSTITUTE(IF(LEFT(INDEX(artwork.xlsx!L:L,QUOTIENT(ROW(A14)-1,3)+2),4)="http","",artwork.xlsx!$M$1) &amp; INDEX(artwork.xlsx!L:L,QUOTIENT(ROW(A14)-1,3)+2),artwork.xlsx!$N$1,"") &amp; """,",
 IF(AND(MOD(ROW(A14)-1,3)=1,INDEX(artwork.xlsx!J:J,QUOTIENT(ROW(A14)-1,3)+2)&lt;&gt;""),
SUBSTITUTE(    artwork.xlsx!$K$1&amp;": '\\n" &amp;
SUBSTITUTE(SUBSTITUTE(SUBSTITUTE(SUBSTITUTE(SUBSTITUTE(INDEX(artwork.xlsx!K:K,QUOTIENT(ROW(A14)-1,3)+2),"'","\'"),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IF(MOD(ROW(A14)-1,3)=2,"","")))</f>
        <v>text_html: '\
&lt;div class="card-text" style="top:55px;"&gt;&lt;div style="position:relative; top:5px;"&gt;&lt;div style="line-height:24px;"&gt;\
&lt;div style="display:inline;"&gt;&lt;div style="display:inline; font-size:24px;"&gt;Écartez jusqu\'à 4 cartes&lt;/div&gt;&lt;/div&gt;&lt;br&gt;\
&lt;div style="display:inline;"&gt;&lt;div style="display:inline; font-size:24px;"&gt;de votre main.&lt;/div&gt;&lt;/div&gt;&lt;br&gt;\
&lt;/div&gt;&lt;/div&gt;&lt;/div&gt;'</v>
      </c>
    </row>
    <row r="20" spans="1:3" x14ac:dyDescent="0.25">
      <c r="A20" t="str">
        <f>IF(AND(MOD(ROW(A15)-1,3)=0,INDEX(artwork.xlsx!G:G,QUOTIENT(ROW(A15)-1,3)+2)&lt;&gt;""),"/* "&amp;INDEX(artwork.xlsx!G:G,QUOTIENT(ROW(A15)-1,3)+2)&amp;" */","  ")&amp;
IF(AND(INDEX(artwork.xlsx!F:F,QUOTIENT(ROW(A15)-1,3)+2)&lt;&gt;""),"/* "&amp;INDEX(artwork.xlsx!F:F,QUOTIENT(ROW(A15)-1,3)+2)&amp;" */","  ")&amp;IF(AND(ISERROR(MATCH("},",B20:B$5003,0)), ISERROR(MATCH("    ];",$A$5:A16,0))),"];","")</f>
        <v xml:space="preserve">    </v>
      </c>
      <c r="B20" t="str">
        <f t="shared" si="3"/>
        <v>},</v>
      </c>
      <c r="C20" s="18" t="str">
        <f>IF(AND(MOD(ROW(A15)-1,3)=0, INDEX(artwork.xlsx!J:J,QUOTIENT(ROW(A15)-1,3)+2)&lt;&gt;""),
     artwork.xlsx!$H$1&amp;": """ &amp;SUBSTITUTE(INDEX(artwork.xlsx!H:H,QUOTIENT(ROW(A15)-1,3)+2)," ","") &amp;""",  " &amp;
     artwork.xlsx!$J$1&amp; ": """ &amp; INDEX(artwork.xlsx!J:J,QUOTIENT(ROW(A15)-1,3)+2) &amp;""",  " &amp;
     artwork.xlsx!$L$1&amp; ": """ &amp; SUBSTITUTE(IF(LEFT(INDEX(artwork.xlsx!L:L,QUOTIENT(ROW(A15)-1,3)+2),4)="http","",artwork.xlsx!$M$1) &amp; INDEX(artwork.xlsx!L:L,QUOTIENT(ROW(A15)-1,3)+2),artwork.xlsx!$N$1,"") &amp; """,",
 IF(AND(MOD(ROW(A15)-1,3)=1,INDEX(artwork.xlsx!J:J,QUOTIENT(ROW(A15)-1,3)+2)&lt;&gt;""),
SUBSTITUTE(    artwork.xlsx!$K$1&amp;": '\\n" &amp;
SUBSTITUTE(SUBSTITUTE(SUBSTITUTE(SUBSTITUTE(SUBSTITUTE(INDEX(artwork.xlsx!K:K,QUOTIENT(ROW(A15)-1,3)+2),"'","\'"),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IF(MOD(ROW(A15)-1,3)=2,"","")))</f>
        <v/>
      </c>
    </row>
    <row r="21" spans="1:3" x14ac:dyDescent="0.25">
      <c r="A21" t="str">
        <f>IF(AND(MOD(ROW(A16)-1,3)=0,INDEX(artwork.xlsx!G:G,QUOTIENT(ROW(A16)-1,3)+2)&lt;&gt;""),"/* "&amp;INDEX(artwork.xlsx!G:G,QUOTIENT(ROW(A16)-1,3)+2)&amp;" */","  ")&amp;
IF(AND(INDEX(artwork.xlsx!F:F,QUOTIENT(ROW(A16)-1,3)+2)&lt;&gt;""),"/* "&amp;INDEX(artwork.xlsx!F:F,QUOTIENT(ROW(A16)-1,3)+2)&amp;" */","  ")&amp;IF(AND(ISERROR(MATCH("},",B21:B$5003,0)), ISERROR(MATCH("    ];",$A$5:A17,0))),"];","")</f>
        <v xml:space="preserve">    </v>
      </c>
      <c r="B21" t="str">
        <f t="shared" si="3"/>
        <v>{</v>
      </c>
      <c r="C21" s="18" t="str">
        <f>IF(AND(MOD(ROW(A16)-1,3)=0, INDEX(artwork.xlsx!J:J,QUOTIENT(ROW(A16)-1,3)+2)&lt;&gt;""),
     artwork.xlsx!$H$1&amp;": """ &amp;SUBSTITUTE(INDEX(artwork.xlsx!H:H,QUOTIENT(ROW(A16)-1,3)+2)," ","") &amp;""",  " &amp;
     artwork.xlsx!$J$1&amp; ": """ &amp; INDEX(artwork.xlsx!J:J,QUOTIENT(ROW(A16)-1,3)+2) &amp;""",  " &amp;
     artwork.xlsx!$L$1&amp; ": """ &amp; SUBSTITUTE(IF(LEFT(INDEX(artwork.xlsx!L:L,QUOTIENT(ROW(A16)-1,3)+2),4)="http","",artwork.xlsx!$M$1) &amp; INDEX(artwork.xlsx!L:L,QUOTIENT(ROW(A16)-1,3)+2),artwork.xlsx!$N$1,"") &amp; """,",
 IF(AND(MOD(ROW(A16)-1,3)=1,INDEX(artwork.xlsx!J:J,QUOTIENT(ROW(A16)-1,3)+2)&lt;&gt;""),
SUBSTITUTE(    artwork.xlsx!$K$1&amp;": '\\n" &amp;
SUBSTITUTE(SUBSTITUTE(SUBSTITUTE(SUBSTITUTE(SUBSTITUTE(INDEX(artwork.xlsx!K:K,QUOTIENT(ROW(A16)-1,3)+2),"'","\'"),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IF(MOD(ROW(A16)-1,3)=2,"","")))</f>
        <v>id: "councilroom",  frenchName: "Chambre du conseil",  artwork: "http://wiki.dominionstrategy.com/images/b/bb/Council_RoomArt.jpg",</v>
      </c>
    </row>
    <row r="22" spans="1:3" ht="120" x14ac:dyDescent="0.25">
      <c r="A22" t="str">
        <f>IF(AND(MOD(ROW(A17)-1,3)=0,INDEX(artwork.xlsx!G:G,QUOTIENT(ROW(A17)-1,3)+2)&lt;&gt;""),"/* "&amp;INDEX(artwork.xlsx!G:G,QUOTIENT(ROW(A17)-1,3)+2)&amp;" */","  ")&amp;
IF(AND(INDEX(artwork.xlsx!F:F,QUOTIENT(ROW(A17)-1,3)+2)&lt;&gt;""),"/* "&amp;INDEX(artwork.xlsx!F:F,QUOTIENT(ROW(A17)-1,3)+2)&amp;" */","  ")&amp;IF(AND(ISERROR(MATCH("},",B22:B$5003,0)), ISERROR(MATCH("    ];",$A$5:A21,0))),"];","")</f>
        <v xml:space="preserve">    </v>
      </c>
      <c r="B22" t="str">
        <f t="shared" si="3"/>
        <v/>
      </c>
      <c r="C22" s="18" t="str">
        <f>IF(AND(MOD(ROW(A17)-1,3)=0, INDEX(artwork.xlsx!J:J,QUOTIENT(ROW(A17)-1,3)+2)&lt;&gt;""),
     artwork.xlsx!$H$1&amp;": """ &amp;SUBSTITUTE(INDEX(artwork.xlsx!H:H,QUOTIENT(ROW(A17)-1,3)+2)," ","") &amp;""",  " &amp;
     artwork.xlsx!$J$1&amp; ": """ &amp; INDEX(artwork.xlsx!J:J,QUOTIENT(ROW(A17)-1,3)+2) &amp;""",  " &amp;
     artwork.xlsx!$L$1&amp; ": """ &amp; SUBSTITUTE(IF(LEFT(INDEX(artwork.xlsx!L:L,QUOTIENT(ROW(A17)-1,3)+2),4)="http","",artwork.xlsx!$M$1) &amp; INDEX(artwork.xlsx!L:L,QUOTIENT(ROW(A17)-1,3)+2),artwork.xlsx!$N$1,"") &amp; """,",
 IF(AND(MOD(ROW(A17)-1,3)=1,INDEX(artwork.xlsx!J:J,QUOTIENT(ROW(A17)-1,3)+2)&lt;&gt;""),
SUBSTITUTE(    artwork.xlsx!$K$1&amp;": '\\n" &amp;
SUBSTITUTE(SUBSTITUTE(SUBSTITUTE(SUBSTITUTE(SUBSTITUTE(INDEX(artwork.xlsx!K:K,QUOTIENT(ROW(A17)-1,3)+2),"'","\'"),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IF(MOD(ROW(A17)-1,3)=2,"","")))</f>
        <v>text_html: '\
&lt;div class="card-text" style="top:29px;"&gt;&lt;div style="position:relative; top:-5px;"&gt;&lt;div style="font-weight: bold;"&gt;&lt;div style="line-height:28px;"&gt;\
&lt;div style="display:inline;"&gt;&lt;div style="display:inline; font-size:28px;"&gt;+4 Cartes&lt;/div&gt;&lt;/div&gt;&lt;br&gt;\
&lt;div style="display:inline;"&gt;&lt;div style="display:inline; font-size:28px;"&gt;+1 Achat&lt;/div&gt;&lt;/div&gt;&lt;br&gt;\
&lt;/div&gt;&lt;/div&gt;&lt;/div&gt;&lt;div style="position:relative; top:10px;"&gt;&lt;div style="line-height:20px;"&gt;\
&lt;div style="display:inline;"&gt;&lt;div style="display:inline; font-size:20px;"&gt;Tous vos adversaires&lt;/div&gt;&lt;/div&gt;&lt;br&gt;\
&lt;div style="display:inline;"&gt;&lt;div style="display:inline; font-size:20px;"&gt;piochent une carte.&lt;/div&gt;&lt;/div&gt;&lt;br&gt;\
&lt;/div&gt;&lt;/div&gt;&lt;/div&gt;'</v>
      </c>
    </row>
    <row r="23" spans="1:3" x14ac:dyDescent="0.25">
      <c r="A23" t="str">
        <f>IF(AND(MOD(ROW(A18)-1,3)=0,INDEX(artwork.xlsx!G:G,QUOTIENT(ROW(A18)-1,3)+2)&lt;&gt;""),"/* "&amp;INDEX(artwork.xlsx!G:G,QUOTIENT(ROW(A18)-1,3)+2)&amp;" */","  ")&amp;
IF(AND(INDEX(artwork.xlsx!F:F,QUOTIENT(ROW(A18)-1,3)+2)&lt;&gt;""),"/* "&amp;INDEX(artwork.xlsx!F:F,QUOTIENT(ROW(A18)-1,3)+2)&amp;" */","  ")&amp;IF(AND(ISERROR(MATCH("},",B23:B$5003,0)), ISERROR(MATCH("    ];",$A$5:A19,0))),"];","")</f>
        <v xml:space="preserve">    </v>
      </c>
      <c r="B23" t="str">
        <f t="shared" si="3"/>
        <v>},</v>
      </c>
      <c r="C23" s="18" t="str">
        <f>IF(AND(MOD(ROW(A18)-1,3)=0, INDEX(artwork.xlsx!J:J,QUOTIENT(ROW(A18)-1,3)+2)&lt;&gt;""),
     artwork.xlsx!$H$1&amp;": """ &amp;SUBSTITUTE(INDEX(artwork.xlsx!H:H,QUOTIENT(ROW(A18)-1,3)+2)," ","") &amp;""",  " &amp;
     artwork.xlsx!$J$1&amp; ": """ &amp; INDEX(artwork.xlsx!J:J,QUOTIENT(ROW(A18)-1,3)+2) &amp;""",  " &amp;
     artwork.xlsx!$L$1&amp; ": """ &amp; SUBSTITUTE(IF(LEFT(INDEX(artwork.xlsx!L:L,QUOTIENT(ROW(A18)-1,3)+2),4)="http","",artwork.xlsx!$M$1) &amp; INDEX(artwork.xlsx!L:L,QUOTIENT(ROW(A18)-1,3)+2),artwork.xlsx!$N$1,"") &amp; """,",
 IF(AND(MOD(ROW(A18)-1,3)=1,INDEX(artwork.xlsx!J:J,QUOTIENT(ROW(A18)-1,3)+2)&lt;&gt;""),
SUBSTITUTE(    artwork.xlsx!$K$1&amp;": '\\n" &amp;
SUBSTITUTE(SUBSTITUTE(SUBSTITUTE(SUBSTITUTE(SUBSTITUTE(INDEX(artwork.xlsx!K:K,QUOTIENT(ROW(A18)-1,3)+2),"'","\'"),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IF(MOD(ROW(A18)-1,3)=2,"","")))</f>
        <v/>
      </c>
    </row>
    <row r="24" spans="1:3" x14ac:dyDescent="0.25">
      <c r="A24" t="str">
        <f>IF(AND(MOD(ROW(A19)-1,3)=0,INDEX(artwork.xlsx!G:G,QUOTIENT(ROW(A19)-1,3)+2)&lt;&gt;""),"/* "&amp;INDEX(artwork.xlsx!G:G,QUOTIENT(ROW(A19)-1,3)+2)&amp;" */","  ")&amp;
IF(AND(INDEX(artwork.xlsx!F:F,QUOTIENT(ROW(A19)-1,3)+2)&lt;&gt;""),"/* "&amp;INDEX(artwork.xlsx!F:F,QUOTIENT(ROW(A19)-1,3)+2)&amp;" */","  ")&amp;IF(AND(ISERROR(MATCH("},",B24:B$5003,0)), ISERROR(MATCH("    ];",$A$5:A20,0))),"];","")</f>
        <v xml:space="preserve">    </v>
      </c>
      <c r="B24" t="str">
        <f t="shared" si="3"/>
        <v>{</v>
      </c>
      <c r="C24" s="18" t="str">
        <f>IF(AND(MOD(ROW(A19)-1,3)=0, INDEX(artwork.xlsx!J:J,QUOTIENT(ROW(A19)-1,3)+2)&lt;&gt;""),
     artwork.xlsx!$H$1&amp;": """ &amp;SUBSTITUTE(INDEX(artwork.xlsx!H:H,QUOTIENT(ROW(A19)-1,3)+2)," ","") &amp;""",  " &amp;
     artwork.xlsx!$J$1&amp; ": """ &amp; INDEX(artwork.xlsx!J:J,QUOTIENT(ROW(A19)-1,3)+2) &amp;""",  " &amp;
     artwork.xlsx!$L$1&amp; ": """ &amp; SUBSTITUTE(IF(LEFT(INDEX(artwork.xlsx!L:L,QUOTIENT(ROW(A19)-1,3)+2),4)="http","",artwork.xlsx!$M$1) &amp; INDEX(artwork.xlsx!L:L,QUOTIENT(ROW(A19)-1,3)+2),artwork.xlsx!$N$1,"") &amp; """,",
 IF(AND(MOD(ROW(A19)-1,3)=1,INDEX(artwork.xlsx!J:J,QUOTIENT(ROW(A19)-1,3)+2)&lt;&gt;""),
SUBSTITUTE(    artwork.xlsx!$K$1&amp;": '\\n" &amp;
SUBSTITUTE(SUBSTITUTE(SUBSTITUTE(SUBSTITUTE(SUBSTITUTE(INDEX(artwork.xlsx!K:K,QUOTIENT(ROW(A19)-1,3)+2),"'","\'"),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IF(MOD(ROW(A19)-1,3)=2,"","")))</f>
        <v>id: "feast",  frenchName: "festin",  artwork: "http://wiki.dominionstrategy.com/images/1/14/FeastArt.jpg",</v>
      </c>
    </row>
    <row r="25" spans="1:3" ht="135" x14ac:dyDescent="0.25">
      <c r="A25" t="str">
        <f>IF(AND(MOD(ROW(A20)-1,3)=0,INDEX(artwork.xlsx!G:G,QUOTIENT(ROW(A20)-1,3)+2)&lt;&gt;""),"/* "&amp;INDEX(artwork.xlsx!G:G,QUOTIENT(ROW(A20)-1,3)+2)&amp;" */","  ")&amp;
IF(AND(INDEX(artwork.xlsx!F:F,QUOTIENT(ROW(A20)-1,3)+2)&lt;&gt;""),"/* "&amp;INDEX(artwork.xlsx!F:F,QUOTIENT(ROW(A20)-1,3)+2)&amp;" */","  ")&amp;IF(AND(ISERROR(MATCH("},",B25:B$5003,0)), ISERROR(MATCH("    ];",$A$5:A24,0))),"];","")</f>
        <v xml:space="preserve">    </v>
      </c>
      <c r="B25" t="str">
        <f t="shared" si="3"/>
        <v/>
      </c>
      <c r="C25" s="18" t="str">
        <f>IF(AND(MOD(ROW(A20)-1,3)=0, INDEX(artwork.xlsx!J:J,QUOTIENT(ROW(A20)-1,3)+2)&lt;&gt;""),
     artwork.xlsx!$H$1&amp;": """ &amp;SUBSTITUTE(INDEX(artwork.xlsx!H:H,QUOTIENT(ROW(A20)-1,3)+2)," ","") &amp;""",  " &amp;
     artwork.xlsx!$J$1&amp; ": """ &amp; INDEX(artwork.xlsx!J:J,QUOTIENT(ROW(A20)-1,3)+2) &amp;""",  " &amp;
     artwork.xlsx!$L$1&amp; ": """ &amp; SUBSTITUTE(IF(LEFT(INDEX(artwork.xlsx!L:L,QUOTIENT(ROW(A20)-1,3)+2),4)="http","",artwork.xlsx!$M$1) &amp; INDEX(artwork.xlsx!L:L,QUOTIENT(ROW(A20)-1,3)+2),artwork.xlsx!$N$1,"") &amp; """,",
 IF(AND(MOD(ROW(A20)-1,3)=1,INDEX(artwork.xlsx!J:J,QUOTIENT(ROW(A20)-1,3)+2)&lt;&gt;""),
SUBSTITUTE(    artwork.xlsx!$K$1&amp;": '\\n" &amp;
SUBSTITUTE(SUBSTITUTE(SUBSTITUTE(SUBSTITUTE(SUBSTITUTE(INDEX(artwork.xlsx!K:K,QUOTIENT(ROW(A20)-1,3)+2),"'","\'"),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IF(MOD(ROW(A20)-1,3)=2,"","")))</f>
        <v>text_html: '\
&lt;div class="card-text" style="top:47px;"&gt;&lt;div style="position:relative; top:10px;"&gt;&lt;div style="line-height:18px;"&gt;\
&lt;div style="display:inline;"&gt;&lt;div style="display:inline; font-size:18px;"&gt;Écartez cette carte&lt;/div&gt;&lt;/div&gt;&lt;br&gt;\
&lt;div style="display:inline;"&gt;&lt;div style="display:inline; font-size:18px;"&gt;Recevez une carte coûtant&lt;/div&gt;&lt;/div&gt;&lt;br&gt;\
&lt;div style="display:inline;"&gt;&lt;div style="display:inline; font-size:18px;"&gt;jusqu\'à       .&lt;/div&gt;&lt;/div&gt;&lt;br&gt;\
&lt;/div&gt;\
&lt;div class="card-text-coin-icon" style="transform:scale(0.19); top:44px; display: inline;left:155px;"&gt;\
&lt;div class="card-text-coin-text-container" style="display:inline;"&gt;\
&lt;div class="card-text-coin-text" style="color: black; display:inline; top:8px;"&gt;5&lt;/div&gt;&lt;/div&gt;&lt;/div&gt;&lt;/div&gt;&lt;/div&gt;'</v>
      </c>
    </row>
    <row r="26" spans="1:3" x14ac:dyDescent="0.25">
      <c r="A26" t="str">
        <f>IF(AND(MOD(ROW(A21)-1,3)=0,INDEX(artwork.xlsx!G:G,QUOTIENT(ROW(A21)-1,3)+2)&lt;&gt;""),"/* "&amp;INDEX(artwork.xlsx!G:G,QUOTIENT(ROW(A21)-1,3)+2)&amp;" */","  ")&amp;
IF(AND(INDEX(artwork.xlsx!F:F,QUOTIENT(ROW(A21)-1,3)+2)&lt;&gt;""),"/* "&amp;INDEX(artwork.xlsx!F:F,QUOTIENT(ROW(A21)-1,3)+2)&amp;" */","  ")&amp;IF(AND(ISERROR(MATCH("},",B26:B$5003,0)), ISERROR(MATCH("    ];",$A$5:A22,0))),"];","")</f>
        <v xml:space="preserve">    </v>
      </c>
      <c r="B26" t="str">
        <f t="shared" si="3"/>
        <v>},</v>
      </c>
      <c r="C26" s="18" t="str">
        <f>IF(AND(MOD(ROW(A21)-1,3)=0, INDEX(artwork.xlsx!J:J,QUOTIENT(ROW(A21)-1,3)+2)&lt;&gt;""),
     artwork.xlsx!$H$1&amp;": """ &amp;SUBSTITUTE(INDEX(artwork.xlsx!H:H,QUOTIENT(ROW(A21)-1,3)+2)," ","") &amp;""",  " &amp;
     artwork.xlsx!$J$1&amp; ": """ &amp; INDEX(artwork.xlsx!J:J,QUOTIENT(ROW(A21)-1,3)+2) &amp;""",  " &amp;
     artwork.xlsx!$L$1&amp; ": """ &amp; SUBSTITUTE(IF(LEFT(INDEX(artwork.xlsx!L:L,QUOTIENT(ROW(A21)-1,3)+2),4)="http","",artwork.xlsx!$M$1) &amp; INDEX(artwork.xlsx!L:L,QUOTIENT(ROW(A21)-1,3)+2),artwork.xlsx!$N$1,"") &amp; """,",
 IF(AND(MOD(ROW(A21)-1,3)=1,INDEX(artwork.xlsx!J:J,QUOTIENT(ROW(A21)-1,3)+2)&lt;&gt;""),
SUBSTITUTE(    artwork.xlsx!$K$1&amp;": '\\n" &amp;
SUBSTITUTE(SUBSTITUTE(SUBSTITUTE(SUBSTITUTE(SUBSTITUTE(INDEX(artwork.xlsx!K:K,QUOTIENT(ROW(A21)-1,3)+2),"'","\'"),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IF(MOD(ROW(A21)-1,3)=2,"","")))</f>
        <v/>
      </c>
    </row>
    <row r="27" spans="1:3" x14ac:dyDescent="0.25">
      <c r="A27" t="str">
        <f>IF(AND(MOD(ROW(A22)-1,3)=0,INDEX(artwork.xlsx!G:G,QUOTIENT(ROW(A22)-1,3)+2)&lt;&gt;""),"/* "&amp;INDEX(artwork.xlsx!G:G,QUOTIENT(ROW(A22)-1,3)+2)&amp;" */","  ")&amp;
IF(AND(INDEX(artwork.xlsx!F:F,QUOTIENT(ROW(A22)-1,3)+2)&lt;&gt;""),"/* "&amp;INDEX(artwork.xlsx!F:F,QUOTIENT(ROW(A22)-1,3)+2)&amp;" */","  ")&amp;IF(AND(ISERROR(MATCH("},",B27:B$5003,0)), ISERROR(MATCH("    ];",$A$5:A23,0))),"];","")</f>
        <v xml:space="preserve">    </v>
      </c>
      <c r="B27" t="str">
        <f t="shared" si="3"/>
        <v>{</v>
      </c>
      <c r="C27" s="18" t="str">
        <f>IF(AND(MOD(ROW(A22)-1,3)=0, INDEX(artwork.xlsx!J:J,QUOTIENT(ROW(A22)-1,3)+2)&lt;&gt;""),
     artwork.xlsx!$H$1&amp;": """ &amp;SUBSTITUTE(INDEX(artwork.xlsx!H:H,QUOTIENT(ROW(A22)-1,3)+2)," ","") &amp;""",  " &amp;
     artwork.xlsx!$J$1&amp; ": """ &amp; INDEX(artwork.xlsx!J:J,QUOTIENT(ROW(A22)-1,3)+2) &amp;""",  " &amp;
     artwork.xlsx!$L$1&amp; ": """ &amp; SUBSTITUTE(IF(LEFT(INDEX(artwork.xlsx!L:L,QUOTIENT(ROW(A22)-1,3)+2),4)="http","",artwork.xlsx!$M$1) &amp; INDEX(artwork.xlsx!L:L,QUOTIENT(ROW(A22)-1,3)+2),artwork.xlsx!$N$1,"") &amp; """,",
 IF(AND(MOD(ROW(A22)-1,3)=1,INDEX(artwork.xlsx!J:J,QUOTIENT(ROW(A22)-1,3)+2)&lt;&gt;""),
SUBSTITUTE(    artwork.xlsx!$K$1&amp;": '\\n" &amp;
SUBSTITUTE(SUBSTITUTE(SUBSTITUTE(SUBSTITUTE(SUBSTITUTE(INDEX(artwork.xlsx!K:K,QUOTIENT(ROW(A22)-1,3)+2),"'","\'"),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IF(MOD(ROW(A22)-1,3)=2,"","")))</f>
        <v>id: "festival",  frenchName: "Festival",  artwork: "http://wiki.dominionstrategy.com/images/d/dc/FestivalArt.jpg",</v>
      </c>
    </row>
    <row r="28" spans="1:3" ht="135" x14ac:dyDescent="0.25">
      <c r="A28" t="str">
        <f>IF(AND(MOD(ROW(A23)-1,3)=0,INDEX(artwork.xlsx!G:G,QUOTIENT(ROW(A23)-1,3)+2)&lt;&gt;""),"/* "&amp;INDEX(artwork.xlsx!G:G,QUOTIENT(ROW(A23)-1,3)+2)&amp;" */","  ")&amp;
IF(AND(INDEX(artwork.xlsx!F:F,QUOTIENT(ROW(A23)-1,3)+2)&lt;&gt;""),"/* "&amp;INDEX(artwork.xlsx!F:F,QUOTIENT(ROW(A23)-1,3)+2)&amp;" */","  ")&amp;IF(AND(ISERROR(MATCH("},",B28:B$5003,0)), ISERROR(MATCH("    ];",$A$5:A27,0))),"];","")</f>
        <v xml:space="preserve">    </v>
      </c>
      <c r="B28" t="str">
        <f t="shared" si="3"/>
        <v/>
      </c>
      <c r="C28" s="18" t="str">
        <f>IF(AND(MOD(ROW(A23)-1,3)=0, INDEX(artwork.xlsx!J:J,QUOTIENT(ROW(A23)-1,3)+2)&lt;&gt;""),
     artwork.xlsx!$H$1&amp;": """ &amp;SUBSTITUTE(INDEX(artwork.xlsx!H:H,QUOTIENT(ROW(A23)-1,3)+2)," ","") &amp;""",  " &amp;
     artwork.xlsx!$J$1&amp; ": """ &amp; INDEX(artwork.xlsx!J:J,QUOTIENT(ROW(A23)-1,3)+2) &amp;""",  " &amp;
     artwork.xlsx!$L$1&amp; ": """ &amp; SUBSTITUTE(IF(LEFT(INDEX(artwork.xlsx!L:L,QUOTIENT(ROW(A23)-1,3)+2),4)="http","",artwork.xlsx!$M$1) &amp; INDEX(artwork.xlsx!L:L,QUOTIENT(ROW(A23)-1,3)+2),artwork.xlsx!$N$1,"") &amp; """,",
 IF(AND(MOD(ROW(A23)-1,3)=1,INDEX(artwork.xlsx!J:J,QUOTIENT(ROW(A23)-1,3)+2)&lt;&gt;""),
SUBSTITUTE(    artwork.xlsx!$K$1&amp;": '\\n" &amp;
SUBSTITUTE(SUBSTITUTE(SUBSTITUTE(SUBSTITUTE(SUBSTITUTE(INDEX(artwork.xlsx!K:K,QUOTIENT(ROW(A23)-1,3)+2),"'","\'"),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IF(MOD(ROW(A23)-1,3)=2,"","")))</f>
        <v>text_html: '\
&lt;div class="card-text" style="top:47px;"&gt;&lt;div style="font-weight: bold;"&gt;&lt;div style="line-height:28px;"&gt;\
&lt;div style="display:inline;"&gt;&lt;div style="display:inline; font-size:28px;"&gt;+2 Actions&lt;/div&gt;&lt;/div&gt;&lt;br&gt;\
&lt;div style="display:inline;"&gt;&lt;div style="display:inline; font-size:28px;"&gt;+1 Achat&lt;/div&gt;&lt;/div&gt;&lt;br&gt;\
&lt;div style="display:inline;"&gt;&lt;div style="display:inline; font-size:28px;"&gt;+    &lt;/div&gt;&lt;/div&gt;&lt;br&gt;\
&lt;/div&gt;&lt;/div&gt;\
&lt;div class="card-text-coin-icon" style="transform:scale(0.21); top:60px;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29" spans="1:3" x14ac:dyDescent="0.25">
      <c r="A29" t="str">
        <f>IF(AND(MOD(ROW(A24)-1,3)=0,INDEX(artwork.xlsx!G:G,QUOTIENT(ROW(A24)-1,3)+2)&lt;&gt;""),"/* "&amp;INDEX(artwork.xlsx!G:G,QUOTIENT(ROW(A24)-1,3)+2)&amp;" */","  ")&amp;
IF(AND(INDEX(artwork.xlsx!F:F,QUOTIENT(ROW(A24)-1,3)+2)&lt;&gt;""),"/* "&amp;INDEX(artwork.xlsx!F:F,QUOTIENT(ROW(A24)-1,3)+2)&amp;" */","  ")&amp;IF(AND(ISERROR(MATCH("},",B29:B$5003,0)), ISERROR(MATCH("    ];",$A$5:A25,0))),"];","")</f>
        <v xml:space="preserve">    </v>
      </c>
      <c r="B29" t="str">
        <f t="shared" si="3"/>
        <v>},</v>
      </c>
      <c r="C29" s="18" t="str">
        <f>IF(AND(MOD(ROW(A24)-1,3)=0, INDEX(artwork.xlsx!J:J,QUOTIENT(ROW(A24)-1,3)+2)&lt;&gt;""),
     artwork.xlsx!$H$1&amp;": """ &amp;SUBSTITUTE(INDEX(artwork.xlsx!H:H,QUOTIENT(ROW(A24)-1,3)+2)," ","") &amp;""",  " &amp;
     artwork.xlsx!$J$1&amp; ": """ &amp; INDEX(artwork.xlsx!J:J,QUOTIENT(ROW(A24)-1,3)+2) &amp;""",  " &amp;
     artwork.xlsx!$L$1&amp; ": """ &amp; SUBSTITUTE(IF(LEFT(INDEX(artwork.xlsx!L:L,QUOTIENT(ROW(A24)-1,3)+2),4)="http","",artwork.xlsx!$M$1) &amp; INDEX(artwork.xlsx!L:L,QUOTIENT(ROW(A24)-1,3)+2),artwork.xlsx!$N$1,"") &amp; """,",
 IF(AND(MOD(ROW(A24)-1,3)=1,INDEX(artwork.xlsx!J:J,QUOTIENT(ROW(A24)-1,3)+2)&lt;&gt;""),
SUBSTITUTE(    artwork.xlsx!$K$1&amp;": '\\n" &amp;
SUBSTITUTE(SUBSTITUTE(SUBSTITUTE(SUBSTITUTE(SUBSTITUTE(INDEX(artwork.xlsx!K:K,QUOTIENT(ROW(A24)-1,3)+2),"'","\'"),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IF(MOD(ROW(A24)-1,3)=2,"","")))</f>
        <v/>
      </c>
    </row>
    <row r="30" spans="1:3" x14ac:dyDescent="0.25">
      <c r="A30" t="str">
        <f>IF(AND(MOD(ROW(A25)-1,3)=0,INDEX(artwork.xlsx!G:G,QUOTIENT(ROW(A25)-1,3)+2)&lt;&gt;""),"/* "&amp;INDEX(artwork.xlsx!G:G,QUOTIENT(ROW(A25)-1,3)+2)&amp;" */","  ")&amp;
IF(AND(INDEX(artwork.xlsx!F:F,QUOTIENT(ROW(A25)-1,3)+2)&lt;&gt;""),"/* "&amp;INDEX(artwork.xlsx!F:F,QUOTIENT(ROW(A25)-1,3)+2)&amp;" */","  ")&amp;IF(AND(ISERROR(MATCH("},",B30:B$5003,0)), ISERROR(MATCH("    ];",$A$5:A26,0))),"];","")</f>
        <v xml:space="preserve">    </v>
      </c>
      <c r="B30" t="str">
        <f t="shared" si="3"/>
        <v>{</v>
      </c>
      <c r="C30" s="18" t="str">
        <f>IF(AND(MOD(ROW(A25)-1,3)=0, INDEX(artwork.xlsx!J:J,QUOTIENT(ROW(A25)-1,3)+2)&lt;&gt;""),
     artwork.xlsx!$H$1&amp;": """ &amp;SUBSTITUTE(INDEX(artwork.xlsx!H:H,QUOTIENT(ROW(A25)-1,3)+2)," ","") &amp;""",  " &amp;
     artwork.xlsx!$J$1&amp; ": """ &amp; INDEX(artwork.xlsx!J:J,QUOTIENT(ROW(A25)-1,3)+2) &amp;""",  " &amp;
     artwork.xlsx!$L$1&amp; ": """ &amp; SUBSTITUTE(IF(LEFT(INDEX(artwork.xlsx!L:L,QUOTIENT(ROW(A25)-1,3)+2),4)="http","",artwork.xlsx!$M$1) &amp; INDEX(artwork.xlsx!L:L,QUOTIENT(ROW(A25)-1,3)+2),artwork.xlsx!$N$1,"") &amp; """,",
 IF(AND(MOD(ROW(A25)-1,3)=1,INDEX(artwork.xlsx!J:J,QUOTIENT(ROW(A25)-1,3)+2)&lt;&gt;""),
SUBSTITUTE(    artwork.xlsx!$K$1&amp;": '\\n" &amp;
SUBSTITUTE(SUBSTITUTE(SUBSTITUTE(SUBSTITUTE(SUBSTITUTE(INDEX(artwork.xlsx!K:K,QUOTIENT(ROW(A25)-1,3)+2),"'","\'"),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IF(MOD(ROW(A25)-1,3)=2,"","")))</f>
        <v>id: "gardens",  frenchName: "Jardins",  artwork: "http://wiki.dominionstrategy.com/images/4/43/GardensArt.jpg",</v>
      </c>
    </row>
    <row r="31" spans="1:3" ht="150" x14ac:dyDescent="0.25">
      <c r="A31" t="str">
        <f>IF(AND(MOD(ROW(A26)-1,3)=0,INDEX(artwork.xlsx!G:G,QUOTIENT(ROW(A26)-1,3)+2)&lt;&gt;""),"/* "&amp;INDEX(artwork.xlsx!G:G,QUOTIENT(ROW(A26)-1,3)+2)&amp;" */","  ")&amp;
IF(AND(INDEX(artwork.xlsx!F:F,QUOTIENT(ROW(A26)-1,3)+2)&lt;&gt;""),"/* "&amp;INDEX(artwork.xlsx!F:F,QUOTIENT(ROW(A26)-1,3)+2)&amp;" */","  ")&amp;IF(AND(ISERROR(MATCH("},",B31:B$5003,0)), ISERROR(MATCH("    ];",$A$5:A30,0))),"];","")</f>
        <v xml:space="preserve">    </v>
      </c>
      <c r="B31" t="str">
        <f t="shared" si="3"/>
        <v/>
      </c>
      <c r="C31" s="18" t="str">
        <f>IF(AND(MOD(ROW(A26)-1,3)=0, INDEX(artwork.xlsx!J:J,QUOTIENT(ROW(A26)-1,3)+2)&lt;&gt;""),
     artwork.xlsx!$H$1&amp;": """ &amp;SUBSTITUTE(INDEX(artwork.xlsx!H:H,QUOTIENT(ROW(A26)-1,3)+2)," ","") &amp;""",  " &amp;
     artwork.xlsx!$J$1&amp; ": """ &amp; INDEX(artwork.xlsx!J:J,QUOTIENT(ROW(A26)-1,3)+2) &amp;""",  " &amp;
     artwork.xlsx!$L$1&amp; ": """ &amp; SUBSTITUTE(IF(LEFT(INDEX(artwork.xlsx!L:L,QUOTIENT(ROW(A26)-1,3)+2),4)="http","",artwork.xlsx!$M$1) &amp; INDEX(artwork.xlsx!L:L,QUOTIENT(ROW(A26)-1,3)+2),artwork.xlsx!$N$1,"") &amp; """,",
 IF(AND(MOD(ROW(A26)-1,3)=1,INDEX(artwork.xlsx!J:J,QUOTIENT(ROW(A26)-1,3)+2)&lt;&gt;""),
SUBSTITUTE(    artwork.xlsx!$K$1&amp;": '\\n" &amp;
SUBSTITUTE(SUBSTITUTE(SUBSTITUTE(SUBSTITUTE(SUBSTITUTE(INDEX(artwork.xlsx!K:K,QUOTIENT(ROW(A26)-1,3)+2),"'","\'"),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IF(MOD(ROW(A26)-1,3)=2,"","")))</f>
        <v>text_html: '\
&lt;div class="card-text" style="top:47px;"&gt;&lt;div style="position:relative; top:10px;"&gt;&lt;div style="line-height:20px;"&gt;\
&lt;div style="display:inline;"&gt;&lt;div style="display:inline; font-size:20px;"&gt;Vaut         pour chaque&lt;/div&gt;&lt;/div&gt;&lt;br&gt;\
&lt;div style="display:inline;"&gt;&lt;div style="display:inline; font-size:20px;"&gt;10 cartes que vous avez&lt;/div&gt;&lt;/div&gt;&lt;br&gt;\
&lt;div style="display:inline;"&gt;&lt;div style="display:inline; font-size:20px;"&gt;(arrondi à l\'unité inférieure).&lt;/div&gt;&lt;/div&gt;&lt;br&gt;\
&lt;/div&gt;&lt;/div&gt;\
&lt;div class="card-text-vp-icon-container" style="display:inline; transform:scale(0.2); top:10px;left:105px;"&gt;\
&lt;div class="card-text-vp-text-container"&gt;\
&lt;div class="card-text-vp-text" style="top:8px;"&gt;1&lt;/div&gt;&lt;/div&gt;\
&lt;div class="card-text-vp-icon"&gt;&lt;/div&gt;&lt;/div&gt;&lt;/div&gt;'</v>
      </c>
    </row>
    <row r="32" spans="1:3" x14ac:dyDescent="0.25">
      <c r="A32" t="str">
        <f>IF(AND(MOD(ROW(A27)-1,3)=0,INDEX(artwork.xlsx!G:G,QUOTIENT(ROW(A27)-1,3)+2)&lt;&gt;""),"/* "&amp;INDEX(artwork.xlsx!G:G,QUOTIENT(ROW(A27)-1,3)+2)&amp;" */","  ")&amp;
IF(AND(INDEX(artwork.xlsx!F:F,QUOTIENT(ROW(A27)-1,3)+2)&lt;&gt;""),"/* "&amp;INDEX(artwork.xlsx!F:F,QUOTIENT(ROW(A27)-1,3)+2)&amp;" */","  ")&amp;IF(AND(ISERROR(MATCH("},",B32:B$5003,0)), ISERROR(MATCH("    ];",$A$5:A28,0))),"];","")</f>
        <v xml:space="preserve">    </v>
      </c>
      <c r="B32" t="str">
        <f t="shared" si="3"/>
        <v>},</v>
      </c>
      <c r="C32" s="18" t="str">
        <f>IF(AND(MOD(ROW(A27)-1,3)=0, INDEX(artwork.xlsx!J:J,QUOTIENT(ROW(A27)-1,3)+2)&lt;&gt;""),
     artwork.xlsx!$H$1&amp;": """ &amp;SUBSTITUTE(INDEX(artwork.xlsx!H:H,QUOTIENT(ROW(A27)-1,3)+2)," ","") &amp;""",  " &amp;
     artwork.xlsx!$J$1&amp; ": """ &amp; INDEX(artwork.xlsx!J:J,QUOTIENT(ROW(A27)-1,3)+2) &amp;""",  " &amp;
     artwork.xlsx!$L$1&amp; ": """ &amp; SUBSTITUTE(IF(LEFT(INDEX(artwork.xlsx!L:L,QUOTIENT(ROW(A27)-1,3)+2),4)="http","",artwork.xlsx!$M$1) &amp; INDEX(artwork.xlsx!L:L,QUOTIENT(ROW(A27)-1,3)+2),artwork.xlsx!$N$1,"") &amp; """,",
 IF(AND(MOD(ROW(A27)-1,3)=1,INDEX(artwork.xlsx!J:J,QUOTIENT(ROW(A27)-1,3)+2)&lt;&gt;""),
SUBSTITUTE(    artwork.xlsx!$K$1&amp;": '\\n" &amp;
SUBSTITUTE(SUBSTITUTE(SUBSTITUTE(SUBSTITUTE(SUBSTITUTE(INDEX(artwork.xlsx!K:K,QUOTIENT(ROW(A27)-1,3)+2),"'","\'"),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IF(MOD(ROW(A27)-1,3)=2,"","")))</f>
        <v/>
      </c>
    </row>
    <row r="33" spans="1:3" x14ac:dyDescent="0.25">
      <c r="A33" t="str">
        <f>IF(AND(MOD(ROW(A28)-1,3)=0,INDEX(artwork.xlsx!G:G,QUOTIENT(ROW(A28)-1,3)+2)&lt;&gt;""),"/* "&amp;INDEX(artwork.xlsx!G:G,QUOTIENT(ROW(A28)-1,3)+2)&amp;" */","  ")&amp;
IF(AND(INDEX(artwork.xlsx!F:F,QUOTIENT(ROW(A28)-1,3)+2)&lt;&gt;""),"/* "&amp;INDEX(artwork.xlsx!F:F,QUOTIENT(ROW(A28)-1,3)+2)&amp;" */","  ")&amp;IF(AND(ISERROR(MATCH("},",B33:B$5003,0)), ISERROR(MATCH("    ];",$A$5:A29,0))),"];","")</f>
        <v xml:space="preserve">    </v>
      </c>
      <c r="B33" t="str">
        <f t="shared" si="3"/>
        <v>{</v>
      </c>
      <c r="C33" s="18" t="str">
        <f>IF(AND(MOD(ROW(A28)-1,3)=0, INDEX(artwork.xlsx!J:J,QUOTIENT(ROW(A28)-1,3)+2)&lt;&gt;""),
     artwork.xlsx!$H$1&amp;": """ &amp;SUBSTITUTE(INDEX(artwork.xlsx!H:H,QUOTIENT(ROW(A28)-1,3)+2)," ","") &amp;""",  " &amp;
     artwork.xlsx!$J$1&amp; ": """ &amp; INDEX(artwork.xlsx!J:J,QUOTIENT(ROW(A28)-1,3)+2) &amp;""",  " &amp;
     artwork.xlsx!$L$1&amp; ": """ &amp; SUBSTITUTE(IF(LEFT(INDEX(artwork.xlsx!L:L,QUOTIENT(ROW(A28)-1,3)+2),4)="http","",artwork.xlsx!$M$1) &amp; INDEX(artwork.xlsx!L:L,QUOTIENT(ROW(A28)-1,3)+2),artwork.xlsx!$N$1,"") &amp; """,",
 IF(AND(MOD(ROW(A28)-1,3)=1,INDEX(artwork.xlsx!J:J,QUOTIENT(ROW(A28)-1,3)+2)&lt;&gt;""),
SUBSTITUTE(    artwork.xlsx!$K$1&amp;": '\\n" &amp;
SUBSTITUTE(SUBSTITUTE(SUBSTITUTE(SUBSTITUTE(SUBSTITUTE(INDEX(artwork.xlsx!K:K,QUOTIENT(ROW(A28)-1,3)+2),"'","\'"),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IF(MOD(ROW(A28)-1,3)=2,"","")))</f>
        <v>id: "laboratory",  frenchName: "Laboratoire",  artwork: "http://wiki.dominionstrategy.com/images/6/60/LaboratoryArt.jpg",</v>
      </c>
    </row>
    <row r="34" spans="1:3" ht="75" x14ac:dyDescent="0.25">
      <c r="A34" t="str">
        <f>IF(AND(MOD(ROW(A29)-1,3)=0,INDEX(artwork.xlsx!G:G,QUOTIENT(ROW(A29)-1,3)+2)&lt;&gt;""),"/* "&amp;INDEX(artwork.xlsx!G:G,QUOTIENT(ROW(A29)-1,3)+2)&amp;" */","  ")&amp;
IF(AND(INDEX(artwork.xlsx!F:F,QUOTIENT(ROW(A29)-1,3)+2)&lt;&gt;""),"/* "&amp;INDEX(artwork.xlsx!F:F,QUOTIENT(ROW(A29)-1,3)+2)&amp;" */","  ")&amp;IF(AND(ISERROR(MATCH("},",B34:B$5003,0)), ISERROR(MATCH("    ];",$A$5:A33,0))),"];","")</f>
        <v xml:space="preserve">    </v>
      </c>
      <c r="B34" t="str">
        <f t="shared" si="3"/>
        <v/>
      </c>
      <c r="C34" s="18" t="str">
        <f>IF(AND(MOD(ROW(A29)-1,3)=0, INDEX(artwork.xlsx!J:J,QUOTIENT(ROW(A29)-1,3)+2)&lt;&gt;""),
     artwork.xlsx!$H$1&amp;": """ &amp;SUBSTITUTE(INDEX(artwork.xlsx!H:H,QUOTIENT(ROW(A29)-1,3)+2)," ","") &amp;""",  " &amp;
     artwork.xlsx!$J$1&amp; ": """ &amp; INDEX(artwork.xlsx!J:J,QUOTIENT(ROW(A29)-1,3)+2) &amp;""",  " &amp;
     artwork.xlsx!$L$1&amp; ": """ &amp; SUBSTITUTE(IF(LEFT(INDEX(artwork.xlsx!L:L,QUOTIENT(ROW(A29)-1,3)+2),4)="http","",artwork.xlsx!$M$1) &amp; INDEX(artwork.xlsx!L:L,QUOTIENT(ROW(A29)-1,3)+2),artwork.xlsx!$N$1,"") &amp; """,",
 IF(AND(MOD(ROW(A29)-1,3)=1,INDEX(artwork.xlsx!J:J,QUOTIENT(ROW(A29)-1,3)+2)&lt;&gt;""),
SUBSTITUTE(    artwork.xlsx!$K$1&amp;": '\\n" &amp;
SUBSTITUTE(SUBSTITUTE(SUBSTITUTE(SUBSTITUTE(SUBSTITUTE(INDEX(artwork.xlsx!K:K,QUOTIENT(ROW(A29)-1,3)+2),"'","\'"),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IF(MOD(ROW(A29)-1,3)=2,"","")))</f>
        <v>text_html: '\
&lt;div class="card-text" style="top:55px;"&gt;&lt;div style="font-weight: bold;"&gt;&lt;div style="line-height:28px;"&gt;\
&lt;div style="display:inline;"&gt;&lt;div style="display:inline; font-size:28px;"&gt;+2 Cartes&lt;/div&gt;&lt;/div&gt;&lt;br&gt;\
&lt;div style="display:inline;"&gt;&lt;div style="display:inline; font-size:28px;"&gt;+1 Action&lt;/div&gt;&lt;/div&gt;&lt;br&gt;\
&lt;/div&gt;&lt;/div&gt;&lt;/div&gt;'</v>
      </c>
    </row>
    <row r="35" spans="1:3" x14ac:dyDescent="0.25">
      <c r="A35" t="str">
        <f>IF(AND(MOD(ROW(A30)-1,3)=0,INDEX(artwork.xlsx!G:G,QUOTIENT(ROW(A30)-1,3)+2)&lt;&gt;""),"/* "&amp;INDEX(artwork.xlsx!G:G,QUOTIENT(ROW(A30)-1,3)+2)&amp;" */","  ")&amp;
IF(AND(INDEX(artwork.xlsx!F:F,QUOTIENT(ROW(A30)-1,3)+2)&lt;&gt;""),"/* "&amp;INDEX(artwork.xlsx!F:F,QUOTIENT(ROW(A30)-1,3)+2)&amp;" */","  ")&amp;IF(AND(ISERROR(MATCH("},",B35:B$5003,0)), ISERROR(MATCH("    ];",$A$5:A31,0))),"];","")</f>
        <v xml:space="preserve">    </v>
      </c>
      <c r="B35" t="str">
        <f t="shared" si="3"/>
        <v>},</v>
      </c>
      <c r="C35" s="18" t="str">
        <f>IF(AND(MOD(ROW(A30)-1,3)=0, INDEX(artwork.xlsx!J:J,QUOTIENT(ROW(A30)-1,3)+2)&lt;&gt;""),
     artwork.xlsx!$H$1&amp;": """ &amp;SUBSTITUTE(INDEX(artwork.xlsx!H:H,QUOTIENT(ROW(A30)-1,3)+2)," ","") &amp;""",  " &amp;
     artwork.xlsx!$J$1&amp; ": """ &amp; INDEX(artwork.xlsx!J:J,QUOTIENT(ROW(A30)-1,3)+2) &amp;""",  " &amp;
     artwork.xlsx!$L$1&amp; ": """ &amp; SUBSTITUTE(IF(LEFT(INDEX(artwork.xlsx!L:L,QUOTIENT(ROW(A30)-1,3)+2),4)="http","",artwork.xlsx!$M$1) &amp; INDEX(artwork.xlsx!L:L,QUOTIENT(ROW(A30)-1,3)+2),artwork.xlsx!$N$1,"") &amp; """,",
 IF(AND(MOD(ROW(A30)-1,3)=1,INDEX(artwork.xlsx!J:J,QUOTIENT(ROW(A30)-1,3)+2)&lt;&gt;""),
SUBSTITUTE(    artwork.xlsx!$K$1&amp;": '\\n" &amp;
SUBSTITUTE(SUBSTITUTE(SUBSTITUTE(SUBSTITUTE(SUBSTITUTE(INDEX(artwork.xlsx!K:K,QUOTIENT(ROW(A30)-1,3)+2),"'","\'"),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IF(MOD(ROW(A30)-1,3)=2,"","")))</f>
        <v/>
      </c>
    </row>
    <row r="36" spans="1:3" x14ac:dyDescent="0.25">
      <c r="A36" t="str">
        <f>IF(AND(MOD(ROW(A31)-1,3)=0,INDEX(artwork.xlsx!G:G,QUOTIENT(ROW(A31)-1,3)+2)&lt;&gt;""),"/* "&amp;INDEX(artwork.xlsx!G:G,QUOTIENT(ROW(A31)-1,3)+2)&amp;" */","  ")&amp;
IF(AND(INDEX(artwork.xlsx!F:F,QUOTIENT(ROW(A31)-1,3)+2)&lt;&gt;""),"/* "&amp;INDEX(artwork.xlsx!F:F,QUOTIENT(ROW(A31)-1,3)+2)&amp;" */","  ")&amp;IF(AND(ISERROR(MATCH("},",B36:B$5003,0)), ISERROR(MATCH("    ];",$A$5:A32,0))),"];","")</f>
        <v xml:space="preserve">    </v>
      </c>
      <c r="B36" t="str">
        <f t="shared" si="3"/>
        <v>{</v>
      </c>
      <c r="C36" s="18" t="str">
        <f>IF(AND(MOD(ROW(A31)-1,3)=0, INDEX(artwork.xlsx!J:J,QUOTIENT(ROW(A31)-1,3)+2)&lt;&gt;""),
     artwork.xlsx!$H$1&amp;": """ &amp;SUBSTITUTE(INDEX(artwork.xlsx!H:H,QUOTIENT(ROW(A31)-1,3)+2)," ","") &amp;""",  " &amp;
     artwork.xlsx!$J$1&amp; ": """ &amp; INDEX(artwork.xlsx!J:J,QUOTIENT(ROW(A31)-1,3)+2) &amp;""",  " &amp;
     artwork.xlsx!$L$1&amp; ": """ &amp; SUBSTITUTE(IF(LEFT(INDEX(artwork.xlsx!L:L,QUOTIENT(ROW(A31)-1,3)+2),4)="http","",artwork.xlsx!$M$1) &amp; INDEX(artwork.xlsx!L:L,QUOTIENT(ROW(A31)-1,3)+2),artwork.xlsx!$N$1,"") &amp; """,",
 IF(AND(MOD(ROW(A31)-1,3)=1,INDEX(artwork.xlsx!J:J,QUOTIENT(ROW(A31)-1,3)+2)&lt;&gt;""),
SUBSTITUTE(    artwork.xlsx!$K$1&amp;": '\\n" &amp;
SUBSTITUTE(SUBSTITUTE(SUBSTITUTE(SUBSTITUTE(SUBSTITUTE(INDEX(artwork.xlsx!K:K,QUOTIENT(ROW(A31)-1,3)+2),"'","\'"),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IF(MOD(ROW(A31)-1,3)=2,"","")))</f>
        <v>id: "library",  frenchName: "Bibliothèque",  artwork: "http://wiki.dominionstrategy.com/images/d/de/LibraryArt.jpg",</v>
      </c>
    </row>
    <row r="37" spans="1:3" ht="120" x14ac:dyDescent="0.25">
      <c r="A37" t="str">
        <f>IF(AND(MOD(ROW(A32)-1,3)=0,INDEX(artwork.xlsx!G:G,QUOTIENT(ROW(A32)-1,3)+2)&lt;&gt;""),"/* "&amp;INDEX(artwork.xlsx!G:G,QUOTIENT(ROW(A32)-1,3)+2)&amp;" */","  ")&amp;
IF(AND(INDEX(artwork.xlsx!F:F,QUOTIENT(ROW(A32)-1,3)+2)&lt;&gt;""),"/* "&amp;INDEX(artwork.xlsx!F:F,QUOTIENT(ROW(A32)-1,3)+2)&amp;" */","  ")&amp;IF(AND(ISERROR(MATCH("},",B37:B$5003,0)), ISERROR(MATCH("    ];",$A$5:A36,0))),"];","")</f>
        <v xml:space="preserve">    </v>
      </c>
      <c r="B37" t="str">
        <f t="shared" si="3"/>
        <v/>
      </c>
      <c r="C37" s="18" t="str">
        <f>IF(AND(MOD(ROW(A32)-1,3)=0, INDEX(artwork.xlsx!J:J,QUOTIENT(ROW(A32)-1,3)+2)&lt;&gt;""),
     artwork.xlsx!$H$1&amp;": """ &amp;SUBSTITUTE(INDEX(artwork.xlsx!H:H,QUOTIENT(ROW(A32)-1,3)+2)," ","") &amp;""",  " &amp;
     artwork.xlsx!$J$1&amp; ": """ &amp; INDEX(artwork.xlsx!J:J,QUOTIENT(ROW(A32)-1,3)+2) &amp;""",  " &amp;
     artwork.xlsx!$L$1&amp; ": """ &amp; SUBSTITUTE(IF(LEFT(INDEX(artwork.xlsx!L:L,QUOTIENT(ROW(A32)-1,3)+2),4)="http","",artwork.xlsx!$M$1) &amp; INDEX(artwork.xlsx!L:L,QUOTIENT(ROW(A32)-1,3)+2),artwork.xlsx!$N$1,"") &amp; """,",
 IF(AND(MOD(ROW(A32)-1,3)=1,INDEX(artwork.xlsx!J:J,QUOTIENT(ROW(A32)-1,3)+2)&lt;&gt;""),
SUBSTITUTE(    artwork.xlsx!$K$1&amp;": '\\n" &amp;
SUBSTITUTE(SUBSTITUTE(SUBSTITUTE(SUBSTITUTE(SUBSTITUTE(INDEX(artwork.xlsx!K:K,QUOTIENT(ROW(A32)-1,3)+2),"'","\'"),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IF(MOD(ROW(A32)-1,3)=2,"","")))</f>
        <v>text_html: '\
&lt;div class="card-text" style="top:20px;"&gt;&lt;div style="position:relative; top:15px;"&gt;&lt;div style="line-height:18px;"&gt;\
&lt;div style="display:inline;"&gt;&lt;div style="display:inline; font-size:18px;"&gt;Piochez jusqu\'à ce que vous ayez&lt;/div&gt;&lt;/div&gt;&lt;br&gt;\
&lt;div style="display:inline;"&gt;&lt;div style="display:inline; font-size:18px;"&gt;7 cartes en main. Chaque carte Action&lt;/div&gt;&lt;/div&gt;&lt;br&gt;\
&lt;div style="display:inline;"&gt;&lt;div style="display:inline; font-size:18px;"&gt;piochée peut être mise de côté.&lt;/div&gt;&lt;/div&gt;&lt;br&gt;\
&lt;div style="display:inline;"&gt;&lt;div style="display:inline; font-size:18px;"&gt;Défaussez les cartes mises de côté&lt;/div&gt;&lt;/div&gt;&lt;br&gt;\
&lt;div style="display:inline;"&gt;&lt;div style="display:inline; font-size:18px;"&gt;lorsque vous avez terminé de piocher&lt;/div&gt;&lt;/div&gt;&lt;br&gt;\
&lt;/div&gt;&lt;/div&gt;&lt;/div&gt;'</v>
      </c>
    </row>
    <row r="38" spans="1:3" x14ac:dyDescent="0.25">
      <c r="A38" t="str">
        <f>IF(AND(MOD(ROW(A33)-1,3)=0,INDEX(artwork.xlsx!G:G,QUOTIENT(ROW(A33)-1,3)+2)&lt;&gt;""),"/* "&amp;INDEX(artwork.xlsx!G:G,QUOTIENT(ROW(A33)-1,3)+2)&amp;" */","  ")&amp;
IF(AND(INDEX(artwork.xlsx!F:F,QUOTIENT(ROW(A33)-1,3)+2)&lt;&gt;""),"/* "&amp;INDEX(artwork.xlsx!F:F,QUOTIENT(ROW(A33)-1,3)+2)&amp;" */","  ")&amp;IF(AND(ISERROR(MATCH("},",B38:B$5003,0)), ISERROR(MATCH("    ];",$A$5:A34,0))),"];","")</f>
        <v xml:space="preserve">    </v>
      </c>
      <c r="B38" t="str">
        <f t="shared" si="3"/>
        <v>},</v>
      </c>
      <c r="C38" s="18" t="str">
        <f>IF(AND(MOD(ROW(A33)-1,3)=0, INDEX(artwork.xlsx!J:J,QUOTIENT(ROW(A33)-1,3)+2)&lt;&gt;""),
     artwork.xlsx!$H$1&amp;": """ &amp;SUBSTITUTE(INDEX(artwork.xlsx!H:H,QUOTIENT(ROW(A33)-1,3)+2)," ","") &amp;""",  " &amp;
     artwork.xlsx!$J$1&amp; ": """ &amp; INDEX(artwork.xlsx!J:J,QUOTIENT(ROW(A33)-1,3)+2) &amp;""",  " &amp;
     artwork.xlsx!$L$1&amp; ": """ &amp; SUBSTITUTE(IF(LEFT(INDEX(artwork.xlsx!L:L,QUOTIENT(ROW(A33)-1,3)+2),4)="http","",artwork.xlsx!$M$1) &amp; INDEX(artwork.xlsx!L:L,QUOTIENT(ROW(A33)-1,3)+2),artwork.xlsx!$N$1,"") &amp; """,",
 IF(AND(MOD(ROW(A33)-1,3)=1,INDEX(artwork.xlsx!J:J,QUOTIENT(ROW(A33)-1,3)+2)&lt;&gt;""),
SUBSTITUTE(    artwork.xlsx!$K$1&amp;": '\\n" &amp;
SUBSTITUTE(SUBSTITUTE(SUBSTITUTE(SUBSTITUTE(SUBSTITUTE(INDEX(artwork.xlsx!K:K,QUOTIENT(ROW(A33)-1,3)+2),"'","\'"),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IF(MOD(ROW(A33)-1,3)=2,"","")))</f>
        <v/>
      </c>
    </row>
    <row r="39" spans="1:3" x14ac:dyDescent="0.25">
      <c r="A39" t="str">
        <f>IF(AND(MOD(ROW(A34)-1,3)=0,INDEX(artwork.xlsx!G:G,QUOTIENT(ROW(A34)-1,3)+2)&lt;&gt;""),"/* "&amp;INDEX(artwork.xlsx!G:G,QUOTIENT(ROW(A34)-1,3)+2)&amp;" */","  ")&amp;
IF(AND(INDEX(artwork.xlsx!F:F,QUOTIENT(ROW(A34)-1,3)+2)&lt;&gt;""),"/* "&amp;INDEX(artwork.xlsx!F:F,QUOTIENT(ROW(A34)-1,3)+2)&amp;" */","  ")&amp;IF(AND(ISERROR(MATCH("},",B39:B$5003,0)), ISERROR(MATCH("    ];",$A$5:A35,0))),"];","")</f>
        <v xml:space="preserve">    </v>
      </c>
      <c r="B39" t="str">
        <f t="shared" si="3"/>
        <v>{</v>
      </c>
      <c r="C39" s="18" t="str">
        <f>IF(AND(MOD(ROW(A34)-1,3)=0, INDEX(artwork.xlsx!J:J,QUOTIENT(ROW(A34)-1,3)+2)&lt;&gt;""),
     artwork.xlsx!$H$1&amp;": """ &amp;SUBSTITUTE(INDEX(artwork.xlsx!H:H,QUOTIENT(ROW(A34)-1,3)+2)," ","") &amp;""",  " &amp;
     artwork.xlsx!$J$1&amp; ": """ &amp; INDEX(artwork.xlsx!J:J,QUOTIENT(ROW(A34)-1,3)+2) &amp;""",  " &amp;
     artwork.xlsx!$L$1&amp; ": """ &amp; SUBSTITUTE(IF(LEFT(INDEX(artwork.xlsx!L:L,QUOTIENT(ROW(A34)-1,3)+2),4)="http","",artwork.xlsx!$M$1) &amp; INDEX(artwork.xlsx!L:L,QUOTIENT(ROW(A34)-1,3)+2),artwork.xlsx!$N$1,"") &amp; """,",
 IF(AND(MOD(ROW(A34)-1,3)=1,INDEX(artwork.xlsx!J:J,QUOTIENT(ROW(A34)-1,3)+2)&lt;&gt;""),
SUBSTITUTE(    artwork.xlsx!$K$1&amp;": '\\n" &amp;
SUBSTITUTE(SUBSTITUTE(SUBSTITUTE(SUBSTITUTE(SUBSTITUTE(INDEX(artwork.xlsx!K:K,QUOTIENT(ROW(A34)-1,3)+2),"'","\'"),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IF(MOD(ROW(A34)-1,3)=2,"","")))</f>
        <v>id: "market",  frenchName: "Marché",  artwork: "http://wiki.dominionstrategy.com/images/2/24/MarketArt.jpg",</v>
      </c>
    </row>
    <row r="40" spans="1:3" ht="150" x14ac:dyDescent="0.25">
      <c r="A40" t="str">
        <f>IF(AND(MOD(ROW(A35)-1,3)=0,INDEX(artwork.xlsx!G:G,QUOTIENT(ROW(A35)-1,3)+2)&lt;&gt;""),"/* "&amp;INDEX(artwork.xlsx!G:G,QUOTIENT(ROW(A35)-1,3)+2)&amp;" */","  ")&amp;
IF(AND(INDEX(artwork.xlsx!F:F,QUOTIENT(ROW(A35)-1,3)+2)&lt;&gt;""),"/* "&amp;INDEX(artwork.xlsx!F:F,QUOTIENT(ROW(A35)-1,3)+2)&amp;" */","  ")&amp;IF(AND(ISERROR(MATCH("},",B40:B$5003,0)), ISERROR(MATCH("    ];",$A$5:A39,0))),"];","")</f>
        <v xml:space="preserve">    </v>
      </c>
      <c r="B40" t="str">
        <f t="shared" si="3"/>
        <v/>
      </c>
      <c r="C40" s="18" t="str">
        <f>IF(AND(MOD(ROW(A35)-1,3)=0, INDEX(artwork.xlsx!J:J,QUOTIENT(ROW(A35)-1,3)+2)&lt;&gt;""),
     artwork.xlsx!$H$1&amp;": """ &amp;SUBSTITUTE(INDEX(artwork.xlsx!H:H,QUOTIENT(ROW(A35)-1,3)+2)," ","") &amp;""",  " &amp;
     artwork.xlsx!$J$1&amp; ": """ &amp; INDEX(artwork.xlsx!J:J,QUOTIENT(ROW(A35)-1,3)+2) &amp;""",  " &amp;
     artwork.xlsx!$L$1&amp; ": """ &amp; SUBSTITUTE(IF(LEFT(INDEX(artwork.xlsx!L:L,QUOTIENT(ROW(A35)-1,3)+2),4)="http","",artwork.xlsx!$M$1) &amp; INDEX(artwork.xlsx!L:L,QUOTIENT(ROW(A35)-1,3)+2),artwork.xlsx!$N$1,"") &amp; """,",
 IF(AND(MOD(ROW(A35)-1,3)=1,INDEX(artwork.xlsx!J:J,QUOTIENT(ROW(A35)-1,3)+2)&lt;&gt;""),
SUBSTITUTE(    artwork.xlsx!$K$1&amp;": '\\n" &amp;
SUBSTITUTE(SUBSTITUTE(SUBSTITUTE(SUBSTITUTE(SUBSTITUTE(INDEX(artwork.xlsx!K:K,QUOTIENT(ROW(A35)-1,3)+2),"'","\'"),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IF(MOD(ROW(A35)-1,3)=2,"","")))</f>
        <v>text_html: '\
&lt;div class="card-text" style="top:29px;"&gt;&lt;div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&lt;div style="display:inline;"&gt;&lt;div style="display:inline; font-size:28px;"&gt;+1 Achat&lt;/div&gt;&lt;/div&gt;&lt;br&gt;\
&lt;div style="display:inline;"&gt;&lt;div style="display:inline; font-size:28px;"&gt;+    &lt;/div&gt;&lt;/div&gt;&lt;br&gt;\
&lt;/div&gt;&lt;/div&gt;\
&lt;div class="card-text-coin-icon" style="transform:scale(0.22); top:87px; display: inline;left:140px;"&gt;\
&lt;div class="card-text-coin-text-container" style="display:inline;"&gt;\
&lt;div class="card-text-coin-text" style="color: black; display:inline; top:8px;"&gt;1&lt;/div&gt;&lt;/div&gt;&lt;/div&gt;&lt;/div&gt;'</v>
      </c>
    </row>
    <row r="41" spans="1:3" x14ac:dyDescent="0.25">
      <c r="A41" t="str">
        <f>IF(AND(MOD(ROW(A36)-1,3)=0,INDEX(artwork.xlsx!G:G,QUOTIENT(ROW(A36)-1,3)+2)&lt;&gt;""),"/* "&amp;INDEX(artwork.xlsx!G:G,QUOTIENT(ROW(A36)-1,3)+2)&amp;" */","  ")&amp;
IF(AND(INDEX(artwork.xlsx!F:F,QUOTIENT(ROW(A36)-1,3)+2)&lt;&gt;""),"/* "&amp;INDEX(artwork.xlsx!F:F,QUOTIENT(ROW(A36)-1,3)+2)&amp;" */","  ")&amp;IF(AND(ISERROR(MATCH("},",B41:B$5003,0)), ISERROR(MATCH("    ];",$A$5:A37,0))),"];","")</f>
        <v xml:space="preserve">    </v>
      </c>
      <c r="B41" t="str">
        <f t="shared" si="3"/>
        <v>},</v>
      </c>
      <c r="C41" s="18" t="str">
        <f>IF(AND(MOD(ROW(A36)-1,3)=0, INDEX(artwork.xlsx!J:J,QUOTIENT(ROW(A36)-1,3)+2)&lt;&gt;""),
     artwork.xlsx!$H$1&amp;": """ &amp;SUBSTITUTE(INDEX(artwork.xlsx!H:H,QUOTIENT(ROW(A36)-1,3)+2)," ","") &amp;""",  " &amp;
     artwork.xlsx!$J$1&amp; ": """ &amp; INDEX(artwork.xlsx!J:J,QUOTIENT(ROW(A36)-1,3)+2) &amp;""",  " &amp;
     artwork.xlsx!$L$1&amp; ": """ &amp; SUBSTITUTE(IF(LEFT(INDEX(artwork.xlsx!L:L,QUOTIENT(ROW(A36)-1,3)+2),4)="http","",artwork.xlsx!$M$1) &amp; INDEX(artwork.xlsx!L:L,QUOTIENT(ROW(A36)-1,3)+2),artwork.xlsx!$N$1,"") &amp; """,",
 IF(AND(MOD(ROW(A36)-1,3)=1,INDEX(artwork.xlsx!J:J,QUOTIENT(ROW(A36)-1,3)+2)&lt;&gt;""),
SUBSTITUTE(    artwork.xlsx!$K$1&amp;": '\\n" &amp;
SUBSTITUTE(SUBSTITUTE(SUBSTITUTE(SUBSTITUTE(SUBSTITUTE(INDEX(artwork.xlsx!K:K,QUOTIENT(ROW(A36)-1,3)+2),"'","\'"),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IF(MOD(ROW(A36)-1,3)=2,"","")))</f>
        <v/>
      </c>
    </row>
    <row r="42" spans="1:3" x14ac:dyDescent="0.25">
      <c r="A42" t="str">
        <f>IF(AND(MOD(ROW(A37)-1,3)=0,INDEX(artwork.xlsx!G:G,QUOTIENT(ROW(A37)-1,3)+2)&lt;&gt;""),"/* "&amp;INDEX(artwork.xlsx!G:G,QUOTIENT(ROW(A37)-1,3)+2)&amp;" */","  ")&amp;
IF(AND(INDEX(artwork.xlsx!F:F,QUOTIENT(ROW(A37)-1,3)+2)&lt;&gt;""),"/* "&amp;INDEX(artwork.xlsx!F:F,QUOTIENT(ROW(A37)-1,3)+2)&amp;" */","  ")&amp;IF(AND(ISERROR(MATCH("},",B42:B$5003,0)), ISERROR(MATCH("    ];",$A$5:A38,0))),"];","")</f>
        <v xml:space="preserve">    </v>
      </c>
      <c r="B42" t="str">
        <f t="shared" si="3"/>
        <v>{</v>
      </c>
      <c r="C42" s="18" t="str">
        <f>IF(AND(MOD(ROW(A37)-1,3)=0, INDEX(artwork.xlsx!J:J,QUOTIENT(ROW(A37)-1,3)+2)&lt;&gt;""),
     artwork.xlsx!$H$1&amp;": """ &amp;SUBSTITUTE(INDEX(artwork.xlsx!H:H,QUOTIENT(ROW(A37)-1,3)+2)," ","") &amp;""",  " &amp;
     artwork.xlsx!$J$1&amp; ": """ &amp; INDEX(artwork.xlsx!J:J,QUOTIENT(ROW(A37)-1,3)+2) &amp;""",  " &amp;
     artwork.xlsx!$L$1&amp; ": """ &amp; SUBSTITUTE(IF(LEFT(INDEX(artwork.xlsx!L:L,QUOTIENT(ROW(A37)-1,3)+2),4)="http","",artwork.xlsx!$M$1) &amp; INDEX(artwork.xlsx!L:L,QUOTIENT(ROW(A37)-1,3)+2),artwork.xlsx!$N$1,"") &amp; """,",
 IF(AND(MOD(ROW(A37)-1,3)=1,INDEX(artwork.xlsx!J:J,QUOTIENT(ROW(A37)-1,3)+2)&lt;&gt;""),
SUBSTITUTE(    artwork.xlsx!$K$1&amp;": '\\n" &amp;
SUBSTITUTE(SUBSTITUTE(SUBSTITUTE(SUBSTITUTE(SUBSTITUTE(INDEX(artwork.xlsx!K:K,QUOTIENT(ROW(A37)-1,3)+2),"'","\'"),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IF(MOD(ROW(A37)-1,3)=2,"","")))</f>
        <v>id: "militia",  frenchName: "Milice",  artwork: "http://wiki.dominionstrategy.com/images/6/6f/MilitiaArt.jpg",</v>
      </c>
    </row>
    <row r="43" spans="1:3" ht="150" x14ac:dyDescent="0.25">
      <c r="A43" t="str">
        <f>IF(AND(MOD(ROW(A38)-1,3)=0,INDEX(artwork.xlsx!G:G,QUOTIENT(ROW(A38)-1,3)+2)&lt;&gt;""),"/* "&amp;INDEX(artwork.xlsx!G:G,QUOTIENT(ROW(A38)-1,3)+2)&amp;" */","  ")&amp;
IF(AND(INDEX(artwork.xlsx!F:F,QUOTIENT(ROW(A38)-1,3)+2)&lt;&gt;""),"/* "&amp;INDEX(artwork.xlsx!F:F,QUOTIENT(ROW(A38)-1,3)+2)&amp;" */","  ")&amp;IF(AND(ISERROR(MATCH("},",B43:B$5003,0)), ISERROR(MATCH("    ];",$A$5:A42,0))),"];","")</f>
        <v xml:space="preserve">    </v>
      </c>
      <c r="B43" t="str">
        <f t="shared" si="3"/>
        <v/>
      </c>
      <c r="C43" s="18" t="str">
        <f>IF(AND(MOD(ROW(A38)-1,3)=0, INDEX(artwork.xlsx!J:J,QUOTIENT(ROW(A38)-1,3)+2)&lt;&gt;""),
     artwork.xlsx!$H$1&amp;": """ &amp;SUBSTITUTE(INDEX(artwork.xlsx!H:H,QUOTIENT(ROW(A38)-1,3)+2)," ","") &amp;""",  " &amp;
     artwork.xlsx!$J$1&amp; ": """ &amp; INDEX(artwork.xlsx!J:J,QUOTIENT(ROW(A38)-1,3)+2) &amp;""",  " &amp;
     artwork.xlsx!$L$1&amp; ": """ &amp; SUBSTITUTE(IF(LEFT(INDEX(artwork.xlsx!L:L,QUOTIENT(ROW(A38)-1,3)+2),4)="http","",artwork.xlsx!$M$1) &amp; INDEX(artwork.xlsx!L:L,QUOTIENT(ROW(A38)-1,3)+2),artwork.xlsx!$N$1,"") &amp; """,",
 IF(AND(MOD(ROW(A38)-1,3)=1,INDEX(artwork.xlsx!J:J,QUOTIENT(ROW(A38)-1,3)+2)&lt;&gt;""),
SUBSTITUTE(    artwork.xlsx!$K$1&amp;": '\\n" &amp;
SUBSTITUTE(SUBSTITUTE(SUBSTITUTE(SUBSTITUTE(SUBSTITUTE(INDEX(artwork.xlsx!K:K,QUOTIENT(ROW(A38)-1,3)+2),"'","\'"),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IF(MOD(ROW(A38)-1,3)=2,"","")))</f>
        <v>text_html: '\
&lt;div class="card-text" style="top:47px;"&gt;&lt;div style="position: relative; left:-15px;top:-15px;"&gt;&lt;div style="font-weight: bold;"&gt;\
&lt;div style="display:inline;"&gt;+&lt;/div&gt;&lt;br&gt;\
&lt;/div&gt;&lt;/div&gt;&lt;div style="line-height:20px;"&gt;\
&lt;div style="display:inline;"&gt;&lt;div style="display:inline; font-size:20px;"&gt;Tous vos adversaires défaussent&lt;/div&gt;&lt;/div&gt;&lt;br&gt;\
&lt;div style="display:inline;"&gt;&lt;div style="display:inline; font-size:20px;"&gt;jusqu\'à avoir 3 cartes en main.&lt;/div&gt;&lt;/div&gt;&lt;br&gt;\
&lt;/div&gt;\
&lt;div class="card-text-coin-icon" style="transform:scale(0.22); top:-13px;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44" spans="1:3" x14ac:dyDescent="0.25">
      <c r="A44" t="str">
        <f>IF(AND(MOD(ROW(A39)-1,3)=0,INDEX(artwork.xlsx!G:G,QUOTIENT(ROW(A39)-1,3)+2)&lt;&gt;""),"/* "&amp;INDEX(artwork.xlsx!G:G,QUOTIENT(ROW(A39)-1,3)+2)&amp;" */","  ")&amp;
IF(AND(INDEX(artwork.xlsx!F:F,QUOTIENT(ROW(A39)-1,3)+2)&lt;&gt;""),"/* "&amp;INDEX(artwork.xlsx!F:F,QUOTIENT(ROW(A39)-1,3)+2)&amp;" */","  ")&amp;IF(AND(ISERROR(MATCH("},",B44:B$5003,0)), ISERROR(MATCH("    ];",$A$5:A40,0))),"];","")</f>
        <v xml:space="preserve">    </v>
      </c>
      <c r="B44" t="str">
        <f t="shared" si="3"/>
        <v>},</v>
      </c>
      <c r="C44" s="18" t="str">
        <f>IF(AND(MOD(ROW(A39)-1,3)=0, INDEX(artwork.xlsx!J:J,QUOTIENT(ROW(A39)-1,3)+2)&lt;&gt;""),
     artwork.xlsx!$H$1&amp;": """ &amp;SUBSTITUTE(INDEX(artwork.xlsx!H:H,QUOTIENT(ROW(A39)-1,3)+2)," ","") &amp;""",  " &amp;
     artwork.xlsx!$J$1&amp; ": """ &amp; INDEX(artwork.xlsx!J:J,QUOTIENT(ROW(A39)-1,3)+2) &amp;""",  " &amp;
     artwork.xlsx!$L$1&amp; ": """ &amp; SUBSTITUTE(IF(LEFT(INDEX(artwork.xlsx!L:L,QUOTIENT(ROW(A39)-1,3)+2),4)="http","",artwork.xlsx!$M$1) &amp; INDEX(artwork.xlsx!L:L,QUOTIENT(ROW(A39)-1,3)+2),artwork.xlsx!$N$1,"") &amp; """,",
 IF(AND(MOD(ROW(A39)-1,3)=1,INDEX(artwork.xlsx!J:J,QUOTIENT(ROW(A39)-1,3)+2)&lt;&gt;""),
SUBSTITUTE(    artwork.xlsx!$K$1&amp;": '\\n" &amp;
SUBSTITUTE(SUBSTITUTE(SUBSTITUTE(SUBSTITUTE(SUBSTITUTE(INDEX(artwork.xlsx!K:K,QUOTIENT(ROW(A39)-1,3)+2),"'","\'"),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IF(MOD(ROW(A39)-1,3)=2,"","")))</f>
        <v/>
      </c>
    </row>
    <row r="45" spans="1:3" x14ac:dyDescent="0.25">
      <c r="A45" t="str">
        <f>IF(AND(MOD(ROW(A40)-1,3)=0,INDEX(artwork.xlsx!G:G,QUOTIENT(ROW(A40)-1,3)+2)&lt;&gt;""),"/* "&amp;INDEX(artwork.xlsx!G:G,QUOTIENT(ROW(A40)-1,3)+2)&amp;" */","  ")&amp;
IF(AND(INDEX(artwork.xlsx!F:F,QUOTIENT(ROW(A40)-1,3)+2)&lt;&gt;""),"/* "&amp;INDEX(artwork.xlsx!F:F,QUOTIENT(ROW(A40)-1,3)+2)&amp;" */","  ")&amp;IF(AND(ISERROR(MATCH("},",B45:B$5003,0)), ISERROR(MATCH("    ];",$A$5:A41,0))),"];","")</f>
        <v xml:space="preserve">    </v>
      </c>
      <c r="B45" t="str">
        <f t="shared" si="3"/>
        <v>{</v>
      </c>
      <c r="C45" s="18" t="str">
        <f>IF(AND(MOD(ROW(A40)-1,3)=0, INDEX(artwork.xlsx!J:J,QUOTIENT(ROW(A40)-1,3)+2)&lt;&gt;""),
     artwork.xlsx!$H$1&amp;": """ &amp;SUBSTITUTE(INDEX(artwork.xlsx!H:H,QUOTIENT(ROW(A40)-1,3)+2)," ","") &amp;""",  " &amp;
     artwork.xlsx!$J$1&amp; ": """ &amp; INDEX(artwork.xlsx!J:J,QUOTIENT(ROW(A40)-1,3)+2) &amp;""",  " &amp;
     artwork.xlsx!$L$1&amp; ": """ &amp; SUBSTITUTE(IF(LEFT(INDEX(artwork.xlsx!L:L,QUOTIENT(ROW(A40)-1,3)+2),4)="http","",artwork.xlsx!$M$1) &amp; INDEX(artwork.xlsx!L:L,QUOTIENT(ROW(A40)-1,3)+2),artwork.xlsx!$N$1,"") &amp; """,",
 IF(AND(MOD(ROW(A40)-1,3)=1,INDEX(artwork.xlsx!J:J,QUOTIENT(ROW(A40)-1,3)+2)&lt;&gt;""),
SUBSTITUTE(    artwork.xlsx!$K$1&amp;": '\\n" &amp;
SUBSTITUTE(SUBSTITUTE(SUBSTITUTE(SUBSTITUTE(SUBSTITUTE(INDEX(artwork.xlsx!K:K,QUOTIENT(ROW(A40)-1,3)+2),"'","\'"),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IF(MOD(ROW(A40)-1,3)=2,"","")))</f>
        <v>id: "mine",  frenchName: "Mine",  artwork: "http://wiki.dominionstrategy.com/images/a/ae/Abandoned_MineArt.jpg",</v>
      </c>
    </row>
    <row r="46" spans="1:3" ht="150" x14ac:dyDescent="0.25">
      <c r="A46" t="str">
        <f>IF(AND(MOD(ROW(A41)-1,3)=0,INDEX(artwork.xlsx!G:G,QUOTIENT(ROW(A41)-1,3)+2)&lt;&gt;""),"/* "&amp;INDEX(artwork.xlsx!G:G,QUOTIENT(ROW(A41)-1,3)+2)&amp;" */","  ")&amp;
IF(AND(INDEX(artwork.xlsx!F:F,QUOTIENT(ROW(A41)-1,3)+2)&lt;&gt;""),"/* "&amp;INDEX(artwork.xlsx!F:F,QUOTIENT(ROW(A41)-1,3)+2)&amp;" */","  ")&amp;IF(AND(ISERROR(MATCH("},",B46:B$5003,0)), ISERROR(MATCH("    ];",$A$5:A45,0))),"];","")</f>
        <v xml:space="preserve">    </v>
      </c>
      <c r="B46" t="str">
        <f t="shared" si="3"/>
        <v/>
      </c>
      <c r="C46" s="18" t="str">
        <f>IF(AND(MOD(ROW(A41)-1,3)=0, INDEX(artwork.xlsx!J:J,QUOTIENT(ROW(A41)-1,3)+2)&lt;&gt;""),
     artwork.xlsx!$H$1&amp;": """ &amp;SUBSTITUTE(INDEX(artwork.xlsx!H:H,QUOTIENT(ROW(A41)-1,3)+2)," ","") &amp;""",  " &amp;
     artwork.xlsx!$J$1&amp; ": """ &amp; INDEX(artwork.xlsx!J:J,QUOTIENT(ROW(A41)-1,3)+2) &amp;""",  " &amp;
     artwork.xlsx!$L$1&amp; ": """ &amp; SUBSTITUTE(IF(LEFT(INDEX(artwork.xlsx!L:L,QUOTIENT(ROW(A41)-1,3)+2),4)="http","",artwork.xlsx!$M$1) &amp; INDEX(artwork.xlsx!L:L,QUOTIENT(ROW(A41)-1,3)+2),artwork.xlsx!$N$1,"") &amp; """,",
 IF(AND(MOD(ROW(A41)-1,3)=1,INDEX(artwork.xlsx!J:J,QUOTIENT(ROW(A41)-1,3)+2)&lt;&gt;""),
SUBSTITUTE(    artwork.xlsx!$K$1&amp;": '\\n" &amp;
SUBSTITUTE(SUBSTITUTE(SUBSTITUTE(SUBSTITUTE(SUBSTITUTE(INDEX(artwork.xlsx!K:K,QUOTIENT(ROW(A41)-1,3)+2),"'","\'"),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IF(MOD(ROW(A41)-1,3)=2,"","")))</f>
        <v>text_html: '\
&lt;div class="card-text" style="top:29px;"&gt;&lt;div style="position:relative; top:5px;"&gt;&lt;div style="line-height:19px;"&gt;\
&lt;div style="display:inline;"&gt;&lt;div style="display:inline; font-size:19px;"&gt;Vous pouvez écarter une carte&lt;/div&gt;&lt;/div&gt;&lt;br&gt;\
&lt;div style="display:inline;"&gt;&lt;div style="display:inline; font-size:19px;"&gt;Trésor de votre main. Recevez &lt;/div&gt;&lt;/div&gt;&lt;br&gt;\
&lt;div style="display:inline;"&gt;&lt;div style="display:inline; font-size:19px;"&gt;dans votre main une carte Trésor&lt;/div&gt;&lt;/div&gt;&lt;br&gt;\
&lt;div style="display:inline;"&gt;&lt;div style="display:inline; font-size:19px;"&gt;coûtant jusqu\'à       de plus.&lt;/div&gt;&lt;/div&gt;&lt;br&gt;\
&lt;/div&gt;&lt;/div&gt;\
&lt;div class="card-text-coin-icon" style="transform:scale(0.19); top:74px; display: inline;left:158px;"&gt;\
&lt;div class="card-text-coin-text-container" style="display:inline;"&gt;\
&lt;div class="card-text-coin-text" style="color: black; display:inline; top:8px;"&gt;3&lt;/div&gt;&lt;/div&gt;&lt;/div&gt;&lt;/div&gt;'</v>
      </c>
    </row>
    <row r="47" spans="1:3" x14ac:dyDescent="0.25">
      <c r="A47" t="str">
        <f>IF(AND(MOD(ROW(A42)-1,3)=0,INDEX(artwork.xlsx!G:G,QUOTIENT(ROW(A42)-1,3)+2)&lt;&gt;""),"/* "&amp;INDEX(artwork.xlsx!G:G,QUOTIENT(ROW(A42)-1,3)+2)&amp;" */","  ")&amp;
IF(AND(INDEX(artwork.xlsx!F:F,QUOTIENT(ROW(A42)-1,3)+2)&lt;&gt;""),"/* "&amp;INDEX(artwork.xlsx!F:F,QUOTIENT(ROW(A42)-1,3)+2)&amp;" */","  ")&amp;IF(AND(ISERROR(MATCH("},",B47:B$5003,0)), ISERROR(MATCH("    ];",$A$5:A43,0))),"];","")</f>
        <v xml:space="preserve">    </v>
      </c>
      <c r="B47" t="str">
        <f t="shared" si="3"/>
        <v>},</v>
      </c>
      <c r="C47" s="18" t="str">
        <f>IF(AND(MOD(ROW(A42)-1,3)=0, INDEX(artwork.xlsx!J:J,QUOTIENT(ROW(A42)-1,3)+2)&lt;&gt;""),
     artwork.xlsx!$H$1&amp;": """ &amp;SUBSTITUTE(INDEX(artwork.xlsx!H:H,QUOTIENT(ROW(A42)-1,3)+2)," ","") &amp;""",  " &amp;
     artwork.xlsx!$J$1&amp; ": """ &amp; INDEX(artwork.xlsx!J:J,QUOTIENT(ROW(A42)-1,3)+2) &amp;""",  " &amp;
     artwork.xlsx!$L$1&amp; ": """ &amp; SUBSTITUTE(IF(LEFT(INDEX(artwork.xlsx!L:L,QUOTIENT(ROW(A42)-1,3)+2),4)="http","",artwork.xlsx!$M$1) &amp; INDEX(artwork.xlsx!L:L,QUOTIENT(ROW(A42)-1,3)+2),artwork.xlsx!$N$1,"") &amp; """,",
 IF(AND(MOD(ROW(A42)-1,3)=1,INDEX(artwork.xlsx!J:J,QUOTIENT(ROW(A42)-1,3)+2)&lt;&gt;""),
SUBSTITUTE(    artwork.xlsx!$K$1&amp;": '\\n" &amp;
SUBSTITUTE(SUBSTITUTE(SUBSTITUTE(SUBSTITUTE(SUBSTITUTE(INDEX(artwork.xlsx!K:K,QUOTIENT(ROW(A42)-1,3)+2),"'","\'"),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IF(MOD(ROW(A42)-1,3)=2,"","")))</f>
        <v/>
      </c>
    </row>
    <row r="48" spans="1:3" x14ac:dyDescent="0.25">
      <c r="A48" t="str">
        <f>IF(AND(MOD(ROW(A43)-1,3)=0,INDEX(artwork.xlsx!G:G,QUOTIENT(ROW(A43)-1,3)+2)&lt;&gt;""),"/* "&amp;INDEX(artwork.xlsx!G:G,QUOTIENT(ROW(A43)-1,3)+2)&amp;" */","  ")&amp;
IF(AND(INDEX(artwork.xlsx!F:F,QUOTIENT(ROW(A43)-1,3)+2)&lt;&gt;""),"/* "&amp;INDEX(artwork.xlsx!F:F,QUOTIENT(ROW(A43)-1,3)+2)&amp;" */","  ")&amp;IF(AND(ISERROR(MATCH("},",B48:B$5003,0)), ISERROR(MATCH("    ];",$A$5:A44,0))),"];","")</f>
        <v xml:space="preserve">    </v>
      </c>
      <c r="B48" t="str">
        <f t="shared" si="3"/>
        <v>{</v>
      </c>
      <c r="C48" s="18" t="str">
        <f>IF(AND(MOD(ROW(A43)-1,3)=0, INDEX(artwork.xlsx!J:J,QUOTIENT(ROW(A43)-1,3)+2)&lt;&gt;""),
     artwork.xlsx!$H$1&amp;": """ &amp;SUBSTITUTE(INDEX(artwork.xlsx!H:H,QUOTIENT(ROW(A43)-1,3)+2)," ","") &amp;""",  " &amp;
     artwork.xlsx!$J$1&amp; ": """ &amp; INDEX(artwork.xlsx!J:J,QUOTIENT(ROW(A43)-1,3)+2) &amp;""",  " &amp;
     artwork.xlsx!$L$1&amp; ": """ &amp; SUBSTITUTE(IF(LEFT(INDEX(artwork.xlsx!L:L,QUOTIENT(ROW(A43)-1,3)+2),4)="http","",artwork.xlsx!$M$1) &amp; INDEX(artwork.xlsx!L:L,QUOTIENT(ROW(A43)-1,3)+2),artwork.xlsx!$N$1,"") &amp; """,",
 IF(AND(MOD(ROW(A43)-1,3)=1,INDEX(artwork.xlsx!J:J,QUOTIENT(ROW(A43)-1,3)+2)&lt;&gt;""),
SUBSTITUTE(    artwork.xlsx!$K$1&amp;": '\\n" &amp;
SUBSTITUTE(SUBSTITUTE(SUBSTITUTE(SUBSTITUTE(SUBSTITUTE(INDEX(artwork.xlsx!K:K,QUOTIENT(ROW(A43)-1,3)+2),"'","\'"),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IF(MOD(ROW(A43)-1,3)=2,"","")))</f>
        <v>id: "moat",  frenchName: "Douve",  artwork: "http://wiki.dominionstrategy.com/images/a/aa/MoatArt.jpg",</v>
      </c>
    </row>
    <row r="49" spans="1:3" ht="135" x14ac:dyDescent="0.25">
      <c r="A49" t="str">
        <f>IF(AND(MOD(ROW(A44)-1,3)=0,INDEX(artwork.xlsx!G:G,QUOTIENT(ROW(A44)-1,3)+2)&lt;&gt;""),"/* "&amp;INDEX(artwork.xlsx!G:G,QUOTIENT(ROW(A44)-1,3)+2)&amp;" */","  ")&amp;
IF(AND(INDEX(artwork.xlsx!F:F,QUOTIENT(ROW(A44)-1,3)+2)&lt;&gt;""),"/* "&amp;INDEX(artwork.xlsx!F:F,QUOTIENT(ROW(A44)-1,3)+2)&amp;" */","  ")&amp;IF(AND(ISERROR(MATCH("},",B49:B$5003,0)), ISERROR(MATCH("    ];",$A$5:A48,0))),"];","")</f>
        <v xml:space="preserve">    </v>
      </c>
      <c r="B49" t="str">
        <f t="shared" si="3"/>
        <v/>
      </c>
      <c r="C49" s="18" t="str">
        <f>IF(AND(MOD(ROW(A44)-1,3)=0, INDEX(artwork.xlsx!J:J,QUOTIENT(ROW(A44)-1,3)+2)&lt;&gt;""),
     artwork.xlsx!$H$1&amp;": """ &amp;SUBSTITUTE(INDEX(artwork.xlsx!H:H,QUOTIENT(ROW(A44)-1,3)+2)," ","") &amp;""",  " &amp;
     artwork.xlsx!$J$1&amp; ": """ &amp; INDEX(artwork.xlsx!J:J,QUOTIENT(ROW(A44)-1,3)+2) &amp;""",  " &amp;
     artwork.xlsx!$L$1&amp; ": """ &amp; SUBSTITUTE(IF(LEFT(INDEX(artwork.xlsx!L:L,QUOTIENT(ROW(A44)-1,3)+2),4)="http","",artwork.xlsx!$M$1) &amp; INDEX(artwork.xlsx!L:L,QUOTIENT(ROW(A44)-1,3)+2),artwork.xlsx!$N$1,"") &amp; """,",
 IF(AND(MOD(ROW(A44)-1,3)=1,INDEX(artwork.xlsx!J:J,QUOTIENT(ROW(A44)-1,3)+2)&lt;&gt;""),
SUBSTITUTE(    artwork.xlsx!$K$1&amp;": '\\n" &amp;
SUBSTITUTE(SUBSTITUTE(SUBSTITUTE(SUBSTITUTE(SUBSTITUTE(INDEX(artwork.xlsx!K:K,QUOTIENT(ROW(A44)-1,3)+2),"'","\'"),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IF(MOD(ROW(A44)-1,3)=2,"","")))</f>
        <v>text_html: '\
&lt;div class="card-text" style="top:20px;"&gt;&lt;div style="font-weight: bold;"&gt;\
&lt;div style="display:inline;"&gt;&lt;div style="display:inline; font-size:28px;"&gt;+2 Cartes&lt;/div&gt;&lt;/div&gt;&lt;br&gt;\
&lt;/div&gt;&lt;div class="horizontal-line" style="width:200px; height:3px;margin-top:10px;"&gt;&lt;/div&gt;&lt;div style="position:relative; top:9px;"&gt;&lt;div style="line-height:18px;"&gt;\
&lt;div style="display:inline;"&gt;&lt;div style="display:inline; font-size:18px;"&gt;Lorsqu\'un adversaire joue une&lt;/div&gt;&lt;/div&gt;&lt;br&gt;\
&lt;div style="display:inline;"&gt;&lt;div style="display:inline; font-size:18px;"&gt;carte Attaque, vous pouvez dévoiler&lt;/div&gt;&lt;/div&gt;&lt;br&gt;\
&lt;div style="display:inline;"&gt;&lt;div style="display:inline; font-size:18px;"&gt;cette carte de votre main. Dans ce&lt;/div&gt;&lt;/div&gt;&lt;br&gt;\
&lt;div style="display:inline;"&gt;&lt;div style="display:inline; font-size:18px;"&gt;cas, l\'attaque n\'a pas d\'effet sur vous.&lt;/div&gt;&lt;/div&gt;&lt;br&gt;\
&lt;/div&gt;&lt;/div&gt;&lt;/div&gt;'</v>
      </c>
    </row>
    <row r="50" spans="1:3" x14ac:dyDescent="0.25">
      <c r="A50" t="str">
        <f>IF(AND(MOD(ROW(A45)-1,3)=0,INDEX(artwork.xlsx!G:G,QUOTIENT(ROW(A45)-1,3)+2)&lt;&gt;""),"/* "&amp;INDEX(artwork.xlsx!G:G,QUOTIENT(ROW(A45)-1,3)+2)&amp;" */","  ")&amp;
IF(AND(INDEX(artwork.xlsx!F:F,QUOTIENT(ROW(A45)-1,3)+2)&lt;&gt;""),"/* "&amp;INDEX(artwork.xlsx!F:F,QUOTIENT(ROW(A45)-1,3)+2)&amp;" */","  ")&amp;IF(AND(ISERROR(MATCH("},",B50:B$5003,0)), ISERROR(MATCH("    ];",$A$5:A46,0))),"];","")</f>
        <v xml:space="preserve">    </v>
      </c>
      <c r="B50" t="str">
        <f t="shared" si="3"/>
        <v>},</v>
      </c>
      <c r="C50" s="18" t="str">
        <f>IF(AND(MOD(ROW(A45)-1,3)=0, INDEX(artwork.xlsx!J:J,QUOTIENT(ROW(A45)-1,3)+2)&lt;&gt;""),
     artwork.xlsx!$H$1&amp;": """ &amp;SUBSTITUTE(INDEX(artwork.xlsx!H:H,QUOTIENT(ROW(A45)-1,3)+2)," ","") &amp;""",  " &amp;
     artwork.xlsx!$J$1&amp; ": """ &amp; INDEX(artwork.xlsx!J:J,QUOTIENT(ROW(A45)-1,3)+2) &amp;""",  " &amp;
     artwork.xlsx!$L$1&amp; ": """ &amp; SUBSTITUTE(IF(LEFT(INDEX(artwork.xlsx!L:L,QUOTIENT(ROW(A45)-1,3)+2),4)="http","",artwork.xlsx!$M$1) &amp; INDEX(artwork.xlsx!L:L,QUOTIENT(ROW(A45)-1,3)+2),artwork.xlsx!$N$1,"") &amp; """,",
 IF(AND(MOD(ROW(A45)-1,3)=1,INDEX(artwork.xlsx!J:J,QUOTIENT(ROW(A45)-1,3)+2)&lt;&gt;""),
SUBSTITUTE(    artwork.xlsx!$K$1&amp;": '\\n" &amp;
SUBSTITUTE(SUBSTITUTE(SUBSTITUTE(SUBSTITUTE(SUBSTITUTE(INDEX(artwork.xlsx!K:K,QUOTIENT(ROW(A45)-1,3)+2),"'","\'"),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IF(MOD(ROW(A45)-1,3)=2,"","")))</f>
        <v/>
      </c>
    </row>
    <row r="51" spans="1:3" x14ac:dyDescent="0.25">
      <c r="A51" t="str">
        <f>IF(AND(MOD(ROW(A46)-1,3)=0,INDEX(artwork.xlsx!G:G,QUOTIENT(ROW(A46)-1,3)+2)&lt;&gt;""),"/* "&amp;INDEX(artwork.xlsx!G:G,QUOTIENT(ROW(A46)-1,3)+2)&amp;" */","  ")&amp;
IF(AND(INDEX(artwork.xlsx!F:F,QUOTIENT(ROW(A46)-1,3)+2)&lt;&gt;""),"/* "&amp;INDEX(artwork.xlsx!F:F,QUOTIENT(ROW(A46)-1,3)+2)&amp;" */","  ")&amp;IF(AND(ISERROR(MATCH("},",B51:B$5003,0)), ISERROR(MATCH("    ];",$A$5:A47,0))),"];","")</f>
        <v xml:space="preserve">    </v>
      </c>
      <c r="B51" t="str">
        <f t="shared" si="3"/>
        <v>{</v>
      </c>
      <c r="C51" s="18" t="str">
        <f>IF(AND(MOD(ROW(A46)-1,3)=0, INDEX(artwork.xlsx!J:J,QUOTIENT(ROW(A46)-1,3)+2)&lt;&gt;""),
     artwork.xlsx!$H$1&amp;": """ &amp;SUBSTITUTE(INDEX(artwork.xlsx!H:H,QUOTIENT(ROW(A46)-1,3)+2)," ","") &amp;""",  " &amp;
     artwork.xlsx!$J$1&amp; ": """ &amp; INDEX(artwork.xlsx!J:J,QUOTIENT(ROW(A46)-1,3)+2) &amp;""",  " &amp;
     artwork.xlsx!$L$1&amp; ": """ &amp; SUBSTITUTE(IF(LEFT(INDEX(artwork.xlsx!L:L,QUOTIENT(ROW(A46)-1,3)+2),4)="http","",artwork.xlsx!$M$1) &amp; INDEX(artwork.xlsx!L:L,QUOTIENT(ROW(A46)-1,3)+2),artwork.xlsx!$N$1,"") &amp; """,",
 IF(AND(MOD(ROW(A46)-1,3)=1,INDEX(artwork.xlsx!J:J,QUOTIENT(ROW(A46)-1,3)+2)&lt;&gt;""),
SUBSTITUTE(    artwork.xlsx!$K$1&amp;": '\\n" &amp;
SUBSTITUTE(SUBSTITUTE(SUBSTITUTE(SUBSTITUTE(SUBSTITUTE(INDEX(artwork.xlsx!K:K,QUOTIENT(ROW(A46)-1,3)+2),"'","\'"),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IF(MOD(ROW(A46)-1,3)=2,"","")))</f>
        <v>id: "moneylender",  frenchName: "Prêteur sur gages",  artwork: "http://wiki.dominionstrategy.com/images/6/67/MoneylenderArt.jpg",</v>
      </c>
    </row>
    <row r="52" spans="1:3" ht="120" x14ac:dyDescent="0.25">
      <c r="A52" t="str">
        <f>IF(AND(MOD(ROW(A47)-1,3)=0,INDEX(artwork.xlsx!G:G,QUOTIENT(ROW(A47)-1,3)+2)&lt;&gt;""),"/* "&amp;INDEX(artwork.xlsx!G:G,QUOTIENT(ROW(A47)-1,3)+2)&amp;" */","  ")&amp;
IF(AND(INDEX(artwork.xlsx!F:F,QUOTIENT(ROW(A47)-1,3)+2)&lt;&gt;""),"/* "&amp;INDEX(artwork.xlsx!F:F,QUOTIENT(ROW(A47)-1,3)+2)&amp;" */","  ")&amp;IF(AND(ISERROR(MATCH("},",B52:B$5003,0)), ISERROR(MATCH("    ];",$A$5:A51,0))),"];","")</f>
        <v xml:space="preserve">    </v>
      </c>
      <c r="B52" t="str">
        <f t="shared" si="3"/>
        <v/>
      </c>
      <c r="C52" s="18" t="str">
        <f>IF(AND(MOD(ROW(A47)-1,3)=0, INDEX(artwork.xlsx!J:J,QUOTIENT(ROW(A47)-1,3)+2)&lt;&gt;""),
     artwork.xlsx!$H$1&amp;": """ &amp;SUBSTITUTE(INDEX(artwork.xlsx!H:H,QUOTIENT(ROW(A47)-1,3)+2)," ","") &amp;""",  " &amp;
     artwork.xlsx!$J$1&amp; ": """ &amp; INDEX(artwork.xlsx!J:J,QUOTIENT(ROW(A47)-1,3)+2) &amp;""",  " &amp;
     artwork.xlsx!$L$1&amp; ": """ &amp; SUBSTITUTE(IF(LEFT(INDEX(artwork.xlsx!L:L,QUOTIENT(ROW(A47)-1,3)+2),4)="http","",artwork.xlsx!$M$1) &amp; INDEX(artwork.xlsx!L:L,QUOTIENT(ROW(A47)-1,3)+2),artwork.xlsx!$N$1,"") &amp; """,",
 IF(AND(MOD(ROW(A47)-1,3)=1,INDEX(artwork.xlsx!J:J,QUOTIENT(ROW(A47)-1,3)+2)&lt;&gt;""),
SUBSTITUTE(    artwork.xlsx!$K$1&amp;": '\\n" &amp;
SUBSTITUTE(SUBSTITUTE(SUBSTITUTE(SUBSTITUTE(SUBSTITUTE(INDEX(artwork.xlsx!K:K,QUOTIENT(ROW(A47)-1,3)+2),"'","\'"),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IF(MOD(ROW(A47)-1,3)=2,"","")))</f>
        <v>text_html: '\
&lt;div class="card-text" style="top:55px;"&gt;&lt;div style="position:relative; top:8px;"&gt;&lt;div style="line-height:20px;"&gt;\
&lt;div style="display:inline;"&gt;&lt;div style="display:inline; font-size:20px;"&gt;Vous pouvez écarter un Cuivre&lt;/div&gt;&lt;/div&gt;&lt;br&gt;\
&lt;div style="display:inline;"&gt;&lt;div style="display:inline; font-size:20px;"&gt;de votre main pour +      .&lt;/div&gt;&lt;/div&gt;&lt;br&gt;\
&lt;/div&gt;&lt;/div&gt;\
&lt;div class="card-text-coin-icon" style="transform:scale(0.2); top:33px; display: inline;left:210px;"&gt;\
&lt;div class="card-text-coin-text-container" style="display:inline;"&gt;\
&lt;div class="card-text-coin-text" style="color: black; display:inline; top:8px;"&gt;3&lt;/div&gt;&lt;/div&gt;&lt;/div&gt;&lt;/div&gt;'</v>
      </c>
    </row>
    <row r="53" spans="1:3" x14ac:dyDescent="0.25">
      <c r="A53" t="str">
        <f>IF(AND(MOD(ROW(A48)-1,3)=0,INDEX(artwork.xlsx!G:G,QUOTIENT(ROW(A48)-1,3)+2)&lt;&gt;""),"/* "&amp;INDEX(artwork.xlsx!G:G,QUOTIENT(ROW(A48)-1,3)+2)&amp;" */","  ")&amp;
IF(AND(INDEX(artwork.xlsx!F:F,QUOTIENT(ROW(A48)-1,3)+2)&lt;&gt;""),"/* "&amp;INDEX(artwork.xlsx!F:F,QUOTIENT(ROW(A48)-1,3)+2)&amp;" */","  ")&amp;IF(AND(ISERROR(MATCH("},",B53:B$5003,0)), ISERROR(MATCH("    ];",$A$5:A49,0))),"];","")</f>
        <v xml:space="preserve">    </v>
      </c>
      <c r="B53" t="str">
        <f t="shared" si="3"/>
        <v>},</v>
      </c>
      <c r="C53" s="18" t="str">
        <f>IF(AND(MOD(ROW(A48)-1,3)=0, INDEX(artwork.xlsx!J:J,QUOTIENT(ROW(A48)-1,3)+2)&lt;&gt;""),
     artwork.xlsx!$H$1&amp;": """ &amp;SUBSTITUTE(INDEX(artwork.xlsx!H:H,QUOTIENT(ROW(A48)-1,3)+2)," ","") &amp;""",  " &amp;
     artwork.xlsx!$J$1&amp; ": """ &amp; INDEX(artwork.xlsx!J:J,QUOTIENT(ROW(A48)-1,3)+2) &amp;""",  " &amp;
     artwork.xlsx!$L$1&amp; ": """ &amp; SUBSTITUTE(IF(LEFT(INDEX(artwork.xlsx!L:L,QUOTIENT(ROW(A48)-1,3)+2),4)="http","",artwork.xlsx!$M$1) &amp; INDEX(artwork.xlsx!L:L,QUOTIENT(ROW(A48)-1,3)+2),artwork.xlsx!$N$1,"") &amp; """,",
 IF(AND(MOD(ROW(A48)-1,3)=1,INDEX(artwork.xlsx!J:J,QUOTIENT(ROW(A48)-1,3)+2)&lt;&gt;""),
SUBSTITUTE(    artwork.xlsx!$K$1&amp;": '\\n" &amp;
SUBSTITUTE(SUBSTITUTE(SUBSTITUTE(SUBSTITUTE(SUBSTITUTE(INDEX(artwork.xlsx!K:K,QUOTIENT(ROW(A48)-1,3)+2),"'","\'"),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IF(MOD(ROW(A48)-1,3)=2,"","")))</f>
        <v/>
      </c>
    </row>
    <row r="54" spans="1:3" x14ac:dyDescent="0.25">
      <c r="A54" t="str">
        <f>IF(AND(MOD(ROW(A49)-1,3)=0,INDEX(artwork.xlsx!G:G,QUOTIENT(ROW(A49)-1,3)+2)&lt;&gt;""),"/* "&amp;INDEX(artwork.xlsx!G:G,QUOTIENT(ROW(A49)-1,3)+2)&amp;" */","  ")&amp;
IF(AND(INDEX(artwork.xlsx!F:F,QUOTIENT(ROW(A49)-1,3)+2)&lt;&gt;""),"/* "&amp;INDEX(artwork.xlsx!F:F,QUOTIENT(ROW(A49)-1,3)+2)&amp;" */","  ")&amp;IF(AND(ISERROR(MATCH("},",B54:B$5003,0)), ISERROR(MATCH("    ];",$A$5:A50,0))),"];","")</f>
        <v xml:space="preserve">    </v>
      </c>
      <c r="B54" t="str">
        <f t="shared" si="3"/>
        <v>{</v>
      </c>
      <c r="C54" s="18" t="str">
        <f>IF(AND(MOD(ROW(A49)-1,3)=0, INDEX(artwork.xlsx!J:J,QUOTIENT(ROW(A49)-1,3)+2)&lt;&gt;""),
     artwork.xlsx!$H$1&amp;": """ &amp;SUBSTITUTE(INDEX(artwork.xlsx!H:H,QUOTIENT(ROW(A49)-1,3)+2)," ","") &amp;""",  " &amp;
     artwork.xlsx!$J$1&amp; ": """ &amp; INDEX(artwork.xlsx!J:J,QUOTIENT(ROW(A49)-1,3)+2) &amp;""",  " &amp;
     artwork.xlsx!$L$1&amp; ": """ &amp; SUBSTITUTE(IF(LEFT(INDEX(artwork.xlsx!L:L,QUOTIENT(ROW(A49)-1,3)+2),4)="http","",artwork.xlsx!$M$1) &amp; INDEX(artwork.xlsx!L:L,QUOTIENT(ROW(A49)-1,3)+2),artwork.xlsx!$N$1,"") &amp; """,",
 IF(AND(MOD(ROW(A49)-1,3)=1,INDEX(artwork.xlsx!J:J,QUOTIENT(ROW(A49)-1,3)+2)&lt;&gt;""),
SUBSTITUTE(    artwork.xlsx!$K$1&amp;": '\\n" &amp;
SUBSTITUTE(SUBSTITUTE(SUBSTITUTE(SUBSTITUTE(SUBSTITUTE(INDEX(artwork.xlsx!K:K,QUOTIENT(ROW(A49)-1,3)+2),"'","\'"),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IF(MOD(ROW(A49)-1,3)=2,"","")))</f>
        <v>id: "remodel",  frenchName: "Rénovation",  artwork: "http://wiki.dominionstrategy.com/images/0/08/RemodelArt.jpg",</v>
      </c>
    </row>
    <row r="55" spans="1:3" ht="135" x14ac:dyDescent="0.25">
      <c r="A55" t="str">
        <f>IF(AND(MOD(ROW(A50)-1,3)=0,INDEX(artwork.xlsx!G:G,QUOTIENT(ROW(A50)-1,3)+2)&lt;&gt;""),"/* "&amp;INDEX(artwork.xlsx!G:G,QUOTIENT(ROW(A50)-1,3)+2)&amp;" */","  ")&amp;
IF(AND(INDEX(artwork.xlsx!F:F,QUOTIENT(ROW(A50)-1,3)+2)&lt;&gt;""),"/* "&amp;INDEX(artwork.xlsx!F:F,QUOTIENT(ROW(A50)-1,3)+2)&amp;" */","  ")&amp;IF(AND(ISERROR(MATCH("},",B55:B$5003,0)), ISERROR(MATCH("    ];",$A$5:A54,0))),"];","")</f>
        <v xml:space="preserve">    </v>
      </c>
      <c r="B55" t="str">
        <f t="shared" si="3"/>
        <v/>
      </c>
      <c r="C55" s="18" t="str">
        <f>IF(AND(MOD(ROW(A50)-1,3)=0, INDEX(artwork.xlsx!J:J,QUOTIENT(ROW(A50)-1,3)+2)&lt;&gt;""),
     artwork.xlsx!$H$1&amp;": """ &amp;SUBSTITUTE(INDEX(artwork.xlsx!H:H,QUOTIENT(ROW(A50)-1,3)+2)," ","") &amp;""",  " &amp;
     artwork.xlsx!$J$1&amp; ": """ &amp; INDEX(artwork.xlsx!J:J,QUOTIENT(ROW(A50)-1,3)+2) &amp;""",  " &amp;
     artwork.xlsx!$L$1&amp; ": """ &amp; SUBSTITUTE(IF(LEFT(INDEX(artwork.xlsx!L:L,QUOTIENT(ROW(A50)-1,3)+2),4)="http","",artwork.xlsx!$M$1) &amp; INDEX(artwork.xlsx!L:L,QUOTIENT(ROW(A50)-1,3)+2),artwork.xlsx!$N$1,"") &amp; """,",
 IF(AND(MOD(ROW(A50)-1,3)=1,INDEX(artwork.xlsx!J:J,QUOTIENT(ROW(A50)-1,3)+2)&lt;&gt;""),
SUBSTITUTE(    artwork.xlsx!$K$1&amp;": '\\n" &amp;
SUBSTITUTE(SUBSTITUTE(SUBSTITUTE(SUBSTITUTE(SUBSTITUTE(INDEX(artwork.xlsx!K:K,QUOTIENT(ROW(A50)-1,3)+2),"'","\'"),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IF(MOD(ROW(A50)-1,3)=2,"","")))</f>
        <v>text_html: '\
&lt;div class="card-text" style="top:47px;"&gt;&lt;div style="position:relative; top:10px;"&gt;&lt;div style="line-height:18px;"&gt;\
&lt;div style="display:inline;"&gt;&lt;div style="display:inline; font-size:18px;"&gt;Écartez une carte de votre main.&lt;/div&gt;&lt;/div&gt;&lt;br&gt;\
&lt;div style="display:inline;"&gt;&lt;div style="display:inline; font-size:18px;"&gt;Recevez une carte coûtant jusqu\'à&lt;/div&gt;&lt;/div&gt;&lt;br&gt;\
&lt;div style="display:inline;"&gt;&lt;div style="display:inline; font-size:18px;"&gt;      de plus que la carte écartée.&lt;/div&gt;&lt;/div&gt;&lt;br&gt;\
&lt;/div&gt;\
&lt;div class="card-text-coin-icon" style="transform:scale(0.19); top:44px; display: inline;left:28px;"&gt;\
&lt;div class="card-text-coin-text-container" style="display:inline;"&gt;\
&lt;div class="card-text-coin-text" style="color: black; display:inline; top:8px;"&gt;2&lt;/div&gt;&lt;/div&gt;&lt;/div&gt;&lt;/div&gt;&lt;/div&gt;'</v>
      </c>
    </row>
    <row r="56" spans="1:3" x14ac:dyDescent="0.25">
      <c r="A56" t="str">
        <f>IF(AND(MOD(ROW(A51)-1,3)=0,INDEX(artwork.xlsx!G:G,QUOTIENT(ROW(A51)-1,3)+2)&lt;&gt;""),"/* "&amp;INDEX(artwork.xlsx!G:G,QUOTIENT(ROW(A51)-1,3)+2)&amp;" */","  ")&amp;
IF(AND(INDEX(artwork.xlsx!F:F,QUOTIENT(ROW(A51)-1,3)+2)&lt;&gt;""),"/* "&amp;INDEX(artwork.xlsx!F:F,QUOTIENT(ROW(A51)-1,3)+2)&amp;" */","  ")&amp;IF(AND(ISERROR(MATCH("},",B56:B$5003,0)), ISERROR(MATCH("    ];",$A$5:A52,0))),"];","")</f>
        <v xml:space="preserve">    </v>
      </c>
      <c r="B56" t="str">
        <f t="shared" si="3"/>
        <v>},</v>
      </c>
      <c r="C56" s="18" t="str">
        <f>IF(AND(MOD(ROW(A51)-1,3)=0, INDEX(artwork.xlsx!J:J,QUOTIENT(ROW(A51)-1,3)+2)&lt;&gt;""),
     artwork.xlsx!$H$1&amp;": """ &amp;SUBSTITUTE(INDEX(artwork.xlsx!H:H,QUOTIENT(ROW(A51)-1,3)+2)," ","") &amp;""",  " &amp;
     artwork.xlsx!$J$1&amp; ": """ &amp; INDEX(artwork.xlsx!J:J,QUOTIENT(ROW(A51)-1,3)+2) &amp;""",  " &amp;
     artwork.xlsx!$L$1&amp; ": """ &amp; SUBSTITUTE(IF(LEFT(INDEX(artwork.xlsx!L:L,QUOTIENT(ROW(A51)-1,3)+2),4)="http","",artwork.xlsx!$M$1) &amp; INDEX(artwork.xlsx!L:L,QUOTIENT(ROW(A51)-1,3)+2),artwork.xlsx!$N$1,"") &amp; """,",
 IF(AND(MOD(ROW(A51)-1,3)=1,INDEX(artwork.xlsx!J:J,QUOTIENT(ROW(A51)-1,3)+2)&lt;&gt;""),
SUBSTITUTE(    artwork.xlsx!$K$1&amp;": '\\n" &amp;
SUBSTITUTE(SUBSTITUTE(SUBSTITUTE(SUBSTITUTE(SUBSTITUTE(INDEX(artwork.xlsx!K:K,QUOTIENT(ROW(A51)-1,3)+2),"'","\'"),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IF(MOD(ROW(A51)-1,3)=2,"","")))</f>
        <v/>
      </c>
    </row>
    <row r="57" spans="1:3" x14ac:dyDescent="0.25">
      <c r="A57" t="str">
        <f>IF(AND(MOD(ROW(A52)-1,3)=0,INDEX(artwork.xlsx!G:G,QUOTIENT(ROW(A52)-1,3)+2)&lt;&gt;""),"/* "&amp;INDEX(artwork.xlsx!G:G,QUOTIENT(ROW(A52)-1,3)+2)&amp;" */","  ")&amp;
IF(AND(INDEX(artwork.xlsx!F:F,QUOTIENT(ROW(A52)-1,3)+2)&lt;&gt;""),"/* "&amp;INDEX(artwork.xlsx!F:F,QUOTIENT(ROW(A52)-1,3)+2)&amp;" */","  ")&amp;IF(AND(ISERROR(MATCH("},",B57:B$5003,0)), ISERROR(MATCH("    ];",$A$5:A53,0))),"];","")</f>
        <v xml:space="preserve">    </v>
      </c>
      <c r="B57" t="str">
        <f t="shared" si="3"/>
        <v>{</v>
      </c>
      <c r="C57" s="18" t="str">
        <f>IF(AND(MOD(ROW(A52)-1,3)=0, INDEX(artwork.xlsx!J:J,QUOTIENT(ROW(A52)-1,3)+2)&lt;&gt;""),
     artwork.xlsx!$H$1&amp;": """ &amp;SUBSTITUTE(INDEX(artwork.xlsx!H:H,QUOTIENT(ROW(A52)-1,3)+2)," ","") &amp;""",  " &amp;
     artwork.xlsx!$J$1&amp; ": """ &amp; INDEX(artwork.xlsx!J:J,QUOTIENT(ROW(A52)-1,3)+2) &amp;""",  " &amp;
     artwork.xlsx!$L$1&amp; ": """ &amp; SUBSTITUTE(IF(LEFT(INDEX(artwork.xlsx!L:L,QUOTIENT(ROW(A52)-1,3)+2),4)="http","",artwork.xlsx!$M$1) &amp; INDEX(artwork.xlsx!L:L,QUOTIENT(ROW(A52)-1,3)+2),artwork.xlsx!$N$1,"") &amp; """,",
 IF(AND(MOD(ROW(A52)-1,3)=1,INDEX(artwork.xlsx!J:J,QUOTIENT(ROW(A52)-1,3)+2)&lt;&gt;""),
SUBSTITUTE(    artwork.xlsx!$K$1&amp;": '\\n" &amp;
SUBSTITUTE(SUBSTITUTE(SUBSTITUTE(SUBSTITUTE(SUBSTITUTE(INDEX(artwork.xlsx!K:K,QUOTIENT(ROW(A52)-1,3)+2),"'","\'"),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IF(MOD(ROW(A52)-1,3)=2,"","")))</f>
        <v>id: "smithy",  frenchName: "Forgeron",  artwork: "http://wiki.dominionstrategy.com/images/d/d7/SmithyArt.jpg",</v>
      </c>
    </row>
    <row r="58" spans="1:3" ht="60" x14ac:dyDescent="0.25">
      <c r="A58" t="str">
        <f>IF(AND(MOD(ROW(A53)-1,3)=0,INDEX(artwork.xlsx!G:G,QUOTIENT(ROW(A53)-1,3)+2)&lt;&gt;""),"/* "&amp;INDEX(artwork.xlsx!G:G,QUOTIENT(ROW(A53)-1,3)+2)&amp;" */","  ")&amp;
IF(AND(INDEX(artwork.xlsx!F:F,QUOTIENT(ROW(A53)-1,3)+2)&lt;&gt;""),"/* "&amp;INDEX(artwork.xlsx!F:F,QUOTIENT(ROW(A53)-1,3)+2)&amp;" */","  ")&amp;IF(AND(ISERROR(MATCH("},",B58:B$5003,0)), ISERROR(MATCH("    ];",$A$5:A57,0))),"];","")</f>
        <v xml:space="preserve">    </v>
      </c>
      <c r="B58" t="str">
        <f t="shared" si="3"/>
        <v/>
      </c>
      <c r="C58" s="18" t="str">
        <f>IF(AND(MOD(ROW(A53)-1,3)=0, INDEX(artwork.xlsx!J:J,QUOTIENT(ROW(A53)-1,3)+2)&lt;&gt;""),
     artwork.xlsx!$H$1&amp;": """ &amp;SUBSTITUTE(INDEX(artwork.xlsx!H:H,QUOTIENT(ROW(A53)-1,3)+2)," ","") &amp;""",  " &amp;
     artwork.xlsx!$J$1&amp; ": """ &amp; INDEX(artwork.xlsx!J:J,QUOTIENT(ROW(A53)-1,3)+2) &amp;""",  " &amp;
     artwork.xlsx!$L$1&amp; ": """ &amp; SUBSTITUTE(IF(LEFT(INDEX(artwork.xlsx!L:L,QUOTIENT(ROW(A53)-1,3)+2),4)="http","",artwork.xlsx!$M$1) &amp; INDEX(artwork.xlsx!L:L,QUOTIENT(ROW(A53)-1,3)+2),artwork.xlsx!$N$1,"") &amp; """,",
 IF(AND(MOD(ROW(A53)-1,3)=1,INDEX(artwork.xlsx!J:J,QUOTIENT(ROW(A53)-1,3)+2)&lt;&gt;""),
SUBSTITUTE(    artwork.xlsx!$K$1&amp;": '\\n" &amp;
SUBSTITUTE(SUBSTITUTE(SUBSTITUTE(SUBSTITUTE(SUBSTITUTE(INDEX(artwork.xlsx!K:K,QUOTIENT(ROW(A53)-1,3)+2),"'","\'"),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IF(MOD(ROW(A53)-1,3)=2,"","")))</f>
        <v>text_html: '\
&lt;div class="card-text" style="top:73px;"&gt;&lt;div style="font-weight: bold;"&gt;\
&lt;div style="display:inline;"&gt;&lt;div style="display:inline; font-size:28px;"&gt;+3 Cartes&lt;/div&gt;&lt;/div&gt;&lt;br&gt;\
&lt;/div&gt;&lt;/div&gt;'</v>
      </c>
    </row>
    <row r="59" spans="1:3" x14ac:dyDescent="0.25">
      <c r="A59" t="str">
        <f>IF(AND(MOD(ROW(A54)-1,3)=0,INDEX(artwork.xlsx!G:G,QUOTIENT(ROW(A54)-1,3)+2)&lt;&gt;""),"/* "&amp;INDEX(artwork.xlsx!G:G,QUOTIENT(ROW(A54)-1,3)+2)&amp;" */","  ")&amp;
IF(AND(INDEX(artwork.xlsx!F:F,QUOTIENT(ROW(A54)-1,3)+2)&lt;&gt;""),"/* "&amp;INDEX(artwork.xlsx!F:F,QUOTIENT(ROW(A54)-1,3)+2)&amp;" */","  ")&amp;IF(AND(ISERROR(MATCH("},",B59:B$5003,0)), ISERROR(MATCH("    ];",$A$5:A55,0))),"];","")</f>
        <v xml:space="preserve">    </v>
      </c>
      <c r="B59" t="str">
        <f t="shared" si="3"/>
        <v>},</v>
      </c>
      <c r="C59" s="18" t="str">
        <f>IF(AND(MOD(ROW(A54)-1,3)=0, INDEX(artwork.xlsx!J:J,QUOTIENT(ROW(A54)-1,3)+2)&lt;&gt;""),
     artwork.xlsx!$H$1&amp;": """ &amp;SUBSTITUTE(INDEX(artwork.xlsx!H:H,QUOTIENT(ROW(A54)-1,3)+2)," ","") &amp;""",  " &amp;
     artwork.xlsx!$J$1&amp; ": """ &amp; INDEX(artwork.xlsx!J:J,QUOTIENT(ROW(A54)-1,3)+2) &amp;""",  " &amp;
     artwork.xlsx!$L$1&amp; ": """ &amp; SUBSTITUTE(IF(LEFT(INDEX(artwork.xlsx!L:L,QUOTIENT(ROW(A54)-1,3)+2),4)="http","",artwork.xlsx!$M$1) &amp; INDEX(artwork.xlsx!L:L,QUOTIENT(ROW(A54)-1,3)+2),artwork.xlsx!$N$1,"") &amp; """,",
 IF(AND(MOD(ROW(A54)-1,3)=1,INDEX(artwork.xlsx!J:J,QUOTIENT(ROW(A54)-1,3)+2)&lt;&gt;""),
SUBSTITUTE(    artwork.xlsx!$K$1&amp;": '\\n" &amp;
SUBSTITUTE(SUBSTITUTE(SUBSTITUTE(SUBSTITUTE(SUBSTITUTE(INDEX(artwork.xlsx!K:K,QUOTIENT(ROW(A54)-1,3)+2),"'","\'"),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IF(MOD(ROW(A54)-1,3)=2,"","")))</f>
        <v/>
      </c>
    </row>
    <row r="60" spans="1:3" x14ac:dyDescent="0.25">
      <c r="A60" t="str">
        <f>IF(AND(MOD(ROW(A55)-1,3)=0,INDEX(artwork.xlsx!G:G,QUOTIENT(ROW(A55)-1,3)+2)&lt;&gt;""),"/* "&amp;INDEX(artwork.xlsx!G:G,QUOTIENT(ROW(A55)-1,3)+2)&amp;" */","  ")&amp;
IF(AND(INDEX(artwork.xlsx!F:F,QUOTIENT(ROW(A55)-1,3)+2)&lt;&gt;""),"/* "&amp;INDEX(artwork.xlsx!F:F,QUOTIENT(ROW(A55)-1,3)+2)&amp;" */","  ")&amp;IF(AND(ISERROR(MATCH("},",B60:B$5003,0)), ISERROR(MATCH("    ];",$A$5:A56,0))),"];","")</f>
        <v xml:space="preserve">    </v>
      </c>
      <c r="B60" t="str">
        <f t="shared" si="3"/>
        <v>{</v>
      </c>
      <c r="C60" s="18" t="str">
        <f>IF(AND(MOD(ROW(A55)-1,3)=0, INDEX(artwork.xlsx!J:J,QUOTIENT(ROW(A55)-1,3)+2)&lt;&gt;""),
     artwork.xlsx!$H$1&amp;": """ &amp;SUBSTITUTE(INDEX(artwork.xlsx!H:H,QUOTIENT(ROW(A55)-1,3)+2)," ","") &amp;""",  " &amp;
     artwork.xlsx!$J$1&amp; ": """ &amp; INDEX(artwork.xlsx!J:J,QUOTIENT(ROW(A55)-1,3)+2) &amp;""",  " &amp;
     artwork.xlsx!$L$1&amp; ": """ &amp; SUBSTITUTE(IF(LEFT(INDEX(artwork.xlsx!L:L,QUOTIENT(ROW(A55)-1,3)+2),4)="http","",artwork.xlsx!$M$1) &amp; INDEX(artwork.xlsx!L:L,QUOTIENT(ROW(A55)-1,3)+2),artwork.xlsx!$N$1,"") &amp; """,",
 IF(AND(MOD(ROW(A55)-1,3)=1,INDEX(artwork.xlsx!J:J,QUOTIENT(ROW(A55)-1,3)+2)&lt;&gt;""),
SUBSTITUTE(    artwork.xlsx!$K$1&amp;": '\\n" &amp;
SUBSTITUTE(SUBSTITUTE(SUBSTITUTE(SUBSTITUTE(SUBSTITUTE(INDEX(artwork.xlsx!K:K,QUOTIENT(ROW(A55)-1,3)+2),"'","\'"),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IF(MOD(ROW(A55)-1,3)=2,"","")))</f>
        <v>id: "spy",  frenchName: "Espion",  artwork: "http://wiki.dominionstrategy.com/images/8/83/SpyArt.jpg",</v>
      </c>
    </row>
    <row r="61" spans="1:3" ht="165" x14ac:dyDescent="0.25">
      <c r="A61" t="str">
        <f>IF(AND(MOD(ROW(A56)-1,3)=0,INDEX(artwork.xlsx!G:G,QUOTIENT(ROW(A56)-1,3)+2)&lt;&gt;""),"/* "&amp;INDEX(artwork.xlsx!G:G,QUOTIENT(ROW(A56)-1,3)+2)&amp;" */","  ")&amp;
IF(AND(INDEX(artwork.xlsx!F:F,QUOTIENT(ROW(A56)-1,3)+2)&lt;&gt;""),"/* "&amp;INDEX(artwork.xlsx!F:F,QUOTIENT(ROW(A56)-1,3)+2)&amp;" */","  ")&amp;IF(AND(ISERROR(MATCH("},",B61:B$5003,0)), ISERROR(MATCH("    ];",$A$5:A60,0))),"];","")</f>
        <v xml:space="preserve">    </v>
      </c>
      <c r="B61" t="str">
        <f t="shared" si="3"/>
        <v/>
      </c>
      <c r="C61" s="18" t="str">
        <f>IF(AND(MOD(ROW(A56)-1,3)=0, INDEX(artwork.xlsx!J:J,QUOTIENT(ROW(A56)-1,3)+2)&lt;&gt;""),
     artwork.xlsx!$H$1&amp;": """ &amp;SUBSTITUTE(INDEX(artwork.xlsx!H:H,QUOTIENT(ROW(A56)-1,3)+2)," ","") &amp;""",  " &amp;
     artwork.xlsx!$J$1&amp; ": """ &amp; INDEX(artwork.xlsx!J:J,QUOTIENT(ROW(A56)-1,3)+2) &amp;""",  " &amp;
     artwork.xlsx!$L$1&amp; ": """ &amp; SUBSTITUTE(IF(LEFT(INDEX(artwork.xlsx!L:L,QUOTIENT(ROW(A56)-1,3)+2),4)="http","",artwork.xlsx!$M$1) &amp; INDEX(artwork.xlsx!L:L,QUOTIENT(ROW(A56)-1,3)+2),artwork.xlsx!$N$1,"") &amp; """,",
 IF(AND(MOD(ROW(A56)-1,3)=1,INDEX(artwork.xlsx!J:J,QUOTIENT(ROW(A56)-1,3)+2)&lt;&gt;""),
SUBSTITUTE(    artwork.xlsx!$K$1&amp;": '\\n" &amp;
SUBSTITUTE(SUBSTITUTE(SUBSTITUTE(SUBSTITUTE(SUBSTITUTE(INDEX(artwork.xlsx!K:K,QUOTIENT(ROW(A56)-1,3)+2),"'","\'"),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IF(MOD(ROW(A56)-1,3)=2,"","")))</f>
        <v>text_html: '\
&lt;div class="card-text" style="top:5px;"&gt;&lt;div style="font-weight: bold;"&gt;&lt;div style="line-height:26px;"&gt;\
&lt;div style="display:inline;"&gt;&lt;div style="display:inline; font-size:26px;"&gt;+1 Carte&lt;/div&gt;&lt;/div&gt;&lt;br&gt;\
&lt;div style="display:inline;"&gt;&lt;div style="display:inline; font-size:26px;"&gt;+1 Action&lt;/div&gt;&lt;/div&gt;&lt;br&gt;\
&lt;/div&gt;&lt;/div&gt;&lt;div style="position:relative; top:0px;"&gt;&lt;div style="line-height:18px;"&gt;\
&lt;div style="display:inline;"&gt;&lt;div style="display:inline; font-size:18px;"&gt;Tous les joueurs (vous aussi)&lt;/div&gt;&lt;/div&gt;&lt;br&gt;\
&lt;div style="display:inline;"&gt;&lt;div style="display:inline; font-size:18px;"&gt;dévoilent la première carte de leur&lt;/div&gt;&lt;/div&gt;&lt;br&gt;\
&lt;div style="display:inline;"&gt;&lt;div style="display:inline; font-size:18px;"&gt;deck. Vous décidez ensuite si chaque&lt;/div&gt;&lt;/div&gt;&lt;br&gt;\
&lt;div style="display:inline;"&gt;&lt;div style="display:inline; font-size:18px;"&gt;carte dévoilée est défaussée ou&lt;/div&gt;&lt;/div&gt;&lt;br&gt;\
&lt;div style="display:inline;"&gt;&lt;div style="display:inline; font-size:18px;"&gt;replacée sur son deck.&lt;/div&gt;&lt;/div&gt;&lt;br&gt;\
&lt;/div&gt;&lt;/div&gt;&lt;/div&gt;'</v>
      </c>
    </row>
    <row r="62" spans="1:3" x14ac:dyDescent="0.25">
      <c r="A62" t="str">
        <f>IF(AND(MOD(ROW(A57)-1,3)=0,INDEX(artwork.xlsx!G:G,QUOTIENT(ROW(A57)-1,3)+2)&lt;&gt;""),"/* "&amp;INDEX(artwork.xlsx!G:G,QUOTIENT(ROW(A57)-1,3)+2)&amp;" */","  ")&amp;
IF(AND(INDEX(artwork.xlsx!F:F,QUOTIENT(ROW(A57)-1,3)+2)&lt;&gt;""),"/* "&amp;INDEX(artwork.xlsx!F:F,QUOTIENT(ROW(A57)-1,3)+2)&amp;" */","  ")&amp;IF(AND(ISERROR(MATCH("},",B62:B$5003,0)), ISERROR(MATCH("    ];",$A$5:A58,0))),"];","")</f>
        <v xml:space="preserve">    </v>
      </c>
      <c r="B62" t="str">
        <f t="shared" si="3"/>
        <v>},</v>
      </c>
      <c r="C62" s="18" t="str">
        <f>IF(AND(MOD(ROW(A57)-1,3)=0, INDEX(artwork.xlsx!J:J,QUOTIENT(ROW(A57)-1,3)+2)&lt;&gt;""),
     artwork.xlsx!$H$1&amp;": """ &amp;SUBSTITUTE(INDEX(artwork.xlsx!H:H,QUOTIENT(ROW(A57)-1,3)+2)," ","") &amp;""",  " &amp;
     artwork.xlsx!$J$1&amp; ": """ &amp; INDEX(artwork.xlsx!J:J,QUOTIENT(ROW(A57)-1,3)+2) &amp;""",  " &amp;
     artwork.xlsx!$L$1&amp; ": """ &amp; SUBSTITUTE(IF(LEFT(INDEX(artwork.xlsx!L:L,QUOTIENT(ROW(A57)-1,3)+2),4)="http","",artwork.xlsx!$M$1) &amp; INDEX(artwork.xlsx!L:L,QUOTIENT(ROW(A57)-1,3)+2),artwork.xlsx!$N$1,"") &amp; """,",
 IF(AND(MOD(ROW(A57)-1,3)=1,INDEX(artwork.xlsx!J:J,QUOTIENT(ROW(A57)-1,3)+2)&lt;&gt;""),
SUBSTITUTE(    artwork.xlsx!$K$1&amp;": '\\n" &amp;
SUBSTITUTE(SUBSTITUTE(SUBSTITUTE(SUBSTITUTE(SUBSTITUTE(INDEX(artwork.xlsx!K:K,QUOTIENT(ROW(A57)-1,3)+2),"'","\'"),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IF(MOD(ROW(A57)-1,3)=2,"","")))</f>
        <v/>
      </c>
    </row>
    <row r="63" spans="1:3" x14ac:dyDescent="0.25">
      <c r="A63" t="str">
        <f>IF(AND(MOD(ROW(A58)-1,3)=0,INDEX(artwork.xlsx!G:G,QUOTIENT(ROW(A58)-1,3)+2)&lt;&gt;""),"/* "&amp;INDEX(artwork.xlsx!G:G,QUOTIENT(ROW(A58)-1,3)+2)&amp;" */","  ")&amp;
IF(AND(INDEX(artwork.xlsx!F:F,QUOTIENT(ROW(A58)-1,3)+2)&lt;&gt;""),"/* "&amp;INDEX(artwork.xlsx!F:F,QUOTIENT(ROW(A58)-1,3)+2)&amp;" */","  ")&amp;IF(AND(ISERROR(MATCH("},",B63:B$5003,0)), ISERROR(MATCH("    ];",$A$5:A59,0))),"];","")</f>
        <v xml:space="preserve">    </v>
      </c>
      <c r="B63" t="str">
        <f t="shared" si="3"/>
        <v>{</v>
      </c>
      <c r="C63" s="18" t="str">
        <f>IF(AND(MOD(ROW(A58)-1,3)=0, INDEX(artwork.xlsx!J:J,QUOTIENT(ROW(A58)-1,3)+2)&lt;&gt;""),
     artwork.xlsx!$H$1&amp;": """ &amp;SUBSTITUTE(INDEX(artwork.xlsx!H:H,QUOTIENT(ROW(A58)-1,3)+2)," ","") &amp;""",  " &amp;
     artwork.xlsx!$J$1&amp; ": """ &amp; INDEX(artwork.xlsx!J:J,QUOTIENT(ROW(A58)-1,3)+2) &amp;""",  " &amp;
     artwork.xlsx!$L$1&amp; ": """ &amp; SUBSTITUTE(IF(LEFT(INDEX(artwork.xlsx!L:L,QUOTIENT(ROW(A58)-1,3)+2),4)="http","",artwork.xlsx!$M$1) &amp; INDEX(artwork.xlsx!L:L,QUOTIENT(ROW(A58)-1,3)+2),artwork.xlsx!$N$1,"") &amp; """,",
 IF(AND(MOD(ROW(A58)-1,3)=1,INDEX(artwork.xlsx!J:J,QUOTIENT(ROW(A58)-1,3)+2)&lt;&gt;""),
SUBSTITUTE(    artwork.xlsx!$K$1&amp;": '\\n" &amp;
SUBSTITUTE(SUBSTITUTE(SUBSTITUTE(SUBSTITUTE(SUBSTITUTE(INDEX(artwork.xlsx!K:K,QUOTIENT(ROW(A58)-1,3)+2),"'","\'"),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IF(MOD(ROW(A58)-1,3)=2,"","")))</f>
        <v>id: "thief",  frenchName: "Voleur",  artwork: "http://wiki.dominionstrategy.com/images/6/63/ThiefArt.jpg",</v>
      </c>
    </row>
    <row r="64" spans="1:3" ht="150" x14ac:dyDescent="0.25">
      <c r="A64" t="str">
        <f>IF(AND(MOD(ROW(A59)-1,3)=0,INDEX(artwork.xlsx!G:G,QUOTIENT(ROW(A59)-1,3)+2)&lt;&gt;""),"/* "&amp;INDEX(artwork.xlsx!G:G,QUOTIENT(ROW(A59)-1,3)+2)&amp;" */","  ")&amp;
IF(AND(INDEX(artwork.xlsx!F:F,QUOTIENT(ROW(A59)-1,3)+2)&lt;&gt;""),"/* "&amp;INDEX(artwork.xlsx!F:F,QUOTIENT(ROW(A59)-1,3)+2)&amp;" */","  ")&amp;IF(AND(ISERROR(MATCH("},",B64:B$5003,0)), ISERROR(MATCH("    ];",$A$5:A63,0))),"];","")</f>
        <v xml:space="preserve">    </v>
      </c>
      <c r="B64" t="str">
        <f t="shared" si="3"/>
        <v/>
      </c>
      <c r="C64" s="18" t="str">
        <f>IF(AND(MOD(ROW(A59)-1,3)=0, INDEX(artwork.xlsx!J:J,QUOTIENT(ROW(A59)-1,3)+2)&lt;&gt;""),
     artwork.xlsx!$H$1&amp;": """ &amp;SUBSTITUTE(INDEX(artwork.xlsx!H:H,QUOTIENT(ROW(A59)-1,3)+2)," ","") &amp;""",  " &amp;
     artwork.xlsx!$J$1&amp; ": """ &amp; INDEX(artwork.xlsx!J:J,QUOTIENT(ROW(A59)-1,3)+2) &amp;""",  " &amp;
     artwork.xlsx!$L$1&amp; ": """ &amp; SUBSTITUTE(IF(LEFT(INDEX(artwork.xlsx!L:L,QUOTIENT(ROW(A59)-1,3)+2),4)="http","",artwork.xlsx!$M$1) &amp; INDEX(artwork.xlsx!L:L,QUOTIENT(ROW(A59)-1,3)+2),artwork.xlsx!$N$1,"") &amp; """,",
 IF(AND(MOD(ROW(A59)-1,3)=1,INDEX(artwork.xlsx!J:J,QUOTIENT(ROW(A59)-1,3)+2)&lt;&gt;""),
SUBSTITUTE(    artwork.xlsx!$K$1&amp;": '\\n" &amp;
SUBSTITUTE(SUBSTITUTE(SUBSTITUTE(SUBSTITUTE(SUBSTITUTE(INDEX(artwork.xlsx!K:K,QUOTIENT(ROW(A59)-1,3)+2),"'","\'"),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IF(MOD(ROW(A59)-1,3)=2,"","")))</f>
        <v>text_html: '\
&lt;div class="card-text" style="top:10px;"&gt;&lt;div style="position:relative; top:10px;"&gt;&lt;div style="line-height:18px;"&gt;\
&lt;div style="display:inline;"&gt;&lt;div style="display:inline; font-size:18px;"&gt;Tous vos adversaires dévoilent les&lt;/div&gt;&lt;/div&gt;&lt;br&gt;\
&lt;div style="display:inline;"&gt;&lt;div style="display:inline; font-size:18px;"&gt;les 2 premières cartes de leur deck.&lt;/div&gt;&lt;/div&gt;&lt;br&gt;\
&lt;div style="display:inline;"&gt;&lt;div style="display:inline; font-size:18px;"&gt;S\'ils dévoilent des cartes &lt;b&gt;&lt;i&gt;Trésor&lt;/i&gt;&lt;/b&gt;, ils&lt;/div&gt;&lt;/div&gt;&lt;br&gt;\
&lt;div style="display:inline;"&gt;&lt;div style="display:inline; font-size:18px;"&gt;en écartent 1 de votre choix. Parmi&lt;/div&gt;&lt;/div&gt;&lt;br&gt;\
&lt;div style="display:inline;"&gt;&lt;div style="display:inline; font-size:18px;"&gt;ces cartes &lt;b&gt;&lt;i&gt;Trésor&lt;/i&gt;&lt;/b&gt; écartées, recevez&lt;/div&gt;&lt;/div&gt;&lt;br&gt;\
&lt;div style="display:inline;"&gt;&lt;div style="display:inline; font-size:18px;"&gt;celles de votre choix. les autres cartes&lt;/div&gt;&lt;/div&gt;&lt;br&gt;\
&lt;div style="display:inline;"&gt;&lt;div style="display:inline; font-size:18px;"&gt;dévoilées sont défausées.&lt;/div&gt;&lt;/div&gt;&lt;br&gt;\
&lt;/div&gt;&lt;/div&gt;&lt;/div&gt;'</v>
      </c>
    </row>
    <row r="65" spans="1:3" x14ac:dyDescent="0.25">
      <c r="A65" t="str">
        <f>IF(AND(MOD(ROW(A60)-1,3)=0,INDEX(artwork.xlsx!G:G,QUOTIENT(ROW(A60)-1,3)+2)&lt;&gt;""),"/* "&amp;INDEX(artwork.xlsx!G:G,QUOTIENT(ROW(A60)-1,3)+2)&amp;" */","  ")&amp;
IF(AND(INDEX(artwork.xlsx!F:F,QUOTIENT(ROW(A60)-1,3)+2)&lt;&gt;""),"/* "&amp;INDEX(artwork.xlsx!F:F,QUOTIENT(ROW(A60)-1,3)+2)&amp;" */","  ")&amp;IF(AND(ISERROR(MATCH("},",B65:B$5003,0)), ISERROR(MATCH("    ];",$A$5:A61,0))),"];","")</f>
        <v xml:space="preserve">    </v>
      </c>
      <c r="B65" t="str">
        <f t="shared" si="3"/>
        <v>},</v>
      </c>
      <c r="C65" s="18" t="str">
        <f>IF(AND(MOD(ROW(A60)-1,3)=0, INDEX(artwork.xlsx!J:J,QUOTIENT(ROW(A60)-1,3)+2)&lt;&gt;""),
     artwork.xlsx!$H$1&amp;": """ &amp;SUBSTITUTE(INDEX(artwork.xlsx!H:H,QUOTIENT(ROW(A60)-1,3)+2)," ","") &amp;""",  " &amp;
     artwork.xlsx!$J$1&amp; ": """ &amp; INDEX(artwork.xlsx!J:J,QUOTIENT(ROW(A60)-1,3)+2) &amp;""",  " &amp;
     artwork.xlsx!$L$1&amp; ": """ &amp; SUBSTITUTE(IF(LEFT(INDEX(artwork.xlsx!L:L,QUOTIENT(ROW(A60)-1,3)+2),4)="http","",artwork.xlsx!$M$1) &amp; INDEX(artwork.xlsx!L:L,QUOTIENT(ROW(A60)-1,3)+2),artwork.xlsx!$N$1,"") &amp; """,",
 IF(AND(MOD(ROW(A60)-1,3)=1,INDEX(artwork.xlsx!J:J,QUOTIENT(ROW(A60)-1,3)+2)&lt;&gt;""),
SUBSTITUTE(    artwork.xlsx!$K$1&amp;": '\\n" &amp;
SUBSTITUTE(SUBSTITUTE(SUBSTITUTE(SUBSTITUTE(SUBSTITUTE(INDEX(artwork.xlsx!K:K,QUOTIENT(ROW(A60)-1,3)+2),"'","\'"),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IF(MOD(ROW(A60)-1,3)=2,"","")))</f>
        <v/>
      </c>
    </row>
    <row r="66" spans="1:3" x14ac:dyDescent="0.25">
      <c r="A66" t="str">
        <f>IF(AND(MOD(ROW(A61)-1,3)=0,INDEX(artwork.xlsx!G:G,QUOTIENT(ROW(A61)-1,3)+2)&lt;&gt;""),"/* "&amp;INDEX(artwork.xlsx!G:G,QUOTIENT(ROW(A61)-1,3)+2)&amp;" */","  ")&amp;
IF(AND(INDEX(artwork.xlsx!F:F,QUOTIENT(ROW(A61)-1,3)+2)&lt;&gt;""),"/* "&amp;INDEX(artwork.xlsx!F:F,QUOTIENT(ROW(A61)-1,3)+2)&amp;" */","  ")&amp;IF(AND(ISERROR(MATCH("},",B66:B$5003,0)), ISERROR(MATCH("    ];",$A$5:A62,0))),"];","")</f>
        <v xml:space="preserve">    </v>
      </c>
      <c r="B66" t="str">
        <f t="shared" si="3"/>
        <v>{</v>
      </c>
      <c r="C66" s="18" t="str">
        <f>IF(AND(MOD(ROW(A61)-1,3)=0, INDEX(artwork.xlsx!J:J,QUOTIENT(ROW(A61)-1,3)+2)&lt;&gt;""),
     artwork.xlsx!$H$1&amp;": """ &amp;SUBSTITUTE(INDEX(artwork.xlsx!H:H,QUOTIENT(ROW(A61)-1,3)+2)," ","") &amp;""",  " &amp;
     artwork.xlsx!$J$1&amp; ": """ &amp; INDEX(artwork.xlsx!J:J,QUOTIENT(ROW(A61)-1,3)+2) &amp;""",  " &amp;
     artwork.xlsx!$L$1&amp; ": """ &amp; SUBSTITUTE(IF(LEFT(INDEX(artwork.xlsx!L:L,QUOTIENT(ROW(A61)-1,3)+2),4)="http","",artwork.xlsx!$M$1) &amp; INDEX(artwork.xlsx!L:L,QUOTIENT(ROW(A61)-1,3)+2),artwork.xlsx!$N$1,"") &amp; """,",
 IF(AND(MOD(ROW(A61)-1,3)=1,INDEX(artwork.xlsx!J:J,QUOTIENT(ROW(A61)-1,3)+2)&lt;&gt;""),
SUBSTITUTE(    artwork.xlsx!$K$1&amp;": '\\n" &amp;
SUBSTITUTE(SUBSTITUTE(SUBSTITUTE(SUBSTITUTE(SUBSTITUTE(INDEX(artwork.xlsx!K:K,QUOTIENT(ROW(A61)-1,3)+2),"'","\'"),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IF(MOD(ROW(A61)-1,3)=2,"","")))</f>
        <v>id: "throneroom",  frenchName: "Salle du trône",  artwork: "http://wiki.dominionstrategy.com/images/f/f2/Throne_RoomArt.jpg",</v>
      </c>
    </row>
    <row r="67" spans="1:3" ht="75" x14ac:dyDescent="0.25">
      <c r="A67" t="str">
        <f>IF(AND(MOD(ROW(A62)-1,3)=0,INDEX(artwork.xlsx!G:G,QUOTIENT(ROW(A62)-1,3)+2)&lt;&gt;""),"/* "&amp;INDEX(artwork.xlsx!G:G,QUOTIENT(ROW(A62)-1,3)+2)&amp;" */","  ")&amp;
IF(AND(INDEX(artwork.xlsx!F:F,QUOTIENT(ROW(A62)-1,3)+2)&lt;&gt;""),"/* "&amp;INDEX(artwork.xlsx!F:F,QUOTIENT(ROW(A62)-1,3)+2)&amp;" */","  ")&amp;IF(AND(ISERROR(MATCH("},",B67:B$5003,0)), ISERROR(MATCH("    ];",$A$5:A66,0))),"];","")</f>
        <v xml:space="preserve">    </v>
      </c>
      <c r="B67" t="str">
        <f t="shared" si="3"/>
        <v/>
      </c>
      <c r="C67" s="18" t="str">
        <f>IF(AND(MOD(ROW(A62)-1,3)=0, INDEX(artwork.xlsx!J:J,QUOTIENT(ROW(A62)-1,3)+2)&lt;&gt;""),
     artwork.xlsx!$H$1&amp;": """ &amp;SUBSTITUTE(INDEX(artwork.xlsx!H:H,QUOTIENT(ROW(A62)-1,3)+2)," ","") &amp;""",  " &amp;
     artwork.xlsx!$J$1&amp; ": """ &amp; INDEX(artwork.xlsx!J:J,QUOTIENT(ROW(A62)-1,3)+2) &amp;""",  " &amp;
     artwork.xlsx!$L$1&amp; ": """ &amp; SUBSTITUTE(IF(LEFT(INDEX(artwork.xlsx!L:L,QUOTIENT(ROW(A62)-1,3)+2),4)="http","",artwork.xlsx!$M$1) &amp; INDEX(artwork.xlsx!L:L,QUOTIENT(ROW(A62)-1,3)+2),artwork.xlsx!$N$1,"") &amp; """,",
 IF(AND(MOD(ROW(A62)-1,3)=1,INDEX(artwork.xlsx!J:J,QUOTIENT(ROW(A62)-1,3)+2)&lt;&gt;""),
SUBSTITUTE(    artwork.xlsx!$K$1&amp;": '\\n" &amp;
SUBSTITUTE(SUBSTITUTE(SUBSTITUTE(SUBSTITUTE(SUBSTITUTE(INDEX(artwork.xlsx!K:K,QUOTIENT(ROW(A62)-1,3)+2),"'","\'"),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IF(MOD(ROW(A62)-1,3)=2,"","")))</f>
        <v>text_html: '\
&lt;div class="card-text" style="top:55px;"&gt;&lt;div style="position:relative; top:7px;"&gt;&lt;div style="line-height:21px;"&gt;\
&lt;div style="display:inline;"&gt;&lt;div style="display:inline; font-size:21px;"&gt;Vous pouvez jouer une carte&lt;/div&gt;&lt;/div&gt;&lt;br&gt;\
&lt;div style="display:inline;"&gt;&lt;div style="display:inline; font-size:21px;"&gt;Action de votre main deux fois.&lt;/div&gt;&lt;/div&gt;&lt;br&gt;\
&lt;/div&gt;&lt;/div&gt;&lt;/div&gt;'</v>
      </c>
    </row>
    <row r="68" spans="1:3" x14ac:dyDescent="0.25">
      <c r="A68" t="str">
        <f>IF(AND(MOD(ROW(A63)-1,3)=0,INDEX(artwork.xlsx!G:G,QUOTIENT(ROW(A63)-1,3)+2)&lt;&gt;""),"/* "&amp;INDEX(artwork.xlsx!G:G,QUOTIENT(ROW(A63)-1,3)+2)&amp;" */","  ")&amp;
IF(AND(INDEX(artwork.xlsx!F:F,QUOTIENT(ROW(A63)-1,3)+2)&lt;&gt;""),"/* "&amp;INDEX(artwork.xlsx!F:F,QUOTIENT(ROW(A63)-1,3)+2)&amp;" */","  ")&amp;IF(AND(ISERROR(MATCH("},",B68:B$5003,0)), ISERROR(MATCH("    ];",$A$5:A64,0))),"];","")</f>
        <v xml:space="preserve">    </v>
      </c>
      <c r="B68" t="str">
        <f t="shared" si="3"/>
        <v>},</v>
      </c>
      <c r="C68" s="18" t="str">
        <f>IF(AND(MOD(ROW(A63)-1,3)=0, INDEX(artwork.xlsx!J:J,QUOTIENT(ROW(A63)-1,3)+2)&lt;&gt;""),
     artwork.xlsx!$H$1&amp;": """ &amp;SUBSTITUTE(INDEX(artwork.xlsx!H:H,QUOTIENT(ROW(A63)-1,3)+2)," ","") &amp;""",  " &amp;
     artwork.xlsx!$J$1&amp; ": """ &amp; INDEX(artwork.xlsx!J:J,QUOTIENT(ROW(A63)-1,3)+2) &amp;""",  " &amp;
     artwork.xlsx!$L$1&amp; ": """ &amp; SUBSTITUTE(IF(LEFT(INDEX(artwork.xlsx!L:L,QUOTIENT(ROW(A63)-1,3)+2),4)="http","",artwork.xlsx!$M$1) &amp; INDEX(artwork.xlsx!L:L,QUOTIENT(ROW(A63)-1,3)+2),artwork.xlsx!$N$1,"") &amp; """,",
 IF(AND(MOD(ROW(A63)-1,3)=1,INDEX(artwork.xlsx!J:J,QUOTIENT(ROW(A63)-1,3)+2)&lt;&gt;""),
SUBSTITUTE(    artwork.xlsx!$K$1&amp;": '\\n" &amp;
SUBSTITUTE(SUBSTITUTE(SUBSTITUTE(SUBSTITUTE(SUBSTITUTE(INDEX(artwork.xlsx!K:K,QUOTIENT(ROW(A63)-1,3)+2),"'","\'"),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IF(MOD(ROW(A63)-1,3)=2,"","")))</f>
        <v/>
      </c>
    </row>
    <row r="69" spans="1:3" x14ac:dyDescent="0.25">
      <c r="A69" t="str">
        <f>IF(AND(MOD(ROW(A64)-1,3)=0,INDEX(artwork.xlsx!G:G,QUOTIENT(ROW(A64)-1,3)+2)&lt;&gt;""),"/* "&amp;INDEX(artwork.xlsx!G:G,QUOTIENT(ROW(A64)-1,3)+2)&amp;" */","  ")&amp;
IF(AND(INDEX(artwork.xlsx!F:F,QUOTIENT(ROW(A64)-1,3)+2)&lt;&gt;""),"/* "&amp;INDEX(artwork.xlsx!F:F,QUOTIENT(ROW(A64)-1,3)+2)&amp;" */","  ")&amp;IF(AND(ISERROR(MATCH("},",B69:B$5003,0)), ISERROR(MATCH("    ];",$A$5:A65,0))),"];","")</f>
        <v xml:space="preserve">    </v>
      </c>
      <c r="B69" t="str">
        <f t="shared" si="3"/>
        <v>{</v>
      </c>
      <c r="C69" s="18" t="str">
        <f>IF(AND(MOD(ROW(A64)-1,3)=0, INDEX(artwork.xlsx!J:J,QUOTIENT(ROW(A64)-1,3)+2)&lt;&gt;""),
     artwork.xlsx!$H$1&amp;": """ &amp;SUBSTITUTE(INDEX(artwork.xlsx!H:H,QUOTIENT(ROW(A64)-1,3)+2)," ","") &amp;""",  " &amp;
     artwork.xlsx!$J$1&amp; ": """ &amp; INDEX(artwork.xlsx!J:J,QUOTIENT(ROW(A64)-1,3)+2) &amp;""",  " &amp;
     artwork.xlsx!$L$1&amp; ": """ &amp; SUBSTITUTE(IF(LEFT(INDEX(artwork.xlsx!L:L,QUOTIENT(ROW(A64)-1,3)+2),4)="http","",artwork.xlsx!$M$1) &amp; INDEX(artwork.xlsx!L:L,QUOTIENT(ROW(A64)-1,3)+2),artwork.xlsx!$N$1,"") &amp; """,",
 IF(AND(MOD(ROW(A64)-1,3)=1,INDEX(artwork.xlsx!J:J,QUOTIENT(ROW(A64)-1,3)+2)&lt;&gt;""),
SUBSTITUTE(    artwork.xlsx!$K$1&amp;": '\\n" &amp;
SUBSTITUTE(SUBSTITUTE(SUBSTITUTE(SUBSTITUTE(SUBSTITUTE(INDEX(artwork.xlsx!K:K,QUOTIENT(ROW(A64)-1,3)+2),"'","\'"),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IF(MOD(ROW(A64)-1,3)=2,"","")))</f>
        <v>id: "village",  frenchName: "Village",  artwork: "http://wiki.dominionstrategy.com/images/e/e6/VillageArt.jpg",</v>
      </c>
    </row>
    <row r="70" spans="1:3" ht="75" x14ac:dyDescent="0.25">
      <c r="A70" t="str">
        <f>IF(AND(MOD(ROW(A65)-1,3)=0,INDEX(artwork.xlsx!G:G,QUOTIENT(ROW(A65)-1,3)+2)&lt;&gt;""),"/* "&amp;INDEX(artwork.xlsx!G:G,QUOTIENT(ROW(A65)-1,3)+2)&amp;" */","  ")&amp;
IF(AND(INDEX(artwork.xlsx!F:F,QUOTIENT(ROW(A65)-1,3)+2)&lt;&gt;""),"/* "&amp;INDEX(artwork.xlsx!F:F,QUOTIENT(ROW(A65)-1,3)+2)&amp;" */","  ")&amp;IF(AND(ISERROR(MATCH("},",B70:B$5003,0)), ISERROR(MATCH("    ];",$A$5:A69,0))),"];","")</f>
        <v xml:space="preserve">    </v>
      </c>
      <c r="B70" t="str">
        <f t="shared" si="3"/>
        <v/>
      </c>
      <c r="C70" s="18" t="str">
        <f>IF(AND(MOD(ROW(A65)-1,3)=0, INDEX(artwork.xlsx!J:J,QUOTIENT(ROW(A65)-1,3)+2)&lt;&gt;""),
     artwork.xlsx!$H$1&amp;": """ &amp;SUBSTITUTE(INDEX(artwork.xlsx!H:H,QUOTIENT(ROW(A65)-1,3)+2)," ","") &amp;""",  " &amp;
     artwork.xlsx!$J$1&amp; ": """ &amp; INDEX(artwork.xlsx!J:J,QUOTIENT(ROW(A65)-1,3)+2) &amp;""",  " &amp;
     artwork.xlsx!$L$1&amp; ": """ &amp; SUBSTITUTE(IF(LEFT(INDEX(artwork.xlsx!L:L,QUOTIENT(ROW(A65)-1,3)+2),4)="http","",artwork.xlsx!$M$1) &amp; INDEX(artwork.xlsx!L:L,QUOTIENT(ROW(A65)-1,3)+2),artwork.xlsx!$N$1,"") &amp; """,",
 IF(AND(MOD(ROW(A65)-1,3)=1,INDEX(artwork.xlsx!J:J,QUOTIENT(ROW(A65)-1,3)+2)&lt;&gt;""),
SUBSTITUTE(    artwork.xlsx!$K$1&amp;": '\\n" &amp;
SUBSTITUTE(SUBSTITUTE(SUBSTITUTE(SUBSTITUTE(SUBSTITUTE(INDEX(artwork.xlsx!K:K,QUOTIENT(ROW(A65)-1,3)+2),"'","\'"),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IF(MOD(ROW(A65)-1,3)=2,"","")))</f>
        <v>text_html: '\
&lt;div class="card-text" style="top:55px;"&gt;&lt;div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font-size:28px;"&gt;+2 Actions&lt;/div&gt;&lt;/div&gt;&lt;br&gt;\
&lt;/div&gt;&lt;/div&gt;&lt;/div&gt;'</v>
      </c>
    </row>
    <row r="71" spans="1:3" x14ac:dyDescent="0.25">
      <c r="A71" t="str">
        <f>IF(AND(MOD(ROW(A66)-1,3)=0,INDEX(artwork.xlsx!G:G,QUOTIENT(ROW(A66)-1,3)+2)&lt;&gt;""),"/* "&amp;INDEX(artwork.xlsx!G:G,QUOTIENT(ROW(A66)-1,3)+2)&amp;" */","  ")&amp;
IF(AND(INDEX(artwork.xlsx!F:F,QUOTIENT(ROW(A66)-1,3)+2)&lt;&gt;""),"/* "&amp;INDEX(artwork.xlsx!F:F,QUOTIENT(ROW(A66)-1,3)+2)&amp;" */","  ")&amp;IF(AND(ISERROR(MATCH("},",B71:B$5003,0)), ISERROR(MATCH("    ];",$A$5:A67,0))),"];","")</f>
        <v xml:space="preserve">    </v>
      </c>
      <c r="B71" t="str">
        <f t="shared" si="3"/>
        <v>},</v>
      </c>
      <c r="C71" s="18" t="str">
        <f>IF(AND(MOD(ROW(A66)-1,3)=0, INDEX(artwork.xlsx!J:J,QUOTIENT(ROW(A66)-1,3)+2)&lt;&gt;""),
     artwork.xlsx!$H$1&amp;": """ &amp;SUBSTITUTE(INDEX(artwork.xlsx!H:H,QUOTIENT(ROW(A66)-1,3)+2)," ","") &amp;""",  " &amp;
     artwork.xlsx!$J$1&amp; ": """ &amp; INDEX(artwork.xlsx!J:J,QUOTIENT(ROW(A66)-1,3)+2) &amp;""",  " &amp;
     artwork.xlsx!$L$1&amp; ": """ &amp; SUBSTITUTE(IF(LEFT(INDEX(artwork.xlsx!L:L,QUOTIENT(ROW(A66)-1,3)+2),4)="http","",artwork.xlsx!$M$1) &amp; INDEX(artwork.xlsx!L:L,QUOTIENT(ROW(A66)-1,3)+2),artwork.xlsx!$N$1,"") &amp; """,",
 IF(AND(MOD(ROW(A66)-1,3)=1,INDEX(artwork.xlsx!J:J,QUOTIENT(ROW(A66)-1,3)+2)&lt;&gt;""),
SUBSTITUTE(    artwork.xlsx!$K$1&amp;": '\\n" &amp;
SUBSTITUTE(SUBSTITUTE(SUBSTITUTE(SUBSTITUTE(SUBSTITUTE(INDEX(artwork.xlsx!K:K,QUOTIENT(ROW(A66)-1,3)+2),"'","\'"),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IF(MOD(ROW(A66)-1,3)=2,"","")))</f>
        <v/>
      </c>
    </row>
    <row r="72" spans="1:3" x14ac:dyDescent="0.25">
      <c r="A72" t="str">
        <f>IF(AND(MOD(ROW(A67)-1,3)=0,INDEX(artwork.xlsx!G:G,QUOTIENT(ROW(A67)-1,3)+2)&lt;&gt;""),"/* "&amp;INDEX(artwork.xlsx!G:G,QUOTIENT(ROW(A67)-1,3)+2)&amp;" */","  ")&amp;
IF(AND(INDEX(artwork.xlsx!F:F,QUOTIENT(ROW(A67)-1,3)+2)&lt;&gt;""),"/* "&amp;INDEX(artwork.xlsx!F:F,QUOTIENT(ROW(A67)-1,3)+2)&amp;" */","  ")&amp;IF(AND(ISERROR(MATCH("},",B72:B$5003,0)), ISERROR(MATCH("    ];",$A$5:A68,0))),"];","")</f>
        <v xml:space="preserve">    </v>
      </c>
      <c r="B72" t="str">
        <f t="shared" si="3"/>
        <v>{</v>
      </c>
      <c r="C72" s="18" t="str">
        <f>IF(AND(MOD(ROW(A67)-1,3)=0, INDEX(artwork.xlsx!J:J,QUOTIENT(ROW(A67)-1,3)+2)&lt;&gt;""),
     artwork.xlsx!$H$1&amp;": """ &amp;SUBSTITUTE(INDEX(artwork.xlsx!H:H,QUOTIENT(ROW(A67)-1,3)+2)," ","") &amp;""",  " &amp;
     artwork.xlsx!$J$1&amp; ": """ &amp; INDEX(artwork.xlsx!J:J,QUOTIENT(ROW(A67)-1,3)+2) &amp;""",  " &amp;
     artwork.xlsx!$L$1&amp; ": """ &amp; SUBSTITUTE(IF(LEFT(INDEX(artwork.xlsx!L:L,QUOTIENT(ROW(A67)-1,3)+2),4)="http","",artwork.xlsx!$M$1) &amp; INDEX(artwork.xlsx!L:L,QUOTIENT(ROW(A67)-1,3)+2),artwork.xlsx!$N$1,"") &amp; """,",
 IF(AND(MOD(ROW(A67)-1,3)=1,INDEX(artwork.xlsx!J:J,QUOTIENT(ROW(A67)-1,3)+2)&lt;&gt;""),
SUBSTITUTE(    artwork.xlsx!$K$1&amp;": '\\n" &amp;
SUBSTITUTE(SUBSTITUTE(SUBSTITUTE(SUBSTITUTE(SUBSTITUTE(INDEX(artwork.xlsx!K:K,QUOTIENT(ROW(A67)-1,3)+2),"'","\'"),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IF(MOD(ROW(A67)-1,3)=2,"","")))</f>
        <v>id: "witch",  frenchName: "Sorcière",  artwork: "http://wiki.dominionstrategy.com/images/5/5c/WitchArt.jpg",</v>
      </c>
    </row>
    <row r="73" spans="1:3" ht="105" x14ac:dyDescent="0.25">
      <c r="A73" t="str">
        <f>IF(AND(MOD(ROW(A68)-1,3)=0,INDEX(artwork.xlsx!G:G,QUOTIENT(ROW(A68)-1,3)+2)&lt;&gt;""),"/* "&amp;INDEX(artwork.xlsx!G:G,QUOTIENT(ROW(A68)-1,3)+2)&amp;" */","  ")&amp;
IF(AND(INDEX(artwork.xlsx!F:F,QUOTIENT(ROW(A68)-1,3)+2)&lt;&gt;""),"/* "&amp;INDEX(artwork.xlsx!F:F,QUOTIENT(ROW(A68)-1,3)+2)&amp;" */","  ")&amp;IF(AND(ISERROR(MATCH("},",B73:B$5003,0)), ISERROR(MATCH("    ];",$A$5:A72,0))),"];","")</f>
        <v xml:space="preserve">    </v>
      </c>
      <c r="B73" t="str">
        <f t="shared" si="3"/>
        <v/>
      </c>
      <c r="C73" s="18" t="str">
        <f>IF(AND(MOD(ROW(A68)-1,3)=0, INDEX(artwork.xlsx!J:J,QUOTIENT(ROW(A68)-1,3)+2)&lt;&gt;""),
     artwork.xlsx!$H$1&amp;": """ &amp;SUBSTITUTE(INDEX(artwork.xlsx!H:H,QUOTIENT(ROW(A68)-1,3)+2)," ","") &amp;""",  " &amp;
     artwork.xlsx!$J$1&amp; ": """ &amp; INDEX(artwork.xlsx!J:J,QUOTIENT(ROW(A68)-1,3)+2) &amp;""",  " &amp;
     artwork.xlsx!$L$1&amp; ": """ &amp; SUBSTITUTE(IF(LEFT(INDEX(artwork.xlsx!L:L,QUOTIENT(ROW(A68)-1,3)+2),4)="http","",artwork.xlsx!$M$1) &amp; INDEX(artwork.xlsx!L:L,QUOTIENT(ROW(A68)-1,3)+2),artwork.xlsx!$N$1,"") &amp; """,",
 IF(AND(MOD(ROW(A68)-1,3)=1,INDEX(artwork.xlsx!J:J,QUOTIENT(ROW(A68)-1,3)+2)&lt;&gt;""),
SUBSTITUTE(    artwork.xlsx!$K$1&amp;": '\\n" &amp;
SUBSTITUTE(SUBSTITUTE(SUBSTITUTE(SUBSTITUTE(SUBSTITUTE(INDEX(artwork.xlsx!K:K,QUOTIENT(ROW(A68)-1,3)+2),"'","\'"),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IF(MOD(ROW(A68)-1,3)=2,"","")))</f>
        <v>text_html: '\
&lt;div class="card-text" style="top:47px;"&gt;&lt;div style="position:relative; top:-15px;"&gt;&lt;div style="font-weight: bold;"&gt;\
&lt;div style="display:inline;"&gt;&lt;div style="display:inline; font-size:28px;"&gt;+2 Cartes&lt;/div&gt;&lt;/div&gt;&lt;br&gt;\
&lt;/div&gt;&lt;/div&gt;&lt;div style="position:relative; top:0px;"&gt;&lt;div style="line-height:20px;"&gt;\
&lt;div style="display:inline;"&gt;&lt;div style="display:inline; font-size:20px;"&gt;Tous vos adversaires&lt;/div&gt;&lt;/div&gt;&lt;br&gt;\
&lt;div style="display:inline;"&gt;&lt;div style="display:inline; font-size:20px;"&gt;reçoivent une Malédiction.&lt;/div&gt;&lt;/div&gt;&lt;br&gt;\
&lt;/div&gt;&lt;/div&gt;&lt;/div&gt;'</v>
      </c>
    </row>
    <row r="74" spans="1:3" x14ac:dyDescent="0.25">
      <c r="A74" t="str">
        <f>IF(AND(MOD(ROW(A69)-1,3)=0,INDEX(artwork.xlsx!G:G,QUOTIENT(ROW(A69)-1,3)+2)&lt;&gt;""),"/* "&amp;INDEX(artwork.xlsx!G:G,QUOTIENT(ROW(A69)-1,3)+2)&amp;" */","  ")&amp;
IF(AND(INDEX(artwork.xlsx!F:F,QUOTIENT(ROW(A69)-1,3)+2)&lt;&gt;""),"/* "&amp;INDEX(artwork.xlsx!F:F,QUOTIENT(ROW(A69)-1,3)+2)&amp;" */","  ")&amp;IF(AND(ISERROR(MATCH("},",B74:B$5003,0)), ISERROR(MATCH("    ];",$A$5:A70,0))),"];","")</f>
        <v xml:space="preserve">    </v>
      </c>
      <c r="B74" t="str">
        <f t="shared" si="3"/>
        <v>},</v>
      </c>
      <c r="C74" s="18" t="str">
        <f>IF(AND(MOD(ROW(A69)-1,3)=0, INDEX(artwork.xlsx!J:J,QUOTIENT(ROW(A69)-1,3)+2)&lt;&gt;""),
     artwork.xlsx!$H$1&amp;": """ &amp;SUBSTITUTE(INDEX(artwork.xlsx!H:H,QUOTIENT(ROW(A69)-1,3)+2)," ","") &amp;""",  " &amp;
     artwork.xlsx!$J$1&amp; ": """ &amp; INDEX(artwork.xlsx!J:J,QUOTIENT(ROW(A69)-1,3)+2) &amp;""",  " &amp;
     artwork.xlsx!$L$1&amp; ": """ &amp; SUBSTITUTE(IF(LEFT(INDEX(artwork.xlsx!L:L,QUOTIENT(ROW(A69)-1,3)+2),4)="http","",artwork.xlsx!$M$1) &amp; INDEX(artwork.xlsx!L:L,QUOTIENT(ROW(A69)-1,3)+2),artwork.xlsx!$N$1,"") &amp; """,",
 IF(AND(MOD(ROW(A69)-1,3)=1,INDEX(artwork.xlsx!J:J,QUOTIENT(ROW(A69)-1,3)+2)&lt;&gt;""),
SUBSTITUTE(    artwork.xlsx!$K$1&amp;": '\\n" &amp;
SUBSTITUTE(SUBSTITUTE(SUBSTITUTE(SUBSTITUTE(SUBSTITUTE(INDEX(artwork.xlsx!K:K,QUOTIENT(ROW(A69)-1,3)+2),"'","\'"),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IF(MOD(ROW(A69)-1,3)=2,"","")))</f>
        <v/>
      </c>
    </row>
    <row r="75" spans="1:3" x14ac:dyDescent="0.25">
      <c r="A75" t="str">
        <f>IF(AND(MOD(ROW(A70)-1,3)=0,INDEX(artwork.xlsx!G:G,QUOTIENT(ROW(A70)-1,3)+2)&lt;&gt;""),"/* "&amp;INDEX(artwork.xlsx!G:G,QUOTIENT(ROW(A70)-1,3)+2)&amp;" */","  ")&amp;
IF(AND(INDEX(artwork.xlsx!F:F,QUOTIENT(ROW(A70)-1,3)+2)&lt;&gt;""),"/* "&amp;INDEX(artwork.xlsx!F:F,QUOTIENT(ROW(A70)-1,3)+2)&amp;" */","  ")&amp;IF(AND(ISERROR(MATCH("},",B75:B$5003,0)), ISERROR(MATCH("    ];",$A$5:A71,0))),"];","")</f>
        <v xml:space="preserve">    </v>
      </c>
      <c r="B75" t="str">
        <f t="shared" si="3"/>
        <v>{</v>
      </c>
      <c r="C75" s="18" t="str">
        <f>IF(AND(MOD(ROW(A70)-1,3)=0, INDEX(artwork.xlsx!J:J,QUOTIENT(ROW(A70)-1,3)+2)&lt;&gt;""),
     artwork.xlsx!$H$1&amp;": """ &amp;SUBSTITUTE(INDEX(artwork.xlsx!H:H,QUOTIENT(ROW(A70)-1,3)+2)," ","") &amp;""",  " &amp;
     artwork.xlsx!$J$1&amp; ": """ &amp; INDEX(artwork.xlsx!J:J,QUOTIENT(ROW(A70)-1,3)+2) &amp;""",  " &amp;
     artwork.xlsx!$L$1&amp; ": """ &amp; SUBSTITUTE(IF(LEFT(INDEX(artwork.xlsx!L:L,QUOTIENT(ROW(A70)-1,3)+2),4)="http","",artwork.xlsx!$M$1) &amp; INDEX(artwork.xlsx!L:L,QUOTIENT(ROW(A70)-1,3)+2),artwork.xlsx!$N$1,"") &amp; """,",
 IF(AND(MOD(ROW(A70)-1,3)=1,INDEX(artwork.xlsx!J:J,QUOTIENT(ROW(A70)-1,3)+2)&lt;&gt;""),
SUBSTITUTE(    artwork.xlsx!$K$1&amp;": '\\n" &amp;
SUBSTITUTE(SUBSTITUTE(SUBSTITUTE(SUBSTITUTE(SUBSTITUTE(INDEX(artwork.xlsx!K:K,QUOTIENT(ROW(A70)-1,3)+2),"'","\'"),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IF(MOD(ROW(A70)-1,3)=2,"","")))</f>
        <v>id: "woodcutter",  frenchName: "Bûcheron",  artwork: "http://wiki.dominionstrategy.com/images/6/60/WoodcutterArt.jpg",</v>
      </c>
    </row>
    <row r="76" spans="1:3" ht="120" x14ac:dyDescent="0.25">
      <c r="A76" t="str">
        <f>IF(AND(MOD(ROW(A71)-1,3)=0,INDEX(artwork.xlsx!G:G,QUOTIENT(ROW(A71)-1,3)+2)&lt;&gt;""),"/* "&amp;INDEX(artwork.xlsx!G:G,QUOTIENT(ROW(A71)-1,3)+2)&amp;" */","  ")&amp;
IF(AND(INDEX(artwork.xlsx!F:F,QUOTIENT(ROW(A71)-1,3)+2)&lt;&gt;""),"/* "&amp;INDEX(artwork.xlsx!F:F,QUOTIENT(ROW(A71)-1,3)+2)&amp;" */","  ")&amp;IF(AND(ISERROR(MATCH("},",B76:B$5003,0)), ISERROR(MATCH("    ];",$A$5:A75,0))),"];","")</f>
        <v xml:space="preserve">    </v>
      </c>
      <c r="B76" t="str">
        <f t="shared" si="3"/>
        <v/>
      </c>
      <c r="C76" s="18" t="str">
        <f>IF(AND(MOD(ROW(A71)-1,3)=0, INDEX(artwork.xlsx!J:J,QUOTIENT(ROW(A71)-1,3)+2)&lt;&gt;""),
     artwork.xlsx!$H$1&amp;": """ &amp;SUBSTITUTE(INDEX(artwork.xlsx!H:H,QUOTIENT(ROW(A71)-1,3)+2)," ","") &amp;""",  " &amp;
     artwork.xlsx!$J$1&amp; ": """ &amp; INDEX(artwork.xlsx!J:J,QUOTIENT(ROW(A71)-1,3)+2) &amp;""",  " &amp;
     artwork.xlsx!$L$1&amp; ": """ &amp; SUBSTITUTE(IF(LEFT(INDEX(artwork.xlsx!L:L,QUOTIENT(ROW(A71)-1,3)+2),4)="http","",artwork.xlsx!$M$1) &amp; INDEX(artwork.xlsx!L:L,QUOTIENT(ROW(A71)-1,3)+2),artwork.xlsx!$N$1,"") &amp; """,",
 IF(AND(MOD(ROW(A71)-1,3)=1,INDEX(artwork.xlsx!J:J,QUOTIENT(ROW(A71)-1,3)+2)&lt;&gt;""),
SUBSTITUTE(    artwork.xlsx!$K$1&amp;": '\\n" &amp;
SUBSTITUTE(SUBSTITUTE(SUBSTITUTE(SUBSTITUTE(SUBSTITUTE(INDEX(artwork.xlsx!K:K,QUOTIENT(ROW(A71)-1,3)+2),"'","\'"),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IF(MOD(ROW(A71)-1,3)=2,"","")))</f>
        <v>text_html: '\
&lt;div class="card-text" style="top:55px;"&gt;&lt;div style="font-weight: bold;"&gt;&lt;div style="line-height:28px;"&gt;\
&lt;div style="display:inline;"&gt;&lt;div style="display:inline; font-size:28px;"&gt;+1 Achat&lt;/div&gt;&lt;/div&gt;&lt;br&gt;\
&lt;div style="display:inline;"&gt;&lt;div style="display:inline; font-size:28px;"&gt;+    &lt;/div&gt;&lt;/div&gt;&lt;br&gt;\
&lt;/div&gt;&lt;/div&gt;\
&lt;div class="card-text-coin-icon" style="transform:scale(0.21); top:30px;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77" spans="1:3" x14ac:dyDescent="0.25">
      <c r="A77" t="str">
        <f>IF(AND(MOD(ROW(A72)-1,3)=0,INDEX(artwork.xlsx!G:G,QUOTIENT(ROW(A72)-1,3)+2)&lt;&gt;""),"/* "&amp;INDEX(artwork.xlsx!G:G,QUOTIENT(ROW(A72)-1,3)+2)&amp;" */","  ")&amp;
IF(AND(INDEX(artwork.xlsx!F:F,QUOTIENT(ROW(A72)-1,3)+2)&lt;&gt;""),"/* "&amp;INDEX(artwork.xlsx!F:F,QUOTIENT(ROW(A72)-1,3)+2)&amp;" */","  ")&amp;IF(AND(ISERROR(MATCH("},",B77:B$5003,0)), ISERROR(MATCH("    ];",$A$5:A73,0))),"];","")</f>
        <v xml:space="preserve">    </v>
      </c>
      <c r="B77" t="str">
        <f t="shared" si="3"/>
        <v>},</v>
      </c>
      <c r="C77" s="18" t="str">
        <f>IF(AND(MOD(ROW(A72)-1,3)=0, INDEX(artwork.xlsx!J:J,QUOTIENT(ROW(A72)-1,3)+2)&lt;&gt;""),
     artwork.xlsx!$H$1&amp;": """ &amp;SUBSTITUTE(INDEX(artwork.xlsx!H:H,QUOTIENT(ROW(A72)-1,3)+2)," ","") &amp;""",  " &amp;
     artwork.xlsx!$J$1&amp; ": """ &amp; INDEX(artwork.xlsx!J:J,QUOTIENT(ROW(A72)-1,3)+2) &amp;""",  " &amp;
     artwork.xlsx!$L$1&amp; ": """ &amp; SUBSTITUTE(IF(LEFT(INDEX(artwork.xlsx!L:L,QUOTIENT(ROW(A72)-1,3)+2),4)="http","",artwork.xlsx!$M$1) &amp; INDEX(artwork.xlsx!L:L,QUOTIENT(ROW(A72)-1,3)+2),artwork.xlsx!$N$1,"") &amp; """,",
 IF(AND(MOD(ROW(A72)-1,3)=1,INDEX(artwork.xlsx!J:J,QUOTIENT(ROW(A72)-1,3)+2)&lt;&gt;""),
SUBSTITUTE(    artwork.xlsx!$K$1&amp;": '\\n" &amp;
SUBSTITUTE(SUBSTITUTE(SUBSTITUTE(SUBSTITUTE(SUBSTITUTE(INDEX(artwork.xlsx!K:K,QUOTIENT(ROW(A72)-1,3)+2),"'","\'"),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IF(MOD(ROW(A72)-1,3)=2,"","")))</f>
        <v/>
      </c>
    </row>
    <row r="78" spans="1:3" x14ac:dyDescent="0.25">
      <c r="A78" t="str">
        <f>IF(AND(MOD(ROW(A73)-1,3)=0,INDEX(artwork.xlsx!G:G,QUOTIENT(ROW(A73)-1,3)+2)&lt;&gt;""),"/* "&amp;INDEX(artwork.xlsx!G:G,QUOTIENT(ROW(A73)-1,3)+2)&amp;" */","  ")&amp;
IF(AND(INDEX(artwork.xlsx!F:F,QUOTIENT(ROW(A73)-1,3)+2)&lt;&gt;""),"/* "&amp;INDEX(artwork.xlsx!F:F,QUOTIENT(ROW(A73)-1,3)+2)&amp;" */","  ")&amp;IF(AND(ISERROR(MATCH("},",B78:B$5003,0)), ISERROR(MATCH("    ];",$A$5:A74,0))),"];","")</f>
        <v xml:space="preserve">    </v>
      </c>
      <c r="B78" t="str">
        <f t="shared" si="3"/>
        <v>{</v>
      </c>
      <c r="C78" s="18" t="str">
        <f>IF(AND(MOD(ROW(A73)-1,3)=0, INDEX(artwork.xlsx!J:J,QUOTIENT(ROW(A73)-1,3)+2)&lt;&gt;""),
     artwork.xlsx!$H$1&amp;": """ &amp;SUBSTITUTE(INDEX(artwork.xlsx!H:H,QUOTIENT(ROW(A73)-1,3)+2)," ","") &amp;""",  " &amp;
     artwork.xlsx!$J$1&amp; ": """ &amp; INDEX(artwork.xlsx!J:J,QUOTIENT(ROW(A73)-1,3)+2) &amp;""",  " &amp;
     artwork.xlsx!$L$1&amp; ": """ &amp; SUBSTITUTE(IF(LEFT(INDEX(artwork.xlsx!L:L,QUOTIENT(ROW(A73)-1,3)+2),4)="http","",artwork.xlsx!$M$1) &amp; INDEX(artwork.xlsx!L:L,QUOTIENT(ROW(A73)-1,3)+2),artwork.xlsx!$N$1,"") &amp; """,",
 IF(AND(MOD(ROW(A73)-1,3)=1,INDEX(artwork.xlsx!J:J,QUOTIENT(ROW(A73)-1,3)+2)&lt;&gt;""),
SUBSTITUTE(    artwork.xlsx!$K$1&amp;": '\\n" &amp;
SUBSTITUTE(SUBSTITUTE(SUBSTITUTE(SUBSTITUTE(SUBSTITUTE(INDEX(artwork.xlsx!K:K,QUOTIENT(ROW(A73)-1,3)+2),"'","\'"),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IF(MOD(ROW(A73)-1,3)=2,"","")))</f>
        <v>id: "workshop",  frenchName: "Atelier",  artwork: "http://wiki.dominionstrategy.com/images/2/24/WorkshopArt.jpg",</v>
      </c>
    </row>
    <row r="79" spans="1:3" ht="120" x14ac:dyDescent="0.25">
      <c r="A79" t="str">
        <f>IF(AND(MOD(ROW(A74)-1,3)=0,INDEX(artwork.xlsx!G:G,QUOTIENT(ROW(A74)-1,3)+2)&lt;&gt;""),"/* "&amp;INDEX(artwork.xlsx!G:G,QUOTIENT(ROW(A74)-1,3)+2)&amp;" */","  ")&amp;
IF(AND(INDEX(artwork.xlsx!F:F,QUOTIENT(ROW(A74)-1,3)+2)&lt;&gt;""),"/* "&amp;INDEX(artwork.xlsx!F:F,QUOTIENT(ROW(A74)-1,3)+2)&amp;" */","  ")&amp;IF(AND(ISERROR(MATCH("},",B79:B$5003,0)), ISERROR(MATCH("    ];",$A$5:A78,0))),"];","")</f>
        <v xml:space="preserve">    </v>
      </c>
      <c r="B79" t="str">
        <f t="shared" ref="B79:B142" si="4">IF(AND(C78&lt;&gt;"",MOD(ROW(A77)-1,3)=2),"},","")&amp;IF(AND(C79&lt;&gt;"",MOD(ROW(A74)-1,3)=0),"{","")</f>
        <v/>
      </c>
      <c r="C79" s="18" t="str">
        <f>IF(AND(MOD(ROW(A74)-1,3)=0, INDEX(artwork.xlsx!J:J,QUOTIENT(ROW(A74)-1,3)+2)&lt;&gt;""),
     artwork.xlsx!$H$1&amp;": """ &amp;SUBSTITUTE(INDEX(artwork.xlsx!H:H,QUOTIENT(ROW(A74)-1,3)+2)," ","") &amp;""",  " &amp;
     artwork.xlsx!$J$1&amp; ": """ &amp; INDEX(artwork.xlsx!J:J,QUOTIENT(ROW(A74)-1,3)+2) &amp;""",  " &amp;
     artwork.xlsx!$L$1&amp; ": """ &amp; SUBSTITUTE(IF(LEFT(INDEX(artwork.xlsx!L:L,QUOTIENT(ROW(A74)-1,3)+2),4)="http","",artwork.xlsx!$M$1) &amp; INDEX(artwork.xlsx!L:L,QUOTIENT(ROW(A74)-1,3)+2),artwork.xlsx!$N$1,"") &amp; """,",
 IF(AND(MOD(ROW(A74)-1,3)=1,INDEX(artwork.xlsx!J:J,QUOTIENT(ROW(A74)-1,3)+2)&lt;&gt;""),
SUBSTITUTE(    artwork.xlsx!$K$1&amp;": '\\n" &amp;
SUBSTITUTE(SUBSTITUTE(SUBSTITUTE(SUBSTITUTE(SUBSTITUTE(INDEX(artwork.xlsx!K:K,QUOTIENT(ROW(A74)-1,3)+2),"'","\'"),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IF(MOD(ROW(A74)-1,3)=2,"","")))</f>
        <v>text_html: '\
&lt;div class="card-text" style="top:55px;"&gt;&lt;div style="position:relative; top:0px;"&gt;&lt;div style="line-height:20px;"&gt;\
&lt;div style="display:inline;"&gt;&lt;div style="display:inline; font-size:20px;"&gt;Recevez une carte&lt;/div&gt;&lt;/div&gt;&lt;br&gt;\
&lt;div style="display:inline;"&gt;&lt;div style="display:inline; font-size:20px;"&gt;coûtant jusqu\'à       .&lt;/div&gt;&lt;/div&gt;&lt;br&gt;\
&lt;/div&gt;&lt;/div&gt;\
&lt;div class="card-text-coin-icon" style="transform:scale(0.2); top:26px; display: inline;left:187px;"&gt;\
&lt;div class="card-text-coin-text-container" style="display:inline;"&gt;\
&lt;div class="card-text-coin-text" style="color: black; display:inline; top:8px;"&gt;4&lt;/div&gt;&lt;/div&gt;&lt;/div&gt;&lt;/div&gt;'</v>
      </c>
    </row>
    <row r="80" spans="1:3" x14ac:dyDescent="0.25">
      <c r="A80" t="str">
        <f>IF(AND(MOD(ROW(A75)-1,3)=0,INDEX(artwork.xlsx!G:G,QUOTIENT(ROW(A75)-1,3)+2)&lt;&gt;""),"/* "&amp;INDEX(artwork.xlsx!G:G,QUOTIENT(ROW(A75)-1,3)+2)&amp;" */","  ")&amp;
IF(AND(INDEX(artwork.xlsx!F:F,QUOTIENT(ROW(A75)-1,3)+2)&lt;&gt;""),"/* "&amp;INDEX(artwork.xlsx!F:F,QUOTIENT(ROW(A75)-1,3)+2)&amp;" */","  ")&amp;IF(AND(ISERROR(MATCH("},",B80:B$5003,0)), ISERROR(MATCH("    ];",$A$5:A76,0))),"];","")</f>
        <v xml:space="preserve">    </v>
      </c>
      <c r="B80" t="str">
        <f t="shared" si="4"/>
        <v>},</v>
      </c>
      <c r="C80" s="18" t="str">
        <f>IF(AND(MOD(ROW(A75)-1,3)=0, INDEX(artwork.xlsx!J:J,QUOTIENT(ROW(A75)-1,3)+2)&lt;&gt;""),
     artwork.xlsx!$H$1&amp;": """ &amp;SUBSTITUTE(INDEX(artwork.xlsx!H:H,QUOTIENT(ROW(A75)-1,3)+2)," ","") &amp;""",  " &amp;
     artwork.xlsx!$J$1&amp; ": """ &amp; INDEX(artwork.xlsx!J:J,QUOTIENT(ROW(A75)-1,3)+2) &amp;""",  " &amp;
     artwork.xlsx!$L$1&amp; ": """ &amp; SUBSTITUTE(IF(LEFT(INDEX(artwork.xlsx!L:L,QUOTIENT(ROW(A75)-1,3)+2),4)="http","",artwork.xlsx!$M$1) &amp; INDEX(artwork.xlsx!L:L,QUOTIENT(ROW(A75)-1,3)+2),artwork.xlsx!$N$1,"") &amp; """,",
 IF(AND(MOD(ROW(A75)-1,3)=1,INDEX(artwork.xlsx!J:J,QUOTIENT(ROW(A75)-1,3)+2)&lt;&gt;""),
SUBSTITUTE(    artwork.xlsx!$K$1&amp;": '\\n" &amp;
SUBSTITUTE(SUBSTITUTE(SUBSTITUTE(SUBSTITUTE(SUBSTITUTE(INDEX(artwork.xlsx!K:K,QUOTIENT(ROW(A75)-1,3)+2),"'","\'"),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IF(MOD(ROW(A75)-1,3)=2,"","")))</f>
        <v/>
      </c>
    </row>
    <row r="81" spans="1:3" x14ac:dyDescent="0.25">
      <c r="A81" t="str">
        <f>IF(AND(MOD(ROW(A76)-1,3)=0,INDEX(artwork.xlsx!G:G,QUOTIENT(ROW(A76)-1,3)+2)&lt;&gt;""),"/* "&amp;INDEX(artwork.xlsx!G:G,QUOTIENT(ROW(A76)-1,3)+2)&amp;" */","  ")&amp;
IF(AND(INDEX(artwork.xlsx!F:F,QUOTIENT(ROW(A76)-1,3)+2)&lt;&gt;""),"/* "&amp;INDEX(artwork.xlsx!F:F,QUOTIENT(ROW(A76)-1,3)+2)&amp;" */","  ")&amp;IF(AND(ISERROR(MATCH("},",B81:B$5003,0)), ISERROR(MATCH("    ];",$A$5:A77,0))),"];","")</f>
        <v xml:space="preserve">    </v>
      </c>
      <c r="B81" t="str">
        <f t="shared" si="4"/>
        <v>{</v>
      </c>
      <c r="C81" s="18" t="str">
        <f>IF(AND(MOD(ROW(A76)-1,3)=0, INDEX(artwork.xlsx!J:J,QUOTIENT(ROW(A76)-1,3)+2)&lt;&gt;""),
     artwork.xlsx!$H$1&amp;": """ &amp;SUBSTITUTE(INDEX(artwork.xlsx!H:H,QUOTIENT(ROW(A76)-1,3)+2)," ","") &amp;""",  " &amp;
     artwork.xlsx!$J$1&amp; ": """ &amp; INDEX(artwork.xlsx!J:J,QUOTIENT(ROW(A76)-1,3)+2) &amp;""",  " &amp;
     artwork.xlsx!$L$1&amp; ": """ &amp; SUBSTITUTE(IF(LEFT(INDEX(artwork.xlsx!L:L,QUOTIENT(ROW(A76)-1,3)+2),4)="http","",artwork.xlsx!$M$1) &amp; INDEX(artwork.xlsx!L:L,QUOTIENT(ROW(A76)-1,3)+2),artwork.xlsx!$N$1,"") &amp; """,",
 IF(AND(MOD(ROW(A76)-1,3)=1,INDEX(artwork.xlsx!J:J,QUOTIENT(ROW(A76)-1,3)+2)&lt;&gt;""),
SUBSTITUTE(    artwork.xlsx!$K$1&amp;": '\\n" &amp;
SUBSTITUTE(SUBSTITUTE(SUBSTITUTE(SUBSTITUTE(SUBSTITUTE(INDEX(artwork.xlsx!K:K,QUOTIENT(ROW(A76)-1,3)+2),"'","\'"),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IF(MOD(ROW(A76)-1,3)=2,"","")))</f>
        <v>id: "artisan",  frenchName: "Artisan",  artwork: "http://wiki.dominionstrategy.com/images/0/08/ArtisanArt.jpg",</v>
      </c>
    </row>
    <row r="82" spans="1:3" ht="135" x14ac:dyDescent="0.25">
      <c r="A82" t="str">
        <f>IF(AND(MOD(ROW(A77)-1,3)=0,INDEX(artwork.xlsx!G:G,QUOTIENT(ROW(A77)-1,3)+2)&lt;&gt;""),"/* "&amp;INDEX(artwork.xlsx!G:G,QUOTIENT(ROW(A77)-1,3)+2)&amp;" */","  ")&amp;
IF(AND(INDEX(artwork.xlsx!F:F,QUOTIENT(ROW(A77)-1,3)+2)&lt;&gt;""),"/* "&amp;INDEX(artwork.xlsx!F:F,QUOTIENT(ROW(A77)-1,3)+2)&amp;" */","  ")&amp;IF(AND(ISERROR(MATCH("},",B82:B$5003,0)), ISERROR(MATCH("    ];",$A$5:A81,0))),"];","")</f>
        <v xml:space="preserve">    </v>
      </c>
      <c r="B82" t="str">
        <f t="shared" si="4"/>
        <v/>
      </c>
      <c r="C82" s="18" t="str">
        <f>IF(AND(MOD(ROW(A77)-1,3)=0, INDEX(artwork.xlsx!J:J,QUOTIENT(ROW(A77)-1,3)+2)&lt;&gt;""),
     artwork.xlsx!$H$1&amp;": """ &amp;SUBSTITUTE(INDEX(artwork.xlsx!H:H,QUOTIENT(ROW(A77)-1,3)+2)," ","") &amp;""",  " &amp;
     artwork.xlsx!$J$1&amp; ": """ &amp; INDEX(artwork.xlsx!J:J,QUOTIENT(ROW(A77)-1,3)+2) &amp;""",  " &amp;
     artwork.xlsx!$L$1&amp; ": """ &amp; SUBSTITUTE(IF(LEFT(INDEX(artwork.xlsx!L:L,QUOTIENT(ROW(A77)-1,3)+2),4)="http","",artwork.xlsx!$M$1) &amp; INDEX(artwork.xlsx!L:L,QUOTIENT(ROW(A77)-1,3)+2),artwork.xlsx!$N$1,"") &amp; """,",
 IF(AND(MOD(ROW(A77)-1,3)=1,INDEX(artwork.xlsx!J:J,QUOTIENT(ROW(A77)-1,3)+2)&lt;&gt;""),
SUBSTITUTE(    artwork.xlsx!$K$1&amp;": '\\n" &amp;
SUBSTITUTE(SUBSTITUTE(SUBSTITUTE(SUBSTITUTE(SUBSTITUTE(INDEX(artwork.xlsx!K:K,QUOTIENT(ROW(A77)-1,3)+2),"'","\'"),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IF(MOD(ROW(A77)-1,3)=2,"","")))</f>
        <v>text_html: '\
&lt;div class="card-text" style="top:47px;"&gt;&lt;div style="position:relative; top:5px;"&gt;&lt;div style="line-height:19px;"&gt;\
&lt;div style="display:inline;"&gt;&lt;div style="display:inline; font-size:19px;"&gt;Recevez en main une carte coûtant&lt;/div&gt;&lt;/div&gt;&lt;br&gt;\
&lt;div style="display:inline;"&gt;&lt;div style="display:inline; font-size:19px;"&gt;jusqu\'à      . Placez une carte de&lt;/div&gt;&lt;/div&gt;&lt;br&gt;\
&lt;div style="display:inline;"&gt;&lt;div style="display:inline; font-size:19px;"&gt;votre main sur votre pioche.&lt;/div&gt;&lt;/div&gt;&lt;br&gt;\
&lt;/div&gt;&lt;/div&gt;\
&lt;div class="card-text-coin-icon" style="transform:scale(0.19); top:30px; display: inline;left:81px;"&gt;\
&lt;div class="card-text-coin-text-container" style="display:inline;"&gt;\
&lt;div class="card-text-coin-text" style="color: black; display:inline; top:8px;"&gt;5&lt;/div&gt;&lt;/div&gt;&lt;/div&gt;&lt;/div&gt;'</v>
      </c>
    </row>
    <row r="83" spans="1:3" x14ac:dyDescent="0.25">
      <c r="A83" t="str">
        <f>IF(AND(MOD(ROW(A78)-1,3)=0,INDEX(artwork.xlsx!G:G,QUOTIENT(ROW(A78)-1,3)+2)&lt;&gt;""),"/* "&amp;INDEX(artwork.xlsx!G:G,QUOTIENT(ROW(A78)-1,3)+2)&amp;" */","  ")&amp;
IF(AND(INDEX(artwork.xlsx!F:F,QUOTIENT(ROW(A78)-1,3)+2)&lt;&gt;""),"/* "&amp;INDEX(artwork.xlsx!F:F,QUOTIENT(ROW(A78)-1,3)+2)&amp;" */","  ")&amp;IF(AND(ISERROR(MATCH("},",B83:B$5003,0)), ISERROR(MATCH("    ];",$A$5:A79,0))),"];","")</f>
        <v xml:space="preserve">    </v>
      </c>
      <c r="B83" t="str">
        <f t="shared" si="4"/>
        <v>},</v>
      </c>
      <c r="C83" s="18" t="str">
        <f>IF(AND(MOD(ROW(A78)-1,3)=0, INDEX(artwork.xlsx!J:J,QUOTIENT(ROW(A78)-1,3)+2)&lt;&gt;""),
     artwork.xlsx!$H$1&amp;": """ &amp;SUBSTITUTE(INDEX(artwork.xlsx!H:H,QUOTIENT(ROW(A78)-1,3)+2)," ","") &amp;""",  " &amp;
     artwork.xlsx!$J$1&amp; ": """ &amp; INDEX(artwork.xlsx!J:J,QUOTIENT(ROW(A78)-1,3)+2) &amp;""",  " &amp;
     artwork.xlsx!$L$1&amp; ": """ &amp; SUBSTITUTE(IF(LEFT(INDEX(artwork.xlsx!L:L,QUOTIENT(ROW(A78)-1,3)+2),4)="http","",artwork.xlsx!$M$1) &amp; INDEX(artwork.xlsx!L:L,QUOTIENT(ROW(A78)-1,3)+2),artwork.xlsx!$N$1,"") &amp; """,",
 IF(AND(MOD(ROW(A78)-1,3)=1,INDEX(artwork.xlsx!J:J,QUOTIENT(ROW(A78)-1,3)+2)&lt;&gt;""),
SUBSTITUTE(    artwork.xlsx!$K$1&amp;": '\\n" &amp;
SUBSTITUTE(SUBSTITUTE(SUBSTITUTE(SUBSTITUTE(SUBSTITUTE(INDEX(artwork.xlsx!K:K,QUOTIENT(ROW(A78)-1,3)+2),"'","\'"),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IF(MOD(ROW(A78)-1,3)=2,"","")))</f>
        <v/>
      </c>
    </row>
    <row r="84" spans="1:3" x14ac:dyDescent="0.25">
      <c r="A84" t="str">
        <f>IF(AND(MOD(ROW(A79)-1,3)=0,INDEX(artwork.xlsx!G:G,QUOTIENT(ROW(A79)-1,3)+2)&lt;&gt;""),"/* "&amp;INDEX(artwork.xlsx!G:G,QUOTIENT(ROW(A79)-1,3)+2)&amp;" */","  ")&amp;
IF(AND(INDEX(artwork.xlsx!F:F,QUOTIENT(ROW(A79)-1,3)+2)&lt;&gt;""),"/* "&amp;INDEX(artwork.xlsx!F:F,QUOTIENT(ROW(A79)-1,3)+2)&amp;" */","  ")&amp;IF(AND(ISERROR(MATCH("},",B84:B$5003,0)), ISERROR(MATCH("    ];",$A$5:A80,0))),"];","")</f>
        <v xml:space="preserve">  /* Other */</v>
      </c>
      <c r="B84" t="str">
        <f t="shared" si="4"/>
        <v>{</v>
      </c>
      <c r="C84" s="18" t="str">
        <f>IF(AND(MOD(ROW(A79)-1,3)=0, INDEX(artwork.xlsx!J:J,QUOTIENT(ROW(A79)-1,3)+2)&lt;&gt;""),
     artwork.xlsx!$H$1&amp;": """ &amp;SUBSTITUTE(INDEX(artwork.xlsx!H:H,QUOTIENT(ROW(A79)-1,3)+2)," ","") &amp;""",  " &amp;
     artwork.xlsx!$J$1&amp; ": """ &amp; INDEX(artwork.xlsx!J:J,QUOTIENT(ROW(A79)-1,3)+2) &amp;""",  " &amp;
     artwork.xlsx!$L$1&amp; ": """ &amp; SUBSTITUTE(IF(LEFT(INDEX(artwork.xlsx!L:L,QUOTIENT(ROW(A79)-1,3)+2),4)="http","",artwork.xlsx!$M$1) &amp; INDEX(artwork.xlsx!L:L,QUOTIENT(ROW(A79)-1,3)+2),artwork.xlsx!$N$1,"") &amp; """,",
 IF(AND(MOD(ROW(A79)-1,3)=1,INDEX(artwork.xlsx!J:J,QUOTIENT(ROW(A79)-1,3)+2)&lt;&gt;""),
SUBSTITUTE(    artwork.xlsx!$K$1&amp;": '\\n" &amp;
SUBSTITUTE(SUBSTITUTE(SUBSTITUTE(SUBSTITUTE(SUBSTITUTE(INDEX(artwork.xlsx!K:K,QUOTIENT(ROW(A79)-1,3)+2),"'","\'"),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IF(MOD(ROW(A79)-1,3)=2,"","")))</f>
        <v>id: "copper",  frenchName: "Cuivre",  artwork: "/img/artworks/copperArt.jpg",</v>
      </c>
    </row>
    <row r="85" spans="1:3" ht="30" x14ac:dyDescent="0.25">
      <c r="A85" t="str">
        <f>IF(AND(MOD(ROW(A80)-1,3)=0,INDEX(artwork.xlsx!G:G,QUOTIENT(ROW(A80)-1,3)+2)&lt;&gt;""),"/* "&amp;INDEX(artwork.xlsx!G:G,QUOTIENT(ROW(A80)-1,3)+2)&amp;" */","  ")&amp;
IF(AND(INDEX(artwork.xlsx!F:F,QUOTIENT(ROW(A80)-1,3)+2)&lt;&gt;""),"/* "&amp;INDEX(artwork.xlsx!F:F,QUOTIENT(ROW(A80)-1,3)+2)&amp;" */","  ")&amp;IF(AND(ISERROR(MATCH("},",B85:B$5003,0)), ISERROR(MATCH("    ];",$A$5:A84,0))),"];","")</f>
        <v xml:space="preserve">  /* Other */</v>
      </c>
      <c r="B85" t="str">
        <f t="shared" si="4"/>
        <v/>
      </c>
      <c r="C85" s="18" t="str">
        <f>IF(AND(MOD(ROW(A80)-1,3)=0, INDEX(artwork.xlsx!J:J,QUOTIENT(ROW(A80)-1,3)+2)&lt;&gt;""),
     artwork.xlsx!$H$1&amp;": """ &amp;SUBSTITUTE(INDEX(artwork.xlsx!H:H,QUOTIENT(ROW(A80)-1,3)+2)," ","") &amp;""",  " &amp;
     artwork.xlsx!$J$1&amp; ": """ &amp; INDEX(artwork.xlsx!J:J,QUOTIENT(ROW(A80)-1,3)+2) &amp;""",  " &amp;
     artwork.xlsx!$L$1&amp; ": """ &amp; SUBSTITUTE(IF(LEFT(INDEX(artwork.xlsx!L:L,QUOTIENT(ROW(A80)-1,3)+2),4)="http","",artwork.xlsx!$M$1) &amp; INDEX(artwork.xlsx!L:L,QUOTIENT(ROW(A80)-1,3)+2),artwork.xlsx!$N$1,"") &amp; """,",
 IF(AND(MOD(ROW(A80)-1,3)=1,INDEX(artwork.xlsx!J:J,QUOTIENT(ROW(A80)-1,3)+2)&lt;&gt;""),
SUBSTITUTE(    artwork.xlsx!$K$1&amp;": '\\n" &amp;
SUBSTITUTE(SUBSTITUTE(SUBSTITUTE(SUBSTITUTE(SUBSTITUTE(INDEX(artwork.xlsx!K:K,QUOTIENT(ROW(A80)-1,3)+2),"'","\'"),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IF(MOD(ROW(A80)-1,3)=2,"","")))</f>
        <v>text_html: '\
&lt;div class="card-text" style="top:2px;"&gt;&lt;/div&gt;'</v>
      </c>
    </row>
    <row r="86" spans="1:3" x14ac:dyDescent="0.25">
      <c r="A86" t="str">
        <f>IF(AND(MOD(ROW(A81)-1,3)=0,INDEX(artwork.xlsx!G:G,QUOTIENT(ROW(A81)-1,3)+2)&lt;&gt;""),"/* "&amp;INDEX(artwork.xlsx!G:G,QUOTIENT(ROW(A81)-1,3)+2)&amp;" */","  ")&amp;
IF(AND(INDEX(artwork.xlsx!F:F,QUOTIENT(ROW(A81)-1,3)+2)&lt;&gt;""),"/* "&amp;INDEX(artwork.xlsx!F:F,QUOTIENT(ROW(A81)-1,3)+2)&amp;" */","  ")&amp;IF(AND(ISERROR(MATCH("},",B86:B$5003,0)), ISERROR(MATCH("    ];",$A$5:A82,0))),"];","")</f>
        <v xml:space="preserve">  /* Other */</v>
      </c>
      <c r="B86" t="str">
        <f t="shared" si="4"/>
        <v>},</v>
      </c>
      <c r="C86" s="18" t="str">
        <f>IF(AND(MOD(ROW(A81)-1,3)=0, INDEX(artwork.xlsx!J:J,QUOTIENT(ROW(A81)-1,3)+2)&lt;&gt;""),
     artwork.xlsx!$H$1&amp;": """ &amp;SUBSTITUTE(INDEX(artwork.xlsx!H:H,QUOTIENT(ROW(A81)-1,3)+2)," ","") &amp;""",  " &amp;
     artwork.xlsx!$J$1&amp; ": """ &amp; INDEX(artwork.xlsx!J:J,QUOTIENT(ROW(A81)-1,3)+2) &amp;""",  " &amp;
     artwork.xlsx!$L$1&amp; ": """ &amp; SUBSTITUTE(IF(LEFT(INDEX(artwork.xlsx!L:L,QUOTIENT(ROW(A81)-1,3)+2),4)="http","",artwork.xlsx!$M$1) &amp; INDEX(artwork.xlsx!L:L,QUOTIENT(ROW(A81)-1,3)+2),artwork.xlsx!$N$1,"") &amp; """,",
 IF(AND(MOD(ROW(A81)-1,3)=1,INDEX(artwork.xlsx!J:J,QUOTIENT(ROW(A81)-1,3)+2)&lt;&gt;""),
SUBSTITUTE(    artwork.xlsx!$K$1&amp;": '\\n" &amp;
SUBSTITUTE(SUBSTITUTE(SUBSTITUTE(SUBSTITUTE(SUBSTITUTE(INDEX(artwork.xlsx!K:K,QUOTIENT(ROW(A81)-1,3)+2),"'","\'"),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IF(MOD(ROW(A81)-1,3)=2,"","")))</f>
        <v/>
      </c>
    </row>
    <row r="87" spans="1:3" x14ac:dyDescent="0.25">
      <c r="A87" t="str">
        <f>IF(AND(MOD(ROW(A82)-1,3)=0,INDEX(artwork.xlsx!G:G,QUOTIENT(ROW(A82)-1,3)+2)&lt;&gt;""),"/* "&amp;INDEX(artwork.xlsx!G:G,QUOTIENT(ROW(A82)-1,3)+2)&amp;" */","  ")&amp;
IF(AND(INDEX(artwork.xlsx!F:F,QUOTIENT(ROW(A82)-1,3)+2)&lt;&gt;""),"/* "&amp;INDEX(artwork.xlsx!F:F,QUOTIENT(ROW(A82)-1,3)+2)&amp;" */","  ")&amp;IF(AND(ISERROR(MATCH("},",B87:B$5003,0)), ISERROR(MATCH("    ];",$A$5:A83,0))),"];","")</f>
        <v xml:space="preserve">  /* Other */</v>
      </c>
      <c r="B87" t="str">
        <f t="shared" si="4"/>
        <v>{</v>
      </c>
      <c r="C87" s="18" t="str">
        <f>IF(AND(MOD(ROW(A82)-1,3)=0, INDEX(artwork.xlsx!J:J,QUOTIENT(ROW(A82)-1,3)+2)&lt;&gt;""),
     artwork.xlsx!$H$1&amp;": """ &amp;SUBSTITUTE(INDEX(artwork.xlsx!H:H,QUOTIENT(ROW(A82)-1,3)+2)," ","") &amp;""",  " &amp;
     artwork.xlsx!$J$1&amp; ": """ &amp; INDEX(artwork.xlsx!J:J,QUOTIENT(ROW(A82)-1,3)+2) &amp;""",  " &amp;
     artwork.xlsx!$L$1&amp; ": """ &amp; SUBSTITUTE(IF(LEFT(INDEX(artwork.xlsx!L:L,QUOTIENT(ROW(A82)-1,3)+2),4)="http","",artwork.xlsx!$M$1) &amp; INDEX(artwork.xlsx!L:L,QUOTIENT(ROW(A82)-1,3)+2),artwork.xlsx!$N$1,"") &amp; """,",
 IF(AND(MOD(ROW(A82)-1,3)=1,INDEX(artwork.xlsx!J:J,QUOTIENT(ROW(A82)-1,3)+2)&lt;&gt;""),
SUBSTITUTE(    artwork.xlsx!$K$1&amp;": '\\n" &amp;
SUBSTITUTE(SUBSTITUTE(SUBSTITUTE(SUBSTITUTE(SUBSTITUTE(INDEX(artwork.xlsx!K:K,QUOTIENT(ROW(A82)-1,3)+2),"'","\'"),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IF(MOD(ROW(A82)-1,3)=2,"","")))</f>
        <v>id: "silver",  frenchName: "Argent",  artwork: "/img/artworks/silverArt.jpg",</v>
      </c>
    </row>
    <row r="88" spans="1:3" ht="30" x14ac:dyDescent="0.25">
      <c r="A88" t="str">
        <f>IF(AND(MOD(ROW(A83)-1,3)=0,INDEX(artwork.xlsx!G:G,QUOTIENT(ROW(A83)-1,3)+2)&lt;&gt;""),"/* "&amp;INDEX(artwork.xlsx!G:G,QUOTIENT(ROW(A83)-1,3)+2)&amp;" */","  ")&amp;
IF(AND(INDEX(artwork.xlsx!F:F,QUOTIENT(ROW(A83)-1,3)+2)&lt;&gt;""),"/* "&amp;INDEX(artwork.xlsx!F:F,QUOTIENT(ROW(A83)-1,3)+2)&amp;" */","  ")&amp;IF(AND(ISERROR(MATCH("},",B88:B$5003,0)), ISERROR(MATCH("    ];",$A$5:A87,0))),"];","")</f>
        <v xml:space="preserve">  /* Other */</v>
      </c>
      <c r="B88" t="str">
        <f t="shared" si="4"/>
        <v/>
      </c>
      <c r="C88" s="18" t="str">
        <f>IF(AND(MOD(ROW(A83)-1,3)=0, INDEX(artwork.xlsx!J:J,QUOTIENT(ROW(A83)-1,3)+2)&lt;&gt;""),
     artwork.xlsx!$H$1&amp;": """ &amp;SUBSTITUTE(INDEX(artwork.xlsx!H:H,QUOTIENT(ROW(A83)-1,3)+2)," ","") &amp;""",  " &amp;
     artwork.xlsx!$J$1&amp; ": """ &amp; INDEX(artwork.xlsx!J:J,QUOTIENT(ROW(A83)-1,3)+2) &amp;""",  " &amp;
     artwork.xlsx!$L$1&amp; ": """ &amp; SUBSTITUTE(IF(LEFT(INDEX(artwork.xlsx!L:L,QUOTIENT(ROW(A83)-1,3)+2),4)="http","",artwork.xlsx!$M$1) &amp; INDEX(artwork.xlsx!L:L,QUOTIENT(ROW(A83)-1,3)+2),artwork.xlsx!$N$1,"") &amp; """,",
 IF(AND(MOD(ROW(A83)-1,3)=1,INDEX(artwork.xlsx!J:J,QUOTIENT(ROW(A83)-1,3)+2)&lt;&gt;""),
SUBSTITUTE(    artwork.xlsx!$K$1&amp;": '\\n" &amp;
SUBSTITUTE(SUBSTITUTE(SUBSTITUTE(SUBSTITUTE(SUBSTITUTE(INDEX(artwork.xlsx!K:K,QUOTIENT(ROW(A83)-1,3)+2),"'","\'"),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IF(MOD(ROW(A83)-1,3)=2,"","")))</f>
        <v>text_html: '\
&lt;div class="card-text" style="top:2px;"&gt;&lt;/div&gt;'</v>
      </c>
    </row>
    <row r="89" spans="1:3" x14ac:dyDescent="0.25">
      <c r="A89" t="str">
        <f>IF(AND(MOD(ROW(A84)-1,3)=0,INDEX(artwork.xlsx!G:G,QUOTIENT(ROW(A84)-1,3)+2)&lt;&gt;""),"/* "&amp;INDEX(artwork.xlsx!G:G,QUOTIENT(ROW(A84)-1,3)+2)&amp;" */","  ")&amp;
IF(AND(INDEX(artwork.xlsx!F:F,QUOTIENT(ROW(A84)-1,3)+2)&lt;&gt;""),"/* "&amp;INDEX(artwork.xlsx!F:F,QUOTIENT(ROW(A84)-1,3)+2)&amp;" */","  ")&amp;IF(AND(ISERROR(MATCH("},",B89:B$5003,0)), ISERROR(MATCH("    ];",$A$5:A85,0))),"];","")</f>
        <v xml:space="preserve">  /* Other */</v>
      </c>
      <c r="B89" t="str">
        <f t="shared" si="4"/>
        <v>},</v>
      </c>
      <c r="C89" s="18" t="str">
        <f>IF(AND(MOD(ROW(A84)-1,3)=0, INDEX(artwork.xlsx!J:J,QUOTIENT(ROW(A84)-1,3)+2)&lt;&gt;""),
     artwork.xlsx!$H$1&amp;": """ &amp;SUBSTITUTE(INDEX(artwork.xlsx!H:H,QUOTIENT(ROW(A84)-1,3)+2)," ","") &amp;""",  " &amp;
     artwork.xlsx!$J$1&amp; ": """ &amp; INDEX(artwork.xlsx!J:J,QUOTIENT(ROW(A84)-1,3)+2) &amp;""",  " &amp;
     artwork.xlsx!$L$1&amp; ": """ &amp; SUBSTITUTE(IF(LEFT(INDEX(artwork.xlsx!L:L,QUOTIENT(ROW(A84)-1,3)+2),4)="http","",artwork.xlsx!$M$1) &amp; INDEX(artwork.xlsx!L:L,QUOTIENT(ROW(A84)-1,3)+2),artwork.xlsx!$N$1,"") &amp; """,",
 IF(AND(MOD(ROW(A84)-1,3)=1,INDEX(artwork.xlsx!J:J,QUOTIENT(ROW(A84)-1,3)+2)&lt;&gt;""),
SUBSTITUTE(    artwork.xlsx!$K$1&amp;": '\\n" &amp;
SUBSTITUTE(SUBSTITUTE(SUBSTITUTE(SUBSTITUTE(SUBSTITUTE(INDEX(artwork.xlsx!K:K,QUOTIENT(ROW(A84)-1,3)+2),"'","\'"),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IF(MOD(ROW(A84)-1,3)=2,"","")))</f>
        <v/>
      </c>
    </row>
    <row r="90" spans="1:3" x14ac:dyDescent="0.25">
      <c r="A90" t="str">
        <f>IF(AND(MOD(ROW(A85)-1,3)=0,INDEX(artwork.xlsx!G:G,QUOTIENT(ROW(A85)-1,3)+2)&lt;&gt;""),"/* "&amp;INDEX(artwork.xlsx!G:G,QUOTIENT(ROW(A85)-1,3)+2)&amp;" */","  ")&amp;
IF(AND(INDEX(artwork.xlsx!F:F,QUOTIENT(ROW(A85)-1,3)+2)&lt;&gt;""),"/* "&amp;INDEX(artwork.xlsx!F:F,QUOTIENT(ROW(A85)-1,3)+2)&amp;" */","  ")&amp;IF(AND(ISERROR(MATCH("},",B90:B$5003,0)), ISERROR(MATCH("    ];",$A$5:A86,0))),"];","")</f>
        <v xml:space="preserve">  /* Other */</v>
      </c>
      <c r="B90" t="str">
        <f t="shared" si="4"/>
        <v>{</v>
      </c>
      <c r="C90" s="18" t="str">
        <f>IF(AND(MOD(ROW(A85)-1,3)=0, INDEX(artwork.xlsx!J:J,QUOTIENT(ROW(A85)-1,3)+2)&lt;&gt;""),
     artwork.xlsx!$H$1&amp;": """ &amp;SUBSTITUTE(INDEX(artwork.xlsx!H:H,QUOTIENT(ROW(A85)-1,3)+2)," ","") &amp;""",  " &amp;
     artwork.xlsx!$J$1&amp; ": """ &amp; INDEX(artwork.xlsx!J:J,QUOTIENT(ROW(A85)-1,3)+2) &amp;""",  " &amp;
     artwork.xlsx!$L$1&amp; ": """ &amp; SUBSTITUTE(IF(LEFT(INDEX(artwork.xlsx!L:L,QUOTIENT(ROW(A85)-1,3)+2),4)="http","",artwork.xlsx!$M$1) &amp; INDEX(artwork.xlsx!L:L,QUOTIENT(ROW(A85)-1,3)+2),artwork.xlsx!$N$1,"") &amp; """,",
 IF(AND(MOD(ROW(A85)-1,3)=1,INDEX(artwork.xlsx!J:J,QUOTIENT(ROW(A85)-1,3)+2)&lt;&gt;""),
SUBSTITUTE(    artwork.xlsx!$K$1&amp;": '\\n" &amp;
SUBSTITUTE(SUBSTITUTE(SUBSTITUTE(SUBSTITUTE(SUBSTITUTE(INDEX(artwork.xlsx!K:K,QUOTIENT(ROW(A85)-1,3)+2),"'","\'"),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IF(MOD(ROW(A85)-1,3)=2,"","")))</f>
        <v>id: "gold",  frenchName: "Or",  artwork: "/img/artworks/goldArt.jpg",</v>
      </c>
    </row>
    <row r="91" spans="1:3" ht="30" x14ac:dyDescent="0.25">
      <c r="A91" t="str">
        <f>IF(AND(MOD(ROW(A86)-1,3)=0,INDEX(artwork.xlsx!G:G,QUOTIENT(ROW(A86)-1,3)+2)&lt;&gt;""),"/* "&amp;INDEX(artwork.xlsx!G:G,QUOTIENT(ROW(A86)-1,3)+2)&amp;" */","  ")&amp;
IF(AND(INDEX(artwork.xlsx!F:F,QUOTIENT(ROW(A86)-1,3)+2)&lt;&gt;""),"/* "&amp;INDEX(artwork.xlsx!F:F,QUOTIENT(ROW(A86)-1,3)+2)&amp;" */","  ")&amp;IF(AND(ISERROR(MATCH("},",B91:B$5003,0)), ISERROR(MATCH("    ];",$A$5:A90,0))),"];","")</f>
        <v xml:space="preserve">  /* Other */</v>
      </c>
      <c r="B91" t="str">
        <f t="shared" si="4"/>
        <v/>
      </c>
      <c r="C91" s="18" t="str">
        <f>IF(AND(MOD(ROW(A86)-1,3)=0, INDEX(artwork.xlsx!J:J,QUOTIENT(ROW(A86)-1,3)+2)&lt;&gt;""),
     artwork.xlsx!$H$1&amp;": """ &amp;SUBSTITUTE(INDEX(artwork.xlsx!H:H,QUOTIENT(ROW(A86)-1,3)+2)," ","") &amp;""",  " &amp;
     artwork.xlsx!$J$1&amp; ": """ &amp; INDEX(artwork.xlsx!J:J,QUOTIENT(ROW(A86)-1,3)+2) &amp;""",  " &amp;
     artwork.xlsx!$L$1&amp; ": """ &amp; SUBSTITUTE(IF(LEFT(INDEX(artwork.xlsx!L:L,QUOTIENT(ROW(A86)-1,3)+2),4)="http","",artwork.xlsx!$M$1) &amp; INDEX(artwork.xlsx!L:L,QUOTIENT(ROW(A86)-1,3)+2),artwork.xlsx!$N$1,"") &amp; """,",
 IF(AND(MOD(ROW(A86)-1,3)=1,INDEX(artwork.xlsx!J:J,QUOTIENT(ROW(A86)-1,3)+2)&lt;&gt;""),
SUBSTITUTE(    artwork.xlsx!$K$1&amp;": '\\n" &amp;
SUBSTITUTE(SUBSTITUTE(SUBSTITUTE(SUBSTITUTE(SUBSTITUTE(INDEX(artwork.xlsx!K:K,QUOTIENT(ROW(A86)-1,3)+2),"'","\'"),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IF(MOD(ROW(A86)-1,3)=2,"","")))</f>
        <v>text_html: '\
&lt;div class="card-text" style="top:2px;"&gt;&lt;/div&gt;'</v>
      </c>
    </row>
    <row r="92" spans="1:3" x14ac:dyDescent="0.25">
      <c r="A92" t="str">
        <f>IF(AND(MOD(ROW(A87)-1,3)=0,INDEX(artwork.xlsx!G:G,QUOTIENT(ROW(A87)-1,3)+2)&lt;&gt;""),"/* "&amp;INDEX(artwork.xlsx!G:G,QUOTIENT(ROW(A87)-1,3)+2)&amp;" */","  ")&amp;
IF(AND(INDEX(artwork.xlsx!F:F,QUOTIENT(ROW(A87)-1,3)+2)&lt;&gt;""),"/* "&amp;INDEX(artwork.xlsx!F:F,QUOTIENT(ROW(A87)-1,3)+2)&amp;" */","  ")&amp;IF(AND(ISERROR(MATCH("},",B92:B$5003,0)), ISERROR(MATCH("    ];",$A$5:A88,0))),"];","")</f>
        <v xml:space="preserve">  /* Other */</v>
      </c>
      <c r="B92" t="str">
        <f t="shared" si="4"/>
        <v>},</v>
      </c>
      <c r="C92" s="18" t="str">
        <f>IF(AND(MOD(ROW(A87)-1,3)=0, INDEX(artwork.xlsx!J:J,QUOTIENT(ROW(A87)-1,3)+2)&lt;&gt;""),
     artwork.xlsx!$H$1&amp;": """ &amp;SUBSTITUTE(INDEX(artwork.xlsx!H:H,QUOTIENT(ROW(A87)-1,3)+2)," ","") &amp;""",  " &amp;
     artwork.xlsx!$J$1&amp; ": """ &amp; INDEX(artwork.xlsx!J:J,QUOTIENT(ROW(A87)-1,3)+2) &amp;""",  " &amp;
     artwork.xlsx!$L$1&amp; ": """ &amp; SUBSTITUTE(IF(LEFT(INDEX(artwork.xlsx!L:L,QUOTIENT(ROW(A87)-1,3)+2),4)="http","",artwork.xlsx!$M$1) &amp; INDEX(artwork.xlsx!L:L,QUOTIENT(ROW(A87)-1,3)+2),artwork.xlsx!$N$1,"") &amp; """,",
 IF(AND(MOD(ROW(A87)-1,3)=1,INDEX(artwork.xlsx!J:J,QUOTIENT(ROW(A87)-1,3)+2)&lt;&gt;""),
SUBSTITUTE(    artwork.xlsx!$K$1&amp;": '\\n" &amp;
SUBSTITUTE(SUBSTITUTE(SUBSTITUTE(SUBSTITUTE(SUBSTITUTE(INDEX(artwork.xlsx!K:K,QUOTIENT(ROW(A87)-1,3)+2),"'","\'"),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IF(MOD(ROW(A87)-1,3)=2,"","")))</f>
        <v/>
      </c>
    </row>
    <row r="93" spans="1:3" x14ac:dyDescent="0.25">
      <c r="A93" t="str">
        <f>IF(AND(MOD(ROW(A88)-1,3)=0,INDEX(artwork.xlsx!G:G,QUOTIENT(ROW(A88)-1,3)+2)&lt;&gt;""),"/* "&amp;INDEX(artwork.xlsx!G:G,QUOTIENT(ROW(A88)-1,3)+2)&amp;" */","  ")&amp;
IF(AND(INDEX(artwork.xlsx!F:F,QUOTIENT(ROW(A88)-1,3)+2)&lt;&gt;""),"/* "&amp;INDEX(artwork.xlsx!F:F,QUOTIENT(ROW(A88)-1,3)+2)&amp;" */","  ")&amp;IF(AND(ISERROR(MATCH("},",B93:B$5003,0)), ISERROR(MATCH("    ];",$A$5:A89,0))),"];","")</f>
        <v xml:space="preserve">  /* Other */</v>
      </c>
      <c r="B93" t="str">
        <f t="shared" si="4"/>
        <v>{</v>
      </c>
      <c r="C93" s="18" t="str">
        <f>IF(AND(MOD(ROW(A88)-1,3)=0, INDEX(artwork.xlsx!J:J,QUOTIENT(ROW(A88)-1,3)+2)&lt;&gt;""),
     artwork.xlsx!$H$1&amp;": """ &amp;SUBSTITUTE(INDEX(artwork.xlsx!H:H,QUOTIENT(ROW(A88)-1,3)+2)," ","") &amp;""",  " &amp;
     artwork.xlsx!$J$1&amp; ": """ &amp; INDEX(artwork.xlsx!J:J,QUOTIENT(ROW(A88)-1,3)+2) &amp;""",  " &amp;
     artwork.xlsx!$L$1&amp; ": """ &amp; SUBSTITUTE(IF(LEFT(INDEX(artwork.xlsx!L:L,QUOTIENT(ROW(A88)-1,3)+2),4)="http","",artwork.xlsx!$M$1) &amp; INDEX(artwork.xlsx!L:L,QUOTIENT(ROW(A88)-1,3)+2),artwork.xlsx!$N$1,"") &amp; """,",
 IF(AND(MOD(ROW(A88)-1,3)=1,INDEX(artwork.xlsx!J:J,QUOTIENT(ROW(A88)-1,3)+2)&lt;&gt;""),
SUBSTITUTE(    artwork.xlsx!$K$1&amp;": '\\n" &amp;
SUBSTITUTE(SUBSTITUTE(SUBSTITUTE(SUBSTITUTE(SUBSTITUTE(INDEX(artwork.xlsx!K:K,QUOTIENT(ROW(A88)-1,3)+2),"'","\'"),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IF(MOD(ROW(A88)-1,3)=2,"","")))</f>
        <v>id: "estate",  frenchName: "Domaine",  artwork: "/img/artworks/estateArt.jpg",</v>
      </c>
    </row>
    <row r="94" spans="1:3" ht="30" x14ac:dyDescent="0.25">
      <c r="A94" t="str">
        <f>IF(AND(MOD(ROW(A89)-1,3)=0,INDEX(artwork.xlsx!G:G,QUOTIENT(ROW(A89)-1,3)+2)&lt;&gt;""),"/* "&amp;INDEX(artwork.xlsx!G:G,QUOTIENT(ROW(A89)-1,3)+2)&amp;" */","  ")&amp;
IF(AND(INDEX(artwork.xlsx!F:F,QUOTIENT(ROW(A89)-1,3)+2)&lt;&gt;""),"/* "&amp;INDEX(artwork.xlsx!F:F,QUOTIENT(ROW(A89)-1,3)+2)&amp;" */","  ")&amp;IF(AND(ISERROR(MATCH("},",B94:B$5003,0)), ISERROR(MATCH("    ];",$A$5:A93,0))),"];","")</f>
        <v xml:space="preserve">  /* Other */</v>
      </c>
      <c r="B94" t="str">
        <f t="shared" si="4"/>
        <v/>
      </c>
      <c r="C94" s="18" t="str">
        <f>IF(AND(MOD(ROW(A89)-1,3)=0, INDEX(artwork.xlsx!J:J,QUOTIENT(ROW(A89)-1,3)+2)&lt;&gt;""),
     artwork.xlsx!$H$1&amp;": """ &amp;SUBSTITUTE(INDEX(artwork.xlsx!H:H,QUOTIENT(ROW(A89)-1,3)+2)," ","") &amp;""",  " &amp;
     artwork.xlsx!$J$1&amp; ": """ &amp; INDEX(artwork.xlsx!J:J,QUOTIENT(ROW(A89)-1,3)+2) &amp;""",  " &amp;
     artwork.xlsx!$L$1&amp; ": """ &amp; SUBSTITUTE(IF(LEFT(INDEX(artwork.xlsx!L:L,QUOTIENT(ROW(A89)-1,3)+2),4)="http","",artwork.xlsx!$M$1) &amp; INDEX(artwork.xlsx!L:L,QUOTIENT(ROW(A89)-1,3)+2),artwork.xlsx!$N$1,"") &amp; """,",
 IF(AND(MOD(ROW(A89)-1,3)=1,INDEX(artwork.xlsx!J:J,QUOTIENT(ROW(A89)-1,3)+2)&lt;&gt;""),
SUBSTITUTE(    artwork.xlsx!$K$1&amp;": '\\n" &amp;
SUBSTITUTE(SUBSTITUTE(SUBSTITUTE(SUBSTITUTE(SUBSTITUTE(INDEX(artwork.xlsx!K:K,QUOTIENT(ROW(A89)-1,3)+2),"'","\'"),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IF(MOD(ROW(A89)-1,3)=2,"","")))</f>
        <v>text_html: '\
&lt;div class="card-text" style="top:2px;"&gt;&lt;/div&gt;'</v>
      </c>
    </row>
    <row r="95" spans="1:3" x14ac:dyDescent="0.25">
      <c r="A95" t="str">
        <f>IF(AND(MOD(ROW(A90)-1,3)=0,INDEX(artwork.xlsx!G:G,QUOTIENT(ROW(A90)-1,3)+2)&lt;&gt;""),"/* "&amp;INDEX(artwork.xlsx!G:G,QUOTIENT(ROW(A90)-1,3)+2)&amp;" */","  ")&amp;
IF(AND(INDEX(artwork.xlsx!F:F,QUOTIENT(ROW(A90)-1,3)+2)&lt;&gt;""),"/* "&amp;INDEX(artwork.xlsx!F:F,QUOTIENT(ROW(A90)-1,3)+2)&amp;" */","  ")&amp;IF(AND(ISERROR(MATCH("},",B95:B$5003,0)), ISERROR(MATCH("    ];",$A$5:A91,0))),"];","")</f>
        <v xml:space="preserve">  /* Other */</v>
      </c>
      <c r="B95" t="str">
        <f t="shared" si="4"/>
        <v>},</v>
      </c>
      <c r="C95" s="18" t="str">
        <f>IF(AND(MOD(ROW(A90)-1,3)=0, INDEX(artwork.xlsx!J:J,QUOTIENT(ROW(A90)-1,3)+2)&lt;&gt;""),
     artwork.xlsx!$H$1&amp;": """ &amp;SUBSTITUTE(INDEX(artwork.xlsx!H:H,QUOTIENT(ROW(A90)-1,3)+2)," ","") &amp;""",  " &amp;
     artwork.xlsx!$J$1&amp; ": """ &amp; INDEX(artwork.xlsx!J:J,QUOTIENT(ROW(A90)-1,3)+2) &amp;""",  " &amp;
     artwork.xlsx!$L$1&amp; ": """ &amp; SUBSTITUTE(IF(LEFT(INDEX(artwork.xlsx!L:L,QUOTIENT(ROW(A90)-1,3)+2),4)="http","",artwork.xlsx!$M$1) &amp; INDEX(artwork.xlsx!L:L,QUOTIENT(ROW(A90)-1,3)+2),artwork.xlsx!$N$1,"") &amp; """,",
 IF(AND(MOD(ROW(A90)-1,3)=1,INDEX(artwork.xlsx!J:J,QUOTIENT(ROW(A90)-1,3)+2)&lt;&gt;""),
SUBSTITUTE(    artwork.xlsx!$K$1&amp;": '\\n" &amp;
SUBSTITUTE(SUBSTITUTE(SUBSTITUTE(SUBSTITUTE(SUBSTITUTE(INDEX(artwork.xlsx!K:K,QUOTIENT(ROW(A90)-1,3)+2),"'","\'"),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IF(MOD(ROW(A90)-1,3)=2,"","")))</f>
        <v/>
      </c>
    </row>
    <row r="96" spans="1:3" x14ac:dyDescent="0.25">
      <c r="A96" t="str">
        <f>IF(AND(MOD(ROW(A91)-1,3)=0,INDEX(artwork.xlsx!G:G,QUOTIENT(ROW(A91)-1,3)+2)&lt;&gt;""),"/* "&amp;INDEX(artwork.xlsx!G:G,QUOTIENT(ROW(A91)-1,3)+2)&amp;" */","  ")&amp;
IF(AND(INDEX(artwork.xlsx!F:F,QUOTIENT(ROW(A91)-1,3)+2)&lt;&gt;""),"/* "&amp;INDEX(artwork.xlsx!F:F,QUOTIENT(ROW(A91)-1,3)+2)&amp;" */","  ")&amp;IF(AND(ISERROR(MATCH("},",B96:B$5003,0)), ISERROR(MATCH("    ];",$A$5:A92,0))),"];","")</f>
        <v xml:space="preserve">  /* Other */</v>
      </c>
      <c r="B96" t="str">
        <f t="shared" si="4"/>
        <v>{</v>
      </c>
      <c r="C96" s="18" t="str">
        <f>IF(AND(MOD(ROW(A91)-1,3)=0, INDEX(artwork.xlsx!J:J,QUOTIENT(ROW(A91)-1,3)+2)&lt;&gt;""),
     artwork.xlsx!$H$1&amp;": """ &amp;SUBSTITUTE(INDEX(artwork.xlsx!H:H,QUOTIENT(ROW(A91)-1,3)+2)," ","") &amp;""",  " &amp;
     artwork.xlsx!$J$1&amp; ": """ &amp; INDEX(artwork.xlsx!J:J,QUOTIENT(ROW(A91)-1,3)+2) &amp;""",  " &amp;
     artwork.xlsx!$L$1&amp; ": """ &amp; SUBSTITUTE(IF(LEFT(INDEX(artwork.xlsx!L:L,QUOTIENT(ROW(A91)-1,3)+2),4)="http","",artwork.xlsx!$M$1) &amp; INDEX(artwork.xlsx!L:L,QUOTIENT(ROW(A91)-1,3)+2),artwork.xlsx!$N$1,"") &amp; """,",
 IF(AND(MOD(ROW(A91)-1,3)=1,INDEX(artwork.xlsx!J:J,QUOTIENT(ROW(A91)-1,3)+2)&lt;&gt;""),
SUBSTITUTE(    artwork.xlsx!$K$1&amp;": '\\n" &amp;
SUBSTITUTE(SUBSTITUTE(SUBSTITUTE(SUBSTITUTE(SUBSTITUTE(INDEX(artwork.xlsx!K:K,QUOTIENT(ROW(A91)-1,3)+2),"'","\'"),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IF(MOD(ROW(A91)-1,3)=2,"","")))</f>
        <v>id: "duchy",  frenchName: "Duché",  artwork: "/img/artworks/duchyArt.jpg",</v>
      </c>
    </row>
    <row r="97" spans="1:3" ht="30" x14ac:dyDescent="0.25">
      <c r="A97" t="str">
        <f>IF(AND(MOD(ROW(A92)-1,3)=0,INDEX(artwork.xlsx!G:G,QUOTIENT(ROW(A92)-1,3)+2)&lt;&gt;""),"/* "&amp;INDEX(artwork.xlsx!G:G,QUOTIENT(ROW(A92)-1,3)+2)&amp;" */","  ")&amp;
IF(AND(INDEX(artwork.xlsx!F:F,QUOTIENT(ROW(A92)-1,3)+2)&lt;&gt;""),"/* "&amp;INDEX(artwork.xlsx!F:F,QUOTIENT(ROW(A92)-1,3)+2)&amp;" */","  ")&amp;IF(AND(ISERROR(MATCH("},",B97:B$5003,0)), ISERROR(MATCH("    ];",$A$5:A96,0))),"];","")</f>
        <v xml:space="preserve">  /* Other */</v>
      </c>
      <c r="B97" t="str">
        <f t="shared" si="4"/>
        <v/>
      </c>
      <c r="C97" s="18" t="str">
        <f>IF(AND(MOD(ROW(A92)-1,3)=0, INDEX(artwork.xlsx!J:J,QUOTIENT(ROW(A92)-1,3)+2)&lt;&gt;""),
     artwork.xlsx!$H$1&amp;": """ &amp;SUBSTITUTE(INDEX(artwork.xlsx!H:H,QUOTIENT(ROW(A92)-1,3)+2)," ","") &amp;""",  " &amp;
     artwork.xlsx!$J$1&amp; ": """ &amp; INDEX(artwork.xlsx!J:J,QUOTIENT(ROW(A92)-1,3)+2) &amp;""",  " &amp;
     artwork.xlsx!$L$1&amp; ": """ &amp; SUBSTITUTE(IF(LEFT(INDEX(artwork.xlsx!L:L,QUOTIENT(ROW(A92)-1,3)+2),4)="http","",artwork.xlsx!$M$1) &amp; INDEX(artwork.xlsx!L:L,QUOTIENT(ROW(A92)-1,3)+2),artwork.xlsx!$N$1,"") &amp; """,",
 IF(AND(MOD(ROW(A92)-1,3)=1,INDEX(artwork.xlsx!J:J,QUOTIENT(ROW(A92)-1,3)+2)&lt;&gt;""),
SUBSTITUTE(    artwork.xlsx!$K$1&amp;": '\\n" &amp;
SUBSTITUTE(SUBSTITUTE(SUBSTITUTE(SUBSTITUTE(SUBSTITUTE(INDEX(artwork.xlsx!K:K,QUOTIENT(ROW(A92)-1,3)+2),"'","\'"),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IF(MOD(ROW(A92)-1,3)=2,"","")))</f>
        <v>text_html: '\
&lt;div class="card-text" style="top:2px;"&gt;&lt;/div&gt;'</v>
      </c>
    </row>
    <row r="98" spans="1:3" x14ac:dyDescent="0.25">
      <c r="A98" t="str">
        <f>IF(AND(MOD(ROW(A93)-1,3)=0,INDEX(artwork.xlsx!G:G,QUOTIENT(ROW(A93)-1,3)+2)&lt;&gt;""),"/* "&amp;INDEX(artwork.xlsx!G:G,QUOTIENT(ROW(A93)-1,3)+2)&amp;" */","  ")&amp;
IF(AND(INDEX(artwork.xlsx!F:F,QUOTIENT(ROW(A93)-1,3)+2)&lt;&gt;""),"/* "&amp;INDEX(artwork.xlsx!F:F,QUOTIENT(ROW(A93)-1,3)+2)&amp;" */","  ")&amp;IF(AND(ISERROR(MATCH("},",B98:B$5003,0)), ISERROR(MATCH("    ];",$A$5:A94,0))),"];","")</f>
        <v xml:space="preserve">  /* Other */</v>
      </c>
      <c r="B98" t="str">
        <f t="shared" si="4"/>
        <v>},</v>
      </c>
      <c r="C98" s="18" t="str">
        <f>IF(AND(MOD(ROW(A93)-1,3)=0, INDEX(artwork.xlsx!J:J,QUOTIENT(ROW(A93)-1,3)+2)&lt;&gt;""),
     artwork.xlsx!$H$1&amp;": """ &amp;SUBSTITUTE(INDEX(artwork.xlsx!H:H,QUOTIENT(ROW(A93)-1,3)+2)," ","") &amp;""",  " &amp;
     artwork.xlsx!$J$1&amp; ": """ &amp; INDEX(artwork.xlsx!J:J,QUOTIENT(ROW(A93)-1,3)+2) &amp;""",  " &amp;
     artwork.xlsx!$L$1&amp; ": """ &amp; SUBSTITUTE(IF(LEFT(INDEX(artwork.xlsx!L:L,QUOTIENT(ROW(A93)-1,3)+2),4)="http","",artwork.xlsx!$M$1) &amp; INDEX(artwork.xlsx!L:L,QUOTIENT(ROW(A93)-1,3)+2),artwork.xlsx!$N$1,"") &amp; """,",
 IF(AND(MOD(ROW(A93)-1,3)=1,INDEX(artwork.xlsx!J:J,QUOTIENT(ROW(A93)-1,3)+2)&lt;&gt;""),
SUBSTITUTE(    artwork.xlsx!$K$1&amp;": '\\n" &amp;
SUBSTITUTE(SUBSTITUTE(SUBSTITUTE(SUBSTITUTE(SUBSTITUTE(INDEX(artwork.xlsx!K:K,QUOTIENT(ROW(A93)-1,3)+2),"'","\'"),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IF(MOD(ROW(A93)-1,3)=2,"","")))</f>
        <v/>
      </c>
    </row>
    <row r="99" spans="1:3" x14ac:dyDescent="0.25">
      <c r="A99" t="str">
        <f>IF(AND(MOD(ROW(A94)-1,3)=0,INDEX(artwork.xlsx!G:G,QUOTIENT(ROW(A94)-1,3)+2)&lt;&gt;""),"/* "&amp;INDEX(artwork.xlsx!G:G,QUOTIENT(ROW(A94)-1,3)+2)&amp;" */","  ")&amp;
IF(AND(INDEX(artwork.xlsx!F:F,QUOTIENT(ROW(A94)-1,3)+2)&lt;&gt;""),"/* "&amp;INDEX(artwork.xlsx!F:F,QUOTIENT(ROW(A94)-1,3)+2)&amp;" */","  ")&amp;IF(AND(ISERROR(MATCH("},",B99:B$5003,0)), ISERROR(MATCH("    ];",$A$5:A95,0))),"];","")</f>
        <v xml:space="preserve">  /* Other */</v>
      </c>
      <c r="B99" t="str">
        <f t="shared" si="4"/>
        <v>{</v>
      </c>
      <c r="C99" s="18" t="str">
        <f>IF(AND(MOD(ROW(A94)-1,3)=0, INDEX(artwork.xlsx!J:J,QUOTIENT(ROW(A94)-1,3)+2)&lt;&gt;""),
     artwork.xlsx!$H$1&amp;": """ &amp;SUBSTITUTE(INDEX(artwork.xlsx!H:H,QUOTIENT(ROW(A94)-1,3)+2)," ","") &amp;""",  " &amp;
     artwork.xlsx!$J$1&amp; ": """ &amp; INDEX(artwork.xlsx!J:J,QUOTIENT(ROW(A94)-1,3)+2) &amp;""",  " &amp;
     artwork.xlsx!$L$1&amp; ": """ &amp; SUBSTITUTE(IF(LEFT(INDEX(artwork.xlsx!L:L,QUOTIENT(ROW(A94)-1,3)+2),4)="http","",artwork.xlsx!$M$1) &amp; INDEX(artwork.xlsx!L:L,QUOTIENT(ROW(A94)-1,3)+2),artwork.xlsx!$N$1,"") &amp; """,",
 IF(AND(MOD(ROW(A94)-1,3)=1,INDEX(artwork.xlsx!J:J,QUOTIENT(ROW(A94)-1,3)+2)&lt;&gt;""),
SUBSTITUTE(    artwork.xlsx!$K$1&amp;": '\\n" &amp;
SUBSTITUTE(SUBSTITUTE(SUBSTITUTE(SUBSTITUTE(SUBSTITUTE(INDEX(artwork.xlsx!K:K,QUOTIENT(ROW(A94)-1,3)+2),"'","\'"),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IF(MOD(ROW(A94)-1,3)=2,"","")))</f>
        <v>id: "province",  frenchName: "Province",  artwork: "/img/artworks/provinceArt.jpg",</v>
      </c>
    </row>
    <row r="100" spans="1:3" ht="30" x14ac:dyDescent="0.25">
      <c r="A100" t="str">
        <f>IF(AND(MOD(ROW(A95)-1,3)=0,INDEX(artwork.xlsx!G:G,QUOTIENT(ROW(A95)-1,3)+2)&lt;&gt;""),"/* "&amp;INDEX(artwork.xlsx!G:G,QUOTIENT(ROW(A95)-1,3)+2)&amp;" */","  ")&amp;
IF(AND(INDEX(artwork.xlsx!F:F,QUOTIENT(ROW(A95)-1,3)+2)&lt;&gt;""),"/* "&amp;INDEX(artwork.xlsx!F:F,QUOTIENT(ROW(A95)-1,3)+2)&amp;" */","  ")&amp;IF(AND(ISERROR(MATCH("},",B100:B$5003,0)), ISERROR(MATCH("    ];",$A$5:A99,0))),"];","")</f>
        <v xml:space="preserve">  /* Other */</v>
      </c>
      <c r="B100" t="str">
        <f t="shared" si="4"/>
        <v/>
      </c>
      <c r="C100" s="18" t="str">
        <f>IF(AND(MOD(ROW(A95)-1,3)=0, INDEX(artwork.xlsx!J:J,QUOTIENT(ROW(A95)-1,3)+2)&lt;&gt;""),
     artwork.xlsx!$H$1&amp;": """ &amp;SUBSTITUTE(INDEX(artwork.xlsx!H:H,QUOTIENT(ROW(A95)-1,3)+2)," ","") &amp;""",  " &amp;
     artwork.xlsx!$J$1&amp; ": """ &amp; INDEX(artwork.xlsx!J:J,QUOTIENT(ROW(A95)-1,3)+2) &amp;""",  " &amp;
     artwork.xlsx!$L$1&amp; ": """ &amp; SUBSTITUTE(IF(LEFT(INDEX(artwork.xlsx!L:L,QUOTIENT(ROW(A95)-1,3)+2),4)="http","",artwork.xlsx!$M$1) &amp; INDEX(artwork.xlsx!L:L,QUOTIENT(ROW(A95)-1,3)+2),artwork.xlsx!$N$1,"") &amp; """,",
 IF(AND(MOD(ROW(A95)-1,3)=1,INDEX(artwork.xlsx!J:J,QUOTIENT(ROW(A95)-1,3)+2)&lt;&gt;""),
SUBSTITUTE(    artwork.xlsx!$K$1&amp;": '\\n" &amp;
SUBSTITUTE(SUBSTITUTE(SUBSTITUTE(SUBSTITUTE(SUBSTITUTE(INDEX(artwork.xlsx!K:K,QUOTIENT(ROW(A95)-1,3)+2),"'","\'"),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IF(MOD(ROW(A95)-1,3)=2,"","")))</f>
        <v>text_html: '\
&lt;div class="card-text" style="top:2px;"&gt;&lt;/div&gt;'</v>
      </c>
    </row>
    <row r="101" spans="1:3" x14ac:dyDescent="0.25">
      <c r="A101" t="str">
        <f>IF(AND(MOD(ROW(A96)-1,3)=0,INDEX(artwork.xlsx!G:G,QUOTIENT(ROW(A96)-1,3)+2)&lt;&gt;""),"/* "&amp;INDEX(artwork.xlsx!G:G,QUOTIENT(ROW(A96)-1,3)+2)&amp;" */","  ")&amp;
IF(AND(INDEX(artwork.xlsx!F:F,QUOTIENT(ROW(A96)-1,3)+2)&lt;&gt;""),"/* "&amp;INDEX(artwork.xlsx!F:F,QUOTIENT(ROW(A96)-1,3)+2)&amp;" */","  ")&amp;IF(AND(ISERROR(MATCH("},",B101:B$5003,0)), ISERROR(MATCH("    ];",$A$5:A97,0))),"];","")</f>
        <v xml:space="preserve">  /* Other */</v>
      </c>
      <c r="B101" t="str">
        <f t="shared" si="4"/>
        <v>},</v>
      </c>
      <c r="C101" s="18" t="str">
        <f>IF(AND(MOD(ROW(A96)-1,3)=0, INDEX(artwork.xlsx!J:J,QUOTIENT(ROW(A96)-1,3)+2)&lt;&gt;""),
     artwork.xlsx!$H$1&amp;": """ &amp;SUBSTITUTE(INDEX(artwork.xlsx!H:H,QUOTIENT(ROW(A96)-1,3)+2)," ","") &amp;""",  " &amp;
     artwork.xlsx!$J$1&amp; ": """ &amp; INDEX(artwork.xlsx!J:J,QUOTIENT(ROW(A96)-1,3)+2) &amp;""",  " &amp;
     artwork.xlsx!$L$1&amp; ": """ &amp; SUBSTITUTE(IF(LEFT(INDEX(artwork.xlsx!L:L,QUOTIENT(ROW(A96)-1,3)+2),4)="http","",artwork.xlsx!$M$1) &amp; INDEX(artwork.xlsx!L:L,QUOTIENT(ROW(A96)-1,3)+2),artwork.xlsx!$N$1,"") &amp; """,",
 IF(AND(MOD(ROW(A96)-1,3)=1,INDEX(artwork.xlsx!J:J,QUOTIENT(ROW(A96)-1,3)+2)&lt;&gt;""),
SUBSTITUTE(    artwork.xlsx!$K$1&amp;": '\\n" &amp;
SUBSTITUTE(SUBSTITUTE(SUBSTITUTE(SUBSTITUTE(SUBSTITUTE(INDEX(artwork.xlsx!K:K,QUOTIENT(ROW(A96)-1,3)+2),"'","\'"),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IF(MOD(ROW(A96)-1,3)=2,"","")))</f>
        <v/>
      </c>
    </row>
    <row r="102" spans="1:3" x14ac:dyDescent="0.25">
      <c r="A102" t="str">
        <f>IF(AND(MOD(ROW(A97)-1,3)=0,INDEX(artwork.xlsx!G:G,QUOTIENT(ROW(A97)-1,3)+2)&lt;&gt;""),"/* "&amp;INDEX(artwork.xlsx!G:G,QUOTIENT(ROW(A97)-1,3)+2)&amp;" */","  ")&amp;
IF(AND(INDEX(artwork.xlsx!F:F,QUOTIENT(ROW(A97)-1,3)+2)&lt;&gt;""),"/* "&amp;INDEX(artwork.xlsx!F:F,QUOTIENT(ROW(A97)-1,3)+2)&amp;" */","  ")&amp;IF(AND(ISERROR(MATCH("},",B102:B$5003,0)), ISERROR(MATCH("    ];",$A$5:A98,0))),"];","")</f>
        <v xml:space="preserve">  /* Other */</v>
      </c>
      <c r="B102" t="str">
        <f t="shared" si="4"/>
        <v>{</v>
      </c>
      <c r="C102" s="18" t="str">
        <f>IF(AND(MOD(ROW(A97)-1,3)=0, INDEX(artwork.xlsx!J:J,QUOTIENT(ROW(A97)-1,3)+2)&lt;&gt;""),
     artwork.xlsx!$H$1&amp;": """ &amp;SUBSTITUTE(INDEX(artwork.xlsx!H:H,QUOTIENT(ROW(A97)-1,3)+2)," ","") &amp;""",  " &amp;
     artwork.xlsx!$J$1&amp; ": """ &amp; INDEX(artwork.xlsx!J:J,QUOTIENT(ROW(A97)-1,3)+2) &amp;""",  " &amp;
     artwork.xlsx!$L$1&amp; ": """ &amp; SUBSTITUTE(IF(LEFT(INDEX(artwork.xlsx!L:L,QUOTIENT(ROW(A97)-1,3)+2),4)="http","",artwork.xlsx!$M$1) &amp; INDEX(artwork.xlsx!L:L,QUOTIENT(ROW(A97)-1,3)+2),artwork.xlsx!$N$1,"") &amp; """,",
 IF(AND(MOD(ROW(A97)-1,3)=1,INDEX(artwork.xlsx!J:J,QUOTIENT(ROW(A97)-1,3)+2)&lt;&gt;""),
SUBSTITUTE(    artwork.xlsx!$K$1&amp;": '\\n" &amp;
SUBSTITUTE(SUBSTITUTE(SUBSTITUTE(SUBSTITUTE(SUBSTITUTE(INDEX(artwork.xlsx!K:K,QUOTIENT(ROW(A97)-1,3)+2),"'","\'"),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IF(MOD(ROW(A97)-1,3)=2,"","")))</f>
        <v>id: "curse",  frenchName: "Malédiction",  artwork: "/img/artworks/curseArt.jpg",</v>
      </c>
    </row>
    <row r="103" spans="1:3" ht="30" x14ac:dyDescent="0.25">
      <c r="A103" t="str">
        <f>IF(AND(MOD(ROW(A98)-1,3)=0,INDEX(artwork.xlsx!G:G,QUOTIENT(ROW(A98)-1,3)+2)&lt;&gt;""),"/* "&amp;INDEX(artwork.xlsx!G:G,QUOTIENT(ROW(A98)-1,3)+2)&amp;" */","  ")&amp;
IF(AND(INDEX(artwork.xlsx!F:F,QUOTIENT(ROW(A98)-1,3)+2)&lt;&gt;""),"/* "&amp;INDEX(artwork.xlsx!F:F,QUOTIENT(ROW(A98)-1,3)+2)&amp;" */","  ")&amp;IF(AND(ISERROR(MATCH("},",B103:B$5003,0)), ISERROR(MATCH("    ];",$A$5:A102,0))),"];","")</f>
        <v xml:space="preserve">  /* Other */</v>
      </c>
      <c r="B103" t="str">
        <f t="shared" si="4"/>
        <v/>
      </c>
      <c r="C103" s="18" t="str">
        <f>IF(AND(MOD(ROW(A98)-1,3)=0, INDEX(artwork.xlsx!J:J,QUOTIENT(ROW(A98)-1,3)+2)&lt;&gt;""),
     artwork.xlsx!$H$1&amp;": """ &amp;SUBSTITUTE(INDEX(artwork.xlsx!H:H,QUOTIENT(ROW(A98)-1,3)+2)," ","") &amp;""",  " &amp;
     artwork.xlsx!$J$1&amp; ": """ &amp; INDEX(artwork.xlsx!J:J,QUOTIENT(ROW(A98)-1,3)+2) &amp;""",  " &amp;
     artwork.xlsx!$L$1&amp; ": """ &amp; SUBSTITUTE(IF(LEFT(INDEX(artwork.xlsx!L:L,QUOTIENT(ROW(A98)-1,3)+2),4)="http","",artwork.xlsx!$M$1) &amp; INDEX(artwork.xlsx!L:L,QUOTIENT(ROW(A98)-1,3)+2),artwork.xlsx!$N$1,"") &amp; """,",
 IF(AND(MOD(ROW(A98)-1,3)=1,INDEX(artwork.xlsx!J:J,QUOTIENT(ROW(A98)-1,3)+2)&lt;&gt;""),
SUBSTITUTE(    artwork.xlsx!$K$1&amp;": '\\n" &amp;
SUBSTITUTE(SUBSTITUTE(SUBSTITUTE(SUBSTITUTE(SUBSTITUTE(INDEX(artwork.xlsx!K:K,QUOTIENT(ROW(A98)-1,3)+2),"'","\'"),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IF(MOD(ROW(A98)-1,3)=2,"","")))</f>
        <v>text_html: '\
&lt;div class="card-text" style="top:2px;"&gt;&lt;/div&gt;'</v>
      </c>
    </row>
    <row r="104" spans="1:3" x14ac:dyDescent="0.25">
      <c r="A104" t="str">
        <f>IF(AND(MOD(ROW(A99)-1,3)=0,INDEX(artwork.xlsx!G:G,QUOTIENT(ROW(A99)-1,3)+2)&lt;&gt;""),"/* "&amp;INDEX(artwork.xlsx!G:G,QUOTIENT(ROW(A99)-1,3)+2)&amp;" */","  ")&amp;
IF(AND(INDEX(artwork.xlsx!F:F,QUOTIENT(ROW(A99)-1,3)+2)&lt;&gt;""),"/* "&amp;INDEX(artwork.xlsx!F:F,QUOTIENT(ROW(A99)-1,3)+2)&amp;" */","  ")&amp;IF(AND(ISERROR(MATCH("},",B104:B$5003,0)), ISERROR(MATCH("    ];",$A$5:A100,0))),"];","")</f>
        <v xml:space="preserve">  /* Other */</v>
      </c>
      <c r="B104" t="str">
        <f t="shared" si="4"/>
        <v>},</v>
      </c>
      <c r="C104" s="18" t="str">
        <f>IF(AND(MOD(ROW(A99)-1,3)=0, INDEX(artwork.xlsx!J:J,QUOTIENT(ROW(A99)-1,3)+2)&lt;&gt;""),
     artwork.xlsx!$H$1&amp;": """ &amp;SUBSTITUTE(INDEX(artwork.xlsx!H:H,QUOTIENT(ROW(A99)-1,3)+2)," ","") &amp;""",  " &amp;
     artwork.xlsx!$J$1&amp; ": """ &amp; INDEX(artwork.xlsx!J:J,QUOTIENT(ROW(A99)-1,3)+2) &amp;""",  " &amp;
     artwork.xlsx!$L$1&amp; ": """ &amp; SUBSTITUTE(IF(LEFT(INDEX(artwork.xlsx!L:L,QUOTIENT(ROW(A99)-1,3)+2),4)="http","",artwork.xlsx!$M$1) &amp; INDEX(artwork.xlsx!L:L,QUOTIENT(ROW(A99)-1,3)+2),artwork.xlsx!$N$1,"") &amp; """,",
 IF(AND(MOD(ROW(A99)-1,3)=1,INDEX(artwork.xlsx!J:J,QUOTIENT(ROW(A99)-1,3)+2)&lt;&gt;""),
SUBSTITUTE(    artwork.xlsx!$K$1&amp;": '\\n" &amp;
SUBSTITUTE(SUBSTITUTE(SUBSTITUTE(SUBSTITUTE(SUBSTITUTE(INDEX(artwork.xlsx!K:K,QUOTIENT(ROW(A99)-1,3)+2),"'","\'"),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IF(MOD(ROW(A99)-1,3)=2,"","")))</f>
        <v/>
      </c>
    </row>
    <row r="105" spans="1:3" x14ac:dyDescent="0.25">
      <c r="A105" t="str">
        <f>IF(AND(MOD(ROW(A100)-1,3)=0,INDEX(artwork.xlsx!G:G,QUOTIENT(ROW(A100)-1,3)+2)&lt;&gt;""),"/* "&amp;INDEX(artwork.xlsx!G:G,QUOTIENT(ROW(A100)-1,3)+2)&amp;" */","  ")&amp;
IF(AND(INDEX(artwork.xlsx!F:F,QUOTIENT(ROW(A100)-1,3)+2)&lt;&gt;""),"/* "&amp;INDEX(artwork.xlsx!F:F,QUOTIENT(ROW(A100)-1,3)+2)&amp;" */","  ")&amp;IF(AND(ISERROR(MATCH("},",B105:B$5003,0)), ISERROR(MATCH("    ];",$A$5:A101,0))),"];","")</f>
        <v xml:space="preserve">/* Baseset2 */  </v>
      </c>
      <c r="B105" t="str">
        <f t="shared" si="4"/>
        <v>{</v>
      </c>
      <c r="C105" s="18" t="str">
        <f>IF(AND(MOD(ROW(A100)-1,3)=0, INDEX(artwork.xlsx!J:J,QUOTIENT(ROW(A100)-1,3)+2)&lt;&gt;""),
     artwork.xlsx!$H$1&amp;": """ &amp;SUBSTITUTE(INDEX(artwork.xlsx!H:H,QUOTIENT(ROW(A100)-1,3)+2)," ","") &amp;""",  " &amp;
     artwork.xlsx!$J$1&amp; ": """ &amp; INDEX(artwork.xlsx!J:J,QUOTIENT(ROW(A100)-1,3)+2) &amp;""",  " &amp;
     artwork.xlsx!$L$1&amp; ": """ &amp; SUBSTITUTE(IF(LEFT(INDEX(artwork.xlsx!L:L,QUOTIENT(ROW(A100)-1,3)+2),4)="http","",artwork.xlsx!$M$1) &amp; INDEX(artwork.xlsx!L:L,QUOTIENT(ROW(A100)-1,3)+2),artwork.xlsx!$N$1,"") &amp; """,",
 IF(AND(MOD(ROW(A100)-1,3)=1,INDEX(artwork.xlsx!J:J,QUOTIENT(ROW(A100)-1,3)+2)&lt;&gt;""),
SUBSTITUTE(    artwork.xlsx!$K$1&amp;": '\\n" &amp;
SUBSTITUTE(SUBSTITUTE(SUBSTITUTE(SUBSTITUTE(SUBSTITUTE(INDEX(artwork.xlsx!K:K,QUOTIENT(ROW(A100)-1,3)+2),"'","\'"),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IF(MOD(ROW(A100)-1,3)=2,"","")))</f>
        <v>id: "merchant",  frenchName: "Marchand",  artwork: "http://wiki.dominionstrategy.com/images/d/d3/MerchantArt.jpg",</v>
      </c>
    </row>
    <row r="106" spans="1:3" ht="165" x14ac:dyDescent="0.25">
      <c r="A106" t="str">
        <f>IF(AND(MOD(ROW(A101)-1,3)=0,INDEX(artwork.xlsx!G:G,QUOTIENT(ROW(A101)-1,3)+2)&lt;&gt;""),"/* "&amp;INDEX(artwork.xlsx!G:G,QUOTIENT(ROW(A101)-1,3)+2)&amp;" */","  ")&amp;
IF(AND(INDEX(artwork.xlsx!F:F,QUOTIENT(ROW(A101)-1,3)+2)&lt;&gt;""),"/* "&amp;INDEX(artwork.xlsx!F:F,QUOTIENT(ROW(A101)-1,3)+2)&amp;" */","  ")&amp;IF(AND(ISERROR(MATCH("},",B106:B$5003,0)), ISERROR(MATCH("    ];",$A$5:A105,0))),"];","")</f>
        <v xml:space="preserve">    </v>
      </c>
      <c r="B106" t="str">
        <f t="shared" si="4"/>
        <v/>
      </c>
      <c r="C106" s="18" t="str">
        <f>IF(AND(MOD(ROW(A101)-1,3)=0, INDEX(artwork.xlsx!J:J,QUOTIENT(ROW(A101)-1,3)+2)&lt;&gt;""),
     artwork.xlsx!$H$1&amp;": """ &amp;SUBSTITUTE(INDEX(artwork.xlsx!H:H,QUOTIENT(ROW(A101)-1,3)+2)," ","") &amp;""",  " &amp;
     artwork.xlsx!$J$1&amp; ": """ &amp; INDEX(artwork.xlsx!J:J,QUOTIENT(ROW(A101)-1,3)+2) &amp;""",  " &amp;
     artwork.xlsx!$L$1&amp; ": """ &amp; SUBSTITUTE(IF(LEFT(INDEX(artwork.xlsx!L:L,QUOTIENT(ROW(A101)-1,3)+2),4)="http","",artwork.xlsx!$M$1) &amp; INDEX(artwork.xlsx!L:L,QUOTIENT(ROW(A101)-1,3)+2),artwork.xlsx!$N$1,"") &amp; """,",
 IF(AND(MOD(ROW(A101)-1,3)=1,INDEX(artwork.xlsx!J:J,QUOTIENT(ROW(A101)-1,3)+2)&lt;&gt;""),
SUBSTITUTE(    artwork.xlsx!$K$1&amp;": '\\n" &amp;
SUBSTITUTE(SUBSTITUTE(SUBSTITUTE(SUBSTITUTE(SUBSTITUTE(INDEX(artwork.xlsx!K:K,QUOTIENT(ROW(A101)-1,3)+2),"'","\'"),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IF(MOD(ROW(A101)-1,3)=2,"","")))</f>
        <v>text_html: '\
&lt;div class="card-text" style="top:29px;"&gt;&lt;div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&lt;/div&gt;&lt;/div&gt;&lt;div style="position:relative; top:10px;"&gt;&lt;div style="line-height:20px;"&gt;\
&lt;div style="display:inline;"&gt;&lt;div style="display:inline; font-size:20px;"&gt;La première fois que vous jouez&lt;/div&gt;&lt;/div&gt;&lt;br&gt;\
&lt;div style="display:inline;"&gt;&lt;div style="display:inline; font-size:20px;"&gt; un Argent ce tour-ci, +     .&lt;/div&gt;&lt;/div&gt;&lt;br&gt;\
&lt;/div&gt;&lt;/div&gt;\
&lt;div class="card-text-coin-icon" style="transform:scale(0.2); top:92px; display: inline;left:220px;"&gt;\
&lt;div class="card-text-coin-text-container" style="display:inline;"&gt;\
&lt;div class="card-text-coin-text" style="color: black; display:inline; top:8px;"&gt;1&lt;/div&gt;&lt;/div&gt;&lt;/div&gt;&lt;/div&gt;'</v>
      </c>
    </row>
    <row r="107" spans="1:3" x14ac:dyDescent="0.25">
      <c r="A107" t="str">
        <f>IF(AND(MOD(ROW(A102)-1,3)=0,INDEX(artwork.xlsx!G:G,QUOTIENT(ROW(A102)-1,3)+2)&lt;&gt;""),"/* "&amp;INDEX(artwork.xlsx!G:G,QUOTIENT(ROW(A102)-1,3)+2)&amp;" */","  ")&amp;
IF(AND(INDEX(artwork.xlsx!F:F,QUOTIENT(ROW(A102)-1,3)+2)&lt;&gt;""),"/* "&amp;INDEX(artwork.xlsx!F:F,QUOTIENT(ROW(A102)-1,3)+2)&amp;" */","  ")&amp;IF(AND(ISERROR(MATCH("},",B107:B$5003,0)), ISERROR(MATCH("    ];",$A$5:A103,0))),"];","")</f>
        <v xml:space="preserve">    </v>
      </c>
      <c r="B107" t="str">
        <f t="shared" si="4"/>
        <v>},</v>
      </c>
      <c r="C107" s="18" t="str">
        <f>IF(AND(MOD(ROW(A102)-1,3)=0, INDEX(artwork.xlsx!J:J,QUOTIENT(ROW(A102)-1,3)+2)&lt;&gt;""),
     artwork.xlsx!$H$1&amp;": """ &amp;SUBSTITUTE(INDEX(artwork.xlsx!H:H,QUOTIENT(ROW(A102)-1,3)+2)," ","") &amp;""",  " &amp;
     artwork.xlsx!$J$1&amp; ": """ &amp; INDEX(artwork.xlsx!J:J,QUOTIENT(ROW(A102)-1,3)+2) &amp;""",  " &amp;
     artwork.xlsx!$L$1&amp; ": """ &amp; SUBSTITUTE(IF(LEFT(INDEX(artwork.xlsx!L:L,QUOTIENT(ROW(A102)-1,3)+2),4)="http","",artwork.xlsx!$M$1) &amp; INDEX(artwork.xlsx!L:L,QUOTIENT(ROW(A102)-1,3)+2),artwork.xlsx!$N$1,"") &amp; """,",
 IF(AND(MOD(ROW(A102)-1,3)=1,INDEX(artwork.xlsx!J:J,QUOTIENT(ROW(A102)-1,3)+2)&lt;&gt;""),
SUBSTITUTE(    artwork.xlsx!$K$1&amp;": '\\n" &amp;
SUBSTITUTE(SUBSTITUTE(SUBSTITUTE(SUBSTITUTE(SUBSTITUTE(INDEX(artwork.xlsx!K:K,QUOTIENT(ROW(A102)-1,3)+2),"'","\'"),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IF(MOD(ROW(A102)-1,3)=2,"","")))</f>
        <v/>
      </c>
    </row>
    <row r="108" spans="1:3" x14ac:dyDescent="0.25">
      <c r="A108" t="str">
        <f>IF(AND(MOD(ROW(A103)-1,3)=0,INDEX(artwork.xlsx!G:G,QUOTIENT(ROW(A103)-1,3)+2)&lt;&gt;""),"/* "&amp;INDEX(artwork.xlsx!G:G,QUOTIENT(ROW(A103)-1,3)+2)&amp;" */","  ")&amp;
IF(AND(INDEX(artwork.xlsx!F:F,QUOTIENT(ROW(A103)-1,3)+2)&lt;&gt;""),"/* "&amp;INDEX(artwork.xlsx!F:F,QUOTIENT(ROW(A103)-1,3)+2)&amp;" */","  ")&amp;IF(AND(ISERROR(MATCH("},",B108:B$5003,0)), ISERROR(MATCH("    ];",$A$5:A104,0))),"];","")</f>
        <v xml:space="preserve">    </v>
      </c>
      <c r="B108" t="str">
        <f t="shared" si="4"/>
        <v>{</v>
      </c>
      <c r="C108" s="18" t="str">
        <f>IF(AND(MOD(ROW(A103)-1,3)=0, INDEX(artwork.xlsx!J:J,QUOTIENT(ROW(A103)-1,3)+2)&lt;&gt;""),
     artwork.xlsx!$H$1&amp;": """ &amp;SUBSTITUTE(INDEX(artwork.xlsx!H:H,QUOTIENT(ROW(A103)-1,3)+2)," ","") &amp;""",  " &amp;
     artwork.xlsx!$J$1&amp; ": """ &amp; INDEX(artwork.xlsx!J:J,QUOTIENT(ROW(A103)-1,3)+2) &amp;""",  " &amp;
     artwork.xlsx!$L$1&amp; ": """ &amp; SUBSTITUTE(IF(LEFT(INDEX(artwork.xlsx!L:L,QUOTIENT(ROW(A103)-1,3)+2),4)="http","",artwork.xlsx!$M$1) &amp; INDEX(artwork.xlsx!L:L,QUOTIENT(ROW(A103)-1,3)+2),artwork.xlsx!$N$1,"") &amp; """,",
 IF(AND(MOD(ROW(A103)-1,3)=1,INDEX(artwork.xlsx!J:J,QUOTIENT(ROW(A103)-1,3)+2)&lt;&gt;""),
SUBSTITUTE(    artwork.xlsx!$K$1&amp;": '\\n" &amp;
SUBSTITUTE(SUBSTITUTE(SUBSTITUTE(SUBSTITUTE(SUBSTITUTE(INDEX(artwork.xlsx!K:K,QUOTIENT(ROW(A103)-1,3)+2),"'","\'"),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IF(MOD(ROW(A103)-1,3)=2,"","")))</f>
        <v>id: "vassal",  frenchName: "Vassal",  artwork: "http://wiki.dominionstrategy.com/images/b/ba/VassalArt.jpg",</v>
      </c>
    </row>
    <row r="109" spans="1:3" ht="165" x14ac:dyDescent="0.25">
      <c r="A109" t="str">
        <f>IF(AND(MOD(ROW(A104)-1,3)=0,INDEX(artwork.xlsx!G:G,QUOTIENT(ROW(A104)-1,3)+2)&lt;&gt;""),"/* "&amp;INDEX(artwork.xlsx!G:G,QUOTIENT(ROW(A104)-1,3)+2)&amp;" */","  ")&amp;
IF(AND(INDEX(artwork.xlsx!F:F,QUOTIENT(ROW(A104)-1,3)+2)&lt;&gt;""),"/* "&amp;INDEX(artwork.xlsx!F:F,QUOTIENT(ROW(A104)-1,3)+2)&amp;" */","  ")&amp;IF(AND(ISERROR(MATCH("},",B109:B$5003,0)), ISERROR(MATCH("    ];",$A$5:A108,0))),"];","")</f>
        <v xml:space="preserve">    </v>
      </c>
      <c r="B109" t="str">
        <f t="shared" si="4"/>
        <v/>
      </c>
      <c r="C109" s="18" t="str">
        <f>IF(AND(MOD(ROW(A104)-1,3)=0, INDEX(artwork.xlsx!J:J,QUOTIENT(ROW(A104)-1,3)+2)&lt;&gt;""),
     artwork.xlsx!$H$1&amp;": """ &amp;SUBSTITUTE(INDEX(artwork.xlsx!H:H,QUOTIENT(ROW(A104)-1,3)+2)," ","") &amp;""",  " &amp;
     artwork.xlsx!$J$1&amp; ": """ &amp; INDEX(artwork.xlsx!J:J,QUOTIENT(ROW(A104)-1,3)+2) &amp;""",  " &amp;
     artwork.xlsx!$L$1&amp; ": """ &amp; SUBSTITUTE(IF(LEFT(INDEX(artwork.xlsx!L:L,QUOTIENT(ROW(A104)-1,3)+2),4)="http","",artwork.xlsx!$M$1) &amp; INDEX(artwork.xlsx!L:L,QUOTIENT(ROW(A104)-1,3)+2),artwork.xlsx!$N$1,"") &amp; """,",
 IF(AND(MOD(ROW(A104)-1,3)=1,INDEX(artwork.xlsx!J:J,QUOTIENT(ROW(A104)-1,3)+2)&lt;&gt;""),
SUBSTITUTE(    artwork.xlsx!$K$1&amp;": '\\n" &amp;
SUBSTITUTE(SUBSTITUTE(SUBSTITUTE(SUBSTITUTE(SUBSTITUTE(INDEX(artwork.xlsx!K:K,QUOTIENT(ROW(A104)-1,3)+2),"'","\'"),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IF(MOD(ROW(A104)-1,3)=2,"","")))</f>
        <v>text_html: '\
&lt;div class="card-text" style="top:29px;"&gt;&lt;div style="position: relative; left:-15px;"&gt;&lt;div style="font-weight: bold;"&gt;\
&lt;div style="display:inline;"&gt;+&lt;/div&gt;&lt;br&gt;\
&lt;/div&gt;&lt;/div&gt;&lt;div style="position:relative; top:10px;"&gt;&lt;div style="line-height:19px;"&gt;\
&lt;div style="display:inline;"&gt;&lt;div style="display:inline; font-size:19px;"&gt;Défaussez la carte du haut de votre&lt;/div&gt;&lt;/div&gt;&lt;br&gt;\
&lt;div style="display:inline;"&gt;&lt;div style="display:inline; font-size:19px;"&gt;pioche. Si c\'est une carte Action,&lt;/div&gt;&lt;/div&gt;&lt;br&gt;\
&lt;div style="display:inline;"&gt;&lt;div style="display:inline; font-size:19px;"&gt;vous pouvez la jouer.&lt;/div&gt;&lt;/div&gt;&lt;br&gt;\
&lt;/div&gt;&lt;/div&gt;\
&lt;div class="card-text-coin-icon" style="transform:scale(0.22); top:0px;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110" spans="1:3" x14ac:dyDescent="0.25">
      <c r="A110" t="str">
        <f>IF(AND(MOD(ROW(A105)-1,3)=0,INDEX(artwork.xlsx!G:G,QUOTIENT(ROW(A105)-1,3)+2)&lt;&gt;""),"/* "&amp;INDEX(artwork.xlsx!G:G,QUOTIENT(ROW(A105)-1,3)+2)&amp;" */","  ")&amp;
IF(AND(INDEX(artwork.xlsx!F:F,QUOTIENT(ROW(A105)-1,3)+2)&lt;&gt;""),"/* "&amp;INDEX(artwork.xlsx!F:F,QUOTIENT(ROW(A105)-1,3)+2)&amp;" */","  ")&amp;IF(AND(ISERROR(MATCH("},",B110:B$5003,0)), ISERROR(MATCH("    ];",$A$5:A106,0))),"];","")</f>
        <v xml:space="preserve">    </v>
      </c>
      <c r="B110" t="str">
        <f t="shared" si="4"/>
        <v>},</v>
      </c>
      <c r="C110" s="18" t="str">
        <f>IF(AND(MOD(ROW(A105)-1,3)=0, INDEX(artwork.xlsx!J:J,QUOTIENT(ROW(A105)-1,3)+2)&lt;&gt;""),
     artwork.xlsx!$H$1&amp;": """ &amp;SUBSTITUTE(INDEX(artwork.xlsx!H:H,QUOTIENT(ROW(A105)-1,3)+2)," ","") &amp;""",  " &amp;
     artwork.xlsx!$J$1&amp; ": """ &amp; INDEX(artwork.xlsx!J:J,QUOTIENT(ROW(A105)-1,3)+2) &amp;""",  " &amp;
     artwork.xlsx!$L$1&amp; ": """ &amp; SUBSTITUTE(IF(LEFT(INDEX(artwork.xlsx!L:L,QUOTIENT(ROW(A105)-1,3)+2),4)="http","",artwork.xlsx!$M$1) &amp; INDEX(artwork.xlsx!L:L,QUOTIENT(ROW(A105)-1,3)+2),artwork.xlsx!$N$1,"") &amp; """,",
 IF(AND(MOD(ROW(A105)-1,3)=1,INDEX(artwork.xlsx!J:J,QUOTIENT(ROW(A105)-1,3)+2)&lt;&gt;""),
SUBSTITUTE(    artwork.xlsx!$K$1&amp;": '\\n" &amp;
SUBSTITUTE(SUBSTITUTE(SUBSTITUTE(SUBSTITUTE(SUBSTITUTE(INDEX(artwork.xlsx!K:K,QUOTIENT(ROW(A105)-1,3)+2),"'","\'"),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IF(MOD(ROW(A105)-1,3)=2,"","")))</f>
        <v/>
      </c>
    </row>
    <row r="111" spans="1:3" x14ac:dyDescent="0.25">
      <c r="A111" t="str">
        <f>IF(AND(MOD(ROW(A106)-1,3)=0,INDEX(artwork.xlsx!G:G,QUOTIENT(ROW(A106)-1,3)+2)&lt;&gt;""),"/* "&amp;INDEX(artwork.xlsx!G:G,QUOTIENT(ROW(A106)-1,3)+2)&amp;" */","  ")&amp;
IF(AND(INDEX(artwork.xlsx!F:F,QUOTIENT(ROW(A106)-1,3)+2)&lt;&gt;""),"/* "&amp;INDEX(artwork.xlsx!F:F,QUOTIENT(ROW(A106)-1,3)+2)&amp;" */","  ")&amp;IF(AND(ISERROR(MATCH("},",B111:B$5003,0)), ISERROR(MATCH("    ];",$A$5:A107,0))),"];","")</f>
        <v xml:space="preserve">    </v>
      </c>
      <c r="B111" t="str">
        <f t="shared" si="4"/>
        <v>{</v>
      </c>
      <c r="C111" s="18" t="str">
        <f>IF(AND(MOD(ROW(A106)-1,3)=0, INDEX(artwork.xlsx!J:J,QUOTIENT(ROW(A106)-1,3)+2)&lt;&gt;""),
     artwork.xlsx!$H$1&amp;": """ &amp;SUBSTITUTE(INDEX(artwork.xlsx!H:H,QUOTIENT(ROW(A106)-1,3)+2)," ","") &amp;""",  " &amp;
     artwork.xlsx!$J$1&amp; ": """ &amp; INDEX(artwork.xlsx!J:J,QUOTIENT(ROW(A106)-1,3)+2) &amp;""",  " &amp;
     artwork.xlsx!$L$1&amp; ": """ &amp; SUBSTITUTE(IF(LEFT(INDEX(artwork.xlsx!L:L,QUOTIENT(ROW(A106)-1,3)+2),4)="http","",artwork.xlsx!$M$1) &amp; INDEX(artwork.xlsx!L:L,QUOTIENT(ROW(A106)-1,3)+2),artwork.xlsx!$N$1,"") &amp; """,",
 IF(AND(MOD(ROW(A106)-1,3)=1,INDEX(artwork.xlsx!J:J,QUOTIENT(ROW(A106)-1,3)+2)&lt;&gt;""),
SUBSTITUTE(    artwork.xlsx!$K$1&amp;": '\\n" &amp;
SUBSTITUTE(SUBSTITUTE(SUBSTITUTE(SUBSTITUTE(SUBSTITUTE(INDEX(artwork.xlsx!K:K,QUOTIENT(ROW(A106)-1,3)+2),"'","\'"),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IF(MOD(ROW(A106)-1,3)=2,"","")))</f>
        <v>id: "bandit",  frenchName: "Bandit",  artwork: "http://wiki.dominionstrategy.com/images/d/d4/BanditArt.jpg",</v>
      </c>
    </row>
    <row r="112" spans="1:3" ht="135" x14ac:dyDescent="0.25">
      <c r="A112" t="str">
        <f>IF(AND(MOD(ROW(A107)-1,3)=0,INDEX(artwork.xlsx!G:G,QUOTIENT(ROW(A107)-1,3)+2)&lt;&gt;""),"/* "&amp;INDEX(artwork.xlsx!G:G,QUOTIENT(ROW(A107)-1,3)+2)&amp;" */","  ")&amp;
IF(AND(INDEX(artwork.xlsx!F:F,QUOTIENT(ROW(A107)-1,3)+2)&lt;&gt;""),"/* "&amp;INDEX(artwork.xlsx!F:F,QUOTIENT(ROW(A107)-1,3)+2)&amp;" */","  ")&amp;IF(AND(ISERROR(MATCH("},",B112:B$5003,0)), ISERROR(MATCH("    ];",$A$5:A111,0))),"];","")</f>
        <v xml:space="preserve">    </v>
      </c>
      <c r="B112" t="str">
        <f t="shared" si="4"/>
        <v/>
      </c>
      <c r="C112" s="18" t="str">
        <f>IF(AND(MOD(ROW(A107)-1,3)=0, INDEX(artwork.xlsx!J:J,QUOTIENT(ROW(A107)-1,3)+2)&lt;&gt;""),
     artwork.xlsx!$H$1&amp;": """ &amp;SUBSTITUTE(INDEX(artwork.xlsx!H:H,QUOTIENT(ROW(A107)-1,3)+2)," ","") &amp;""",  " &amp;
     artwork.xlsx!$J$1&amp; ": """ &amp; INDEX(artwork.xlsx!J:J,QUOTIENT(ROW(A107)-1,3)+2) &amp;""",  " &amp;
     artwork.xlsx!$L$1&amp; ": """ &amp; SUBSTITUTE(IF(LEFT(INDEX(artwork.xlsx!L:L,QUOTIENT(ROW(A107)-1,3)+2),4)="http","",artwork.xlsx!$M$1) &amp; INDEX(artwork.xlsx!L:L,QUOTIENT(ROW(A107)-1,3)+2),artwork.xlsx!$N$1,"") &amp; """,",
 IF(AND(MOD(ROW(A107)-1,3)=1,INDEX(artwork.xlsx!J:J,QUOTIENT(ROW(A107)-1,3)+2)&lt;&gt;""),
SUBSTITUTE(    artwork.xlsx!$K$1&amp;": '\\n" &amp;
SUBSTITUTE(SUBSTITUTE(SUBSTITUTE(SUBSTITUTE(SUBSTITUTE(INDEX(artwork.xlsx!K:K,QUOTIENT(ROW(A107)-1,3)+2),"'","\'"),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IF(MOD(ROW(A107)-1,3)=2,"","")))</f>
        <v>text_html: '\
&lt;div class="card-text" style="top:10px;"&gt;&lt;div style="position:relative; top:10px;"&gt;&lt;div style="line-height:19px;"&gt;\
&lt;div style="display:inline;"&gt;&lt;div style="display:inline; font-size:19px;"&gt;Recevez un Or.&lt;/div&gt;&lt;/div&gt;&lt;br&gt;\
&lt;div style="display:inline;"&gt;&lt;div style="display:inline; font-size:19px;"&gt;Tous vos adversaires dévoilent&lt;/div&gt;&lt;/div&gt;&lt;br&gt;\
&lt;div style="display:inline;"&gt;&lt;div style="display:inline; font-size:19px;"&gt;les 2 premières cartes de leur&lt;/div&gt;&lt;/div&gt;&lt;br&gt;\
&lt;div style="display:inline;"&gt;&lt;div style="display:inline; font-size:19px;"&gt;pioche, écartent une carte Trésor&lt;/div&gt;&lt;/div&gt;&lt;br&gt;\
&lt;div style="display:inline;"&gt;&lt;div style="display:inline; font-size:19px;"&gt;dévoilée autre qu\'un Cuivre, et&lt;/div&gt;&lt;/div&gt;&lt;br&gt;\
&lt;div style="display:inline;"&gt;&lt;div style="display:inline; font-size:19px;"&gt;défaussent le reste.&lt;/div&gt;&lt;/div&gt;&lt;br&gt;\
&lt;/div&gt;&lt;/div&gt;&lt;/div&gt;'</v>
      </c>
    </row>
    <row r="113" spans="1:3" x14ac:dyDescent="0.25">
      <c r="A113" t="str">
        <f>IF(AND(MOD(ROW(A108)-1,3)=0,INDEX(artwork.xlsx!G:G,QUOTIENT(ROW(A108)-1,3)+2)&lt;&gt;""),"/* "&amp;INDEX(artwork.xlsx!G:G,QUOTIENT(ROW(A108)-1,3)+2)&amp;" */","  ")&amp;
IF(AND(INDEX(artwork.xlsx!F:F,QUOTIENT(ROW(A108)-1,3)+2)&lt;&gt;""),"/* "&amp;INDEX(artwork.xlsx!F:F,QUOTIENT(ROW(A108)-1,3)+2)&amp;" */","  ")&amp;IF(AND(ISERROR(MATCH("},",B113:B$5003,0)), ISERROR(MATCH("    ];",$A$5:A109,0))),"];","")</f>
        <v xml:space="preserve">    </v>
      </c>
      <c r="B113" t="str">
        <f t="shared" si="4"/>
        <v>},</v>
      </c>
      <c r="C113" s="18" t="str">
        <f>IF(AND(MOD(ROW(A108)-1,3)=0, INDEX(artwork.xlsx!J:J,QUOTIENT(ROW(A108)-1,3)+2)&lt;&gt;""),
     artwork.xlsx!$H$1&amp;": """ &amp;SUBSTITUTE(INDEX(artwork.xlsx!H:H,QUOTIENT(ROW(A108)-1,3)+2)," ","") &amp;""",  " &amp;
     artwork.xlsx!$J$1&amp; ": """ &amp; INDEX(artwork.xlsx!J:J,QUOTIENT(ROW(A108)-1,3)+2) &amp;""",  " &amp;
     artwork.xlsx!$L$1&amp; ": """ &amp; SUBSTITUTE(IF(LEFT(INDEX(artwork.xlsx!L:L,QUOTIENT(ROW(A108)-1,3)+2),4)="http","",artwork.xlsx!$M$1) &amp; INDEX(artwork.xlsx!L:L,QUOTIENT(ROW(A108)-1,3)+2),artwork.xlsx!$N$1,"") &amp; """,",
 IF(AND(MOD(ROW(A108)-1,3)=1,INDEX(artwork.xlsx!J:J,QUOTIENT(ROW(A108)-1,3)+2)&lt;&gt;""),
SUBSTITUTE(    artwork.xlsx!$K$1&amp;": '\\n" &amp;
SUBSTITUTE(SUBSTITUTE(SUBSTITUTE(SUBSTITUTE(SUBSTITUTE(INDEX(artwork.xlsx!K:K,QUOTIENT(ROW(A108)-1,3)+2),"'","\'"),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IF(MOD(ROW(A108)-1,3)=2,"","")))</f>
        <v/>
      </c>
    </row>
    <row r="114" spans="1:3" x14ac:dyDescent="0.25">
      <c r="A114" t="str">
        <f>IF(AND(MOD(ROW(A109)-1,3)=0,INDEX(artwork.xlsx!G:G,QUOTIENT(ROW(A109)-1,3)+2)&lt;&gt;""),"/* "&amp;INDEX(artwork.xlsx!G:G,QUOTIENT(ROW(A109)-1,3)+2)&amp;" */","  ")&amp;
IF(AND(INDEX(artwork.xlsx!F:F,QUOTIENT(ROW(A109)-1,3)+2)&lt;&gt;""),"/* "&amp;INDEX(artwork.xlsx!F:F,QUOTIENT(ROW(A109)-1,3)+2)&amp;" */","  ")&amp;IF(AND(ISERROR(MATCH("},",B114:B$5003,0)), ISERROR(MATCH("    ];",$A$5:A110,0))),"];","")</f>
        <v xml:space="preserve">    </v>
      </c>
      <c r="B114" t="str">
        <f t="shared" si="4"/>
        <v>{</v>
      </c>
      <c r="C114" s="18" t="str">
        <f>IF(AND(MOD(ROW(A109)-1,3)=0, INDEX(artwork.xlsx!J:J,QUOTIENT(ROW(A109)-1,3)+2)&lt;&gt;""),
     artwork.xlsx!$H$1&amp;": """ &amp;SUBSTITUTE(INDEX(artwork.xlsx!H:H,QUOTIENT(ROW(A109)-1,3)+2)," ","") &amp;""",  " &amp;
     artwork.xlsx!$J$1&amp; ": """ &amp; INDEX(artwork.xlsx!J:J,QUOTIENT(ROW(A109)-1,3)+2) &amp;""",  " &amp;
     artwork.xlsx!$L$1&amp; ": """ &amp; SUBSTITUTE(IF(LEFT(INDEX(artwork.xlsx!L:L,QUOTIENT(ROW(A109)-1,3)+2),4)="http","",artwork.xlsx!$M$1) &amp; INDEX(artwork.xlsx!L:L,QUOTIENT(ROW(A109)-1,3)+2),artwork.xlsx!$N$1,"") &amp; """,",
 IF(AND(MOD(ROW(A109)-1,3)=1,INDEX(artwork.xlsx!J:J,QUOTIENT(ROW(A109)-1,3)+2)&lt;&gt;""),
SUBSTITUTE(    artwork.xlsx!$K$1&amp;": '\\n" &amp;
SUBSTITUTE(SUBSTITUTE(SUBSTITUTE(SUBSTITUTE(SUBSTITUTE(INDEX(artwork.xlsx!K:K,QUOTIENT(ROW(A109)-1,3)+2),"'","\'"),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IF(MOD(ROW(A109)-1,3)=2,"","")))</f>
        <v>id: "poacher",  frenchName: "Braconnier",  artwork: "http://wiki.dominionstrategy.com/images/5/55/PoacherArt.jpg",</v>
      </c>
    </row>
    <row r="115" spans="1:3" ht="180" x14ac:dyDescent="0.25">
      <c r="A115" t="str">
        <f>IF(AND(MOD(ROW(A110)-1,3)=0,INDEX(artwork.xlsx!G:G,QUOTIENT(ROW(A110)-1,3)+2)&lt;&gt;""),"/* "&amp;INDEX(artwork.xlsx!G:G,QUOTIENT(ROW(A110)-1,3)+2)&amp;" */","  ")&amp;
IF(AND(INDEX(artwork.xlsx!F:F,QUOTIENT(ROW(A110)-1,3)+2)&lt;&gt;""),"/* "&amp;INDEX(artwork.xlsx!F:F,QUOTIENT(ROW(A110)-1,3)+2)&amp;" */","  ")&amp;IF(AND(ISERROR(MATCH("},",B115:B$5003,0)), ISERROR(MATCH("    ];",$A$5:A114,0))),"];","")</f>
        <v xml:space="preserve">    </v>
      </c>
      <c r="B115" t="str">
        <f t="shared" si="4"/>
        <v/>
      </c>
      <c r="C115" s="18" t="str">
        <f>IF(AND(MOD(ROW(A110)-1,3)=0, INDEX(artwork.xlsx!J:J,QUOTIENT(ROW(A110)-1,3)+2)&lt;&gt;""),
     artwork.xlsx!$H$1&amp;": """ &amp;SUBSTITUTE(INDEX(artwork.xlsx!H:H,QUOTIENT(ROW(A110)-1,3)+2)," ","") &amp;""",  " &amp;
     artwork.xlsx!$J$1&amp; ": """ &amp; INDEX(artwork.xlsx!J:J,QUOTIENT(ROW(A110)-1,3)+2) &amp;""",  " &amp;
     artwork.xlsx!$L$1&amp; ": """ &amp; SUBSTITUTE(IF(LEFT(INDEX(artwork.xlsx!L:L,QUOTIENT(ROW(A110)-1,3)+2),4)="http","",artwork.xlsx!$M$1) &amp; INDEX(artwork.xlsx!L:L,QUOTIENT(ROW(A110)-1,3)+2),artwork.xlsx!$N$1,"") &amp; """,",
 IF(AND(MOD(ROW(A110)-1,3)=1,INDEX(artwork.xlsx!J:J,QUOTIENT(ROW(A110)-1,3)+2)&lt;&gt;""),
SUBSTITUTE(    artwork.xlsx!$K$1&amp;": '\\n" &amp;
SUBSTITUTE(SUBSTITUTE(SUBSTITUTE(SUBSTITUTE(SUBSTITUTE(INDEX(artwork.xlsx!K:K,QUOTIENT(ROW(A110)-1,3)+2),"'","\'"),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IF(MOD(ROW(A110)-1,3)=2,"","")))</f>
        <v>text_html: '\
&lt;div class="card-text" style="top:20px;"&gt;&lt;div style="position:relative; top:0px;"&gt;&lt;div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&lt;div style="display:inline;"&gt;&lt;div style="display:inline; font-size:28px;"&gt;+    &lt;/div&gt;&lt;/div&gt;&lt;br&gt;\
&lt;/div&gt;&lt;/div&gt;&lt;/div&gt;&lt;div style="position:relative; top:0px;"&gt;&lt;div style="line-height:20px;"&gt;\
&lt;div style="display:inline;"&gt;&lt;div style="display:inline; font-size:20px;"&gt;Défausser une carte pour chaque&lt;/div&gt;&lt;/div&gt;&lt;br&gt;\
&lt;div style="display:inline;"&gt;&lt;div style="display:inline; font-size:20px;"&gt;pile vide de la réserve.&lt;/div&gt;&lt;/div&gt;&lt;br&gt;\
&lt;/div&gt;&lt;/div&gt;\
&lt;div class="card-text-coin-icon" style="transform:scale(0.22); top:59px; display: inline;left:140px;"&gt;\
&lt;div class="card-text-coin-text-container" style="display:inline;"&gt;\
&lt;div class="card-text-coin-text" style="color: black; display:inline; top:8px;"&gt;1&lt;/div&gt;&lt;/div&gt;&lt;/div&gt;&lt;/div&gt;'</v>
      </c>
    </row>
    <row r="116" spans="1:3" x14ac:dyDescent="0.25">
      <c r="A116" t="str">
        <f>IF(AND(MOD(ROW(A111)-1,3)=0,INDEX(artwork.xlsx!G:G,QUOTIENT(ROW(A111)-1,3)+2)&lt;&gt;""),"/* "&amp;INDEX(artwork.xlsx!G:G,QUOTIENT(ROW(A111)-1,3)+2)&amp;" */","  ")&amp;
IF(AND(INDEX(artwork.xlsx!F:F,QUOTIENT(ROW(A111)-1,3)+2)&lt;&gt;""),"/* "&amp;INDEX(artwork.xlsx!F:F,QUOTIENT(ROW(A111)-1,3)+2)&amp;" */","  ")&amp;IF(AND(ISERROR(MATCH("},",B116:B$5003,0)), ISERROR(MATCH("    ];",$A$5:A112,0))),"];","")</f>
        <v xml:space="preserve">    </v>
      </c>
      <c r="B116" t="str">
        <f t="shared" si="4"/>
        <v>},</v>
      </c>
      <c r="C116" s="18" t="str">
        <f>IF(AND(MOD(ROW(A111)-1,3)=0, INDEX(artwork.xlsx!J:J,QUOTIENT(ROW(A111)-1,3)+2)&lt;&gt;""),
     artwork.xlsx!$H$1&amp;": """ &amp;SUBSTITUTE(INDEX(artwork.xlsx!H:H,QUOTIENT(ROW(A111)-1,3)+2)," ","") &amp;""",  " &amp;
     artwork.xlsx!$J$1&amp; ": """ &amp; INDEX(artwork.xlsx!J:J,QUOTIENT(ROW(A111)-1,3)+2) &amp;""",  " &amp;
     artwork.xlsx!$L$1&amp; ": """ &amp; SUBSTITUTE(IF(LEFT(INDEX(artwork.xlsx!L:L,QUOTIENT(ROW(A111)-1,3)+2),4)="http","",artwork.xlsx!$M$1) &amp; INDEX(artwork.xlsx!L:L,QUOTIENT(ROW(A111)-1,3)+2),artwork.xlsx!$N$1,"") &amp; """,",
 IF(AND(MOD(ROW(A111)-1,3)=1,INDEX(artwork.xlsx!J:J,QUOTIENT(ROW(A111)-1,3)+2)&lt;&gt;""),
SUBSTITUTE(    artwork.xlsx!$K$1&amp;": '\\n" &amp;
SUBSTITUTE(SUBSTITUTE(SUBSTITUTE(SUBSTITUTE(SUBSTITUTE(INDEX(artwork.xlsx!K:K,QUOTIENT(ROW(A111)-1,3)+2),"'","\'"),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IF(MOD(ROW(A111)-1,3)=2,"","")))</f>
        <v/>
      </c>
    </row>
    <row r="117" spans="1:3" x14ac:dyDescent="0.25">
      <c r="A117" t="str">
        <f>IF(AND(MOD(ROW(A112)-1,3)=0,INDEX(artwork.xlsx!G:G,QUOTIENT(ROW(A112)-1,3)+2)&lt;&gt;""),"/* "&amp;INDEX(artwork.xlsx!G:G,QUOTIENT(ROW(A112)-1,3)+2)&amp;" */","  ")&amp;
IF(AND(INDEX(artwork.xlsx!F:F,QUOTIENT(ROW(A112)-1,3)+2)&lt;&gt;""),"/* "&amp;INDEX(artwork.xlsx!F:F,QUOTIENT(ROW(A112)-1,3)+2)&amp;" */","  ")&amp;IF(AND(ISERROR(MATCH("},",B117:B$5003,0)), ISERROR(MATCH("    ];",$A$5:A113,0))),"];","")</f>
        <v xml:space="preserve">    </v>
      </c>
      <c r="B117" t="str">
        <f t="shared" si="4"/>
        <v>{</v>
      </c>
      <c r="C117" s="18" t="str">
        <f>IF(AND(MOD(ROW(A112)-1,3)=0, INDEX(artwork.xlsx!J:J,QUOTIENT(ROW(A112)-1,3)+2)&lt;&gt;""),
     artwork.xlsx!$H$1&amp;": """ &amp;SUBSTITUTE(INDEX(artwork.xlsx!H:H,QUOTIENT(ROW(A112)-1,3)+2)," ","") &amp;""",  " &amp;
     artwork.xlsx!$J$1&amp; ": """ &amp; INDEX(artwork.xlsx!J:J,QUOTIENT(ROW(A112)-1,3)+2) &amp;""",  " &amp;
     artwork.xlsx!$L$1&amp; ": """ &amp; SUBSTITUTE(IF(LEFT(INDEX(artwork.xlsx!L:L,QUOTIENT(ROW(A112)-1,3)+2),4)="http","",artwork.xlsx!$M$1) &amp; INDEX(artwork.xlsx!L:L,QUOTIENT(ROW(A112)-1,3)+2),artwork.xlsx!$N$1,"") &amp; """,",
 IF(AND(MOD(ROW(A112)-1,3)=1,INDEX(artwork.xlsx!J:J,QUOTIENT(ROW(A112)-1,3)+2)&lt;&gt;""),
SUBSTITUTE(    artwork.xlsx!$K$1&amp;": '\\n" &amp;
SUBSTITUTE(SUBSTITUTE(SUBSTITUTE(SUBSTITUTE(SUBSTITUTE(INDEX(artwork.xlsx!K:K,QUOTIENT(ROW(A112)-1,3)+2),"'","\'"),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IF(MOD(ROW(A112)-1,3)=2,"","")))</f>
        <v>id: "harbinger",  frenchName: "Présage",  artwork: "http://wiki.dominionstrategy.com/images/2/2d/HarbingerArt.jpg",</v>
      </c>
    </row>
    <row r="118" spans="1:3" ht="135" x14ac:dyDescent="0.25">
      <c r="A118" t="str">
        <f>IF(AND(MOD(ROW(A113)-1,3)=0,INDEX(artwork.xlsx!G:G,QUOTIENT(ROW(A113)-1,3)+2)&lt;&gt;""),"/* "&amp;INDEX(artwork.xlsx!G:G,QUOTIENT(ROW(A113)-1,3)+2)&amp;" */","  ")&amp;
IF(AND(INDEX(artwork.xlsx!F:F,QUOTIENT(ROW(A113)-1,3)+2)&lt;&gt;""),"/* "&amp;INDEX(artwork.xlsx!F:F,QUOTIENT(ROW(A113)-1,3)+2)&amp;" */","  ")&amp;IF(AND(ISERROR(MATCH("},",B118:B$5003,0)), ISERROR(MATCH("    ];",$A$5:A117,0))),"];","")</f>
        <v xml:space="preserve">    </v>
      </c>
      <c r="B118" t="str">
        <f t="shared" si="4"/>
        <v/>
      </c>
      <c r="C118" s="18" t="str">
        <f>IF(AND(MOD(ROW(A113)-1,3)=0, INDEX(artwork.xlsx!J:J,QUOTIENT(ROW(A113)-1,3)+2)&lt;&gt;""),
     artwork.xlsx!$H$1&amp;": """ &amp;SUBSTITUTE(INDEX(artwork.xlsx!H:H,QUOTIENT(ROW(A113)-1,3)+2)," ","") &amp;""",  " &amp;
     artwork.xlsx!$J$1&amp; ": """ &amp; INDEX(artwork.xlsx!J:J,QUOTIENT(ROW(A113)-1,3)+2) &amp;""",  " &amp;
     artwork.xlsx!$L$1&amp; ": """ &amp; SUBSTITUTE(IF(LEFT(INDEX(artwork.xlsx!L:L,QUOTIENT(ROW(A113)-1,3)+2),4)="http","",artwork.xlsx!$M$1) &amp; INDEX(artwork.xlsx!L:L,QUOTIENT(ROW(A113)-1,3)+2),artwork.xlsx!$N$1,"") &amp; """,",
 IF(AND(MOD(ROW(A113)-1,3)=1,INDEX(artwork.xlsx!J:J,QUOTIENT(ROW(A113)-1,3)+2)&lt;&gt;""),
SUBSTITUTE(    artwork.xlsx!$K$1&amp;": '\\n" &amp;
SUBSTITUTE(SUBSTITUTE(SUBSTITUTE(SUBSTITUTE(SUBSTITUTE(INDEX(artwork.xlsx!K:K,QUOTIENT(ROW(A113)-1,3)+2),"'","\'"),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IF(MOD(ROW(A113)-1,3)=2,"","")))</f>
        <v>text_html: '\
&lt;div class="card-text" style="top:20px;"&gt;&lt;div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&lt;/div&gt;&lt;/div&gt;&lt;div style="position:relative; top:10px;"&gt;&lt;div style="line-height:20px;"&gt;\
&lt;div style="display:inline;"&gt;&lt;div style="display:inline; font-size:20px;"&gt;Consultez votre défausse.&lt;/div&gt;&lt;/div&gt;&lt;br&gt;\
&lt;div style="display:inline;"&gt;&lt;div style="display:inline; font-size:20px;"&gt;Vous pouvez placer une carte de&lt;/div&gt;&lt;/div&gt;&lt;br&gt;\
&lt;div style="display:inline;"&gt;&lt;div style="display:inline; font-size:20px;"&gt;votre défausse sur votre pioche.&lt;/div&gt;&lt;/div&gt;&lt;br&gt;\
&lt;/div&gt;&lt;/div&gt;&lt;/div&gt;'</v>
      </c>
    </row>
    <row r="119" spans="1:3" x14ac:dyDescent="0.25">
      <c r="A119" t="str">
        <f>IF(AND(MOD(ROW(A114)-1,3)=0,INDEX(artwork.xlsx!G:G,QUOTIENT(ROW(A114)-1,3)+2)&lt;&gt;""),"/* "&amp;INDEX(artwork.xlsx!G:G,QUOTIENT(ROW(A114)-1,3)+2)&amp;" */","  ")&amp;
IF(AND(INDEX(artwork.xlsx!F:F,QUOTIENT(ROW(A114)-1,3)+2)&lt;&gt;""),"/* "&amp;INDEX(artwork.xlsx!F:F,QUOTIENT(ROW(A114)-1,3)+2)&amp;" */","  ")&amp;IF(AND(ISERROR(MATCH("},",B119:B$5003,0)), ISERROR(MATCH("    ];",$A$5:A115,0))),"];","")</f>
        <v xml:space="preserve">    </v>
      </c>
      <c r="B119" t="str">
        <f t="shared" si="4"/>
        <v>},</v>
      </c>
      <c r="C119" s="18" t="str">
        <f>IF(AND(MOD(ROW(A114)-1,3)=0, INDEX(artwork.xlsx!J:J,QUOTIENT(ROW(A114)-1,3)+2)&lt;&gt;""),
     artwork.xlsx!$H$1&amp;": """ &amp;SUBSTITUTE(INDEX(artwork.xlsx!H:H,QUOTIENT(ROW(A114)-1,3)+2)," ","") &amp;""",  " &amp;
     artwork.xlsx!$J$1&amp; ": """ &amp; INDEX(artwork.xlsx!J:J,QUOTIENT(ROW(A114)-1,3)+2) &amp;""",  " &amp;
     artwork.xlsx!$L$1&amp; ": """ &amp; SUBSTITUTE(IF(LEFT(INDEX(artwork.xlsx!L:L,QUOTIENT(ROW(A114)-1,3)+2),4)="http","",artwork.xlsx!$M$1) &amp; INDEX(artwork.xlsx!L:L,QUOTIENT(ROW(A114)-1,3)+2),artwork.xlsx!$N$1,"") &amp; """,",
 IF(AND(MOD(ROW(A114)-1,3)=1,INDEX(artwork.xlsx!J:J,QUOTIENT(ROW(A114)-1,3)+2)&lt;&gt;""),
SUBSTITUTE(    artwork.xlsx!$K$1&amp;": '\\n" &amp;
SUBSTITUTE(SUBSTITUTE(SUBSTITUTE(SUBSTITUTE(SUBSTITUTE(INDEX(artwork.xlsx!K:K,QUOTIENT(ROW(A114)-1,3)+2),"'","\'"),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IF(MOD(ROW(A114)-1,3)=2,"","")))</f>
        <v/>
      </c>
    </row>
    <row r="120" spans="1:3" x14ac:dyDescent="0.25">
      <c r="A120" t="str">
        <f>IF(AND(MOD(ROW(A115)-1,3)=0,INDEX(artwork.xlsx!G:G,QUOTIENT(ROW(A115)-1,3)+2)&lt;&gt;""),"/* "&amp;INDEX(artwork.xlsx!G:G,QUOTIENT(ROW(A115)-1,3)+2)&amp;" */","  ")&amp;
IF(AND(INDEX(artwork.xlsx!F:F,QUOTIENT(ROW(A115)-1,3)+2)&lt;&gt;""),"/* "&amp;INDEX(artwork.xlsx!F:F,QUOTIENT(ROW(A115)-1,3)+2)&amp;" */","  ")&amp;IF(AND(ISERROR(MATCH("},",B120:B$5003,0)), ISERROR(MATCH("    ];",$A$5:A116,0))),"];","")</f>
        <v xml:space="preserve">    </v>
      </c>
      <c r="B120" t="str">
        <f t="shared" si="4"/>
        <v>{</v>
      </c>
      <c r="C120" s="18" t="str">
        <f>IF(AND(MOD(ROW(A115)-1,3)=0, INDEX(artwork.xlsx!J:J,QUOTIENT(ROW(A115)-1,3)+2)&lt;&gt;""),
     artwork.xlsx!$H$1&amp;": """ &amp;SUBSTITUTE(INDEX(artwork.xlsx!H:H,QUOTIENT(ROW(A115)-1,3)+2)," ","") &amp;""",  " &amp;
     artwork.xlsx!$J$1&amp; ": """ &amp; INDEX(artwork.xlsx!J:J,QUOTIENT(ROW(A115)-1,3)+2) &amp;""",  " &amp;
     artwork.xlsx!$L$1&amp; ": """ &amp; SUBSTITUTE(IF(LEFT(INDEX(artwork.xlsx!L:L,QUOTIENT(ROW(A115)-1,3)+2),4)="http","",artwork.xlsx!$M$1) &amp; INDEX(artwork.xlsx!L:L,QUOTIENT(ROW(A115)-1,3)+2),artwork.xlsx!$N$1,"") &amp; """,",
 IF(AND(MOD(ROW(A115)-1,3)=1,INDEX(artwork.xlsx!J:J,QUOTIENT(ROW(A115)-1,3)+2)&lt;&gt;""),
SUBSTITUTE(    artwork.xlsx!$K$1&amp;": '\\n" &amp;
SUBSTITUTE(SUBSTITUTE(SUBSTITUTE(SUBSTITUTE(SUBSTITUTE(INDEX(artwork.xlsx!K:K,QUOTIENT(ROW(A115)-1,3)+2),"'","\'"),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IF(MOD(ROW(A115)-1,3)=2,"","")))</f>
        <v>id: "sentry",  frenchName: "Sentinelle",  artwork: "http://wiki.dominionstrategy.com/images/b/bd/SentryArt.jpg",</v>
      </c>
    </row>
    <row r="121" spans="1:3" ht="165" x14ac:dyDescent="0.25">
      <c r="A121" t="str">
        <f>IF(AND(MOD(ROW(A116)-1,3)=0,INDEX(artwork.xlsx!G:G,QUOTIENT(ROW(A116)-1,3)+2)&lt;&gt;""),"/* "&amp;INDEX(artwork.xlsx!G:G,QUOTIENT(ROW(A116)-1,3)+2)&amp;" */","  ")&amp;
IF(AND(INDEX(artwork.xlsx!F:F,QUOTIENT(ROW(A116)-1,3)+2)&lt;&gt;""),"/* "&amp;INDEX(artwork.xlsx!F:F,QUOTIENT(ROW(A116)-1,3)+2)&amp;" */","  ")&amp;IF(AND(ISERROR(MATCH("},",B121:B$5003,0)), ISERROR(MATCH("    ];",$A$5:A120,0))),"];","")</f>
        <v xml:space="preserve">    </v>
      </c>
      <c r="B121" t="str">
        <f t="shared" si="4"/>
        <v/>
      </c>
      <c r="C121" s="18" t="str">
        <f>IF(AND(MOD(ROW(A116)-1,3)=0, INDEX(artwork.xlsx!J:J,QUOTIENT(ROW(A116)-1,3)+2)&lt;&gt;""),
     artwork.xlsx!$H$1&amp;": """ &amp;SUBSTITUTE(INDEX(artwork.xlsx!H:H,QUOTIENT(ROW(A116)-1,3)+2)," ","") &amp;""",  " &amp;
     artwork.xlsx!$J$1&amp; ": """ &amp; INDEX(artwork.xlsx!J:J,QUOTIENT(ROW(A116)-1,3)+2) &amp;""",  " &amp;
     artwork.xlsx!$L$1&amp; ": """ &amp; SUBSTITUTE(IF(LEFT(INDEX(artwork.xlsx!L:L,QUOTIENT(ROW(A116)-1,3)+2),4)="http","",artwork.xlsx!$M$1) &amp; INDEX(artwork.xlsx!L:L,QUOTIENT(ROW(A116)-1,3)+2),artwork.xlsx!$N$1,"") &amp; """,",
 IF(AND(MOD(ROW(A116)-1,3)=1,INDEX(artwork.xlsx!J:J,QUOTIENT(ROW(A116)-1,3)+2)&lt;&gt;""),
SUBSTITUTE(    artwork.xlsx!$K$1&amp;": '\\n" &amp;
SUBSTITUTE(SUBSTITUTE(SUBSTITUTE(SUBSTITUTE(SUBSTITUTE(INDEX(artwork.xlsx!K:K,QUOTIENT(ROW(A116)-1,3)+2),"'","\'"),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IF(MOD(ROW(A116)-1,3)=2,"","")))</f>
        <v>text_html: '\
&lt;div class="card-text" style="top:5px;"&gt;&lt;div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&lt;/div&gt;&lt;/div&gt;&lt;div style="position:relative; top:0px;"&gt;&lt;div style="line-height:18px;"&gt;\
&lt;div style="display:inline;"&gt;&lt;div style="display:inline; font-size:18px;"&gt;Consultez les 2 premières cartes&lt;/div&gt;&lt;/div&gt;&lt;br&gt;\
&lt;div style="display:inline;"&gt;&lt;div style="display:inline; font-size:18px;"&gt;de votre pioche. Écartez-en et/ou&lt;/div&gt;&lt;/div&gt;&lt;br&gt;\
&lt;div style="display:inline;"&gt;&lt;div style="display:inline; font-size:18px;"&gt;défaussez-en autant que vous le&lt;/div&gt;&lt;/div&gt;&lt;br&gt;\
&lt;div style="display:inline;"&gt;&lt;div style="display:inline; font-size:18px;"&gt;voulez. Replacez le reste sur votre&lt;/div&gt;&lt;/div&gt;&lt;br&gt;\
&lt;div style="display:inline;"&gt;&lt;div style="display:inline; font-size:18px;"&gt;pioche dans l\'ordre de votre choix.&lt;/div&gt;&lt;/div&gt;&lt;br&gt;\
&lt;/div&gt;&lt;/div&gt;&lt;/div&gt;'</v>
      </c>
    </row>
    <row r="122" spans="1:3" x14ac:dyDescent="0.25">
      <c r="A122" t="str">
        <f>IF(AND(MOD(ROW(A117)-1,3)=0,INDEX(artwork.xlsx!G:G,QUOTIENT(ROW(A117)-1,3)+2)&lt;&gt;""),"/* "&amp;INDEX(artwork.xlsx!G:G,QUOTIENT(ROW(A117)-1,3)+2)&amp;" */","  ")&amp;
IF(AND(INDEX(artwork.xlsx!F:F,QUOTIENT(ROW(A117)-1,3)+2)&lt;&gt;""),"/* "&amp;INDEX(artwork.xlsx!F:F,QUOTIENT(ROW(A117)-1,3)+2)&amp;" */","  ")&amp;IF(AND(ISERROR(MATCH("},",B122:B$5003,0)), ISERROR(MATCH("    ];",$A$5:A118,0))),"];","")</f>
        <v xml:space="preserve">    </v>
      </c>
      <c r="B122" t="str">
        <f t="shared" si="4"/>
        <v>},</v>
      </c>
      <c r="C122" s="18" t="str">
        <f>IF(AND(MOD(ROW(A117)-1,3)=0, INDEX(artwork.xlsx!J:J,QUOTIENT(ROW(A117)-1,3)+2)&lt;&gt;""),
     artwork.xlsx!$H$1&amp;": """ &amp;SUBSTITUTE(INDEX(artwork.xlsx!H:H,QUOTIENT(ROW(A117)-1,3)+2)," ","") &amp;""",  " &amp;
     artwork.xlsx!$J$1&amp; ": """ &amp; INDEX(artwork.xlsx!J:J,QUOTIENT(ROW(A117)-1,3)+2) &amp;""",  " &amp;
     artwork.xlsx!$L$1&amp; ": """ &amp; SUBSTITUTE(IF(LEFT(INDEX(artwork.xlsx!L:L,QUOTIENT(ROW(A117)-1,3)+2),4)="http","",artwork.xlsx!$M$1) &amp; INDEX(artwork.xlsx!L:L,QUOTIENT(ROW(A117)-1,3)+2),artwork.xlsx!$N$1,"") &amp; """,",
 IF(AND(MOD(ROW(A117)-1,3)=1,INDEX(artwork.xlsx!J:J,QUOTIENT(ROW(A117)-1,3)+2)&lt;&gt;""),
SUBSTITUTE(    artwork.xlsx!$K$1&amp;": '\\n" &amp;
SUBSTITUTE(SUBSTITUTE(SUBSTITUTE(SUBSTITUTE(SUBSTITUTE(INDEX(artwork.xlsx!K:K,QUOTIENT(ROW(A117)-1,3)+2),"'","\'"),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IF(MOD(ROW(A117)-1,3)=2,"","")))</f>
        <v/>
      </c>
    </row>
    <row r="123" spans="1:3" x14ac:dyDescent="0.25">
      <c r="A123" t="str">
        <f>IF(AND(MOD(ROW(A118)-1,3)=0,INDEX(artwork.xlsx!G:G,QUOTIENT(ROW(A118)-1,3)+2)&lt;&gt;""),"/* "&amp;INDEX(artwork.xlsx!G:G,QUOTIENT(ROW(A118)-1,3)+2)&amp;" */","  ")&amp;
IF(AND(INDEX(artwork.xlsx!F:F,QUOTIENT(ROW(A118)-1,3)+2)&lt;&gt;""),"/* "&amp;INDEX(artwork.xlsx!F:F,QUOTIENT(ROW(A118)-1,3)+2)&amp;" */","  ")&amp;IF(AND(ISERROR(MATCH("},",B123:B$5003,0)), ISERROR(MATCH("    ];",$A$5:A119,0))),"];","")</f>
        <v xml:space="preserve">  /* Other */</v>
      </c>
      <c r="B123" t="str">
        <f t="shared" si="4"/>
        <v>{</v>
      </c>
      <c r="C123" s="18" t="str">
        <f>IF(AND(MOD(ROW(A118)-1,3)=0, INDEX(artwork.xlsx!J:J,QUOTIENT(ROW(A118)-1,3)+2)&lt;&gt;""),
     artwork.xlsx!$H$1&amp;": """ &amp;SUBSTITUTE(INDEX(artwork.xlsx!H:H,QUOTIENT(ROW(A118)-1,3)+2)," ","") &amp;""",  " &amp;
     artwork.xlsx!$J$1&amp; ": """ &amp; INDEX(artwork.xlsx!J:J,QUOTIENT(ROW(A118)-1,3)+2) &amp;""",  " &amp;
     artwork.xlsx!$L$1&amp; ": """ &amp; SUBSTITUTE(IF(LEFT(INDEX(artwork.xlsx!L:L,QUOTIENT(ROW(A118)-1,3)+2),4)="http","",artwork.xlsx!$M$1) &amp; INDEX(artwork.xlsx!L:L,QUOTIENT(ROW(A118)-1,3)+2),artwork.xlsx!$N$1,"") &amp; """,",
 IF(AND(MOD(ROW(A118)-1,3)=1,INDEX(artwork.xlsx!J:J,QUOTIENT(ROW(A118)-1,3)+2)&lt;&gt;""),
SUBSTITUTE(    artwork.xlsx!$K$1&amp;": '\\n" &amp;
SUBSTITUTE(SUBSTITUTE(SUBSTITUTE(SUBSTITUTE(SUBSTITUTE(INDEX(artwork.xlsx!K:K,QUOTIENT(ROW(A118)-1,3)+2),"'","\'"),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IF(MOD(ROW(A118)-1,3)=2,"","")))</f>
        <v>id: "copper_2nd",  frenchName: "Cuivre",  artwork: "http://wiki.dominionstrategy.com/images/c/c3/CoppersmithArt.jpg",</v>
      </c>
    </row>
    <row r="124" spans="1:3" ht="30" x14ac:dyDescent="0.25">
      <c r="A124" t="str">
        <f>IF(AND(MOD(ROW(A119)-1,3)=0,INDEX(artwork.xlsx!G:G,QUOTIENT(ROW(A119)-1,3)+2)&lt;&gt;""),"/* "&amp;INDEX(artwork.xlsx!G:G,QUOTIENT(ROW(A119)-1,3)+2)&amp;" */","  ")&amp;
IF(AND(INDEX(artwork.xlsx!F:F,QUOTIENT(ROW(A119)-1,3)+2)&lt;&gt;""),"/* "&amp;INDEX(artwork.xlsx!F:F,QUOTIENT(ROW(A119)-1,3)+2)&amp;" */","  ")&amp;IF(AND(ISERROR(MATCH("},",B124:B$5003,0)), ISERROR(MATCH("    ];",$A$5:A123,0))),"];","")</f>
        <v xml:space="preserve">  /* Other */</v>
      </c>
      <c r="B124" t="str">
        <f t="shared" si="4"/>
        <v/>
      </c>
      <c r="C124" s="18" t="str">
        <f>IF(AND(MOD(ROW(A119)-1,3)=0, INDEX(artwork.xlsx!J:J,QUOTIENT(ROW(A119)-1,3)+2)&lt;&gt;""),
     artwork.xlsx!$H$1&amp;": """ &amp;SUBSTITUTE(INDEX(artwork.xlsx!H:H,QUOTIENT(ROW(A119)-1,3)+2)," ","") &amp;""",  " &amp;
     artwork.xlsx!$J$1&amp; ": """ &amp; INDEX(artwork.xlsx!J:J,QUOTIENT(ROW(A119)-1,3)+2) &amp;""",  " &amp;
     artwork.xlsx!$L$1&amp; ": """ &amp; SUBSTITUTE(IF(LEFT(INDEX(artwork.xlsx!L:L,QUOTIENT(ROW(A119)-1,3)+2),4)="http","",artwork.xlsx!$M$1) &amp; INDEX(artwork.xlsx!L:L,QUOTIENT(ROW(A119)-1,3)+2),artwork.xlsx!$N$1,"") &amp; """,",
 IF(AND(MOD(ROW(A119)-1,3)=1,INDEX(artwork.xlsx!J:J,QUOTIENT(ROW(A119)-1,3)+2)&lt;&gt;""),
SUBSTITUTE(    artwork.xlsx!$K$1&amp;": '\\n" &amp;
SUBSTITUTE(SUBSTITUTE(SUBSTITUTE(SUBSTITUTE(SUBSTITUTE(INDEX(artwork.xlsx!K:K,QUOTIENT(ROW(A119)-1,3)+2),"'","\'"),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IF(MOD(ROW(A119)-1,3)=2,"","")))</f>
        <v>text_html: '\
&lt;div class="card-text" style="top:2px;"&gt;&lt;/div&gt;'</v>
      </c>
    </row>
    <row r="125" spans="1:3" x14ac:dyDescent="0.25">
      <c r="A125" t="str">
        <f>IF(AND(MOD(ROW(A120)-1,3)=0,INDEX(artwork.xlsx!G:G,QUOTIENT(ROW(A120)-1,3)+2)&lt;&gt;""),"/* "&amp;INDEX(artwork.xlsx!G:G,QUOTIENT(ROW(A120)-1,3)+2)&amp;" */","  ")&amp;
IF(AND(INDEX(artwork.xlsx!F:F,QUOTIENT(ROW(A120)-1,3)+2)&lt;&gt;""),"/* "&amp;INDEX(artwork.xlsx!F:F,QUOTIENT(ROW(A120)-1,3)+2)&amp;" */","  ")&amp;IF(AND(ISERROR(MATCH("},",B125:B$5003,0)), ISERROR(MATCH("    ];",$A$5:A121,0))),"];","")</f>
        <v xml:space="preserve">  /* Other */</v>
      </c>
      <c r="B125" t="str">
        <f t="shared" si="4"/>
        <v>},</v>
      </c>
      <c r="C125" s="18" t="str">
        <f>IF(AND(MOD(ROW(A120)-1,3)=0, INDEX(artwork.xlsx!J:J,QUOTIENT(ROW(A120)-1,3)+2)&lt;&gt;""),
     artwork.xlsx!$H$1&amp;": """ &amp;SUBSTITUTE(INDEX(artwork.xlsx!H:H,QUOTIENT(ROW(A120)-1,3)+2)," ","") &amp;""",  " &amp;
     artwork.xlsx!$J$1&amp; ": """ &amp; INDEX(artwork.xlsx!J:J,QUOTIENT(ROW(A120)-1,3)+2) &amp;""",  " &amp;
     artwork.xlsx!$L$1&amp; ": """ &amp; SUBSTITUTE(IF(LEFT(INDEX(artwork.xlsx!L:L,QUOTIENT(ROW(A120)-1,3)+2),4)="http","",artwork.xlsx!$M$1) &amp; INDEX(artwork.xlsx!L:L,QUOTIENT(ROW(A120)-1,3)+2),artwork.xlsx!$N$1,"") &amp; """,",
 IF(AND(MOD(ROW(A120)-1,3)=1,INDEX(artwork.xlsx!J:J,QUOTIENT(ROW(A120)-1,3)+2)&lt;&gt;""),
SUBSTITUTE(    artwork.xlsx!$K$1&amp;": '\\n" &amp;
SUBSTITUTE(SUBSTITUTE(SUBSTITUTE(SUBSTITUTE(SUBSTITUTE(INDEX(artwork.xlsx!K:K,QUOTIENT(ROW(A120)-1,3)+2),"'","\'"),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IF(MOD(ROW(A120)-1,3)=2,"","")))</f>
        <v/>
      </c>
    </row>
    <row r="126" spans="1:3" x14ac:dyDescent="0.25">
      <c r="A126" t="str">
        <f>IF(AND(MOD(ROW(A121)-1,3)=0,INDEX(artwork.xlsx!G:G,QUOTIENT(ROW(A121)-1,3)+2)&lt;&gt;""),"/* "&amp;INDEX(artwork.xlsx!G:G,QUOTIENT(ROW(A121)-1,3)+2)&amp;" */","  ")&amp;
IF(AND(INDEX(artwork.xlsx!F:F,QUOTIENT(ROW(A121)-1,3)+2)&lt;&gt;""),"/* "&amp;INDEX(artwork.xlsx!F:F,QUOTIENT(ROW(A121)-1,3)+2)&amp;" */","  ")&amp;IF(AND(ISERROR(MATCH("},",B126:B$5003,0)), ISERROR(MATCH("    ];",$A$5:A122,0))),"];","")</f>
        <v xml:space="preserve">  /* Other */</v>
      </c>
      <c r="B126" t="str">
        <f t="shared" si="4"/>
        <v>{</v>
      </c>
      <c r="C126" s="18" t="str">
        <f>IF(AND(MOD(ROW(A121)-1,3)=0, INDEX(artwork.xlsx!J:J,QUOTIENT(ROW(A121)-1,3)+2)&lt;&gt;""),
     artwork.xlsx!$H$1&amp;": """ &amp;SUBSTITUTE(INDEX(artwork.xlsx!H:H,QUOTIENT(ROW(A121)-1,3)+2)," ","") &amp;""",  " &amp;
     artwork.xlsx!$J$1&amp; ": """ &amp; INDEX(artwork.xlsx!J:J,QUOTIENT(ROW(A121)-1,3)+2) &amp;""",  " &amp;
     artwork.xlsx!$L$1&amp; ": """ &amp; SUBSTITUTE(IF(LEFT(INDEX(artwork.xlsx!L:L,QUOTIENT(ROW(A121)-1,3)+2),4)="http","",artwork.xlsx!$M$1) &amp; INDEX(artwork.xlsx!L:L,QUOTIENT(ROW(A121)-1,3)+2),artwork.xlsx!$N$1,"") &amp; """,",
 IF(AND(MOD(ROW(A121)-1,3)=1,INDEX(artwork.xlsx!J:J,QUOTIENT(ROW(A121)-1,3)+2)&lt;&gt;""),
SUBSTITUTE(    artwork.xlsx!$K$1&amp;": '\\n" &amp;
SUBSTITUTE(SUBSTITUTE(SUBSTITUTE(SUBSTITUTE(SUBSTITUTE(INDEX(artwork.xlsx!K:K,QUOTIENT(ROW(A121)-1,3)+2),"'","\'"),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IF(MOD(ROW(A121)-1,3)=2,"","")))</f>
        <v>id: "silver_2nd",  frenchName: "Argent",  artwork: "http://wiki.dominionstrategy.com/images/3/30/SilverArt.jpg",</v>
      </c>
    </row>
    <row r="127" spans="1:3" ht="30" x14ac:dyDescent="0.25">
      <c r="A127" t="str">
        <f>IF(AND(MOD(ROW(A122)-1,3)=0,INDEX(artwork.xlsx!G:G,QUOTIENT(ROW(A122)-1,3)+2)&lt;&gt;""),"/* "&amp;INDEX(artwork.xlsx!G:G,QUOTIENT(ROW(A122)-1,3)+2)&amp;" */","  ")&amp;
IF(AND(INDEX(artwork.xlsx!F:F,QUOTIENT(ROW(A122)-1,3)+2)&lt;&gt;""),"/* "&amp;INDEX(artwork.xlsx!F:F,QUOTIENT(ROW(A122)-1,3)+2)&amp;" */","  ")&amp;IF(AND(ISERROR(MATCH("},",B127:B$5003,0)), ISERROR(MATCH("    ];",$A$5:A126,0))),"];","")</f>
        <v xml:space="preserve">  /* Other */</v>
      </c>
      <c r="B127" t="str">
        <f t="shared" si="4"/>
        <v/>
      </c>
      <c r="C127" s="18" t="str">
        <f>IF(AND(MOD(ROW(A122)-1,3)=0, INDEX(artwork.xlsx!J:J,QUOTIENT(ROW(A122)-1,3)+2)&lt;&gt;""),
     artwork.xlsx!$H$1&amp;": """ &amp;SUBSTITUTE(INDEX(artwork.xlsx!H:H,QUOTIENT(ROW(A122)-1,3)+2)," ","") &amp;""",  " &amp;
     artwork.xlsx!$J$1&amp; ": """ &amp; INDEX(artwork.xlsx!J:J,QUOTIENT(ROW(A122)-1,3)+2) &amp;""",  " &amp;
     artwork.xlsx!$L$1&amp; ": """ &amp; SUBSTITUTE(IF(LEFT(INDEX(artwork.xlsx!L:L,QUOTIENT(ROW(A122)-1,3)+2),4)="http","",artwork.xlsx!$M$1) &amp; INDEX(artwork.xlsx!L:L,QUOTIENT(ROW(A122)-1,3)+2),artwork.xlsx!$N$1,"") &amp; """,",
 IF(AND(MOD(ROW(A122)-1,3)=1,INDEX(artwork.xlsx!J:J,QUOTIENT(ROW(A122)-1,3)+2)&lt;&gt;""),
SUBSTITUTE(    artwork.xlsx!$K$1&amp;": '\\n" &amp;
SUBSTITUTE(SUBSTITUTE(SUBSTITUTE(SUBSTITUTE(SUBSTITUTE(INDEX(artwork.xlsx!K:K,QUOTIENT(ROW(A122)-1,3)+2),"'","\'"),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IF(MOD(ROW(A122)-1,3)=2,"","")))</f>
        <v>text_html: '\
&lt;div class="card-text" style="top:2px;"&gt;&lt;/div&gt;'</v>
      </c>
    </row>
    <row r="128" spans="1:3" x14ac:dyDescent="0.25">
      <c r="A128" t="str">
        <f>IF(AND(MOD(ROW(A123)-1,3)=0,INDEX(artwork.xlsx!G:G,QUOTIENT(ROW(A123)-1,3)+2)&lt;&gt;""),"/* "&amp;INDEX(artwork.xlsx!G:G,QUOTIENT(ROW(A123)-1,3)+2)&amp;" */","  ")&amp;
IF(AND(INDEX(artwork.xlsx!F:F,QUOTIENT(ROW(A123)-1,3)+2)&lt;&gt;""),"/* "&amp;INDEX(artwork.xlsx!F:F,QUOTIENT(ROW(A123)-1,3)+2)&amp;" */","  ")&amp;IF(AND(ISERROR(MATCH("},",B128:B$5003,0)), ISERROR(MATCH("    ];",$A$5:A124,0))),"];","")</f>
        <v xml:space="preserve">  /* Other */</v>
      </c>
      <c r="B128" t="str">
        <f t="shared" si="4"/>
        <v>},</v>
      </c>
      <c r="C128" s="18" t="str">
        <f>IF(AND(MOD(ROW(A123)-1,3)=0, INDEX(artwork.xlsx!J:J,QUOTIENT(ROW(A123)-1,3)+2)&lt;&gt;""),
     artwork.xlsx!$H$1&amp;": """ &amp;SUBSTITUTE(INDEX(artwork.xlsx!H:H,QUOTIENT(ROW(A123)-1,3)+2)," ","") &amp;""",  " &amp;
     artwork.xlsx!$J$1&amp; ": """ &amp; INDEX(artwork.xlsx!J:J,QUOTIENT(ROW(A123)-1,3)+2) &amp;""",  " &amp;
     artwork.xlsx!$L$1&amp; ": """ &amp; SUBSTITUTE(IF(LEFT(INDEX(artwork.xlsx!L:L,QUOTIENT(ROW(A123)-1,3)+2),4)="http","",artwork.xlsx!$M$1) &amp; INDEX(artwork.xlsx!L:L,QUOTIENT(ROW(A123)-1,3)+2),artwork.xlsx!$N$1,"") &amp; """,",
 IF(AND(MOD(ROW(A123)-1,3)=1,INDEX(artwork.xlsx!J:J,QUOTIENT(ROW(A123)-1,3)+2)&lt;&gt;""),
SUBSTITUTE(    artwork.xlsx!$K$1&amp;": '\\n" &amp;
SUBSTITUTE(SUBSTITUTE(SUBSTITUTE(SUBSTITUTE(SUBSTITUTE(INDEX(artwork.xlsx!K:K,QUOTIENT(ROW(A123)-1,3)+2),"'","\'"),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IF(MOD(ROW(A123)-1,3)=2,"","")))</f>
        <v/>
      </c>
    </row>
    <row r="129" spans="1:3" x14ac:dyDescent="0.25">
      <c r="A129" t="str">
        <f>IF(AND(MOD(ROW(A124)-1,3)=0,INDEX(artwork.xlsx!G:G,QUOTIENT(ROW(A124)-1,3)+2)&lt;&gt;""),"/* "&amp;INDEX(artwork.xlsx!G:G,QUOTIENT(ROW(A124)-1,3)+2)&amp;" */","  ")&amp;
IF(AND(INDEX(artwork.xlsx!F:F,QUOTIENT(ROW(A124)-1,3)+2)&lt;&gt;""),"/* "&amp;INDEX(artwork.xlsx!F:F,QUOTIENT(ROW(A124)-1,3)+2)&amp;" */","  ")&amp;IF(AND(ISERROR(MATCH("},",B129:B$5003,0)), ISERROR(MATCH("    ];",$A$5:A125,0))),"];","")</f>
        <v xml:space="preserve">  /* Other */</v>
      </c>
      <c r="B129" t="str">
        <f t="shared" si="4"/>
        <v>{</v>
      </c>
      <c r="C129" s="18" t="str">
        <f>IF(AND(MOD(ROW(A124)-1,3)=0, INDEX(artwork.xlsx!J:J,QUOTIENT(ROW(A124)-1,3)+2)&lt;&gt;""),
     artwork.xlsx!$H$1&amp;": """ &amp;SUBSTITUTE(INDEX(artwork.xlsx!H:H,QUOTIENT(ROW(A124)-1,3)+2)," ","") &amp;""",  " &amp;
     artwork.xlsx!$J$1&amp; ": """ &amp; INDEX(artwork.xlsx!J:J,QUOTIENT(ROW(A124)-1,3)+2) &amp;""",  " &amp;
     artwork.xlsx!$L$1&amp; ": """ &amp; SUBSTITUTE(IF(LEFT(INDEX(artwork.xlsx!L:L,QUOTIENT(ROW(A124)-1,3)+2),4)="http","",artwork.xlsx!$M$1) &amp; INDEX(artwork.xlsx!L:L,QUOTIENT(ROW(A124)-1,3)+2),artwork.xlsx!$N$1,"") &amp; """,",
 IF(AND(MOD(ROW(A124)-1,3)=1,INDEX(artwork.xlsx!J:J,QUOTIENT(ROW(A124)-1,3)+2)&lt;&gt;""),
SUBSTITUTE(    artwork.xlsx!$K$1&amp;": '\\n" &amp;
SUBSTITUTE(SUBSTITUTE(SUBSTITUTE(SUBSTITUTE(SUBSTITUTE(INDEX(artwork.xlsx!K:K,QUOTIENT(ROW(A124)-1,3)+2),"'","\'"),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IF(MOD(ROW(A124)-1,3)=2,"","")))</f>
        <v>id: "gold_2nd",  frenchName: "Or",  artwork: "http://wiki.dominionstrategy.com/images/9/93/GoldArt.jpg",</v>
      </c>
    </row>
    <row r="130" spans="1:3" ht="30" x14ac:dyDescent="0.25">
      <c r="A130" t="str">
        <f>IF(AND(MOD(ROW(A125)-1,3)=0,INDEX(artwork.xlsx!G:G,QUOTIENT(ROW(A125)-1,3)+2)&lt;&gt;""),"/* "&amp;INDEX(artwork.xlsx!G:G,QUOTIENT(ROW(A125)-1,3)+2)&amp;" */","  ")&amp;
IF(AND(INDEX(artwork.xlsx!F:F,QUOTIENT(ROW(A125)-1,3)+2)&lt;&gt;""),"/* "&amp;INDEX(artwork.xlsx!F:F,QUOTIENT(ROW(A125)-1,3)+2)&amp;" */","  ")&amp;IF(AND(ISERROR(MATCH("},",B130:B$5003,0)), ISERROR(MATCH("    ];",$A$5:A129,0))),"];","")</f>
        <v xml:space="preserve">  /* Other */</v>
      </c>
      <c r="B130" t="str">
        <f t="shared" si="4"/>
        <v/>
      </c>
      <c r="C130" s="18" t="str">
        <f>IF(AND(MOD(ROW(A125)-1,3)=0, INDEX(artwork.xlsx!J:J,QUOTIENT(ROW(A125)-1,3)+2)&lt;&gt;""),
     artwork.xlsx!$H$1&amp;": """ &amp;SUBSTITUTE(INDEX(artwork.xlsx!H:H,QUOTIENT(ROW(A125)-1,3)+2)," ","") &amp;""",  " &amp;
     artwork.xlsx!$J$1&amp; ": """ &amp; INDEX(artwork.xlsx!J:J,QUOTIENT(ROW(A125)-1,3)+2) &amp;""",  " &amp;
     artwork.xlsx!$L$1&amp; ": """ &amp; SUBSTITUTE(IF(LEFT(INDEX(artwork.xlsx!L:L,QUOTIENT(ROW(A125)-1,3)+2),4)="http","",artwork.xlsx!$M$1) &amp; INDEX(artwork.xlsx!L:L,QUOTIENT(ROW(A125)-1,3)+2),artwork.xlsx!$N$1,"") &amp; """,",
 IF(AND(MOD(ROW(A125)-1,3)=1,INDEX(artwork.xlsx!J:J,QUOTIENT(ROW(A125)-1,3)+2)&lt;&gt;""),
SUBSTITUTE(    artwork.xlsx!$K$1&amp;": '\\n" &amp;
SUBSTITUTE(SUBSTITUTE(SUBSTITUTE(SUBSTITUTE(SUBSTITUTE(INDEX(artwork.xlsx!K:K,QUOTIENT(ROW(A125)-1,3)+2),"'","\'"),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IF(MOD(ROW(A125)-1,3)=2,"","")))</f>
        <v>text_html: '\
&lt;div class="card-text" style="top:2px;"&gt;&lt;/div&gt;'</v>
      </c>
    </row>
    <row r="131" spans="1:3" x14ac:dyDescent="0.25">
      <c r="A131" t="str">
        <f>IF(AND(MOD(ROW(A126)-1,3)=0,INDEX(artwork.xlsx!G:G,QUOTIENT(ROW(A126)-1,3)+2)&lt;&gt;""),"/* "&amp;INDEX(artwork.xlsx!G:G,QUOTIENT(ROW(A126)-1,3)+2)&amp;" */","  ")&amp;
IF(AND(INDEX(artwork.xlsx!F:F,QUOTIENT(ROW(A126)-1,3)+2)&lt;&gt;""),"/* "&amp;INDEX(artwork.xlsx!F:F,QUOTIENT(ROW(A126)-1,3)+2)&amp;" */","  ")&amp;IF(AND(ISERROR(MATCH("},",B131:B$5003,0)), ISERROR(MATCH("    ];",$A$5:A127,0))),"];","")</f>
        <v xml:space="preserve">  /* Other */</v>
      </c>
      <c r="B131" t="str">
        <f t="shared" si="4"/>
        <v>},</v>
      </c>
      <c r="C131" s="18" t="str">
        <f>IF(AND(MOD(ROW(A126)-1,3)=0, INDEX(artwork.xlsx!J:J,QUOTIENT(ROW(A126)-1,3)+2)&lt;&gt;""),
     artwork.xlsx!$H$1&amp;": """ &amp;SUBSTITUTE(INDEX(artwork.xlsx!H:H,QUOTIENT(ROW(A126)-1,3)+2)," ","") &amp;""",  " &amp;
     artwork.xlsx!$J$1&amp; ": """ &amp; INDEX(artwork.xlsx!J:J,QUOTIENT(ROW(A126)-1,3)+2) &amp;""",  " &amp;
     artwork.xlsx!$L$1&amp; ": """ &amp; SUBSTITUTE(IF(LEFT(INDEX(artwork.xlsx!L:L,QUOTIENT(ROW(A126)-1,3)+2),4)="http","",artwork.xlsx!$M$1) &amp; INDEX(artwork.xlsx!L:L,QUOTIENT(ROW(A126)-1,3)+2),artwork.xlsx!$N$1,"") &amp; """,",
 IF(AND(MOD(ROW(A126)-1,3)=1,INDEX(artwork.xlsx!J:J,QUOTIENT(ROW(A126)-1,3)+2)&lt;&gt;""),
SUBSTITUTE(    artwork.xlsx!$K$1&amp;": '\\n" &amp;
SUBSTITUTE(SUBSTITUTE(SUBSTITUTE(SUBSTITUTE(SUBSTITUTE(INDEX(artwork.xlsx!K:K,QUOTIENT(ROW(A126)-1,3)+2),"'","\'"),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IF(MOD(ROW(A126)-1,3)=2,"","")))</f>
        <v/>
      </c>
    </row>
    <row r="132" spans="1:3" x14ac:dyDescent="0.25">
      <c r="A132" t="str">
        <f>IF(AND(MOD(ROW(A127)-1,3)=0,INDEX(artwork.xlsx!G:G,QUOTIENT(ROW(A127)-1,3)+2)&lt;&gt;""),"/* "&amp;INDEX(artwork.xlsx!G:G,QUOTIENT(ROW(A127)-1,3)+2)&amp;" */","  ")&amp;
IF(AND(INDEX(artwork.xlsx!F:F,QUOTIENT(ROW(A127)-1,3)+2)&lt;&gt;""),"/* "&amp;INDEX(artwork.xlsx!F:F,QUOTIENT(ROW(A127)-1,3)+2)&amp;" */","  ")&amp;IF(AND(ISERROR(MATCH("},",B132:B$5003,0)), ISERROR(MATCH("    ];",$A$5:A128,0))),"];","")</f>
        <v xml:space="preserve">  /* Other */</v>
      </c>
      <c r="B132" t="str">
        <f t="shared" si="4"/>
        <v>{</v>
      </c>
      <c r="C132" s="18" t="str">
        <f>IF(AND(MOD(ROW(A127)-1,3)=0, INDEX(artwork.xlsx!J:J,QUOTIENT(ROW(A127)-1,3)+2)&lt;&gt;""),
     artwork.xlsx!$H$1&amp;": """ &amp;SUBSTITUTE(INDEX(artwork.xlsx!H:H,QUOTIENT(ROW(A127)-1,3)+2)," ","") &amp;""",  " &amp;
     artwork.xlsx!$J$1&amp; ": """ &amp; INDEX(artwork.xlsx!J:J,QUOTIENT(ROW(A127)-1,3)+2) &amp;""",  " &amp;
     artwork.xlsx!$L$1&amp; ": """ &amp; SUBSTITUTE(IF(LEFT(INDEX(artwork.xlsx!L:L,QUOTIENT(ROW(A127)-1,3)+2),4)="http","",artwork.xlsx!$M$1) &amp; INDEX(artwork.xlsx!L:L,QUOTIENT(ROW(A127)-1,3)+2),artwork.xlsx!$N$1,"") &amp; """,",
 IF(AND(MOD(ROW(A127)-1,3)=1,INDEX(artwork.xlsx!J:J,QUOTIENT(ROW(A127)-1,3)+2)&lt;&gt;""),
SUBSTITUTE(    artwork.xlsx!$K$1&amp;": '\\n" &amp;
SUBSTITUTE(SUBSTITUTE(SUBSTITUTE(SUBSTITUTE(SUBSTITUTE(INDEX(artwork.xlsx!K:K,QUOTIENT(ROW(A127)-1,3)+2),"'","\'"),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IF(MOD(ROW(A127)-1,3)=2,"","")))</f>
        <v>id: "estate_2nd",  frenchName: "Domaine",  artwork: "http://wiki.dominionstrategy.com/images/e/e3/EstateArt.jpg",</v>
      </c>
    </row>
    <row r="133" spans="1:3" ht="30" x14ac:dyDescent="0.25">
      <c r="A133" t="str">
        <f>IF(AND(MOD(ROW(A128)-1,3)=0,INDEX(artwork.xlsx!G:G,QUOTIENT(ROW(A128)-1,3)+2)&lt;&gt;""),"/* "&amp;INDEX(artwork.xlsx!G:G,QUOTIENT(ROW(A128)-1,3)+2)&amp;" */","  ")&amp;
IF(AND(INDEX(artwork.xlsx!F:F,QUOTIENT(ROW(A128)-1,3)+2)&lt;&gt;""),"/* "&amp;INDEX(artwork.xlsx!F:F,QUOTIENT(ROW(A128)-1,3)+2)&amp;" */","  ")&amp;IF(AND(ISERROR(MATCH("},",B133:B$5003,0)), ISERROR(MATCH("    ];",$A$5:A132,0))),"];","")</f>
        <v xml:space="preserve">  /* Other */</v>
      </c>
      <c r="B133" t="str">
        <f t="shared" si="4"/>
        <v/>
      </c>
      <c r="C133" s="18" t="str">
        <f>IF(AND(MOD(ROW(A128)-1,3)=0, INDEX(artwork.xlsx!J:J,QUOTIENT(ROW(A128)-1,3)+2)&lt;&gt;""),
     artwork.xlsx!$H$1&amp;": """ &amp;SUBSTITUTE(INDEX(artwork.xlsx!H:H,QUOTIENT(ROW(A128)-1,3)+2)," ","") &amp;""",  " &amp;
     artwork.xlsx!$J$1&amp; ": """ &amp; INDEX(artwork.xlsx!J:J,QUOTIENT(ROW(A128)-1,3)+2) &amp;""",  " &amp;
     artwork.xlsx!$L$1&amp; ": """ &amp; SUBSTITUTE(IF(LEFT(INDEX(artwork.xlsx!L:L,QUOTIENT(ROW(A128)-1,3)+2),4)="http","",artwork.xlsx!$M$1) &amp; INDEX(artwork.xlsx!L:L,QUOTIENT(ROW(A128)-1,3)+2),artwork.xlsx!$N$1,"") &amp; """,",
 IF(AND(MOD(ROW(A128)-1,3)=1,INDEX(artwork.xlsx!J:J,QUOTIENT(ROW(A128)-1,3)+2)&lt;&gt;""),
SUBSTITUTE(    artwork.xlsx!$K$1&amp;": '\\n" &amp;
SUBSTITUTE(SUBSTITUTE(SUBSTITUTE(SUBSTITUTE(SUBSTITUTE(INDEX(artwork.xlsx!K:K,QUOTIENT(ROW(A128)-1,3)+2),"'","\'"),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IF(MOD(ROW(A128)-1,3)=2,"","")))</f>
        <v>text_html: '\
&lt;div class="card-text" style="top:2px;"&gt;&lt;/div&gt;'</v>
      </c>
    </row>
    <row r="134" spans="1:3" x14ac:dyDescent="0.25">
      <c r="A134" t="str">
        <f>IF(AND(MOD(ROW(A129)-1,3)=0,INDEX(artwork.xlsx!G:G,QUOTIENT(ROW(A129)-1,3)+2)&lt;&gt;""),"/* "&amp;INDEX(artwork.xlsx!G:G,QUOTIENT(ROW(A129)-1,3)+2)&amp;" */","  ")&amp;
IF(AND(INDEX(artwork.xlsx!F:F,QUOTIENT(ROW(A129)-1,3)+2)&lt;&gt;""),"/* "&amp;INDEX(artwork.xlsx!F:F,QUOTIENT(ROW(A129)-1,3)+2)&amp;" */","  ")&amp;IF(AND(ISERROR(MATCH("},",B134:B$5003,0)), ISERROR(MATCH("    ];",$A$5:A130,0))),"];","")</f>
        <v xml:space="preserve">  /* Other */</v>
      </c>
      <c r="B134" t="str">
        <f t="shared" si="4"/>
        <v>},</v>
      </c>
      <c r="C134" s="18" t="str">
        <f>IF(AND(MOD(ROW(A129)-1,3)=0, INDEX(artwork.xlsx!J:J,QUOTIENT(ROW(A129)-1,3)+2)&lt;&gt;""),
     artwork.xlsx!$H$1&amp;": """ &amp;SUBSTITUTE(INDEX(artwork.xlsx!H:H,QUOTIENT(ROW(A129)-1,3)+2)," ","") &amp;""",  " &amp;
     artwork.xlsx!$J$1&amp; ": """ &amp; INDEX(artwork.xlsx!J:J,QUOTIENT(ROW(A129)-1,3)+2) &amp;""",  " &amp;
     artwork.xlsx!$L$1&amp; ": """ &amp; SUBSTITUTE(IF(LEFT(INDEX(artwork.xlsx!L:L,QUOTIENT(ROW(A129)-1,3)+2),4)="http","",artwork.xlsx!$M$1) &amp; INDEX(artwork.xlsx!L:L,QUOTIENT(ROW(A129)-1,3)+2),artwork.xlsx!$N$1,"") &amp; """,",
 IF(AND(MOD(ROW(A129)-1,3)=1,INDEX(artwork.xlsx!J:J,QUOTIENT(ROW(A129)-1,3)+2)&lt;&gt;""),
SUBSTITUTE(    artwork.xlsx!$K$1&amp;": '\\n" &amp;
SUBSTITUTE(SUBSTITUTE(SUBSTITUTE(SUBSTITUTE(SUBSTITUTE(INDEX(artwork.xlsx!K:K,QUOTIENT(ROW(A129)-1,3)+2),"'","\'"),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IF(MOD(ROW(A129)-1,3)=2,"","")))</f>
        <v/>
      </c>
    </row>
    <row r="135" spans="1:3" x14ac:dyDescent="0.25">
      <c r="A135" t="str">
        <f>IF(AND(MOD(ROW(A130)-1,3)=0,INDEX(artwork.xlsx!G:G,QUOTIENT(ROW(A130)-1,3)+2)&lt;&gt;""),"/* "&amp;INDEX(artwork.xlsx!G:G,QUOTIENT(ROW(A130)-1,3)+2)&amp;" */","  ")&amp;
IF(AND(INDEX(artwork.xlsx!F:F,QUOTIENT(ROW(A130)-1,3)+2)&lt;&gt;""),"/* "&amp;INDEX(artwork.xlsx!F:F,QUOTIENT(ROW(A130)-1,3)+2)&amp;" */","  ")&amp;IF(AND(ISERROR(MATCH("},",B135:B$5003,0)), ISERROR(MATCH("    ];",$A$5:A131,0))),"];","")</f>
        <v xml:space="preserve">  /* Other */</v>
      </c>
      <c r="B135" t="str">
        <f t="shared" si="4"/>
        <v>{</v>
      </c>
      <c r="C135" s="18" t="str">
        <f>IF(AND(MOD(ROW(A130)-1,3)=0, INDEX(artwork.xlsx!J:J,QUOTIENT(ROW(A130)-1,3)+2)&lt;&gt;""),
     artwork.xlsx!$H$1&amp;": """ &amp;SUBSTITUTE(INDEX(artwork.xlsx!H:H,QUOTIENT(ROW(A130)-1,3)+2)," ","") &amp;""",  " &amp;
     artwork.xlsx!$J$1&amp; ": """ &amp; INDEX(artwork.xlsx!J:J,QUOTIENT(ROW(A130)-1,3)+2) &amp;""",  " &amp;
     artwork.xlsx!$L$1&amp; ": """ &amp; SUBSTITUTE(IF(LEFT(INDEX(artwork.xlsx!L:L,QUOTIENT(ROW(A130)-1,3)+2),4)="http","",artwork.xlsx!$M$1) &amp; INDEX(artwork.xlsx!L:L,QUOTIENT(ROW(A130)-1,3)+2),artwork.xlsx!$N$1,"") &amp; """,",
 IF(AND(MOD(ROW(A130)-1,3)=1,INDEX(artwork.xlsx!J:J,QUOTIENT(ROW(A130)-1,3)+2)&lt;&gt;""),
SUBSTITUTE(    artwork.xlsx!$K$1&amp;": '\\n" &amp;
SUBSTITUTE(SUBSTITUTE(SUBSTITUTE(SUBSTITUTE(SUBSTITUTE(INDEX(artwork.xlsx!K:K,QUOTIENT(ROW(A130)-1,3)+2),"'","\'"),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IF(MOD(ROW(A130)-1,3)=2,"","")))</f>
        <v>id: "duchy_2nd",  frenchName: "Duché",  artwork: "http://wiki.dominionstrategy.com/images/3/30/DuchyArt.jpg",</v>
      </c>
    </row>
    <row r="136" spans="1:3" ht="30" x14ac:dyDescent="0.25">
      <c r="A136" t="str">
        <f>IF(AND(MOD(ROW(A131)-1,3)=0,INDEX(artwork.xlsx!G:G,QUOTIENT(ROW(A131)-1,3)+2)&lt;&gt;""),"/* "&amp;INDEX(artwork.xlsx!G:G,QUOTIENT(ROW(A131)-1,3)+2)&amp;" */","  ")&amp;
IF(AND(INDEX(artwork.xlsx!F:F,QUOTIENT(ROW(A131)-1,3)+2)&lt;&gt;""),"/* "&amp;INDEX(artwork.xlsx!F:F,QUOTIENT(ROW(A131)-1,3)+2)&amp;" */","  ")&amp;IF(AND(ISERROR(MATCH("},",B136:B$5003,0)), ISERROR(MATCH("    ];",$A$5:A135,0))),"];","")</f>
        <v xml:space="preserve">  /* Other */</v>
      </c>
      <c r="B136" t="str">
        <f t="shared" si="4"/>
        <v/>
      </c>
      <c r="C136" s="18" t="str">
        <f>IF(AND(MOD(ROW(A131)-1,3)=0, INDEX(artwork.xlsx!J:J,QUOTIENT(ROW(A131)-1,3)+2)&lt;&gt;""),
     artwork.xlsx!$H$1&amp;": """ &amp;SUBSTITUTE(INDEX(artwork.xlsx!H:H,QUOTIENT(ROW(A131)-1,3)+2)," ","") &amp;""",  " &amp;
     artwork.xlsx!$J$1&amp; ": """ &amp; INDEX(artwork.xlsx!J:J,QUOTIENT(ROW(A131)-1,3)+2) &amp;""",  " &amp;
     artwork.xlsx!$L$1&amp; ": """ &amp; SUBSTITUTE(IF(LEFT(INDEX(artwork.xlsx!L:L,QUOTIENT(ROW(A131)-1,3)+2),4)="http","",artwork.xlsx!$M$1) &amp; INDEX(artwork.xlsx!L:L,QUOTIENT(ROW(A131)-1,3)+2),artwork.xlsx!$N$1,"") &amp; """,",
 IF(AND(MOD(ROW(A131)-1,3)=1,INDEX(artwork.xlsx!J:J,QUOTIENT(ROW(A131)-1,3)+2)&lt;&gt;""),
SUBSTITUTE(    artwork.xlsx!$K$1&amp;": '\\n" &amp;
SUBSTITUTE(SUBSTITUTE(SUBSTITUTE(SUBSTITUTE(SUBSTITUTE(INDEX(artwork.xlsx!K:K,QUOTIENT(ROW(A131)-1,3)+2),"'","\'"),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IF(MOD(ROW(A131)-1,3)=2,"","")))</f>
        <v>text_html: '\
&lt;div class="card-text" style="top:2px;"&gt;&lt;/div&gt;'</v>
      </c>
    </row>
    <row r="137" spans="1:3" x14ac:dyDescent="0.25">
      <c r="A137" t="str">
        <f>IF(AND(MOD(ROW(A132)-1,3)=0,INDEX(artwork.xlsx!G:G,QUOTIENT(ROW(A132)-1,3)+2)&lt;&gt;""),"/* "&amp;INDEX(artwork.xlsx!G:G,QUOTIENT(ROW(A132)-1,3)+2)&amp;" */","  ")&amp;
IF(AND(INDEX(artwork.xlsx!F:F,QUOTIENT(ROW(A132)-1,3)+2)&lt;&gt;""),"/* "&amp;INDEX(artwork.xlsx!F:F,QUOTIENT(ROW(A132)-1,3)+2)&amp;" */","  ")&amp;IF(AND(ISERROR(MATCH("},",B137:B$5003,0)), ISERROR(MATCH("    ];",$A$5:A133,0))),"];","")</f>
        <v xml:space="preserve">  /* Other */</v>
      </c>
      <c r="B137" t="str">
        <f t="shared" si="4"/>
        <v>},</v>
      </c>
      <c r="C137" s="18" t="str">
        <f>IF(AND(MOD(ROW(A132)-1,3)=0, INDEX(artwork.xlsx!J:J,QUOTIENT(ROW(A132)-1,3)+2)&lt;&gt;""),
     artwork.xlsx!$H$1&amp;": """ &amp;SUBSTITUTE(INDEX(artwork.xlsx!H:H,QUOTIENT(ROW(A132)-1,3)+2)," ","") &amp;""",  " &amp;
     artwork.xlsx!$J$1&amp; ": """ &amp; INDEX(artwork.xlsx!J:J,QUOTIENT(ROW(A132)-1,3)+2) &amp;""",  " &amp;
     artwork.xlsx!$L$1&amp; ": """ &amp; SUBSTITUTE(IF(LEFT(INDEX(artwork.xlsx!L:L,QUOTIENT(ROW(A132)-1,3)+2),4)="http","",artwork.xlsx!$M$1) &amp; INDEX(artwork.xlsx!L:L,QUOTIENT(ROW(A132)-1,3)+2),artwork.xlsx!$N$1,"") &amp; """,",
 IF(AND(MOD(ROW(A132)-1,3)=1,INDEX(artwork.xlsx!J:J,QUOTIENT(ROW(A132)-1,3)+2)&lt;&gt;""),
SUBSTITUTE(    artwork.xlsx!$K$1&amp;": '\\n" &amp;
SUBSTITUTE(SUBSTITUTE(SUBSTITUTE(SUBSTITUTE(SUBSTITUTE(INDEX(artwork.xlsx!K:K,QUOTIENT(ROW(A132)-1,3)+2),"'","\'"),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IF(MOD(ROW(A132)-1,3)=2,"","")))</f>
        <v/>
      </c>
    </row>
    <row r="138" spans="1:3" x14ac:dyDescent="0.25">
      <c r="A138" t="str">
        <f>IF(AND(MOD(ROW(A133)-1,3)=0,INDEX(artwork.xlsx!G:G,QUOTIENT(ROW(A133)-1,3)+2)&lt;&gt;""),"/* "&amp;INDEX(artwork.xlsx!G:G,QUOTIENT(ROW(A133)-1,3)+2)&amp;" */","  ")&amp;
IF(AND(INDEX(artwork.xlsx!F:F,QUOTIENT(ROW(A133)-1,3)+2)&lt;&gt;""),"/* "&amp;INDEX(artwork.xlsx!F:F,QUOTIENT(ROW(A133)-1,3)+2)&amp;" */","  ")&amp;IF(AND(ISERROR(MATCH("},",B138:B$5003,0)), ISERROR(MATCH("    ];",$A$5:A134,0))),"];","")</f>
        <v xml:space="preserve">  /* Other */</v>
      </c>
      <c r="B138" t="str">
        <f t="shared" si="4"/>
        <v>{</v>
      </c>
      <c r="C138" s="18" t="str">
        <f>IF(AND(MOD(ROW(A133)-1,3)=0, INDEX(artwork.xlsx!J:J,QUOTIENT(ROW(A133)-1,3)+2)&lt;&gt;""),
     artwork.xlsx!$H$1&amp;": """ &amp;SUBSTITUTE(INDEX(artwork.xlsx!H:H,QUOTIENT(ROW(A133)-1,3)+2)," ","") &amp;""",  " &amp;
     artwork.xlsx!$J$1&amp; ": """ &amp; INDEX(artwork.xlsx!J:J,QUOTIENT(ROW(A133)-1,3)+2) &amp;""",  " &amp;
     artwork.xlsx!$L$1&amp; ": """ &amp; SUBSTITUTE(IF(LEFT(INDEX(artwork.xlsx!L:L,QUOTIENT(ROW(A133)-1,3)+2),4)="http","",artwork.xlsx!$M$1) &amp; INDEX(artwork.xlsx!L:L,QUOTIENT(ROW(A133)-1,3)+2),artwork.xlsx!$N$1,"") &amp; """,",
 IF(AND(MOD(ROW(A133)-1,3)=1,INDEX(artwork.xlsx!J:J,QUOTIENT(ROW(A133)-1,3)+2)&lt;&gt;""),
SUBSTITUTE(    artwork.xlsx!$K$1&amp;": '\\n" &amp;
SUBSTITUTE(SUBSTITUTE(SUBSTITUTE(SUBSTITUTE(SUBSTITUTE(INDEX(artwork.xlsx!K:K,QUOTIENT(ROW(A133)-1,3)+2),"'","\'"),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IF(MOD(ROW(A133)-1,3)=2,"","")))</f>
        <v>id: "province_2nd",  frenchName: "Province",  artwork: "http://wiki.dominionstrategy.com/images/4/4c/ProvinceArt.jpg",</v>
      </c>
    </row>
    <row r="139" spans="1:3" ht="30" x14ac:dyDescent="0.25">
      <c r="A139" t="str">
        <f>IF(AND(MOD(ROW(A134)-1,3)=0,INDEX(artwork.xlsx!G:G,QUOTIENT(ROW(A134)-1,3)+2)&lt;&gt;""),"/* "&amp;INDEX(artwork.xlsx!G:G,QUOTIENT(ROW(A134)-1,3)+2)&amp;" */","  ")&amp;
IF(AND(INDEX(artwork.xlsx!F:F,QUOTIENT(ROW(A134)-1,3)+2)&lt;&gt;""),"/* "&amp;INDEX(artwork.xlsx!F:F,QUOTIENT(ROW(A134)-1,3)+2)&amp;" */","  ")&amp;IF(AND(ISERROR(MATCH("},",B139:B$5003,0)), ISERROR(MATCH("    ];",$A$5:A138,0))),"];","")</f>
        <v xml:space="preserve">  /* Other */</v>
      </c>
      <c r="B139" t="str">
        <f t="shared" si="4"/>
        <v/>
      </c>
      <c r="C139" s="18" t="str">
        <f>IF(AND(MOD(ROW(A134)-1,3)=0, INDEX(artwork.xlsx!J:J,QUOTIENT(ROW(A134)-1,3)+2)&lt;&gt;""),
     artwork.xlsx!$H$1&amp;": """ &amp;SUBSTITUTE(INDEX(artwork.xlsx!H:H,QUOTIENT(ROW(A134)-1,3)+2)," ","") &amp;""",  " &amp;
     artwork.xlsx!$J$1&amp; ": """ &amp; INDEX(artwork.xlsx!J:J,QUOTIENT(ROW(A134)-1,3)+2) &amp;""",  " &amp;
     artwork.xlsx!$L$1&amp; ": """ &amp; SUBSTITUTE(IF(LEFT(INDEX(artwork.xlsx!L:L,QUOTIENT(ROW(A134)-1,3)+2),4)="http","",artwork.xlsx!$M$1) &amp; INDEX(artwork.xlsx!L:L,QUOTIENT(ROW(A134)-1,3)+2),artwork.xlsx!$N$1,"") &amp; """,",
 IF(AND(MOD(ROW(A134)-1,3)=1,INDEX(artwork.xlsx!J:J,QUOTIENT(ROW(A134)-1,3)+2)&lt;&gt;""),
SUBSTITUTE(    artwork.xlsx!$K$1&amp;": '\\n" &amp;
SUBSTITUTE(SUBSTITUTE(SUBSTITUTE(SUBSTITUTE(SUBSTITUTE(INDEX(artwork.xlsx!K:K,QUOTIENT(ROW(A134)-1,3)+2),"'","\'"),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IF(MOD(ROW(A134)-1,3)=2,"","")))</f>
        <v>text_html: '\
&lt;div class="card-text" style="top:2px;"&gt;&lt;/div&gt;'</v>
      </c>
    </row>
    <row r="140" spans="1:3" x14ac:dyDescent="0.25">
      <c r="A140" t="str">
        <f>IF(AND(MOD(ROW(A135)-1,3)=0,INDEX(artwork.xlsx!G:G,QUOTIENT(ROW(A135)-1,3)+2)&lt;&gt;""),"/* "&amp;INDEX(artwork.xlsx!G:G,QUOTIENT(ROW(A135)-1,3)+2)&amp;" */","  ")&amp;
IF(AND(INDEX(artwork.xlsx!F:F,QUOTIENT(ROW(A135)-1,3)+2)&lt;&gt;""),"/* "&amp;INDEX(artwork.xlsx!F:F,QUOTIENT(ROW(A135)-1,3)+2)&amp;" */","  ")&amp;IF(AND(ISERROR(MATCH("},",B140:B$5003,0)), ISERROR(MATCH("    ];",$A$5:A136,0))),"];","")</f>
        <v xml:space="preserve">  /* Other */</v>
      </c>
      <c r="B140" t="str">
        <f t="shared" si="4"/>
        <v>},</v>
      </c>
      <c r="C140" s="18" t="str">
        <f>IF(AND(MOD(ROW(A135)-1,3)=0, INDEX(artwork.xlsx!J:J,QUOTIENT(ROW(A135)-1,3)+2)&lt;&gt;""),
     artwork.xlsx!$H$1&amp;": """ &amp;SUBSTITUTE(INDEX(artwork.xlsx!H:H,QUOTIENT(ROW(A135)-1,3)+2)," ","") &amp;""",  " &amp;
     artwork.xlsx!$J$1&amp; ": """ &amp; INDEX(artwork.xlsx!J:J,QUOTIENT(ROW(A135)-1,3)+2) &amp;""",  " &amp;
     artwork.xlsx!$L$1&amp; ": """ &amp; SUBSTITUTE(IF(LEFT(INDEX(artwork.xlsx!L:L,QUOTIENT(ROW(A135)-1,3)+2),4)="http","",artwork.xlsx!$M$1) &amp; INDEX(artwork.xlsx!L:L,QUOTIENT(ROW(A135)-1,3)+2),artwork.xlsx!$N$1,"") &amp; """,",
 IF(AND(MOD(ROW(A135)-1,3)=1,INDEX(artwork.xlsx!J:J,QUOTIENT(ROW(A135)-1,3)+2)&lt;&gt;""),
SUBSTITUTE(    artwork.xlsx!$K$1&amp;": '\\n" &amp;
SUBSTITUTE(SUBSTITUTE(SUBSTITUTE(SUBSTITUTE(SUBSTITUTE(INDEX(artwork.xlsx!K:K,QUOTIENT(ROW(A135)-1,3)+2),"'","\'"),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IF(MOD(ROW(A135)-1,3)=2,"","")))</f>
        <v/>
      </c>
    </row>
    <row r="141" spans="1:3" x14ac:dyDescent="0.25">
      <c r="A141" t="str">
        <f>IF(AND(MOD(ROW(A136)-1,3)=0,INDEX(artwork.xlsx!G:G,QUOTIENT(ROW(A136)-1,3)+2)&lt;&gt;""),"/* "&amp;INDEX(artwork.xlsx!G:G,QUOTIENT(ROW(A136)-1,3)+2)&amp;" */","  ")&amp;
IF(AND(INDEX(artwork.xlsx!F:F,QUOTIENT(ROW(A136)-1,3)+2)&lt;&gt;""),"/* "&amp;INDEX(artwork.xlsx!F:F,QUOTIENT(ROW(A136)-1,3)+2)&amp;" */","  ")&amp;IF(AND(ISERROR(MATCH("},",B141:B$5003,0)), ISERROR(MATCH("    ];",$A$5:A137,0))),"];","")</f>
        <v xml:space="preserve">  /* Other */</v>
      </c>
      <c r="B141" t="str">
        <f t="shared" si="4"/>
        <v>{</v>
      </c>
      <c r="C141" s="18" t="str">
        <f>IF(AND(MOD(ROW(A136)-1,3)=0, INDEX(artwork.xlsx!J:J,QUOTIENT(ROW(A136)-1,3)+2)&lt;&gt;""),
     artwork.xlsx!$H$1&amp;": """ &amp;SUBSTITUTE(INDEX(artwork.xlsx!H:H,QUOTIENT(ROW(A136)-1,3)+2)," ","") &amp;""",  " &amp;
     artwork.xlsx!$J$1&amp; ": """ &amp; INDEX(artwork.xlsx!J:J,QUOTIENT(ROW(A136)-1,3)+2) &amp;""",  " &amp;
     artwork.xlsx!$L$1&amp; ": """ &amp; SUBSTITUTE(IF(LEFT(INDEX(artwork.xlsx!L:L,QUOTIENT(ROW(A136)-1,3)+2),4)="http","",artwork.xlsx!$M$1) &amp; INDEX(artwork.xlsx!L:L,QUOTIENT(ROW(A136)-1,3)+2),artwork.xlsx!$N$1,"") &amp; """,",
 IF(AND(MOD(ROW(A136)-1,3)=1,INDEX(artwork.xlsx!J:J,QUOTIENT(ROW(A136)-1,3)+2)&lt;&gt;""),
SUBSTITUTE(    artwork.xlsx!$K$1&amp;": '\\n" &amp;
SUBSTITUTE(SUBSTITUTE(SUBSTITUTE(SUBSTITUTE(SUBSTITUTE(INDEX(artwork.xlsx!K:K,QUOTIENT(ROW(A136)-1,3)+2),"'","\'"),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IF(MOD(ROW(A136)-1,3)=2,"","")))</f>
        <v>id: "curse_2nd",  frenchName: "Malédiction",  artwork: "http://wiki.dominionstrategy.com/images/1/11/CurseArt.jpg",</v>
      </c>
    </row>
    <row r="142" spans="1:3" ht="90" x14ac:dyDescent="0.25">
      <c r="A142" t="str">
        <f>IF(AND(MOD(ROW(A137)-1,3)=0,INDEX(artwork.xlsx!G:G,QUOTIENT(ROW(A137)-1,3)+2)&lt;&gt;""),"/* "&amp;INDEX(artwork.xlsx!G:G,QUOTIENT(ROW(A137)-1,3)+2)&amp;" */","  ")&amp;
IF(AND(INDEX(artwork.xlsx!F:F,QUOTIENT(ROW(A137)-1,3)+2)&lt;&gt;""),"/* "&amp;INDEX(artwork.xlsx!F:F,QUOTIENT(ROW(A137)-1,3)+2)&amp;" */","  ")&amp;IF(AND(ISERROR(MATCH("},",B142:B$5003,0)), ISERROR(MATCH("    ];",$A$5:A141,0))),"];","")</f>
        <v xml:space="preserve">  /* Other */</v>
      </c>
      <c r="B142" t="str">
        <f t="shared" si="4"/>
        <v/>
      </c>
      <c r="C142" s="18" t="str">
        <f>IF(AND(MOD(ROW(A137)-1,3)=0, INDEX(artwork.xlsx!J:J,QUOTIENT(ROW(A137)-1,3)+2)&lt;&gt;""),
     artwork.xlsx!$H$1&amp;": """ &amp;SUBSTITUTE(INDEX(artwork.xlsx!H:H,QUOTIENT(ROW(A137)-1,3)+2)," ","") &amp;""",  " &amp;
     artwork.xlsx!$J$1&amp; ": """ &amp; INDEX(artwork.xlsx!J:J,QUOTIENT(ROW(A137)-1,3)+2) &amp;""",  " &amp;
     artwork.xlsx!$L$1&amp; ": """ &amp; SUBSTITUTE(IF(LEFT(INDEX(artwork.xlsx!L:L,QUOTIENT(ROW(A137)-1,3)+2),4)="http","",artwork.xlsx!$M$1) &amp; INDEX(artwork.xlsx!L:L,QUOTIENT(ROW(A137)-1,3)+2),artwork.xlsx!$N$1,"") &amp; """,",
 IF(AND(MOD(ROW(A137)-1,3)=1,INDEX(artwork.xlsx!J:J,QUOTIENT(ROW(A137)-1,3)+2)&lt;&gt;""),
SUBSTITUTE(    artwork.xlsx!$K$1&amp;": '\\n" &amp;
SUBSTITUTE(SUBSTITUTE(SUBSTITUTE(SUBSTITUTE(SUBSTITUTE(INDEX(artwork.xlsx!K:K,QUOTIENT(ROW(A137)-1,3)+2),"'","\'"),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IF(MOD(ROW(A137)-1,3)=2,"","")))</f>
        <v>text_html: '\
&lt;div class="card-text" style="top:05px;"&gt;\
&lt;div class="card-text-vp-icon-container" style="display:inline; transform:scale(0.9); top:40px;left:125px;"&gt;\
&lt;div class="card-text-vp-text-container"&gt;\
&lt;div class="card-text-vp-text" style="top:8px;"&gt;-1&lt;/div&gt;&lt;/div&gt;\
&lt;div class="card-text-vp-icon"&gt;&lt;/div&gt;&lt;/div&gt;&lt;/div&gt;&gt;/div&gt;'</v>
      </c>
    </row>
    <row r="143" spans="1:3" x14ac:dyDescent="0.25">
      <c r="A143" t="str">
        <f>IF(AND(MOD(ROW(A138)-1,3)=0,INDEX(artwork.xlsx!G:G,QUOTIENT(ROW(A138)-1,3)+2)&lt;&gt;""),"/* "&amp;INDEX(artwork.xlsx!G:G,QUOTIENT(ROW(A138)-1,3)+2)&amp;" */","  ")&amp;
IF(AND(INDEX(artwork.xlsx!F:F,QUOTIENT(ROW(A138)-1,3)+2)&lt;&gt;""),"/* "&amp;INDEX(artwork.xlsx!F:F,QUOTIENT(ROW(A138)-1,3)+2)&amp;" */","  ")&amp;IF(AND(ISERROR(MATCH("},",B143:B$5003,0)), ISERROR(MATCH("    ];",$A$5:A139,0))),"];","")</f>
        <v xml:space="preserve">  /* Other */</v>
      </c>
      <c r="B143" t="str">
        <f t="shared" ref="B143:B206" si="5">IF(AND(C142&lt;&gt;"",MOD(ROW(A141)-1,3)=2),"},","")&amp;IF(AND(C143&lt;&gt;"",MOD(ROW(A138)-1,3)=0),"{","")</f>
        <v>},</v>
      </c>
      <c r="C143" s="18" t="str">
        <f>IF(AND(MOD(ROW(A138)-1,3)=0, INDEX(artwork.xlsx!J:J,QUOTIENT(ROW(A138)-1,3)+2)&lt;&gt;""),
     artwork.xlsx!$H$1&amp;": """ &amp;SUBSTITUTE(INDEX(artwork.xlsx!H:H,QUOTIENT(ROW(A138)-1,3)+2)," ","") &amp;""",  " &amp;
     artwork.xlsx!$J$1&amp; ": """ &amp; INDEX(artwork.xlsx!J:J,QUOTIENT(ROW(A138)-1,3)+2) &amp;""",  " &amp;
     artwork.xlsx!$L$1&amp; ": """ &amp; SUBSTITUTE(IF(LEFT(INDEX(artwork.xlsx!L:L,QUOTIENT(ROW(A138)-1,3)+2),4)="http","",artwork.xlsx!$M$1) &amp; INDEX(artwork.xlsx!L:L,QUOTIENT(ROW(A138)-1,3)+2),artwork.xlsx!$N$1,"") &amp; """,",
 IF(AND(MOD(ROW(A138)-1,3)=1,INDEX(artwork.xlsx!J:J,QUOTIENT(ROW(A138)-1,3)+2)&lt;&gt;""),
SUBSTITUTE(    artwork.xlsx!$K$1&amp;": '\\n" &amp;
SUBSTITUTE(SUBSTITUTE(SUBSTITUTE(SUBSTITUTE(SUBSTITUTE(INDEX(artwork.xlsx!K:K,QUOTIENT(ROW(A138)-1,3)+2),"'","\'"),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IF(MOD(ROW(A138)-1,3)=2,"","")))</f>
        <v/>
      </c>
    </row>
    <row r="144" spans="1:3" x14ac:dyDescent="0.25">
      <c r="A144" t="str">
        <f>IF(AND(MOD(ROW(A139)-1,3)=0,INDEX(artwork.xlsx!G:G,QUOTIENT(ROW(A139)-1,3)+2)&lt;&gt;""),"/* "&amp;INDEX(artwork.xlsx!G:G,QUOTIENT(ROW(A139)-1,3)+2)&amp;" */","  ")&amp;
IF(AND(INDEX(artwork.xlsx!F:F,QUOTIENT(ROW(A139)-1,3)+2)&lt;&gt;""),"/* "&amp;INDEX(artwork.xlsx!F:F,QUOTIENT(ROW(A139)-1,3)+2)&amp;" */","  ")&amp;IF(AND(ISERROR(MATCH("},",B144:B$5003,0)), ISERROR(MATCH("    ];",$A$5:A140,0))),"];","")</f>
        <v xml:space="preserve">/* Alchemy */  </v>
      </c>
      <c r="B144" t="str">
        <f t="shared" si="5"/>
        <v>{</v>
      </c>
      <c r="C144" s="18" t="str">
        <f>IF(AND(MOD(ROW(A139)-1,3)=0, INDEX(artwork.xlsx!J:J,QUOTIENT(ROW(A139)-1,3)+2)&lt;&gt;""),
     artwork.xlsx!$H$1&amp;": """ &amp;SUBSTITUTE(INDEX(artwork.xlsx!H:H,QUOTIENT(ROW(A139)-1,3)+2)," ","") &amp;""",  " &amp;
     artwork.xlsx!$J$1&amp; ": """ &amp; INDEX(artwork.xlsx!J:J,QUOTIENT(ROW(A139)-1,3)+2) &amp;""",  " &amp;
     artwork.xlsx!$L$1&amp; ": """ &amp; SUBSTITUTE(IF(LEFT(INDEX(artwork.xlsx!L:L,QUOTIENT(ROW(A139)-1,3)+2),4)="http","",artwork.xlsx!$M$1) &amp; INDEX(artwork.xlsx!L:L,QUOTIENT(ROW(A139)-1,3)+2),artwork.xlsx!$N$1,"") &amp; """,",
 IF(AND(MOD(ROW(A139)-1,3)=1,INDEX(artwork.xlsx!J:J,QUOTIENT(ROW(A139)-1,3)+2)&lt;&gt;""),
SUBSTITUTE(    artwork.xlsx!$K$1&amp;": '\\n" &amp;
SUBSTITUTE(SUBSTITUTE(SUBSTITUTE(SUBSTITUTE(SUBSTITUTE(INDEX(artwork.xlsx!K:K,QUOTIENT(ROW(A139)-1,3)+2),"'","\'"),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IF(MOD(ROW(A139)-1,3)=2,"","")))</f>
        <v>id: "alchemist",  frenchName: "Alchimiste",  artwork: "http://wiki.dominionstrategy.com/images/9/93/AlchemistArt.jpg",</v>
      </c>
    </row>
    <row r="145" spans="1:3" ht="150" x14ac:dyDescent="0.25">
      <c r="A145" t="str">
        <f>IF(AND(MOD(ROW(A140)-1,3)=0,INDEX(artwork.xlsx!G:G,QUOTIENT(ROW(A140)-1,3)+2)&lt;&gt;""),"/* "&amp;INDEX(artwork.xlsx!G:G,QUOTIENT(ROW(A140)-1,3)+2)&amp;" */","  ")&amp;
IF(AND(INDEX(artwork.xlsx!F:F,QUOTIENT(ROW(A140)-1,3)+2)&lt;&gt;""),"/* "&amp;INDEX(artwork.xlsx!F:F,QUOTIENT(ROW(A140)-1,3)+2)&amp;" */","  ")&amp;IF(AND(ISERROR(MATCH("},",B145:B$5003,0)), ISERROR(MATCH("    ];",$A$5:A144,0))),"];","")</f>
        <v xml:space="preserve">    </v>
      </c>
      <c r="B145" t="str">
        <f t="shared" si="5"/>
        <v/>
      </c>
      <c r="C145" s="18" t="str">
        <f>IF(AND(MOD(ROW(A140)-1,3)=0, INDEX(artwork.xlsx!J:J,QUOTIENT(ROW(A140)-1,3)+2)&lt;&gt;""),
     artwork.xlsx!$H$1&amp;": """ &amp;SUBSTITUTE(INDEX(artwork.xlsx!H:H,QUOTIENT(ROW(A140)-1,3)+2)," ","") &amp;""",  " &amp;
     artwork.xlsx!$J$1&amp; ": """ &amp; INDEX(artwork.xlsx!J:J,QUOTIENT(ROW(A140)-1,3)+2) &amp;""",  " &amp;
     artwork.xlsx!$L$1&amp; ": """ &amp; SUBSTITUTE(IF(LEFT(INDEX(artwork.xlsx!L:L,QUOTIENT(ROW(A140)-1,3)+2),4)="http","",artwork.xlsx!$M$1) &amp; INDEX(artwork.xlsx!L:L,QUOTIENT(ROW(A140)-1,3)+2),artwork.xlsx!$N$1,"") &amp; """,",
 IF(AND(MOD(ROW(A140)-1,3)=1,INDEX(artwork.xlsx!J:J,QUOTIENT(ROW(A140)-1,3)+2)&lt;&gt;""),
SUBSTITUTE(    artwork.xlsx!$K$1&amp;": '\\n" &amp;
SUBSTITUTE(SUBSTITUTE(SUBSTITUTE(SUBSTITUTE(SUBSTITUTE(INDEX(artwork.xlsx!K:K,QUOTIENT(ROW(A140)-1,3)+2),"'","\'"),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IF(MOD(ROW(A140)-1,3)=2,"","")))</f>
        <v>text_html: '\
&lt;div class="card-text" style="top:10px;"&gt;&lt;div style="position:relative; top:0px;"&gt;&lt;div style="font-weight: bold;"&gt;&lt;div style="line-height:28px;"&gt;\
&lt;div style="display:inline;"&gt;&lt;div style="display:inline; font-size:28px;"&gt;+2 Cartes&lt;/div&gt;&lt;/div&gt;&lt;br&gt;\
&lt;div style="display:inline;"&gt;&lt;div style="display:inline; font-size:28px;"&gt;+1 Action&lt;/div&gt;&lt;/div&gt;&lt;br&gt;\
&lt;/div&gt;&lt;/div&gt;&lt;/div&gt;&lt;div style="position:relative; top:10px;"&gt;&lt;div style="line-height:19px;"&gt;\
&lt;div style="display:inline;"&gt;&lt;div style="display:inline; font-size:19px;"&gt;Quand vous défaussez cette carte&lt;/div&gt;&lt;/div&gt;&lt;br&gt;\
&lt;div style="display:inline;"&gt;&lt;div style="display:inline; font-size:19px;"&gt;de votre zone de jeu, si vous avez&lt;/div&gt;&lt;/div&gt;&lt;br&gt;\
&lt;div style="display:inline;"&gt;&lt;div style="display:inline; font-size:19px;"&gt;une Potion en jeu, vous pouvez&lt;/div&gt;&lt;/div&gt;&lt;br&gt;\
&lt;div style="display:inline;"&gt;&lt;div style="display:inline; font-size:19px;"&gt;placer cette carte sur votre pioche.&lt;/div&gt;&lt;/div&gt;&lt;br&gt;\
&lt;/div&gt;&lt;/div&gt;&lt;div class="horizontal-line" style="width:200px; height:3px;margin-top:-92px;"&gt;&lt;/div&gt;&lt;/div&gt;'</v>
      </c>
    </row>
    <row r="146" spans="1:3" x14ac:dyDescent="0.25">
      <c r="A146" t="str">
        <f>IF(AND(MOD(ROW(A141)-1,3)=0,INDEX(artwork.xlsx!G:G,QUOTIENT(ROW(A141)-1,3)+2)&lt;&gt;""),"/* "&amp;INDEX(artwork.xlsx!G:G,QUOTIENT(ROW(A141)-1,3)+2)&amp;" */","  ")&amp;
IF(AND(INDEX(artwork.xlsx!F:F,QUOTIENT(ROW(A141)-1,3)+2)&lt;&gt;""),"/* "&amp;INDEX(artwork.xlsx!F:F,QUOTIENT(ROW(A141)-1,3)+2)&amp;" */","  ")&amp;IF(AND(ISERROR(MATCH("},",B146:B$5003,0)), ISERROR(MATCH("    ];",$A$5:A142,0))),"];","")</f>
        <v xml:space="preserve">    </v>
      </c>
      <c r="B146" t="str">
        <f t="shared" si="5"/>
        <v>},</v>
      </c>
      <c r="C146" s="18" t="str">
        <f>IF(AND(MOD(ROW(A141)-1,3)=0, INDEX(artwork.xlsx!J:J,QUOTIENT(ROW(A141)-1,3)+2)&lt;&gt;""),
     artwork.xlsx!$H$1&amp;": """ &amp;SUBSTITUTE(INDEX(artwork.xlsx!H:H,QUOTIENT(ROW(A141)-1,3)+2)," ","") &amp;""",  " &amp;
     artwork.xlsx!$J$1&amp; ": """ &amp; INDEX(artwork.xlsx!J:J,QUOTIENT(ROW(A141)-1,3)+2) &amp;""",  " &amp;
     artwork.xlsx!$L$1&amp; ": """ &amp; SUBSTITUTE(IF(LEFT(INDEX(artwork.xlsx!L:L,QUOTIENT(ROW(A141)-1,3)+2),4)="http","",artwork.xlsx!$M$1) &amp; INDEX(artwork.xlsx!L:L,QUOTIENT(ROW(A141)-1,3)+2),artwork.xlsx!$N$1,"") &amp; """,",
 IF(AND(MOD(ROW(A141)-1,3)=1,INDEX(artwork.xlsx!J:J,QUOTIENT(ROW(A141)-1,3)+2)&lt;&gt;""),
SUBSTITUTE(    artwork.xlsx!$K$1&amp;": '\\n" &amp;
SUBSTITUTE(SUBSTITUTE(SUBSTITUTE(SUBSTITUTE(SUBSTITUTE(INDEX(artwork.xlsx!K:K,QUOTIENT(ROW(A141)-1,3)+2),"'","\'"),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IF(MOD(ROW(A141)-1,3)=2,"","")))</f>
        <v/>
      </c>
    </row>
    <row r="147" spans="1:3" x14ac:dyDescent="0.25">
      <c r="A147" t="str">
        <f>IF(AND(MOD(ROW(A142)-1,3)=0,INDEX(artwork.xlsx!G:G,QUOTIENT(ROW(A142)-1,3)+2)&lt;&gt;""),"/* "&amp;INDEX(artwork.xlsx!G:G,QUOTIENT(ROW(A142)-1,3)+2)&amp;" */","  ")&amp;
IF(AND(INDEX(artwork.xlsx!F:F,QUOTIENT(ROW(A142)-1,3)+2)&lt;&gt;""),"/* "&amp;INDEX(artwork.xlsx!F:F,QUOTIENT(ROW(A142)-1,3)+2)&amp;" */","  ")&amp;IF(AND(ISERROR(MATCH("},",B147:B$5003,0)), ISERROR(MATCH("    ];",$A$5:A143,0))),"];","")</f>
        <v xml:space="preserve">    </v>
      </c>
      <c r="B147" t="str">
        <f t="shared" si="5"/>
        <v>{</v>
      </c>
      <c r="C147" s="18" t="str">
        <f>IF(AND(MOD(ROW(A142)-1,3)=0, INDEX(artwork.xlsx!J:J,QUOTIENT(ROW(A142)-1,3)+2)&lt;&gt;""),
     artwork.xlsx!$H$1&amp;": """ &amp;SUBSTITUTE(INDEX(artwork.xlsx!H:H,QUOTIENT(ROW(A142)-1,3)+2)," ","") &amp;""",  " &amp;
     artwork.xlsx!$J$1&amp; ": """ &amp; INDEX(artwork.xlsx!J:J,QUOTIENT(ROW(A142)-1,3)+2) &amp;""",  " &amp;
     artwork.xlsx!$L$1&amp; ": """ &amp; SUBSTITUTE(IF(LEFT(INDEX(artwork.xlsx!L:L,QUOTIENT(ROW(A142)-1,3)+2),4)="http","",artwork.xlsx!$M$1) &amp; INDEX(artwork.xlsx!L:L,QUOTIENT(ROW(A142)-1,3)+2),artwork.xlsx!$N$1,"") &amp; """,",
 IF(AND(MOD(ROW(A142)-1,3)=1,INDEX(artwork.xlsx!J:J,QUOTIENT(ROW(A142)-1,3)+2)&lt;&gt;""),
SUBSTITUTE(    artwork.xlsx!$K$1&amp;": '\\n" &amp;
SUBSTITUTE(SUBSTITUTE(SUBSTITUTE(SUBSTITUTE(SUBSTITUTE(INDEX(artwork.xlsx!K:K,QUOTIENT(ROW(A142)-1,3)+2),"'","\'"),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IF(MOD(ROW(A142)-1,3)=2,"","")))</f>
        <v>id: "apothecary",  frenchName: "Apothicaire",  artwork: "http://wiki.dominionstrategy.com/images/e/e6/ApothecaryArt.jpg",</v>
      </c>
    </row>
    <row r="148" spans="1:3" ht="150" x14ac:dyDescent="0.25">
      <c r="A148" t="str">
        <f>IF(AND(MOD(ROW(A143)-1,3)=0,INDEX(artwork.xlsx!G:G,QUOTIENT(ROW(A143)-1,3)+2)&lt;&gt;""),"/* "&amp;INDEX(artwork.xlsx!G:G,QUOTIENT(ROW(A143)-1,3)+2)&amp;" */","  ")&amp;
IF(AND(INDEX(artwork.xlsx!F:F,QUOTIENT(ROW(A143)-1,3)+2)&lt;&gt;""),"/* "&amp;INDEX(artwork.xlsx!F:F,QUOTIENT(ROW(A143)-1,3)+2)&amp;" */","  ")&amp;IF(AND(ISERROR(MATCH("},",B148:B$5003,0)), ISERROR(MATCH("    ];",$A$5:A147,0))),"];","")</f>
        <v xml:space="preserve">    </v>
      </c>
      <c r="B148" t="str">
        <f t="shared" si="5"/>
        <v/>
      </c>
      <c r="C148" s="18" t="str">
        <f>IF(AND(MOD(ROW(A143)-1,3)=0, INDEX(artwork.xlsx!J:J,QUOTIENT(ROW(A143)-1,3)+2)&lt;&gt;""),
     artwork.xlsx!$H$1&amp;": """ &amp;SUBSTITUTE(INDEX(artwork.xlsx!H:H,QUOTIENT(ROW(A143)-1,3)+2)," ","") &amp;""",  " &amp;
     artwork.xlsx!$J$1&amp; ": """ &amp; INDEX(artwork.xlsx!J:J,QUOTIENT(ROW(A143)-1,3)+2) &amp;""",  " &amp;
     artwork.xlsx!$L$1&amp; ": """ &amp; SUBSTITUTE(IF(LEFT(INDEX(artwork.xlsx!L:L,QUOTIENT(ROW(A143)-1,3)+2),4)="http","",artwork.xlsx!$M$1) &amp; INDEX(artwork.xlsx!L:L,QUOTIENT(ROW(A143)-1,3)+2),artwork.xlsx!$N$1,"") &amp; """,",
 IF(AND(MOD(ROW(A143)-1,3)=1,INDEX(artwork.xlsx!J:J,QUOTIENT(ROW(A143)-1,3)+2)&lt;&gt;""),
SUBSTITUTE(    artwork.xlsx!$K$1&amp;": '\\n" &amp;
SUBSTITUTE(SUBSTITUTE(SUBSTITUTE(SUBSTITUTE(SUBSTITUTE(INDEX(artwork.xlsx!K:K,QUOTIENT(ROW(A143)-1,3)+2),"'","\'"),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IF(MOD(ROW(A143)-1,3)=2,"","")))</f>
        <v>text_html: '\
&lt;div class="card-text" style="top:10px;"&gt;&lt;div style="position:relative; top:0px;"&gt;&lt;div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&lt;/div&gt;&lt;/div&gt;&lt;/div&gt;&lt;div style="position:relative; top:0px;"&gt;&lt;div style="line-height:20px;"&gt;\
&lt;div style="display:inline;"&gt;&lt;div style="display:inline; font-size:20px;"&gt;Dévoilez les 4 premières cartes de&lt;/div&gt;&lt;/div&gt;&lt;br&gt;\
&lt;div style="display:inline;"&gt;&lt;div style="display:inline; font-size:20px;"&gt;votre pioche. Prenez en main les&lt;/div&gt;&lt;/div&gt;&lt;br&gt;\
&lt;div style="display:inline;"&gt;&lt;div style="display:inline; font-size:20px;"&gt;Cuivres et les Potions. Replacez le&lt;/div&gt;&lt;/div&gt;&lt;br&gt;\
&lt;div style="display:inline;"&gt;&lt;div style="display:inline; font-size:20px;"&gt;reste dans l\'ordre de votre choix.&lt;/div&gt;&lt;/div&gt;&lt;br&gt;\
&lt;/div&gt;&lt;/div&gt;&lt;/div&gt;'</v>
      </c>
    </row>
    <row r="149" spans="1:3" x14ac:dyDescent="0.25">
      <c r="A149" t="str">
        <f>IF(AND(MOD(ROW(A144)-1,3)=0,INDEX(artwork.xlsx!G:G,QUOTIENT(ROW(A144)-1,3)+2)&lt;&gt;""),"/* "&amp;INDEX(artwork.xlsx!G:G,QUOTIENT(ROW(A144)-1,3)+2)&amp;" */","  ")&amp;
IF(AND(INDEX(artwork.xlsx!F:F,QUOTIENT(ROW(A144)-1,3)+2)&lt;&gt;""),"/* "&amp;INDEX(artwork.xlsx!F:F,QUOTIENT(ROW(A144)-1,3)+2)&amp;" */","  ")&amp;IF(AND(ISERROR(MATCH("},",B149:B$5003,0)), ISERROR(MATCH("    ];",$A$5:A145,0))),"];","")</f>
        <v xml:space="preserve">    </v>
      </c>
      <c r="B149" t="str">
        <f t="shared" si="5"/>
        <v>},</v>
      </c>
      <c r="C149" s="18" t="str">
        <f>IF(AND(MOD(ROW(A144)-1,3)=0, INDEX(artwork.xlsx!J:J,QUOTIENT(ROW(A144)-1,3)+2)&lt;&gt;""),
     artwork.xlsx!$H$1&amp;": """ &amp;SUBSTITUTE(INDEX(artwork.xlsx!H:H,QUOTIENT(ROW(A144)-1,3)+2)," ","") &amp;""",  " &amp;
     artwork.xlsx!$J$1&amp; ": """ &amp; INDEX(artwork.xlsx!J:J,QUOTIENT(ROW(A144)-1,3)+2) &amp;""",  " &amp;
     artwork.xlsx!$L$1&amp; ": """ &amp; SUBSTITUTE(IF(LEFT(INDEX(artwork.xlsx!L:L,QUOTIENT(ROW(A144)-1,3)+2),4)="http","",artwork.xlsx!$M$1) &amp; INDEX(artwork.xlsx!L:L,QUOTIENT(ROW(A144)-1,3)+2),artwork.xlsx!$N$1,"") &amp; """,",
 IF(AND(MOD(ROW(A144)-1,3)=1,INDEX(artwork.xlsx!J:J,QUOTIENT(ROW(A144)-1,3)+2)&lt;&gt;""),
SUBSTITUTE(    artwork.xlsx!$K$1&amp;": '\\n" &amp;
SUBSTITUTE(SUBSTITUTE(SUBSTITUTE(SUBSTITUTE(SUBSTITUTE(INDEX(artwork.xlsx!K:K,QUOTIENT(ROW(A144)-1,3)+2),"'","\'"),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IF(MOD(ROW(A144)-1,3)=2,"","")))</f>
        <v/>
      </c>
    </row>
    <row r="150" spans="1:3" x14ac:dyDescent="0.25">
      <c r="A150" t="str">
        <f>IF(AND(MOD(ROW(A145)-1,3)=0,INDEX(artwork.xlsx!G:G,QUOTIENT(ROW(A145)-1,3)+2)&lt;&gt;""),"/* "&amp;INDEX(artwork.xlsx!G:G,QUOTIENT(ROW(A145)-1,3)+2)&amp;" */","  ")&amp;
IF(AND(INDEX(artwork.xlsx!F:F,QUOTIENT(ROW(A145)-1,3)+2)&lt;&gt;""),"/* "&amp;INDEX(artwork.xlsx!F:F,QUOTIENT(ROW(A145)-1,3)+2)&amp;" */","  ")&amp;IF(AND(ISERROR(MATCH("},",B150:B$5003,0)), ISERROR(MATCH("    ];",$A$5:A146,0))),"];","")</f>
        <v xml:space="preserve">    </v>
      </c>
      <c r="B150" t="str">
        <f t="shared" si="5"/>
        <v>{</v>
      </c>
      <c r="C150" s="18" t="str">
        <f>IF(AND(MOD(ROW(A145)-1,3)=0, INDEX(artwork.xlsx!J:J,QUOTIENT(ROW(A145)-1,3)+2)&lt;&gt;""),
     artwork.xlsx!$H$1&amp;": """ &amp;SUBSTITUTE(INDEX(artwork.xlsx!H:H,QUOTIENT(ROW(A145)-1,3)+2)," ","") &amp;""",  " &amp;
     artwork.xlsx!$J$1&amp; ": """ &amp; INDEX(artwork.xlsx!J:J,QUOTIENT(ROW(A145)-1,3)+2) &amp;""",  " &amp;
     artwork.xlsx!$L$1&amp; ": """ &amp; SUBSTITUTE(IF(LEFT(INDEX(artwork.xlsx!L:L,QUOTIENT(ROW(A145)-1,3)+2),4)="http","",artwork.xlsx!$M$1) &amp; INDEX(artwork.xlsx!L:L,QUOTIENT(ROW(A145)-1,3)+2),artwork.xlsx!$N$1,"") &amp; """,",
 IF(AND(MOD(ROW(A145)-1,3)=1,INDEX(artwork.xlsx!J:J,QUOTIENT(ROW(A145)-1,3)+2)&lt;&gt;""),
SUBSTITUTE(    artwork.xlsx!$K$1&amp;": '\\n" &amp;
SUBSTITUTE(SUBSTITUTE(SUBSTITUTE(SUBSTITUTE(SUBSTITUTE(INDEX(artwork.xlsx!K:K,QUOTIENT(ROW(A145)-1,3)+2),"'","\'"),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IF(MOD(ROW(A145)-1,3)=2,"","")))</f>
        <v>id: "apprentice",  frenchName: "Apprenti",  artwork: "http://wiki.dominionstrategy.com/images/1/1c/ApprenticeArt.jpg",</v>
      </c>
    </row>
    <row r="151" spans="1:3" ht="180" x14ac:dyDescent="0.25">
      <c r="A151" t="str">
        <f>IF(AND(MOD(ROW(A146)-1,3)=0,INDEX(artwork.xlsx!G:G,QUOTIENT(ROW(A146)-1,3)+2)&lt;&gt;""),"/* "&amp;INDEX(artwork.xlsx!G:G,QUOTIENT(ROW(A146)-1,3)+2)&amp;" */","  ")&amp;
IF(AND(INDEX(artwork.xlsx!F:F,QUOTIENT(ROW(A146)-1,3)+2)&lt;&gt;""),"/* "&amp;INDEX(artwork.xlsx!F:F,QUOTIENT(ROW(A146)-1,3)+2)&amp;" */","  ")&amp;IF(AND(ISERROR(MATCH("},",B151:B$5003,0)), ISERROR(MATCH("    ];",$A$5:A150,0))),"];","")</f>
        <v xml:space="preserve">    </v>
      </c>
      <c r="B151" t="str">
        <f t="shared" si="5"/>
        <v/>
      </c>
      <c r="C151" s="18" t="str">
        <f>IF(AND(MOD(ROW(A146)-1,3)=0, INDEX(artwork.xlsx!J:J,QUOTIENT(ROW(A146)-1,3)+2)&lt;&gt;""),
     artwork.xlsx!$H$1&amp;": """ &amp;SUBSTITUTE(INDEX(artwork.xlsx!H:H,QUOTIENT(ROW(A146)-1,3)+2)," ","") &amp;""",  " &amp;
     artwork.xlsx!$J$1&amp; ": """ &amp; INDEX(artwork.xlsx!J:J,QUOTIENT(ROW(A146)-1,3)+2) &amp;""",  " &amp;
     artwork.xlsx!$L$1&amp; ": """ &amp; SUBSTITUTE(IF(LEFT(INDEX(artwork.xlsx!L:L,QUOTIENT(ROW(A146)-1,3)+2),4)="http","",artwork.xlsx!$M$1) &amp; INDEX(artwork.xlsx!L:L,QUOTIENT(ROW(A146)-1,3)+2),artwork.xlsx!$N$1,"") &amp; """,",
 IF(AND(MOD(ROW(A146)-1,3)=1,INDEX(artwork.xlsx!J:J,QUOTIENT(ROW(A146)-1,3)+2)&lt;&gt;""),
SUBSTITUTE(    artwork.xlsx!$K$1&amp;": '\\n" &amp;
SUBSTITUTE(SUBSTITUTE(SUBSTITUTE(SUBSTITUTE(SUBSTITUTE(INDEX(artwork.xlsx!K:K,QUOTIENT(ROW(A146)-1,3)+2),"'","\'"),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IF(MOD(ROW(A146)-1,3)=2,"","")))</f>
        <v>text_html: '\
&lt;div class="card-text" style="top:29px;"&gt;&lt;div style="position:relative; top:0px;"&gt;&lt;div style="font-weight: bold;"&gt;&lt;div style="line-height:28px;"&gt;\
&lt;div style="display:inline;"&gt;&lt;div style="display:inline; font-size:28px;"&gt;+1 Action&lt;/div&gt;&lt;/div&gt;&lt;br&gt;\
&lt;/div&gt;&lt;/div&gt;&lt;/div&gt;&lt;div style="position:relative; top:10px;"&gt;&lt;div style="line-height:20px;"&gt;\
&lt;div style="display:inline;"&gt;&lt;div style="display:inline; font-size:20px;"&gt;Écartez une carte de votre main.&lt;/div&gt;&lt;/div&gt;&lt;br&gt;\
&lt;div style="display:inline;"&gt;&lt;div style="display:inline; font-size:20px;"&gt;&lt;div style="display: inline; font-weight: bold;"&gt;+1 Carte&lt;/div&gt; par      de son coût.&lt;/div&gt;&lt;/div&gt;&lt;br&gt;\
&lt;div style="display:inline;"&gt;&lt;div style="display:inline; font-size:20px;"&gt;&lt;div style="display: inline; font-weight: bold;"&gt;+2 Cartes&lt;/div&gt; si      dans son coût.&lt;/div&gt;&lt;/div&gt;&lt;br&gt;\
&lt;/div&gt;&lt;/div&gt;\
&lt;div class="card-text-coin-icon" style="transform:scale(0.19); top:64px; display: inline;left:135px;"&gt;\
&lt;div class="card-text-coin-text-container" style="display:inline;"&gt;\
&lt;div class="card-text-coin-text" style="color: black; display:inline; top:8px;"&gt;&lt;/div&gt;&lt;/div&gt;&lt;/div&gt;&lt;div class="card-text-potion-icon" style="transform:scale(0.22); top:84px; display: inline;left:130px;"&gt;&lt;/div&gt;&lt;/div&gt;'</v>
      </c>
    </row>
    <row r="152" spans="1:3" x14ac:dyDescent="0.25">
      <c r="A152" t="str">
        <f>IF(AND(MOD(ROW(A147)-1,3)=0,INDEX(artwork.xlsx!G:G,QUOTIENT(ROW(A147)-1,3)+2)&lt;&gt;""),"/* "&amp;INDEX(artwork.xlsx!G:G,QUOTIENT(ROW(A147)-1,3)+2)&amp;" */","  ")&amp;
IF(AND(INDEX(artwork.xlsx!F:F,QUOTIENT(ROW(A147)-1,3)+2)&lt;&gt;""),"/* "&amp;INDEX(artwork.xlsx!F:F,QUOTIENT(ROW(A147)-1,3)+2)&amp;" */","  ")&amp;IF(AND(ISERROR(MATCH("},",B152:B$5003,0)), ISERROR(MATCH("    ];",$A$5:A148,0))),"];","")</f>
        <v xml:space="preserve">    </v>
      </c>
      <c r="B152" t="str">
        <f t="shared" si="5"/>
        <v>},</v>
      </c>
      <c r="C152" s="18" t="str">
        <f>IF(AND(MOD(ROW(A147)-1,3)=0, INDEX(artwork.xlsx!J:J,QUOTIENT(ROW(A147)-1,3)+2)&lt;&gt;""),
     artwork.xlsx!$H$1&amp;": """ &amp;SUBSTITUTE(INDEX(artwork.xlsx!H:H,QUOTIENT(ROW(A147)-1,3)+2)," ","") &amp;""",  " &amp;
     artwork.xlsx!$J$1&amp; ": """ &amp; INDEX(artwork.xlsx!J:J,QUOTIENT(ROW(A147)-1,3)+2) &amp;""",  " &amp;
     artwork.xlsx!$L$1&amp; ": """ &amp; SUBSTITUTE(IF(LEFT(INDEX(artwork.xlsx!L:L,QUOTIENT(ROW(A147)-1,3)+2),4)="http","",artwork.xlsx!$M$1) &amp; INDEX(artwork.xlsx!L:L,QUOTIENT(ROW(A147)-1,3)+2),artwork.xlsx!$N$1,"") &amp; """,",
 IF(AND(MOD(ROW(A147)-1,3)=1,INDEX(artwork.xlsx!J:J,QUOTIENT(ROW(A147)-1,3)+2)&lt;&gt;""),
SUBSTITUTE(    artwork.xlsx!$K$1&amp;": '\\n" &amp;
SUBSTITUTE(SUBSTITUTE(SUBSTITUTE(SUBSTITUTE(SUBSTITUTE(INDEX(artwork.xlsx!K:K,QUOTIENT(ROW(A147)-1,3)+2),"'","\'"),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IF(MOD(ROW(A147)-1,3)=2,"","")))</f>
        <v/>
      </c>
    </row>
    <row r="153" spans="1:3" x14ac:dyDescent="0.25">
      <c r="A153" t="str">
        <f>IF(AND(MOD(ROW(A148)-1,3)=0,INDEX(artwork.xlsx!G:G,QUOTIENT(ROW(A148)-1,3)+2)&lt;&gt;""),"/* "&amp;INDEX(artwork.xlsx!G:G,QUOTIENT(ROW(A148)-1,3)+2)&amp;" */","  ")&amp;
IF(AND(INDEX(artwork.xlsx!F:F,QUOTIENT(ROW(A148)-1,3)+2)&lt;&gt;""),"/* "&amp;INDEX(artwork.xlsx!F:F,QUOTIENT(ROW(A148)-1,3)+2)&amp;" */","  ")&amp;IF(AND(ISERROR(MATCH("},",B153:B$5003,0)), ISERROR(MATCH("    ];",$A$5:A149,0))),"];","")</f>
        <v xml:space="preserve">    </v>
      </c>
      <c r="B153" t="str">
        <f t="shared" si="5"/>
        <v>{</v>
      </c>
      <c r="C153" s="18" t="str">
        <f>IF(AND(MOD(ROW(A148)-1,3)=0, INDEX(artwork.xlsx!J:J,QUOTIENT(ROW(A148)-1,3)+2)&lt;&gt;""),
     artwork.xlsx!$H$1&amp;": """ &amp;SUBSTITUTE(INDEX(artwork.xlsx!H:H,QUOTIENT(ROW(A148)-1,3)+2)," ","") &amp;""",  " &amp;
     artwork.xlsx!$J$1&amp; ": """ &amp; INDEX(artwork.xlsx!J:J,QUOTIENT(ROW(A148)-1,3)+2) &amp;""",  " &amp;
     artwork.xlsx!$L$1&amp; ": """ &amp; SUBSTITUTE(IF(LEFT(INDEX(artwork.xlsx!L:L,QUOTIENT(ROW(A148)-1,3)+2),4)="http","",artwork.xlsx!$M$1) &amp; INDEX(artwork.xlsx!L:L,QUOTIENT(ROW(A148)-1,3)+2),artwork.xlsx!$N$1,"") &amp; """,",
 IF(AND(MOD(ROW(A148)-1,3)=1,INDEX(artwork.xlsx!J:J,QUOTIENT(ROW(A148)-1,3)+2)&lt;&gt;""),
SUBSTITUTE(    artwork.xlsx!$K$1&amp;": '\\n" &amp;
SUBSTITUTE(SUBSTITUTE(SUBSTITUTE(SUBSTITUTE(SUBSTITUTE(INDEX(artwork.xlsx!K:K,QUOTIENT(ROW(A148)-1,3)+2),"'","\'"),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IF(MOD(ROW(A148)-1,3)=2,"","")))</f>
        <v>id: "familiar",  frenchName: "Familier",  artwork: "http://wiki.dominionstrategy.com/images/4/45/FamiliarArt.jpg",</v>
      </c>
    </row>
    <row r="154" spans="1:3" ht="120" x14ac:dyDescent="0.25">
      <c r="A154" t="str">
        <f>IF(AND(MOD(ROW(A149)-1,3)=0,INDEX(artwork.xlsx!G:G,QUOTIENT(ROW(A149)-1,3)+2)&lt;&gt;""),"/* "&amp;INDEX(artwork.xlsx!G:G,QUOTIENT(ROW(A149)-1,3)+2)&amp;" */","  ")&amp;
IF(AND(INDEX(artwork.xlsx!F:F,QUOTIENT(ROW(A149)-1,3)+2)&lt;&gt;""),"/* "&amp;INDEX(artwork.xlsx!F:F,QUOTIENT(ROW(A149)-1,3)+2)&amp;" */","  ")&amp;IF(AND(ISERROR(MATCH("},",B154:B$5003,0)), ISERROR(MATCH("    ];",$A$5:A153,0))),"];","")</f>
        <v xml:space="preserve">    </v>
      </c>
      <c r="B154" t="str">
        <f t="shared" si="5"/>
        <v/>
      </c>
      <c r="C154" s="18" t="str">
        <f>IF(AND(MOD(ROW(A149)-1,3)=0, INDEX(artwork.xlsx!J:J,QUOTIENT(ROW(A149)-1,3)+2)&lt;&gt;""),
     artwork.xlsx!$H$1&amp;": """ &amp;SUBSTITUTE(INDEX(artwork.xlsx!H:H,QUOTIENT(ROW(A149)-1,3)+2)," ","") &amp;""",  " &amp;
     artwork.xlsx!$J$1&amp; ": """ &amp; INDEX(artwork.xlsx!J:J,QUOTIENT(ROW(A149)-1,3)+2) &amp;""",  " &amp;
     artwork.xlsx!$L$1&amp; ": """ &amp; SUBSTITUTE(IF(LEFT(INDEX(artwork.xlsx!L:L,QUOTIENT(ROW(A149)-1,3)+2),4)="http","",artwork.xlsx!$M$1) &amp; INDEX(artwork.xlsx!L:L,QUOTIENT(ROW(A149)-1,3)+2),artwork.xlsx!$N$1,"") &amp; """,",
 IF(AND(MOD(ROW(A149)-1,3)=1,INDEX(artwork.xlsx!J:J,QUOTIENT(ROW(A149)-1,3)+2)&lt;&gt;""),
SUBSTITUTE(    artwork.xlsx!$K$1&amp;": '\\n" &amp;
SUBSTITUTE(SUBSTITUTE(SUBSTITUTE(SUBSTITUTE(SUBSTITUTE(INDEX(artwork.xlsx!K:K,QUOTIENT(ROW(A149)-1,3)+2),"'","\'"),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IF(MOD(ROW(A149)-1,3)=2,"","")))</f>
        <v>text_html: '\
&lt;div class="card-text" style="top:29px;"&gt;&lt;div style="position:relative; top:-10px;"&gt;&lt;div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&lt;/div&gt;&lt;/div&gt;&lt;/div&gt;&lt;div style="position:relative; top:undefinedpx;"&gt;&lt;div style="line-height:22px;"&gt;\
&lt;div style="display:inline;"&gt;&lt;div style="display:inline; font-size:21px;"&gt;Tous vos adversaires reçoivent&lt;/div&gt;&lt;/div&gt;&lt;br&gt;\
&lt;div style="display:inline;"&gt;&lt;div style="display:inline; font-size:21px;"&gt;une Malédiction.&lt;/div&gt;&lt;/div&gt;&lt;br&gt;\
&lt;/div&gt;&lt;/div&gt;&lt;/div&gt;'</v>
      </c>
    </row>
    <row r="155" spans="1:3" x14ac:dyDescent="0.25">
      <c r="A155" t="str">
        <f>IF(AND(MOD(ROW(A150)-1,3)=0,INDEX(artwork.xlsx!G:G,QUOTIENT(ROW(A150)-1,3)+2)&lt;&gt;""),"/* "&amp;INDEX(artwork.xlsx!G:G,QUOTIENT(ROW(A150)-1,3)+2)&amp;" */","  ")&amp;
IF(AND(INDEX(artwork.xlsx!F:F,QUOTIENT(ROW(A150)-1,3)+2)&lt;&gt;""),"/* "&amp;INDEX(artwork.xlsx!F:F,QUOTIENT(ROW(A150)-1,3)+2)&amp;" */","  ")&amp;IF(AND(ISERROR(MATCH("},",B155:B$5003,0)), ISERROR(MATCH("    ];",$A$5:A151,0))),"];","")</f>
        <v xml:space="preserve">    </v>
      </c>
      <c r="B155" t="str">
        <f t="shared" si="5"/>
        <v>},</v>
      </c>
      <c r="C155" s="18" t="str">
        <f>IF(AND(MOD(ROW(A150)-1,3)=0, INDEX(artwork.xlsx!J:J,QUOTIENT(ROW(A150)-1,3)+2)&lt;&gt;""),
     artwork.xlsx!$H$1&amp;": """ &amp;SUBSTITUTE(INDEX(artwork.xlsx!H:H,QUOTIENT(ROW(A150)-1,3)+2)," ","") &amp;""",  " &amp;
     artwork.xlsx!$J$1&amp; ": """ &amp; INDEX(artwork.xlsx!J:J,QUOTIENT(ROW(A150)-1,3)+2) &amp;""",  " &amp;
     artwork.xlsx!$L$1&amp; ": """ &amp; SUBSTITUTE(IF(LEFT(INDEX(artwork.xlsx!L:L,QUOTIENT(ROW(A150)-1,3)+2),4)="http","",artwork.xlsx!$M$1) &amp; INDEX(artwork.xlsx!L:L,QUOTIENT(ROW(A150)-1,3)+2),artwork.xlsx!$N$1,"") &amp; """,",
 IF(AND(MOD(ROW(A150)-1,3)=1,INDEX(artwork.xlsx!J:J,QUOTIENT(ROW(A150)-1,3)+2)&lt;&gt;""),
SUBSTITUTE(    artwork.xlsx!$K$1&amp;": '\\n" &amp;
SUBSTITUTE(SUBSTITUTE(SUBSTITUTE(SUBSTITUTE(SUBSTITUTE(INDEX(artwork.xlsx!K:K,QUOTIENT(ROW(A150)-1,3)+2),"'","\'"),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IF(MOD(ROW(A150)-1,3)=2,"","")))</f>
        <v/>
      </c>
    </row>
    <row r="156" spans="1:3" x14ac:dyDescent="0.25">
      <c r="A156" t="str">
        <f>IF(AND(MOD(ROW(A151)-1,3)=0,INDEX(artwork.xlsx!G:G,QUOTIENT(ROW(A151)-1,3)+2)&lt;&gt;""),"/* "&amp;INDEX(artwork.xlsx!G:G,QUOTIENT(ROW(A151)-1,3)+2)&amp;" */","  ")&amp;
IF(AND(INDEX(artwork.xlsx!F:F,QUOTIENT(ROW(A151)-1,3)+2)&lt;&gt;""),"/* "&amp;INDEX(artwork.xlsx!F:F,QUOTIENT(ROW(A151)-1,3)+2)&amp;" */","  ")&amp;IF(AND(ISERROR(MATCH("},",B156:B$5003,0)), ISERROR(MATCH("    ];",$A$5:A152,0))),"];","")</f>
        <v xml:space="preserve">    </v>
      </c>
      <c r="B156" t="str">
        <f t="shared" si="5"/>
        <v>{</v>
      </c>
      <c r="C156" s="18" t="str">
        <f>IF(AND(MOD(ROW(A151)-1,3)=0, INDEX(artwork.xlsx!J:J,QUOTIENT(ROW(A151)-1,3)+2)&lt;&gt;""),
     artwork.xlsx!$H$1&amp;": """ &amp;SUBSTITUTE(INDEX(artwork.xlsx!H:H,QUOTIENT(ROW(A151)-1,3)+2)," ","") &amp;""",  " &amp;
     artwork.xlsx!$J$1&amp; ": """ &amp; INDEX(artwork.xlsx!J:J,QUOTIENT(ROW(A151)-1,3)+2) &amp;""",  " &amp;
     artwork.xlsx!$L$1&amp; ": """ &amp; SUBSTITUTE(IF(LEFT(INDEX(artwork.xlsx!L:L,QUOTIENT(ROW(A151)-1,3)+2),4)="http","",artwork.xlsx!$M$1) &amp; INDEX(artwork.xlsx!L:L,QUOTIENT(ROW(A151)-1,3)+2),artwork.xlsx!$N$1,"") &amp; """,",
 IF(AND(MOD(ROW(A151)-1,3)=1,INDEX(artwork.xlsx!J:J,QUOTIENT(ROW(A151)-1,3)+2)&lt;&gt;""),
SUBSTITUTE(    artwork.xlsx!$K$1&amp;": '\\n" &amp;
SUBSTITUTE(SUBSTITUTE(SUBSTITUTE(SUBSTITUTE(SUBSTITUTE(INDEX(artwork.xlsx!K:K,QUOTIENT(ROW(A151)-1,3)+2),"'","\'"),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IF(MOD(ROW(A151)-1,3)=2,"","")))</f>
        <v>id: "golem",  frenchName: "Golem ",  artwork: "http://wiki.dominionstrategy.com/images/3/38/GolemArt.jpg",</v>
      </c>
    </row>
    <row r="157" spans="1:3" ht="135" x14ac:dyDescent="0.25">
      <c r="A157" t="str">
        <f>IF(AND(MOD(ROW(A152)-1,3)=0,INDEX(artwork.xlsx!G:G,QUOTIENT(ROW(A152)-1,3)+2)&lt;&gt;""),"/* "&amp;INDEX(artwork.xlsx!G:G,QUOTIENT(ROW(A152)-1,3)+2)&amp;" */","  ")&amp;
IF(AND(INDEX(artwork.xlsx!F:F,QUOTIENT(ROW(A152)-1,3)+2)&lt;&gt;""),"/* "&amp;INDEX(artwork.xlsx!F:F,QUOTIENT(ROW(A152)-1,3)+2)&amp;" */","  ")&amp;IF(AND(ISERROR(MATCH("},",B157:B$5003,0)), ISERROR(MATCH("    ];",$A$5:A156,0))),"];","")</f>
        <v xml:space="preserve">    </v>
      </c>
      <c r="B157" t="str">
        <f t="shared" si="5"/>
        <v/>
      </c>
      <c r="C157" s="18" t="str">
        <f>IF(AND(MOD(ROW(A152)-1,3)=0, INDEX(artwork.xlsx!J:J,QUOTIENT(ROW(A152)-1,3)+2)&lt;&gt;""),
     artwork.xlsx!$H$1&amp;": """ &amp;SUBSTITUTE(INDEX(artwork.xlsx!H:H,QUOTIENT(ROW(A152)-1,3)+2)," ","") &amp;""",  " &amp;
     artwork.xlsx!$J$1&amp; ": """ &amp; INDEX(artwork.xlsx!J:J,QUOTIENT(ROW(A152)-1,3)+2) &amp;""",  " &amp;
     artwork.xlsx!$L$1&amp; ": """ &amp; SUBSTITUTE(IF(LEFT(INDEX(artwork.xlsx!L:L,QUOTIENT(ROW(A152)-1,3)+2),4)="http","",artwork.xlsx!$M$1) &amp; INDEX(artwork.xlsx!L:L,QUOTIENT(ROW(A152)-1,3)+2),artwork.xlsx!$N$1,"") &amp; """,",
 IF(AND(MOD(ROW(A152)-1,3)=1,INDEX(artwork.xlsx!J:J,QUOTIENT(ROW(A152)-1,3)+2)&lt;&gt;""),
SUBSTITUTE(    artwork.xlsx!$K$1&amp;": '\\n" &amp;
SUBSTITUTE(SUBSTITUTE(SUBSTITUTE(SUBSTITUTE(SUBSTITUTE(INDEX(artwork.xlsx!K:K,QUOTIENT(ROW(A152)-1,3)+2),"'","\'"),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IF(MOD(ROW(A152)-1,3)=2,"","")))</f>
        <v>text_html: '\
&lt;div class="card-text" style="top:10px;"&gt;&lt;div style="position:relative; top:10px;"&gt;&lt;div style="line-height:20px;"&gt;\
&lt;div style="display:inline;"&gt;&lt;div style="display:inline; font-size:20px;"&gt;Dévoilez des cartes de votre&lt;/div&gt;&lt;/div&gt;&lt;br&gt;\
&lt;div style="display:inline;"&gt;&lt;div style="display:inline; font-size:20px;"&gt;pioche jusqu\'à dévoiler 2 cartes&lt;/div&gt;&lt;/div&gt;&lt;br&gt;\
&lt;div style="display:inline;"&gt;&lt;div style="display:inline; font-size:20px;"&gt;Action autre que des Golems.&lt;/div&gt;&lt;/div&gt;&lt;br&gt;\
&lt;div style="display:inline;"&gt;&lt;div style="display:inline; font-size:20px;"&gt;Défaussez les autres cartes, puis&lt;/div&gt;&lt;/div&gt;&lt;br&gt;\
&lt;div style="display:inline;"&gt;&lt;div style="display:inline; font-size:20px;"&gt;jouez les cartes Action dans&lt;/div&gt;&lt;/div&gt;&lt;br&gt;\
&lt;div style="display:inline;"&gt;&lt;div style="display:inline; font-size:20px;"&gt; l\'ordre de votre choix.&lt;/div&gt;&lt;/div&gt;&lt;br&gt;\
&lt;/div&gt;&lt;/div&gt;&lt;/div&gt;'</v>
      </c>
    </row>
    <row r="158" spans="1:3" x14ac:dyDescent="0.25">
      <c r="A158" t="str">
        <f>IF(AND(MOD(ROW(A153)-1,3)=0,INDEX(artwork.xlsx!G:G,QUOTIENT(ROW(A153)-1,3)+2)&lt;&gt;""),"/* "&amp;INDEX(artwork.xlsx!G:G,QUOTIENT(ROW(A153)-1,3)+2)&amp;" */","  ")&amp;
IF(AND(INDEX(artwork.xlsx!F:F,QUOTIENT(ROW(A153)-1,3)+2)&lt;&gt;""),"/* "&amp;INDEX(artwork.xlsx!F:F,QUOTIENT(ROW(A153)-1,3)+2)&amp;" */","  ")&amp;IF(AND(ISERROR(MATCH("},",B158:B$5003,0)), ISERROR(MATCH("    ];",$A$5:A154,0))),"];","")</f>
        <v xml:space="preserve">    </v>
      </c>
      <c r="B158" t="str">
        <f t="shared" si="5"/>
        <v>},</v>
      </c>
      <c r="C158" s="18" t="str">
        <f>IF(AND(MOD(ROW(A153)-1,3)=0, INDEX(artwork.xlsx!J:J,QUOTIENT(ROW(A153)-1,3)+2)&lt;&gt;""),
     artwork.xlsx!$H$1&amp;": """ &amp;SUBSTITUTE(INDEX(artwork.xlsx!H:H,QUOTIENT(ROW(A153)-1,3)+2)," ","") &amp;""",  " &amp;
     artwork.xlsx!$J$1&amp; ": """ &amp; INDEX(artwork.xlsx!J:J,QUOTIENT(ROW(A153)-1,3)+2) &amp;""",  " &amp;
     artwork.xlsx!$L$1&amp; ": """ &amp; SUBSTITUTE(IF(LEFT(INDEX(artwork.xlsx!L:L,QUOTIENT(ROW(A153)-1,3)+2),4)="http","",artwork.xlsx!$M$1) &amp; INDEX(artwork.xlsx!L:L,QUOTIENT(ROW(A153)-1,3)+2),artwork.xlsx!$N$1,"") &amp; """,",
 IF(AND(MOD(ROW(A153)-1,3)=1,INDEX(artwork.xlsx!J:J,QUOTIENT(ROW(A153)-1,3)+2)&lt;&gt;""),
SUBSTITUTE(    artwork.xlsx!$K$1&amp;": '\\n" &amp;
SUBSTITUTE(SUBSTITUTE(SUBSTITUTE(SUBSTITUTE(SUBSTITUTE(INDEX(artwork.xlsx!K:K,QUOTIENT(ROW(A153)-1,3)+2),"'","\'"),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IF(MOD(ROW(A153)-1,3)=2,"","")))</f>
        <v/>
      </c>
    </row>
    <row r="159" spans="1:3" x14ac:dyDescent="0.25">
      <c r="A159" t="str">
        <f>IF(AND(MOD(ROW(A154)-1,3)=0,INDEX(artwork.xlsx!G:G,QUOTIENT(ROW(A154)-1,3)+2)&lt;&gt;""),"/* "&amp;INDEX(artwork.xlsx!G:G,QUOTIENT(ROW(A154)-1,3)+2)&amp;" */","  ")&amp;
IF(AND(INDEX(artwork.xlsx!F:F,QUOTIENT(ROW(A154)-1,3)+2)&lt;&gt;""),"/* "&amp;INDEX(artwork.xlsx!F:F,QUOTIENT(ROW(A154)-1,3)+2)&amp;" */","  ")&amp;IF(AND(ISERROR(MATCH("},",B159:B$5003,0)), ISERROR(MATCH("    ];",$A$5:A155,0))),"];","")</f>
        <v xml:space="preserve">    </v>
      </c>
      <c r="B159" t="str">
        <f t="shared" si="5"/>
        <v>{</v>
      </c>
      <c r="C159" s="18" t="str">
        <f>IF(AND(MOD(ROW(A154)-1,3)=0, INDEX(artwork.xlsx!J:J,QUOTIENT(ROW(A154)-1,3)+2)&lt;&gt;""),
     artwork.xlsx!$H$1&amp;": """ &amp;SUBSTITUTE(INDEX(artwork.xlsx!H:H,QUOTIENT(ROW(A154)-1,3)+2)," ","") &amp;""",  " &amp;
     artwork.xlsx!$J$1&amp; ": """ &amp; INDEX(artwork.xlsx!J:J,QUOTIENT(ROW(A154)-1,3)+2) &amp;""",  " &amp;
     artwork.xlsx!$L$1&amp; ": """ &amp; SUBSTITUTE(IF(LEFT(INDEX(artwork.xlsx!L:L,QUOTIENT(ROW(A154)-1,3)+2),4)="http","",artwork.xlsx!$M$1) &amp; INDEX(artwork.xlsx!L:L,QUOTIENT(ROW(A154)-1,3)+2),artwork.xlsx!$N$1,"") &amp; """,",
 IF(AND(MOD(ROW(A154)-1,3)=1,INDEX(artwork.xlsx!J:J,QUOTIENT(ROW(A154)-1,3)+2)&lt;&gt;""),
SUBSTITUTE(    artwork.xlsx!$K$1&amp;": '\\n" &amp;
SUBSTITUTE(SUBSTITUTE(SUBSTITUTE(SUBSTITUTE(SUBSTITUTE(INDEX(artwork.xlsx!K:K,QUOTIENT(ROW(A154)-1,3)+2),"'","\'"),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IF(MOD(ROW(A154)-1,3)=2,"","")))</f>
        <v>id: "herbalist",  frenchName: "Herboriste",  artwork: "http://wiki.dominionstrategy.com/images/0/09/HerbalistArt.jpg",</v>
      </c>
    </row>
    <row r="160" spans="1:3" ht="195" x14ac:dyDescent="0.25">
      <c r="A160" t="str">
        <f>IF(AND(MOD(ROW(A155)-1,3)=0,INDEX(artwork.xlsx!G:G,QUOTIENT(ROW(A155)-1,3)+2)&lt;&gt;""),"/* "&amp;INDEX(artwork.xlsx!G:G,QUOTIENT(ROW(A155)-1,3)+2)&amp;" */","  ")&amp;
IF(AND(INDEX(artwork.xlsx!F:F,QUOTIENT(ROW(A155)-1,3)+2)&lt;&gt;""),"/* "&amp;INDEX(artwork.xlsx!F:F,QUOTIENT(ROW(A155)-1,3)+2)&amp;" */","  ")&amp;IF(AND(ISERROR(MATCH("},",B160:B$5003,0)), ISERROR(MATCH("    ];",$A$5:A159,0))),"];","")</f>
        <v xml:space="preserve">    </v>
      </c>
      <c r="B160" t="str">
        <f t="shared" si="5"/>
        <v/>
      </c>
      <c r="C160" s="18" t="str">
        <f>IF(AND(MOD(ROW(A155)-1,3)=0, INDEX(artwork.xlsx!J:J,QUOTIENT(ROW(A155)-1,3)+2)&lt;&gt;""),
     artwork.xlsx!$H$1&amp;": """ &amp;SUBSTITUTE(INDEX(artwork.xlsx!H:H,QUOTIENT(ROW(A155)-1,3)+2)," ","") &amp;""",  " &amp;
     artwork.xlsx!$J$1&amp; ": """ &amp; INDEX(artwork.xlsx!J:J,QUOTIENT(ROW(A155)-1,3)+2) &amp;""",  " &amp;
     artwork.xlsx!$L$1&amp; ": """ &amp; SUBSTITUTE(IF(LEFT(INDEX(artwork.xlsx!L:L,QUOTIENT(ROW(A155)-1,3)+2),4)="http","",artwork.xlsx!$M$1) &amp; INDEX(artwork.xlsx!L:L,QUOTIENT(ROW(A155)-1,3)+2),artwork.xlsx!$N$1,"") &amp; """,",
 IF(AND(MOD(ROW(A155)-1,3)=1,INDEX(artwork.xlsx!J:J,QUOTIENT(ROW(A155)-1,3)+2)&lt;&gt;""),
SUBSTITUTE(    artwork.xlsx!$K$1&amp;": '\\n" &amp;
SUBSTITUTE(SUBSTITUTE(SUBSTITUTE(SUBSTITUTE(SUBSTITUTE(INDEX(artwork.xlsx!K:K,QUOTIENT(ROW(A155)-1,3)+2),"'","\'"),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IF(MOD(ROW(A155)-1,3)=2,"","")))</f>
        <v>text_html: '\
&lt;div class="card-text" style="top:10px;"&gt;&lt;div style="position:relative; top:0px;"&gt;&lt;div style="font-weight: bold;"&gt;&lt;div style="line-height:29px;"&gt;\
&lt;div style="display:inline;"&gt;&lt;div style="display:inline; font-size:28px;"&gt;+1 Achat&lt;/div&gt;&lt;/div&gt;&lt;br&gt;\
&lt;div style="display:inline;"&gt;&lt;div style="display:inline; font-size:28px;"&gt;+    &lt;/div&gt;&lt;/div&gt;&lt;br&gt;\
&lt;/div&gt;&lt;/div&gt;&lt;/div&gt;&lt;div style="position:relative; top:10px;"&gt;&lt;div style="line-height:20px;"&gt;\
&lt;div style="display:inline;"&gt;&lt;div style="display:inline; font-size:20px;"&gt;Quand vous défaussez cette carte&lt;/div&gt;&lt;/div&gt;&lt;br&gt;\
&lt;div style="display:inline;"&gt;&lt;div style="display:inline; font-size:20px;"&gt;de votre zone de jeu, vous pouvez&lt;/div&gt;&lt;/div&gt;&lt;br&gt;\
&lt;div style="display:inline;"&gt;&lt;div style="display:inline; font-size:20px;"&gt;placez une de vos cartes Trésor&lt;/div&gt;&lt;/div&gt;&lt;br&gt;\
&lt;div style="display:inline;"&gt;&lt;div style="display:inline; font-size:20px;"&gt;en jeu sur votre pioche.&lt;/div&gt;&lt;/div&gt;&lt;br&gt;\
&lt;/div&gt;&lt;/div&gt;\
&lt;div class="card-text-coin-icon" style="transform:scale(0.22); top:31px; display: inline;left:140px;"&gt;\
&lt;div class="card-text-coin-text-container" style="display:inline;"&gt;\
&lt;div class="card-text-coin-text" style="color: black; display:inline; top:8px;"&gt;1&lt;/div&gt;&lt;/div&gt;&lt;/div&gt;&lt;div class="horizontal-line" style="width:200px; height:3px;margin-top:-89px;"&gt;&lt;/div&gt;&lt;/div&gt;'</v>
      </c>
    </row>
    <row r="161" spans="1:3" x14ac:dyDescent="0.25">
      <c r="A161" t="str">
        <f>IF(AND(MOD(ROW(A156)-1,3)=0,INDEX(artwork.xlsx!G:G,QUOTIENT(ROW(A156)-1,3)+2)&lt;&gt;""),"/* "&amp;INDEX(artwork.xlsx!G:G,QUOTIENT(ROW(A156)-1,3)+2)&amp;" */","  ")&amp;
IF(AND(INDEX(artwork.xlsx!F:F,QUOTIENT(ROW(A156)-1,3)+2)&lt;&gt;""),"/* "&amp;INDEX(artwork.xlsx!F:F,QUOTIENT(ROW(A156)-1,3)+2)&amp;" */","  ")&amp;IF(AND(ISERROR(MATCH("},",B161:B$5003,0)), ISERROR(MATCH("    ];",$A$5:A157,0))),"];","")</f>
        <v xml:space="preserve">    </v>
      </c>
      <c r="B161" t="str">
        <f t="shared" si="5"/>
        <v>},</v>
      </c>
      <c r="C161" s="18" t="str">
        <f>IF(AND(MOD(ROW(A156)-1,3)=0, INDEX(artwork.xlsx!J:J,QUOTIENT(ROW(A156)-1,3)+2)&lt;&gt;""),
     artwork.xlsx!$H$1&amp;": """ &amp;SUBSTITUTE(INDEX(artwork.xlsx!H:H,QUOTIENT(ROW(A156)-1,3)+2)," ","") &amp;""",  " &amp;
     artwork.xlsx!$J$1&amp; ": """ &amp; INDEX(artwork.xlsx!J:J,QUOTIENT(ROW(A156)-1,3)+2) &amp;""",  " &amp;
     artwork.xlsx!$L$1&amp; ": """ &amp; SUBSTITUTE(IF(LEFT(INDEX(artwork.xlsx!L:L,QUOTIENT(ROW(A156)-1,3)+2),4)="http","",artwork.xlsx!$M$1) &amp; INDEX(artwork.xlsx!L:L,QUOTIENT(ROW(A156)-1,3)+2),artwork.xlsx!$N$1,"") &amp; """,",
 IF(AND(MOD(ROW(A156)-1,3)=1,INDEX(artwork.xlsx!J:J,QUOTIENT(ROW(A156)-1,3)+2)&lt;&gt;""),
SUBSTITUTE(    artwork.xlsx!$K$1&amp;": '\\n" &amp;
SUBSTITUTE(SUBSTITUTE(SUBSTITUTE(SUBSTITUTE(SUBSTITUTE(INDEX(artwork.xlsx!K:K,QUOTIENT(ROW(A156)-1,3)+2),"'","\'"),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IF(MOD(ROW(A156)-1,3)=2,"","")))</f>
        <v/>
      </c>
    </row>
    <row r="162" spans="1:3" x14ac:dyDescent="0.25">
      <c r="A162" t="str">
        <f>IF(AND(MOD(ROW(A157)-1,3)=0,INDEX(artwork.xlsx!G:G,QUOTIENT(ROW(A157)-1,3)+2)&lt;&gt;""),"/* "&amp;INDEX(artwork.xlsx!G:G,QUOTIENT(ROW(A157)-1,3)+2)&amp;" */","  ")&amp;
IF(AND(INDEX(artwork.xlsx!F:F,QUOTIENT(ROW(A157)-1,3)+2)&lt;&gt;""),"/* "&amp;INDEX(artwork.xlsx!F:F,QUOTIENT(ROW(A157)-1,3)+2)&amp;" */","  ")&amp;IF(AND(ISERROR(MATCH("},",B162:B$5003,0)), ISERROR(MATCH("    ];",$A$5:A158,0))),"];","")</f>
        <v xml:space="preserve">  /* t */</v>
      </c>
      <c r="B162" t="str">
        <f t="shared" si="5"/>
        <v>{</v>
      </c>
      <c r="C162" s="18" t="str">
        <f>IF(AND(MOD(ROW(A157)-1,3)=0, INDEX(artwork.xlsx!J:J,QUOTIENT(ROW(A157)-1,3)+2)&lt;&gt;""),
     artwork.xlsx!$H$1&amp;": """ &amp;SUBSTITUTE(INDEX(artwork.xlsx!H:H,QUOTIENT(ROW(A157)-1,3)+2)," ","") &amp;""",  " &amp;
     artwork.xlsx!$J$1&amp; ": """ &amp; INDEX(artwork.xlsx!J:J,QUOTIENT(ROW(A157)-1,3)+2) &amp;""",  " &amp;
     artwork.xlsx!$L$1&amp; ": """ &amp; SUBSTITUTE(IF(LEFT(INDEX(artwork.xlsx!L:L,QUOTIENT(ROW(A157)-1,3)+2),4)="http","",artwork.xlsx!$M$1) &amp; INDEX(artwork.xlsx!L:L,QUOTIENT(ROW(A157)-1,3)+2),artwork.xlsx!$N$1,"") &amp; """,",
 IF(AND(MOD(ROW(A157)-1,3)=1,INDEX(artwork.xlsx!J:J,QUOTIENT(ROW(A157)-1,3)+2)&lt;&gt;""),
SUBSTITUTE(    artwork.xlsx!$K$1&amp;": '\\n" &amp;
SUBSTITUTE(SUBSTITUTE(SUBSTITUTE(SUBSTITUTE(SUBSTITUTE(INDEX(artwork.xlsx!K:K,QUOTIENT(ROW(A157)-1,3)+2),"'","\'"),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IF(MOD(ROW(A157)-1,3)=2,"","")))</f>
        <v>id: "philosophersstone",  frenchName: "Pierre philosophale",  artwork: "http://wiki.dominionstrategy.com/images/9/92/Philosophers_StoneArt.jpg",</v>
      </c>
    </row>
    <row r="163" spans="1:3" ht="165" x14ac:dyDescent="0.25">
      <c r="A163" t="str">
        <f>IF(AND(MOD(ROW(A158)-1,3)=0,INDEX(artwork.xlsx!G:G,QUOTIENT(ROW(A158)-1,3)+2)&lt;&gt;""),"/* "&amp;INDEX(artwork.xlsx!G:G,QUOTIENT(ROW(A158)-1,3)+2)&amp;" */","  ")&amp;
IF(AND(INDEX(artwork.xlsx!F:F,QUOTIENT(ROW(A158)-1,3)+2)&lt;&gt;""),"/* "&amp;INDEX(artwork.xlsx!F:F,QUOTIENT(ROW(A158)-1,3)+2)&amp;" */","  ")&amp;IF(AND(ISERROR(MATCH("},",B163:B$5003,0)), ISERROR(MATCH("    ];",$A$5:A162,0))),"];","")</f>
        <v xml:space="preserve">  /* t */</v>
      </c>
      <c r="B163" t="str">
        <f t="shared" si="5"/>
        <v/>
      </c>
      <c r="C163" s="18" t="str">
        <f>IF(AND(MOD(ROW(A158)-1,3)=0, INDEX(artwork.xlsx!J:J,QUOTIENT(ROW(A158)-1,3)+2)&lt;&gt;""),
     artwork.xlsx!$H$1&amp;": """ &amp;SUBSTITUTE(INDEX(artwork.xlsx!H:H,QUOTIENT(ROW(A158)-1,3)+2)," ","") &amp;""",  " &amp;
     artwork.xlsx!$J$1&amp; ": """ &amp; INDEX(artwork.xlsx!J:J,QUOTIENT(ROW(A158)-1,3)+2) &amp;""",  " &amp;
     artwork.xlsx!$L$1&amp; ": """ &amp; SUBSTITUTE(IF(LEFT(INDEX(artwork.xlsx!L:L,QUOTIENT(ROW(A158)-1,3)+2),4)="http","",artwork.xlsx!$M$1) &amp; INDEX(artwork.xlsx!L:L,QUOTIENT(ROW(A158)-1,3)+2),artwork.xlsx!$N$1,"") &amp; """,",
 IF(AND(MOD(ROW(A158)-1,3)=1,INDEX(artwork.xlsx!J:J,QUOTIENT(ROW(A158)-1,3)+2)&lt;&gt;""),
SUBSTITUTE(    artwork.xlsx!$K$1&amp;": '\\n" &amp;
SUBSTITUTE(SUBSTITUTE(SUBSTITUTE(SUBSTITUTE(SUBSTITUTE(INDEX(artwork.xlsx!K:K,QUOTIENT(ROW(A158)-1,3)+2),"'","\'"),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IF(MOD(ROW(A158)-1,3)=2,"","")))</f>
        <v>text_html: '\
&lt;div class="card-text" style="top:20px;"&gt;&lt;div style="position:relative; top:10px;"&gt;&lt;div style="line-height:20px;"&gt;\
&lt;div style="display:inline;"&gt;&lt;div style="display:inline; font-size:20px;"&gt;Lorsque vous jouez cette carte,&lt;/div&gt;&lt;/div&gt;&lt;br&gt;\
&lt;div style="display:inline;"&gt;&lt;div style="display:inline; font-size:20px;"&gt;comptez le nombre de cartes de&lt;/div&gt;&lt;/div&gt;&lt;br&gt;\
&lt;div style="display:inline;"&gt;&lt;div style="display:inline; font-size:20px;"&gt;votre pioche et de votre défausse.&lt;/div&gt;&lt;/div&gt;&lt;br&gt;\
&lt;div style="display:inline;"&gt;&lt;div style="display:inline; font-size:20px;"&gt;Vaut      par tranche de 5 cartes&lt;/div&gt;&lt;/div&gt;&lt;br&gt;\
&lt;div style="display:inline;"&gt;&lt;div style="display:inline; font-size:20px;"&gt;au total (arrondi inférieurement).&lt;/div&gt;&lt;/div&gt;&lt;br&gt;\
&lt;/div&gt;&lt;/div&gt;\
&lt;div class="card-text-coin-icon" style="transform:scale(0.18); top:82px; display: inline;left:57px;"&gt;\
&lt;div class="card-text-coin-text-container" style="display:inline;"&gt;\
&lt;div class="card-text-coin-text" style="color: black; display:inline; top:8px;"&gt;1&lt;/div&gt;&lt;/div&gt;&lt;/div&gt;&lt;/div&gt;'</v>
      </c>
    </row>
    <row r="164" spans="1:3" x14ac:dyDescent="0.25">
      <c r="A164" t="str">
        <f>IF(AND(MOD(ROW(A159)-1,3)=0,INDEX(artwork.xlsx!G:G,QUOTIENT(ROW(A159)-1,3)+2)&lt;&gt;""),"/* "&amp;INDEX(artwork.xlsx!G:G,QUOTIENT(ROW(A159)-1,3)+2)&amp;" */","  ")&amp;
IF(AND(INDEX(artwork.xlsx!F:F,QUOTIENT(ROW(A159)-1,3)+2)&lt;&gt;""),"/* "&amp;INDEX(artwork.xlsx!F:F,QUOTIENT(ROW(A159)-1,3)+2)&amp;" */","  ")&amp;IF(AND(ISERROR(MATCH("},",B164:B$5003,0)), ISERROR(MATCH("    ];",$A$5:A160,0))),"];","")</f>
        <v xml:space="preserve">  /* t */</v>
      </c>
      <c r="B164" t="str">
        <f t="shared" si="5"/>
        <v>},</v>
      </c>
      <c r="C164" s="18" t="str">
        <f>IF(AND(MOD(ROW(A159)-1,3)=0, INDEX(artwork.xlsx!J:J,QUOTIENT(ROW(A159)-1,3)+2)&lt;&gt;""),
     artwork.xlsx!$H$1&amp;": """ &amp;SUBSTITUTE(INDEX(artwork.xlsx!H:H,QUOTIENT(ROW(A159)-1,3)+2)," ","") &amp;""",  " &amp;
     artwork.xlsx!$J$1&amp; ": """ &amp; INDEX(artwork.xlsx!J:J,QUOTIENT(ROW(A159)-1,3)+2) &amp;""",  " &amp;
     artwork.xlsx!$L$1&amp; ": """ &amp; SUBSTITUTE(IF(LEFT(INDEX(artwork.xlsx!L:L,QUOTIENT(ROW(A159)-1,3)+2),4)="http","",artwork.xlsx!$M$1) &amp; INDEX(artwork.xlsx!L:L,QUOTIENT(ROW(A159)-1,3)+2),artwork.xlsx!$N$1,"") &amp; """,",
 IF(AND(MOD(ROW(A159)-1,3)=1,INDEX(artwork.xlsx!J:J,QUOTIENT(ROW(A159)-1,3)+2)&lt;&gt;""),
SUBSTITUTE(    artwork.xlsx!$K$1&amp;": '\\n" &amp;
SUBSTITUTE(SUBSTITUTE(SUBSTITUTE(SUBSTITUTE(SUBSTITUTE(INDEX(artwork.xlsx!K:K,QUOTIENT(ROW(A159)-1,3)+2),"'","\'"),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IF(MOD(ROW(A159)-1,3)=2,"","")))</f>
        <v/>
      </c>
    </row>
    <row r="165" spans="1:3" x14ac:dyDescent="0.25">
      <c r="A165" t="str">
        <f>IF(AND(MOD(ROW(A160)-1,3)=0,INDEX(artwork.xlsx!G:G,QUOTIENT(ROW(A160)-1,3)+2)&lt;&gt;""),"/* "&amp;INDEX(artwork.xlsx!G:G,QUOTIENT(ROW(A160)-1,3)+2)&amp;" */","  ")&amp;
IF(AND(INDEX(artwork.xlsx!F:F,QUOTIENT(ROW(A160)-1,3)+2)&lt;&gt;""),"/* "&amp;INDEX(artwork.xlsx!F:F,QUOTIENT(ROW(A160)-1,3)+2)&amp;" */","  ")&amp;IF(AND(ISERROR(MATCH("},",B165:B$5003,0)), ISERROR(MATCH("    ];",$A$5:A161,0))),"];","")</f>
        <v xml:space="preserve">    </v>
      </c>
      <c r="B165" t="str">
        <f t="shared" si="5"/>
        <v>{</v>
      </c>
      <c r="C165" s="18" t="str">
        <f>IF(AND(MOD(ROW(A160)-1,3)=0, INDEX(artwork.xlsx!J:J,QUOTIENT(ROW(A160)-1,3)+2)&lt;&gt;""),
     artwork.xlsx!$H$1&amp;": """ &amp;SUBSTITUTE(INDEX(artwork.xlsx!H:H,QUOTIENT(ROW(A160)-1,3)+2)," ","") &amp;""",  " &amp;
     artwork.xlsx!$J$1&amp; ": """ &amp; INDEX(artwork.xlsx!J:J,QUOTIENT(ROW(A160)-1,3)+2) &amp;""",  " &amp;
     artwork.xlsx!$L$1&amp; ": """ &amp; SUBSTITUTE(IF(LEFT(INDEX(artwork.xlsx!L:L,QUOTIENT(ROW(A160)-1,3)+2),4)="http","",artwork.xlsx!$M$1) &amp; INDEX(artwork.xlsx!L:L,QUOTIENT(ROW(A160)-1,3)+2),artwork.xlsx!$N$1,"") &amp; """,",
 IF(AND(MOD(ROW(A160)-1,3)=1,INDEX(artwork.xlsx!J:J,QUOTIENT(ROW(A160)-1,3)+2)&lt;&gt;""),
SUBSTITUTE(    artwork.xlsx!$K$1&amp;": '\\n" &amp;
SUBSTITUTE(SUBSTITUTE(SUBSTITUTE(SUBSTITUTE(SUBSTITUTE(INDEX(artwork.xlsx!K:K,QUOTIENT(ROW(A160)-1,3)+2),"'","\'"),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IF(MOD(ROW(A160)-1,3)=2,"","")))</f>
        <v>id: "possession",  frenchName: "Possession",  artwork: "http://wiki.dominionstrategy.com/images/f/fd/PossessionArt.jpg",</v>
      </c>
    </row>
    <row r="166" spans="1:3" ht="165" x14ac:dyDescent="0.25">
      <c r="A166" t="str">
        <f>IF(AND(MOD(ROW(A161)-1,3)=0,INDEX(artwork.xlsx!G:G,QUOTIENT(ROW(A161)-1,3)+2)&lt;&gt;""),"/* "&amp;INDEX(artwork.xlsx!G:G,QUOTIENT(ROW(A161)-1,3)+2)&amp;" */","  ")&amp;
IF(AND(INDEX(artwork.xlsx!F:F,QUOTIENT(ROW(A161)-1,3)+2)&lt;&gt;""),"/* "&amp;INDEX(artwork.xlsx!F:F,QUOTIENT(ROW(A161)-1,3)+2)&amp;" */","  ")&amp;IF(AND(ISERROR(MATCH("},",B166:B$5003,0)), ISERROR(MATCH("    ];",$A$5:A165,0))),"];","")</f>
        <v xml:space="preserve">    </v>
      </c>
      <c r="B166" t="str">
        <f t="shared" si="5"/>
        <v/>
      </c>
      <c r="C166" s="18" t="str">
        <f>IF(AND(MOD(ROW(A161)-1,3)=0, INDEX(artwork.xlsx!J:J,QUOTIENT(ROW(A161)-1,3)+2)&lt;&gt;""),
     artwork.xlsx!$H$1&amp;": """ &amp;SUBSTITUTE(INDEX(artwork.xlsx!H:H,QUOTIENT(ROW(A161)-1,3)+2)," ","") &amp;""",  " &amp;
     artwork.xlsx!$J$1&amp; ": """ &amp; INDEX(artwork.xlsx!J:J,QUOTIENT(ROW(A161)-1,3)+2) &amp;""",  " &amp;
     artwork.xlsx!$L$1&amp; ": """ &amp; SUBSTITUTE(IF(LEFT(INDEX(artwork.xlsx!L:L,QUOTIENT(ROW(A161)-1,3)+2),4)="http","",artwork.xlsx!$M$1) &amp; INDEX(artwork.xlsx!L:L,QUOTIENT(ROW(A161)-1,3)+2),artwork.xlsx!$N$1,"") &amp; """,",
 IF(AND(MOD(ROW(A161)-1,3)=1,INDEX(artwork.xlsx!J:J,QUOTIENT(ROW(A161)-1,3)+2)&lt;&gt;""),
SUBSTITUTE(    artwork.xlsx!$K$1&amp;": '\\n" &amp;
SUBSTITUTE(SUBSTITUTE(SUBSTITUTE(SUBSTITUTE(SUBSTITUTE(INDEX(artwork.xlsx!K:K,QUOTIENT(ROW(A161)-1,3)+2),"'","\'"),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IF(MOD(ROW(A161)-1,3)=2,"","")))</f>
        <v>text_html: '\
&lt;div class="card-text" style="top:2px;"&gt;&lt;div style="position:relative; top:3px;"&gt;&lt;div style="line-height:17px;"&gt;\
&lt;div style="display:inline;"&gt;&lt;div style="display:inline; font-size:17px;"&gt;Le joueur à votre gauche joue un tour&lt;/div&gt;&lt;/div&gt;&lt;br&gt;\
&lt;div style="display:inline;"&gt;&lt;div style="display:inline; font-size:17px;"&gt;supplémentaire après celui-ci, pendant&lt;/div&gt;&lt;/div&gt;&lt;br&gt;\
&lt;div style="display:inline;"&gt;&lt;div style="display:inline; font-size:17px;"&gt;lequel vous voyez ses cartes et prenez&lt;/div&gt;&lt;/div&gt;&lt;br&gt;\
&lt;div style="display:inline;"&gt;&lt;div style="display:inline; font-size:17px;"&gt;les décisions pour lui. Vous recevez à&lt;/div&gt;&lt;/div&gt;&lt;br&gt;\
&lt;div style="display:inline;"&gt;&lt;div style="display:inline; font-size:17px;"&gt;sa place les cartes et jetons qu\'il aurait&lt;/div&gt;&lt;/div&gt;&lt;br&gt;\
&lt;div style="display:inline;"&gt;&lt;div style="display:inline; font-size:17px;"&gt;reçus ; ses cartes écartées sont mises de&lt;/div&gt;&lt;/div&gt;&lt;br&gt;\
&lt;div style="display:inline;"&gt;&lt;div style="display:inline; font-size:17px;"&gt;côté et placées dans sa défausse à la fin&lt;/div&gt;&lt;/div&gt;&lt;br&gt;\
&lt;div style="display:inline;"&gt;&lt;div style="display:inline; font-size:17px;"&gt;de son tour.&lt;/div&gt;&lt;/div&gt;&lt;br&gt;\
&lt;/div&gt;&lt;/div&gt;&lt;/div&gt;'</v>
      </c>
    </row>
    <row r="167" spans="1:3" x14ac:dyDescent="0.25">
      <c r="A167" t="str">
        <f>IF(AND(MOD(ROW(A162)-1,3)=0,INDEX(artwork.xlsx!G:G,QUOTIENT(ROW(A162)-1,3)+2)&lt;&gt;""),"/* "&amp;INDEX(artwork.xlsx!G:G,QUOTIENT(ROW(A162)-1,3)+2)&amp;" */","  ")&amp;
IF(AND(INDEX(artwork.xlsx!F:F,QUOTIENT(ROW(A162)-1,3)+2)&lt;&gt;""),"/* "&amp;INDEX(artwork.xlsx!F:F,QUOTIENT(ROW(A162)-1,3)+2)&amp;" */","  ")&amp;IF(AND(ISERROR(MATCH("},",B167:B$5003,0)), ISERROR(MATCH("    ];",$A$5:A163,0))),"];","")</f>
        <v xml:space="preserve">    </v>
      </c>
      <c r="B167" t="str">
        <f t="shared" si="5"/>
        <v>},</v>
      </c>
      <c r="C167" s="18" t="str">
        <f>IF(AND(MOD(ROW(A162)-1,3)=0, INDEX(artwork.xlsx!J:J,QUOTIENT(ROW(A162)-1,3)+2)&lt;&gt;""),
     artwork.xlsx!$H$1&amp;": """ &amp;SUBSTITUTE(INDEX(artwork.xlsx!H:H,QUOTIENT(ROW(A162)-1,3)+2)," ","") &amp;""",  " &amp;
     artwork.xlsx!$J$1&amp; ": """ &amp; INDEX(artwork.xlsx!J:J,QUOTIENT(ROW(A162)-1,3)+2) &amp;""",  " &amp;
     artwork.xlsx!$L$1&amp; ": """ &amp; SUBSTITUTE(IF(LEFT(INDEX(artwork.xlsx!L:L,QUOTIENT(ROW(A162)-1,3)+2),4)="http","",artwork.xlsx!$M$1) &amp; INDEX(artwork.xlsx!L:L,QUOTIENT(ROW(A162)-1,3)+2),artwork.xlsx!$N$1,"") &amp; """,",
 IF(AND(MOD(ROW(A162)-1,3)=1,INDEX(artwork.xlsx!J:J,QUOTIENT(ROW(A162)-1,3)+2)&lt;&gt;""),
SUBSTITUTE(    artwork.xlsx!$K$1&amp;": '\\n" &amp;
SUBSTITUTE(SUBSTITUTE(SUBSTITUTE(SUBSTITUTE(SUBSTITUTE(INDEX(artwork.xlsx!K:K,QUOTIENT(ROW(A162)-1,3)+2),"'","\'"),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IF(MOD(ROW(A162)-1,3)=2,"","")))</f>
        <v/>
      </c>
    </row>
    <row r="168" spans="1:3" x14ac:dyDescent="0.25">
      <c r="A168" t="str">
        <f>IF(AND(MOD(ROW(A163)-1,3)=0,INDEX(artwork.xlsx!G:G,QUOTIENT(ROW(A163)-1,3)+2)&lt;&gt;""),"/* "&amp;INDEX(artwork.xlsx!G:G,QUOTIENT(ROW(A163)-1,3)+2)&amp;" */","  ")&amp;
IF(AND(INDEX(artwork.xlsx!F:F,QUOTIENT(ROW(A163)-1,3)+2)&lt;&gt;""),"/* "&amp;INDEX(artwork.xlsx!F:F,QUOTIENT(ROW(A163)-1,3)+2)&amp;" */","  ")&amp;IF(AND(ISERROR(MATCH("},",B168:B$5003,0)), ISERROR(MATCH("    ];",$A$5:A164,0))),"];","")</f>
        <v xml:space="preserve">    </v>
      </c>
      <c r="B168" t="str">
        <f t="shared" si="5"/>
        <v>{</v>
      </c>
      <c r="C168" s="18" t="str">
        <f>IF(AND(MOD(ROW(A163)-1,3)=0, INDEX(artwork.xlsx!J:J,QUOTIENT(ROW(A163)-1,3)+2)&lt;&gt;""),
     artwork.xlsx!$H$1&amp;": """ &amp;SUBSTITUTE(INDEX(artwork.xlsx!H:H,QUOTIENT(ROW(A163)-1,3)+2)," ","") &amp;""",  " &amp;
     artwork.xlsx!$J$1&amp; ": """ &amp; INDEX(artwork.xlsx!J:J,QUOTIENT(ROW(A163)-1,3)+2) &amp;""",  " &amp;
     artwork.xlsx!$L$1&amp; ": """ &amp; SUBSTITUTE(IF(LEFT(INDEX(artwork.xlsx!L:L,QUOTIENT(ROW(A163)-1,3)+2),4)="http","",artwork.xlsx!$M$1) &amp; INDEX(artwork.xlsx!L:L,QUOTIENT(ROW(A163)-1,3)+2),artwork.xlsx!$N$1,"") &amp; """,",
 IF(AND(MOD(ROW(A163)-1,3)=1,INDEX(artwork.xlsx!J:J,QUOTIENT(ROW(A163)-1,3)+2)&lt;&gt;""),
SUBSTITUTE(    artwork.xlsx!$K$1&amp;": '\\n" &amp;
SUBSTITUTE(SUBSTITUTE(SUBSTITUTE(SUBSTITUTE(SUBSTITUTE(INDEX(artwork.xlsx!K:K,QUOTIENT(ROW(A163)-1,3)+2),"'","\'"),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IF(MOD(ROW(A163)-1,3)=2,"","")))</f>
        <v>id: "scryingpool",  frenchName: "Bassin divinatoire",  artwork: "http://wiki.dominionstrategy.com/images/f/f8/Scrying_PoolArt.jpg",</v>
      </c>
    </row>
    <row r="169" spans="1:3" ht="180" x14ac:dyDescent="0.25">
      <c r="A169" t="str">
        <f>IF(AND(MOD(ROW(A164)-1,3)=0,INDEX(artwork.xlsx!G:G,QUOTIENT(ROW(A164)-1,3)+2)&lt;&gt;""),"/* "&amp;INDEX(artwork.xlsx!G:G,QUOTIENT(ROW(A164)-1,3)+2)&amp;" */","  ")&amp;
IF(AND(INDEX(artwork.xlsx!F:F,QUOTIENT(ROW(A164)-1,3)+2)&lt;&gt;""),"/* "&amp;INDEX(artwork.xlsx!F:F,QUOTIENT(ROW(A164)-1,3)+2)&amp;" */","  ")&amp;IF(AND(ISERROR(MATCH("},",B169:B$5003,0)), ISERROR(MATCH("    ];",$A$5:A168,0))),"];","")</f>
        <v xml:space="preserve">    </v>
      </c>
      <c r="B169" t="str">
        <f t="shared" si="5"/>
        <v/>
      </c>
      <c r="C169" s="18" t="str">
        <f>IF(AND(MOD(ROW(A164)-1,3)=0, INDEX(artwork.xlsx!J:J,QUOTIENT(ROW(A164)-1,3)+2)&lt;&gt;""),
     artwork.xlsx!$H$1&amp;": """ &amp;SUBSTITUTE(INDEX(artwork.xlsx!H:H,QUOTIENT(ROW(A164)-1,3)+2)," ","") &amp;""",  " &amp;
     artwork.xlsx!$J$1&amp; ": """ &amp; INDEX(artwork.xlsx!J:J,QUOTIENT(ROW(A164)-1,3)+2) &amp;""",  " &amp;
     artwork.xlsx!$L$1&amp; ": """ &amp; SUBSTITUTE(IF(LEFT(INDEX(artwork.xlsx!L:L,QUOTIENT(ROW(A164)-1,3)+2),4)="http","",artwork.xlsx!$M$1) &amp; INDEX(artwork.xlsx!L:L,QUOTIENT(ROW(A164)-1,3)+2),artwork.xlsx!$N$1,"") &amp; """,",
 IF(AND(MOD(ROW(A164)-1,3)=1,INDEX(artwork.xlsx!J:J,QUOTIENT(ROW(A164)-1,3)+2)&lt;&gt;""),
SUBSTITUTE(    artwork.xlsx!$K$1&amp;": '\\n" &amp;
SUBSTITUTE(SUBSTITUTE(SUBSTITUTE(SUBSTITUTE(SUBSTITUTE(INDEX(artwork.xlsx!K:K,QUOTIENT(ROW(A164)-1,3)+2),"'","\'"),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IF(MOD(ROW(A164)-1,3)=2,"","")))</f>
        <v>text_html: '\
&lt;div class="card-text" style="top:2px;"&gt;&lt;div style="position:relative; top:4px;"&gt;&lt;div style="font-weight: bold;"&gt;&lt;div style="line-height:23px;"&gt;\
&lt;div style="display:inline;"&gt;&lt;div style="display:inline; font-size:28px;"&gt;+1 Action&lt;/div&gt;&lt;/div&gt;&lt;br&gt;\
&lt;/div&gt;&lt;/div&gt;&lt;/div&gt;&lt;div style="position:relative; top:6px;"&gt;&lt;div style="line-height:16px;"&gt;\
&lt;div style="display:inline;"&gt;&lt;div style="display:inline; font-size:16px;"&gt;Tous les joueurs (y compris vous)&lt;/div&gt;&lt;/div&gt;&lt;br&gt;\
&lt;div style="display:inline;"&gt;&lt;div style="display:inline; font-size:16px;"&gt;dévoilent la carte du haut de leur pioche&lt;/div&gt;&lt;/div&gt;&lt;br&gt;\
&lt;div style="display:inline;"&gt;&lt;div style="display:inline; font-size:16px;"&gt;et la défaussent ou la replacent (votre&lt;/div&gt;&lt;/div&gt;&lt;br&gt;\
&lt;div style="display:inline;"&gt;&lt;div style="display:inline; font-size:16px;"&gt;choix). Ensuite, dévoilez des cartes de&lt;/div&gt;&lt;/div&gt;&lt;br&gt;\
&lt;div style="display:inline;"&gt;&lt;div style="display:inline; font-size:16px;"&gt;votre pioche jusqu\'à dévoiler une carte&lt;/div&gt;&lt;/div&gt;&lt;br&gt;\
&lt;div style="display:inline;"&gt;&lt;div style="display:inline; font-size:16px;"&gt;qui n\'est pas une Action. Prenez en main&lt;/div&gt;&lt;/div&gt;&lt;br&gt;\
&lt;div style="display:inline;"&gt;&lt;div style="display:inline; font-size:16px;"&gt;les cartes dévoilées.&lt;/div&gt;&lt;/div&gt;&lt;br&gt;\
&lt;/div&gt;&lt;/div&gt;&lt;/div&gt;'</v>
      </c>
    </row>
    <row r="170" spans="1:3" x14ac:dyDescent="0.25">
      <c r="A170" t="str">
        <f>IF(AND(MOD(ROW(A165)-1,3)=0,INDEX(artwork.xlsx!G:G,QUOTIENT(ROW(A165)-1,3)+2)&lt;&gt;""),"/* "&amp;INDEX(artwork.xlsx!G:G,QUOTIENT(ROW(A165)-1,3)+2)&amp;" */","  ")&amp;
IF(AND(INDEX(artwork.xlsx!F:F,QUOTIENT(ROW(A165)-1,3)+2)&lt;&gt;""),"/* "&amp;INDEX(artwork.xlsx!F:F,QUOTIENT(ROW(A165)-1,3)+2)&amp;" */","  ")&amp;IF(AND(ISERROR(MATCH("},",B170:B$5003,0)), ISERROR(MATCH("    ];",$A$5:A166,0))),"];","")</f>
        <v xml:space="preserve">    </v>
      </c>
      <c r="B170" t="str">
        <f t="shared" si="5"/>
        <v>},</v>
      </c>
      <c r="C170" s="18" t="str">
        <f>IF(AND(MOD(ROW(A165)-1,3)=0, INDEX(artwork.xlsx!J:J,QUOTIENT(ROW(A165)-1,3)+2)&lt;&gt;""),
     artwork.xlsx!$H$1&amp;": """ &amp;SUBSTITUTE(INDEX(artwork.xlsx!H:H,QUOTIENT(ROW(A165)-1,3)+2)," ","") &amp;""",  " &amp;
     artwork.xlsx!$J$1&amp; ": """ &amp; INDEX(artwork.xlsx!J:J,QUOTIENT(ROW(A165)-1,3)+2) &amp;""",  " &amp;
     artwork.xlsx!$L$1&amp; ": """ &amp; SUBSTITUTE(IF(LEFT(INDEX(artwork.xlsx!L:L,QUOTIENT(ROW(A165)-1,3)+2),4)="http","",artwork.xlsx!$M$1) &amp; INDEX(artwork.xlsx!L:L,QUOTIENT(ROW(A165)-1,3)+2),artwork.xlsx!$N$1,"") &amp; """,",
 IF(AND(MOD(ROW(A165)-1,3)=1,INDEX(artwork.xlsx!J:J,QUOTIENT(ROW(A165)-1,3)+2)&lt;&gt;""),
SUBSTITUTE(    artwork.xlsx!$K$1&amp;": '\\n" &amp;
SUBSTITUTE(SUBSTITUTE(SUBSTITUTE(SUBSTITUTE(SUBSTITUTE(INDEX(artwork.xlsx!K:K,QUOTIENT(ROW(A165)-1,3)+2),"'","\'"),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IF(MOD(ROW(A165)-1,3)=2,"","")))</f>
        <v/>
      </c>
    </row>
    <row r="171" spans="1:3" x14ac:dyDescent="0.25">
      <c r="A171" t="str">
        <f>IF(AND(MOD(ROW(A166)-1,3)=0,INDEX(artwork.xlsx!G:G,QUOTIENT(ROW(A166)-1,3)+2)&lt;&gt;""),"/* "&amp;INDEX(artwork.xlsx!G:G,QUOTIENT(ROW(A166)-1,3)+2)&amp;" */","  ")&amp;
IF(AND(INDEX(artwork.xlsx!F:F,QUOTIENT(ROW(A166)-1,3)+2)&lt;&gt;""),"/* "&amp;INDEX(artwork.xlsx!F:F,QUOTIENT(ROW(A166)-1,3)+2)&amp;" */","  ")&amp;IF(AND(ISERROR(MATCH("},",B171:B$5003,0)), ISERROR(MATCH("    ];",$A$5:A167,0))),"];","")</f>
        <v xml:space="preserve">    </v>
      </c>
      <c r="B171" t="str">
        <f t="shared" si="5"/>
        <v>{</v>
      </c>
      <c r="C171" s="18" t="str">
        <f>IF(AND(MOD(ROW(A166)-1,3)=0, INDEX(artwork.xlsx!J:J,QUOTIENT(ROW(A166)-1,3)+2)&lt;&gt;""),
     artwork.xlsx!$H$1&amp;": """ &amp;SUBSTITUTE(INDEX(artwork.xlsx!H:H,QUOTIENT(ROW(A166)-1,3)+2)," ","") &amp;""",  " &amp;
     artwork.xlsx!$J$1&amp; ": """ &amp; INDEX(artwork.xlsx!J:J,QUOTIENT(ROW(A166)-1,3)+2) &amp;""",  " &amp;
     artwork.xlsx!$L$1&amp; ": """ &amp; SUBSTITUTE(IF(LEFT(INDEX(artwork.xlsx!L:L,QUOTIENT(ROW(A166)-1,3)+2),4)="http","",artwork.xlsx!$M$1) &amp; INDEX(artwork.xlsx!L:L,QUOTIENT(ROW(A166)-1,3)+2),artwork.xlsx!$N$1,"") &amp; """,",
 IF(AND(MOD(ROW(A166)-1,3)=1,INDEX(artwork.xlsx!J:J,QUOTIENT(ROW(A166)-1,3)+2)&lt;&gt;""),
SUBSTITUTE(    artwork.xlsx!$K$1&amp;": '\\n" &amp;
SUBSTITUTE(SUBSTITUTE(SUBSTITUTE(SUBSTITUTE(SUBSTITUTE(INDEX(artwork.xlsx!K:K,QUOTIENT(ROW(A166)-1,3)+2),"'","\'"),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IF(MOD(ROW(A166)-1,3)=2,"","")))</f>
        <v>id: "transmute",  frenchName: "Transmutation",  artwork: "http://wiki.dominionstrategy.com/images/9/9b/TransmuteArt.jpg",</v>
      </c>
    </row>
    <row r="172" spans="1:3" ht="120" x14ac:dyDescent="0.25">
      <c r="A172" t="str">
        <f>IF(AND(MOD(ROW(A167)-1,3)=0,INDEX(artwork.xlsx!G:G,QUOTIENT(ROW(A167)-1,3)+2)&lt;&gt;""),"/* "&amp;INDEX(artwork.xlsx!G:G,QUOTIENT(ROW(A167)-1,3)+2)&amp;" */","  ")&amp;
IF(AND(INDEX(artwork.xlsx!F:F,QUOTIENT(ROW(A167)-1,3)+2)&lt;&gt;""),"/* "&amp;INDEX(artwork.xlsx!F:F,QUOTIENT(ROW(A167)-1,3)+2)&amp;" */","  ")&amp;IF(AND(ISERROR(MATCH("},",B172:B$5003,0)), ISERROR(MATCH("    ];",$A$5:A171,0))),"];","")</f>
        <v xml:space="preserve">    </v>
      </c>
      <c r="B172" t="str">
        <f t="shared" si="5"/>
        <v/>
      </c>
      <c r="C172" s="18" t="str">
        <f>IF(AND(MOD(ROW(A167)-1,3)=0, INDEX(artwork.xlsx!J:J,QUOTIENT(ROW(A167)-1,3)+2)&lt;&gt;""),
     artwork.xlsx!$H$1&amp;": """ &amp;SUBSTITUTE(INDEX(artwork.xlsx!H:H,QUOTIENT(ROW(A167)-1,3)+2)," ","") &amp;""",  " &amp;
     artwork.xlsx!$J$1&amp; ": """ &amp; INDEX(artwork.xlsx!J:J,QUOTIENT(ROW(A167)-1,3)+2) &amp;""",  " &amp;
     artwork.xlsx!$L$1&amp; ": """ &amp; SUBSTITUTE(IF(LEFT(INDEX(artwork.xlsx!L:L,QUOTIENT(ROW(A167)-1,3)+2),4)="http","",artwork.xlsx!$M$1) &amp; INDEX(artwork.xlsx!L:L,QUOTIENT(ROW(A167)-1,3)+2),artwork.xlsx!$N$1,"") &amp; """,",
 IF(AND(MOD(ROW(A167)-1,3)=1,INDEX(artwork.xlsx!J:J,QUOTIENT(ROW(A167)-1,3)+2)&lt;&gt;""),
SUBSTITUTE(    artwork.xlsx!$K$1&amp;": '\\n" &amp;
SUBSTITUTE(SUBSTITUTE(SUBSTITUTE(SUBSTITUTE(SUBSTITUTE(INDEX(artwork.xlsx!K:K,QUOTIENT(ROW(A167)-1,3)+2),"'","\'"),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IF(MOD(ROW(A167)-1,3)=2,"","")))</f>
        <v>text_html: '\
&lt;div class="card-text" style="top:20px;"&gt;&lt;div style="position:relative; top:7px;"&gt;&lt;div style="line-height:20px;"&gt;\
&lt;div style="display:inline;"&gt;&lt;div style="display:inline; font-size:20px;"&gt;Écartez une carte de votre main.&lt;/div&gt;&lt;/div&gt;&lt;br&gt;\
&lt;div style="display:inline;"&gt;&lt;div style="display:inline; font-size:20px;"&gt;Si c\'est une carte...&lt;/div&gt;&lt;/div&gt;&lt;br&gt;\
&lt;div style="display:inline;"&gt;&lt;div style="display:inline; font-size:20px;"&gt;Action, recevez un Duché&lt;/div&gt;&lt;/div&gt;&lt;br&gt;\
&lt;div style="display:inline;"&gt;&lt;div style="display:inline; font-size:20px;"&gt;Trésor, recevez une Transmutation&lt;/div&gt;&lt;/div&gt;&lt;br&gt;\
&lt;div style="display:inline;"&gt;&lt;div style="display:inline; font-size:20px;"&gt;Victoire, recevez un Or&lt;/div&gt;&lt;/div&gt;&lt;br&gt;\
&lt;/div&gt;&lt;/div&gt;&lt;/div&gt;'</v>
      </c>
    </row>
    <row r="173" spans="1:3" x14ac:dyDescent="0.25">
      <c r="A173" t="str">
        <f>IF(AND(MOD(ROW(A168)-1,3)=0,INDEX(artwork.xlsx!G:G,QUOTIENT(ROW(A168)-1,3)+2)&lt;&gt;""),"/* "&amp;INDEX(artwork.xlsx!G:G,QUOTIENT(ROW(A168)-1,3)+2)&amp;" */","  ")&amp;
IF(AND(INDEX(artwork.xlsx!F:F,QUOTIENT(ROW(A168)-1,3)+2)&lt;&gt;""),"/* "&amp;INDEX(artwork.xlsx!F:F,QUOTIENT(ROW(A168)-1,3)+2)&amp;" */","  ")&amp;IF(AND(ISERROR(MATCH("},",B173:B$5003,0)), ISERROR(MATCH("    ];",$A$5:A169,0))),"];","")</f>
        <v xml:space="preserve">    </v>
      </c>
      <c r="B173" t="str">
        <f t="shared" si="5"/>
        <v>},</v>
      </c>
      <c r="C173" s="18" t="str">
        <f>IF(AND(MOD(ROW(A168)-1,3)=0, INDEX(artwork.xlsx!J:J,QUOTIENT(ROW(A168)-1,3)+2)&lt;&gt;""),
     artwork.xlsx!$H$1&amp;": """ &amp;SUBSTITUTE(INDEX(artwork.xlsx!H:H,QUOTIENT(ROW(A168)-1,3)+2)," ","") &amp;""",  " &amp;
     artwork.xlsx!$J$1&amp; ": """ &amp; INDEX(artwork.xlsx!J:J,QUOTIENT(ROW(A168)-1,3)+2) &amp;""",  " &amp;
     artwork.xlsx!$L$1&amp; ": """ &amp; SUBSTITUTE(IF(LEFT(INDEX(artwork.xlsx!L:L,QUOTIENT(ROW(A168)-1,3)+2),4)="http","",artwork.xlsx!$M$1) &amp; INDEX(artwork.xlsx!L:L,QUOTIENT(ROW(A168)-1,3)+2),artwork.xlsx!$N$1,"") &amp; """,",
 IF(AND(MOD(ROW(A168)-1,3)=1,INDEX(artwork.xlsx!J:J,QUOTIENT(ROW(A168)-1,3)+2)&lt;&gt;""),
SUBSTITUTE(    artwork.xlsx!$K$1&amp;": '\\n" &amp;
SUBSTITUTE(SUBSTITUTE(SUBSTITUTE(SUBSTITUTE(SUBSTITUTE(INDEX(artwork.xlsx!K:K,QUOTIENT(ROW(A168)-1,3)+2),"'","\'"),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IF(MOD(ROW(A168)-1,3)=2,"","")))</f>
        <v/>
      </c>
    </row>
    <row r="174" spans="1:3" x14ac:dyDescent="0.25">
      <c r="A174" t="str">
        <f>IF(AND(MOD(ROW(A169)-1,3)=0,INDEX(artwork.xlsx!G:G,QUOTIENT(ROW(A169)-1,3)+2)&lt;&gt;""),"/* "&amp;INDEX(artwork.xlsx!G:G,QUOTIENT(ROW(A169)-1,3)+2)&amp;" */","  ")&amp;
IF(AND(INDEX(artwork.xlsx!F:F,QUOTIENT(ROW(A169)-1,3)+2)&lt;&gt;""),"/* "&amp;INDEX(artwork.xlsx!F:F,QUOTIENT(ROW(A169)-1,3)+2)&amp;" */","  ")&amp;IF(AND(ISERROR(MATCH("},",B174:B$5003,0)), ISERROR(MATCH("    ];",$A$5:A170,0))),"];","")</f>
        <v xml:space="preserve">    </v>
      </c>
      <c r="B174" t="str">
        <f t="shared" si="5"/>
        <v>{</v>
      </c>
      <c r="C174" s="18" t="str">
        <f>IF(AND(MOD(ROW(A169)-1,3)=0, INDEX(artwork.xlsx!J:J,QUOTIENT(ROW(A169)-1,3)+2)&lt;&gt;""),
     artwork.xlsx!$H$1&amp;": """ &amp;SUBSTITUTE(INDEX(artwork.xlsx!H:H,QUOTIENT(ROW(A169)-1,3)+2)," ","") &amp;""",  " &amp;
     artwork.xlsx!$J$1&amp; ": """ &amp; INDEX(artwork.xlsx!J:J,QUOTIENT(ROW(A169)-1,3)+2) &amp;""",  " &amp;
     artwork.xlsx!$L$1&amp; ": """ &amp; SUBSTITUTE(IF(LEFT(INDEX(artwork.xlsx!L:L,QUOTIENT(ROW(A169)-1,3)+2),4)="http","",artwork.xlsx!$M$1) &amp; INDEX(artwork.xlsx!L:L,QUOTIENT(ROW(A169)-1,3)+2),artwork.xlsx!$N$1,"") &amp; """,",
 IF(AND(MOD(ROW(A169)-1,3)=1,INDEX(artwork.xlsx!J:J,QUOTIENT(ROW(A169)-1,3)+2)&lt;&gt;""),
SUBSTITUTE(    artwork.xlsx!$K$1&amp;": '\\n" &amp;
SUBSTITUTE(SUBSTITUTE(SUBSTITUTE(SUBSTITUTE(SUBSTITUTE(INDEX(artwork.xlsx!K:K,QUOTIENT(ROW(A169)-1,3)+2),"'","\'"),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IF(MOD(ROW(A169)-1,3)=2,"","")))</f>
        <v>id: "university",  frenchName: "Université",  artwork: "http://wiki.dominionstrategy.com/images/e/e3/UniversityArt.jpg",</v>
      </c>
    </row>
    <row r="175" spans="1:3" ht="150" x14ac:dyDescent="0.25">
      <c r="A175" t="str">
        <f>IF(AND(MOD(ROW(A170)-1,3)=0,INDEX(artwork.xlsx!G:G,QUOTIENT(ROW(A170)-1,3)+2)&lt;&gt;""),"/* "&amp;INDEX(artwork.xlsx!G:G,QUOTIENT(ROW(A170)-1,3)+2)&amp;" */","  ")&amp;
IF(AND(INDEX(artwork.xlsx!F:F,QUOTIENT(ROW(A170)-1,3)+2)&lt;&gt;""),"/* "&amp;INDEX(artwork.xlsx!F:F,QUOTIENT(ROW(A170)-1,3)+2)&amp;" */","  ")&amp;IF(AND(ISERROR(MATCH("},",B175:B$5003,0)), ISERROR(MATCH("    ];",$A$5:A174,0))),"];","")</f>
        <v xml:space="preserve">    </v>
      </c>
      <c r="B175" t="str">
        <f t="shared" si="5"/>
        <v/>
      </c>
      <c r="C175" s="18" t="str">
        <f>IF(AND(MOD(ROW(A170)-1,3)=0, INDEX(artwork.xlsx!J:J,QUOTIENT(ROW(A170)-1,3)+2)&lt;&gt;""),
     artwork.xlsx!$H$1&amp;": """ &amp;SUBSTITUTE(INDEX(artwork.xlsx!H:H,QUOTIENT(ROW(A170)-1,3)+2)," ","") &amp;""",  " &amp;
     artwork.xlsx!$J$1&amp; ": """ &amp; INDEX(artwork.xlsx!J:J,QUOTIENT(ROW(A170)-1,3)+2) &amp;""",  " &amp;
     artwork.xlsx!$L$1&amp; ": """ &amp; SUBSTITUTE(IF(LEFT(INDEX(artwork.xlsx!L:L,QUOTIENT(ROW(A170)-1,3)+2),4)="http","",artwork.xlsx!$M$1) &amp; INDEX(artwork.xlsx!L:L,QUOTIENT(ROW(A170)-1,3)+2),artwork.xlsx!$N$1,"") &amp; """,",
 IF(AND(MOD(ROW(A170)-1,3)=1,INDEX(artwork.xlsx!J:J,QUOTIENT(ROW(A170)-1,3)+2)&lt;&gt;""),
SUBSTITUTE(    artwork.xlsx!$K$1&amp;": '\\n" &amp;
SUBSTITUTE(SUBSTITUTE(SUBSTITUTE(SUBSTITUTE(SUBSTITUTE(INDEX(artwork.xlsx!K:K,QUOTIENT(ROW(A170)-1,3)+2),"'","\'"),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IF(MOD(ROW(A170)-1,3)=2,"","")))</f>
        <v>text_html: '\
&lt;div class="card-text" style="top:47px;"&gt;&lt;div style="position:relative; top:-5px;"&gt;&lt;div style="font-weight: bold;"&gt;&lt;div style="line-height:28px;"&gt;\
&lt;div style="display:inline;"&gt;&lt;div style="display:inline; font-size:28px;"&gt;+2 Actions&lt;/div&gt;&lt;/div&gt;&lt;br&gt;\
&lt;/div&gt;&lt;/div&gt;&lt;/div&gt;&lt;div style="position:relative; top:10px;"&gt;&lt;div style="line-height:22px;"&gt;\
&lt;div style="display:inline;"&gt;&lt;div style="display:inline; font-size:22px;"&gt;Vous pouvez recevoir une carte&lt;/div&gt;&lt;/div&gt;&lt;br&gt;\
&lt;div style="display:inline;"&gt;&lt;div style="display:inline; font-size:22px;"&gt;Action coûtant jusqu\'à     .&lt;/div&gt;&lt;/div&gt;&lt;br&gt;\
&lt;/div&gt;&lt;/div&gt;\
&lt;div class="card-text-coin-icon" style="transform:scale(0.19); top:66px; display: inline;left:228px;"&gt;\
&lt;div class="card-text-coin-text-container" style="display:inline;"&gt;\
&lt;div class="card-text-coin-text" style="color: black; display:inline; top:8px;"&gt;5&lt;/div&gt;&lt;/div&gt;&lt;/div&gt;&lt;/div&gt;'</v>
      </c>
    </row>
    <row r="176" spans="1:3" x14ac:dyDescent="0.25">
      <c r="A176" t="str">
        <f>IF(AND(MOD(ROW(A171)-1,3)=0,INDEX(artwork.xlsx!G:G,QUOTIENT(ROW(A171)-1,3)+2)&lt;&gt;""),"/* "&amp;INDEX(artwork.xlsx!G:G,QUOTIENT(ROW(A171)-1,3)+2)&amp;" */","  ")&amp;
IF(AND(INDEX(artwork.xlsx!F:F,QUOTIENT(ROW(A171)-1,3)+2)&lt;&gt;""),"/* "&amp;INDEX(artwork.xlsx!F:F,QUOTIENT(ROW(A171)-1,3)+2)&amp;" */","  ")&amp;IF(AND(ISERROR(MATCH("},",B176:B$5003,0)), ISERROR(MATCH("    ];",$A$5:A172,0))),"];","")</f>
        <v xml:space="preserve">    </v>
      </c>
      <c r="B176" t="str">
        <f t="shared" si="5"/>
        <v>},</v>
      </c>
      <c r="C176" s="18" t="str">
        <f>IF(AND(MOD(ROW(A171)-1,3)=0, INDEX(artwork.xlsx!J:J,QUOTIENT(ROW(A171)-1,3)+2)&lt;&gt;""),
     artwork.xlsx!$H$1&amp;": """ &amp;SUBSTITUTE(INDEX(artwork.xlsx!H:H,QUOTIENT(ROW(A171)-1,3)+2)," ","") &amp;""",  " &amp;
     artwork.xlsx!$J$1&amp; ": """ &amp; INDEX(artwork.xlsx!J:J,QUOTIENT(ROW(A171)-1,3)+2) &amp;""",  " &amp;
     artwork.xlsx!$L$1&amp; ": """ &amp; SUBSTITUTE(IF(LEFT(INDEX(artwork.xlsx!L:L,QUOTIENT(ROW(A171)-1,3)+2),4)="http","",artwork.xlsx!$M$1) &amp; INDEX(artwork.xlsx!L:L,QUOTIENT(ROW(A171)-1,3)+2),artwork.xlsx!$N$1,"") &amp; """,",
 IF(AND(MOD(ROW(A171)-1,3)=1,INDEX(artwork.xlsx!J:J,QUOTIENT(ROW(A171)-1,3)+2)&lt;&gt;""),
SUBSTITUTE(    artwork.xlsx!$K$1&amp;": '\\n" &amp;
SUBSTITUTE(SUBSTITUTE(SUBSTITUTE(SUBSTITUTE(SUBSTITUTE(INDEX(artwork.xlsx!K:K,QUOTIENT(ROW(A171)-1,3)+2),"'","\'"),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IF(MOD(ROW(A171)-1,3)=2,"","")))</f>
        <v/>
      </c>
    </row>
    <row r="177" spans="1:3" x14ac:dyDescent="0.25">
      <c r="A177" t="str">
        <f>IF(AND(MOD(ROW(A172)-1,3)=0,INDEX(artwork.xlsx!G:G,QUOTIENT(ROW(A172)-1,3)+2)&lt;&gt;""),"/* "&amp;INDEX(artwork.xlsx!G:G,QUOTIENT(ROW(A172)-1,3)+2)&amp;" */","  ")&amp;
IF(AND(INDEX(artwork.xlsx!F:F,QUOTIENT(ROW(A172)-1,3)+2)&lt;&gt;""),"/* "&amp;INDEX(artwork.xlsx!F:F,QUOTIENT(ROW(A172)-1,3)+2)&amp;" */","  ")&amp;IF(AND(ISERROR(MATCH("},",B177:B$5003,0)), ISERROR(MATCH("    ];",$A$5:A173,0))),"];","")</f>
        <v xml:space="preserve">    </v>
      </c>
      <c r="B177" t="str">
        <f t="shared" si="5"/>
        <v>{</v>
      </c>
      <c r="C177" s="18" t="str">
        <f>IF(AND(MOD(ROW(A172)-1,3)=0, INDEX(artwork.xlsx!J:J,QUOTIENT(ROW(A172)-1,3)+2)&lt;&gt;""),
     artwork.xlsx!$H$1&amp;": """ &amp;SUBSTITUTE(INDEX(artwork.xlsx!H:H,QUOTIENT(ROW(A172)-1,3)+2)," ","") &amp;""",  " &amp;
     artwork.xlsx!$J$1&amp; ": """ &amp; INDEX(artwork.xlsx!J:J,QUOTIENT(ROW(A172)-1,3)+2) &amp;""",  " &amp;
     artwork.xlsx!$L$1&amp; ": """ &amp; SUBSTITUTE(IF(LEFT(INDEX(artwork.xlsx!L:L,QUOTIENT(ROW(A172)-1,3)+2),4)="http","",artwork.xlsx!$M$1) &amp; INDEX(artwork.xlsx!L:L,QUOTIENT(ROW(A172)-1,3)+2),artwork.xlsx!$N$1,"") &amp; """,",
 IF(AND(MOD(ROW(A172)-1,3)=1,INDEX(artwork.xlsx!J:J,QUOTIENT(ROW(A172)-1,3)+2)&lt;&gt;""),
SUBSTITUTE(    artwork.xlsx!$K$1&amp;": '\\n" &amp;
SUBSTITUTE(SUBSTITUTE(SUBSTITUTE(SUBSTITUTE(SUBSTITUTE(INDEX(artwork.xlsx!K:K,QUOTIENT(ROW(A172)-1,3)+2),"'","\'"),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IF(MOD(ROW(A172)-1,3)=2,"","")))</f>
        <v>id: "vineyard",  frenchName: "Vignoble",  artwork: "http://wiki.dominionstrategy.com/images/c/c9/VineyardArt.jpg",</v>
      </c>
    </row>
    <row r="178" spans="1:3" ht="150" x14ac:dyDescent="0.25">
      <c r="A178" t="str">
        <f>IF(AND(MOD(ROW(A173)-1,3)=0,INDEX(artwork.xlsx!G:G,QUOTIENT(ROW(A173)-1,3)+2)&lt;&gt;""),"/* "&amp;INDEX(artwork.xlsx!G:G,QUOTIENT(ROW(A173)-1,3)+2)&amp;" */","  ")&amp;
IF(AND(INDEX(artwork.xlsx!F:F,QUOTIENT(ROW(A173)-1,3)+2)&lt;&gt;""),"/* "&amp;INDEX(artwork.xlsx!F:F,QUOTIENT(ROW(A173)-1,3)+2)&amp;" */","  ")&amp;IF(AND(ISERROR(MATCH("},",B178:B$5003,0)), ISERROR(MATCH("    ];",$A$5:A177,0))),"];","")</f>
        <v xml:space="preserve">    </v>
      </c>
      <c r="B178" t="str">
        <f t="shared" si="5"/>
        <v/>
      </c>
      <c r="C178" s="18" t="str">
        <f>IF(AND(MOD(ROW(A173)-1,3)=0, INDEX(artwork.xlsx!J:J,QUOTIENT(ROW(A173)-1,3)+2)&lt;&gt;""),
     artwork.xlsx!$H$1&amp;": """ &amp;SUBSTITUTE(INDEX(artwork.xlsx!H:H,QUOTIENT(ROW(A173)-1,3)+2)," ","") &amp;""",  " &amp;
     artwork.xlsx!$J$1&amp; ": """ &amp; INDEX(artwork.xlsx!J:J,QUOTIENT(ROW(A173)-1,3)+2) &amp;""",  " &amp;
     artwork.xlsx!$L$1&amp; ": """ &amp; SUBSTITUTE(IF(LEFT(INDEX(artwork.xlsx!L:L,QUOTIENT(ROW(A173)-1,3)+2),4)="http","",artwork.xlsx!$M$1) &amp; INDEX(artwork.xlsx!L:L,QUOTIENT(ROW(A173)-1,3)+2),artwork.xlsx!$N$1,"") &amp; """,",
 IF(AND(MOD(ROW(A173)-1,3)=1,INDEX(artwork.xlsx!J:J,QUOTIENT(ROW(A173)-1,3)+2)&lt;&gt;""),
SUBSTITUTE(    artwork.xlsx!$K$1&amp;": '\\n" &amp;
SUBSTITUTE(SUBSTITUTE(SUBSTITUTE(SUBSTITUTE(SUBSTITUTE(INDEX(artwork.xlsx!K:K,QUOTIENT(ROW(A173)-1,3)+2),"'","\'"),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IF(MOD(ROW(A173)-1,3)=2,"","")))</f>
        <v>text_html: '\
&lt;div class="card-text" style="top:47px;"&gt;&lt;div style="position:relative; top:10px;"&gt;&lt;div style="line-height:23px;"&gt;\
&lt;div style="display:inline;"&gt;&lt;div style="display:inline; font-size:23px;"&gt;Vaut        pour chaque lot de&lt;/div&gt;&lt;/div&gt;&lt;br&gt;\
&lt;div style="display:inline;"&gt;&lt;div style="display:inline; font-size:23px;"&gt;3 cartes Action que vous avez&lt;/div&gt;&lt;/div&gt;&lt;br&gt;\
&lt;div style="display:inline;"&gt;&lt;div style="display:inline; font-size:23px;"&gt;(arrondi inférieurement).&lt;/div&gt;&lt;/div&gt;&lt;br&gt;\
&lt;/div&gt;&lt;/div&gt;\
&lt;div class="card-text-vp-icon-container" style="display:inline; transform:scale(0.21); top:11px;left:73px;"&gt;\
&lt;div class="card-text-vp-text-container"&gt;\
&lt;div class="card-text-vp-text" style="top:8px;"&gt;1&lt;/div&gt;&lt;/div&gt;\
&lt;div class="card-text-vp-icon"&gt;&lt;/div&gt;&lt;/div&gt;&lt;/div&gt;'</v>
      </c>
    </row>
    <row r="179" spans="1:3" x14ac:dyDescent="0.25">
      <c r="A179" t="str">
        <f>IF(AND(MOD(ROW(A174)-1,3)=0,INDEX(artwork.xlsx!G:G,QUOTIENT(ROW(A174)-1,3)+2)&lt;&gt;""),"/* "&amp;INDEX(artwork.xlsx!G:G,QUOTIENT(ROW(A174)-1,3)+2)&amp;" */","  ")&amp;
IF(AND(INDEX(artwork.xlsx!F:F,QUOTIENT(ROW(A174)-1,3)+2)&lt;&gt;""),"/* "&amp;INDEX(artwork.xlsx!F:F,QUOTIENT(ROW(A174)-1,3)+2)&amp;" */","  ")&amp;IF(AND(ISERROR(MATCH("},",B179:B$5003,0)), ISERROR(MATCH("    ];",$A$5:A175,0))),"];","")</f>
        <v xml:space="preserve">    </v>
      </c>
      <c r="B179" t="str">
        <f t="shared" si="5"/>
        <v>},</v>
      </c>
      <c r="C179" s="18" t="str">
        <f>IF(AND(MOD(ROW(A174)-1,3)=0, INDEX(artwork.xlsx!J:J,QUOTIENT(ROW(A174)-1,3)+2)&lt;&gt;""),
     artwork.xlsx!$H$1&amp;": """ &amp;SUBSTITUTE(INDEX(artwork.xlsx!H:H,QUOTIENT(ROW(A174)-1,3)+2)," ","") &amp;""",  " &amp;
     artwork.xlsx!$J$1&amp; ": """ &amp; INDEX(artwork.xlsx!J:J,QUOTIENT(ROW(A174)-1,3)+2) &amp;""",  " &amp;
     artwork.xlsx!$L$1&amp; ": """ &amp; SUBSTITUTE(IF(LEFT(INDEX(artwork.xlsx!L:L,QUOTIENT(ROW(A174)-1,3)+2),4)="http","",artwork.xlsx!$M$1) &amp; INDEX(artwork.xlsx!L:L,QUOTIENT(ROW(A174)-1,3)+2),artwork.xlsx!$N$1,"") &amp; """,",
 IF(AND(MOD(ROW(A174)-1,3)=1,INDEX(artwork.xlsx!J:J,QUOTIENT(ROW(A174)-1,3)+2)&lt;&gt;""),
SUBSTITUTE(    artwork.xlsx!$K$1&amp;": '\\n" &amp;
SUBSTITUTE(SUBSTITUTE(SUBSTITUTE(SUBSTITUTE(SUBSTITUTE(INDEX(artwork.xlsx!K:K,QUOTIENT(ROW(A174)-1,3)+2),"'","\'"),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IF(MOD(ROW(A174)-1,3)=2,"","")))</f>
        <v/>
      </c>
    </row>
    <row r="180" spans="1:3" x14ac:dyDescent="0.25">
      <c r="A180" t="str">
        <f>IF(AND(MOD(ROW(A175)-1,3)=0,INDEX(artwork.xlsx!G:G,QUOTIENT(ROW(A175)-1,3)+2)&lt;&gt;""),"/* "&amp;INDEX(artwork.xlsx!G:G,QUOTIENT(ROW(A175)-1,3)+2)&amp;" */","  ")&amp;
IF(AND(INDEX(artwork.xlsx!F:F,QUOTIENT(ROW(A175)-1,3)+2)&lt;&gt;""),"/* "&amp;INDEX(artwork.xlsx!F:F,QUOTIENT(ROW(A175)-1,3)+2)&amp;" */","  ")&amp;IF(AND(ISERROR(MATCH("},",B180:B$5003,0)), ISERROR(MATCH("    ];",$A$5:A176,0))),"];","")</f>
        <v xml:space="preserve">  /* Other */</v>
      </c>
      <c r="B180" t="str">
        <f t="shared" si="5"/>
        <v>{</v>
      </c>
      <c r="C180" s="18" t="str">
        <f>IF(AND(MOD(ROW(A175)-1,3)=0, INDEX(artwork.xlsx!J:J,QUOTIENT(ROW(A175)-1,3)+2)&lt;&gt;""),
     artwork.xlsx!$H$1&amp;": """ &amp;SUBSTITUTE(INDEX(artwork.xlsx!H:H,QUOTIENT(ROW(A175)-1,3)+2)," ","") &amp;""",  " &amp;
     artwork.xlsx!$J$1&amp; ": """ &amp; INDEX(artwork.xlsx!J:J,QUOTIENT(ROW(A175)-1,3)+2) &amp;""",  " &amp;
     artwork.xlsx!$L$1&amp; ": """ &amp; SUBSTITUTE(IF(LEFT(INDEX(artwork.xlsx!L:L,QUOTIENT(ROW(A175)-1,3)+2),4)="http","",artwork.xlsx!$M$1) &amp; INDEX(artwork.xlsx!L:L,QUOTIENT(ROW(A175)-1,3)+2),artwork.xlsx!$N$1,"") &amp; """,",
 IF(AND(MOD(ROW(A175)-1,3)=1,INDEX(artwork.xlsx!J:J,QUOTIENT(ROW(A175)-1,3)+2)&lt;&gt;""),
SUBSTITUTE(    artwork.xlsx!$K$1&amp;": '\\n" &amp;
SUBSTITUTE(SUBSTITUTE(SUBSTITUTE(SUBSTITUTE(SUBSTITUTE(INDEX(artwork.xlsx!K:K,QUOTIENT(ROW(A175)-1,3)+2),"'","\'"),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IF(MOD(ROW(A175)-1,3)=2,"","")))</f>
        <v>id: "potion",  frenchName: "Potion",  artwork: "/img/artworks/potionArt.jpg",</v>
      </c>
    </row>
    <row r="181" spans="1:3" ht="30" x14ac:dyDescent="0.25">
      <c r="A181" t="str">
        <f>IF(AND(MOD(ROW(A176)-1,3)=0,INDEX(artwork.xlsx!G:G,QUOTIENT(ROW(A176)-1,3)+2)&lt;&gt;""),"/* "&amp;INDEX(artwork.xlsx!G:G,QUOTIENT(ROW(A176)-1,3)+2)&amp;" */","  ")&amp;
IF(AND(INDEX(artwork.xlsx!F:F,QUOTIENT(ROW(A176)-1,3)+2)&lt;&gt;""),"/* "&amp;INDEX(artwork.xlsx!F:F,QUOTIENT(ROW(A176)-1,3)+2)&amp;" */","  ")&amp;IF(AND(ISERROR(MATCH("},",B181:B$5003,0)), ISERROR(MATCH("    ];",$A$5:A180,0))),"];","")</f>
        <v xml:space="preserve">  /* Other */</v>
      </c>
      <c r="B181" t="str">
        <f t="shared" si="5"/>
        <v/>
      </c>
      <c r="C181" s="18" t="str">
        <f>IF(AND(MOD(ROW(A176)-1,3)=0, INDEX(artwork.xlsx!J:J,QUOTIENT(ROW(A176)-1,3)+2)&lt;&gt;""),
     artwork.xlsx!$H$1&amp;": """ &amp;SUBSTITUTE(INDEX(artwork.xlsx!H:H,QUOTIENT(ROW(A176)-1,3)+2)," ","") &amp;""",  " &amp;
     artwork.xlsx!$J$1&amp; ": """ &amp; INDEX(artwork.xlsx!J:J,QUOTIENT(ROW(A176)-1,3)+2) &amp;""",  " &amp;
     artwork.xlsx!$L$1&amp; ": """ &amp; SUBSTITUTE(IF(LEFT(INDEX(artwork.xlsx!L:L,QUOTIENT(ROW(A176)-1,3)+2),4)="http","",artwork.xlsx!$M$1) &amp; INDEX(artwork.xlsx!L:L,QUOTIENT(ROW(A176)-1,3)+2),artwork.xlsx!$N$1,"") &amp; """,",
 IF(AND(MOD(ROW(A176)-1,3)=1,INDEX(artwork.xlsx!J:J,QUOTIENT(ROW(A176)-1,3)+2)&lt;&gt;""),
SUBSTITUTE(    artwork.xlsx!$K$1&amp;": '\\n" &amp;
SUBSTITUTE(SUBSTITUTE(SUBSTITUTE(SUBSTITUTE(SUBSTITUTE(INDEX(artwork.xlsx!K:K,QUOTIENT(ROW(A176)-1,3)+2),"'","\'"),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IF(MOD(ROW(A176)-1,3)=2,"","")))</f>
        <v>text_html: '\
&lt;div class="card-text" style="top:2px;"&gt;&lt;/div&gt;'</v>
      </c>
    </row>
    <row r="182" spans="1:3" x14ac:dyDescent="0.25">
      <c r="A182" t="str">
        <f>IF(AND(MOD(ROW(A177)-1,3)=0,INDEX(artwork.xlsx!G:G,QUOTIENT(ROW(A177)-1,3)+2)&lt;&gt;""),"/* "&amp;INDEX(artwork.xlsx!G:G,QUOTIENT(ROW(A177)-1,3)+2)&amp;" */","  ")&amp;
IF(AND(INDEX(artwork.xlsx!F:F,QUOTIENT(ROW(A177)-1,3)+2)&lt;&gt;""),"/* "&amp;INDEX(artwork.xlsx!F:F,QUOTIENT(ROW(A177)-1,3)+2)&amp;" */","  ")&amp;IF(AND(ISERROR(MATCH("},",B182:B$5003,0)), ISERROR(MATCH("    ];",$A$5:A178,0))),"];","")</f>
        <v xml:space="preserve">  /* Other */</v>
      </c>
      <c r="B182" t="str">
        <f t="shared" si="5"/>
        <v>},</v>
      </c>
      <c r="C182" s="18" t="str">
        <f>IF(AND(MOD(ROW(A177)-1,3)=0, INDEX(artwork.xlsx!J:J,QUOTIENT(ROW(A177)-1,3)+2)&lt;&gt;""),
     artwork.xlsx!$H$1&amp;": """ &amp;SUBSTITUTE(INDEX(artwork.xlsx!H:H,QUOTIENT(ROW(A177)-1,3)+2)," ","") &amp;""",  " &amp;
     artwork.xlsx!$J$1&amp; ": """ &amp; INDEX(artwork.xlsx!J:J,QUOTIENT(ROW(A177)-1,3)+2) &amp;""",  " &amp;
     artwork.xlsx!$L$1&amp; ": """ &amp; SUBSTITUTE(IF(LEFT(INDEX(artwork.xlsx!L:L,QUOTIENT(ROW(A177)-1,3)+2),4)="http","",artwork.xlsx!$M$1) &amp; INDEX(artwork.xlsx!L:L,QUOTIENT(ROW(A177)-1,3)+2),artwork.xlsx!$N$1,"") &amp; """,",
 IF(AND(MOD(ROW(A177)-1,3)=1,INDEX(artwork.xlsx!J:J,QUOTIENT(ROW(A177)-1,3)+2)&lt;&gt;""),
SUBSTITUTE(    artwork.xlsx!$K$1&amp;": '\\n" &amp;
SUBSTITUTE(SUBSTITUTE(SUBSTITUTE(SUBSTITUTE(SUBSTITUTE(INDEX(artwork.xlsx!K:K,QUOTIENT(ROW(A177)-1,3)+2),"'","\'"),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IF(MOD(ROW(A177)-1,3)=2,"","")))</f>
        <v/>
      </c>
    </row>
    <row r="183" spans="1:3" x14ac:dyDescent="0.25">
      <c r="A183" t="str">
        <f>IF(AND(MOD(ROW(A178)-1,3)=0,INDEX(artwork.xlsx!G:G,QUOTIENT(ROW(A178)-1,3)+2)&lt;&gt;""),"/* "&amp;INDEX(artwork.xlsx!G:G,QUOTIENT(ROW(A178)-1,3)+2)&amp;" */","  ")&amp;
IF(AND(INDEX(artwork.xlsx!F:F,QUOTIENT(ROW(A178)-1,3)+2)&lt;&gt;""),"/* "&amp;INDEX(artwork.xlsx!F:F,QUOTIENT(ROW(A178)-1,3)+2)&amp;" */","  ")&amp;IF(AND(ISERROR(MATCH("},",B183:B$5003,0)), ISERROR(MATCH("    ];",$A$5:A179,0))),"];","")</f>
        <v xml:space="preserve">  /* Other */</v>
      </c>
      <c r="B183" t="str">
        <f t="shared" si="5"/>
        <v>{</v>
      </c>
      <c r="C183" s="18" t="str">
        <f>IF(AND(MOD(ROW(A178)-1,3)=0, INDEX(artwork.xlsx!J:J,QUOTIENT(ROW(A178)-1,3)+2)&lt;&gt;""),
     artwork.xlsx!$H$1&amp;": """ &amp;SUBSTITUTE(INDEX(artwork.xlsx!H:H,QUOTIENT(ROW(A178)-1,3)+2)," ","") &amp;""",  " &amp;
     artwork.xlsx!$J$1&amp; ": """ &amp; INDEX(artwork.xlsx!J:J,QUOTIENT(ROW(A178)-1,3)+2) &amp;""",  " &amp;
     artwork.xlsx!$L$1&amp; ": """ &amp; SUBSTITUTE(IF(LEFT(INDEX(artwork.xlsx!L:L,QUOTIENT(ROW(A178)-1,3)+2),4)="http","",artwork.xlsx!$M$1) &amp; INDEX(artwork.xlsx!L:L,QUOTIENT(ROW(A178)-1,3)+2),artwork.xlsx!$N$1,"") &amp; """,",
 IF(AND(MOD(ROW(A178)-1,3)=1,INDEX(artwork.xlsx!J:J,QUOTIENT(ROW(A178)-1,3)+2)&lt;&gt;""),
SUBSTITUTE(    artwork.xlsx!$K$1&amp;": '\\n" &amp;
SUBSTITUTE(SUBSTITUTE(SUBSTITUTE(SUBSTITUTE(SUBSTITUTE(INDEX(artwork.xlsx!K:K,QUOTIENT(ROW(A178)-1,3)+2),"'","\'"),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IF(MOD(ROW(A178)-1,3)=2,"","")))</f>
        <v>id: "potion_2nd",  frenchName: "Potion",  artwork: "http://wiki.dominionstrategy.com/images/d/da/PotionArt.jpg",</v>
      </c>
    </row>
    <row r="184" spans="1:3" ht="30" x14ac:dyDescent="0.25">
      <c r="A184" t="str">
        <f>IF(AND(MOD(ROW(A179)-1,3)=0,INDEX(artwork.xlsx!G:G,QUOTIENT(ROW(A179)-1,3)+2)&lt;&gt;""),"/* "&amp;INDEX(artwork.xlsx!G:G,QUOTIENT(ROW(A179)-1,3)+2)&amp;" */","  ")&amp;
IF(AND(INDEX(artwork.xlsx!F:F,QUOTIENT(ROW(A179)-1,3)+2)&lt;&gt;""),"/* "&amp;INDEX(artwork.xlsx!F:F,QUOTIENT(ROW(A179)-1,3)+2)&amp;" */","  ")&amp;IF(AND(ISERROR(MATCH("},",B184:B$5003,0)), ISERROR(MATCH("    ];",$A$5:A183,0))),"];","")</f>
        <v xml:space="preserve">  /* Other */</v>
      </c>
      <c r="B184" t="str">
        <f t="shared" si="5"/>
        <v/>
      </c>
      <c r="C184" s="18" t="str">
        <f>IF(AND(MOD(ROW(A179)-1,3)=0, INDEX(artwork.xlsx!J:J,QUOTIENT(ROW(A179)-1,3)+2)&lt;&gt;""),
     artwork.xlsx!$H$1&amp;": """ &amp;SUBSTITUTE(INDEX(artwork.xlsx!H:H,QUOTIENT(ROW(A179)-1,3)+2)," ","") &amp;""",  " &amp;
     artwork.xlsx!$J$1&amp; ": """ &amp; INDEX(artwork.xlsx!J:J,QUOTIENT(ROW(A179)-1,3)+2) &amp;""",  " &amp;
     artwork.xlsx!$L$1&amp; ": """ &amp; SUBSTITUTE(IF(LEFT(INDEX(artwork.xlsx!L:L,QUOTIENT(ROW(A179)-1,3)+2),4)="http","",artwork.xlsx!$M$1) &amp; INDEX(artwork.xlsx!L:L,QUOTIENT(ROW(A179)-1,3)+2),artwork.xlsx!$N$1,"") &amp; """,",
 IF(AND(MOD(ROW(A179)-1,3)=1,INDEX(artwork.xlsx!J:J,QUOTIENT(ROW(A179)-1,3)+2)&lt;&gt;""),
SUBSTITUTE(    artwork.xlsx!$K$1&amp;": '\\n" &amp;
SUBSTITUTE(SUBSTITUTE(SUBSTITUTE(SUBSTITUTE(SUBSTITUTE(INDEX(artwork.xlsx!K:K,QUOTIENT(ROW(A179)-1,3)+2),"'","\'"),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IF(MOD(ROW(A179)-1,3)=2,"","")))</f>
        <v>text_html: '\
&lt;div class="card-text" style="top:2px;"&gt;&lt;/div&gt;'</v>
      </c>
    </row>
    <row r="185" spans="1:3" x14ac:dyDescent="0.25">
      <c r="A185" t="str">
        <f>IF(AND(MOD(ROW(A180)-1,3)=0,INDEX(artwork.xlsx!G:G,QUOTIENT(ROW(A180)-1,3)+2)&lt;&gt;""),"/* "&amp;INDEX(artwork.xlsx!G:G,QUOTIENT(ROW(A180)-1,3)+2)&amp;" */","  ")&amp;
IF(AND(INDEX(artwork.xlsx!F:F,QUOTIENT(ROW(A180)-1,3)+2)&lt;&gt;""),"/* "&amp;INDEX(artwork.xlsx!F:F,QUOTIENT(ROW(A180)-1,3)+2)&amp;" */","  ")&amp;IF(AND(ISERROR(MATCH("},",B185:B$5003,0)), ISERROR(MATCH("    ];",$A$5:A181,0))),"];","")</f>
        <v xml:space="preserve">  /* Other */</v>
      </c>
      <c r="B185" t="str">
        <f t="shared" si="5"/>
        <v>},</v>
      </c>
      <c r="C185" s="18" t="str">
        <f>IF(AND(MOD(ROW(A180)-1,3)=0, INDEX(artwork.xlsx!J:J,QUOTIENT(ROW(A180)-1,3)+2)&lt;&gt;""),
     artwork.xlsx!$H$1&amp;": """ &amp;SUBSTITUTE(INDEX(artwork.xlsx!H:H,QUOTIENT(ROW(A180)-1,3)+2)," ","") &amp;""",  " &amp;
     artwork.xlsx!$J$1&amp; ": """ &amp; INDEX(artwork.xlsx!J:J,QUOTIENT(ROW(A180)-1,3)+2) &amp;""",  " &amp;
     artwork.xlsx!$L$1&amp; ": """ &amp; SUBSTITUTE(IF(LEFT(INDEX(artwork.xlsx!L:L,QUOTIENT(ROW(A180)-1,3)+2),4)="http","",artwork.xlsx!$M$1) &amp; INDEX(artwork.xlsx!L:L,QUOTIENT(ROW(A180)-1,3)+2),artwork.xlsx!$N$1,"") &amp; """,",
 IF(AND(MOD(ROW(A180)-1,3)=1,INDEX(artwork.xlsx!J:J,QUOTIENT(ROW(A180)-1,3)+2)&lt;&gt;""),
SUBSTITUTE(    artwork.xlsx!$K$1&amp;": '\\n" &amp;
SUBSTITUTE(SUBSTITUTE(SUBSTITUTE(SUBSTITUTE(SUBSTITUTE(INDEX(artwork.xlsx!K:K,QUOTIENT(ROW(A180)-1,3)+2),"'","\'"),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IF(MOD(ROW(A180)-1,3)=2,"","")))</f>
        <v/>
      </c>
    </row>
    <row r="186" spans="1:3" x14ac:dyDescent="0.25">
      <c r="A186" t="str">
        <f>IF(AND(MOD(ROW(A181)-1,3)=0,INDEX(artwork.xlsx!G:G,QUOTIENT(ROW(A181)-1,3)+2)&lt;&gt;""),"/* "&amp;INDEX(artwork.xlsx!G:G,QUOTIENT(ROW(A181)-1,3)+2)&amp;" */","  ")&amp;
IF(AND(INDEX(artwork.xlsx!F:F,QUOTIENT(ROW(A181)-1,3)+2)&lt;&gt;""),"/* "&amp;INDEX(artwork.xlsx!F:F,QUOTIENT(ROW(A181)-1,3)+2)&amp;" */","  ")&amp;IF(AND(ISERROR(MATCH("},",B186:B$5003,0)), ISERROR(MATCH("    ];",$A$5:A182,0))),"];","")</f>
        <v xml:space="preserve">/* Seaside */  </v>
      </c>
      <c r="B186" t="str">
        <f t="shared" si="5"/>
        <v>{</v>
      </c>
      <c r="C186" s="18" t="str">
        <f>IF(AND(MOD(ROW(A181)-1,3)=0, INDEX(artwork.xlsx!J:J,QUOTIENT(ROW(A181)-1,3)+2)&lt;&gt;""),
     artwork.xlsx!$H$1&amp;": """ &amp;SUBSTITUTE(INDEX(artwork.xlsx!H:H,QUOTIENT(ROW(A181)-1,3)+2)," ","") &amp;""",  " &amp;
     artwork.xlsx!$J$1&amp; ": """ &amp; INDEX(artwork.xlsx!J:J,QUOTIENT(ROW(A181)-1,3)+2) &amp;""",  " &amp;
     artwork.xlsx!$L$1&amp; ": """ &amp; SUBSTITUTE(IF(LEFT(INDEX(artwork.xlsx!L:L,QUOTIENT(ROW(A181)-1,3)+2),4)="http","",artwork.xlsx!$M$1) &amp; INDEX(artwork.xlsx!L:L,QUOTIENT(ROW(A181)-1,3)+2),artwork.xlsx!$N$1,"") &amp; """,",
 IF(AND(MOD(ROW(A181)-1,3)=1,INDEX(artwork.xlsx!J:J,QUOTIENT(ROW(A181)-1,3)+2)&lt;&gt;""),
SUBSTITUTE(    artwork.xlsx!$K$1&amp;": '\\n" &amp;
SUBSTITUTE(SUBSTITUTE(SUBSTITUTE(SUBSTITUTE(SUBSTITUTE(INDEX(artwork.xlsx!K:K,QUOTIENT(ROW(A181)-1,3)+2),"'","\'"),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IF(MOD(ROW(A181)-1,3)=2,"","")))</f>
        <v>id: "ghostship",  frenchName: "Vaisseau Fantôme",  artwork: "http://wiki.dominionstrategy.com/images/5/5e/Ghost_ShipArt.jpg",</v>
      </c>
    </row>
    <row r="187" spans="1:3" ht="150" x14ac:dyDescent="0.25">
      <c r="A187" t="str">
        <f>IF(AND(MOD(ROW(A182)-1,3)=0,INDEX(artwork.xlsx!G:G,QUOTIENT(ROW(A182)-1,3)+2)&lt;&gt;""),"/* "&amp;INDEX(artwork.xlsx!G:G,QUOTIENT(ROW(A182)-1,3)+2)&amp;" */","  ")&amp;
IF(AND(INDEX(artwork.xlsx!F:F,QUOTIENT(ROW(A182)-1,3)+2)&lt;&gt;""),"/* "&amp;INDEX(artwork.xlsx!F:F,QUOTIENT(ROW(A182)-1,3)+2)&amp;" */","  ")&amp;IF(AND(ISERROR(MATCH("},",B187:B$5003,0)), ISERROR(MATCH("    ];",$A$5:A186,0))),"];","")</f>
        <v xml:space="preserve">    </v>
      </c>
      <c r="B187" t="str">
        <f t="shared" si="5"/>
        <v/>
      </c>
      <c r="C187" s="18" t="str">
        <f>IF(AND(MOD(ROW(A182)-1,3)=0, INDEX(artwork.xlsx!J:J,QUOTIENT(ROW(A182)-1,3)+2)&lt;&gt;""),
     artwork.xlsx!$H$1&amp;": """ &amp;SUBSTITUTE(INDEX(artwork.xlsx!H:H,QUOTIENT(ROW(A182)-1,3)+2)," ","") &amp;""",  " &amp;
     artwork.xlsx!$J$1&amp; ": """ &amp; INDEX(artwork.xlsx!J:J,QUOTIENT(ROW(A182)-1,3)+2) &amp;""",  " &amp;
     artwork.xlsx!$L$1&amp; ": """ &amp; SUBSTITUTE(IF(LEFT(INDEX(artwork.xlsx!L:L,QUOTIENT(ROW(A182)-1,3)+2),4)="http","",artwork.xlsx!$M$1) &amp; INDEX(artwork.xlsx!L:L,QUOTIENT(ROW(A182)-1,3)+2),artwork.xlsx!$N$1,"") &amp; """,",
 IF(AND(MOD(ROW(A182)-1,3)=1,INDEX(artwork.xlsx!J:J,QUOTIENT(ROW(A182)-1,3)+2)&lt;&gt;""),
SUBSTITUTE(    artwork.xlsx!$K$1&amp;": '\\n" &amp;
SUBSTITUTE(SUBSTITUTE(SUBSTITUTE(SUBSTITUTE(SUBSTITUTE(INDEX(artwork.xlsx!K:K,QUOTIENT(ROW(A182)-1,3)+2),"'","\'"),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IF(MOD(ROW(A182)-1,3)=2,"","")))</f>
        <v>text_html: '\
&lt;div class="card-text" style="top:10px;"&gt;&lt;div style="position:relative; top:0px;"&gt;&lt;div style="font-weight: bold;"&gt;&lt;div style="line-height:28px;"&gt;\
&lt;div style="display:inline;"&gt;&lt;div style="display:inline; font-size:28px;"&gt;+2 Cartes&lt;/div&gt;&lt;/div&gt;&lt;br&gt;\
&lt;/div&gt;&lt;/div&gt;&lt;/div&gt;&lt;div style="position:relative; top:10px;"&gt;&lt;div style="line-height:21px;"&gt;\
&lt;div style="display:inline;"&gt;&lt;div style="display:inline; font-size:21px;"&gt;Tous vos adversaires ayant au&lt;/div&gt;&lt;/div&gt;&lt;br&gt;\
&lt;div style="display:inline;"&gt;&lt;div style="display:inline; font-size:21px;"&gt;moins 4 cartes en main placent&lt;/div&gt;&lt;/div&gt;&lt;br&gt;\
&lt;div style="display:inline;"&gt;&lt;div style="display:inline; font-size:21px;"&gt;des cartes de leur main sur leur&lt;/div&gt;&lt;/div&gt;&lt;br&gt;\
&lt;div style="display:inline;"&gt;&lt;div style="display:inline; font-size:21px;"&gt;pioche jusqu\'à avoir 3 cartes&lt;/div&gt;&lt;/div&gt;&lt;br&gt;\
&lt;div style="display:inline;"&gt;&lt;div style="display:inline; font-size:21px;"&gt;en main.&lt;/div&gt;&lt;/div&gt;&lt;br&gt;\
&lt;/div&gt;&lt;/div&gt;&lt;/div&gt;'</v>
      </c>
    </row>
    <row r="188" spans="1:3" x14ac:dyDescent="0.25">
      <c r="A188" t="str">
        <f>IF(AND(MOD(ROW(A183)-1,3)=0,INDEX(artwork.xlsx!G:G,QUOTIENT(ROW(A183)-1,3)+2)&lt;&gt;""),"/* "&amp;INDEX(artwork.xlsx!G:G,QUOTIENT(ROW(A183)-1,3)+2)&amp;" */","  ")&amp;
IF(AND(INDEX(artwork.xlsx!F:F,QUOTIENT(ROW(A183)-1,3)+2)&lt;&gt;""),"/* "&amp;INDEX(artwork.xlsx!F:F,QUOTIENT(ROW(A183)-1,3)+2)&amp;" */","  ")&amp;IF(AND(ISERROR(MATCH("},",B188:B$5003,0)), ISERROR(MATCH("    ];",$A$5:A184,0))),"];","")</f>
        <v xml:space="preserve">    </v>
      </c>
      <c r="B188" t="str">
        <f t="shared" si="5"/>
        <v>},</v>
      </c>
      <c r="C188" s="18" t="str">
        <f>IF(AND(MOD(ROW(A183)-1,3)=0, INDEX(artwork.xlsx!J:J,QUOTIENT(ROW(A183)-1,3)+2)&lt;&gt;""),
     artwork.xlsx!$H$1&amp;": """ &amp;SUBSTITUTE(INDEX(artwork.xlsx!H:H,QUOTIENT(ROW(A183)-1,3)+2)," ","") &amp;""",  " &amp;
     artwork.xlsx!$J$1&amp; ": """ &amp; INDEX(artwork.xlsx!J:J,QUOTIENT(ROW(A183)-1,3)+2) &amp;""",  " &amp;
     artwork.xlsx!$L$1&amp; ": """ &amp; SUBSTITUTE(IF(LEFT(INDEX(artwork.xlsx!L:L,QUOTIENT(ROW(A183)-1,3)+2),4)="http","",artwork.xlsx!$M$1) &amp; INDEX(artwork.xlsx!L:L,QUOTIENT(ROW(A183)-1,3)+2),artwork.xlsx!$N$1,"") &amp; """,",
 IF(AND(MOD(ROW(A183)-1,3)=1,INDEX(artwork.xlsx!J:J,QUOTIENT(ROW(A183)-1,3)+2)&lt;&gt;""),
SUBSTITUTE(    artwork.xlsx!$K$1&amp;": '\\n" &amp;
SUBSTITUTE(SUBSTITUTE(SUBSTITUTE(SUBSTITUTE(SUBSTITUTE(INDEX(artwork.xlsx!K:K,QUOTIENT(ROW(A183)-1,3)+2),"'","\'"),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IF(MOD(ROW(A183)-1,3)=2,"","")))</f>
        <v/>
      </c>
    </row>
    <row r="189" spans="1:3" x14ac:dyDescent="0.25">
      <c r="A189" t="str">
        <f>IF(AND(MOD(ROW(A184)-1,3)=0,INDEX(artwork.xlsx!G:G,QUOTIENT(ROW(A184)-1,3)+2)&lt;&gt;""),"/* "&amp;INDEX(artwork.xlsx!G:G,QUOTIENT(ROW(A184)-1,3)+2)&amp;" */","  ")&amp;
IF(AND(INDEX(artwork.xlsx!F:F,QUOTIENT(ROW(A184)-1,3)+2)&lt;&gt;""),"/* "&amp;INDEX(artwork.xlsx!F:F,QUOTIENT(ROW(A184)-1,3)+2)&amp;" */","  ")&amp;IF(AND(ISERROR(MATCH("},",B189:B$5003,0)), ISERROR(MATCH("    ];",$A$5:A185,0))),"];","")</f>
        <v xml:space="preserve">    </v>
      </c>
      <c r="B189" t="str">
        <f t="shared" si="5"/>
        <v>{</v>
      </c>
      <c r="C189" s="18" t="str">
        <f>IF(AND(MOD(ROW(A184)-1,3)=0, INDEX(artwork.xlsx!J:J,QUOTIENT(ROW(A184)-1,3)+2)&lt;&gt;""),
     artwork.xlsx!$H$1&amp;": """ &amp;SUBSTITUTE(INDEX(artwork.xlsx!H:H,QUOTIENT(ROW(A184)-1,3)+2)," ","") &amp;""",  " &amp;
     artwork.xlsx!$J$1&amp; ": """ &amp; INDEX(artwork.xlsx!J:J,QUOTIENT(ROW(A184)-1,3)+2) &amp;""",  " &amp;
     artwork.xlsx!$L$1&amp; ": """ &amp; SUBSTITUTE(IF(LEFT(INDEX(artwork.xlsx!L:L,QUOTIENT(ROW(A184)-1,3)+2),4)="http","",artwork.xlsx!$M$1) &amp; INDEX(artwork.xlsx!L:L,QUOTIENT(ROW(A184)-1,3)+2),artwork.xlsx!$N$1,"") &amp; """,",
 IF(AND(MOD(ROW(A184)-1,3)=1,INDEX(artwork.xlsx!J:J,QUOTIENT(ROW(A184)-1,3)+2)&lt;&gt;""),
SUBSTITUTE(    artwork.xlsx!$K$1&amp;": '\\n" &amp;
SUBSTITUTE(SUBSTITUTE(SUBSTITUTE(SUBSTITUTE(SUBSTITUTE(INDEX(artwork.xlsx!K:K,QUOTIENT(ROW(A184)-1,3)+2),"'","\'"),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IF(MOD(ROW(A184)-1,3)=2,"","")))</f>
        <v>id: "smugglers",  frenchName: "Contrebandiers",  artwork: "http://wiki.dominionstrategy.com/images/6/64/SmugglersArt.jpg",</v>
      </c>
    </row>
    <row r="190" spans="1:3" ht="150" x14ac:dyDescent="0.25">
      <c r="A190" t="str">
        <f>IF(AND(MOD(ROW(A185)-1,3)=0,INDEX(artwork.xlsx!G:G,QUOTIENT(ROW(A185)-1,3)+2)&lt;&gt;""),"/* "&amp;INDEX(artwork.xlsx!G:G,QUOTIENT(ROW(A185)-1,3)+2)&amp;" */","  ")&amp;
IF(AND(INDEX(artwork.xlsx!F:F,QUOTIENT(ROW(A185)-1,3)+2)&lt;&gt;""),"/* "&amp;INDEX(artwork.xlsx!F:F,QUOTIENT(ROW(A185)-1,3)+2)&amp;" */","  ")&amp;IF(AND(ISERROR(MATCH("},",B190:B$5003,0)), ISERROR(MATCH("    ];",$A$5:A189,0))),"];","")</f>
        <v xml:space="preserve">    </v>
      </c>
      <c r="B190" t="str">
        <f t="shared" si="5"/>
        <v/>
      </c>
      <c r="C190" s="18" t="str">
        <f>IF(AND(MOD(ROW(A185)-1,3)=0, INDEX(artwork.xlsx!J:J,QUOTIENT(ROW(A185)-1,3)+2)&lt;&gt;""),
     artwork.xlsx!$H$1&amp;": """ &amp;SUBSTITUTE(INDEX(artwork.xlsx!H:H,QUOTIENT(ROW(A185)-1,3)+2)," ","") &amp;""",  " &amp;
     artwork.xlsx!$J$1&amp; ": """ &amp; INDEX(artwork.xlsx!J:J,QUOTIENT(ROW(A185)-1,3)+2) &amp;""",  " &amp;
     artwork.xlsx!$L$1&amp; ": """ &amp; SUBSTITUTE(IF(LEFT(INDEX(artwork.xlsx!L:L,QUOTIENT(ROW(A185)-1,3)+2),4)="http","",artwork.xlsx!$M$1) &amp; INDEX(artwork.xlsx!L:L,QUOTIENT(ROW(A185)-1,3)+2),artwork.xlsx!$N$1,"") &amp; """,",
 IF(AND(MOD(ROW(A185)-1,3)=1,INDEX(artwork.xlsx!J:J,QUOTIENT(ROW(A185)-1,3)+2)&lt;&gt;""),
SUBSTITUTE(    artwork.xlsx!$K$1&amp;": '\\n" &amp;
SUBSTITUTE(SUBSTITUTE(SUBSTITUTE(SUBSTITUTE(SUBSTITUTE(INDEX(artwork.xlsx!K:K,QUOTIENT(ROW(A185)-1,3)+2),"'","\'"),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IF(MOD(ROW(A185)-1,3)=2,"","")))</f>
        <v>text_html: '\
&lt;div class="card-text" style="top:20px;"&gt;&lt;div style="position:relative; top:20px;"&gt;&lt;div style="line-height:20px;"&gt;\
&lt;div style="display:inline;"&gt;&lt;div style="display:inline; font-size:20px;"&gt;Recevez un exemplaire d\'une&lt;/div&gt;&lt;/div&gt;&lt;br&gt;\
&lt;div style="display:inline;"&gt;&lt;div style="display:inline; font-size:20px;"&gt;carte coûtant jusqu\'à       que le&lt;/div&gt;&lt;/div&gt;&lt;br&gt;\
&lt;div style="display:inline;"&gt;&lt;div style="display:inline; font-size:20px;"&gt;joueur à votre droite a reçue&lt;/div&gt;&lt;/div&gt;&lt;br&gt;\
&lt;div style="display:inline;"&gt;&lt;div style="display:inline; font-size:20px;"&gt;à son dernier tour.&lt;/div&gt;&lt;/div&gt;&lt;br&gt;\
&lt;/div&gt;&lt;/div&gt;\
&lt;div class="card-text-coin-icon" style="transform:scale(0.2); top:44px; display: inline;left:185px;"&gt;\
&lt;div class="card-text-coin-text-container" style="display:inline;"&gt;\
&lt;div class="card-text-coin-text" style="color: black; display:inline; top:8px;"&gt;6&lt;/div&gt;&lt;/div&gt;&lt;/div&gt;&lt;/div&gt;'</v>
      </c>
    </row>
    <row r="191" spans="1:3" x14ac:dyDescent="0.25">
      <c r="A191" t="str">
        <f>IF(AND(MOD(ROW(A186)-1,3)=0,INDEX(artwork.xlsx!G:G,QUOTIENT(ROW(A186)-1,3)+2)&lt;&gt;""),"/* "&amp;INDEX(artwork.xlsx!G:G,QUOTIENT(ROW(A186)-1,3)+2)&amp;" */","  ")&amp;
IF(AND(INDEX(artwork.xlsx!F:F,QUOTIENT(ROW(A186)-1,3)+2)&lt;&gt;""),"/* "&amp;INDEX(artwork.xlsx!F:F,QUOTIENT(ROW(A186)-1,3)+2)&amp;" */","  ")&amp;IF(AND(ISERROR(MATCH("},",B191:B$5003,0)), ISERROR(MATCH("    ];",$A$5:A187,0))),"];","")</f>
        <v xml:space="preserve">    </v>
      </c>
      <c r="B191" t="str">
        <f t="shared" si="5"/>
        <v>},</v>
      </c>
      <c r="C191" s="18" t="str">
        <f>IF(AND(MOD(ROW(A186)-1,3)=0, INDEX(artwork.xlsx!J:J,QUOTIENT(ROW(A186)-1,3)+2)&lt;&gt;""),
     artwork.xlsx!$H$1&amp;": """ &amp;SUBSTITUTE(INDEX(artwork.xlsx!H:H,QUOTIENT(ROW(A186)-1,3)+2)," ","") &amp;""",  " &amp;
     artwork.xlsx!$J$1&amp; ": """ &amp; INDEX(artwork.xlsx!J:J,QUOTIENT(ROW(A186)-1,3)+2) &amp;""",  " &amp;
     artwork.xlsx!$L$1&amp; ": """ &amp; SUBSTITUTE(IF(LEFT(INDEX(artwork.xlsx!L:L,QUOTIENT(ROW(A186)-1,3)+2),4)="http","",artwork.xlsx!$M$1) &amp; INDEX(artwork.xlsx!L:L,QUOTIENT(ROW(A186)-1,3)+2),artwork.xlsx!$N$1,"") &amp; """,",
 IF(AND(MOD(ROW(A186)-1,3)=1,INDEX(artwork.xlsx!J:J,QUOTIENT(ROW(A186)-1,3)+2)&lt;&gt;""),
SUBSTITUTE(    artwork.xlsx!$K$1&amp;": '\\n" &amp;
SUBSTITUTE(SUBSTITUTE(SUBSTITUTE(SUBSTITUTE(SUBSTITUTE(INDEX(artwork.xlsx!K:K,QUOTIENT(ROW(A186)-1,3)+2),"'","\'"),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IF(MOD(ROW(A186)-1,3)=2,"","")))</f>
        <v/>
      </c>
    </row>
    <row r="192" spans="1:3" x14ac:dyDescent="0.25">
      <c r="A192" t="str">
        <f>IF(AND(MOD(ROW(A187)-1,3)=0,INDEX(artwork.xlsx!G:G,QUOTIENT(ROW(A187)-1,3)+2)&lt;&gt;""),"/* "&amp;INDEX(artwork.xlsx!G:G,QUOTIENT(ROW(A187)-1,3)+2)&amp;" */","  ")&amp;
IF(AND(INDEX(artwork.xlsx!F:F,QUOTIENT(ROW(A187)-1,3)+2)&lt;&gt;""),"/* "&amp;INDEX(artwork.xlsx!F:F,QUOTIENT(ROW(A187)-1,3)+2)&amp;" */","  ")&amp;IF(AND(ISERROR(MATCH("},",B192:B$5003,0)), ISERROR(MATCH("    ];",$A$5:A188,0))),"];","")</f>
        <v xml:space="preserve">    </v>
      </c>
      <c r="B192" t="str">
        <f t="shared" si="5"/>
        <v>{</v>
      </c>
      <c r="C192" s="18" t="str">
        <f>IF(AND(MOD(ROW(A187)-1,3)=0, INDEX(artwork.xlsx!J:J,QUOTIENT(ROW(A187)-1,3)+2)&lt;&gt;""),
     artwork.xlsx!$H$1&amp;": """ &amp;SUBSTITUTE(INDEX(artwork.xlsx!H:H,QUOTIENT(ROW(A187)-1,3)+2)," ","") &amp;""",  " &amp;
     artwork.xlsx!$J$1&amp; ": """ &amp; INDEX(artwork.xlsx!J:J,QUOTIENT(ROW(A187)-1,3)+2) &amp;""",  " &amp;
     artwork.xlsx!$L$1&amp; ": """ &amp; SUBSTITUTE(IF(LEFT(INDEX(artwork.xlsx!L:L,QUOTIENT(ROW(A187)-1,3)+2),4)="http","",artwork.xlsx!$M$1) &amp; INDEX(artwork.xlsx!L:L,QUOTIENT(ROW(A187)-1,3)+2),artwork.xlsx!$N$1,"") &amp; """,",
 IF(AND(MOD(ROW(A187)-1,3)=1,INDEX(artwork.xlsx!J:J,QUOTIENT(ROW(A187)-1,3)+2)&lt;&gt;""),
SUBSTITUTE(    artwork.xlsx!$K$1&amp;": '\\n" &amp;
SUBSTITUTE(SUBSTITUTE(SUBSTITUTE(SUBSTITUTE(SUBSTITUTE(INDEX(artwork.xlsx!K:K,QUOTIENT(ROW(A187)-1,3)+2),"'","\'"),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IF(MOD(ROW(A187)-1,3)=2,"","")))</f>
        <v>id: "salvager",  frenchName: "Sauveteur",  artwork: "http://wiki.dominionstrategy.com/images/2/2a/SalvagerArt.jpg",</v>
      </c>
    </row>
    <row r="193" spans="1:3" ht="195" x14ac:dyDescent="0.25">
      <c r="A193" t="str">
        <f>IF(AND(MOD(ROW(A188)-1,3)=0,INDEX(artwork.xlsx!G:G,QUOTIENT(ROW(A188)-1,3)+2)&lt;&gt;""),"/* "&amp;INDEX(artwork.xlsx!G:G,QUOTIENT(ROW(A188)-1,3)+2)&amp;" */","  ")&amp;
IF(AND(INDEX(artwork.xlsx!F:F,QUOTIENT(ROW(A188)-1,3)+2)&lt;&gt;""),"/* "&amp;INDEX(artwork.xlsx!F:F,QUOTIENT(ROW(A188)-1,3)+2)&amp;" */","  ")&amp;IF(AND(ISERROR(MATCH("},",B193:B$5003,0)), ISERROR(MATCH("    ];",$A$5:A192,0))),"];","")</f>
        <v xml:space="preserve">    </v>
      </c>
      <c r="B193" t="str">
        <f t="shared" si="5"/>
        <v/>
      </c>
      <c r="C193" s="18" t="str">
        <f>IF(AND(MOD(ROW(A188)-1,3)=0, INDEX(artwork.xlsx!J:J,QUOTIENT(ROW(A188)-1,3)+2)&lt;&gt;""),
     artwork.xlsx!$H$1&amp;": """ &amp;SUBSTITUTE(INDEX(artwork.xlsx!H:H,QUOTIENT(ROW(A188)-1,3)+2)," ","") &amp;""",  " &amp;
     artwork.xlsx!$J$1&amp; ": """ &amp; INDEX(artwork.xlsx!J:J,QUOTIENT(ROW(A188)-1,3)+2) &amp;""",  " &amp;
     artwork.xlsx!$L$1&amp; ": """ &amp; SUBSTITUTE(IF(LEFT(INDEX(artwork.xlsx!L:L,QUOTIENT(ROW(A188)-1,3)+2),4)="http","",artwork.xlsx!$M$1) &amp; INDEX(artwork.xlsx!L:L,QUOTIENT(ROW(A188)-1,3)+2),artwork.xlsx!$N$1,"") &amp; """,",
 IF(AND(MOD(ROW(A188)-1,3)=1,INDEX(artwork.xlsx!J:J,QUOTIENT(ROW(A188)-1,3)+2)&lt;&gt;""),
SUBSTITUTE(    artwork.xlsx!$K$1&amp;": '\\n" &amp;
SUBSTITUTE(SUBSTITUTE(SUBSTITUTE(SUBSTITUTE(SUBSTITUTE(INDEX(artwork.xlsx!K:K,QUOTIENT(ROW(A188)-1,3)+2),"'","\'"),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IF(MOD(ROW(A188)-1,3)=2,"","")))</f>
        <v>text_html: '\
&lt;div class="card-text" style="top:47px;"&gt;&lt;div style="position:relative; top:-15px;"&gt;&lt;div style="font-weight: bold;"&gt;&lt;div style="line-height:28px;"&gt;\
&lt;div style="display:inline;"&gt;&lt;div style="display:inline; font-size:29px;"&gt;+1 Achat&lt;/div&gt;&lt;/div&gt;&lt;br&gt;\
&lt;/div&gt;&lt;/div&gt;&lt;/div&gt;&lt;div style="position:relative; top:0px;"&gt;&lt;div style="line-height:21px;"&gt;\
&lt;div style="display:inline;"&gt;&lt;div style="display:inline; font-size:21px;"&gt;Écartez une carte de votre main.&lt;/div&gt;&lt;/div&gt;&lt;br&gt;\
&lt;div style="display:inline;"&gt;&lt;div style="display:inline; font-size:21px;"&gt;&lt;div style="display: inline; font-weight: bold;"&gt;+&lt;/div&gt;       par       de son coût.&lt;/div&gt;&lt;/div&gt;&lt;br&gt;\
&lt;/div&gt;&lt;/div&gt;\
&lt;div class="card-text-coin-icon" style="transform:scale(0.2); top:54px; display: inline;left:50px;"&gt;\
&lt;div class="card-text-coin-text-container" style="display:inline;"&gt;\
&lt;div class="card-text-coin-text" style="color: black; display:inline; top:8px;"&gt;1&lt;/div&gt;&lt;/div&gt;&lt;/div&gt;\
&lt;div class="card-text-coin-icon" style="transform:scale(0.2); top:54px; display: inline;left:115px;"&gt;\
&lt;div class="card-text-coin-text-container" style="display:inline;"&gt;\
&lt;div class="card-text-coin-text" style="color: black; display:inline; top:8px;"&gt;1&lt;/div&gt;&lt;/div&gt;&lt;/div&gt;&lt;/div&gt;'</v>
      </c>
    </row>
    <row r="194" spans="1:3" x14ac:dyDescent="0.25">
      <c r="A194" t="str">
        <f>IF(AND(MOD(ROW(A189)-1,3)=0,INDEX(artwork.xlsx!G:G,QUOTIENT(ROW(A189)-1,3)+2)&lt;&gt;""),"/* "&amp;INDEX(artwork.xlsx!G:G,QUOTIENT(ROW(A189)-1,3)+2)&amp;" */","  ")&amp;
IF(AND(INDEX(artwork.xlsx!F:F,QUOTIENT(ROW(A189)-1,3)+2)&lt;&gt;""),"/* "&amp;INDEX(artwork.xlsx!F:F,QUOTIENT(ROW(A189)-1,3)+2)&amp;" */","  ")&amp;IF(AND(ISERROR(MATCH("},",B194:B$5003,0)), ISERROR(MATCH("    ];",$A$5:A190,0))),"];","")</f>
        <v xml:space="preserve">    </v>
      </c>
      <c r="B194" t="str">
        <f t="shared" si="5"/>
        <v>},</v>
      </c>
      <c r="C194" s="18" t="str">
        <f>IF(AND(MOD(ROW(A189)-1,3)=0, INDEX(artwork.xlsx!J:J,QUOTIENT(ROW(A189)-1,3)+2)&lt;&gt;""),
     artwork.xlsx!$H$1&amp;": """ &amp;SUBSTITUTE(INDEX(artwork.xlsx!H:H,QUOTIENT(ROW(A189)-1,3)+2)," ","") &amp;""",  " &amp;
     artwork.xlsx!$J$1&amp; ": """ &amp; INDEX(artwork.xlsx!J:J,QUOTIENT(ROW(A189)-1,3)+2) &amp;""",  " &amp;
     artwork.xlsx!$L$1&amp; ": """ &amp; SUBSTITUTE(IF(LEFT(INDEX(artwork.xlsx!L:L,QUOTIENT(ROW(A189)-1,3)+2),4)="http","",artwork.xlsx!$M$1) &amp; INDEX(artwork.xlsx!L:L,QUOTIENT(ROW(A189)-1,3)+2),artwork.xlsx!$N$1,"") &amp; """,",
 IF(AND(MOD(ROW(A189)-1,3)=1,INDEX(artwork.xlsx!J:J,QUOTIENT(ROW(A189)-1,3)+2)&lt;&gt;""),
SUBSTITUTE(    artwork.xlsx!$K$1&amp;": '\\n" &amp;
SUBSTITUTE(SUBSTITUTE(SUBSTITUTE(SUBSTITUTE(SUBSTITUTE(INDEX(artwork.xlsx!K:K,QUOTIENT(ROW(A189)-1,3)+2),"'","\'"),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IF(MOD(ROW(A189)-1,3)=2,"","")))</f>
        <v/>
      </c>
    </row>
    <row r="195" spans="1:3" x14ac:dyDescent="0.25">
      <c r="A195" t="str">
        <f>IF(AND(MOD(ROW(A190)-1,3)=0,INDEX(artwork.xlsx!G:G,QUOTIENT(ROW(A190)-1,3)+2)&lt;&gt;""),"/* "&amp;INDEX(artwork.xlsx!G:G,QUOTIENT(ROW(A190)-1,3)+2)&amp;" */","  ")&amp;
IF(AND(INDEX(artwork.xlsx!F:F,QUOTIENT(ROW(A190)-1,3)+2)&lt;&gt;""),"/* "&amp;INDEX(artwork.xlsx!F:F,QUOTIENT(ROW(A190)-1,3)+2)&amp;" */","  ")&amp;IF(AND(ISERROR(MATCH("},",B195:B$5003,0)), ISERROR(MATCH("    ];",$A$5:A191,0))),"];","")</f>
        <v xml:space="preserve">    </v>
      </c>
      <c r="B195" t="str">
        <f t="shared" si="5"/>
        <v>{</v>
      </c>
      <c r="C195" s="18" t="str">
        <f>IF(AND(MOD(ROW(A190)-1,3)=0, INDEX(artwork.xlsx!J:J,QUOTIENT(ROW(A190)-1,3)+2)&lt;&gt;""),
     artwork.xlsx!$H$1&amp;": """ &amp;SUBSTITUTE(INDEX(artwork.xlsx!H:H,QUOTIENT(ROW(A190)-1,3)+2)," ","") &amp;""",  " &amp;
     artwork.xlsx!$J$1&amp; ": """ &amp; INDEX(artwork.xlsx!J:J,QUOTIENT(ROW(A190)-1,3)+2) &amp;""",  " &amp;
     artwork.xlsx!$L$1&amp; ": """ &amp; SUBSTITUTE(IF(LEFT(INDEX(artwork.xlsx!L:L,QUOTIENT(ROW(A190)-1,3)+2),4)="http","",artwork.xlsx!$M$1) &amp; INDEX(artwork.xlsx!L:L,QUOTIENT(ROW(A190)-1,3)+2),artwork.xlsx!$N$1,"") &amp; """,",
 IF(AND(MOD(ROW(A190)-1,3)=1,INDEX(artwork.xlsx!J:J,QUOTIENT(ROW(A190)-1,3)+2)&lt;&gt;""),
SUBSTITUTE(    artwork.xlsx!$K$1&amp;": '\\n" &amp;
SUBSTITUTE(SUBSTITUTE(SUBSTITUTE(SUBSTITUTE(SUBSTITUTE(INDEX(artwork.xlsx!K:K,QUOTIENT(ROW(A190)-1,3)+2),"'","\'"),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IF(MOD(ROW(A190)-1,3)=2,"","")))</f>
        <v>id: "haven",  frenchName: "Havre",  artwork: "http://wiki.dominionstrategy.com/images/d/d4/HavenArt.jpg",</v>
      </c>
    </row>
    <row r="196" spans="1:3" ht="150" x14ac:dyDescent="0.25">
      <c r="A196" t="str">
        <f>IF(AND(MOD(ROW(A191)-1,3)=0,INDEX(artwork.xlsx!G:G,QUOTIENT(ROW(A191)-1,3)+2)&lt;&gt;""),"/* "&amp;INDEX(artwork.xlsx!G:G,QUOTIENT(ROW(A191)-1,3)+2)&amp;" */","  ")&amp;
IF(AND(INDEX(artwork.xlsx!F:F,QUOTIENT(ROW(A191)-1,3)+2)&lt;&gt;""),"/* "&amp;INDEX(artwork.xlsx!F:F,QUOTIENT(ROW(A191)-1,3)+2)&amp;" */","  ")&amp;IF(AND(ISERROR(MATCH("},",B196:B$5003,0)), ISERROR(MATCH("    ];",$A$5:A195,0))),"];","")</f>
        <v xml:space="preserve">    </v>
      </c>
      <c r="B196" t="str">
        <f t="shared" si="5"/>
        <v/>
      </c>
      <c r="C196" s="18" t="str">
        <f>IF(AND(MOD(ROW(A191)-1,3)=0, INDEX(artwork.xlsx!J:J,QUOTIENT(ROW(A191)-1,3)+2)&lt;&gt;""),
     artwork.xlsx!$H$1&amp;": """ &amp;SUBSTITUTE(INDEX(artwork.xlsx!H:H,QUOTIENT(ROW(A191)-1,3)+2)," ","") &amp;""",  " &amp;
     artwork.xlsx!$J$1&amp; ": """ &amp; INDEX(artwork.xlsx!J:J,QUOTIENT(ROW(A191)-1,3)+2) &amp;""",  " &amp;
     artwork.xlsx!$L$1&amp; ": """ &amp; SUBSTITUTE(IF(LEFT(INDEX(artwork.xlsx!L:L,QUOTIENT(ROW(A191)-1,3)+2),4)="http","",artwork.xlsx!$M$1) &amp; INDEX(artwork.xlsx!L:L,QUOTIENT(ROW(A191)-1,3)+2),artwork.xlsx!$N$1,"") &amp; """,",
 IF(AND(MOD(ROW(A191)-1,3)=1,INDEX(artwork.xlsx!J:J,QUOTIENT(ROW(A191)-1,3)+2)&lt;&gt;""),
SUBSTITUTE(    artwork.xlsx!$K$1&amp;": '\\n" &amp;
SUBSTITUTE(SUBSTITUTE(SUBSTITUTE(SUBSTITUTE(SUBSTITUTE(INDEX(artwork.xlsx!K:K,QUOTIENT(ROW(A191)-1,3)+2),"'","\'"),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IF(MOD(ROW(A191)-1,3)=2,"","")))</f>
        <v>text_html: '\
&lt;div class="card-text" style="top:10px;"&gt;&lt;div style="position:relative; top:3px;"&gt;&lt;div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&lt;/div&gt;&lt;/div&gt;&lt;/div&gt;&lt;div style="position:relative; top:5px;"&gt;&lt;div style="line-height:19px;"&gt;\
&lt;div style="display:inline;"&gt;&lt;div style="display:inline; font-size:19px;"&gt;Mettez de côté une carte de votre&lt;/div&gt;&lt;/div&gt;&lt;br&gt;\
&lt;div style="display:inline;"&gt;&lt;div style="display:inline; font-size:19px;"&gt;main face cachée (sous cette carte).&lt;/div&gt;&lt;/div&gt;&lt;br&gt;\
&lt;div style="display:inline;"&gt;&lt;div style="display:inline; font-size:19px;"&gt;Au début de votre prochain tour,&lt;/div&gt;&lt;/div&gt;&lt;br&gt;\
&lt;div style="display:inline;"&gt;&lt;div style="display:inline; font-size:19px;"&gt;prenez-la en main.&lt;/div&gt;&lt;/div&gt;&lt;br&gt;\
&lt;/div&gt;&lt;/div&gt;&lt;/div&gt;'</v>
      </c>
    </row>
    <row r="197" spans="1:3" x14ac:dyDescent="0.25">
      <c r="A197" t="str">
        <f>IF(AND(MOD(ROW(A192)-1,3)=0,INDEX(artwork.xlsx!G:G,QUOTIENT(ROW(A192)-1,3)+2)&lt;&gt;""),"/* "&amp;INDEX(artwork.xlsx!G:G,QUOTIENT(ROW(A192)-1,3)+2)&amp;" */","  ")&amp;
IF(AND(INDEX(artwork.xlsx!F:F,QUOTIENT(ROW(A192)-1,3)+2)&lt;&gt;""),"/* "&amp;INDEX(artwork.xlsx!F:F,QUOTIENT(ROW(A192)-1,3)+2)&amp;" */","  ")&amp;IF(AND(ISERROR(MATCH("},",B197:B$5003,0)), ISERROR(MATCH("    ];",$A$5:A193,0))),"];","")</f>
        <v xml:space="preserve">    </v>
      </c>
      <c r="B197" t="str">
        <f t="shared" si="5"/>
        <v>},</v>
      </c>
      <c r="C197" s="18" t="str">
        <f>IF(AND(MOD(ROW(A192)-1,3)=0, INDEX(artwork.xlsx!J:J,QUOTIENT(ROW(A192)-1,3)+2)&lt;&gt;""),
     artwork.xlsx!$H$1&amp;": """ &amp;SUBSTITUTE(INDEX(artwork.xlsx!H:H,QUOTIENT(ROW(A192)-1,3)+2)," ","") &amp;""",  " &amp;
     artwork.xlsx!$J$1&amp; ": """ &amp; INDEX(artwork.xlsx!J:J,QUOTIENT(ROW(A192)-1,3)+2) &amp;""",  " &amp;
     artwork.xlsx!$L$1&amp; ": """ &amp; SUBSTITUTE(IF(LEFT(INDEX(artwork.xlsx!L:L,QUOTIENT(ROW(A192)-1,3)+2),4)="http","",artwork.xlsx!$M$1) &amp; INDEX(artwork.xlsx!L:L,QUOTIENT(ROW(A192)-1,3)+2),artwork.xlsx!$N$1,"") &amp; """,",
 IF(AND(MOD(ROW(A192)-1,3)=1,INDEX(artwork.xlsx!J:J,QUOTIENT(ROW(A192)-1,3)+2)&lt;&gt;""),
SUBSTITUTE(    artwork.xlsx!$K$1&amp;": '\\n" &amp;
SUBSTITUTE(SUBSTITUTE(SUBSTITUTE(SUBSTITUTE(SUBSTITUTE(INDEX(artwork.xlsx!K:K,QUOTIENT(ROW(A192)-1,3)+2),"'","\'"),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IF(MOD(ROW(A192)-1,3)=2,"","")))</f>
        <v/>
      </c>
    </row>
    <row r="198" spans="1:3" x14ac:dyDescent="0.25">
      <c r="A198" t="str">
        <f>IF(AND(MOD(ROW(A193)-1,3)=0,INDEX(artwork.xlsx!G:G,QUOTIENT(ROW(A193)-1,3)+2)&lt;&gt;""),"/* "&amp;INDEX(artwork.xlsx!G:G,QUOTIENT(ROW(A193)-1,3)+2)&amp;" */","  ")&amp;
IF(AND(INDEX(artwork.xlsx!F:F,QUOTIENT(ROW(A193)-1,3)+2)&lt;&gt;""),"/* "&amp;INDEX(artwork.xlsx!F:F,QUOTIENT(ROW(A193)-1,3)+2)&amp;" */","  ")&amp;IF(AND(ISERROR(MATCH("},",B198:B$5003,0)), ISERROR(MATCH("    ];",$A$5:A194,0))),"];","")</f>
        <v xml:space="preserve">    </v>
      </c>
      <c r="B198" t="str">
        <f t="shared" si="5"/>
        <v>{</v>
      </c>
      <c r="C198" s="18" t="str">
        <f>IF(AND(MOD(ROW(A193)-1,3)=0, INDEX(artwork.xlsx!J:J,QUOTIENT(ROW(A193)-1,3)+2)&lt;&gt;""),
     artwork.xlsx!$H$1&amp;": """ &amp;SUBSTITUTE(INDEX(artwork.xlsx!H:H,QUOTIENT(ROW(A193)-1,3)+2)," ","") &amp;""",  " &amp;
     artwork.xlsx!$J$1&amp; ": """ &amp; INDEX(artwork.xlsx!J:J,QUOTIENT(ROW(A193)-1,3)+2) &amp;""",  " &amp;
     artwork.xlsx!$L$1&amp; ": """ &amp; SUBSTITUTE(IF(LEFT(INDEX(artwork.xlsx!L:L,QUOTIENT(ROW(A193)-1,3)+2),4)="http","",artwork.xlsx!$M$1) &amp; INDEX(artwork.xlsx!L:L,QUOTIENT(ROW(A193)-1,3)+2),artwork.xlsx!$N$1,"") &amp; """,",
 IF(AND(MOD(ROW(A193)-1,3)=1,INDEX(artwork.xlsx!J:J,QUOTIENT(ROW(A193)-1,3)+2)&lt;&gt;""),
SUBSTITUTE(    artwork.xlsx!$K$1&amp;": '\\n" &amp;
SUBSTITUTE(SUBSTITUTE(SUBSTITUTE(SUBSTITUTE(SUBSTITUTE(INDEX(artwork.xlsx!K:K,QUOTIENT(ROW(A193)-1,3)+2),"'","\'"),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IF(MOD(ROW(A193)-1,3)=2,"","")))</f>
        <v>id: "ambassador",  frenchName: "Ambassadeur",  artwork: "http://wiki.dominionstrategy.com/images/9/92/AmbassadorArt.jpg",</v>
      </c>
    </row>
    <row r="199" spans="1:3" ht="135" x14ac:dyDescent="0.25">
      <c r="A199" t="str">
        <f>IF(AND(MOD(ROW(A194)-1,3)=0,INDEX(artwork.xlsx!G:G,QUOTIENT(ROW(A194)-1,3)+2)&lt;&gt;""),"/* "&amp;INDEX(artwork.xlsx!G:G,QUOTIENT(ROW(A194)-1,3)+2)&amp;" */","  ")&amp;
IF(AND(INDEX(artwork.xlsx!F:F,QUOTIENT(ROW(A194)-1,3)+2)&lt;&gt;""),"/* "&amp;INDEX(artwork.xlsx!F:F,QUOTIENT(ROW(A194)-1,3)+2)&amp;" */","  ")&amp;IF(AND(ISERROR(MATCH("},",B199:B$5003,0)), ISERROR(MATCH("    ];",$A$5:A198,0))),"];","")</f>
        <v xml:space="preserve">    </v>
      </c>
      <c r="B199" t="str">
        <f t="shared" si="5"/>
        <v/>
      </c>
      <c r="C199" s="18" t="str">
        <f>IF(AND(MOD(ROW(A194)-1,3)=0, INDEX(artwork.xlsx!J:J,QUOTIENT(ROW(A194)-1,3)+2)&lt;&gt;""),
     artwork.xlsx!$H$1&amp;": """ &amp;SUBSTITUTE(INDEX(artwork.xlsx!H:H,QUOTIENT(ROW(A194)-1,3)+2)," ","") &amp;""",  " &amp;
     artwork.xlsx!$J$1&amp; ": """ &amp; INDEX(artwork.xlsx!J:J,QUOTIENT(ROW(A194)-1,3)+2) &amp;""",  " &amp;
     artwork.xlsx!$L$1&amp; ": """ &amp; SUBSTITUTE(IF(LEFT(INDEX(artwork.xlsx!L:L,QUOTIENT(ROW(A194)-1,3)+2),4)="http","",artwork.xlsx!$M$1) &amp; INDEX(artwork.xlsx!L:L,QUOTIENT(ROW(A194)-1,3)+2),artwork.xlsx!$N$1,"") &amp; """,",
 IF(AND(MOD(ROW(A194)-1,3)=1,INDEX(artwork.xlsx!J:J,QUOTIENT(ROW(A194)-1,3)+2)&lt;&gt;""),
SUBSTITUTE(    artwork.xlsx!$K$1&amp;": '\\n" &amp;
SUBSTITUTE(SUBSTITUTE(SUBSTITUTE(SUBSTITUTE(SUBSTITUTE(INDEX(artwork.xlsx!K:K,QUOTIENT(ROW(A194)-1,3)+2),"'","\'"),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IF(MOD(ROW(A194)-1,3)=2,"","")))</f>
        <v>text_html: '\
&lt;div class="card-text" style="top:10px;"&gt;&lt;div style="position:relative; top:10px;"&gt;&lt;div style="line-height:19px;"&gt;\
&lt;div style="display:inline;"&gt;&lt;div style="display:inline; font-size:19px;"&gt;Dévoilez une carte de votre main.&lt;/div&gt;&lt;/div&gt;&lt;br&gt;\
&lt;div style="display:inline;"&gt;&lt;div style="display:inline; font-size:19px;"&gt;Replacez, de votre main à la&lt;/div&gt;&lt;/div&gt;&lt;br&gt;\
&lt;div style="display:inline;"&gt;&lt;div style="display:inline; font-size:19px;"&gt;réserve, jusqu\'à 2 exemplaires&lt;/div&gt;&lt;/div&gt;&lt;br&gt;\
&lt;div style="display:inline;"&gt;&lt;div style="display:inline; font-size:19px;"&gt;de cette carte. Ensuite, tous vos&lt;/div&gt;&lt;/div&gt;&lt;br&gt;\
&lt;div style="display:inline;"&gt;&lt;div style="display:inline; font-size:19px;"&gt;adversaires reçoivent un&lt;/div&gt;&lt;/div&gt;&lt;br&gt;\
&lt;div style="display:inline;"&gt;&lt;div style="display:inline; font-size:19px;"&gt;exemplaire de cette carte.&lt;/div&gt;&lt;/div&gt;&lt;br&gt;\
&lt;/div&gt;&lt;/div&gt;&lt;/div&gt;'</v>
      </c>
    </row>
    <row r="200" spans="1:3" x14ac:dyDescent="0.25">
      <c r="A200" t="str">
        <f>IF(AND(MOD(ROW(A195)-1,3)=0,INDEX(artwork.xlsx!G:G,QUOTIENT(ROW(A195)-1,3)+2)&lt;&gt;""),"/* "&amp;INDEX(artwork.xlsx!G:G,QUOTIENT(ROW(A195)-1,3)+2)&amp;" */","  ")&amp;
IF(AND(INDEX(artwork.xlsx!F:F,QUOTIENT(ROW(A195)-1,3)+2)&lt;&gt;""),"/* "&amp;INDEX(artwork.xlsx!F:F,QUOTIENT(ROW(A195)-1,3)+2)&amp;" */","  ")&amp;IF(AND(ISERROR(MATCH("},",B200:B$5003,0)), ISERROR(MATCH("    ];",$A$5:A196,0))),"];","")</f>
        <v xml:space="preserve">    </v>
      </c>
      <c r="B200" t="str">
        <f t="shared" si="5"/>
        <v>},</v>
      </c>
      <c r="C200" s="18" t="str">
        <f>IF(AND(MOD(ROW(A195)-1,3)=0, INDEX(artwork.xlsx!J:J,QUOTIENT(ROW(A195)-1,3)+2)&lt;&gt;""),
     artwork.xlsx!$H$1&amp;": """ &amp;SUBSTITUTE(INDEX(artwork.xlsx!H:H,QUOTIENT(ROW(A195)-1,3)+2)," ","") &amp;""",  " &amp;
     artwork.xlsx!$J$1&amp; ": """ &amp; INDEX(artwork.xlsx!J:J,QUOTIENT(ROW(A195)-1,3)+2) &amp;""",  " &amp;
     artwork.xlsx!$L$1&amp; ": """ &amp; SUBSTITUTE(IF(LEFT(INDEX(artwork.xlsx!L:L,QUOTIENT(ROW(A195)-1,3)+2),4)="http","",artwork.xlsx!$M$1) &amp; INDEX(artwork.xlsx!L:L,QUOTIENT(ROW(A195)-1,3)+2),artwork.xlsx!$N$1,"") &amp; """,",
 IF(AND(MOD(ROW(A195)-1,3)=1,INDEX(artwork.xlsx!J:J,QUOTIENT(ROW(A195)-1,3)+2)&lt;&gt;""),
SUBSTITUTE(    artwork.xlsx!$K$1&amp;": '\\n" &amp;
SUBSTITUTE(SUBSTITUTE(SUBSTITUTE(SUBSTITUTE(SUBSTITUTE(INDEX(artwork.xlsx!K:K,QUOTIENT(ROW(A195)-1,3)+2),"'","\'"),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IF(MOD(ROW(A195)-1,3)=2,"","")))</f>
        <v/>
      </c>
    </row>
    <row r="201" spans="1:3" x14ac:dyDescent="0.25">
      <c r="A201" t="str">
        <f>IF(AND(MOD(ROW(A196)-1,3)=0,INDEX(artwork.xlsx!G:G,QUOTIENT(ROW(A196)-1,3)+2)&lt;&gt;""),"/* "&amp;INDEX(artwork.xlsx!G:G,QUOTIENT(ROW(A196)-1,3)+2)&amp;" */","  ")&amp;
IF(AND(INDEX(artwork.xlsx!F:F,QUOTIENT(ROW(A196)-1,3)+2)&lt;&gt;""),"/* "&amp;INDEX(artwork.xlsx!F:F,QUOTIENT(ROW(A196)-1,3)+2)&amp;" */","  ")&amp;IF(AND(ISERROR(MATCH("},",B201:B$5003,0)), ISERROR(MATCH("    ];",$A$5:A197,0))),"];","")</f>
        <v xml:space="preserve">    </v>
      </c>
      <c r="B201" t="str">
        <f t="shared" si="5"/>
        <v>{</v>
      </c>
      <c r="C201" s="18" t="str">
        <f>IF(AND(MOD(ROW(A196)-1,3)=0, INDEX(artwork.xlsx!J:J,QUOTIENT(ROW(A196)-1,3)+2)&lt;&gt;""),
     artwork.xlsx!$H$1&amp;": """ &amp;SUBSTITUTE(INDEX(artwork.xlsx!H:H,QUOTIENT(ROW(A196)-1,3)+2)," ","") &amp;""",  " &amp;
     artwork.xlsx!$J$1&amp; ": """ &amp; INDEX(artwork.xlsx!J:J,QUOTIENT(ROW(A196)-1,3)+2) &amp;""",  " &amp;
     artwork.xlsx!$L$1&amp; ": """ &amp; SUBSTITUTE(IF(LEFT(INDEX(artwork.xlsx!L:L,QUOTIENT(ROW(A196)-1,3)+2),4)="http","",artwork.xlsx!$M$1) &amp; INDEX(artwork.xlsx!L:L,QUOTIENT(ROW(A196)-1,3)+2),artwork.xlsx!$N$1,"") &amp; """,",
 IF(AND(MOD(ROW(A196)-1,3)=1,INDEX(artwork.xlsx!J:J,QUOTIENT(ROW(A196)-1,3)+2)&lt;&gt;""),
SUBSTITUTE(    artwork.xlsx!$K$1&amp;": '\\n" &amp;
SUBSTITUTE(SUBSTITUTE(SUBSTITUTE(SUBSTITUTE(SUBSTITUTE(INDEX(artwork.xlsx!K:K,QUOTIENT(ROW(A196)-1,3)+2),"'","\'"),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IF(MOD(ROW(A196)-1,3)=2,"","")))</f>
        <v>id: "seahag",  frenchName: "Sorcière de mer",  artwork: "http://wiki.dominionstrategy.com/images/7/7b/Sea_HagArt.jpg",</v>
      </c>
    </row>
    <row r="202" spans="1:3" ht="105" x14ac:dyDescent="0.25">
      <c r="A202" t="str">
        <f>IF(AND(MOD(ROW(A197)-1,3)=0,INDEX(artwork.xlsx!G:G,QUOTIENT(ROW(A197)-1,3)+2)&lt;&gt;""),"/* "&amp;INDEX(artwork.xlsx!G:G,QUOTIENT(ROW(A197)-1,3)+2)&amp;" */","  ")&amp;
IF(AND(INDEX(artwork.xlsx!F:F,QUOTIENT(ROW(A197)-1,3)+2)&lt;&gt;""),"/* "&amp;INDEX(artwork.xlsx!F:F,QUOTIENT(ROW(A197)-1,3)+2)&amp;" */","  ")&amp;IF(AND(ISERROR(MATCH("},",B202:B$5003,0)), ISERROR(MATCH("    ];",$A$5:A201,0))),"];","")</f>
        <v xml:space="preserve">    </v>
      </c>
      <c r="B202" t="str">
        <f t="shared" si="5"/>
        <v/>
      </c>
      <c r="C202" s="18" t="str">
        <f>IF(AND(MOD(ROW(A197)-1,3)=0, INDEX(artwork.xlsx!J:J,QUOTIENT(ROW(A197)-1,3)+2)&lt;&gt;""),
     artwork.xlsx!$H$1&amp;": """ &amp;SUBSTITUTE(INDEX(artwork.xlsx!H:H,QUOTIENT(ROW(A197)-1,3)+2)," ","") &amp;""",  " &amp;
     artwork.xlsx!$J$1&amp; ": """ &amp; INDEX(artwork.xlsx!J:J,QUOTIENT(ROW(A197)-1,3)+2) &amp;""",  " &amp;
     artwork.xlsx!$L$1&amp; ": """ &amp; SUBSTITUTE(IF(LEFT(INDEX(artwork.xlsx!L:L,QUOTIENT(ROW(A197)-1,3)+2),4)="http","",artwork.xlsx!$M$1) &amp; INDEX(artwork.xlsx!L:L,QUOTIENT(ROW(A197)-1,3)+2),artwork.xlsx!$N$1,"") &amp; """,",
 IF(AND(MOD(ROW(A197)-1,3)=1,INDEX(artwork.xlsx!J:J,QUOTIENT(ROW(A197)-1,3)+2)&lt;&gt;""),
SUBSTITUTE(    artwork.xlsx!$K$1&amp;": '\\n" &amp;
SUBSTITUTE(SUBSTITUTE(SUBSTITUTE(SUBSTITUTE(SUBSTITUTE(INDEX(artwork.xlsx!K:K,QUOTIENT(ROW(A197)-1,3)+2),"'","\'"),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IF(MOD(ROW(A197)-1,3)=2,"","")))</f>
        <v>text_html: '\
&lt;div class="card-text" style="top:29px;"&gt;&lt;div style="position:relative; top:10px;"&gt;&lt;div style="line-height:21px;"&gt;\
&lt;div style="display:inline;"&gt;&lt;div style="display:inline; font-size:21px;"&gt;Tous vos adversaires défaussent&lt;/div&gt;&lt;/div&gt;&lt;br&gt;\
&lt;div style="display:inline;"&gt;&lt;div style="display:inline; font-size:21px;"&gt;la carte du haut de leur pioche,&lt;/div&gt;&lt;/div&gt;&lt;br&gt;\
&lt;div style="display:inline;"&gt;&lt;div style="display:inline; font-size:21px;"&gt;puis reçoivent une Malédiction&lt;/div&gt;&lt;/div&gt;&lt;br&gt;\
&lt;div style="display:inline;"&gt;&lt;div style="display:inline; font-size:21px;"&gt;sur leur pioche.&lt;/div&gt;&lt;/div&gt;&lt;br&gt;\
&lt;/div&gt;&lt;/div&gt;&lt;/div&gt;'</v>
      </c>
    </row>
    <row r="203" spans="1:3" x14ac:dyDescent="0.25">
      <c r="A203" t="str">
        <f>IF(AND(MOD(ROW(A198)-1,3)=0,INDEX(artwork.xlsx!G:G,QUOTIENT(ROW(A198)-1,3)+2)&lt;&gt;""),"/* "&amp;INDEX(artwork.xlsx!G:G,QUOTIENT(ROW(A198)-1,3)+2)&amp;" */","  ")&amp;
IF(AND(INDEX(artwork.xlsx!F:F,QUOTIENT(ROW(A198)-1,3)+2)&lt;&gt;""),"/* "&amp;INDEX(artwork.xlsx!F:F,QUOTIENT(ROW(A198)-1,3)+2)&amp;" */","  ")&amp;IF(AND(ISERROR(MATCH("},",B203:B$5003,0)), ISERROR(MATCH("    ];",$A$5:A199,0))),"];","")</f>
        <v xml:space="preserve">    </v>
      </c>
      <c r="B203" t="str">
        <f t="shared" si="5"/>
        <v>},</v>
      </c>
      <c r="C203" s="18" t="str">
        <f>IF(AND(MOD(ROW(A198)-1,3)=0, INDEX(artwork.xlsx!J:J,QUOTIENT(ROW(A198)-1,3)+2)&lt;&gt;""),
     artwork.xlsx!$H$1&amp;": """ &amp;SUBSTITUTE(INDEX(artwork.xlsx!H:H,QUOTIENT(ROW(A198)-1,3)+2)," ","") &amp;""",  " &amp;
     artwork.xlsx!$J$1&amp; ": """ &amp; INDEX(artwork.xlsx!J:J,QUOTIENT(ROW(A198)-1,3)+2) &amp;""",  " &amp;
     artwork.xlsx!$L$1&amp; ": """ &amp; SUBSTITUTE(IF(LEFT(INDEX(artwork.xlsx!L:L,QUOTIENT(ROW(A198)-1,3)+2),4)="http","",artwork.xlsx!$M$1) &amp; INDEX(artwork.xlsx!L:L,QUOTIENT(ROW(A198)-1,3)+2),artwork.xlsx!$N$1,"") &amp; """,",
 IF(AND(MOD(ROW(A198)-1,3)=1,INDEX(artwork.xlsx!J:J,QUOTIENT(ROW(A198)-1,3)+2)&lt;&gt;""),
SUBSTITUTE(    artwork.xlsx!$K$1&amp;": '\\n" &amp;
SUBSTITUTE(SUBSTITUTE(SUBSTITUTE(SUBSTITUTE(SUBSTITUTE(INDEX(artwork.xlsx!K:K,QUOTIENT(ROW(A198)-1,3)+2),"'","\'"),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IF(MOD(ROW(A198)-1,3)=2,"","")))</f>
        <v/>
      </c>
    </row>
    <row r="204" spans="1:3" x14ac:dyDescent="0.25">
      <c r="A204" t="str">
        <f>IF(AND(MOD(ROW(A199)-1,3)=0,INDEX(artwork.xlsx!G:G,QUOTIENT(ROW(A199)-1,3)+2)&lt;&gt;""),"/* "&amp;INDEX(artwork.xlsx!G:G,QUOTIENT(ROW(A199)-1,3)+2)&amp;" */","  ")&amp;
IF(AND(INDEX(artwork.xlsx!F:F,QUOTIENT(ROW(A199)-1,3)+2)&lt;&gt;""),"/* "&amp;INDEX(artwork.xlsx!F:F,QUOTIENT(ROW(A199)-1,3)+2)&amp;" */","  ")&amp;IF(AND(ISERROR(MATCH("},",B204:B$5003,0)), ISERROR(MATCH("    ];",$A$5:A200,0))),"];","")</f>
        <v xml:space="preserve">    </v>
      </c>
      <c r="B204" t="str">
        <f t="shared" si="5"/>
        <v>{</v>
      </c>
      <c r="C204" s="18" t="str">
        <f>IF(AND(MOD(ROW(A199)-1,3)=0, INDEX(artwork.xlsx!J:J,QUOTIENT(ROW(A199)-1,3)+2)&lt;&gt;""),
     artwork.xlsx!$H$1&amp;": """ &amp;SUBSTITUTE(INDEX(artwork.xlsx!H:H,QUOTIENT(ROW(A199)-1,3)+2)," ","") &amp;""",  " &amp;
     artwork.xlsx!$J$1&amp; ": """ &amp; INDEX(artwork.xlsx!J:J,QUOTIENT(ROW(A199)-1,3)+2) &amp;""",  " &amp;
     artwork.xlsx!$L$1&amp; ": """ &amp; SUBSTITUTE(IF(LEFT(INDEX(artwork.xlsx!L:L,QUOTIENT(ROW(A199)-1,3)+2),4)="http","",artwork.xlsx!$M$1) &amp; INDEX(artwork.xlsx!L:L,QUOTIENT(ROW(A199)-1,3)+2),artwork.xlsx!$N$1,"") &amp; """,",
 IF(AND(MOD(ROW(A199)-1,3)=1,INDEX(artwork.xlsx!J:J,QUOTIENT(ROW(A199)-1,3)+2)&lt;&gt;""),
SUBSTITUTE(    artwork.xlsx!$K$1&amp;": '\\n" &amp;
SUBSTITUTE(SUBSTITUTE(SUBSTITUTE(SUBSTITUTE(SUBSTITUTE(INDEX(artwork.xlsx!K:K,QUOTIENT(ROW(A199)-1,3)+2),"'","\'"),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IF(MOD(ROW(A199)-1,3)=2,"","")))</f>
        <v>id: "nativevillage",  frenchName: "Village indigène",  artwork: "http://wiki.dominionstrategy.com/images/4/4f/Native_VillageArt.jpg",</v>
      </c>
    </row>
    <row r="205" spans="1:3" ht="165" x14ac:dyDescent="0.25">
      <c r="A205" t="str">
        <f>IF(AND(MOD(ROW(A200)-1,3)=0,INDEX(artwork.xlsx!G:G,QUOTIENT(ROW(A200)-1,3)+2)&lt;&gt;""),"/* "&amp;INDEX(artwork.xlsx!G:G,QUOTIENT(ROW(A200)-1,3)+2)&amp;" */","  ")&amp;
IF(AND(INDEX(artwork.xlsx!F:F,QUOTIENT(ROW(A200)-1,3)+2)&lt;&gt;""),"/* "&amp;INDEX(artwork.xlsx!F:F,QUOTIENT(ROW(A200)-1,3)+2)&amp;" */","  ")&amp;IF(AND(ISERROR(MATCH("},",B205:B$5003,0)), ISERROR(MATCH("    ];",$A$5:A204,0))),"];","")</f>
        <v xml:space="preserve">    </v>
      </c>
      <c r="B205" t="str">
        <f t="shared" si="5"/>
        <v/>
      </c>
      <c r="C205" s="18" t="str">
        <f>IF(AND(MOD(ROW(A200)-1,3)=0, INDEX(artwork.xlsx!J:J,QUOTIENT(ROW(A200)-1,3)+2)&lt;&gt;""),
     artwork.xlsx!$H$1&amp;": """ &amp;SUBSTITUTE(INDEX(artwork.xlsx!H:H,QUOTIENT(ROW(A200)-1,3)+2)," ","") &amp;""",  " &amp;
     artwork.xlsx!$J$1&amp; ": """ &amp; INDEX(artwork.xlsx!J:J,QUOTIENT(ROW(A200)-1,3)+2) &amp;""",  " &amp;
     artwork.xlsx!$L$1&amp; ": """ &amp; SUBSTITUTE(IF(LEFT(INDEX(artwork.xlsx!L:L,QUOTIENT(ROW(A200)-1,3)+2),4)="http","",artwork.xlsx!$M$1) &amp; INDEX(artwork.xlsx!L:L,QUOTIENT(ROW(A200)-1,3)+2),artwork.xlsx!$N$1,"") &amp; """,",
 IF(AND(MOD(ROW(A200)-1,3)=1,INDEX(artwork.xlsx!J:J,QUOTIENT(ROW(A200)-1,3)+2)&lt;&gt;""),
SUBSTITUTE(    artwork.xlsx!$K$1&amp;": '\\n" &amp;
SUBSTITUTE(SUBSTITUTE(SUBSTITUTE(SUBSTITUTE(SUBSTITUTE(INDEX(artwork.xlsx!K:K,QUOTIENT(ROW(A200)-1,3)+2),"'","\'"),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IF(MOD(ROW(A200)-1,3)=2,"","")))</f>
        <v>text_html: '\
&lt;div class="card-text" style="top:5px;"&gt;&lt;div style="position:relative; top:2px;"&gt;&lt;div style="font-weight: bold;"&gt;&lt;div style="line-height:28px;"&gt;\
&lt;div style="display:inline;"&gt;&lt;div style="display:inline; font-size:28px;"&gt;+2 Actions&lt;/div&gt;&lt;/div&gt;&lt;br&gt;\
&lt;/div&gt;&lt;/div&gt;&lt;/div&gt;&lt;div style="position:relative; top:2px;"&gt;&lt;div style="line-height:19px;"&gt;\
&lt;div style="display:inline;"&gt;&lt;div style="display:inline; font-size:19px;"&gt;Choisissez : placez la carte du haut&lt;/div&gt;&lt;/div&gt;&lt;br&gt;\
&lt;div style="display:inline;"&gt;&lt;div style="display:inline; font-size:19px;"&gt;de votre pioche, face cachée, sur&lt;/div&gt;&lt;/div&gt;&lt;br&gt;\
&lt;div style="display:inline;"&gt;&lt;div style="display:inline; font-size:19px;"&gt;votre plateau Village indigène&lt;/div&gt;&lt;/div&gt;&lt;br&gt;\
&lt;div style="display:inline;"&gt;&lt;div style="display:inline; font-size:19px;"&gt;vous pouvez consulter ces cartes&lt;/div&gt;&lt;/div&gt;&lt;br&gt;\
&lt;div style="display:inline;"&gt;&lt;div style="display:inline; font-size:19px;"&gt;à tout moment) ; ou prenez en&lt;/div&gt;&lt;/div&gt;&lt;br&gt;\
&lt;div style="display:inline;"&gt;&lt;div style="display:inline; font-size:19px;"&gt;main toutes les cartes du plateau.&lt;/div&gt;&lt;/div&gt;&lt;br&gt;\
&lt;/div&gt;&lt;/div&gt;&lt;/div&gt;'</v>
      </c>
    </row>
    <row r="206" spans="1:3" x14ac:dyDescent="0.25">
      <c r="A206" t="str">
        <f>IF(AND(MOD(ROW(A201)-1,3)=0,INDEX(artwork.xlsx!G:G,QUOTIENT(ROW(A201)-1,3)+2)&lt;&gt;""),"/* "&amp;INDEX(artwork.xlsx!G:G,QUOTIENT(ROW(A201)-1,3)+2)&amp;" */","  ")&amp;
IF(AND(INDEX(artwork.xlsx!F:F,QUOTIENT(ROW(A201)-1,3)+2)&lt;&gt;""),"/* "&amp;INDEX(artwork.xlsx!F:F,QUOTIENT(ROW(A201)-1,3)+2)&amp;" */","  ")&amp;IF(AND(ISERROR(MATCH("},",B206:B$5003,0)), ISERROR(MATCH("    ];",$A$5:A202,0))),"];","")</f>
        <v xml:space="preserve">    </v>
      </c>
      <c r="B206" t="str">
        <f t="shared" si="5"/>
        <v>},</v>
      </c>
      <c r="C206" s="18" t="str">
        <f>IF(AND(MOD(ROW(A201)-1,3)=0, INDEX(artwork.xlsx!J:J,QUOTIENT(ROW(A201)-1,3)+2)&lt;&gt;""),
     artwork.xlsx!$H$1&amp;": """ &amp;SUBSTITUTE(INDEX(artwork.xlsx!H:H,QUOTIENT(ROW(A201)-1,3)+2)," ","") &amp;""",  " &amp;
     artwork.xlsx!$J$1&amp; ": """ &amp; INDEX(artwork.xlsx!J:J,QUOTIENT(ROW(A201)-1,3)+2) &amp;""",  " &amp;
     artwork.xlsx!$L$1&amp; ": """ &amp; SUBSTITUTE(IF(LEFT(INDEX(artwork.xlsx!L:L,QUOTIENT(ROW(A201)-1,3)+2),4)="http","",artwork.xlsx!$M$1) &amp; INDEX(artwork.xlsx!L:L,QUOTIENT(ROW(A201)-1,3)+2),artwork.xlsx!$N$1,"") &amp; """,",
 IF(AND(MOD(ROW(A201)-1,3)=1,INDEX(artwork.xlsx!J:J,QUOTIENT(ROW(A201)-1,3)+2)&lt;&gt;""),
SUBSTITUTE(    artwork.xlsx!$K$1&amp;": '\\n" &amp;
SUBSTITUTE(SUBSTITUTE(SUBSTITUTE(SUBSTITUTE(SUBSTITUTE(INDEX(artwork.xlsx!K:K,QUOTIENT(ROW(A201)-1,3)+2),"'","\'"),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IF(MOD(ROW(A201)-1,3)=2,"","")))</f>
        <v/>
      </c>
    </row>
    <row r="207" spans="1:3" x14ac:dyDescent="0.25">
      <c r="A207" t="str">
        <f>IF(AND(MOD(ROW(A202)-1,3)=0,INDEX(artwork.xlsx!G:G,QUOTIENT(ROW(A202)-1,3)+2)&lt;&gt;""),"/* "&amp;INDEX(artwork.xlsx!G:G,QUOTIENT(ROW(A202)-1,3)+2)&amp;" */","  ")&amp;
IF(AND(INDEX(artwork.xlsx!F:F,QUOTIENT(ROW(A202)-1,3)+2)&lt;&gt;""),"/* "&amp;INDEX(artwork.xlsx!F:F,QUOTIENT(ROW(A202)-1,3)+2)&amp;" */","  ")&amp;IF(AND(ISERROR(MATCH("},",B207:B$5003,0)), ISERROR(MATCH("    ];",$A$5:A203,0))),"];","")</f>
        <v xml:space="preserve">    </v>
      </c>
      <c r="B207" t="str">
        <f t="shared" ref="B207:B270" si="6">IF(AND(C206&lt;&gt;"",MOD(ROW(A205)-1,3)=2),"},","")&amp;IF(AND(C207&lt;&gt;"",MOD(ROW(A202)-1,3)=0),"{","")</f>
        <v>{</v>
      </c>
      <c r="C207" s="18" t="str">
        <f>IF(AND(MOD(ROW(A202)-1,3)=0, INDEX(artwork.xlsx!J:J,QUOTIENT(ROW(A202)-1,3)+2)&lt;&gt;""),
     artwork.xlsx!$H$1&amp;": """ &amp;SUBSTITUTE(INDEX(artwork.xlsx!H:H,QUOTIENT(ROW(A202)-1,3)+2)," ","") &amp;""",  " &amp;
     artwork.xlsx!$J$1&amp; ": """ &amp; INDEX(artwork.xlsx!J:J,QUOTIENT(ROW(A202)-1,3)+2) &amp;""",  " &amp;
     artwork.xlsx!$L$1&amp; ": """ &amp; SUBSTITUTE(IF(LEFT(INDEX(artwork.xlsx!L:L,QUOTIENT(ROW(A202)-1,3)+2),4)="http","",artwork.xlsx!$M$1) &amp; INDEX(artwork.xlsx!L:L,QUOTIENT(ROW(A202)-1,3)+2),artwork.xlsx!$N$1,"") &amp; """,",
 IF(AND(MOD(ROW(A202)-1,3)=1,INDEX(artwork.xlsx!J:J,QUOTIENT(ROW(A202)-1,3)+2)&lt;&gt;""),
SUBSTITUTE(    artwork.xlsx!$K$1&amp;": '\\n" &amp;
SUBSTITUTE(SUBSTITUTE(SUBSTITUTE(SUBSTITUTE(SUBSTITUTE(INDEX(artwork.xlsx!K:K,QUOTIENT(ROW(A202)-1,3)+2),"'","\'"),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IF(MOD(ROW(A202)-1,3)=2,"","")))</f>
        <v>id: "navigator",  frenchName: "Navigateur",  artwork: "http://wiki.dominionstrategy.com/images/5/54/NavigatorArt.jpg",</v>
      </c>
    </row>
    <row r="208" spans="1:3" ht="180" x14ac:dyDescent="0.25">
      <c r="A208" t="str">
        <f>IF(AND(MOD(ROW(A203)-1,3)=0,INDEX(artwork.xlsx!G:G,QUOTIENT(ROW(A203)-1,3)+2)&lt;&gt;""),"/* "&amp;INDEX(artwork.xlsx!G:G,QUOTIENT(ROW(A203)-1,3)+2)&amp;" */","  ")&amp;
IF(AND(INDEX(artwork.xlsx!F:F,QUOTIENT(ROW(A203)-1,3)+2)&lt;&gt;""),"/* "&amp;INDEX(artwork.xlsx!F:F,QUOTIENT(ROW(A203)-1,3)+2)&amp;" */","  ")&amp;IF(AND(ISERROR(MATCH("},",B208:B$5003,0)), ISERROR(MATCH("    ];",$A$5:A207,0))),"];","")</f>
        <v xml:space="preserve">    </v>
      </c>
      <c r="B208" t="str">
        <f t="shared" si="6"/>
        <v/>
      </c>
      <c r="C208" s="18" t="str">
        <f>IF(AND(MOD(ROW(A203)-1,3)=0, INDEX(artwork.xlsx!J:J,QUOTIENT(ROW(A203)-1,3)+2)&lt;&gt;""),
     artwork.xlsx!$H$1&amp;": """ &amp;SUBSTITUTE(INDEX(artwork.xlsx!H:H,QUOTIENT(ROW(A203)-1,3)+2)," ","") &amp;""",  " &amp;
     artwork.xlsx!$J$1&amp; ": """ &amp; INDEX(artwork.xlsx!J:J,QUOTIENT(ROW(A203)-1,3)+2) &amp;""",  " &amp;
     artwork.xlsx!$L$1&amp; ": """ &amp; SUBSTITUTE(IF(LEFT(INDEX(artwork.xlsx!L:L,QUOTIENT(ROW(A203)-1,3)+2),4)="http","",artwork.xlsx!$M$1) &amp; INDEX(artwork.xlsx!L:L,QUOTIENT(ROW(A203)-1,3)+2),artwork.xlsx!$N$1,"") &amp; """,",
 IF(AND(MOD(ROW(A203)-1,3)=1,INDEX(artwork.xlsx!J:J,QUOTIENT(ROW(A203)-1,3)+2)&lt;&gt;""),
SUBSTITUTE(    artwork.xlsx!$K$1&amp;": '\\n" &amp;
SUBSTITUTE(SUBSTITUTE(SUBSTITUTE(SUBSTITUTE(SUBSTITUTE(INDEX(artwork.xlsx!K:K,QUOTIENT(ROW(A203)-1,3)+2),"'","\'"),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IF(MOD(ROW(A203)-1,3)=2,"","")))</f>
        <v>text_html: '\
&lt;div class="card-text" style="top:20px;"&gt;&lt;div style="position:relative; top:-6px;"&gt;\
&lt;div style="display:inline;"&gt;&lt;div style="display:inline; font-size:26px;"&gt;+     &lt;/div&gt;&lt;/div&gt;&lt;br&gt;\
&lt;/div&gt;&lt;div style="position:relative; top:10px;"&gt;&lt;div style="line-height:20px;"&gt;\
&lt;div style="display:inline;"&gt;&lt;div style="display:inline; font-size:20px;"&gt;Consultez les 5 premières cartes&lt;/div&gt;&lt;/div&gt;&lt;br&gt;\
&lt;div style="display:inline;"&gt;&lt;div style="display:inline; font-size:20px;"&gt;de votre pioche. Défaussez-les&lt;/div&gt;&lt;/div&gt;&lt;br&gt;\
&lt;div style="display:inline;"&gt;&lt;div style="display:inline; font-size:20px;"&gt;toutes ou replacez-les sur votre&lt;/div&gt;&lt;/div&gt;&lt;br&gt;\
&lt;div style="display:inline;"&gt;&lt;div style="display:inline; font-size:20px;"&gt;pioche dans l\'ordre de votre choix.&lt;/div&gt;&lt;/div&gt;&lt;br&gt;\
&lt;/div&gt;&lt;/div&gt;\
&lt;div class="card-text-coin-icon" style="transform:scale(0.26); top:-6px; display: inline;left:135px;"&gt;\
&lt;div class="card-text-coin-text-container" style="display:inline;"&gt;\
&lt;div class="card-text-coin-text" style="color: black; display:inline; top:8px;"&gt;2&lt;/div&gt;&lt;/div&gt;&lt;/div&gt;&lt;/div&gt;'</v>
      </c>
    </row>
    <row r="209" spans="1:3" x14ac:dyDescent="0.25">
      <c r="A209" t="str">
        <f>IF(AND(MOD(ROW(A204)-1,3)=0,INDEX(artwork.xlsx!G:G,QUOTIENT(ROW(A204)-1,3)+2)&lt;&gt;""),"/* "&amp;INDEX(artwork.xlsx!G:G,QUOTIENT(ROW(A204)-1,3)+2)&amp;" */","  ")&amp;
IF(AND(INDEX(artwork.xlsx!F:F,QUOTIENT(ROW(A204)-1,3)+2)&lt;&gt;""),"/* "&amp;INDEX(artwork.xlsx!F:F,QUOTIENT(ROW(A204)-1,3)+2)&amp;" */","  ")&amp;IF(AND(ISERROR(MATCH("},",B209:B$5003,0)), ISERROR(MATCH("    ];",$A$5:A205,0))),"];","")</f>
        <v xml:space="preserve">    </v>
      </c>
      <c r="B209" t="str">
        <f t="shared" si="6"/>
        <v>},</v>
      </c>
      <c r="C209" s="18" t="str">
        <f>IF(AND(MOD(ROW(A204)-1,3)=0, INDEX(artwork.xlsx!J:J,QUOTIENT(ROW(A204)-1,3)+2)&lt;&gt;""),
     artwork.xlsx!$H$1&amp;": """ &amp;SUBSTITUTE(INDEX(artwork.xlsx!H:H,QUOTIENT(ROW(A204)-1,3)+2)," ","") &amp;""",  " &amp;
     artwork.xlsx!$J$1&amp; ": """ &amp; INDEX(artwork.xlsx!J:J,QUOTIENT(ROW(A204)-1,3)+2) &amp;""",  " &amp;
     artwork.xlsx!$L$1&amp; ": """ &amp; SUBSTITUTE(IF(LEFT(INDEX(artwork.xlsx!L:L,QUOTIENT(ROW(A204)-1,3)+2),4)="http","",artwork.xlsx!$M$1) &amp; INDEX(artwork.xlsx!L:L,QUOTIENT(ROW(A204)-1,3)+2),artwork.xlsx!$N$1,"") &amp; """,",
 IF(AND(MOD(ROW(A204)-1,3)=1,INDEX(artwork.xlsx!J:J,QUOTIENT(ROW(A204)-1,3)+2)&lt;&gt;""),
SUBSTITUTE(    artwork.xlsx!$K$1&amp;": '\\n" &amp;
SUBSTITUTE(SUBSTITUTE(SUBSTITUTE(SUBSTITUTE(SUBSTITUTE(INDEX(artwork.xlsx!K:K,QUOTIENT(ROW(A204)-1,3)+2),"'","\'"),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IF(MOD(ROW(A204)-1,3)=2,"","")))</f>
        <v/>
      </c>
    </row>
    <row r="210" spans="1:3" x14ac:dyDescent="0.25">
      <c r="A210" t="str">
        <f>IF(AND(MOD(ROW(A205)-1,3)=0,INDEX(artwork.xlsx!G:G,QUOTIENT(ROW(A205)-1,3)+2)&lt;&gt;""),"/* "&amp;INDEX(artwork.xlsx!G:G,QUOTIENT(ROW(A205)-1,3)+2)&amp;" */","  ")&amp;
IF(AND(INDEX(artwork.xlsx!F:F,QUOTIENT(ROW(A205)-1,3)+2)&lt;&gt;""),"/* "&amp;INDEX(artwork.xlsx!F:F,QUOTIENT(ROW(A205)-1,3)+2)&amp;" */","  ")&amp;IF(AND(ISERROR(MATCH("},",B210:B$5003,0)), ISERROR(MATCH("    ];",$A$5:A206,0))),"];","")</f>
        <v xml:space="preserve">    </v>
      </c>
      <c r="B210" t="str">
        <f t="shared" si="6"/>
        <v>{</v>
      </c>
      <c r="C210" s="18" t="str">
        <f>IF(AND(MOD(ROW(A205)-1,3)=0, INDEX(artwork.xlsx!J:J,QUOTIENT(ROW(A205)-1,3)+2)&lt;&gt;""),
     artwork.xlsx!$H$1&amp;": """ &amp;SUBSTITUTE(INDEX(artwork.xlsx!H:H,QUOTIENT(ROW(A205)-1,3)+2)," ","") &amp;""",  " &amp;
     artwork.xlsx!$J$1&amp; ": """ &amp; INDEX(artwork.xlsx!J:J,QUOTIENT(ROW(A205)-1,3)+2) &amp;""",  " &amp;
     artwork.xlsx!$L$1&amp; ": """ &amp; SUBSTITUTE(IF(LEFT(INDEX(artwork.xlsx!L:L,QUOTIENT(ROW(A205)-1,3)+2),4)="http","",artwork.xlsx!$M$1) &amp; INDEX(artwork.xlsx!L:L,QUOTIENT(ROW(A205)-1,3)+2),artwork.xlsx!$N$1,"") &amp; """,",
 IF(AND(MOD(ROW(A205)-1,3)=1,INDEX(artwork.xlsx!J:J,QUOTIENT(ROW(A205)-1,3)+2)&lt;&gt;""),
SUBSTITUTE(    artwork.xlsx!$K$1&amp;": '\\n" &amp;
SUBSTITUTE(SUBSTITUTE(SUBSTITUTE(SUBSTITUTE(SUBSTITUTE(INDEX(artwork.xlsx!K:K,QUOTIENT(ROW(A205)-1,3)+2),"'","\'"),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IF(MOD(ROW(A205)-1,3)=2,"","")))</f>
        <v>id: "pirateship",  frenchName: "Bateau pirate",  artwork: "http://wiki.dominionstrategy.com/images/a/ad/Pirate_ShipArt.jpg",</v>
      </c>
    </row>
    <row r="211" spans="1:3" ht="210" x14ac:dyDescent="0.25">
      <c r="A211" t="str">
        <f>IF(AND(MOD(ROW(A206)-1,3)=0,INDEX(artwork.xlsx!G:G,QUOTIENT(ROW(A206)-1,3)+2)&lt;&gt;""),"/* "&amp;INDEX(artwork.xlsx!G:G,QUOTIENT(ROW(A206)-1,3)+2)&amp;" */","  ")&amp;
IF(AND(INDEX(artwork.xlsx!F:F,QUOTIENT(ROW(A206)-1,3)+2)&lt;&gt;""),"/* "&amp;INDEX(artwork.xlsx!F:F,QUOTIENT(ROW(A206)-1,3)+2)&amp;" */","  ")&amp;IF(AND(ISERROR(MATCH("},",B211:B$5003,0)), ISERROR(MATCH("    ];",$A$5:A210,0))),"];","")</f>
        <v xml:space="preserve">    </v>
      </c>
      <c r="B211" t="str">
        <f t="shared" si="6"/>
        <v/>
      </c>
      <c r="C211" s="18" t="str">
        <f>IF(AND(MOD(ROW(A206)-1,3)=0, INDEX(artwork.xlsx!J:J,QUOTIENT(ROW(A206)-1,3)+2)&lt;&gt;""),
     artwork.xlsx!$H$1&amp;": """ &amp;SUBSTITUTE(INDEX(artwork.xlsx!H:H,QUOTIENT(ROW(A206)-1,3)+2)," ","") &amp;""",  " &amp;
     artwork.xlsx!$J$1&amp; ": """ &amp; INDEX(artwork.xlsx!J:J,QUOTIENT(ROW(A206)-1,3)+2) &amp;""",  " &amp;
     artwork.xlsx!$L$1&amp; ": """ &amp; SUBSTITUTE(IF(LEFT(INDEX(artwork.xlsx!L:L,QUOTIENT(ROW(A206)-1,3)+2),4)="http","",artwork.xlsx!$M$1) &amp; INDEX(artwork.xlsx!L:L,QUOTIENT(ROW(A206)-1,3)+2),artwork.xlsx!$N$1,"") &amp; """,",
 IF(AND(MOD(ROW(A206)-1,3)=1,INDEX(artwork.xlsx!J:J,QUOTIENT(ROW(A206)-1,3)+2)&lt;&gt;""),
SUBSTITUTE(    artwork.xlsx!$K$1&amp;": '\\n" &amp;
SUBSTITUTE(SUBSTITUTE(SUBSTITUTE(SUBSTITUTE(SUBSTITUTE(INDEX(artwork.xlsx!K:K,QUOTIENT(ROW(A206)-1,3)+2),"'","\'"),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IF(MOD(ROW(A206)-1,3)=2,"","")))</f>
        <v>text_html: '\
&lt;div class="card-text" style="top:2px;"&gt;&lt;div style="position:relative; top:0px;"&gt;&lt;div style="line-height:17px;"&gt;\
&lt;div style="display:inline;"&gt;&lt;div style="display:inline; font-size:17px;"&gt;Choisissez : +      par jeton Pièce&lt;/div&gt;&lt;/div&gt;&lt;br&gt;\
&lt;div style="display:inline;"&gt;&lt;div style="display:inline; font-size:17px;"&gt;sur votre plateau Bateau pirate ; ou&lt;/div&gt;&lt;/div&gt;&lt;br&gt;\
&lt;div style="display:inline;"&gt;&lt;div style="display:inline; font-size:17px;"&gt;tous vos adversaires dévoilent les 2&lt;/div&gt;&lt;/div&gt;&lt;br&gt;\
&lt;div style="display:inline;"&gt;&lt;div style="display:inline; font-size:17px;"&gt;premières cartes de leur pioche, écar-&lt;/div&gt;&lt;/div&gt;&lt;br&gt;\
&lt;div style="display:inline;"&gt;&lt;div style="display:inline; font-size:17px;"&gt;tent un Trésor dévoilé de votre choix&lt;/div&gt;&lt;/div&gt;&lt;br&gt;\
&lt;div style="display:inline;"&gt;&lt;div style="display:inline; font-size:17px;"&gt;et défaussent le reste, et si au moins un&lt;/div&gt;&lt;/div&gt;&lt;br&gt;\
&lt;div style="display:inline;"&gt;&lt;div style="display:inline; font-size:17px;"&gt;Trésor a été écarté, placez un jeton&lt;/div&gt;&lt;/div&gt;&lt;br&gt;\
&lt;div style="display:inline;"&gt;&lt;div style="display:inline; font-size:17px;"&gt;Pièce sur votre plateau Bateau pirate.&lt;/div&gt;&lt;/div&gt;&lt;br&gt;\
&lt;/div&gt;&lt;/div&gt;\
&lt;div class="card-text-coin-icon" style="transform:scale(0.18); top:2px; display: inline;left:127px;"&gt;\
&lt;div class="card-text-coin-text-container" style="display:inline;"&gt;\
&lt;div class="card-text-coin-text" style="color: black; display:inline; top:8px;"&gt;1&lt;/div&gt;&lt;/div&gt;&lt;/div&gt;&lt;/div&gt;'</v>
      </c>
    </row>
    <row r="212" spans="1:3" x14ac:dyDescent="0.25">
      <c r="A212" t="str">
        <f>IF(AND(MOD(ROW(A207)-1,3)=0,INDEX(artwork.xlsx!G:G,QUOTIENT(ROW(A207)-1,3)+2)&lt;&gt;""),"/* "&amp;INDEX(artwork.xlsx!G:G,QUOTIENT(ROW(A207)-1,3)+2)&amp;" */","  ")&amp;
IF(AND(INDEX(artwork.xlsx!F:F,QUOTIENT(ROW(A207)-1,3)+2)&lt;&gt;""),"/* "&amp;INDEX(artwork.xlsx!F:F,QUOTIENT(ROW(A207)-1,3)+2)&amp;" */","  ")&amp;IF(AND(ISERROR(MATCH("},",B212:B$5003,0)), ISERROR(MATCH("    ];",$A$5:A208,0))),"];","")</f>
        <v xml:space="preserve">    </v>
      </c>
      <c r="B212" t="str">
        <f t="shared" si="6"/>
        <v>},</v>
      </c>
      <c r="C212" s="18" t="str">
        <f>IF(AND(MOD(ROW(A207)-1,3)=0, INDEX(artwork.xlsx!J:J,QUOTIENT(ROW(A207)-1,3)+2)&lt;&gt;""),
     artwork.xlsx!$H$1&amp;": """ &amp;SUBSTITUTE(INDEX(artwork.xlsx!H:H,QUOTIENT(ROW(A207)-1,3)+2)," ","") &amp;""",  " &amp;
     artwork.xlsx!$J$1&amp; ": """ &amp; INDEX(artwork.xlsx!J:J,QUOTIENT(ROW(A207)-1,3)+2) &amp;""",  " &amp;
     artwork.xlsx!$L$1&amp; ": """ &amp; SUBSTITUTE(IF(LEFT(INDEX(artwork.xlsx!L:L,QUOTIENT(ROW(A207)-1,3)+2),4)="http","",artwork.xlsx!$M$1) &amp; INDEX(artwork.xlsx!L:L,QUOTIENT(ROW(A207)-1,3)+2),artwork.xlsx!$N$1,"") &amp; """,",
 IF(AND(MOD(ROW(A207)-1,3)=1,INDEX(artwork.xlsx!J:J,QUOTIENT(ROW(A207)-1,3)+2)&lt;&gt;""),
SUBSTITUTE(    artwork.xlsx!$K$1&amp;": '\\n" &amp;
SUBSTITUTE(SUBSTITUTE(SUBSTITUTE(SUBSTITUTE(SUBSTITUTE(INDEX(artwork.xlsx!K:K,QUOTIENT(ROW(A207)-1,3)+2),"'","\'"),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IF(MOD(ROW(A207)-1,3)=2,"","")))</f>
        <v/>
      </c>
    </row>
    <row r="213" spans="1:3" x14ac:dyDescent="0.25">
      <c r="A213" t="str">
        <f>IF(AND(MOD(ROW(A208)-1,3)=0,INDEX(artwork.xlsx!G:G,QUOTIENT(ROW(A208)-1,3)+2)&lt;&gt;""),"/* "&amp;INDEX(artwork.xlsx!G:G,QUOTIENT(ROW(A208)-1,3)+2)&amp;" */","  ")&amp;
IF(AND(INDEX(artwork.xlsx!F:F,QUOTIENT(ROW(A208)-1,3)+2)&lt;&gt;""),"/* "&amp;INDEX(artwork.xlsx!F:F,QUOTIENT(ROW(A208)-1,3)+2)&amp;" */","  ")&amp;IF(AND(ISERROR(MATCH("},",B213:B$5003,0)), ISERROR(MATCH("    ];",$A$5:A209,0))),"];","")</f>
        <v xml:space="preserve">    </v>
      </c>
      <c r="B213" t="str">
        <f t="shared" si="6"/>
        <v>{</v>
      </c>
      <c r="C213" s="18" t="str">
        <f>IF(AND(MOD(ROW(A208)-1,3)=0, INDEX(artwork.xlsx!J:J,QUOTIENT(ROW(A208)-1,3)+2)&lt;&gt;""),
     artwork.xlsx!$H$1&amp;": """ &amp;SUBSTITUTE(INDEX(artwork.xlsx!H:H,QUOTIENT(ROW(A208)-1,3)+2)," ","") &amp;""",  " &amp;
     artwork.xlsx!$J$1&amp; ": """ &amp; INDEX(artwork.xlsx!J:J,QUOTIENT(ROW(A208)-1,3)+2) &amp;""",  " &amp;
     artwork.xlsx!$L$1&amp; ": """ &amp; SUBSTITUTE(IF(LEFT(INDEX(artwork.xlsx!L:L,QUOTIENT(ROW(A208)-1,3)+2),4)="http","",artwork.xlsx!$M$1) &amp; INDEX(artwork.xlsx!L:L,QUOTIENT(ROW(A208)-1,3)+2),artwork.xlsx!$N$1,"") &amp; """,",
 IF(AND(MOD(ROW(A208)-1,3)=1,INDEX(artwork.xlsx!J:J,QUOTIENT(ROW(A208)-1,3)+2)&lt;&gt;""),
SUBSTITUTE(    artwork.xlsx!$K$1&amp;": '\\n" &amp;
SUBSTITUTE(SUBSTITUTE(SUBSTITUTE(SUBSTITUTE(SUBSTITUTE(INDEX(artwork.xlsx!K:K,QUOTIENT(ROW(A208)-1,3)+2),"'","\'"),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IF(MOD(ROW(A208)-1,3)=2,"","")))</f>
        <v>id: "merchantship",  frenchName: "Navire Marchand",  artwork: "http://wiki.dominionstrategy.com/images/6/65/Merchant_ShipArt.jpg",</v>
      </c>
    </row>
    <row r="214" spans="1:3" ht="120" x14ac:dyDescent="0.25">
      <c r="A214" t="str">
        <f>IF(AND(MOD(ROW(A209)-1,3)=0,INDEX(artwork.xlsx!G:G,QUOTIENT(ROW(A209)-1,3)+2)&lt;&gt;""),"/* "&amp;INDEX(artwork.xlsx!G:G,QUOTIENT(ROW(A209)-1,3)+2)&amp;" */","  ")&amp;
IF(AND(INDEX(artwork.xlsx!F:F,QUOTIENT(ROW(A209)-1,3)+2)&lt;&gt;""),"/* "&amp;INDEX(artwork.xlsx!F:F,QUOTIENT(ROW(A209)-1,3)+2)&amp;" */","  ")&amp;IF(AND(ISERROR(MATCH("},",B214:B$5003,0)), ISERROR(MATCH("    ];",$A$5:A213,0))),"];","")</f>
        <v xml:space="preserve">    </v>
      </c>
      <c r="B214" t="str">
        <f t="shared" si="6"/>
        <v/>
      </c>
      <c r="C214" s="18" t="str">
        <f>IF(AND(MOD(ROW(A209)-1,3)=0, INDEX(artwork.xlsx!J:J,QUOTIENT(ROW(A209)-1,3)+2)&lt;&gt;""),
     artwork.xlsx!$H$1&amp;": """ &amp;SUBSTITUTE(INDEX(artwork.xlsx!H:H,QUOTIENT(ROW(A209)-1,3)+2)," ","") &amp;""",  " &amp;
     artwork.xlsx!$J$1&amp; ": """ &amp; INDEX(artwork.xlsx!J:J,QUOTIENT(ROW(A209)-1,3)+2) &amp;""",  " &amp;
     artwork.xlsx!$L$1&amp; ": """ &amp; SUBSTITUTE(IF(LEFT(INDEX(artwork.xlsx!L:L,QUOTIENT(ROW(A209)-1,3)+2),4)="http","",artwork.xlsx!$M$1) &amp; INDEX(artwork.xlsx!L:L,QUOTIENT(ROW(A209)-1,3)+2),artwork.xlsx!$N$1,"") &amp; """,",
 IF(AND(MOD(ROW(A209)-1,3)=1,INDEX(artwork.xlsx!J:J,QUOTIENT(ROW(A209)-1,3)+2)&lt;&gt;""),
SUBSTITUTE(    artwork.xlsx!$K$1&amp;": '\\n" &amp;
SUBSTITUTE(SUBSTITUTE(SUBSTITUTE(SUBSTITUTE(SUBSTITUTE(INDEX(artwork.xlsx!K:K,QUOTIENT(ROW(A209)-1,3)+2),"'","\'"),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IF(MOD(ROW(A209)-1,3)=2,"","")))</f>
        <v>text_html: '\
&lt;div class="card-text" style="top:55px;"&gt;&lt;div style="position:relative; top:0px;"&gt;&lt;div style="line-height:23px;"&gt;\
&lt;div style="display:inline;"&gt;&lt;div style="display:inline; font-size:23px;"&gt;Maintenant et au début de&lt;/div&gt;&lt;/div&gt;&lt;br&gt;\
&lt;div style="display:inline;"&gt;&lt;div style="display:inline; font-size:23px;"&gt;votre prochain tour, &lt;div style="display: inline; font-weight: bold;"&gt;+&lt;/div&gt;     .&lt;/div&gt;&lt;/div&gt;&lt;br&gt;\
&lt;/div&gt;&lt;/div&gt;\
&lt;div class="card-text-coin-icon" style="transform:scale(0.2); top:27px; display: inline;left:227px;"&gt;\
&lt;div class="card-text-coin-text-container" style="display:inline;"&gt;\
&lt;div class="card-text-coin-text" style="color: black; display:inline; top:8px;"&gt;2&lt;/div&gt;&lt;/div&gt;&lt;/div&gt;&lt;/div&gt;'</v>
      </c>
    </row>
    <row r="215" spans="1:3" x14ac:dyDescent="0.25">
      <c r="A215" t="str">
        <f>IF(AND(MOD(ROW(A210)-1,3)=0,INDEX(artwork.xlsx!G:G,QUOTIENT(ROW(A210)-1,3)+2)&lt;&gt;""),"/* "&amp;INDEX(artwork.xlsx!G:G,QUOTIENT(ROW(A210)-1,3)+2)&amp;" */","  ")&amp;
IF(AND(INDEX(artwork.xlsx!F:F,QUOTIENT(ROW(A210)-1,3)+2)&lt;&gt;""),"/* "&amp;INDEX(artwork.xlsx!F:F,QUOTIENT(ROW(A210)-1,3)+2)&amp;" */","  ")&amp;IF(AND(ISERROR(MATCH("},",B215:B$5003,0)), ISERROR(MATCH("    ];",$A$5:A211,0))),"];","")</f>
        <v xml:space="preserve">    </v>
      </c>
      <c r="B215" t="str">
        <f t="shared" si="6"/>
        <v>},</v>
      </c>
      <c r="C215" s="18" t="str">
        <f>IF(AND(MOD(ROW(A210)-1,3)=0, INDEX(artwork.xlsx!J:J,QUOTIENT(ROW(A210)-1,3)+2)&lt;&gt;""),
     artwork.xlsx!$H$1&amp;": """ &amp;SUBSTITUTE(INDEX(artwork.xlsx!H:H,QUOTIENT(ROW(A210)-1,3)+2)," ","") &amp;""",  " &amp;
     artwork.xlsx!$J$1&amp; ": """ &amp; INDEX(artwork.xlsx!J:J,QUOTIENT(ROW(A210)-1,3)+2) &amp;""",  " &amp;
     artwork.xlsx!$L$1&amp; ": """ &amp; SUBSTITUTE(IF(LEFT(INDEX(artwork.xlsx!L:L,QUOTIENT(ROW(A210)-1,3)+2),4)="http","",artwork.xlsx!$M$1) &amp; INDEX(artwork.xlsx!L:L,QUOTIENT(ROW(A210)-1,3)+2),artwork.xlsx!$N$1,"") &amp; """,",
 IF(AND(MOD(ROW(A210)-1,3)=1,INDEX(artwork.xlsx!J:J,QUOTIENT(ROW(A210)-1,3)+2)&lt;&gt;""),
SUBSTITUTE(    artwork.xlsx!$K$1&amp;": '\\n" &amp;
SUBSTITUTE(SUBSTITUTE(SUBSTITUTE(SUBSTITUTE(SUBSTITUTE(INDEX(artwork.xlsx!K:K,QUOTIENT(ROW(A210)-1,3)+2),"'","\'"),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IF(MOD(ROW(A210)-1,3)=2,"","")))</f>
        <v/>
      </c>
    </row>
    <row r="216" spans="1:3" x14ac:dyDescent="0.25">
      <c r="A216" t="str">
        <f>IF(AND(MOD(ROW(A211)-1,3)=0,INDEX(artwork.xlsx!G:G,QUOTIENT(ROW(A211)-1,3)+2)&lt;&gt;""),"/* "&amp;INDEX(artwork.xlsx!G:G,QUOTIENT(ROW(A211)-1,3)+2)&amp;" */","  ")&amp;
IF(AND(INDEX(artwork.xlsx!F:F,QUOTIENT(ROW(A211)-1,3)+2)&lt;&gt;""),"/* "&amp;INDEX(artwork.xlsx!F:F,QUOTIENT(ROW(A211)-1,3)+2)&amp;" */","  ")&amp;IF(AND(ISERROR(MATCH("},",B216:B$5003,0)), ISERROR(MATCH("    ];",$A$5:A212,0))),"];","")</f>
        <v xml:space="preserve">    </v>
      </c>
      <c r="B216" t="str">
        <f t="shared" si="6"/>
        <v>{</v>
      </c>
      <c r="C216" s="18" t="str">
        <f>IF(AND(MOD(ROW(A211)-1,3)=0, INDEX(artwork.xlsx!J:J,QUOTIENT(ROW(A211)-1,3)+2)&lt;&gt;""),
     artwork.xlsx!$H$1&amp;": """ &amp;SUBSTITUTE(INDEX(artwork.xlsx!H:H,QUOTIENT(ROW(A211)-1,3)+2)," ","") &amp;""",  " &amp;
     artwork.xlsx!$J$1&amp; ": """ &amp; INDEX(artwork.xlsx!J:J,QUOTIENT(ROW(A211)-1,3)+2) &amp;""",  " &amp;
     artwork.xlsx!$L$1&amp; ": """ &amp; SUBSTITUTE(IF(LEFT(INDEX(artwork.xlsx!L:L,QUOTIENT(ROW(A211)-1,3)+2),4)="http","",artwork.xlsx!$M$1) &amp; INDEX(artwork.xlsx!L:L,QUOTIENT(ROW(A211)-1,3)+2),artwork.xlsx!$N$1,"") &amp; """,",
 IF(AND(MOD(ROW(A211)-1,3)=1,INDEX(artwork.xlsx!J:J,QUOTIENT(ROW(A211)-1,3)+2)&lt;&gt;""),
SUBSTITUTE(    artwork.xlsx!$K$1&amp;": '\\n" &amp;
SUBSTITUTE(SUBSTITUTE(SUBSTITUTE(SUBSTITUTE(SUBSTITUTE(INDEX(artwork.xlsx!K:K,QUOTIENT(ROW(A211)-1,3)+2),"'","\'"),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IF(MOD(ROW(A211)-1,3)=2,"","")))</f>
        <v>id: "tactician",  frenchName: "Tacticien",  artwork: "http://wiki.dominionstrategy.com/images/4/49/TacticianArt.jpg",</v>
      </c>
    </row>
    <row r="217" spans="1:3" ht="135" x14ac:dyDescent="0.25">
      <c r="A217" t="str">
        <f>IF(AND(MOD(ROW(A212)-1,3)=0,INDEX(artwork.xlsx!G:G,QUOTIENT(ROW(A212)-1,3)+2)&lt;&gt;""),"/* "&amp;INDEX(artwork.xlsx!G:G,QUOTIENT(ROW(A212)-1,3)+2)&amp;" */","  ")&amp;
IF(AND(INDEX(artwork.xlsx!F:F,QUOTIENT(ROW(A212)-1,3)+2)&lt;&gt;""),"/* "&amp;INDEX(artwork.xlsx!F:F,QUOTIENT(ROW(A212)-1,3)+2)&amp;" */","  ")&amp;IF(AND(ISERROR(MATCH("},",B217:B$5003,0)), ISERROR(MATCH("    ];",$A$5:A216,0))),"];","")</f>
        <v xml:space="preserve">    </v>
      </c>
      <c r="B217" t="str">
        <f t="shared" si="6"/>
        <v/>
      </c>
      <c r="C217" s="18" t="str">
        <f>IF(AND(MOD(ROW(A212)-1,3)=0, INDEX(artwork.xlsx!J:J,QUOTIENT(ROW(A212)-1,3)+2)&lt;&gt;""),
     artwork.xlsx!$H$1&amp;": """ &amp;SUBSTITUTE(INDEX(artwork.xlsx!H:H,QUOTIENT(ROW(A212)-1,3)+2)," ","") &amp;""",  " &amp;
     artwork.xlsx!$J$1&amp; ": """ &amp; INDEX(artwork.xlsx!J:J,QUOTIENT(ROW(A212)-1,3)+2) &amp;""",  " &amp;
     artwork.xlsx!$L$1&amp; ": """ &amp; SUBSTITUTE(IF(LEFT(INDEX(artwork.xlsx!L:L,QUOTIENT(ROW(A212)-1,3)+2),4)="http","",artwork.xlsx!$M$1) &amp; INDEX(artwork.xlsx!L:L,QUOTIENT(ROW(A212)-1,3)+2),artwork.xlsx!$N$1,"") &amp; """,",
 IF(AND(MOD(ROW(A212)-1,3)=1,INDEX(artwork.xlsx!J:J,QUOTIENT(ROW(A212)-1,3)+2)&lt;&gt;""),
SUBSTITUTE(    artwork.xlsx!$K$1&amp;": '\\n" &amp;
SUBSTITUTE(SUBSTITUTE(SUBSTITUTE(SUBSTITUTE(SUBSTITUTE(INDEX(artwork.xlsx!K:K,QUOTIENT(ROW(A212)-1,3)+2),"'","\'"),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IF(MOD(ROW(A212)-1,3)=2,"","")))</f>
        <v>text_html: '\
&lt;div class="card-text" style="top:20px;"&gt;&lt;div style="position:relative; top:7px;"&gt;&lt;div style="line-height:23px;"&gt;\
&lt;div style="display:inline;"&gt;&lt;div style="display:inline; font-size:22px;"&gt;Si vous avez au moins une&lt;/div&gt;&lt;/div&gt;&lt;br&gt;\
&lt;div style="display:inline;"&gt;&lt;div style="display:inline; font-size:22px;"&gt;carte en main, défaussez votre&lt;/div&gt;&lt;/div&gt;&lt;br&gt;\
&lt;div style="display:inline;"&gt;&lt;div style="display:inline; font-size:22px;"&gt;main, et au début de votre&lt;/div&gt;&lt;/div&gt;&lt;br&gt;\
&lt;div style="display:inline;"&gt;&lt;div style="display:inline; font-size:22px;"&gt;prochain tour, &lt;div style="display: inline; font-weight: bold;"&gt;+5 Cartes&lt;/div&gt;,&lt;/div&gt;&lt;/div&gt;&lt;br&gt;\
&lt;div style="display:inline;"&gt;&lt;div style="display:inline; font-size:22px;"&gt;&lt;div style="display: inline; font-weight: bold;"&gt;+1 Action&lt;/div&gt;, et &lt;div style="display: inline; font-weight: bold;"&gt;+1 Achat&lt;/div&gt;.&lt;/div&gt;&lt;/div&gt;&lt;br&gt;\
&lt;/div&gt;&lt;/div&gt;&lt;/div&gt;'</v>
      </c>
    </row>
    <row r="218" spans="1:3" x14ac:dyDescent="0.25">
      <c r="A218" t="str">
        <f>IF(AND(MOD(ROW(A213)-1,3)=0,INDEX(artwork.xlsx!G:G,QUOTIENT(ROW(A213)-1,3)+2)&lt;&gt;""),"/* "&amp;INDEX(artwork.xlsx!G:G,QUOTIENT(ROW(A213)-1,3)+2)&amp;" */","  ")&amp;
IF(AND(INDEX(artwork.xlsx!F:F,QUOTIENT(ROW(A213)-1,3)+2)&lt;&gt;""),"/* "&amp;INDEX(artwork.xlsx!F:F,QUOTIENT(ROW(A213)-1,3)+2)&amp;" */","  ")&amp;IF(AND(ISERROR(MATCH("},",B218:B$5003,0)), ISERROR(MATCH("    ];",$A$5:A214,0))),"];","")</f>
        <v xml:space="preserve">    </v>
      </c>
      <c r="B218" t="str">
        <f t="shared" si="6"/>
        <v>},</v>
      </c>
      <c r="C218" s="18" t="str">
        <f>IF(AND(MOD(ROW(A213)-1,3)=0, INDEX(artwork.xlsx!J:J,QUOTIENT(ROW(A213)-1,3)+2)&lt;&gt;""),
     artwork.xlsx!$H$1&amp;": """ &amp;SUBSTITUTE(INDEX(artwork.xlsx!H:H,QUOTIENT(ROW(A213)-1,3)+2)," ","") &amp;""",  " &amp;
     artwork.xlsx!$J$1&amp; ": """ &amp; INDEX(artwork.xlsx!J:J,QUOTIENT(ROW(A213)-1,3)+2) &amp;""",  " &amp;
     artwork.xlsx!$L$1&amp; ": """ &amp; SUBSTITUTE(IF(LEFT(INDEX(artwork.xlsx!L:L,QUOTIENT(ROW(A213)-1,3)+2),4)="http","",artwork.xlsx!$M$1) &amp; INDEX(artwork.xlsx!L:L,QUOTIENT(ROW(A213)-1,3)+2),artwork.xlsx!$N$1,"") &amp; """,",
 IF(AND(MOD(ROW(A213)-1,3)=1,INDEX(artwork.xlsx!J:J,QUOTIENT(ROW(A213)-1,3)+2)&lt;&gt;""),
SUBSTITUTE(    artwork.xlsx!$K$1&amp;": '\\n" &amp;
SUBSTITUTE(SUBSTITUTE(SUBSTITUTE(SUBSTITUTE(SUBSTITUTE(INDEX(artwork.xlsx!K:K,QUOTIENT(ROW(A213)-1,3)+2),"'","\'"),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IF(MOD(ROW(A213)-1,3)=2,"","")))</f>
        <v/>
      </c>
    </row>
    <row r="219" spans="1:3" x14ac:dyDescent="0.25">
      <c r="A219" t="str">
        <f>IF(AND(MOD(ROW(A214)-1,3)=0,INDEX(artwork.xlsx!G:G,QUOTIENT(ROW(A214)-1,3)+2)&lt;&gt;""),"/* "&amp;INDEX(artwork.xlsx!G:G,QUOTIENT(ROW(A214)-1,3)+2)&amp;" */","  ")&amp;
IF(AND(INDEX(artwork.xlsx!F:F,QUOTIENT(ROW(A214)-1,3)+2)&lt;&gt;""),"/* "&amp;INDEX(artwork.xlsx!F:F,QUOTIENT(ROW(A214)-1,3)+2)&amp;" */","  ")&amp;IF(AND(ISERROR(MATCH("},",B219:B$5003,0)), ISERROR(MATCH("    ];",$A$5:A215,0))),"];","")</f>
        <v xml:space="preserve">    </v>
      </c>
      <c r="B219" t="str">
        <f t="shared" si="6"/>
        <v>{</v>
      </c>
      <c r="C219" s="18" t="str">
        <f>IF(AND(MOD(ROW(A214)-1,3)=0, INDEX(artwork.xlsx!J:J,QUOTIENT(ROW(A214)-1,3)+2)&lt;&gt;""),
     artwork.xlsx!$H$1&amp;": """ &amp;SUBSTITUTE(INDEX(artwork.xlsx!H:H,QUOTIENT(ROW(A214)-1,3)+2)," ","") &amp;""",  " &amp;
     artwork.xlsx!$J$1&amp; ": """ &amp; INDEX(artwork.xlsx!J:J,QUOTIENT(ROW(A214)-1,3)+2) &amp;""",  " &amp;
     artwork.xlsx!$L$1&amp; ": """ &amp; SUBSTITUTE(IF(LEFT(INDEX(artwork.xlsx!L:L,QUOTIENT(ROW(A214)-1,3)+2),4)="http","",artwork.xlsx!$M$1) &amp; INDEX(artwork.xlsx!L:L,QUOTIENT(ROW(A214)-1,3)+2),artwork.xlsx!$N$1,"") &amp; """,",
 IF(AND(MOD(ROW(A214)-1,3)=1,INDEX(artwork.xlsx!J:J,QUOTIENT(ROW(A214)-1,3)+2)&lt;&gt;""),
SUBSTITUTE(    artwork.xlsx!$K$1&amp;": '\\n" &amp;
SUBSTITUTE(SUBSTITUTE(SUBSTITUTE(SUBSTITUTE(SUBSTITUTE(INDEX(artwork.xlsx!K:K,QUOTIENT(ROW(A214)-1,3)+2),"'","\'"),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IF(MOD(ROW(A214)-1,3)=2,"","")))</f>
        <v>id: "fishingvillage",  frenchName: "Village de pêcheurs",  artwork: "http://wiki.dominionstrategy.com/images/2/20/Fishing_VillageArt.jpg",</v>
      </c>
    </row>
    <row r="220" spans="1:3" ht="225" x14ac:dyDescent="0.25">
      <c r="A220" t="str">
        <f>IF(AND(MOD(ROW(A215)-1,3)=0,INDEX(artwork.xlsx!G:G,QUOTIENT(ROW(A215)-1,3)+2)&lt;&gt;""),"/* "&amp;INDEX(artwork.xlsx!G:G,QUOTIENT(ROW(A215)-1,3)+2)&amp;" */","  ")&amp;
IF(AND(INDEX(artwork.xlsx!F:F,QUOTIENT(ROW(A215)-1,3)+2)&lt;&gt;""),"/* "&amp;INDEX(artwork.xlsx!F:F,QUOTIENT(ROW(A215)-1,3)+2)&amp;" */","  ")&amp;IF(AND(ISERROR(MATCH("},",B220:B$5003,0)), ISERROR(MATCH("    ];",$A$5:A219,0))),"];","")</f>
        <v xml:space="preserve">    </v>
      </c>
      <c r="B220" t="str">
        <f t="shared" si="6"/>
        <v/>
      </c>
      <c r="C220" s="18" t="str">
        <f>IF(AND(MOD(ROW(A215)-1,3)=0, INDEX(artwork.xlsx!J:J,QUOTIENT(ROW(A215)-1,3)+2)&lt;&gt;""),
     artwork.xlsx!$H$1&amp;": """ &amp;SUBSTITUTE(INDEX(artwork.xlsx!H:H,QUOTIENT(ROW(A215)-1,3)+2)," ","") &amp;""",  " &amp;
     artwork.xlsx!$J$1&amp; ": """ &amp; INDEX(artwork.xlsx!J:J,QUOTIENT(ROW(A215)-1,3)+2) &amp;""",  " &amp;
     artwork.xlsx!$L$1&amp; ": """ &amp; SUBSTITUTE(IF(LEFT(INDEX(artwork.xlsx!L:L,QUOTIENT(ROW(A215)-1,3)+2),4)="http","",artwork.xlsx!$M$1) &amp; INDEX(artwork.xlsx!L:L,QUOTIENT(ROW(A215)-1,3)+2),artwork.xlsx!$N$1,"") &amp; """,",
 IF(AND(MOD(ROW(A215)-1,3)=1,INDEX(artwork.xlsx!J:J,QUOTIENT(ROW(A215)-1,3)+2)&lt;&gt;""),
SUBSTITUTE(    artwork.xlsx!$K$1&amp;": '\\n" &amp;
SUBSTITUTE(SUBSTITUTE(SUBSTITUTE(SUBSTITUTE(SUBSTITUTE(INDEX(artwork.xlsx!K:K,QUOTIENT(ROW(A215)-1,3)+2),"'","\'"),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IF(MOD(ROW(A215)-1,3)=2,"","")))</f>
        <v>text_html: '\
&lt;div class="card-text" style="top:29px;"&gt;&lt;div style="position:relative; top:0px;"&gt;&lt;div style="font-weight: bold;"&gt;&lt;div style="line-height:29px;"&gt;\
&lt;div style="display:inline;"&gt;&lt;div style="display:inline; font-size:28px;"&gt;+2 Actions&lt;/div&gt;&lt;/div&gt;&lt;br&gt;\
&lt;div style="display:inline;"&gt;&lt;div style="display:inline; font-size:28px;"&gt;+    &lt;/div&gt;&lt;/div&gt;&lt;br&gt;\
&lt;/div&gt;&lt;/div&gt;&lt;/div&gt;&lt;div style="position:relative; top:10px;"&gt;&lt;div style="line-height:21px;"&gt;\
&lt;div style="display:inline;"&gt;&lt;div style="display:inline; font-size:21px;"&gt;Au début de votre prochain tour :&lt;/div&gt;&lt;/div&gt;&lt;br&gt;\
&lt;div style="display:inline;"&gt;&lt;div style="display:inline; font-size:21px;"&gt;&lt;div style="display: inline; font-weight: bold;"&gt;+1 Action&lt;/div&gt; et &lt;div style="display: inline; font-weight: bold;"&gt;+     &lt;/div&gt;.&lt;/div&gt;&lt;/div&gt;&lt;br&gt;\
&lt;/div&gt;&lt;/div&gt;\
&lt;div class="card-text-coin-icon" style="transform:scale(0.22); top:32px; display: inline;left:140px;"&gt;\
&lt;div class="card-text-coin-text-container" style="display:inline;"&gt;\
&lt;div class="card-text-coin-text" style="color: black; display:inline; top:8px;"&gt;1&lt;/div&gt;&lt;/div&gt;&lt;/div&gt;\
&lt;div class="card-text-coin-icon" style="transform:scale(0.2); top:94px; display: inline;left:189px;"&gt;\
&lt;div class="card-text-coin-text-container" style="display:inline;"&gt;\
&lt;div class="card-text-coin-text" style="color: black; display:inline; top:8px;"&gt;1&lt;/div&gt;&lt;/div&gt;&lt;/div&gt;&lt;/div&gt;'</v>
      </c>
    </row>
    <row r="221" spans="1:3" x14ac:dyDescent="0.25">
      <c r="A221" t="str">
        <f>IF(AND(MOD(ROW(A216)-1,3)=0,INDEX(artwork.xlsx!G:G,QUOTIENT(ROW(A216)-1,3)+2)&lt;&gt;""),"/* "&amp;INDEX(artwork.xlsx!G:G,QUOTIENT(ROW(A216)-1,3)+2)&amp;" */","  ")&amp;
IF(AND(INDEX(artwork.xlsx!F:F,QUOTIENT(ROW(A216)-1,3)+2)&lt;&gt;""),"/* "&amp;INDEX(artwork.xlsx!F:F,QUOTIENT(ROW(A216)-1,3)+2)&amp;" */","  ")&amp;IF(AND(ISERROR(MATCH("},",B221:B$5003,0)), ISERROR(MATCH("    ];",$A$5:A217,0))),"];","")</f>
        <v xml:space="preserve">    </v>
      </c>
      <c r="B221" t="str">
        <f t="shared" si="6"/>
        <v>},</v>
      </c>
      <c r="C221" s="18" t="str">
        <f>IF(AND(MOD(ROW(A216)-1,3)=0, INDEX(artwork.xlsx!J:J,QUOTIENT(ROW(A216)-1,3)+2)&lt;&gt;""),
     artwork.xlsx!$H$1&amp;": """ &amp;SUBSTITUTE(INDEX(artwork.xlsx!H:H,QUOTIENT(ROW(A216)-1,3)+2)," ","") &amp;""",  " &amp;
     artwork.xlsx!$J$1&amp; ": """ &amp; INDEX(artwork.xlsx!J:J,QUOTIENT(ROW(A216)-1,3)+2) &amp;""",  " &amp;
     artwork.xlsx!$L$1&amp; ": """ &amp; SUBSTITUTE(IF(LEFT(INDEX(artwork.xlsx!L:L,QUOTIENT(ROW(A216)-1,3)+2),4)="http","",artwork.xlsx!$M$1) &amp; INDEX(artwork.xlsx!L:L,QUOTIENT(ROW(A216)-1,3)+2),artwork.xlsx!$N$1,"") &amp; """,",
 IF(AND(MOD(ROW(A216)-1,3)=1,INDEX(artwork.xlsx!J:J,QUOTIENT(ROW(A216)-1,3)+2)&lt;&gt;""),
SUBSTITUTE(    artwork.xlsx!$K$1&amp;": '\\n" &amp;
SUBSTITUTE(SUBSTITUTE(SUBSTITUTE(SUBSTITUTE(SUBSTITUTE(INDEX(artwork.xlsx!K:K,QUOTIENT(ROW(A216)-1,3)+2),"'","\'"),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IF(MOD(ROW(A216)-1,3)=2,"","")))</f>
        <v/>
      </c>
    </row>
    <row r="222" spans="1:3" x14ac:dyDescent="0.25">
      <c r="A222" t="str">
        <f>IF(AND(MOD(ROW(A217)-1,3)=0,INDEX(artwork.xlsx!G:G,QUOTIENT(ROW(A217)-1,3)+2)&lt;&gt;""),"/* "&amp;INDEX(artwork.xlsx!G:G,QUOTIENT(ROW(A217)-1,3)+2)&amp;" */","  ")&amp;
IF(AND(INDEX(artwork.xlsx!F:F,QUOTIENT(ROW(A217)-1,3)+2)&lt;&gt;""),"/* "&amp;INDEX(artwork.xlsx!F:F,QUOTIENT(ROW(A217)-1,3)+2)&amp;" */","  ")&amp;IF(AND(ISERROR(MATCH("},",B222:B$5003,0)), ISERROR(MATCH("    ];",$A$5:A218,0))),"];","")</f>
        <v xml:space="preserve">    </v>
      </c>
      <c r="B222" t="str">
        <f t="shared" si="6"/>
        <v>{</v>
      </c>
      <c r="C222" s="18" t="str">
        <f>IF(AND(MOD(ROW(A217)-1,3)=0, INDEX(artwork.xlsx!J:J,QUOTIENT(ROW(A217)-1,3)+2)&lt;&gt;""),
     artwork.xlsx!$H$1&amp;": """ &amp;SUBSTITUTE(INDEX(artwork.xlsx!H:H,QUOTIENT(ROW(A217)-1,3)+2)," ","") &amp;""",  " &amp;
     artwork.xlsx!$J$1&amp; ": """ &amp; INDEX(artwork.xlsx!J:J,QUOTIENT(ROW(A217)-1,3)+2) &amp;""",  " &amp;
     artwork.xlsx!$L$1&amp; ": """ &amp; SUBSTITUTE(IF(LEFT(INDEX(artwork.xlsx!L:L,QUOTIENT(ROW(A217)-1,3)+2),4)="http","",artwork.xlsx!$M$1) &amp; INDEX(artwork.xlsx!L:L,QUOTIENT(ROW(A217)-1,3)+2),artwork.xlsx!$N$1,"") &amp; """,",
 IF(AND(MOD(ROW(A217)-1,3)=1,INDEX(artwork.xlsx!J:J,QUOTIENT(ROW(A217)-1,3)+2)&lt;&gt;""),
SUBSTITUTE(    artwork.xlsx!$K$1&amp;": '\\n" &amp;
SUBSTITUTE(SUBSTITUTE(SUBSTITUTE(SUBSTITUTE(SUBSTITUTE(INDEX(artwork.xlsx!K:K,QUOTIENT(ROW(A217)-1,3)+2),"'","\'"),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IF(MOD(ROW(A217)-1,3)=2,"","")))</f>
        <v>id: "island",  frenchName: "Île",  artwork: "http://wiki.dominionstrategy.com/images/4/40/IslandArt.jpg",</v>
      </c>
    </row>
    <row r="223" spans="1:3" ht="165" x14ac:dyDescent="0.25">
      <c r="A223" t="str">
        <f>IF(AND(MOD(ROW(A218)-1,3)=0,INDEX(artwork.xlsx!G:G,QUOTIENT(ROW(A218)-1,3)+2)&lt;&gt;""),"/* "&amp;INDEX(artwork.xlsx!G:G,QUOTIENT(ROW(A218)-1,3)+2)&amp;" */","  ")&amp;
IF(AND(INDEX(artwork.xlsx!F:F,QUOTIENT(ROW(A218)-1,3)+2)&lt;&gt;""),"/* "&amp;INDEX(artwork.xlsx!F:F,QUOTIENT(ROW(A218)-1,3)+2)&amp;" */","  ")&amp;IF(AND(ISERROR(MATCH("},",B223:B$5003,0)), ISERROR(MATCH("    ];",$A$5:A222,0))),"];","")</f>
        <v xml:space="preserve">    </v>
      </c>
      <c r="B223" t="str">
        <f t="shared" si="6"/>
        <v/>
      </c>
      <c r="C223" s="18" t="str">
        <f>IF(AND(MOD(ROW(A218)-1,3)=0, INDEX(artwork.xlsx!J:J,QUOTIENT(ROW(A218)-1,3)+2)&lt;&gt;""),
     artwork.xlsx!$H$1&amp;": """ &amp;SUBSTITUTE(INDEX(artwork.xlsx!H:H,QUOTIENT(ROW(A218)-1,3)+2)," ","") &amp;""",  " &amp;
     artwork.xlsx!$J$1&amp; ": """ &amp; INDEX(artwork.xlsx!J:J,QUOTIENT(ROW(A218)-1,3)+2) &amp;""",  " &amp;
     artwork.xlsx!$L$1&amp; ": """ &amp; SUBSTITUTE(IF(LEFT(INDEX(artwork.xlsx!L:L,QUOTIENT(ROW(A218)-1,3)+2),4)="http","",artwork.xlsx!$M$1) &amp; INDEX(artwork.xlsx!L:L,QUOTIENT(ROW(A218)-1,3)+2),artwork.xlsx!$N$1,"") &amp; """,",
 IF(AND(MOD(ROW(A218)-1,3)=1,INDEX(artwork.xlsx!J:J,QUOTIENT(ROW(A218)-1,3)+2)&lt;&gt;""),
SUBSTITUTE(    artwork.xlsx!$K$1&amp;": '\\n" &amp;
SUBSTITUTE(SUBSTITUTE(SUBSTITUTE(SUBSTITUTE(SUBSTITUTE(INDEX(artwork.xlsx!K:K,QUOTIENT(ROW(A218)-1,3)+2),"'","\'"),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IF(MOD(ROW(A218)-1,3)=2,"","")))</f>
        <v>text_html: '\
&lt;div class="card-text" style="top:47px;"&gt;&lt;div style="position:relative; top:-20px;"&gt;&lt;div style="line-height:20px;"&gt;\
&lt;div style="display:inline;"&gt;&lt;div style="display:inline; font-size:20px;"&gt;Placez cette carte et une carte de&lt;/div&gt;&lt;/div&gt;&lt;br&gt;\
&lt;div style="display:inline;"&gt;&lt;div style="display:inline; font-size:20px;"&gt;votre main sur votre plateau Île.&lt;/div&gt;&lt;/div&gt;&lt;br&gt;\
&lt;/div&gt;&lt;/div&gt;&lt;div style="position:relative; top:0px;"&gt;\
&lt;div style="display:inline;"&gt;&lt;div style="position: relative; left:0px;"&gt;\
&lt;div class="card-text-vp-icon-container" style="display:inline; transform:scale(0.55); top:5px;left:130px;"&gt;\
&lt;div class="card-text-vp-text-container"&gt;\
&lt;div class="card-text-vp-text" style="top:8px;"&gt;2&lt;/div&gt;&lt;/div&gt;\
&lt;div class="card-text-vp-icon"&gt;&lt;/div&gt;&lt;/div&gt;&lt;/div&gt;&lt;/div&gt;&lt;br&gt;\
&lt;/div&gt;&lt;div class="horizontal-line" style="width:200px; height:3px;margin-top:-37px;"&gt;&lt;/div&gt;&lt;/div&gt;'</v>
      </c>
    </row>
    <row r="224" spans="1:3" x14ac:dyDescent="0.25">
      <c r="A224" t="str">
        <f>IF(AND(MOD(ROW(A219)-1,3)=0,INDEX(artwork.xlsx!G:G,QUOTIENT(ROW(A219)-1,3)+2)&lt;&gt;""),"/* "&amp;INDEX(artwork.xlsx!G:G,QUOTIENT(ROW(A219)-1,3)+2)&amp;" */","  ")&amp;
IF(AND(INDEX(artwork.xlsx!F:F,QUOTIENT(ROW(A219)-1,3)+2)&lt;&gt;""),"/* "&amp;INDEX(artwork.xlsx!F:F,QUOTIENT(ROW(A219)-1,3)+2)&amp;" */","  ")&amp;IF(AND(ISERROR(MATCH("},",B224:B$5003,0)), ISERROR(MATCH("    ];",$A$5:A220,0))),"];","")</f>
        <v xml:space="preserve">    </v>
      </c>
      <c r="B224" t="str">
        <f t="shared" si="6"/>
        <v>},</v>
      </c>
      <c r="C224" s="18" t="str">
        <f>IF(AND(MOD(ROW(A219)-1,3)=0, INDEX(artwork.xlsx!J:J,QUOTIENT(ROW(A219)-1,3)+2)&lt;&gt;""),
     artwork.xlsx!$H$1&amp;": """ &amp;SUBSTITUTE(INDEX(artwork.xlsx!H:H,QUOTIENT(ROW(A219)-1,3)+2)," ","") &amp;""",  " &amp;
     artwork.xlsx!$J$1&amp; ": """ &amp; INDEX(artwork.xlsx!J:J,QUOTIENT(ROW(A219)-1,3)+2) &amp;""",  " &amp;
     artwork.xlsx!$L$1&amp; ": """ &amp; SUBSTITUTE(IF(LEFT(INDEX(artwork.xlsx!L:L,QUOTIENT(ROW(A219)-1,3)+2),4)="http","",artwork.xlsx!$M$1) &amp; INDEX(artwork.xlsx!L:L,QUOTIENT(ROW(A219)-1,3)+2),artwork.xlsx!$N$1,"") &amp; """,",
 IF(AND(MOD(ROW(A219)-1,3)=1,INDEX(artwork.xlsx!J:J,QUOTIENT(ROW(A219)-1,3)+2)&lt;&gt;""),
SUBSTITUTE(    artwork.xlsx!$K$1&amp;": '\\n" &amp;
SUBSTITUTE(SUBSTITUTE(SUBSTITUTE(SUBSTITUTE(SUBSTITUTE(INDEX(artwork.xlsx!K:K,QUOTIENT(ROW(A219)-1,3)+2),"'","\'"),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IF(MOD(ROW(A219)-1,3)=2,"","")))</f>
        <v/>
      </c>
    </row>
    <row r="225" spans="1:3" x14ac:dyDescent="0.25">
      <c r="A225" t="str">
        <f>IF(AND(MOD(ROW(A220)-1,3)=0,INDEX(artwork.xlsx!G:G,QUOTIENT(ROW(A220)-1,3)+2)&lt;&gt;""),"/* "&amp;INDEX(artwork.xlsx!G:G,QUOTIENT(ROW(A220)-1,3)+2)&amp;" */","  ")&amp;
IF(AND(INDEX(artwork.xlsx!F:F,QUOTIENT(ROW(A220)-1,3)+2)&lt;&gt;""),"/* "&amp;INDEX(artwork.xlsx!F:F,QUOTIENT(ROW(A220)-1,3)+2)&amp;" */","  ")&amp;IF(AND(ISERROR(MATCH("},",B225:B$5003,0)), ISERROR(MATCH("    ];",$A$5:A221,0))),"];","")</f>
        <v xml:space="preserve">    </v>
      </c>
      <c r="B225" t="str">
        <f t="shared" si="6"/>
        <v>{</v>
      </c>
      <c r="C225" s="18" t="str">
        <f>IF(AND(MOD(ROW(A220)-1,3)=0, INDEX(artwork.xlsx!J:J,QUOTIENT(ROW(A220)-1,3)+2)&lt;&gt;""),
     artwork.xlsx!$H$1&amp;": """ &amp;SUBSTITUTE(INDEX(artwork.xlsx!H:H,QUOTIENT(ROW(A220)-1,3)+2)," ","") &amp;""",  " &amp;
     artwork.xlsx!$J$1&amp; ": """ &amp; INDEX(artwork.xlsx!J:J,QUOTIENT(ROW(A220)-1,3)+2) &amp;""",  " &amp;
     artwork.xlsx!$L$1&amp; ": """ &amp; SUBSTITUTE(IF(LEFT(INDEX(artwork.xlsx!L:L,QUOTIENT(ROW(A220)-1,3)+2),4)="http","",artwork.xlsx!$M$1) &amp; INDEX(artwork.xlsx!L:L,QUOTIENT(ROW(A220)-1,3)+2),artwork.xlsx!$N$1,"") &amp; """,",
 IF(AND(MOD(ROW(A220)-1,3)=1,INDEX(artwork.xlsx!J:J,QUOTIENT(ROW(A220)-1,3)+2)&lt;&gt;""),
SUBSTITUTE(    artwork.xlsx!$K$1&amp;": '\\n" &amp;
SUBSTITUTE(SUBSTITUTE(SUBSTITUTE(SUBSTITUTE(SUBSTITUTE(INDEX(artwork.xlsx!K:K,QUOTIENT(ROW(A220)-1,3)+2),"'","\'"),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IF(MOD(ROW(A220)-1,3)=2,"","")))</f>
        <v>id: "wharf",  frenchName: "Quai",  artwork: "http://wiki.dominionstrategy.com/images/1/16/WharfArt.jpg",</v>
      </c>
    </row>
    <row r="226" spans="1:3" ht="105" x14ac:dyDescent="0.25">
      <c r="A226" t="str">
        <f>IF(AND(MOD(ROW(A221)-1,3)=0,INDEX(artwork.xlsx!G:G,QUOTIENT(ROW(A221)-1,3)+2)&lt;&gt;""),"/* "&amp;INDEX(artwork.xlsx!G:G,QUOTIENT(ROW(A221)-1,3)+2)&amp;" */","  ")&amp;
IF(AND(INDEX(artwork.xlsx!F:F,QUOTIENT(ROW(A221)-1,3)+2)&lt;&gt;""),"/* "&amp;INDEX(artwork.xlsx!F:F,QUOTIENT(ROW(A221)-1,3)+2)&amp;" */","  ")&amp;IF(AND(ISERROR(MATCH("},",B226:B$5003,0)), ISERROR(MATCH("    ];",$A$5:A225,0))),"];","")</f>
        <v xml:space="preserve">    </v>
      </c>
      <c r="B226" t="str">
        <f t="shared" si="6"/>
        <v/>
      </c>
      <c r="C226" s="18" t="str">
        <f>IF(AND(MOD(ROW(A221)-1,3)=0, INDEX(artwork.xlsx!J:J,QUOTIENT(ROW(A221)-1,3)+2)&lt;&gt;""),
     artwork.xlsx!$H$1&amp;": """ &amp;SUBSTITUTE(INDEX(artwork.xlsx!H:H,QUOTIENT(ROW(A221)-1,3)+2)," ","") &amp;""",  " &amp;
     artwork.xlsx!$J$1&amp; ": """ &amp; INDEX(artwork.xlsx!J:J,QUOTIENT(ROW(A221)-1,3)+2) &amp;""",  " &amp;
     artwork.xlsx!$L$1&amp; ": """ &amp; SUBSTITUTE(IF(LEFT(INDEX(artwork.xlsx!L:L,QUOTIENT(ROW(A221)-1,3)+2),4)="http","",artwork.xlsx!$M$1) &amp; INDEX(artwork.xlsx!L:L,QUOTIENT(ROW(A221)-1,3)+2),artwork.xlsx!$N$1,"") &amp; """,",
 IF(AND(MOD(ROW(A221)-1,3)=1,INDEX(artwork.xlsx!J:J,QUOTIENT(ROW(A221)-1,3)+2)&lt;&gt;""),
SUBSTITUTE(    artwork.xlsx!$K$1&amp;": '\\n" &amp;
SUBSTITUTE(SUBSTITUTE(SUBSTITUTE(SUBSTITUTE(SUBSTITUTE(INDEX(artwork.xlsx!K:K,QUOTIENT(ROW(A221)-1,3)+2),"'","\'"),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IF(MOD(ROW(A221)-1,3)=2,"","")))</f>
        <v>text_html: '\
&lt;div class="card-text" style="top:47px;"&gt;&lt;div style="position:relative; top:7px;"&gt;&lt;div style="line-height:23px;"&gt;\
&lt;div style="display:inline;"&gt;&lt;div style="display:inline; font-size:22px;"&gt;Maintenant et au début&lt;/div&gt;&lt;/div&gt;&lt;br&gt;\
&lt;div style="display:inline;"&gt;&lt;div style="display:inline; font-size:22px;"&gt;de votre prochain tour :&lt;/div&gt;&lt;/div&gt;&lt;br&gt;\
&lt;div style="display:inline;"&gt;&lt;div style="display:inline; font-size:22px;"&gt;&lt;div style="display: inline; font-weight: bold;"&gt;+2 Cartes &lt;/div&gt;et &lt;div style="display: inline; font-weight: bold;"&gt;+1 Achat&lt;/div&gt;.&lt;/div&gt;&lt;/div&gt;&lt;br&gt;\
&lt;/div&gt;&lt;/div&gt;&lt;/div&gt;'</v>
      </c>
    </row>
    <row r="227" spans="1:3" x14ac:dyDescent="0.25">
      <c r="A227" t="str">
        <f>IF(AND(MOD(ROW(A222)-1,3)=0,INDEX(artwork.xlsx!G:G,QUOTIENT(ROW(A222)-1,3)+2)&lt;&gt;""),"/* "&amp;INDEX(artwork.xlsx!G:G,QUOTIENT(ROW(A222)-1,3)+2)&amp;" */","  ")&amp;
IF(AND(INDEX(artwork.xlsx!F:F,QUOTIENT(ROW(A222)-1,3)+2)&lt;&gt;""),"/* "&amp;INDEX(artwork.xlsx!F:F,QUOTIENT(ROW(A222)-1,3)+2)&amp;" */","  ")&amp;IF(AND(ISERROR(MATCH("},",B227:B$5003,0)), ISERROR(MATCH("    ];",$A$5:A223,0))),"];","")</f>
        <v xml:space="preserve">    </v>
      </c>
      <c r="B227" t="str">
        <f t="shared" si="6"/>
        <v>},</v>
      </c>
      <c r="C227" s="18" t="str">
        <f>IF(AND(MOD(ROW(A222)-1,3)=0, INDEX(artwork.xlsx!J:J,QUOTIENT(ROW(A222)-1,3)+2)&lt;&gt;""),
     artwork.xlsx!$H$1&amp;": """ &amp;SUBSTITUTE(INDEX(artwork.xlsx!H:H,QUOTIENT(ROW(A222)-1,3)+2)," ","") &amp;""",  " &amp;
     artwork.xlsx!$J$1&amp; ": """ &amp; INDEX(artwork.xlsx!J:J,QUOTIENT(ROW(A222)-1,3)+2) &amp;""",  " &amp;
     artwork.xlsx!$L$1&amp; ": """ &amp; SUBSTITUTE(IF(LEFT(INDEX(artwork.xlsx!L:L,QUOTIENT(ROW(A222)-1,3)+2),4)="http","",artwork.xlsx!$M$1) &amp; INDEX(artwork.xlsx!L:L,QUOTIENT(ROW(A222)-1,3)+2),artwork.xlsx!$N$1,"") &amp; """,",
 IF(AND(MOD(ROW(A222)-1,3)=1,INDEX(artwork.xlsx!J:J,QUOTIENT(ROW(A222)-1,3)+2)&lt;&gt;""),
SUBSTITUTE(    artwork.xlsx!$K$1&amp;": '\\n" &amp;
SUBSTITUTE(SUBSTITUTE(SUBSTITUTE(SUBSTITUTE(SUBSTITUTE(INDEX(artwork.xlsx!K:K,QUOTIENT(ROW(A222)-1,3)+2),"'","\'"),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IF(MOD(ROW(A222)-1,3)=2,"","")))</f>
        <v/>
      </c>
    </row>
    <row r="228" spans="1:3" x14ac:dyDescent="0.25">
      <c r="A228" t="str">
        <f>IF(AND(MOD(ROW(A223)-1,3)=0,INDEX(artwork.xlsx!G:G,QUOTIENT(ROW(A223)-1,3)+2)&lt;&gt;""),"/* "&amp;INDEX(artwork.xlsx!G:G,QUOTIENT(ROW(A223)-1,3)+2)&amp;" */","  ")&amp;
IF(AND(INDEX(artwork.xlsx!F:F,QUOTIENT(ROW(A223)-1,3)+2)&lt;&gt;""),"/* "&amp;INDEX(artwork.xlsx!F:F,QUOTIENT(ROW(A223)-1,3)+2)&amp;" */","  ")&amp;IF(AND(ISERROR(MATCH("},",B228:B$5003,0)), ISERROR(MATCH("    ];",$A$5:A224,0))),"];","")</f>
        <v xml:space="preserve">    </v>
      </c>
      <c r="B228" t="str">
        <f t="shared" si="6"/>
        <v>{</v>
      </c>
      <c r="C228" s="18" t="str">
        <f>IF(AND(MOD(ROW(A223)-1,3)=0, INDEX(artwork.xlsx!J:J,QUOTIENT(ROW(A223)-1,3)+2)&lt;&gt;""),
     artwork.xlsx!$H$1&amp;": """ &amp;SUBSTITUTE(INDEX(artwork.xlsx!H:H,QUOTIENT(ROW(A223)-1,3)+2)," ","") &amp;""",  " &amp;
     artwork.xlsx!$J$1&amp; ": """ &amp; INDEX(artwork.xlsx!J:J,QUOTIENT(ROW(A223)-1,3)+2) &amp;""",  " &amp;
     artwork.xlsx!$L$1&amp; ": """ &amp; SUBSTITUTE(IF(LEFT(INDEX(artwork.xlsx!L:L,QUOTIENT(ROW(A223)-1,3)+2),4)="http","",artwork.xlsx!$M$1) &amp; INDEX(artwork.xlsx!L:L,QUOTIENT(ROW(A223)-1,3)+2),artwork.xlsx!$N$1,"") &amp; """,",
 IF(AND(MOD(ROW(A223)-1,3)=1,INDEX(artwork.xlsx!J:J,QUOTIENT(ROW(A223)-1,3)+2)&lt;&gt;""),
SUBSTITUTE(    artwork.xlsx!$K$1&amp;": '\\n" &amp;
SUBSTITUTE(SUBSTITUTE(SUBSTITUTE(SUBSTITUTE(SUBSTITUTE(INDEX(artwork.xlsx!K:K,QUOTIENT(ROW(A223)-1,3)+2),"'","\'"),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IF(MOD(ROW(A223)-1,3)=2,"","")))</f>
        <v>id: "bazaar",  frenchName: "Bazar",  artwork: "http://wiki.dominionstrategy.com/images/7/7c/BazaarArt.jpg",</v>
      </c>
    </row>
    <row r="229" spans="1:3" ht="135" x14ac:dyDescent="0.25">
      <c r="A229" t="str">
        <f>IF(AND(MOD(ROW(A224)-1,3)=0,INDEX(artwork.xlsx!G:G,QUOTIENT(ROW(A224)-1,3)+2)&lt;&gt;""),"/* "&amp;INDEX(artwork.xlsx!G:G,QUOTIENT(ROW(A224)-1,3)+2)&amp;" */","  ")&amp;
IF(AND(INDEX(artwork.xlsx!F:F,QUOTIENT(ROW(A224)-1,3)+2)&lt;&gt;""),"/* "&amp;INDEX(artwork.xlsx!F:F,QUOTIENT(ROW(A224)-1,3)+2)&amp;" */","  ")&amp;IF(AND(ISERROR(MATCH("},",B229:B$5003,0)), ISERROR(MATCH("    ];",$A$5:A228,0))),"];","")</f>
        <v xml:space="preserve">    </v>
      </c>
      <c r="B229" t="str">
        <f t="shared" si="6"/>
        <v/>
      </c>
      <c r="C229" s="18" t="str">
        <f>IF(AND(MOD(ROW(A224)-1,3)=0, INDEX(artwork.xlsx!J:J,QUOTIENT(ROW(A224)-1,3)+2)&lt;&gt;""),
     artwork.xlsx!$H$1&amp;": """ &amp;SUBSTITUTE(INDEX(artwork.xlsx!H:H,QUOTIENT(ROW(A224)-1,3)+2)," ","") &amp;""",  " &amp;
     artwork.xlsx!$J$1&amp; ": """ &amp; INDEX(artwork.xlsx!J:J,QUOTIENT(ROW(A224)-1,3)+2) &amp;""",  " &amp;
     artwork.xlsx!$L$1&amp; ": """ &amp; SUBSTITUTE(IF(LEFT(INDEX(artwork.xlsx!L:L,QUOTIENT(ROW(A224)-1,3)+2),4)="http","",artwork.xlsx!$M$1) &amp; INDEX(artwork.xlsx!L:L,QUOTIENT(ROW(A224)-1,3)+2),artwork.xlsx!$N$1,"") &amp; """,",
 IF(AND(MOD(ROW(A224)-1,3)=1,INDEX(artwork.xlsx!J:J,QUOTIENT(ROW(A224)-1,3)+2)&lt;&gt;""),
SUBSTITUTE(    artwork.xlsx!$K$1&amp;": '\\n" &amp;
SUBSTITUTE(SUBSTITUTE(SUBSTITUTE(SUBSTITUTE(SUBSTITUTE(INDEX(artwork.xlsx!K:K,QUOTIENT(ROW(A224)-1,3)+2),"'","\'"),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IF(MOD(ROW(A224)-1,3)=2,"","")))</f>
        <v>text_html: '\
&lt;div class="card-text" style="top:47px;"&gt;&lt;div style="position:relative; top:0px;"&gt;&lt;div style="font-weight: bold;"&gt;&lt;div style="line-height:29px;"&gt;\
&lt;div style="display:inline;"&gt;&lt;div style="display:inline; font-size:28px;"&gt;+1 Carte&lt;/div&gt;&lt;/div&gt;&lt;br&gt;\
&lt;div style="display:inline;"&gt;&lt;div style="display:inline; font-size:28px;"&gt;+2 Actions&lt;/div&gt;&lt;/div&gt;&lt;br&gt;\
&lt;div style="display:inline;"&gt;&lt;div style="display:inline; font-size:28px;"&gt;+    &lt;/div&gt;&lt;/div&gt;&lt;br&gt;\
&lt;/div&gt;&lt;/div&gt;&lt;/div&gt;\
&lt;div class="card-text-coin-icon" style="transform:scale(0.22); top:61px; display: inline;left:140px;"&gt;\
&lt;div class="card-text-coin-text-container" style="display:inline;"&gt;\
&lt;div class="card-text-coin-text" style="color: black; display:inline; top:8px;"&gt;1&lt;/div&gt;&lt;/div&gt;&lt;/div&gt;&lt;/div&gt;'</v>
      </c>
    </row>
    <row r="230" spans="1:3" x14ac:dyDescent="0.25">
      <c r="A230" t="str">
        <f>IF(AND(MOD(ROW(A225)-1,3)=0,INDEX(artwork.xlsx!G:G,QUOTIENT(ROW(A225)-1,3)+2)&lt;&gt;""),"/* "&amp;INDEX(artwork.xlsx!G:G,QUOTIENT(ROW(A225)-1,3)+2)&amp;" */","  ")&amp;
IF(AND(INDEX(artwork.xlsx!F:F,QUOTIENT(ROW(A225)-1,3)+2)&lt;&gt;""),"/* "&amp;INDEX(artwork.xlsx!F:F,QUOTIENT(ROW(A225)-1,3)+2)&amp;" */","  ")&amp;IF(AND(ISERROR(MATCH("},",B230:B$5003,0)), ISERROR(MATCH("    ];",$A$5:A226,0))),"];","")</f>
        <v xml:space="preserve">    </v>
      </c>
      <c r="B230" t="str">
        <f t="shared" si="6"/>
        <v>},</v>
      </c>
      <c r="C230" s="18" t="str">
        <f>IF(AND(MOD(ROW(A225)-1,3)=0, INDEX(artwork.xlsx!J:J,QUOTIENT(ROW(A225)-1,3)+2)&lt;&gt;""),
     artwork.xlsx!$H$1&amp;": """ &amp;SUBSTITUTE(INDEX(artwork.xlsx!H:H,QUOTIENT(ROW(A225)-1,3)+2)," ","") &amp;""",  " &amp;
     artwork.xlsx!$J$1&amp; ": """ &amp; INDEX(artwork.xlsx!J:J,QUOTIENT(ROW(A225)-1,3)+2) &amp;""",  " &amp;
     artwork.xlsx!$L$1&amp; ": """ &amp; SUBSTITUTE(IF(LEFT(INDEX(artwork.xlsx!L:L,QUOTIENT(ROW(A225)-1,3)+2),4)="http","",artwork.xlsx!$M$1) &amp; INDEX(artwork.xlsx!L:L,QUOTIENT(ROW(A225)-1,3)+2),artwork.xlsx!$N$1,"") &amp; """,",
 IF(AND(MOD(ROW(A225)-1,3)=1,INDEX(artwork.xlsx!J:J,QUOTIENT(ROW(A225)-1,3)+2)&lt;&gt;""),
SUBSTITUTE(    artwork.xlsx!$K$1&amp;": '\\n" &amp;
SUBSTITUTE(SUBSTITUTE(SUBSTITUTE(SUBSTITUTE(SUBSTITUTE(INDEX(artwork.xlsx!K:K,QUOTIENT(ROW(A225)-1,3)+2),"'","\'"),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IF(MOD(ROW(A225)-1,3)=2,"","")))</f>
        <v/>
      </c>
    </row>
    <row r="231" spans="1:3" x14ac:dyDescent="0.25">
      <c r="A231" t="str">
        <f>IF(AND(MOD(ROW(A226)-1,3)=0,INDEX(artwork.xlsx!G:G,QUOTIENT(ROW(A226)-1,3)+2)&lt;&gt;""),"/* "&amp;INDEX(artwork.xlsx!G:G,QUOTIENT(ROW(A226)-1,3)+2)&amp;" */","  ")&amp;
IF(AND(INDEX(artwork.xlsx!F:F,QUOTIENT(ROW(A226)-1,3)+2)&lt;&gt;""),"/* "&amp;INDEX(artwork.xlsx!F:F,QUOTIENT(ROW(A226)-1,3)+2)&amp;" */","  ")&amp;IF(AND(ISERROR(MATCH("},",B231:B$5003,0)), ISERROR(MATCH("    ];",$A$5:A227,0))),"];","")</f>
        <v xml:space="preserve">    </v>
      </c>
      <c r="B231" t="str">
        <f t="shared" si="6"/>
        <v>{</v>
      </c>
      <c r="C231" s="18" t="str">
        <f>IF(AND(MOD(ROW(A226)-1,3)=0, INDEX(artwork.xlsx!J:J,QUOTIENT(ROW(A226)-1,3)+2)&lt;&gt;""),
     artwork.xlsx!$H$1&amp;": """ &amp;SUBSTITUTE(INDEX(artwork.xlsx!H:H,QUOTIENT(ROW(A226)-1,3)+2)," ","") &amp;""",  " &amp;
     artwork.xlsx!$J$1&amp; ": """ &amp; INDEX(artwork.xlsx!J:J,QUOTIENT(ROW(A226)-1,3)+2) &amp;""",  " &amp;
     artwork.xlsx!$L$1&amp; ": """ &amp; SUBSTITUTE(IF(LEFT(INDEX(artwork.xlsx!L:L,QUOTIENT(ROW(A226)-1,3)+2),4)="http","",artwork.xlsx!$M$1) &amp; INDEX(artwork.xlsx!L:L,QUOTIENT(ROW(A226)-1,3)+2),artwork.xlsx!$N$1,"") &amp; """,",
 IF(AND(MOD(ROW(A226)-1,3)=1,INDEX(artwork.xlsx!J:J,QUOTIENT(ROW(A226)-1,3)+2)&lt;&gt;""),
SUBSTITUTE(    artwork.xlsx!$K$1&amp;": '\\n" &amp;
SUBSTITUTE(SUBSTITUTE(SUBSTITUTE(SUBSTITUTE(SUBSTITUTE(INDEX(artwork.xlsx!K:K,QUOTIENT(ROW(A226)-1,3)+2),"'","\'"),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IF(MOD(ROW(A226)-1,3)=2,"","")))</f>
        <v>id: "treasuremap",  frenchName: "Carte aux trésors",  artwork: "http://wiki.dominionstrategy.com/images/2/29/Treasure_MapArt.jpg",</v>
      </c>
    </row>
    <row r="232" spans="1:3" ht="120" x14ac:dyDescent="0.25">
      <c r="A232" t="str">
        <f>IF(AND(MOD(ROW(A227)-1,3)=0,INDEX(artwork.xlsx!G:G,QUOTIENT(ROW(A227)-1,3)+2)&lt;&gt;""),"/* "&amp;INDEX(artwork.xlsx!G:G,QUOTIENT(ROW(A227)-1,3)+2)&amp;" */","  ")&amp;
IF(AND(INDEX(artwork.xlsx!F:F,QUOTIENT(ROW(A227)-1,3)+2)&lt;&gt;""),"/* "&amp;INDEX(artwork.xlsx!F:F,QUOTIENT(ROW(A227)-1,3)+2)&amp;" */","  ")&amp;IF(AND(ISERROR(MATCH("},",B232:B$5003,0)), ISERROR(MATCH("    ];",$A$5:A231,0))),"];","")</f>
        <v xml:space="preserve">    </v>
      </c>
      <c r="B232" t="str">
        <f t="shared" si="6"/>
        <v/>
      </c>
      <c r="C232" s="18" t="str">
        <f>IF(AND(MOD(ROW(A227)-1,3)=0, INDEX(artwork.xlsx!J:J,QUOTIENT(ROW(A227)-1,3)+2)&lt;&gt;""),
     artwork.xlsx!$H$1&amp;": """ &amp;SUBSTITUTE(INDEX(artwork.xlsx!H:H,QUOTIENT(ROW(A227)-1,3)+2)," ","") &amp;""",  " &amp;
     artwork.xlsx!$J$1&amp; ": """ &amp; INDEX(artwork.xlsx!J:J,QUOTIENT(ROW(A227)-1,3)+2) &amp;""",  " &amp;
     artwork.xlsx!$L$1&amp; ": """ &amp; SUBSTITUTE(IF(LEFT(INDEX(artwork.xlsx!L:L,QUOTIENT(ROW(A227)-1,3)+2),4)="http","",artwork.xlsx!$M$1) &amp; INDEX(artwork.xlsx!L:L,QUOTIENT(ROW(A227)-1,3)+2),artwork.xlsx!$N$1,"") &amp; """,",
 IF(AND(MOD(ROW(A227)-1,3)=1,INDEX(artwork.xlsx!J:J,QUOTIENT(ROW(A227)-1,3)+2)&lt;&gt;""),
SUBSTITUTE(    artwork.xlsx!$K$1&amp;": '\\n" &amp;
SUBSTITUTE(SUBSTITUTE(SUBSTITUTE(SUBSTITUTE(SUBSTITUTE(INDEX(artwork.xlsx!K:K,QUOTIENT(ROW(A227)-1,3)+2),"'","\'"),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IF(MOD(ROW(A227)-1,3)=2,"","")))</f>
        <v>text_html: '\
&lt;div class="card-text" style="top:20px;"&gt;&lt;div style="position:relative; top:10px;"&gt;&lt;div style="line-height:23px;"&gt;\
&lt;div style="display:inline;"&gt;&lt;div style="display:inline; font-size:22.5px;"&gt;Écartez ceci et une Carte aux&lt;/div&gt;&lt;/div&gt;&lt;br&gt;\
&lt;div style="display:inline;"&gt;&lt;div style="display:inline; font-size:22.5px;"&gt;trésors de votre main. Si vous&lt;/div&gt;&lt;/div&gt;&lt;br&gt;\
&lt;div style="display:inline;"&gt;&lt;div style="display:inline; font-size:22.5px;"&gt;avez écarté deux Cartes aux&lt;/div&gt;&lt;/div&gt;&lt;br&gt;\
&lt;div style="display:inline;"&gt;&lt;div style="display:inline; font-size:22.5px;"&gt;trésors, recevez 4 Ors sur&lt;/div&gt;&lt;/div&gt;&lt;br&gt;\
&lt;div style="display:inline;"&gt;&lt;div style="display:inline; font-size:22.5px;"&gt;votre pioche.&lt;/div&gt;&lt;/div&gt;&lt;br&gt;\
&lt;/div&gt;&lt;/div&gt;&lt;/div&gt;'</v>
      </c>
    </row>
    <row r="233" spans="1:3" x14ac:dyDescent="0.25">
      <c r="A233" t="str">
        <f>IF(AND(MOD(ROW(A228)-1,3)=0,INDEX(artwork.xlsx!G:G,QUOTIENT(ROW(A228)-1,3)+2)&lt;&gt;""),"/* "&amp;INDEX(artwork.xlsx!G:G,QUOTIENT(ROW(A228)-1,3)+2)&amp;" */","  ")&amp;
IF(AND(INDEX(artwork.xlsx!F:F,QUOTIENT(ROW(A228)-1,3)+2)&lt;&gt;""),"/* "&amp;INDEX(artwork.xlsx!F:F,QUOTIENT(ROW(A228)-1,3)+2)&amp;" */","  ")&amp;IF(AND(ISERROR(MATCH("},",B233:B$5003,0)), ISERROR(MATCH("    ];",$A$5:A229,0))),"];","")</f>
        <v xml:space="preserve">    </v>
      </c>
      <c r="B233" t="str">
        <f t="shared" si="6"/>
        <v>},</v>
      </c>
      <c r="C233" s="18" t="str">
        <f>IF(AND(MOD(ROW(A228)-1,3)=0, INDEX(artwork.xlsx!J:J,QUOTIENT(ROW(A228)-1,3)+2)&lt;&gt;""),
     artwork.xlsx!$H$1&amp;": """ &amp;SUBSTITUTE(INDEX(artwork.xlsx!H:H,QUOTIENT(ROW(A228)-1,3)+2)," ","") &amp;""",  " &amp;
     artwork.xlsx!$J$1&amp; ": """ &amp; INDEX(artwork.xlsx!J:J,QUOTIENT(ROW(A228)-1,3)+2) &amp;""",  " &amp;
     artwork.xlsx!$L$1&amp; ": """ &amp; SUBSTITUTE(IF(LEFT(INDEX(artwork.xlsx!L:L,QUOTIENT(ROW(A228)-1,3)+2),4)="http","",artwork.xlsx!$M$1) &amp; INDEX(artwork.xlsx!L:L,QUOTIENT(ROW(A228)-1,3)+2),artwork.xlsx!$N$1,"") &amp; """,",
 IF(AND(MOD(ROW(A228)-1,3)=1,INDEX(artwork.xlsx!J:J,QUOTIENT(ROW(A228)-1,3)+2)&lt;&gt;""),
SUBSTITUTE(    artwork.xlsx!$K$1&amp;": '\\n" &amp;
SUBSTITUTE(SUBSTITUTE(SUBSTITUTE(SUBSTITUTE(SUBSTITUTE(INDEX(artwork.xlsx!K:K,QUOTIENT(ROW(A228)-1,3)+2),"'","\'"),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IF(MOD(ROW(A228)-1,3)=2,"","")))</f>
        <v/>
      </c>
    </row>
    <row r="234" spans="1:3" x14ac:dyDescent="0.25">
      <c r="A234" t="str">
        <f>IF(AND(MOD(ROW(A229)-1,3)=0,INDEX(artwork.xlsx!G:G,QUOTIENT(ROW(A229)-1,3)+2)&lt;&gt;""),"/* "&amp;INDEX(artwork.xlsx!G:G,QUOTIENT(ROW(A229)-1,3)+2)&amp;" */","  ")&amp;
IF(AND(INDEX(artwork.xlsx!F:F,QUOTIENT(ROW(A229)-1,3)+2)&lt;&gt;""),"/* "&amp;INDEX(artwork.xlsx!F:F,QUOTIENT(ROW(A229)-1,3)+2)&amp;" */","  ")&amp;IF(AND(ISERROR(MATCH("},",B234:B$5003,0)), ISERROR(MATCH("    ];",$A$5:A230,0))),"];","")</f>
        <v xml:space="preserve">    </v>
      </c>
      <c r="B234" t="str">
        <f t="shared" si="6"/>
        <v>{</v>
      </c>
      <c r="C234" s="18" t="str">
        <f>IF(AND(MOD(ROW(A229)-1,3)=0, INDEX(artwork.xlsx!J:J,QUOTIENT(ROW(A229)-1,3)+2)&lt;&gt;""),
     artwork.xlsx!$H$1&amp;": """ &amp;SUBSTITUTE(INDEX(artwork.xlsx!H:H,QUOTIENT(ROW(A229)-1,3)+2)," ","") &amp;""",  " &amp;
     artwork.xlsx!$J$1&amp; ": """ &amp; INDEX(artwork.xlsx!J:J,QUOTIENT(ROW(A229)-1,3)+2) &amp;""",  " &amp;
     artwork.xlsx!$L$1&amp; ": """ &amp; SUBSTITUTE(IF(LEFT(INDEX(artwork.xlsx!L:L,QUOTIENT(ROW(A229)-1,3)+2),4)="http","",artwork.xlsx!$M$1) &amp; INDEX(artwork.xlsx!L:L,QUOTIENT(ROW(A229)-1,3)+2),artwork.xlsx!$N$1,"") &amp; """,",
 IF(AND(MOD(ROW(A229)-1,3)=1,INDEX(artwork.xlsx!J:J,QUOTIENT(ROW(A229)-1,3)+2)&lt;&gt;""),
SUBSTITUTE(    artwork.xlsx!$K$1&amp;": '\\n" &amp;
SUBSTITUTE(SUBSTITUTE(SUBSTITUTE(SUBSTITUTE(SUBSTITUTE(INDEX(artwork.xlsx!K:K,QUOTIENT(ROW(A229)-1,3)+2),"'","\'"),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IF(MOD(ROW(A229)-1,3)=2,"","")))</f>
        <v>id: "explorer",  frenchName: "Explorateur",  artwork: "http://wiki.dominionstrategy.com/images/d/d7/ExplorerArt.jpg",</v>
      </c>
    </row>
    <row r="235" spans="1:3" ht="120" x14ac:dyDescent="0.25">
      <c r="A235" t="str">
        <f>IF(AND(MOD(ROW(A230)-1,3)=0,INDEX(artwork.xlsx!G:G,QUOTIENT(ROW(A230)-1,3)+2)&lt;&gt;""),"/* "&amp;INDEX(artwork.xlsx!G:G,QUOTIENT(ROW(A230)-1,3)+2)&amp;" */","  ")&amp;
IF(AND(INDEX(artwork.xlsx!F:F,QUOTIENT(ROW(A230)-1,3)+2)&lt;&gt;""),"/* "&amp;INDEX(artwork.xlsx!F:F,QUOTIENT(ROW(A230)-1,3)+2)&amp;" */","  ")&amp;IF(AND(ISERROR(MATCH("},",B235:B$5003,0)), ISERROR(MATCH("    ];",$A$5:A234,0))),"];","")</f>
        <v xml:space="preserve">    </v>
      </c>
      <c r="B235" t="str">
        <f t="shared" si="6"/>
        <v/>
      </c>
      <c r="C235" s="18" t="str">
        <f>IF(AND(MOD(ROW(A230)-1,3)=0, INDEX(artwork.xlsx!J:J,QUOTIENT(ROW(A230)-1,3)+2)&lt;&gt;""),
     artwork.xlsx!$H$1&amp;": """ &amp;SUBSTITUTE(INDEX(artwork.xlsx!H:H,QUOTIENT(ROW(A230)-1,3)+2)," ","") &amp;""",  " &amp;
     artwork.xlsx!$J$1&amp; ": """ &amp; INDEX(artwork.xlsx!J:J,QUOTIENT(ROW(A230)-1,3)+2) &amp;""",  " &amp;
     artwork.xlsx!$L$1&amp; ": """ &amp; SUBSTITUTE(IF(LEFT(INDEX(artwork.xlsx!L:L,QUOTIENT(ROW(A230)-1,3)+2),4)="http","",artwork.xlsx!$M$1) &amp; INDEX(artwork.xlsx!L:L,QUOTIENT(ROW(A230)-1,3)+2),artwork.xlsx!$N$1,"") &amp; """,",
 IF(AND(MOD(ROW(A230)-1,3)=1,INDEX(artwork.xlsx!J:J,QUOTIENT(ROW(A230)-1,3)+2)&lt;&gt;""),
SUBSTITUTE(    artwork.xlsx!$K$1&amp;": '\\n" &amp;
SUBSTITUTE(SUBSTITUTE(SUBSTITUTE(SUBSTITUTE(SUBSTITUTE(INDEX(artwork.xlsx!K:K,QUOTIENT(ROW(A230)-1,3)+2),"'","\'"),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IF(MOD(ROW(A230)-1,3)=2,"","")))</f>
        <v>text_html: '\
&lt;div class="card-text" style="top:20px;"&gt;&lt;div style="position:relative; top:10px;"&gt;&lt;div style="line-height:20px;"&gt;\
&lt;div style="display:inline;"&gt;&lt;div style="display:inline; font-size:20px;"&gt;Vous pouvez dévoiler une&lt;/div&gt;&lt;/div&gt;&lt;br&gt;\
&lt;div style="display:inline;"&gt;&lt;div style="display:inline; font-size:20px;"&gt;Province de votre main.&lt;/div&gt;&lt;/div&gt;&lt;br&gt;\
&lt;div style="display:inline;"&gt;&lt;div style="display:inline; font-size:20px;"&gt;Si vous le faites, recevez un Or&lt;/div&gt;&lt;/div&gt;&lt;br&gt;\
&lt;div style="display:inline;"&gt;&lt;div style="display:inline; font-size:20px;"&gt;en main. Sinon, recevez un&lt;/div&gt;&lt;/div&gt;&lt;br&gt;\
&lt;div style="display:inline;"&gt;&lt;div style="display:inline; font-size:20px;"&gt;Argent en main.&lt;/div&gt;&lt;/div&gt;&lt;br&gt;\
&lt;/div&gt;&lt;/div&gt;&lt;/div&gt;'</v>
      </c>
    </row>
    <row r="236" spans="1:3" x14ac:dyDescent="0.25">
      <c r="A236" t="str">
        <f>IF(AND(MOD(ROW(A231)-1,3)=0,INDEX(artwork.xlsx!G:G,QUOTIENT(ROW(A231)-1,3)+2)&lt;&gt;""),"/* "&amp;INDEX(artwork.xlsx!G:G,QUOTIENT(ROW(A231)-1,3)+2)&amp;" */","  ")&amp;
IF(AND(INDEX(artwork.xlsx!F:F,QUOTIENT(ROW(A231)-1,3)+2)&lt;&gt;""),"/* "&amp;INDEX(artwork.xlsx!F:F,QUOTIENT(ROW(A231)-1,3)+2)&amp;" */","  ")&amp;IF(AND(ISERROR(MATCH("},",B236:B$5003,0)), ISERROR(MATCH("    ];",$A$5:A232,0))),"];","")</f>
        <v xml:space="preserve">    </v>
      </c>
      <c r="B236" t="str">
        <f t="shared" si="6"/>
        <v>},</v>
      </c>
      <c r="C236" s="18" t="str">
        <f>IF(AND(MOD(ROW(A231)-1,3)=0, INDEX(artwork.xlsx!J:J,QUOTIENT(ROW(A231)-1,3)+2)&lt;&gt;""),
     artwork.xlsx!$H$1&amp;": """ &amp;SUBSTITUTE(INDEX(artwork.xlsx!H:H,QUOTIENT(ROW(A231)-1,3)+2)," ","") &amp;""",  " &amp;
     artwork.xlsx!$J$1&amp; ": """ &amp; INDEX(artwork.xlsx!J:J,QUOTIENT(ROW(A231)-1,3)+2) &amp;""",  " &amp;
     artwork.xlsx!$L$1&amp; ": """ &amp; SUBSTITUTE(IF(LEFT(INDEX(artwork.xlsx!L:L,QUOTIENT(ROW(A231)-1,3)+2),4)="http","",artwork.xlsx!$M$1) &amp; INDEX(artwork.xlsx!L:L,QUOTIENT(ROW(A231)-1,3)+2),artwork.xlsx!$N$1,"") &amp; """,",
 IF(AND(MOD(ROW(A231)-1,3)=1,INDEX(artwork.xlsx!J:J,QUOTIENT(ROW(A231)-1,3)+2)&lt;&gt;""),
SUBSTITUTE(    artwork.xlsx!$K$1&amp;": '\\n" &amp;
SUBSTITUTE(SUBSTITUTE(SUBSTITUTE(SUBSTITUTE(SUBSTITUTE(INDEX(artwork.xlsx!K:K,QUOTIENT(ROW(A231)-1,3)+2),"'","\'"),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IF(MOD(ROW(A231)-1,3)=2,"","")))</f>
        <v/>
      </c>
    </row>
    <row r="237" spans="1:3" x14ac:dyDescent="0.25">
      <c r="A237" t="str">
        <f>IF(AND(MOD(ROW(A232)-1,3)=0,INDEX(artwork.xlsx!G:G,QUOTIENT(ROW(A232)-1,3)+2)&lt;&gt;""),"/* "&amp;INDEX(artwork.xlsx!G:G,QUOTIENT(ROW(A232)-1,3)+2)&amp;" */","  ")&amp;
IF(AND(INDEX(artwork.xlsx!F:F,QUOTIENT(ROW(A232)-1,3)+2)&lt;&gt;""),"/* "&amp;INDEX(artwork.xlsx!F:F,QUOTIENT(ROW(A232)-1,3)+2)&amp;" */","  ")&amp;IF(AND(ISERROR(MATCH("},",B237:B$5003,0)), ISERROR(MATCH("    ];",$A$5:A233,0))),"];","")</f>
        <v xml:space="preserve">    </v>
      </c>
      <c r="B237" t="str">
        <f t="shared" si="6"/>
        <v>{</v>
      </c>
      <c r="C237" s="18" t="str">
        <f>IF(AND(MOD(ROW(A232)-1,3)=0, INDEX(artwork.xlsx!J:J,QUOTIENT(ROW(A232)-1,3)+2)&lt;&gt;""),
     artwork.xlsx!$H$1&amp;": """ &amp;SUBSTITUTE(INDEX(artwork.xlsx!H:H,QUOTIENT(ROW(A232)-1,3)+2)," ","") &amp;""",  " &amp;
     artwork.xlsx!$J$1&amp; ": """ &amp; INDEX(artwork.xlsx!J:J,QUOTIENT(ROW(A232)-1,3)+2) &amp;""",  " &amp;
     artwork.xlsx!$L$1&amp; ": """ &amp; SUBSTITUTE(IF(LEFT(INDEX(artwork.xlsx!L:L,QUOTIENT(ROW(A232)-1,3)+2),4)="http","",artwork.xlsx!$M$1) &amp; INDEX(artwork.xlsx!L:L,QUOTIENT(ROW(A232)-1,3)+2),artwork.xlsx!$N$1,"") &amp; """,",
 IF(AND(MOD(ROW(A232)-1,3)=1,INDEX(artwork.xlsx!J:J,QUOTIENT(ROW(A232)-1,3)+2)&lt;&gt;""),
SUBSTITUTE(    artwork.xlsx!$K$1&amp;": '\\n" &amp;
SUBSTITUTE(SUBSTITUTE(SUBSTITUTE(SUBSTITUTE(SUBSTITUTE(INDEX(artwork.xlsx!K:K,QUOTIENT(ROW(A232)-1,3)+2),"'","\'"),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IF(MOD(ROW(A232)-1,3)=2,"","")))</f>
        <v>id: "lookout",  frenchName: "Vigie",  artwork: "http://wiki.dominionstrategy.com/images/f/fa/LookoutArt.jpg",</v>
      </c>
    </row>
    <row r="238" spans="1:3" ht="135" x14ac:dyDescent="0.25">
      <c r="A238" t="str">
        <f>IF(AND(MOD(ROW(A233)-1,3)=0,INDEX(artwork.xlsx!G:G,QUOTIENT(ROW(A233)-1,3)+2)&lt;&gt;""),"/* "&amp;INDEX(artwork.xlsx!G:G,QUOTIENT(ROW(A233)-1,3)+2)&amp;" */","  ")&amp;
IF(AND(INDEX(artwork.xlsx!F:F,QUOTIENT(ROW(A233)-1,3)+2)&lt;&gt;""),"/* "&amp;INDEX(artwork.xlsx!F:F,QUOTIENT(ROW(A233)-1,3)+2)&amp;" */","  ")&amp;IF(AND(ISERROR(MATCH("},",B238:B$5003,0)), ISERROR(MATCH("    ];",$A$5:A237,0))),"];","")</f>
        <v xml:space="preserve">    </v>
      </c>
      <c r="B238" t="str">
        <f t="shared" si="6"/>
        <v/>
      </c>
      <c r="C238" s="18" t="str">
        <f>IF(AND(MOD(ROW(A233)-1,3)=0, INDEX(artwork.xlsx!J:J,QUOTIENT(ROW(A233)-1,3)+2)&lt;&gt;""),
     artwork.xlsx!$H$1&amp;": """ &amp;SUBSTITUTE(INDEX(artwork.xlsx!H:H,QUOTIENT(ROW(A233)-1,3)+2)," ","") &amp;""",  " &amp;
     artwork.xlsx!$J$1&amp; ": """ &amp; INDEX(artwork.xlsx!J:J,QUOTIENT(ROW(A233)-1,3)+2) &amp;""",  " &amp;
     artwork.xlsx!$L$1&amp; ": """ &amp; SUBSTITUTE(IF(LEFT(INDEX(artwork.xlsx!L:L,QUOTIENT(ROW(A233)-1,3)+2),4)="http","",artwork.xlsx!$M$1) &amp; INDEX(artwork.xlsx!L:L,QUOTIENT(ROW(A233)-1,3)+2),artwork.xlsx!$N$1,"") &amp; """,",
 IF(AND(MOD(ROW(A233)-1,3)=1,INDEX(artwork.xlsx!J:J,QUOTIENT(ROW(A233)-1,3)+2)&lt;&gt;""),
SUBSTITUTE(    artwork.xlsx!$K$1&amp;": '\\n" &amp;
SUBSTITUTE(SUBSTITUTE(SUBSTITUTE(SUBSTITUTE(SUBSTITUTE(INDEX(artwork.xlsx!K:K,QUOTIENT(ROW(A233)-1,3)+2),"'","\'"),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IF(MOD(ROW(A233)-1,3)=2,"","")))</f>
        <v>text_html: '\
&lt;div class="card-text" style="top:20px;"&gt;&lt;div style="position:relative; top:5px;"&gt;&lt;div style="font-weight: bold;"&gt;&lt;div style="line-height:28px;"&gt;\
&lt;div style="display:inline;"&gt;&lt;div style="display:inline; font-size:28px;"&gt;+1 Action&lt;/div&gt;&lt;/div&gt;&lt;br&gt;\
&lt;/div&gt;&lt;/div&gt;&lt;/div&gt;&lt;div style="position:relative; top:10px;"&gt;&lt;div style="line-height:19px;"&gt;\
&lt;div style="display:inline;"&gt;&lt;div style="display:inline; font-size:19px;"&gt;Consultez les 3 premières cartes&lt;/div&gt;&lt;/div&gt;&lt;br&gt;\
&lt;div style="display:inline;"&gt;&lt;div style="display:inline; font-size:19px;"&gt;de votre pioche. Écartez-en une.&lt;/div&gt;&lt;/div&gt;&lt;br&gt;\
&lt;div style="display:inline;"&gt;&lt;div style="display:inline; font-size:19px;"&gt;Défaussez-en une. Placez la carte&lt;/div&gt;&lt;/div&gt;&lt;br&gt;\
&lt;div style="display:inline;"&gt;&lt;div style="display:inline; font-size:19px;"&gt;restante sur le haut de votre pioche.&lt;/div&gt;&lt;/div&gt;&lt;br&gt;\
&lt;/div&gt;&lt;/div&gt;&lt;/div&gt;'</v>
      </c>
    </row>
    <row r="239" spans="1:3" x14ac:dyDescent="0.25">
      <c r="A239" t="str">
        <f>IF(AND(MOD(ROW(A234)-1,3)=0,INDEX(artwork.xlsx!G:G,QUOTIENT(ROW(A234)-1,3)+2)&lt;&gt;""),"/* "&amp;INDEX(artwork.xlsx!G:G,QUOTIENT(ROW(A234)-1,3)+2)&amp;" */","  ")&amp;
IF(AND(INDEX(artwork.xlsx!F:F,QUOTIENT(ROW(A234)-1,3)+2)&lt;&gt;""),"/* "&amp;INDEX(artwork.xlsx!F:F,QUOTIENT(ROW(A234)-1,3)+2)&amp;" */","  ")&amp;IF(AND(ISERROR(MATCH("},",B239:B$5003,0)), ISERROR(MATCH("    ];",$A$5:A235,0))),"];","")</f>
        <v xml:space="preserve">    </v>
      </c>
      <c r="B239" t="str">
        <f t="shared" si="6"/>
        <v>},</v>
      </c>
      <c r="C239" s="18" t="str">
        <f>IF(AND(MOD(ROW(A234)-1,3)=0, INDEX(artwork.xlsx!J:J,QUOTIENT(ROW(A234)-1,3)+2)&lt;&gt;""),
     artwork.xlsx!$H$1&amp;": """ &amp;SUBSTITUTE(INDEX(artwork.xlsx!H:H,QUOTIENT(ROW(A234)-1,3)+2)," ","") &amp;""",  " &amp;
     artwork.xlsx!$J$1&amp; ": """ &amp; INDEX(artwork.xlsx!J:J,QUOTIENT(ROW(A234)-1,3)+2) &amp;""",  " &amp;
     artwork.xlsx!$L$1&amp; ": """ &amp; SUBSTITUTE(IF(LEFT(INDEX(artwork.xlsx!L:L,QUOTIENT(ROW(A234)-1,3)+2),4)="http","",artwork.xlsx!$M$1) &amp; INDEX(artwork.xlsx!L:L,QUOTIENT(ROW(A234)-1,3)+2),artwork.xlsx!$N$1,"") &amp; """,",
 IF(AND(MOD(ROW(A234)-1,3)=1,INDEX(artwork.xlsx!J:J,QUOTIENT(ROW(A234)-1,3)+2)&lt;&gt;""),
SUBSTITUTE(    artwork.xlsx!$K$1&amp;": '\\n" &amp;
SUBSTITUTE(SUBSTITUTE(SUBSTITUTE(SUBSTITUTE(SUBSTITUTE(INDEX(artwork.xlsx!K:K,QUOTIENT(ROW(A234)-1,3)+2),"'","\'"),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IF(MOD(ROW(A234)-1,3)=2,"","")))</f>
        <v/>
      </c>
    </row>
    <row r="240" spans="1:3" x14ac:dyDescent="0.25">
      <c r="A240" t="str">
        <f>IF(AND(MOD(ROW(A235)-1,3)=0,INDEX(artwork.xlsx!G:G,QUOTIENT(ROW(A235)-1,3)+2)&lt;&gt;""),"/* "&amp;INDEX(artwork.xlsx!G:G,QUOTIENT(ROW(A235)-1,3)+2)&amp;" */","  ")&amp;
IF(AND(INDEX(artwork.xlsx!F:F,QUOTIENT(ROW(A235)-1,3)+2)&lt;&gt;""),"/* "&amp;INDEX(artwork.xlsx!F:F,QUOTIENT(ROW(A235)-1,3)+2)&amp;" */","  ")&amp;IF(AND(ISERROR(MATCH("},",B240:B$5003,0)), ISERROR(MATCH("    ];",$A$5:A236,0))),"];","")</f>
        <v xml:space="preserve">    </v>
      </c>
      <c r="B240" t="str">
        <f t="shared" si="6"/>
        <v>{</v>
      </c>
      <c r="C240" s="18" t="str">
        <f>IF(AND(MOD(ROW(A235)-1,3)=0, INDEX(artwork.xlsx!J:J,QUOTIENT(ROW(A235)-1,3)+2)&lt;&gt;""),
     artwork.xlsx!$H$1&amp;": """ &amp;SUBSTITUTE(INDEX(artwork.xlsx!H:H,QUOTIENT(ROW(A235)-1,3)+2)," ","") &amp;""",  " &amp;
     artwork.xlsx!$J$1&amp; ": """ &amp; INDEX(artwork.xlsx!J:J,QUOTIENT(ROW(A235)-1,3)+2) &amp;""",  " &amp;
     artwork.xlsx!$L$1&amp; ": """ &amp; SUBSTITUTE(IF(LEFT(INDEX(artwork.xlsx!L:L,QUOTIENT(ROW(A235)-1,3)+2),4)="http","",artwork.xlsx!$M$1) &amp; INDEX(artwork.xlsx!L:L,QUOTIENT(ROW(A235)-1,3)+2),artwork.xlsx!$N$1,"") &amp; """,",
 IF(AND(MOD(ROW(A235)-1,3)=1,INDEX(artwork.xlsx!J:J,QUOTIENT(ROW(A235)-1,3)+2)&lt;&gt;""),
SUBSTITUTE(    artwork.xlsx!$K$1&amp;": '\\n" &amp;
SUBSTITUTE(SUBSTITUTE(SUBSTITUTE(SUBSTITUTE(SUBSTITUTE(INDEX(artwork.xlsx!K:K,QUOTIENT(ROW(A235)-1,3)+2),"'","\'"),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IF(MOD(ROW(A235)-1,3)=2,"","")))</f>
        <v>id: "treasury",  frenchName: "Trésorerie",  artwork: "http://wiki.dominionstrategy.com/images/7/79/TreasuryArt.jpg",</v>
      </c>
    </row>
    <row r="241" spans="1:3" ht="210" x14ac:dyDescent="0.25">
      <c r="A241" t="str">
        <f>IF(AND(MOD(ROW(A236)-1,3)=0,INDEX(artwork.xlsx!G:G,QUOTIENT(ROW(A236)-1,3)+2)&lt;&gt;""),"/* "&amp;INDEX(artwork.xlsx!G:G,QUOTIENT(ROW(A236)-1,3)+2)&amp;" */","  ")&amp;
IF(AND(INDEX(artwork.xlsx!F:F,QUOTIENT(ROW(A236)-1,3)+2)&lt;&gt;""),"/* "&amp;INDEX(artwork.xlsx!F:F,QUOTIENT(ROW(A236)-1,3)+2)&amp;" */","  ")&amp;IF(AND(ISERROR(MATCH("},",B241:B$5003,0)), ISERROR(MATCH("    ];",$A$5:A240,0))),"];","")</f>
        <v xml:space="preserve">    </v>
      </c>
      <c r="B241" t="str">
        <f t="shared" si="6"/>
        <v/>
      </c>
      <c r="C241" s="18" t="str">
        <f>IF(AND(MOD(ROW(A236)-1,3)=0, INDEX(artwork.xlsx!J:J,QUOTIENT(ROW(A236)-1,3)+2)&lt;&gt;""),
     artwork.xlsx!$H$1&amp;": """ &amp;SUBSTITUTE(INDEX(artwork.xlsx!H:H,QUOTIENT(ROW(A236)-1,3)+2)," ","") &amp;""",  " &amp;
     artwork.xlsx!$J$1&amp; ": """ &amp; INDEX(artwork.xlsx!J:J,QUOTIENT(ROW(A236)-1,3)+2) &amp;""",  " &amp;
     artwork.xlsx!$L$1&amp; ": """ &amp; SUBSTITUTE(IF(LEFT(INDEX(artwork.xlsx!L:L,QUOTIENT(ROW(A236)-1,3)+2),4)="http","",artwork.xlsx!$M$1) &amp; INDEX(artwork.xlsx!L:L,QUOTIENT(ROW(A236)-1,3)+2),artwork.xlsx!$N$1,"") &amp; """,",
 IF(AND(MOD(ROW(A236)-1,3)=1,INDEX(artwork.xlsx!J:J,QUOTIENT(ROW(A236)-1,3)+2)&lt;&gt;""),
SUBSTITUTE(    artwork.xlsx!$K$1&amp;": '\\n" &amp;
SUBSTITUTE(SUBSTITUTE(SUBSTITUTE(SUBSTITUTE(SUBSTITUTE(INDEX(artwork.xlsx!K:K,QUOTIENT(ROW(A236)-1,3)+2),"'","\'"),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IF(MOD(ROW(A236)-1,3)=2,"","")))</f>
        <v>text_html: '\
&lt;div class="card-text" style="top:3px;"&gt;&lt;div style="position:relative; top:0px;"&gt;&lt;div style="font-weight: bold;"&gt;&lt;div style="line-height:24px;"&gt;\
&lt;div style="display:inline;"&gt;&lt;div style="display:inline; font-size:24px;"&gt;+1 Carte&lt;/div&gt;&lt;/div&gt;&lt;br&gt;\
&lt;div style="display:inline;"&gt;&lt;div style="display:inline; font-size:24px;"&gt;+1 Action&lt;/div&gt;&lt;/div&gt;&lt;br&gt;\
&lt;div style="display:inline;"&gt;&lt;div style="display:inline; font-size:24px;"&gt;+    &lt;/div&gt;&lt;/div&gt;&lt;br&gt;\
&lt;/div&gt;&lt;/div&gt;&lt;/div&gt;&lt;div class="horizontal-line" style="width:200px; height:3px; margin-top:03px;"&gt;&lt;/div&gt;&lt;div style="position:relative; top:0px;"&gt;&lt;div style="line-height:17px;"&gt;\
&lt;div style="display:inline;"&gt;&lt;div style="display:inline; font-size:18px;"&gt;Lorsque vous défaussez cette carte de&lt;/div&gt;&lt;/div&gt;&lt;br&gt;\
&lt;div style="display:inline;"&gt;&lt;div style="display:inline; font-size:18px;"&gt;votre zone de jeu, vous pouvez la&lt;/div&gt;&lt;/div&gt;&lt;br&gt;\
&lt;div style="display:inline;"&gt;&lt;div style="display:inline; font-size:18px;"&gt;placer sur votre pioche si vous n\'avez&lt;/div&gt;&lt;/div&gt;&lt;br&gt;\
&lt;div style="display:inline;"&gt;&lt;div style="display:inline; font-size:18px;"&gt;pas acheté de carte Victoire ce tour-ci.&lt;/div&gt;&lt;/div&gt;&lt;br&gt;\
&lt;/div&gt;&lt;/div&gt;\
&lt;div class="card-text-coin-icon" style="transform:scale(0.20); top:52px; display: inline;left:140px;"&gt;\
&lt;div class="card-text-coin-text-container" style="display:inline;"&gt;\
&lt;div class="card-text-coin-text" style="color: black; display:inline; top:8px;"&gt;1&lt;/div&gt;&lt;/div&gt;&lt;/div&gt;&lt;/div&gt;'</v>
      </c>
    </row>
    <row r="242" spans="1:3" x14ac:dyDescent="0.25">
      <c r="A242" t="str">
        <f>IF(AND(MOD(ROW(A237)-1,3)=0,INDEX(artwork.xlsx!G:G,QUOTIENT(ROW(A237)-1,3)+2)&lt;&gt;""),"/* "&amp;INDEX(artwork.xlsx!G:G,QUOTIENT(ROW(A237)-1,3)+2)&amp;" */","  ")&amp;
IF(AND(INDEX(artwork.xlsx!F:F,QUOTIENT(ROW(A237)-1,3)+2)&lt;&gt;""),"/* "&amp;INDEX(artwork.xlsx!F:F,QUOTIENT(ROW(A237)-1,3)+2)&amp;" */","  ")&amp;IF(AND(ISERROR(MATCH("},",B242:B$5003,0)), ISERROR(MATCH("    ];",$A$5:A238,0))),"];","")</f>
        <v xml:space="preserve">    </v>
      </c>
      <c r="B242" t="str">
        <f t="shared" si="6"/>
        <v>},</v>
      </c>
      <c r="C242" s="18" t="str">
        <f>IF(AND(MOD(ROW(A237)-1,3)=0, INDEX(artwork.xlsx!J:J,QUOTIENT(ROW(A237)-1,3)+2)&lt;&gt;""),
     artwork.xlsx!$H$1&amp;": """ &amp;SUBSTITUTE(INDEX(artwork.xlsx!H:H,QUOTIENT(ROW(A237)-1,3)+2)," ","") &amp;""",  " &amp;
     artwork.xlsx!$J$1&amp; ": """ &amp; INDEX(artwork.xlsx!J:J,QUOTIENT(ROW(A237)-1,3)+2) &amp;""",  " &amp;
     artwork.xlsx!$L$1&amp; ": """ &amp; SUBSTITUTE(IF(LEFT(INDEX(artwork.xlsx!L:L,QUOTIENT(ROW(A237)-1,3)+2),4)="http","",artwork.xlsx!$M$1) &amp; INDEX(artwork.xlsx!L:L,QUOTIENT(ROW(A237)-1,3)+2),artwork.xlsx!$N$1,"") &amp; """,",
 IF(AND(MOD(ROW(A237)-1,3)=1,INDEX(artwork.xlsx!J:J,QUOTIENT(ROW(A237)-1,3)+2)&lt;&gt;""),
SUBSTITUTE(    artwork.xlsx!$K$1&amp;": '\\n" &amp;
SUBSTITUTE(SUBSTITUTE(SUBSTITUTE(SUBSTITUTE(SUBSTITUTE(INDEX(artwork.xlsx!K:K,QUOTIENT(ROW(A237)-1,3)+2),"'","\'"),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IF(MOD(ROW(A237)-1,3)=2,"","")))</f>
        <v/>
      </c>
    </row>
    <row r="243" spans="1:3" x14ac:dyDescent="0.25">
      <c r="A243" t="str">
        <f>IF(AND(MOD(ROW(A238)-1,3)=0,INDEX(artwork.xlsx!G:G,QUOTIENT(ROW(A238)-1,3)+2)&lt;&gt;""),"/* "&amp;INDEX(artwork.xlsx!G:G,QUOTIENT(ROW(A238)-1,3)+2)&amp;" */","  ")&amp;
IF(AND(INDEX(artwork.xlsx!F:F,QUOTIENT(ROW(A238)-1,3)+2)&lt;&gt;""),"/* "&amp;INDEX(artwork.xlsx!F:F,QUOTIENT(ROW(A238)-1,3)+2)&amp;" */","  ")&amp;IF(AND(ISERROR(MATCH("},",B243:B$5003,0)), ISERROR(MATCH("    ];",$A$5:A239,0))),"];","")</f>
        <v xml:space="preserve">    </v>
      </c>
      <c r="B243" t="str">
        <f t="shared" si="6"/>
        <v>{</v>
      </c>
      <c r="C243" s="18" t="str">
        <f>IF(AND(MOD(ROW(A238)-1,3)=0, INDEX(artwork.xlsx!J:J,QUOTIENT(ROW(A238)-1,3)+2)&lt;&gt;""),
     artwork.xlsx!$H$1&amp;": """ &amp;SUBSTITUTE(INDEX(artwork.xlsx!H:H,QUOTIENT(ROW(A238)-1,3)+2)," ","") &amp;""",  " &amp;
     artwork.xlsx!$J$1&amp; ": """ &amp; INDEX(artwork.xlsx!J:J,QUOTIENT(ROW(A238)-1,3)+2) &amp;""",  " &amp;
     artwork.xlsx!$L$1&amp; ": """ &amp; SUBSTITUTE(IF(LEFT(INDEX(artwork.xlsx!L:L,QUOTIENT(ROW(A238)-1,3)+2),4)="http","",artwork.xlsx!$M$1) &amp; INDEX(artwork.xlsx!L:L,QUOTIENT(ROW(A238)-1,3)+2),artwork.xlsx!$N$1,"") &amp; """,",
 IF(AND(MOD(ROW(A238)-1,3)=1,INDEX(artwork.xlsx!J:J,QUOTIENT(ROW(A238)-1,3)+2)&lt;&gt;""),
SUBSTITUTE(    artwork.xlsx!$K$1&amp;": '\\n" &amp;
SUBSTITUTE(SUBSTITUTE(SUBSTITUTE(SUBSTITUTE(SUBSTITUTE(INDEX(artwork.xlsx!K:K,QUOTIENT(ROW(A238)-1,3)+2),"'","\'"),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IF(MOD(ROW(A238)-1,3)=2,"","")))</f>
        <v>id: "cutpurse",  frenchName: "Coupeur de bourse",  artwork: "http://wiki.dominionstrategy.com/images/3/3e/CutpurseArt.jpg",</v>
      </c>
    </row>
    <row r="244" spans="1:3" ht="165" x14ac:dyDescent="0.25">
      <c r="A244" t="str">
        <f>IF(AND(MOD(ROW(A239)-1,3)=0,INDEX(artwork.xlsx!G:G,QUOTIENT(ROW(A239)-1,3)+2)&lt;&gt;""),"/* "&amp;INDEX(artwork.xlsx!G:G,QUOTIENT(ROW(A239)-1,3)+2)&amp;" */","  ")&amp;
IF(AND(INDEX(artwork.xlsx!F:F,QUOTIENT(ROW(A239)-1,3)+2)&lt;&gt;""),"/* "&amp;INDEX(artwork.xlsx!F:F,QUOTIENT(ROW(A239)-1,3)+2)&amp;" */","  ")&amp;IF(AND(ISERROR(MATCH("},",B244:B$5003,0)), ISERROR(MATCH("    ];",$A$5:A243,0))),"];","")</f>
        <v xml:space="preserve">    </v>
      </c>
      <c r="B244" t="str">
        <f t="shared" si="6"/>
        <v/>
      </c>
      <c r="C244" s="18" t="str">
        <f>IF(AND(MOD(ROW(A239)-1,3)=0, INDEX(artwork.xlsx!J:J,QUOTIENT(ROW(A239)-1,3)+2)&lt;&gt;""),
     artwork.xlsx!$H$1&amp;": """ &amp;SUBSTITUTE(INDEX(artwork.xlsx!H:H,QUOTIENT(ROW(A239)-1,3)+2)," ","") &amp;""",  " &amp;
     artwork.xlsx!$J$1&amp; ": """ &amp; INDEX(artwork.xlsx!J:J,QUOTIENT(ROW(A239)-1,3)+2) &amp;""",  " &amp;
     artwork.xlsx!$L$1&amp; ": """ &amp; SUBSTITUTE(IF(LEFT(INDEX(artwork.xlsx!L:L,QUOTIENT(ROW(A239)-1,3)+2),4)="http","",artwork.xlsx!$M$1) &amp; INDEX(artwork.xlsx!L:L,QUOTIENT(ROW(A239)-1,3)+2),artwork.xlsx!$N$1,"") &amp; """,",
 IF(AND(MOD(ROW(A239)-1,3)=1,INDEX(artwork.xlsx!J:J,QUOTIENT(ROW(A239)-1,3)+2)&lt;&gt;""),
SUBSTITUTE(    artwork.xlsx!$K$1&amp;": '\\n" &amp;
SUBSTITUTE(SUBSTITUTE(SUBSTITUTE(SUBSTITUTE(SUBSTITUTE(INDEX(artwork.xlsx!K:K,QUOTIENT(ROW(A239)-1,3)+2),"'","\'"),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IF(MOD(ROW(A239)-1,3)=2,"","")))</f>
        <v>text_html: '\
&lt;div class="card-text" style="top:29px;"&gt;&lt;div style="position:relative; top:-6px;"&gt;\
&lt;div style="display:inline;"&gt;&lt;div style="display:inline; font-size:26px;"&gt;+     &lt;/div&gt;&lt;/div&gt;&lt;br&gt;\
&lt;/div&gt;&lt;div style="position:relative; top:10px;"&gt;&lt;div style="line-height:21px;"&gt;\
&lt;div style="display:inline;"&gt;&lt;div style="display:inline; font-size:21px;"&gt;Tous vos adversaires défaussent&lt;/div&gt;&lt;/div&gt;&lt;br&gt;\
&lt;div style="display:inline;"&gt;&lt;div style="display:inline; font-size:21px;"&gt;un Cuivre (ou dévoilent une&lt;/div&gt;&lt;/div&gt;&lt;br&gt;\
&lt;div style="display:inline;"&gt;&lt;div style="display:inline; font-size:21px;"&gt;main sans Cuivre).&lt;/div&gt;&lt;/div&gt;&lt;br&gt;\
&lt;/div&gt;&lt;/div&gt;\
&lt;div class="card-text-coin-icon" style="transform:scale(0.26); top:-6px; display: inline;left:135px;"&gt;\
&lt;div class="card-text-coin-text-container" style="display:inline;"&gt;\
&lt;div class="card-text-coin-text" style="color: black; display:inline; top:8px;"&gt;2&lt;/div&gt;&lt;/div&gt;&lt;/div&gt;&lt;/div&gt;'</v>
      </c>
    </row>
    <row r="245" spans="1:3" x14ac:dyDescent="0.25">
      <c r="A245" t="str">
        <f>IF(AND(MOD(ROW(A240)-1,3)=0,INDEX(artwork.xlsx!G:G,QUOTIENT(ROW(A240)-1,3)+2)&lt;&gt;""),"/* "&amp;INDEX(artwork.xlsx!G:G,QUOTIENT(ROW(A240)-1,3)+2)&amp;" */","  ")&amp;
IF(AND(INDEX(artwork.xlsx!F:F,QUOTIENT(ROW(A240)-1,3)+2)&lt;&gt;""),"/* "&amp;INDEX(artwork.xlsx!F:F,QUOTIENT(ROW(A240)-1,3)+2)&amp;" */","  ")&amp;IF(AND(ISERROR(MATCH("},",B245:B$5003,0)), ISERROR(MATCH("    ];",$A$5:A241,0))),"];","")</f>
        <v xml:space="preserve">    </v>
      </c>
      <c r="B245" t="str">
        <f t="shared" si="6"/>
        <v>},</v>
      </c>
      <c r="C245" s="18" t="str">
        <f>IF(AND(MOD(ROW(A240)-1,3)=0, INDEX(artwork.xlsx!J:J,QUOTIENT(ROW(A240)-1,3)+2)&lt;&gt;""),
     artwork.xlsx!$H$1&amp;": """ &amp;SUBSTITUTE(INDEX(artwork.xlsx!H:H,QUOTIENT(ROW(A240)-1,3)+2)," ","") &amp;""",  " &amp;
     artwork.xlsx!$J$1&amp; ": """ &amp; INDEX(artwork.xlsx!J:J,QUOTIENT(ROW(A240)-1,3)+2) &amp;""",  " &amp;
     artwork.xlsx!$L$1&amp; ": """ &amp; SUBSTITUTE(IF(LEFT(INDEX(artwork.xlsx!L:L,QUOTIENT(ROW(A240)-1,3)+2),4)="http","",artwork.xlsx!$M$1) &amp; INDEX(artwork.xlsx!L:L,QUOTIENT(ROW(A240)-1,3)+2),artwork.xlsx!$N$1,"") &amp; """,",
 IF(AND(MOD(ROW(A240)-1,3)=1,INDEX(artwork.xlsx!J:J,QUOTIENT(ROW(A240)-1,3)+2)&lt;&gt;""),
SUBSTITUTE(    artwork.xlsx!$K$1&amp;": '\\n" &amp;
SUBSTITUTE(SUBSTITUTE(SUBSTITUTE(SUBSTITUTE(SUBSTITUTE(INDEX(artwork.xlsx!K:K,QUOTIENT(ROW(A240)-1,3)+2),"'","\'"),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IF(MOD(ROW(A240)-1,3)=2,"","")))</f>
        <v/>
      </c>
    </row>
    <row r="246" spans="1:3" x14ac:dyDescent="0.25">
      <c r="A246" t="str">
        <f>IF(AND(MOD(ROW(A241)-1,3)=0,INDEX(artwork.xlsx!G:G,QUOTIENT(ROW(A241)-1,3)+2)&lt;&gt;""),"/* "&amp;INDEX(artwork.xlsx!G:G,QUOTIENT(ROW(A241)-1,3)+2)&amp;" */","  ")&amp;
IF(AND(INDEX(artwork.xlsx!F:F,QUOTIENT(ROW(A241)-1,3)+2)&lt;&gt;""),"/* "&amp;INDEX(artwork.xlsx!F:F,QUOTIENT(ROW(A241)-1,3)+2)&amp;" */","  ")&amp;IF(AND(ISERROR(MATCH("},",B246:B$5003,0)), ISERROR(MATCH("    ];",$A$5:A242,0))),"];","")</f>
        <v xml:space="preserve">    </v>
      </c>
      <c r="B246" t="str">
        <f t="shared" si="6"/>
        <v>{</v>
      </c>
      <c r="C246" s="18" t="str">
        <f>IF(AND(MOD(ROW(A241)-1,3)=0, INDEX(artwork.xlsx!J:J,QUOTIENT(ROW(A241)-1,3)+2)&lt;&gt;""),
     artwork.xlsx!$H$1&amp;": """ &amp;SUBSTITUTE(INDEX(artwork.xlsx!H:H,QUOTIENT(ROW(A241)-1,3)+2)," ","") &amp;""",  " &amp;
     artwork.xlsx!$J$1&amp; ": """ &amp; INDEX(artwork.xlsx!J:J,QUOTIENT(ROW(A241)-1,3)+2) &amp;""",  " &amp;
     artwork.xlsx!$L$1&amp; ": """ &amp; SUBSTITUTE(IF(LEFT(INDEX(artwork.xlsx!L:L,QUOTIENT(ROW(A241)-1,3)+2),4)="http","",artwork.xlsx!$M$1) &amp; INDEX(artwork.xlsx!L:L,QUOTIENT(ROW(A241)-1,3)+2),artwork.xlsx!$N$1,"") &amp; """,",
 IF(AND(MOD(ROW(A241)-1,3)=1,INDEX(artwork.xlsx!J:J,QUOTIENT(ROW(A241)-1,3)+2)&lt;&gt;""),
SUBSTITUTE(    artwork.xlsx!$K$1&amp;": '\\n" &amp;
SUBSTITUTE(SUBSTITUTE(SUBSTITUTE(SUBSTITUTE(SUBSTITUTE(INDEX(artwork.xlsx!K:K,QUOTIENT(ROW(A241)-1,3)+2),"'","\'"),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IF(MOD(ROW(A241)-1,3)=2,"","")))</f>
        <v>id: "caravan",  frenchName: "Caravane",  artwork: "http://wiki.dominionstrategy.com/images/2/21/CaravanArt.jpg",</v>
      </c>
    </row>
    <row r="247" spans="1:3" ht="120" x14ac:dyDescent="0.25">
      <c r="A247" t="str">
        <f>IF(AND(MOD(ROW(A242)-1,3)=0,INDEX(artwork.xlsx!G:G,QUOTIENT(ROW(A242)-1,3)+2)&lt;&gt;""),"/* "&amp;INDEX(artwork.xlsx!G:G,QUOTIENT(ROW(A242)-1,3)+2)&amp;" */","  ")&amp;
IF(AND(INDEX(artwork.xlsx!F:F,QUOTIENT(ROW(A242)-1,3)+2)&lt;&gt;""),"/* "&amp;INDEX(artwork.xlsx!F:F,QUOTIENT(ROW(A242)-1,3)+2)&amp;" */","  ")&amp;IF(AND(ISERROR(MATCH("},",B247:B$5003,0)), ISERROR(MATCH("    ];",$A$5:A246,0))),"];","")</f>
        <v xml:space="preserve">    </v>
      </c>
      <c r="B247" t="str">
        <f t="shared" si="6"/>
        <v/>
      </c>
      <c r="C247" s="18" t="str">
        <f>IF(AND(MOD(ROW(A242)-1,3)=0, INDEX(artwork.xlsx!J:J,QUOTIENT(ROW(A242)-1,3)+2)&lt;&gt;""),
     artwork.xlsx!$H$1&amp;": """ &amp;SUBSTITUTE(INDEX(artwork.xlsx!H:H,QUOTIENT(ROW(A242)-1,3)+2)," ","") &amp;""",  " &amp;
     artwork.xlsx!$J$1&amp; ": """ &amp; INDEX(artwork.xlsx!J:J,QUOTIENT(ROW(A242)-1,3)+2) &amp;""",  " &amp;
     artwork.xlsx!$L$1&amp; ": """ &amp; SUBSTITUTE(IF(LEFT(INDEX(artwork.xlsx!L:L,QUOTIENT(ROW(A242)-1,3)+2),4)="http","",artwork.xlsx!$M$1) &amp; INDEX(artwork.xlsx!L:L,QUOTIENT(ROW(A242)-1,3)+2),artwork.xlsx!$N$1,"") &amp; """,",
 IF(AND(MOD(ROW(A242)-1,3)=1,INDEX(artwork.xlsx!J:J,QUOTIENT(ROW(A242)-1,3)+2)&lt;&gt;""),
SUBSTITUTE(    artwork.xlsx!$K$1&amp;": '\\n" &amp;
SUBSTITUTE(SUBSTITUTE(SUBSTITUTE(SUBSTITUTE(SUBSTITUTE(INDEX(artwork.xlsx!K:K,QUOTIENT(ROW(A242)-1,3)+2),"'","\'"),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IF(MOD(ROW(A242)-1,3)=2,"","")))</f>
        <v>text_html: '\
&lt;div class="card-text" style="top:29px;"&gt;&lt;div style="position:relative; top:0px;"&gt;&lt;div style="font-weight: bold;"&gt;&lt;div style="line-height:29px;"&gt;\
&lt;div style="display:inline;"&gt;&lt;div style="display:inline; font-size:29px;"&gt;+1 Carte&lt;/div&gt;&lt;/div&gt;&lt;br&gt;\
&lt;div style="display:inline;"&gt;&lt;div style="display:inline; font-size:29px;"&gt;+1 Action&lt;/div&gt;&lt;/div&gt;&lt;br&gt;\
&lt;/div&gt;&lt;/div&gt;&lt;/div&gt;&lt;div style="position:relative; top:10px;"&gt;&lt;div style="line-height:22px;"&gt;\
&lt;div style="display:inline;"&gt;&lt;div style="display:inline; font-size:22px;"&gt;Au début de votre prochain&lt;/div&gt;&lt;/div&gt;&lt;br&gt;\
&lt;div style="display:inline;"&gt;&lt;div style="display:inline; font-size:22px;"&gt;tour, &lt;div style="display: inline; font-weight: bold;"&gt;+1 Carte&lt;/div&gt;.&lt;/div&gt;&lt;/div&gt;&lt;br&gt;\
&lt;/div&gt;&lt;/div&gt;&lt;/div&gt;'</v>
      </c>
    </row>
    <row r="248" spans="1:3" x14ac:dyDescent="0.25">
      <c r="A248" t="str">
        <f>IF(AND(MOD(ROW(A243)-1,3)=0,INDEX(artwork.xlsx!G:G,QUOTIENT(ROW(A243)-1,3)+2)&lt;&gt;""),"/* "&amp;INDEX(artwork.xlsx!G:G,QUOTIENT(ROW(A243)-1,3)+2)&amp;" */","  ")&amp;
IF(AND(INDEX(artwork.xlsx!F:F,QUOTIENT(ROW(A243)-1,3)+2)&lt;&gt;""),"/* "&amp;INDEX(artwork.xlsx!F:F,QUOTIENT(ROW(A243)-1,3)+2)&amp;" */","  ")&amp;IF(AND(ISERROR(MATCH("},",B248:B$5003,0)), ISERROR(MATCH("    ];",$A$5:A244,0))),"];","")</f>
        <v xml:space="preserve">    </v>
      </c>
      <c r="B248" t="str">
        <f t="shared" si="6"/>
        <v>},</v>
      </c>
      <c r="C248" s="18" t="str">
        <f>IF(AND(MOD(ROW(A243)-1,3)=0, INDEX(artwork.xlsx!J:J,QUOTIENT(ROW(A243)-1,3)+2)&lt;&gt;""),
     artwork.xlsx!$H$1&amp;": """ &amp;SUBSTITUTE(INDEX(artwork.xlsx!H:H,QUOTIENT(ROW(A243)-1,3)+2)," ","") &amp;""",  " &amp;
     artwork.xlsx!$J$1&amp; ": """ &amp; INDEX(artwork.xlsx!J:J,QUOTIENT(ROW(A243)-1,3)+2) &amp;""",  " &amp;
     artwork.xlsx!$L$1&amp; ": """ &amp; SUBSTITUTE(IF(LEFT(INDEX(artwork.xlsx!L:L,QUOTIENT(ROW(A243)-1,3)+2),4)="http","",artwork.xlsx!$M$1) &amp; INDEX(artwork.xlsx!L:L,QUOTIENT(ROW(A243)-1,3)+2),artwork.xlsx!$N$1,"") &amp; """,",
 IF(AND(MOD(ROW(A243)-1,3)=1,INDEX(artwork.xlsx!J:J,QUOTIENT(ROW(A243)-1,3)+2)&lt;&gt;""),
SUBSTITUTE(    artwork.xlsx!$K$1&amp;": '\\n" &amp;
SUBSTITUTE(SUBSTITUTE(SUBSTITUTE(SUBSTITUTE(SUBSTITUTE(INDEX(artwork.xlsx!K:K,QUOTIENT(ROW(A243)-1,3)+2),"'","\'"),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IF(MOD(ROW(A243)-1,3)=2,"","")))</f>
        <v/>
      </c>
    </row>
    <row r="249" spans="1:3" x14ac:dyDescent="0.25">
      <c r="A249" t="str">
        <f>IF(AND(MOD(ROW(A244)-1,3)=0,INDEX(artwork.xlsx!G:G,QUOTIENT(ROW(A244)-1,3)+2)&lt;&gt;""),"/* "&amp;INDEX(artwork.xlsx!G:G,QUOTIENT(ROW(A244)-1,3)+2)&amp;" */","  ")&amp;
IF(AND(INDEX(artwork.xlsx!F:F,QUOTIENT(ROW(A244)-1,3)+2)&lt;&gt;""),"/* "&amp;INDEX(artwork.xlsx!F:F,QUOTIENT(ROW(A244)-1,3)+2)&amp;" */","  ")&amp;IF(AND(ISERROR(MATCH("},",B249:B$5003,0)), ISERROR(MATCH("    ];",$A$5:A245,0))),"];","")</f>
        <v xml:space="preserve">    </v>
      </c>
      <c r="B249" t="str">
        <f t="shared" si="6"/>
        <v>{</v>
      </c>
      <c r="C249" s="18" t="str">
        <f>IF(AND(MOD(ROW(A244)-1,3)=0, INDEX(artwork.xlsx!J:J,QUOTIENT(ROW(A244)-1,3)+2)&lt;&gt;""),
     artwork.xlsx!$H$1&amp;": """ &amp;SUBSTITUTE(INDEX(artwork.xlsx!H:H,QUOTIENT(ROW(A244)-1,3)+2)," ","") &amp;""",  " &amp;
     artwork.xlsx!$J$1&amp; ": """ &amp; INDEX(artwork.xlsx!J:J,QUOTIENT(ROW(A244)-1,3)+2) &amp;""",  " &amp;
     artwork.xlsx!$L$1&amp; ": """ &amp; SUBSTITUTE(IF(LEFT(INDEX(artwork.xlsx!L:L,QUOTIENT(ROW(A244)-1,3)+2),4)="http","",artwork.xlsx!$M$1) &amp; INDEX(artwork.xlsx!L:L,QUOTIENT(ROW(A244)-1,3)+2),artwork.xlsx!$N$1,"") &amp; """,",
 IF(AND(MOD(ROW(A244)-1,3)=1,INDEX(artwork.xlsx!J:J,QUOTIENT(ROW(A244)-1,3)+2)&lt;&gt;""),
SUBSTITUTE(    artwork.xlsx!$K$1&amp;": '\\n" &amp;
SUBSTITUTE(SUBSTITUTE(SUBSTITUTE(SUBSTITUTE(SUBSTITUTE(INDEX(artwork.xlsx!K:K,QUOTIENT(ROW(A244)-1,3)+2),"'","\'"),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IF(MOD(ROW(A244)-1,3)=2,"","")))</f>
        <v>id: "warehouse",  frenchName: "Entrepôt",  artwork: "http://wiki.dominionstrategy.com/images/e/ed/WarehouseArt.jpg",</v>
      </c>
    </row>
    <row r="250" spans="1:3" ht="105" x14ac:dyDescent="0.25">
      <c r="A250" t="str">
        <f>IF(AND(MOD(ROW(A245)-1,3)=0,INDEX(artwork.xlsx!G:G,QUOTIENT(ROW(A245)-1,3)+2)&lt;&gt;""),"/* "&amp;INDEX(artwork.xlsx!G:G,QUOTIENT(ROW(A245)-1,3)+2)&amp;" */","  ")&amp;
IF(AND(INDEX(artwork.xlsx!F:F,QUOTIENT(ROW(A245)-1,3)+2)&lt;&gt;""),"/* "&amp;INDEX(artwork.xlsx!F:F,QUOTIENT(ROW(A245)-1,3)+2)&amp;" */","  ")&amp;IF(AND(ISERROR(MATCH("},",B250:B$5003,0)), ISERROR(MATCH("    ];",$A$5:A249,0))),"];","")</f>
        <v xml:space="preserve">    </v>
      </c>
      <c r="B250" t="str">
        <f t="shared" si="6"/>
        <v/>
      </c>
      <c r="C250" s="18" t="str">
        <f>IF(AND(MOD(ROW(A245)-1,3)=0, INDEX(artwork.xlsx!J:J,QUOTIENT(ROW(A245)-1,3)+2)&lt;&gt;""),
     artwork.xlsx!$H$1&amp;": """ &amp;SUBSTITUTE(INDEX(artwork.xlsx!H:H,QUOTIENT(ROW(A245)-1,3)+2)," ","") &amp;""",  " &amp;
     artwork.xlsx!$J$1&amp; ": """ &amp; INDEX(artwork.xlsx!J:J,QUOTIENT(ROW(A245)-1,3)+2) &amp;""",  " &amp;
     artwork.xlsx!$L$1&amp; ": """ &amp; SUBSTITUTE(IF(LEFT(INDEX(artwork.xlsx!L:L,QUOTIENT(ROW(A245)-1,3)+2),4)="http","",artwork.xlsx!$M$1) &amp; INDEX(artwork.xlsx!L:L,QUOTIENT(ROW(A245)-1,3)+2),artwork.xlsx!$N$1,"") &amp; """,",
 IF(AND(MOD(ROW(A245)-1,3)=1,INDEX(artwork.xlsx!J:J,QUOTIENT(ROW(A245)-1,3)+2)&lt;&gt;""),
SUBSTITUTE(    artwork.xlsx!$K$1&amp;": '\\n" &amp;
SUBSTITUTE(SUBSTITUTE(SUBSTITUTE(SUBSTITUTE(SUBSTITUTE(INDEX(artwork.xlsx!K:K,QUOTIENT(ROW(A245)-1,3)+2),"'","\'"),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IF(MOD(ROW(A245)-1,3)=2,"","")))</f>
        <v>text_html: '\
&lt;div class="card-text" style="top:47px;"&gt;&lt;div style="position:relative; top:-15px;"&gt;&lt;div style="font-weight: bold;"&gt;&lt;div style="line-height:29px;"&gt;\
&lt;div style="display:inline;"&gt;&lt;div style="display:inline; font-size:29px;"&gt;+ 3 Cartes&lt;/div&gt;&lt;/div&gt;&lt;br&gt;\
&lt;div style="display:inline;"&gt;&lt;div style="display:inline; font-size:29px;"&gt;+1 Action&lt;/div&gt;&lt;/div&gt;&lt;br&gt;\
&lt;/div&gt;&lt;/div&gt;&lt;/div&gt;&lt;div style="position:relative; top:0px;"&gt;&lt;div style="line-height:24px;"&gt;\
&lt;div style="display:inline;"&gt;&lt;div style="display:inline; font-size:24px;"&gt;Défaussez 3 cartes.&lt;/div&gt;&lt;/div&gt;&lt;br&gt;\
&lt;/div&gt;&lt;/div&gt;&lt;/div&gt;'</v>
      </c>
    </row>
    <row r="251" spans="1:3" x14ac:dyDescent="0.25">
      <c r="A251" t="str">
        <f>IF(AND(MOD(ROW(A246)-1,3)=0,INDEX(artwork.xlsx!G:G,QUOTIENT(ROW(A246)-1,3)+2)&lt;&gt;""),"/* "&amp;INDEX(artwork.xlsx!G:G,QUOTIENT(ROW(A246)-1,3)+2)&amp;" */","  ")&amp;
IF(AND(INDEX(artwork.xlsx!F:F,QUOTIENT(ROW(A246)-1,3)+2)&lt;&gt;""),"/* "&amp;INDEX(artwork.xlsx!F:F,QUOTIENT(ROW(A246)-1,3)+2)&amp;" */","  ")&amp;IF(AND(ISERROR(MATCH("},",B251:B$5003,0)), ISERROR(MATCH("    ];",$A$5:A247,0))),"];","")</f>
        <v xml:space="preserve">    </v>
      </c>
      <c r="B251" t="str">
        <f t="shared" si="6"/>
        <v>},</v>
      </c>
      <c r="C251" s="18" t="str">
        <f>IF(AND(MOD(ROW(A246)-1,3)=0, INDEX(artwork.xlsx!J:J,QUOTIENT(ROW(A246)-1,3)+2)&lt;&gt;""),
     artwork.xlsx!$H$1&amp;": """ &amp;SUBSTITUTE(INDEX(artwork.xlsx!H:H,QUOTIENT(ROW(A246)-1,3)+2)," ","") &amp;""",  " &amp;
     artwork.xlsx!$J$1&amp; ": """ &amp; INDEX(artwork.xlsx!J:J,QUOTIENT(ROW(A246)-1,3)+2) &amp;""",  " &amp;
     artwork.xlsx!$L$1&amp; ": """ &amp; SUBSTITUTE(IF(LEFT(INDEX(artwork.xlsx!L:L,QUOTIENT(ROW(A246)-1,3)+2),4)="http","",artwork.xlsx!$M$1) &amp; INDEX(artwork.xlsx!L:L,QUOTIENT(ROW(A246)-1,3)+2),artwork.xlsx!$N$1,"") &amp; """,",
 IF(AND(MOD(ROW(A246)-1,3)=1,INDEX(artwork.xlsx!J:J,QUOTIENT(ROW(A246)-1,3)+2)&lt;&gt;""),
SUBSTITUTE(    artwork.xlsx!$K$1&amp;": '\\n" &amp;
SUBSTITUTE(SUBSTITUTE(SUBSTITUTE(SUBSTITUTE(SUBSTITUTE(INDEX(artwork.xlsx!K:K,QUOTIENT(ROW(A246)-1,3)+2),"'","\'"),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IF(MOD(ROW(A246)-1,3)=2,"","")))</f>
        <v/>
      </c>
    </row>
    <row r="252" spans="1:3" x14ac:dyDescent="0.25">
      <c r="A252" t="str">
        <f>IF(AND(MOD(ROW(A247)-1,3)=0,INDEX(artwork.xlsx!G:G,QUOTIENT(ROW(A247)-1,3)+2)&lt;&gt;""),"/* "&amp;INDEX(artwork.xlsx!G:G,QUOTIENT(ROW(A247)-1,3)+2)&amp;" */","  ")&amp;
IF(AND(INDEX(artwork.xlsx!F:F,QUOTIENT(ROW(A247)-1,3)+2)&lt;&gt;""),"/* "&amp;INDEX(artwork.xlsx!F:F,QUOTIENT(ROW(A247)-1,3)+2)&amp;" */","  ")&amp;IF(AND(ISERROR(MATCH("},",B252:B$5003,0)), ISERROR(MATCH("    ];",$A$5:A248,0))),"];","")</f>
        <v xml:space="preserve">    </v>
      </c>
      <c r="B252" t="str">
        <f t="shared" si="6"/>
        <v>{</v>
      </c>
      <c r="C252" s="18" t="str">
        <f>IF(AND(MOD(ROW(A247)-1,3)=0, INDEX(artwork.xlsx!J:J,QUOTIENT(ROW(A247)-1,3)+2)&lt;&gt;""),
     artwork.xlsx!$H$1&amp;": """ &amp;SUBSTITUTE(INDEX(artwork.xlsx!H:H,QUOTIENT(ROW(A247)-1,3)+2)," ","") &amp;""",  " &amp;
     artwork.xlsx!$J$1&amp; ": """ &amp; INDEX(artwork.xlsx!J:J,QUOTIENT(ROW(A247)-1,3)+2) &amp;""",  " &amp;
     artwork.xlsx!$L$1&amp; ": """ &amp; SUBSTITUTE(IF(LEFT(INDEX(artwork.xlsx!L:L,QUOTIENT(ROW(A247)-1,3)+2),4)="http","",artwork.xlsx!$M$1) &amp; INDEX(artwork.xlsx!L:L,QUOTIENT(ROW(A247)-1,3)+2),artwork.xlsx!$N$1,"") &amp; """,",
 IF(AND(MOD(ROW(A247)-1,3)=1,INDEX(artwork.xlsx!J:J,QUOTIENT(ROW(A247)-1,3)+2)&lt;&gt;""),
SUBSTITUTE(    artwork.xlsx!$K$1&amp;": '\\n" &amp;
SUBSTITUTE(SUBSTITUTE(SUBSTITUTE(SUBSTITUTE(SUBSTITUTE(INDEX(artwork.xlsx!K:K,QUOTIENT(ROW(A247)-1,3)+2),"'","\'"),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IF(MOD(ROW(A247)-1,3)=2,"","")))</f>
        <v>id: "lighthouse",  frenchName: "Phare",  artwork: "http://wiki.dominionstrategy.com/images/0/06/LighthouseArt.jpg",</v>
      </c>
    </row>
    <row r="253" spans="1:3" ht="210" x14ac:dyDescent="0.25">
      <c r="A253" t="str">
        <f>IF(AND(MOD(ROW(A248)-1,3)=0,INDEX(artwork.xlsx!G:G,QUOTIENT(ROW(A248)-1,3)+2)&lt;&gt;""),"/* "&amp;INDEX(artwork.xlsx!G:G,QUOTIENT(ROW(A248)-1,3)+2)&amp;" */","  ")&amp;
IF(AND(INDEX(artwork.xlsx!F:F,QUOTIENT(ROW(A248)-1,3)+2)&lt;&gt;""),"/* "&amp;INDEX(artwork.xlsx!F:F,QUOTIENT(ROW(A248)-1,3)+2)&amp;" */","  ")&amp;IF(AND(ISERROR(MATCH("},",B253:B$5003,0)), ISERROR(MATCH("    ];",$A$5:A252,0))),"];","")</f>
        <v xml:space="preserve">    </v>
      </c>
      <c r="B253" t="str">
        <f t="shared" si="6"/>
        <v/>
      </c>
      <c r="C253" s="18" t="str">
        <f>IF(AND(MOD(ROW(A248)-1,3)=0, INDEX(artwork.xlsx!J:J,QUOTIENT(ROW(A248)-1,3)+2)&lt;&gt;""),
     artwork.xlsx!$H$1&amp;": """ &amp;SUBSTITUTE(INDEX(artwork.xlsx!H:H,QUOTIENT(ROW(A248)-1,3)+2)," ","") &amp;""",  " &amp;
     artwork.xlsx!$J$1&amp; ": """ &amp; INDEX(artwork.xlsx!J:J,QUOTIENT(ROW(A248)-1,3)+2) &amp;""",  " &amp;
     artwork.xlsx!$L$1&amp; ": """ &amp; SUBSTITUTE(IF(LEFT(INDEX(artwork.xlsx!L:L,QUOTIENT(ROW(A248)-1,3)+2),4)="http","",artwork.xlsx!$M$1) &amp; INDEX(artwork.xlsx!L:L,QUOTIENT(ROW(A248)-1,3)+2),artwork.xlsx!$N$1,"") &amp; """,",
 IF(AND(MOD(ROW(A248)-1,3)=1,INDEX(artwork.xlsx!J:J,QUOTIENT(ROW(A248)-1,3)+2)&lt;&gt;""),
SUBSTITUTE(    artwork.xlsx!$K$1&amp;": '\\n" &amp;
SUBSTITUTE(SUBSTITUTE(SUBSTITUTE(SUBSTITUTE(SUBSTITUTE(INDEX(artwork.xlsx!K:K,QUOTIENT(ROW(A248)-1,3)+2),"'","\'"),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IF(MOD(ROW(A248)-1,3)=2,"","")))</f>
        <v>text_html: '\
&lt;div class="card-text" style="top:10px;"&gt;&lt;div style="position:relative; top:0px;"&gt;&lt;div style="font-weight: bold;"&gt;&lt;div style="line-height:29px;"&gt;\
&lt;div style="display:inline;"&gt;&lt;div style="display:inline; font-size:28px;"&gt;+1 Action&lt;/div&gt;&lt;/div&gt;&lt;br&gt;\
&lt;/div&gt;&lt;/div&gt;&lt;/div&gt;&lt;div style="position:relative; top:0px;"&gt;&lt;div style="line-height:22px;"&gt;\
&lt;div style="display:inline;"&gt;&lt;div style="display:inline; font-size:22px;"&gt;Maintenant et au début de&lt;/div&gt;&lt;/div&gt;&lt;br&gt;\
&lt;div style="display:inline;"&gt;&lt;div style="display:inline; font-size:22px;"&gt;votre prochain tour, &lt;div style="display: inline; font-weight: bold;"&gt;+&lt;/div&gt;     .&lt;/div&gt;&lt;/div&gt;&lt;br&gt;\
&lt;/div&gt;&lt;/div&gt;\
&lt;div class="card-text-coin-icon" style="transform:scale(0.2); top:55px; display: inline;left:223px;"&gt;\
&lt;div class="card-text-coin-text-container" style="display:inline;"&gt;\
&lt;div class="card-text-coin-text" style="color: black; display:inline; top:8px;"&gt;1&lt;/div&gt;&lt;/div&gt;&lt;/div&gt;&lt;div style="position:relative; top:10px;"&gt;&lt;div style="line-height:20px;"&gt;\
&lt;div style="display:inline;"&gt;&lt;div style="display:inline; font-size:20px;"&gt;Lorsque cette carte est en jeu,&lt;/div&gt;&lt;/div&gt;&lt;br&gt;\
&lt;div style="display:inline;"&gt;&lt;div style="display:inline; font-size:20px;"&gt;les cartes Attaque jouées par vos&lt;/div&gt;&lt;/div&gt;&lt;br&gt;\
&lt;div style="display:inline;"&gt;&lt;div style="display:inline; font-size:20px;"&gt;adversaires ne vous affectent pas.&lt;/div&gt;&lt;/div&gt;&lt;br&gt;\
&lt;/div&gt;&lt;/div&gt;&lt;div class="horizontal-line" style="width:200px; height:2px;margin-top:-61px;"&gt;&lt;/div&gt;&lt;/div&gt;'</v>
      </c>
    </row>
    <row r="254" spans="1:3" x14ac:dyDescent="0.25">
      <c r="A254" t="str">
        <f>IF(AND(MOD(ROW(A249)-1,3)=0,INDEX(artwork.xlsx!G:G,QUOTIENT(ROW(A249)-1,3)+2)&lt;&gt;""),"/* "&amp;INDEX(artwork.xlsx!G:G,QUOTIENT(ROW(A249)-1,3)+2)&amp;" */","  ")&amp;
IF(AND(INDEX(artwork.xlsx!F:F,QUOTIENT(ROW(A249)-1,3)+2)&lt;&gt;""),"/* "&amp;INDEX(artwork.xlsx!F:F,QUOTIENT(ROW(A249)-1,3)+2)&amp;" */","  ")&amp;IF(AND(ISERROR(MATCH("},",B254:B$5003,0)), ISERROR(MATCH("    ];",$A$5:A250,0))),"];","")</f>
        <v xml:space="preserve">    </v>
      </c>
      <c r="B254" t="str">
        <f t="shared" si="6"/>
        <v>},</v>
      </c>
      <c r="C254" s="18" t="str">
        <f>IF(AND(MOD(ROW(A249)-1,3)=0, INDEX(artwork.xlsx!J:J,QUOTIENT(ROW(A249)-1,3)+2)&lt;&gt;""),
     artwork.xlsx!$H$1&amp;": """ &amp;SUBSTITUTE(INDEX(artwork.xlsx!H:H,QUOTIENT(ROW(A249)-1,3)+2)," ","") &amp;""",  " &amp;
     artwork.xlsx!$J$1&amp; ": """ &amp; INDEX(artwork.xlsx!J:J,QUOTIENT(ROW(A249)-1,3)+2) &amp;""",  " &amp;
     artwork.xlsx!$L$1&amp; ": """ &amp; SUBSTITUTE(IF(LEFT(INDEX(artwork.xlsx!L:L,QUOTIENT(ROW(A249)-1,3)+2),4)="http","",artwork.xlsx!$M$1) &amp; INDEX(artwork.xlsx!L:L,QUOTIENT(ROW(A249)-1,3)+2),artwork.xlsx!$N$1,"") &amp; """,",
 IF(AND(MOD(ROW(A249)-1,3)=1,INDEX(artwork.xlsx!J:J,QUOTIENT(ROW(A249)-1,3)+2)&lt;&gt;""),
SUBSTITUTE(    artwork.xlsx!$K$1&amp;": '\\n" &amp;
SUBSTITUTE(SUBSTITUTE(SUBSTITUTE(SUBSTITUTE(SUBSTITUTE(INDEX(artwork.xlsx!K:K,QUOTIENT(ROW(A249)-1,3)+2),"'","\'"),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IF(MOD(ROW(A249)-1,3)=2,"","")))</f>
        <v/>
      </c>
    </row>
    <row r="255" spans="1:3" x14ac:dyDescent="0.25">
      <c r="A255" t="str">
        <f>IF(AND(MOD(ROW(A250)-1,3)=0,INDEX(artwork.xlsx!G:G,QUOTIENT(ROW(A250)-1,3)+2)&lt;&gt;""),"/* "&amp;INDEX(artwork.xlsx!G:G,QUOTIENT(ROW(A250)-1,3)+2)&amp;" */","  ")&amp;
IF(AND(INDEX(artwork.xlsx!F:F,QUOTIENT(ROW(A250)-1,3)+2)&lt;&gt;""),"/* "&amp;INDEX(artwork.xlsx!F:F,QUOTIENT(ROW(A250)-1,3)+2)&amp;" */","  ")&amp;IF(AND(ISERROR(MATCH("},",B255:B$5003,0)), ISERROR(MATCH("    ];",$A$5:A251,0))),"];","")</f>
        <v xml:space="preserve">    </v>
      </c>
      <c r="B255" t="str">
        <f t="shared" si="6"/>
        <v>{</v>
      </c>
      <c r="C255" s="18" t="str">
        <f>IF(AND(MOD(ROW(A250)-1,3)=0, INDEX(artwork.xlsx!J:J,QUOTIENT(ROW(A250)-1,3)+2)&lt;&gt;""),
     artwork.xlsx!$H$1&amp;": """ &amp;SUBSTITUTE(INDEX(artwork.xlsx!H:H,QUOTIENT(ROW(A250)-1,3)+2)," ","") &amp;""",  " &amp;
     artwork.xlsx!$J$1&amp; ": """ &amp; INDEX(artwork.xlsx!J:J,QUOTIENT(ROW(A250)-1,3)+2) &amp;""",  " &amp;
     artwork.xlsx!$L$1&amp; ": """ &amp; SUBSTITUTE(IF(LEFT(INDEX(artwork.xlsx!L:L,QUOTIENT(ROW(A250)-1,3)+2),4)="http","",artwork.xlsx!$M$1) &amp; INDEX(artwork.xlsx!L:L,QUOTIENT(ROW(A250)-1,3)+2),artwork.xlsx!$N$1,"") &amp; """,",
 IF(AND(MOD(ROW(A250)-1,3)=1,INDEX(artwork.xlsx!J:J,QUOTIENT(ROW(A250)-1,3)+2)&lt;&gt;""),
SUBSTITUTE(    artwork.xlsx!$K$1&amp;": '\\n" &amp;
SUBSTITUTE(SUBSTITUTE(SUBSTITUTE(SUBSTITUTE(SUBSTITUTE(INDEX(artwork.xlsx!K:K,QUOTIENT(ROW(A250)-1,3)+2),"'","\'"),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IF(MOD(ROW(A250)-1,3)=2,"","")))</f>
        <v>id: "pearldiver",  frenchName: "Plongeur de perles",  artwork: "http://wiki.dominionstrategy.com/images/2/20/Pearl_DiverArt.jpg",</v>
      </c>
    </row>
    <row r="256" spans="1:3" ht="135" x14ac:dyDescent="0.25">
      <c r="A256" t="str">
        <f>IF(AND(MOD(ROW(A251)-1,3)=0,INDEX(artwork.xlsx!G:G,QUOTIENT(ROW(A251)-1,3)+2)&lt;&gt;""),"/* "&amp;INDEX(artwork.xlsx!G:G,QUOTIENT(ROW(A251)-1,3)+2)&amp;" */","  ")&amp;
IF(AND(INDEX(artwork.xlsx!F:F,QUOTIENT(ROW(A251)-1,3)+2)&lt;&gt;""),"/* "&amp;INDEX(artwork.xlsx!F:F,QUOTIENT(ROW(A251)-1,3)+2)&amp;" */","  ")&amp;IF(AND(ISERROR(MATCH("},",B256:B$5003,0)), ISERROR(MATCH("    ];",$A$5:A255,0))),"];","")</f>
        <v xml:space="preserve">    </v>
      </c>
      <c r="B256" t="str">
        <f t="shared" si="6"/>
        <v/>
      </c>
      <c r="C256" s="18" t="str">
        <f>IF(AND(MOD(ROW(A251)-1,3)=0, INDEX(artwork.xlsx!J:J,QUOTIENT(ROW(A251)-1,3)+2)&lt;&gt;""),
     artwork.xlsx!$H$1&amp;": """ &amp;SUBSTITUTE(INDEX(artwork.xlsx!H:H,QUOTIENT(ROW(A251)-1,3)+2)," ","") &amp;""",  " &amp;
     artwork.xlsx!$J$1&amp; ": """ &amp; INDEX(artwork.xlsx!J:J,QUOTIENT(ROW(A251)-1,3)+2) &amp;""",  " &amp;
     artwork.xlsx!$L$1&amp; ": """ &amp; SUBSTITUTE(IF(LEFT(INDEX(artwork.xlsx!L:L,QUOTIENT(ROW(A251)-1,3)+2),4)="http","",artwork.xlsx!$M$1) &amp; INDEX(artwork.xlsx!L:L,QUOTIENT(ROW(A251)-1,3)+2),artwork.xlsx!$N$1,"") &amp; """,",
 IF(AND(MOD(ROW(A251)-1,3)=1,INDEX(artwork.xlsx!J:J,QUOTIENT(ROW(A251)-1,3)+2)&lt;&gt;""),
SUBSTITUTE(    artwork.xlsx!$K$1&amp;": '\\n" &amp;
SUBSTITUTE(SUBSTITUTE(SUBSTITUTE(SUBSTITUTE(SUBSTITUTE(INDEX(artwork.xlsx!K:K,QUOTIENT(ROW(A251)-1,3)+2),"'","\'"),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IF(MOD(ROW(A251)-1,3)=2,"","")))</f>
        <v>text_html: '\
&lt;div class="card-text" style="top:20px;"&gt;&lt;div style="position:relative; top:0px;"&gt;&lt;div style="font-weight: bold;"&gt;&lt;div style="line-height:29px;"&gt;\
&lt;div style="display:inline;"&gt;&lt;div style="display:inline; font-size:29px;"&gt;+1 Carte&lt;/div&gt;&lt;/div&gt;&lt;br&gt;\
&lt;div style="display:inline;"&gt;&lt;div style="display:inline; font-size:29px;"&gt;+1 Action&lt;/div&gt;&lt;/div&gt;&lt;br&gt;\
&lt;/div&gt;&lt;/div&gt;&lt;/div&gt;&lt;div style="position:relative; top:9px;"&gt;&lt;div style="line-height:23px;"&gt;\
&lt;div style="display:inline;"&gt;&lt;div style="display:inline; font-size:23px;"&gt;Consultez la carte du bas de&lt;/div&gt;&lt;/div&gt;&lt;br&gt;\
&lt;div style="display:inline;"&gt;&lt;div style="display:inline; font-size:23px;"&gt;votre pioche. Vous pouvez la&lt;/div&gt;&lt;/div&gt;&lt;br&gt;\
&lt;div style="display:inline;"&gt;&lt;div style="display:inline; font-size:23px;"&gt;placer sur le haut.&lt;/div&gt;&lt;/div&gt;&lt;br&gt;\
&lt;/div&gt;&lt;/div&gt;&lt;/div&gt;'</v>
      </c>
    </row>
    <row r="257" spans="1:3" x14ac:dyDescent="0.25">
      <c r="A257" t="str">
        <f>IF(AND(MOD(ROW(A252)-1,3)=0,INDEX(artwork.xlsx!G:G,QUOTIENT(ROW(A252)-1,3)+2)&lt;&gt;""),"/* "&amp;INDEX(artwork.xlsx!G:G,QUOTIENT(ROW(A252)-1,3)+2)&amp;" */","  ")&amp;
IF(AND(INDEX(artwork.xlsx!F:F,QUOTIENT(ROW(A252)-1,3)+2)&lt;&gt;""),"/* "&amp;INDEX(artwork.xlsx!F:F,QUOTIENT(ROW(A252)-1,3)+2)&amp;" */","  ")&amp;IF(AND(ISERROR(MATCH("},",B257:B$5003,0)), ISERROR(MATCH("    ];",$A$5:A253,0))),"];","")</f>
        <v xml:space="preserve">    </v>
      </c>
      <c r="B257" t="str">
        <f t="shared" si="6"/>
        <v>},</v>
      </c>
      <c r="C257" s="18" t="str">
        <f>IF(AND(MOD(ROW(A252)-1,3)=0, INDEX(artwork.xlsx!J:J,QUOTIENT(ROW(A252)-1,3)+2)&lt;&gt;""),
     artwork.xlsx!$H$1&amp;": """ &amp;SUBSTITUTE(INDEX(artwork.xlsx!H:H,QUOTIENT(ROW(A252)-1,3)+2)," ","") &amp;""",  " &amp;
     artwork.xlsx!$J$1&amp; ": """ &amp; INDEX(artwork.xlsx!J:J,QUOTIENT(ROW(A252)-1,3)+2) &amp;""",  " &amp;
     artwork.xlsx!$L$1&amp; ": """ &amp; SUBSTITUTE(IF(LEFT(INDEX(artwork.xlsx!L:L,QUOTIENT(ROW(A252)-1,3)+2),4)="http","",artwork.xlsx!$M$1) &amp; INDEX(artwork.xlsx!L:L,QUOTIENT(ROW(A252)-1,3)+2),artwork.xlsx!$N$1,"") &amp; """,",
 IF(AND(MOD(ROW(A252)-1,3)=1,INDEX(artwork.xlsx!J:J,QUOTIENT(ROW(A252)-1,3)+2)&lt;&gt;""),
SUBSTITUTE(    artwork.xlsx!$K$1&amp;": '\\n" &amp;
SUBSTITUTE(SUBSTITUTE(SUBSTITUTE(SUBSTITUTE(SUBSTITUTE(INDEX(artwork.xlsx!K:K,QUOTIENT(ROW(A252)-1,3)+2),"'","\'"),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IF(MOD(ROW(A252)-1,3)=2,"","")))</f>
        <v/>
      </c>
    </row>
    <row r="258" spans="1:3" x14ac:dyDescent="0.25">
      <c r="A258" t="str">
        <f>IF(AND(MOD(ROW(A253)-1,3)=0,INDEX(artwork.xlsx!G:G,QUOTIENT(ROW(A253)-1,3)+2)&lt;&gt;""),"/* "&amp;INDEX(artwork.xlsx!G:G,QUOTIENT(ROW(A253)-1,3)+2)&amp;" */","  ")&amp;
IF(AND(INDEX(artwork.xlsx!F:F,QUOTIENT(ROW(A253)-1,3)+2)&lt;&gt;""),"/* "&amp;INDEX(artwork.xlsx!F:F,QUOTIENT(ROW(A253)-1,3)+2)&amp;" */","  ")&amp;IF(AND(ISERROR(MATCH("},",B258:B$5003,0)), ISERROR(MATCH("    ];",$A$5:A254,0))),"];","")</f>
        <v xml:space="preserve">    </v>
      </c>
      <c r="B258" t="str">
        <f t="shared" si="6"/>
        <v>{</v>
      </c>
      <c r="C258" s="18" t="str">
        <f>IF(AND(MOD(ROW(A253)-1,3)=0, INDEX(artwork.xlsx!J:J,QUOTIENT(ROW(A253)-1,3)+2)&lt;&gt;""),
     artwork.xlsx!$H$1&amp;": """ &amp;SUBSTITUTE(INDEX(artwork.xlsx!H:H,QUOTIENT(ROW(A253)-1,3)+2)," ","") &amp;""",  " &amp;
     artwork.xlsx!$J$1&amp; ": """ &amp; INDEX(artwork.xlsx!J:J,QUOTIENT(ROW(A253)-1,3)+2) &amp;""",  " &amp;
     artwork.xlsx!$L$1&amp; ": """ &amp; SUBSTITUTE(IF(LEFT(INDEX(artwork.xlsx!L:L,QUOTIENT(ROW(A253)-1,3)+2),4)="http","",artwork.xlsx!$M$1) &amp; INDEX(artwork.xlsx!L:L,QUOTIENT(ROW(A253)-1,3)+2),artwork.xlsx!$N$1,"") &amp; """,",
 IF(AND(MOD(ROW(A253)-1,3)=1,INDEX(artwork.xlsx!J:J,QUOTIENT(ROW(A253)-1,3)+2)&lt;&gt;""),
SUBSTITUTE(    artwork.xlsx!$K$1&amp;": '\\n" &amp;
SUBSTITUTE(SUBSTITUTE(SUBSTITUTE(SUBSTITUTE(SUBSTITUTE(INDEX(artwork.xlsx!K:K,QUOTIENT(ROW(A253)-1,3)+2),"'","\'"),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IF(MOD(ROW(A253)-1,3)=2,"","")))</f>
        <v>id: "embargo",  frenchName: "Embargo",  artwork: "http://wiki.dominionstrategy.com/images/9/96/EmbargoArt.jpg",</v>
      </c>
    </row>
    <row r="259" spans="1:3" ht="195" x14ac:dyDescent="0.25">
      <c r="A259" t="str">
        <f>IF(AND(MOD(ROW(A254)-1,3)=0,INDEX(artwork.xlsx!G:G,QUOTIENT(ROW(A254)-1,3)+2)&lt;&gt;""),"/* "&amp;INDEX(artwork.xlsx!G:G,QUOTIENT(ROW(A254)-1,3)+2)&amp;" */","  ")&amp;
IF(AND(INDEX(artwork.xlsx!F:F,QUOTIENT(ROW(A254)-1,3)+2)&lt;&gt;""),"/* "&amp;INDEX(artwork.xlsx!F:F,QUOTIENT(ROW(A254)-1,3)+2)&amp;" */","  ")&amp;IF(AND(ISERROR(MATCH("},",B259:B$5003,0)), ISERROR(MATCH("    ];",$A$5:A258,0))),"];","")</f>
        <v xml:space="preserve">    </v>
      </c>
      <c r="B259" t="str">
        <f t="shared" si="6"/>
        <v/>
      </c>
      <c r="C259" s="18" t="str">
        <f>IF(AND(MOD(ROW(A254)-1,3)=0, INDEX(artwork.xlsx!J:J,QUOTIENT(ROW(A254)-1,3)+2)&lt;&gt;""),
     artwork.xlsx!$H$1&amp;": """ &amp;SUBSTITUTE(INDEX(artwork.xlsx!H:H,QUOTIENT(ROW(A254)-1,3)+2)," ","") &amp;""",  " &amp;
     artwork.xlsx!$J$1&amp; ": """ &amp; INDEX(artwork.xlsx!J:J,QUOTIENT(ROW(A254)-1,3)+2) &amp;""",  " &amp;
     artwork.xlsx!$L$1&amp; ": """ &amp; SUBSTITUTE(IF(LEFT(INDEX(artwork.xlsx!L:L,QUOTIENT(ROW(A254)-1,3)+2),4)="http","",artwork.xlsx!$M$1) &amp; INDEX(artwork.xlsx!L:L,QUOTIENT(ROW(A254)-1,3)+2),artwork.xlsx!$N$1,"") &amp; """,",
 IF(AND(MOD(ROW(A254)-1,3)=1,INDEX(artwork.xlsx!J:J,QUOTIENT(ROW(A254)-1,3)+2)&lt;&gt;""),
SUBSTITUTE(    artwork.xlsx!$K$1&amp;": '\\n" &amp;
SUBSTITUTE(SUBSTITUTE(SUBSTITUTE(SUBSTITUTE(SUBSTITUTE(INDEX(artwork.xlsx!K:K,QUOTIENT(ROW(A254)-1,3)+2),"'","\'"),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IF(MOD(ROW(A254)-1,3)=2,"","")))</f>
        <v>text_html: '\
&lt;div class="card-text" style="top:10px;"&gt;&lt;div style="position:relative; top:0px;"&gt;\
&lt;div style="display:inline;"&gt;&lt;div style="display:inline; font-size:26px;"&gt;+     &lt;/div&gt;&lt;/div&gt;&lt;br&gt;\
&lt;/div&gt;&lt;div style="position:relative; top:5px;"&gt;&lt;div style="line-height:18px;"&gt;\
&lt;div style="display:inline;"&gt;&lt;div style="display:inline; font-size:17px;"&gt;Écartez ceci. Dans ce cas, placez un je-&lt;/div&gt;&lt;/div&gt;&lt;br&gt;\
&lt;div style="display:inline;"&gt;&lt;div style="display:inline; font-size:17px;"&gt;ton Embargo sur une pile de la réserve.&lt;/div&gt;&lt;/div&gt;&lt;br&gt;\
&lt;div style="display:inline;"&gt;&lt;div style="display:inline; font-size:17px;"&gt;(Pour la suite de la partie, quand&lt;/div&gt;&lt;/div&gt;&lt;br&gt;\
&lt;div style="display:inline;"&gt;&lt;div style="display:inline; font-size:17px;"&gt;un joueur achète une carte de cette&lt;/div&gt;&lt;/div&gt;&lt;br&gt;\
&lt;div style="display:inline;"&gt;&lt;div style="display:inline; font-size:17px;"&gt;pile, il reçoit une Malédiction.)&lt;/div&gt;&lt;/div&gt;&lt;br&gt;\
&lt;/div&gt;&lt;/div&gt;\
&lt;div class="card-text-coin-icon" style="transform:scale(0.26); top:0px; display: inline;left:135px;"&gt;\
&lt;div class="card-text-coin-text-container" style="display:inline;"&gt;\
&lt;div class="card-text-coin-text" style="color: black; display:inline; top:8px;"&gt;2&lt;/div&gt;&lt;/div&gt;&lt;/div&gt;&lt;/div&gt;'</v>
      </c>
    </row>
    <row r="260" spans="1:3" x14ac:dyDescent="0.25">
      <c r="A260" t="str">
        <f>IF(AND(MOD(ROW(A255)-1,3)=0,INDEX(artwork.xlsx!G:G,QUOTIENT(ROW(A255)-1,3)+2)&lt;&gt;""),"/* "&amp;INDEX(artwork.xlsx!G:G,QUOTIENT(ROW(A255)-1,3)+2)&amp;" */","  ")&amp;
IF(AND(INDEX(artwork.xlsx!F:F,QUOTIENT(ROW(A255)-1,3)+2)&lt;&gt;""),"/* "&amp;INDEX(artwork.xlsx!F:F,QUOTIENT(ROW(A255)-1,3)+2)&amp;" */","  ")&amp;IF(AND(ISERROR(MATCH("},",B260:B$5003,0)), ISERROR(MATCH("    ];",$A$5:A256,0))),"];","")</f>
        <v xml:space="preserve">    </v>
      </c>
      <c r="B260" t="str">
        <f t="shared" si="6"/>
        <v>},</v>
      </c>
      <c r="C260" s="18" t="str">
        <f>IF(AND(MOD(ROW(A255)-1,3)=0, INDEX(artwork.xlsx!J:J,QUOTIENT(ROW(A255)-1,3)+2)&lt;&gt;""),
     artwork.xlsx!$H$1&amp;": """ &amp;SUBSTITUTE(INDEX(artwork.xlsx!H:H,QUOTIENT(ROW(A255)-1,3)+2)," ","") &amp;""",  " &amp;
     artwork.xlsx!$J$1&amp; ": """ &amp; INDEX(artwork.xlsx!J:J,QUOTIENT(ROW(A255)-1,3)+2) &amp;""",  " &amp;
     artwork.xlsx!$L$1&amp; ": """ &amp; SUBSTITUTE(IF(LEFT(INDEX(artwork.xlsx!L:L,QUOTIENT(ROW(A255)-1,3)+2),4)="http","",artwork.xlsx!$M$1) &amp; INDEX(artwork.xlsx!L:L,QUOTIENT(ROW(A255)-1,3)+2),artwork.xlsx!$N$1,"") &amp; """,",
 IF(AND(MOD(ROW(A255)-1,3)=1,INDEX(artwork.xlsx!J:J,QUOTIENT(ROW(A255)-1,3)+2)&lt;&gt;""),
SUBSTITUTE(    artwork.xlsx!$K$1&amp;": '\\n" &amp;
SUBSTITUTE(SUBSTITUTE(SUBSTITUTE(SUBSTITUTE(SUBSTITUTE(INDEX(artwork.xlsx!K:K,QUOTIENT(ROW(A255)-1,3)+2),"'","\'"),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IF(MOD(ROW(A255)-1,3)=2,"","")))</f>
        <v/>
      </c>
    </row>
    <row r="261" spans="1:3" x14ac:dyDescent="0.25">
      <c r="A261" t="str">
        <f>IF(AND(MOD(ROW(A256)-1,3)=0,INDEX(artwork.xlsx!G:G,QUOTIENT(ROW(A256)-1,3)+2)&lt;&gt;""),"/* "&amp;INDEX(artwork.xlsx!G:G,QUOTIENT(ROW(A256)-1,3)+2)&amp;" */","  ")&amp;
IF(AND(INDEX(artwork.xlsx!F:F,QUOTIENT(ROW(A256)-1,3)+2)&lt;&gt;""),"/* "&amp;INDEX(artwork.xlsx!F:F,QUOTIENT(ROW(A256)-1,3)+2)&amp;" */","  ")&amp;IF(AND(ISERROR(MATCH("},",B261:B$5003,0)), ISERROR(MATCH("    ];",$A$5:A257,0))),"];","")</f>
        <v xml:space="preserve">    </v>
      </c>
      <c r="B261" t="str">
        <f t="shared" si="6"/>
        <v>{</v>
      </c>
      <c r="C261" s="18" t="str">
        <f>IF(AND(MOD(ROW(A256)-1,3)=0, INDEX(artwork.xlsx!J:J,QUOTIENT(ROW(A256)-1,3)+2)&lt;&gt;""),
     artwork.xlsx!$H$1&amp;": """ &amp;SUBSTITUTE(INDEX(artwork.xlsx!H:H,QUOTIENT(ROW(A256)-1,3)+2)," ","") &amp;""",  " &amp;
     artwork.xlsx!$J$1&amp; ": """ &amp; INDEX(artwork.xlsx!J:J,QUOTIENT(ROW(A256)-1,3)+2) &amp;""",  " &amp;
     artwork.xlsx!$L$1&amp; ": """ &amp; SUBSTITUTE(IF(LEFT(INDEX(artwork.xlsx!L:L,QUOTIENT(ROW(A256)-1,3)+2),4)="http","",artwork.xlsx!$M$1) &amp; INDEX(artwork.xlsx!L:L,QUOTIENT(ROW(A256)-1,3)+2),artwork.xlsx!$N$1,"") &amp; """,",
 IF(AND(MOD(ROW(A256)-1,3)=1,INDEX(artwork.xlsx!J:J,QUOTIENT(ROW(A256)-1,3)+2)&lt;&gt;""),
SUBSTITUTE(    artwork.xlsx!$K$1&amp;": '\\n" &amp;
SUBSTITUTE(SUBSTITUTE(SUBSTITUTE(SUBSTITUTE(SUBSTITUTE(INDEX(artwork.xlsx!K:K,QUOTIENT(ROW(A256)-1,3)+2),"'","\'"),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IF(MOD(ROW(A256)-1,3)=2,"","")))</f>
        <v>id: "outpost",  frenchName: "Avant-poste",  artwork: "http://wiki.dominionstrategy.com/images/5/54/OutpostArt.jpg",</v>
      </c>
    </row>
    <row r="262" spans="1:3" ht="135" x14ac:dyDescent="0.25">
      <c r="A262" t="str">
        <f>IF(AND(MOD(ROW(A257)-1,3)=0,INDEX(artwork.xlsx!G:G,QUOTIENT(ROW(A257)-1,3)+2)&lt;&gt;""),"/* "&amp;INDEX(artwork.xlsx!G:G,QUOTIENT(ROW(A257)-1,3)+2)&amp;" */","  ")&amp;
IF(AND(INDEX(artwork.xlsx!F:F,QUOTIENT(ROW(A257)-1,3)+2)&lt;&gt;""),"/* "&amp;INDEX(artwork.xlsx!F:F,QUOTIENT(ROW(A257)-1,3)+2)&amp;" */","  ")&amp;IF(AND(ISERROR(MATCH("},",B262:B$5003,0)), ISERROR(MATCH("    ];",$A$5:A261,0))),"];","")</f>
        <v xml:space="preserve">    </v>
      </c>
      <c r="B262" t="str">
        <f t="shared" si="6"/>
        <v/>
      </c>
      <c r="C262" s="18" t="str">
        <f>IF(AND(MOD(ROW(A257)-1,3)=0, INDEX(artwork.xlsx!J:J,QUOTIENT(ROW(A257)-1,3)+2)&lt;&gt;""),
     artwork.xlsx!$H$1&amp;": """ &amp;SUBSTITUTE(INDEX(artwork.xlsx!H:H,QUOTIENT(ROW(A257)-1,3)+2)," ","") &amp;""",  " &amp;
     artwork.xlsx!$J$1&amp; ": """ &amp; INDEX(artwork.xlsx!J:J,QUOTIENT(ROW(A257)-1,3)+2) &amp;""",  " &amp;
     artwork.xlsx!$L$1&amp; ": """ &amp; SUBSTITUTE(IF(LEFT(INDEX(artwork.xlsx!L:L,QUOTIENT(ROW(A257)-1,3)+2),4)="http","",artwork.xlsx!$M$1) &amp; INDEX(artwork.xlsx!L:L,QUOTIENT(ROW(A257)-1,3)+2),artwork.xlsx!$N$1,"") &amp; """,",
 IF(AND(MOD(ROW(A257)-1,3)=1,INDEX(artwork.xlsx!J:J,QUOTIENT(ROW(A257)-1,3)+2)&lt;&gt;""),
SUBSTITUTE(    artwork.xlsx!$K$1&amp;": '\\n" &amp;
SUBSTITUTE(SUBSTITUTE(SUBSTITUTE(SUBSTITUTE(SUBSTITUTE(INDEX(artwork.xlsx!K:K,QUOTIENT(ROW(A257)-1,3)+2),"'","\'"),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IF(MOD(ROW(A257)-1,3)=2,"","")))</f>
        <v>text_html: '\
&lt;div class="card-text" style="top:10px;"&gt;&lt;div style="position:relative; top:10px;"&gt;&lt;div style="line-height:19px;"&gt;\
&lt;div style="display:inline;"&gt;&lt;div style="display:inline; font-size:19px;"&gt;Si c\'est la première fois que vous&lt;/div&gt;&lt;/div&gt;&lt;br&gt;\
&lt;div style="display:inline;"&gt;&lt;div style="display:inline; font-size:19px;"&gt;jouez un Avant-poste ce tour-ci, et&lt;/div&gt;&lt;/div&gt;&lt;br&gt;\
&lt;div style="display:inline;"&gt;&lt;div style="display:inline; font-size:19px;"&gt;si le tour précédent n\'était pas le&lt;/div&gt;&lt;/div&gt;&lt;br&gt;\
&lt;div style="display:inline;"&gt;&lt;div style="display:inline; font-size:19px;"&gt;vôtre, jouez un tour supplémentaire&lt;/div&gt;&lt;/div&gt;&lt;br&gt;\
&lt;div style="display:inline;"&gt;&lt;div style="display:inline; font-size:19px;"&gt;après celui-ci, et ne piochez que&lt;/div&gt;&lt;/div&gt;&lt;br&gt;\
&lt;div style="display:inline;"&gt;&lt;div style="display:inline; font-size:19px;"&gt;3 cartes pour votre prochaine main.&lt;/div&gt;&lt;/div&gt;&lt;br&gt;\
&lt;/div&gt;&lt;/div&gt;&lt;/div&gt;'</v>
      </c>
    </row>
    <row r="263" spans="1:3" x14ac:dyDescent="0.25">
      <c r="A263" t="str">
        <f>IF(AND(MOD(ROW(A258)-1,3)=0,INDEX(artwork.xlsx!G:G,QUOTIENT(ROW(A258)-1,3)+2)&lt;&gt;""),"/* "&amp;INDEX(artwork.xlsx!G:G,QUOTIENT(ROW(A258)-1,3)+2)&amp;" */","  ")&amp;
IF(AND(INDEX(artwork.xlsx!F:F,QUOTIENT(ROW(A258)-1,3)+2)&lt;&gt;""),"/* "&amp;INDEX(artwork.xlsx!F:F,QUOTIENT(ROW(A258)-1,3)+2)&amp;" */","  ")&amp;IF(AND(ISERROR(MATCH("},",B263:B$5003,0)), ISERROR(MATCH("    ];",$A$5:A259,0))),"];","")</f>
        <v xml:space="preserve">    </v>
      </c>
      <c r="B263" t="str">
        <f t="shared" si="6"/>
        <v>},</v>
      </c>
      <c r="C263" s="18" t="str">
        <f>IF(AND(MOD(ROW(A258)-1,3)=0, INDEX(artwork.xlsx!J:J,QUOTIENT(ROW(A258)-1,3)+2)&lt;&gt;""),
     artwork.xlsx!$H$1&amp;": """ &amp;SUBSTITUTE(INDEX(artwork.xlsx!H:H,QUOTIENT(ROW(A258)-1,3)+2)," ","") &amp;""",  " &amp;
     artwork.xlsx!$J$1&amp; ": """ &amp; INDEX(artwork.xlsx!J:J,QUOTIENT(ROW(A258)-1,3)+2) &amp;""",  " &amp;
     artwork.xlsx!$L$1&amp; ": """ &amp; SUBSTITUTE(IF(LEFT(INDEX(artwork.xlsx!L:L,QUOTIENT(ROW(A258)-1,3)+2),4)="http","",artwork.xlsx!$M$1) &amp; INDEX(artwork.xlsx!L:L,QUOTIENT(ROW(A258)-1,3)+2),artwork.xlsx!$N$1,"") &amp; """,",
 IF(AND(MOD(ROW(A258)-1,3)=1,INDEX(artwork.xlsx!J:J,QUOTIENT(ROW(A258)-1,3)+2)&lt;&gt;""),
SUBSTITUTE(    artwork.xlsx!$K$1&amp;": '\\n" &amp;
SUBSTITUTE(SUBSTITUTE(SUBSTITUTE(SUBSTITUTE(SUBSTITUTE(INDEX(artwork.xlsx!K:K,QUOTIENT(ROW(A258)-1,3)+2),"'","\'"),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IF(MOD(ROW(A258)-1,3)=2,"","")))</f>
        <v/>
      </c>
    </row>
    <row r="264" spans="1:3" x14ac:dyDescent="0.25">
      <c r="A264" t="str">
        <f>IF(AND(MOD(ROW(A259)-1,3)=0,INDEX(artwork.xlsx!G:G,QUOTIENT(ROW(A259)-1,3)+2)&lt;&gt;""),"/* "&amp;INDEX(artwork.xlsx!G:G,QUOTIENT(ROW(A259)-1,3)+2)&amp;" */","  ")&amp;
IF(AND(INDEX(artwork.xlsx!F:F,QUOTIENT(ROW(A259)-1,3)+2)&lt;&gt;""),"/* "&amp;INDEX(artwork.xlsx!F:F,QUOTIENT(ROW(A259)-1,3)+2)&amp;" */","  ")&amp;IF(AND(ISERROR(MATCH("},",B264:B$5003,0)), ISERROR(MATCH("    ];",$A$5:A260,0))),"];","")</f>
        <v xml:space="preserve">/* Cornucopia */  </v>
      </c>
      <c r="B264" t="str">
        <f t="shared" si="6"/>
        <v>{</v>
      </c>
      <c r="C264" s="18" t="str">
        <f>IF(AND(MOD(ROW(A259)-1,3)=0, INDEX(artwork.xlsx!J:J,QUOTIENT(ROW(A259)-1,3)+2)&lt;&gt;""),
     artwork.xlsx!$H$1&amp;": """ &amp;SUBSTITUTE(INDEX(artwork.xlsx!H:H,QUOTIENT(ROW(A259)-1,3)+2)," ","") &amp;""",  " &amp;
     artwork.xlsx!$J$1&amp; ": """ &amp; INDEX(artwork.xlsx!J:J,QUOTIENT(ROW(A259)-1,3)+2) &amp;""",  " &amp;
     artwork.xlsx!$L$1&amp; ": """ &amp; SUBSTITUTE(IF(LEFT(INDEX(artwork.xlsx!L:L,QUOTIENT(ROW(A259)-1,3)+2),4)="http","",artwork.xlsx!$M$1) &amp; INDEX(artwork.xlsx!L:L,QUOTIENT(ROW(A259)-1,3)+2),artwork.xlsx!$N$1,"") &amp; """,",
 IF(AND(MOD(ROW(A259)-1,3)=1,INDEX(artwork.xlsx!J:J,QUOTIENT(ROW(A259)-1,3)+2)&lt;&gt;""),
SUBSTITUTE(    artwork.xlsx!$K$1&amp;": '\\n" &amp;
SUBSTITUTE(SUBSTITUTE(SUBSTITUTE(SUBSTITUTE(SUBSTITUTE(INDEX(artwork.xlsx!K:K,QUOTIENT(ROW(A259)-1,3)+2),"'","\'"),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IF(MOD(ROW(A259)-1,3)=2,"","")))</f>
        <v>id: "harvest",  frenchName: "Récolte",  artwork: "http://wiki.dominionstrategy.com/images/1/15/HarvestArt.jpg",</v>
      </c>
    </row>
    <row r="265" spans="1:3" ht="150" x14ac:dyDescent="0.25">
      <c r="A265" t="str">
        <f>IF(AND(MOD(ROW(A260)-1,3)=0,INDEX(artwork.xlsx!G:G,QUOTIENT(ROW(A260)-1,3)+2)&lt;&gt;""),"/* "&amp;INDEX(artwork.xlsx!G:G,QUOTIENT(ROW(A260)-1,3)+2)&amp;" */","  ")&amp;
IF(AND(INDEX(artwork.xlsx!F:F,QUOTIENT(ROW(A260)-1,3)+2)&lt;&gt;""),"/* "&amp;INDEX(artwork.xlsx!F:F,QUOTIENT(ROW(A260)-1,3)+2)&amp;" */","  ")&amp;IF(AND(ISERROR(MATCH("},",B265:B$5003,0)), ISERROR(MATCH("    ];",$A$5:A264,0))),"];","")</f>
        <v xml:space="preserve">    </v>
      </c>
      <c r="B265" t="str">
        <f t="shared" si="6"/>
        <v/>
      </c>
      <c r="C265" s="18" t="str">
        <f>IF(AND(MOD(ROW(A260)-1,3)=0, INDEX(artwork.xlsx!J:J,QUOTIENT(ROW(A260)-1,3)+2)&lt;&gt;""),
     artwork.xlsx!$H$1&amp;": """ &amp;SUBSTITUTE(INDEX(artwork.xlsx!H:H,QUOTIENT(ROW(A260)-1,3)+2)," ","") &amp;""",  " &amp;
     artwork.xlsx!$J$1&amp; ": """ &amp; INDEX(artwork.xlsx!J:J,QUOTIENT(ROW(A260)-1,3)+2) &amp;""",  " &amp;
     artwork.xlsx!$L$1&amp; ": """ &amp; SUBSTITUTE(IF(LEFT(INDEX(artwork.xlsx!L:L,QUOTIENT(ROW(A260)-1,3)+2),4)="http","",artwork.xlsx!$M$1) &amp; INDEX(artwork.xlsx!L:L,QUOTIENT(ROW(A260)-1,3)+2),artwork.xlsx!$N$1,"") &amp; """,",
 IF(AND(MOD(ROW(A260)-1,3)=1,INDEX(artwork.xlsx!J:J,QUOTIENT(ROW(A260)-1,3)+2)&lt;&gt;""),
SUBSTITUTE(    artwork.xlsx!$K$1&amp;": '\\n" &amp;
SUBSTITUTE(SUBSTITUTE(SUBSTITUTE(SUBSTITUTE(SUBSTITUTE(INDEX(artwork.xlsx!K:K,QUOTIENT(ROW(A260)-1,3)+2),"'","\'"),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IF(MOD(ROW(A260)-1,3)=2,"","")))</f>
        <v>text_html: '\
&lt;div class="card-text" style="top:29px;"&gt;&lt;div style="position:relative; top:5px;"&gt;&lt;div style="line-height:19px;"&gt;\
&lt;div style="display:inline;"&gt;&lt;div style="display:inline; font-size:19px;"&gt;Dévoilez les 4 premières cartes&lt;/div&gt;&lt;/div&gt;&lt;br&gt;\
&lt;div style="display:inline;"&gt;&lt;div style="display:inline; font-size:19px;"&gt;de votre pioche, puis défaussez-les.&lt;/div&gt;&lt;/div&gt;&lt;br&gt;\
&lt;div style="display:inline;"&gt;&lt;div style="display:inline; font-size:19px;"&gt;+      par carte dévoilée de&lt;/div&gt;&lt;/div&gt;&lt;br&gt;\
&lt;div style="display:inline;"&gt;&lt;div style="display:inline; font-size:19px;"&gt;nom différent.&lt;/div&gt;&lt;/div&gt;&lt;br&gt;\
&lt;/div&gt;&lt;/div&gt;\
&lt;div class="card-text-coin-icon" style="transform:scale(0.19); top:52px; display: inline;left:55px;"&gt;\
&lt;div class="card-text-coin-text-container" style="display:inline;"&gt;\
&lt;div class="card-text-coin-text" style="color: black; display:inline; top:8px;"&gt;1&lt;/div&gt;&lt;/div&gt;&lt;/div&gt;&lt;/div&gt;'</v>
      </c>
    </row>
    <row r="266" spans="1:3" x14ac:dyDescent="0.25">
      <c r="A266" t="str">
        <f>IF(AND(MOD(ROW(A261)-1,3)=0,INDEX(artwork.xlsx!G:G,QUOTIENT(ROW(A261)-1,3)+2)&lt;&gt;""),"/* "&amp;INDEX(artwork.xlsx!G:G,QUOTIENT(ROW(A261)-1,3)+2)&amp;" */","  ")&amp;
IF(AND(INDEX(artwork.xlsx!F:F,QUOTIENT(ROW(A261)-1,3)+2)&lt;&gt;""),"/* "&amp;INDEX(artwork.xlsx!F:F,QUOTIENT(ROW(A261)-1,3)+2)&amp;" */","  ")&amp;IF(AND(ISERROR(MATCH("},",B266:B$5003,0)), ISERROR(MATCH("    ];",$A$5:A262,0))),"];","")</f>
        <v xml:space="preserve">    </v>
      </c>
      <c r="B266" t="str">
        <f t="shared" si="6"/>
        <v>},</v>
      </c>
      <c r="C266" s="18" t="str">
        <f>IF(AND(MOD(ROW(A261)-1,3)=0, INDEX(artwork.xlsx!J:J,QUOTIENT(ROW(A261)-1,3)+2)&lt;&gt;""),
     artwork.xlsx!$H$1&amp;": """ &amp;SUBSTITUTE(INDEX(artwork.xlsx!H:H,QUOTIENT(ROW(A261)-1,3)+2)," ","") &amp;""",  " &amp;
     artwork.xlsx!$J$1&amp; ": """ &amp; INDEX(artwork.xlsx!J:J,QUOTIENT(ROW(A261)-1,3)+2) &amp;""",  " &amp;
     artwork.xlsx!$L$1&amp; ": """ &amp; SUBSTITUTE(IF(LEFT(INDEX(artwork.xlsx!L:L,QUOTIENT(ROW(A261)-1,3)+2),4)="http","",artwork.xlsx!$M$1) &amp; INDEX(artwork.xlsx!L:L,QUOTIENT(ROW(A261)-1,3)+2),artwork.xlsx!$N$1,"") &amp; """,",
 IF(AND(MOD(ROW(A261)-1,3)=1,INDEX(artwork.xlsx!J:J,QUOTIENT(ROW(A261)-1,3)+2)&lt;&gt;""),
SUBSTITUTE(    artwork.xlsx!$K$1&amp;": '\\n" &amp;
SUBSTITUTE(SUBSTITUTE(SUBSTITUTE(SUBSTITUTE(SUBSTITUTE(INDEX(artwork.xlsx!K:K,QUOTIENT(ROW(A261)-1,3)+2),"'","\'"),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IF(MOD(ROW(A261)-1,3)=2,"","")))</f>
        <v/>
      </c>
    </row>
    <row r="267" spans="1:3" x14ac:dyDescent="0.25">
      <c r="A267" t="str">
        <f>IF(AND(MOD(ROW(A262)-1,3)=0,INDEX(artwork.xlsx!G:G,QUOTIENT(ROW(A262)-1,3)+2)&lt;&gt;""),"/* "&amp;INDEX(artwork.xlsx!G:G,QUOTIENT(ROW(A262)-1,3)+2)&amp;" */","  ")&amp;
IF(AND(INDEX(artwork.xlsx!F:F,QUOTIENT(ROW(A262)-1,3)+2)&lt;&gt;""),"/* "&amp;INDEX(artwork.xlsx!F:F,QUOTIENT(ROW(A262)-1,3)+2)&amp;" */","  ")&amp;IF(AND(ISERROR(MATCH("},",B267:B$5003,0)), ISERROR(MATCH("    ];",$A$5:A263,0))),"];","")</f>
        <v xml:space="preserve">    </v>
      </c>
      <c r="B267" t="str">
        <f t="shared" si="6"/>
        <v>{</v>
      </c>
      <c r="C267" s="18" t="str">
        <f>IF(AND(MOD(ROW(A262)-1,3)=0, INDEX(artwork.xlsx!J:J,QUOTIENT(ROW(A262)-1,3)+2)&lt;&gt;""),
     artwork.xlsx!$H$1&amp;": """ &amp;SUBSTITUTE(INDEX(artwork.xlsx!H:H,QUOTIENT(ROW(A262)-1,3)+2)," ","") &amp;""",  " &amp;
     artwork.xlsx!$J$1&amp; ": """ &amp; INDEX(artwork.xlsx!J:J,QUOTIENT(ROW(A262)-1,3)+2) &amp;""",  " &amp;
     artwork.xlsx!$L$1&amp; ": """ &amp; SUBSTITUTE(IF(LEFT(INDEX(artwork.xlsx!L:L,QUOTIENT(ROW(A262)-1,3)+2),4)="http","",artwork.xlsx!$M$1) &amp; INDEX(artwork.xlsx!L:L,QUOTIENT(ROW(A262)-1,3)+2),artwork.xlsx!$N$1,"") &amp; """,",
 IF(AND(MOD(ROW(A262)-1,3)=1,INDEX(artwork.xlsx!J:J,QUOTIENT(ROW(A262)-1,3)+2)&lt;&gt;""),
SUBSTITUTE(    artwork.xlsx!$K$1&amp;": '\\n" &amp;
SUBSTITUTE(SUBSTITUTE(SUBSTITUTE(SUBSTITUTE(SUBSTITUTE(INDEX(artwork.xlsx!K:K,QUOTIENT(ROW(A262)-1,3)+2),"'","\'"),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IF(MOD(ROW(A262)-1,3)=2,"","")))</f>
        <v>id: "youngwitch",  frenchName: "Jeune sorcière",  artwork: "http://wiki.dominionstrategy.com/images/8/89/Young_WitchArt.jpg",</v>
      </c>
    </row>
    <row r="268" spans="1:3" ht="270" x14ac:dyDescent="0.25">
      <c r="A268" t="str">
        <f>IF(AND(MOD(ROW(A263)-1,3)=0,INDEX(artwork.xlsx!G:G,QUOTIENT(ROW(A263)-1,3)+2)&lt;&gt;""),"/* "&amp;INDEX(artwork.xlsx!G:G,QUOTIENT(ROW(A263)-1,3)+2)&amp;" */","  ")&amp;
IF(AND(INDEX(artwork.xlsx!F:F,QUOTIENT(ROW(A263)-1,3)+2)&lt;&gt;""),"/* "&amp;INDEX(artwork.xlsx!F:F,QUOTIENT(ROW(A263)-1,3)+2)&amp;" */","  ")&amp;IF(AND(ISERROR(MATCH("},",B268:B$5003,0)), ISERROR(MATCH("    ];",$A$5:A267,0))),"];","")</f>
        <v xml:space="preserve">    </v>
      </c>
      <c r="B268" t="str">
        <f t="shared" si="6"/>
        <v/>
      </c>
      <c r="C268" s="18" t="str">
        <f>IF(AND(MOD(ROW(A263)-1,3)=0, INDEX(artwork.xlsx!J:J,QUOTIENT(ROW(A263)-1,3)+2)&lt;&gt;""),
     artwork.xlsx!$H$1&amp;": """ &amp;SUBSTITUTE(INDEX(artwork.xlsx!H:H,QUOTIENT(ROW(A263)-1,3)+2)," ","") &amp;""",  " &amp;
     artwork.xlsx!$J$1&amp; ": """ &amp; INDEX(artwork.xlsx!J:J,QUOTIENT(ROW(A263)-1,3)+2) &amp;""",  " &amp;
     artwork.xlsx!$L$1&amp; ": """ &amp; SUBSTITUTE(IF(LEFT(INDEX(artwork.xlsx!L:L,QUOTIENT(ROW(A263)-1,3)+2),4)="http","",artwork.xlsx!$M$1) &amp; INDEX(artwork.xlsx!L:L,QUOTIENT(ROW(A263)-1,3)+2),artwork.xlsx!$N$1,"") &amp; """,",
 IF(AND(MOD(ROW(A263)-1,3)=1,INDEX(artwork.xlsx!J:J,QUOTIENT(ROW(A263)-1,3)+2)&lt;&gt;""),
SUBSTITUTE(    artwork.xlsx!$K$1&amp;": '\\n" &amp;
SUBSTITUTE(SUBSTITUTE(SUBSTITUTE(SUBSTITUTE(SUBSTITUTE(INDEX(artwork.xlsx!K:K,QUOTIENT(ROW(A263)-1,3)+2),"'","\'"),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IF(MOD(ROW(A263)-1,3)=2,"","")))</f>
        <v>text_html: '\
&lt;div class="card-text" style="top:5px;"&gt;&lt;div style="position:relative; top:-3px;"&gt;&lt;div style="font-weight: bold;"&gt;\
&lt;div style="display:inline;"&gt;&lt;div style="display:inline; font-size:25px;"&gt;+2 Cartes&lt;/div&gt;&lt;/div&gt;&lt;br&gt;\
&lt;/div&gt;&lt;/div&gt;&lt;div style="position:relative; top:-5px;"&gt;&lt;div style="line-height:15px;"&gt;\
&lt;div style="display:inline;"&gt;&lt;div style="display:inline; font-size:14px;"&gt;Défaussez 2 cartes. Tous vos adversaires peu-&lt;/div&gt;&lt;/div&gt;&lt;br&gt;\
&lt;div style="display:inline;"&gt;&lt;div style="display:inline; font-size:14px;"&gt;vent dévoiler une carte Fléau de leur main; s\'ils&lt;/div&gt;&lt;/div&gt;&lt;br&gt;\
&lt;div style="display:inline;"&gt;&lt;div style="display:inline; font-size:14px;"&gt;ne le font pas, ils reçoivent une Malédiction&lt;/div&gt;&lt;/div&gt;&lt;br&gt;\
&lt;/div&gt;&lt;/div&gt;&lt;div class="horizontal-line" style="width:200px; height:2px;margin-top:2px;"&gt;&lt;/div&gt;&lt;div style="position:relative; top:0px;"&gt;&lt;div style="line-height:15px;"&gt;\
&lt;div style="display:inline;"&gt;&lt;div style="display:inline; font-size:14px;"&gt;Mise en place : ajoutez à la réserve une pile&lt;/div&gt;&lt;/div&gt;&lt;br&gt;\
&lt;div style="display:inline;"&gt;&lt;div style="display:inline; font-size:14px;"&gt;Royaume supplémentaire coûtant       ou       .&lt;/div&gt;&lt;/div&gt;&lt;br&gt;\
&lt;div style="display:inline;"&gt;&lt;div style="display:inline; font-size:14px;"&gt;Les cartes de cette pile sont les cartes Fléau.&lt;/div&gt;&lt;/div&gt;&lt;br&gt;\
&lt;/div&gt;&lt;/div&gt;\
&lt;div class="card-text-coin-icon" style="transform:scale(0.15);top:121px;display: inline;left: 205px;"&gt;\
&lt;div class="card-text-coin-text-container" style="display:inline;"&gt;\
&lt;div class="card-text-coin-text" style="color: black; display:inline; top:8px;"&gt;2&lt;/div&gt;&lt;/div&gt;&lt;/div&gt;\
&lt;div class="card-text-coin-icon" style="transform:scale(0.15);top: 121px;display: inline;left: 245px;"&gt;\
&lt;div class="card-text-coin-text-container" style="display:inline;"&gt;\
&lt;div class="card-text-coin-text" style="color: black; display:inline; top:8px;"&gt;3&lt;/div&gt;&lt;/div&gt;&lt;/div&gt;&lt;/div&gt;'</v>
      </c>
    </row>
    <row r="269" spans="1:3" x14ac:dyDescent="0.25">
      <c r="A269" t="str">
        <f>IF(AND(MOD(ROW(A264)-1,3)=0,INDEX(artwork.xlsx!G:G,QUOTIENT(ROW(A264)-1,3)+2)&lt;&gt;""),"/* "&amp;INDEX(artwork.xlsx!G:G,QUOTIENT(ROW(A264)-1,3)+2)&amp;" */","  ")&amp;
IF(AND(INDEX(artwork.xlsx!F:F,QUOTIENT(ROW(A264)-1,3)+2)&lt;&gt;""),"/* "&amp;INDEX(artwork.xlsx!F:F,QUOTIENT(ROW(A264)-1,3)+2)&amp;" */","  ")&amp;IF(AND(ISERROR(MATCH("},",B269:B$5003,0)), ISERROR(MATCH("    ];",$A$5:A265,0))),"];","")</f>
        <v xml:space="preserve">    </v>
      </c>
      <c r="B269" t="str">
        <f t="shared" si="6"/>
        <v>},</v>
      </c>
      <c r="C269" s="18" t="str">
        <f>IF(AND(MOD(ROW(A264)-1,3)=0, INDEX(artwork.xlsx!J:J,QUOTIENT(ROW(A264)-1,3)+2)&lt;&gt;""),
     artwork.xlsx!$H$1&amp;": """ &amp;SUBSTITUTE(INDEX(artwork.xlsx!H:H,QUOTIENT(ROW(A264)-1,3)+2)," ","") &amp;""",  " &amp;
     artwork.xlsx!$J$1&amp; ": """ &amp; INDEX(artwork.xlsx!J:J,QUOTIENT(ROW(A264)-1,3)+2) &amp;""",  " &amp;
     artwork.xlsx!$L$1&amp; ": """ &amp; SUBSTITUTE(IF(LEFT(INDEX(artwork.xlsx!L:L,QUOTIENT(ROW(A264)-1,3)+2),4)="http","",artwork.xlsx!$M$1) &amp; INDEX(artwork.xlsx!L:L,QUOTIENT(ROW(A264)-1,3)+2),artwork.xlsx!$N$1,"") &amp; """,",
 IF(AND(MOD(ROW(A264)-1,3)=1,INDEX(artwork.xlsx!J:J,QUOTIENT(ROW(A264)-1,3)+2)&lt;&gt;""),
SUBSTITUTE(    artwork.xlsx!$K$1&amp;": '\\n" &amp;
SUBSTITUTE(SUBSTITUTE(SUBSTITUTE(SUBSTITUTE(SUBSTITUTE(INDEX(artwork.xlsx!K:K,QUOTIENT(ROW(A264)-1,3)+2),"'","\'"),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IF(MOD(ROW(A264)-1,3)=2,"","")))</f>
        <v/>
      </c>
    </row>
    <row r="270" spans="1:3" x14ac:dyDescent="0.25">
      <c r="A270" t="str">
        <f>IF(AND(MOD(ROW(A265)-1,3)=0,INDEX(artwork.xlsx!G:G,QUOTIENT(ROW(A265)-1,3)+2)&lt;&gt;""),"/* "&amp;INDEX(artwork.xlsx!G:G,QUOTIENT(ROW(A265)-1,3)+2)&amp;" */","  ")&amp;
IF(AND(INDEX(artwork.xlsx!F:F,QUOTIENT(ROW(A265)-1,3)+2)&lt;&gt;""),"/* "&amp;INDEX(artwork.xlsx!F:F,QUOTIENT(ROW(A265)-1,3)+2)&amp;" */","  ")&amp;IF(AND(ISERROR(MATCH("},",B270:B$5003,0)), ISERROR(MATCH("    ];",$A$5:A266,0))),"];","")</f>
        <v xml:space="preserve">    </v>
      </c>
      <c r="B270" t="str">
        <f t="shared" si="6"/>
        <v>{</v>
      </c>
      <c r="C270" s="18" t="str">
        <f>IF(AND(MOD(ROW(A265)-1,3)=0, INDEX(artwork.xlsx!J:J,QUOTIENT(ROW(A265)-1,3)+2)&lt;&gt;""),
     artwork.xlsx!$H$1&amp;": """ &amp;SUBSTITUTE(INDEX(artwork.xlsx!H:H,QUOTIENT(ROW(A265)-1,3)+2)," ","") &amp;""",  " &amp;
     artwork.xlsx!$J$1&amp; ": """ &amp; INDEX(artwork.xlsx!J:J,QUOTIENT(ROW(A265)-1,3)+2) &amp;""",  " &amp;
     artwork.xlsx!$L$1&amp; ": """ &amp; SUBSTITUTE(IF(LEFT(INDEX(artwork.xlsx!L:L,QUOTIENT(ROW(A265)-1,3)+2),4)="http","",artwork.xlsx!$M$1) &amp; INDEX(artwork.xlsx!L:L,QUOTIENT(ROW(A265)-1,3)+2),artwork.xlsx!$N$1,"") &amp; """,",
 IF(AND(MOD(ROW(A265)-1,3)=1,INDEX(artwork.xlsx!J:J,QUOTIENT(ROW(A265)-1,3)+2)&lt;&gt;""),
SUBSTITUTE(    artwork.xlsx!$K$1&amp;": '\\n" &amp;
SUBSTITUTE(SUBSTITUTE(SUBSTITUTE(SUBSTITUTE(SUBSTITUTE(INDEX(artwork.xlsx!K:K,QUOTIENT(ROW(A265)-1,3)+2),"'","\'"),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IF(MOD(ROW(A265)-1,3)=2,"","")))</f>
        <v>id: "horsetraders",  frenchName: "Maquignons",  artwork: "http://wiki.dominionstrategy.com/images/8/89/Horse_TradersArt.jpg",</v>
      </c>
    </row>
    <row r="271" spans="1:3" ht="225" x14ac:dyDescent="0.25">
      <c r="A271" t="str">
        <f>IF(AND(MOD(ROW(A266)-1,3)=0,INDEX(artwork.xlsx!G:G,QUOTIENT(ROW(A266)-1,3)+2)&lt;&gt;""),"/* "&amp;INDEX(artwork.xlsx!G:G,QUOTIENT(ROW(A266)-1,3)+2)&amp;" */","  ")&amp;
IF(AND(INDEX(artwork.xlsx!F:F,QUOTIENT(ROW(A266)-1,3)+2)&lt;&gt;""),"/* "&amp;INDEX(artwork.xlsx!F:F,QUOTIENT(ROW(A266)-1,3)+2)&amp;" */","  ")&amp;IF(AND(ISERROR(MATCH("},",B271:B$5003,0)), ISERROR(MATCH("    ];",$A$5:A270,0))),"];","")</f>
        <v xml:space="preserve">    </v>
      </c>
      <c r="B271" t="str">
        <f t="shared" ref="B271:B334" si="7">IF(AND(C270&lt;&gt;"",MOD(ROW(A269)-1,3)=2),"},","")&amp;IF(AND(C271&lt;&gt;"",MOD(ROW(A266)-1,3)=0),"{","")</f>
        <v/>
      </c>
      <c r="C271" s="18" t="str">
        <f>IF(AND(MOD(ROW(A266)-1,3)=0, INDEX(artwork.xlsx!J:J,QUOTIENT(ROW(A266)-1,3)+2)&lt;&gt;""),
     artwork.xlsx!$H$1&amp;": """ &amp;SUBSTITUTE(INDEX(artwork.xlsx!H:H,QUOTIENT(ROW(A266)-1,3)+2)," ","") &amp;""",  " &amp;
     artwork.xlsx!$J$1&amp; ": """ &amp; INDEX(artwork.xlsx!J:J,QUOTIENT(ROW(A266)-1,3)+2) &amp;""",  " &amp;
     artwork.xlsx!$L$1&amp; ": """ &amp; SUBSTITUTE(IF(LEFT(INDEX(artwork.xlsx!L:L,QUOTIENT(ROW(A266)-1,3)+2),4)="http","",artwork.xlsx!$M$1) &amp; INDEX(artwork.xlsx!L:L,QUOTIENT(ROW(A266)-1,3)+2),artwork.xlsx!$N$1,"") &amp; """,",
 IF(AND(MOD(ROW(A266)-1,3)=1,INDEX(artwork.xlsx!J:J,QUOTIENT(ROW(A266)-1,3)+2)&lt;&gt;""),
SUBSTITUTE(    artwork.xlsx!$K$1&amp;": '\\n" &amp;
SUBSTITUTE(SUBSTITUTE(SUBSTITUTE(SUBSTITUTE(SUBSTITUTE(INDEX(artwork.xlsx!K:K,QUOTIENT(ROW(A266)-1,3)+2),"'","\'"),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IF(MOD(ROW(A266)-1,3)=2,"","")))</f>
        <v>text_html: '\
&lt;div class="card-text" style="top:2px;"&gt;&lt;div style="font-weight: bold;"&gt;&lt;div style="line-height:22px;"&gt;\
&lt;div style="display:inline;"&gt;&lt;div style="display:inline; font-size:19px;"&gt;+1 Achat&lt;/div&gt;&lt;/div&gt;&lt;br&gt;\
&lt;div style="display:inline;"&gt;&lt;div style="display:inline; font-size:19px;"&gt;&lt;div style="position: relative; left:-12px;top:1px;"&gt;+&lt;/div&gt;&lt;/div&gt;&lt;/div&gt;&lt;br&gt;\
&lt;div style="display:inline;"&gt;&lt;div style="display:inline; font-size:19px;"&gt;&lt;div style="position: relative; left:0px;top:-22px;"&gt;Défaussez deux cartes.&lt;/div&gt;&lt;/div&gt;&lt;/div&gt;&lt;br&gt;\
&lt;/div&gt;&lt;/div&gt;&lt;div class="horizontal-line" style="width:200px; height:2px;margin-top:-47px;"&gt;&lt;/div&gt;&lt;div style="position:relative; top:-2px;"&gt;&lt;div style="line-height:14px;"&gt;\
&lt;div style="display:inline;"&gt;&lt;div style="display:inline; font-size:16px;"&gt;Quand un adversaire joue une carte&lt;/div&gt;&lt;/div&gt;&lt;br&gt;\
&lt;div style="display:inline;"&gt;&lt;div style="display:inline; font-size:16px;"&gt;Attaque, vous pouvez d\'abord mettre de&lt;/div&gt;&lt;/div&gt;&lt;br&gt;\
&lt;div style="display:inline;"&gt;&lt;div style="display:inline; font-size:16px;"&gt;côté cette carte de votre main. Dans ce&lt;/div&gt;&lt;/div&gt;&lt;br&gt;\
&lt;div style="display:inline;"&gt;&lt;div style="display:inline; font-size:16px;"&gt;cas, au début de votre prochain tour,&lt;/div&gt;&lt;/div&gt;&lt;br&gt;\
&lt;div style="display:inline;"&gt;&lt;div style="display:inline; font-size:16px;"&gt;+&lt;div style="display: inline; font-weight: bold;"&gt;1 Carte&lt;/div&gt; et reprenez en main cette carte.&lt;/div&gt;&lt;/div&gt;&lt;br&gt;\
&lt;/div&gt;&lt;/div&gt;\
&lt;div class="card-text-coin-icon" style="transform:scale(0.22); top:24px; display: inline;left:140px;"&gt;\
&lt;div class="card-text-coin-text-container" style="display:inline;"&gt;\
&lt;div class="card-text-coin-text" style="color: black; display:inline; top:8px;"&gt;3&lt;/div&gt;&lt;/div&gt;&lt;/div&gt;&lt;/div&gt;'</v>
      </c>
    </row>
    <row r="272" spans="1:3" x14ac:dyDescent="0.25">
      <c r="A272" t="str">
        <f>IF(AND(MOD(ROW(A267)-1,3)=0,INDEX(artwork.xlsx!G:G,QUOTIENT(ROW(A267)-1,3)+2)&lt;&gt;""),"/* "&amp;INDEX(artwork.xlsx!G:G,QUOTIENT(ROW(A267)-1,3)+2)&amp;" */","  ")&amp;
IF(AND(INDEX(artwork.xlsx!F:F,QUOTIENT(ROW(A267)-1,3)+2)&lt;&gt;""),"/* "&amp;INDEX(artwork.xlsx!F:F,QUOTIENT(ROW(A267)-1,3)+2)&amp;" */","  ")&amp;IF(AND(ISERROR(MATCH("},",B272:B$5003,0)), ISERROR(MATCH("    ];",$A$5:A268,0))),"];","")</f>
        <v xml:space="preserve">    </v>
      </c>
      <c r="B272" t="str">
        <f t="shared" si="7"/>
        <v>},</v>
      </c>
      <c r="C272" s="18" t="str">
        <f>IF(AND(MOD(ROW(A267)-1,3)=0, INDEX(artwork.xlsx!J:J,QUOTIENT(ROW(A267)-1,3)+2)&lt;&gt;""),
     artwork.xlsx!$H$1&amp;": """ &amp;SUBSTITUTE(INDEX(artwork.xlsx!H:H,QUOTIENT(ROW(A267)-1,3)+2)," ","") &amp;""",  " &amp;
     artwork.xlsx!$J$1&amp; ": """ &amp; INDEX(artwork.xlsx!J:J,QUOTIENT(ROW(A267)-1,3)+2) &amp;""",  " &amp;
     artwork.xlsx!$L$1&amp; ": """ &amp; SUBSTITUTE(IF(LEFT(INDEX(artwork.xlsx!L:L,QUOTIENT(ROW(A267)-1,3)+2),4)="http","",artwork.xlsx!$M$1) &amp; INDEX(artwork.xlsx!L:L,QUOTIENT(ROW(A267)-1,3)+2),artwork.xlsx!$N$1,"") &amp; """,",
 IF(AND(MOD(ROW(A267)-1,3)=1,INDEX(artwork.xlsx!J:J,QUOTIENT(ROW(A267)-1,3)+2)&lt;&gt;""),
SUBSTITUTE(    artwork.xlsx!$K$1&amp;": '\\n" &amp;
SUBSTITUTE(SUBSTITUTE(SUBSTITUTE(SUBSTITUTE(SUBSTITUTE(INDEX(artwork.xlsx!K:K,QUOTIENT(ROW(A267)-1,3)+2),"'","\'"),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IF(MOD(ROW(A267)-1,3)=2,"","")))</f>
        <v/>
      </c>
    </row>
    <row r="273" spans="1:3" x14ac:dyDescent="0.25">
      <c r="A273" t="str">
        <f>IF(AND(MOD(ROW(A268)-1,3)=0,INDEX(artwork.xlsx!G:G,QUOTIENT(ROW(A268)-1,3)+2)&lt;&gt;""),"/* "&amp;INDEX(artwork.xlsx!G:G,QUOTIENT(ROW(A268)-1,3)+2)&amp;" */","  ")&amp;
IF(AND(INDEX(artwork.xlsx!F:F,QUOTIENT(ROW(A268)-1,3)+2)&lt;&gt;""),"/* "&amp;INDEX(artwork.xlsx!F:F,QUOTIENT(ROW(A268)-1,3)+2)&amp;" */","  ")&amp;IF(AND(ISERROR(MATCH("},",B273:B$5003,0)), ISERROR(MATCH("    ];",$A$5:A269,0))),"];","")</f>
        <v xml:space="preserve">    </v>
      </c>
      <c r="B273" t="str">
        <f t="shared" si="7"/>
        <v>{</v>
      </c>
      <c r="C273" s="18" t="str">
        <f>IF(AND(MOD(ROW(A268)-1,3)=0, INDEX(artwork.xlsx!J:J,QUOTIENT(ROW(A268)-1,3)+2)&lt;&gt;""),
     artwork.xlsx!$H$1&amp;": """ &amp;SUBSTITUTE(INDEX(artwork.xlsx!H:H,QUOTIENT(ROW(A268)-1,3)+2)," ","") &amp;""",  " &amp;
     artwork.xlsx!$J$1&amp; ": """ &amp; INDEX(artwork.xlsx!J:J,QUOTIENT(ROW(A268)-1,3)+2) &amp;""",  " &amp;
     artwork.xlsx!$L$1&amp; ": """ &amp; SUBSTITUTE(IF(LEFT(INDEX(artwork.xlsx!L:L,QUOTIENT(ROW(A268)-1,3)+2),4)="http","",artwork.xlsx!$M$1) &amp; INDEX(artwork.xlsx!L:L,QUOTIENT(ROW(A268)-1,3)+2),artwork.xlsx!$N$1,"") &amp; """,",
 IF(AND(MOD(ROW(A268)-1,3)=1,INDEX(artwork.xlsx!J:J,QUOTIENT(ROW(A268)-1,3)+2)&lt;&gt;""),
SUBSTITUTE(    artwork.xlsx!$K$1&amp;": '\\n" &amp;
SUBSTITUTE(SUBSTITUTE(SUBSTITUTE(SUBSTITUTE(SUBSTITUTE(INDEX(artwork.xlsx!K:K,QUOTIENT(ROW(A268)-1,3)+2),"'","\'"),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IF(MOD(ROW(A268)-1,3)=2,"","")))</f>
        <v>id: "tournament",  frenchName: "Tournoi",  artwork: "http://wiki.dominionstrategy.com/images/f/f1/TournamentArt.jpg",</v>
      </c>
    </row>
    <row r="274" spans="1:3" ht="210" x14ac:dyDescent="0.25">
      <c r="A274" t="str">
        <f>IF(AND(MOD(ROW(A269)-1,3)=0,INDEX(artwork.xlsx!G:G,QUOTIENT(ROW(A269)-1,3)+2)&lt;&gt;""),"/* "&amp;INDEX(artwork.xlsx!G:G,QUOTIENT(ROW(A269)-1,3)+2)&amp;" */","  ")&amp;
IF(AND(INDEX(artwork.xlsx!F:F,QUOTIENT(ROW(A269)-1,3)+2)&lt;&gt;""),"/* "&amp;INDEX(artwork.xlsx!F:F,QUOTIENT(ROW(A269)-1,3)+2)&amp;" */","  ")&amp;IF(AND(ISERROR(MATCH("},",B274:B$5003,0)), ISERROR(MATCH("    ];",$A$5:A273,0))),"];","")</f>
        <v xml:space="preserve">    </v>
      </c>
      <c r="B274" t="str">
        <f t="shared" si="7"/>
        <v/>
      </c>
      <c r="C274" s="18" t="str">
        <f>IF(AND(MOD(ROW(A269)-1,3)=0, INDEX(artwork.xlsx!J:J,QUOTIENT(ROW(A269)-1,3)+2)&lt;&gt;""),
     artwork.xlsx!$H$1&amp;": """ &amp;SUBSTITUTE(INDEX(artwork.xlsx!H:H,QUOTIENT(ROW(A269)-1,3)+2)," ","") &amp;""",  " &amp;
     artwork.xlsx!$J$1&amp; ": """ &amp; INDEX(artwork.xlsx!J:J,QUOTIENT(ROW(A269)-1,3)+2) &amp;""",  " &amp;
     artwork.xlsx!$L$1&amp; ": """ &amp; SUBSTITUTE(IF(LEFT(INDEX(artwork.xlsx!L:L,QUOTIENT(ROW(A269)-1,3)+2),4)="http","",artwork.xlsx!$M$1) &amp; INDEX(artwork.xlsx!L:L,QUOTIENT(ROW(A269)-1,3)+2),artwork.xlsx!$N$1,"") &amp; """,",
 IF(AND(MOD(ROW(A269)-1,3)=1,INDEX(artwork.xlsx!J:J,QUOTIENT(ROW(A269)-1,3)+2)&lt;&gt;""),
SUBSTITUTE(    artwork.xlsx!$K$1&amp;": '\\n" &amp;
SUBSTITUTE(SUBSTITUTE(SUBSTITUTE(SUBSTITUTE(SUBSTITUTE(INDEX(artwork.xlsx!K:K,QUOTIENT(ROW(A269)-1,3)+2),"'","\'"),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IF(MOD(ROW(A269)-1,3)=2,"","")))</f>
        <v>text_html: '\
&lt;div class="card-text" style="top:5px;"&gt;&lt;div style="position:relative; top:0px;"&gt;&lt;div style="font-weight: bold;"&gt;\
&lt;div style="display:inline;"&gt;&lt;div style="display:inline; font-size:25px;"&gt;+1 Action&lt;/div&gt;&lt;/div&gt;&lt;br&gt;\
&lt;/div&gt;&lt;/div&gt;&lt;div style="position:relative; top:-3px;"&gt;&lt;div style="line-height:18px;"&gt;\
&lt;div style="display:inline;"&gt;&lt;div style="display:inline; font-size:17.5px;"&gt;Tous les joueurs peuvent dévoiler&lt;/div&gt;&lt;/div&gt;&lt;br&gt;\
&lt;div style="display:inline;"&gt;&lt;div style="display:inline; font-size:17.5px;"&gt;une Province de leur main.&lt;/div&gt;&lt;/div&gt;&lt;br&gt;\
&lt;div style="display:inline;"&gt;&lt;div style="display:inline; font-size:17.5px;"&gt;Si vous le faites, défaussez-la et&lt;/div&gt;&lt;/div&gt;&lt;br&gt;\
&lt;div style="display:inline;"&gt;&lt;div style="display:inline; font-size:17.5px;"&gt;recevez sur votre pioche un Prix (de la&lt;/div&gt;&lt;/div&gt;&lt;br&gt;\
&lt;div style="display:inline;"&gt;&lt;div style="display:inline; font-size:17.5px;"&gt;pile des Prix) ou un Duché. Si personne&lt;/div&gt;&lt;/div&gt;&lt;br&gt;\
&lt;div style="display:inline;"&gt;&lt;div style="display:inline; font-size:17.5px;"&gt;d\'autre ne le fait, &lt;div style="display: inline; font-weight: bold;"&gt;+1 Carte&lt;/div&gt; et +     .&lt;/div&gt;&lt;/div&gt;&lt;br&gt;\
&lt;/div&gt;&lt;/div&gt;\
&lt;div class="card-text-coin-icon" style="transform:scale(0.16); top:140px; display: inline;left:241px;"&gt;\
&lt;div class="card-text-coin-text-container" style="display:inline;"&gt;\
&lt;div class="card-text-coin-text" style="color: black; display:inline; top:8px;"&gt;1&lt;/div&gt;&lt;/div&gt;&lt;/div&gt;&lt;/div&gt;'</v>
      </c>
    </row>
    <row r="275" spans="1:3" x14ac:dyDescent="0.25">
      <c r="A275" t="str">
        <f>IF(AND(MOD(ROW(A270)-1,3)=0,INDEX(artwork.xlsx!G:G,QUOTIENT(ROW(A270)-1,3)+2)&lt;&gt;""),"/* "&amp;INDEX(artwork.xlsx!G:G,QUOTIENT(ROW(A270)-1,3)+2)&amp;" */","  ")&amp;
IF(AND(INDEX(artwork.xlsx!F:F,QUOTIENT(ROW(A270)-1,3)+2)&lt;&gt;""),"/* "&amp;INDEX(artwork.xlsx!F:F,QUOTIENT(ROW(A270)-1,3)+2)&amp;" */","  ")&amp;IF(AND(ISERROR(MATCH("},",B275:B$5003,0)), ISERROR(MATCH("    ];",$A$5:A271,0))),"];","")</f>
        <v xml:space="preserve">    </v>
      </c>
      <c r="B275" t="str">
        <f t="shared" si="7"/>
        <v>},</v>
      </c>
      <c r="C275" s="18" t="str">
        <f>IF(AND(MOD(ROW(A270)-1,3)=0, INDEX(artwork.xlsx!J:J,QUOTIENT(ROW(A270)-1,3)+2)&lt;&gt;""),
     artwork.xlsx!$H$1&amp;": """ &amp;SUBSTITUTE(INDEX(artwork.xlsx!H:H,QUOTIENT(ROW(A270)-1,3)+2)," ","") &amp;""",  " &amp;
     artwork.xlsx!$J$1&amp; ": """ &amp; INDEX(artwork.xlsx!J:J,QUOTIENT(ROW(A270)-1,3)+2) &amp;""",  " &amp;
     artwork.xlsx!$L$1&amp; ": """ &amp; SUBSTITUTE(IF(LEFT(INDEX(artwork.xlsx!L:L,QUOTIENT(ROW(A270)-1,3)+2),4)="http","",artwork.xlsx!$M$1) &amp; INDEX(artwork.xlsx!L:L,QUOTIENT(ROW(A270)-1,3)+2),artwork.xlsx!$N$1,"") &amp; """,",
 IF(AND(MOD(ROW(A270)-1,3)=1,INDEX(artwork.xlsx!J:J,QUOTIENT(ROW(A270)-1,3)+2)&lt;&gt;""),
SUBSTITUTE(    artwork.xlsx!$K$1&amp;": '\\n" &amp;
SUBSTITUTE(SUBSTITUTE(SUBSTITUTE(SUBSTITUTE(SUBSTITUTE(INDEX(artwork.xlsx!K:K,QUOTIENT(ROW(A270)-1,3)+2),"'","\'"),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IF(MOD(ROW(A270)-1,3)=2,"","")))</f>
        <v/>
      </c>
    </row>
    <row r="276" spans="1:3" x14ac:dyDescent="0.25">
      <c r="A276" t="str">
        <f>IF(AND(MOD(ROW(A271)-1,3)=0,INDEX(artwork.xlsx!G:G,QUOTIENT(ROW(A271)-1,3)+2)&lt;&gt;""),"/* "&amp;INDEX(artwork.xlsx!G:G,QUOTIENT(ROW(A271)-1,3)+2)&amp;" */","  ")&amp;
IF(AND(INDEX(artwork.xlsx!F:F,QUOTIENT(ROW(A271)-1,3)+2)&lt;&gt;""),"/* "&amp;INDEX(artwork.xlsx!F:F,QUOTIENT(ROW(A271)-1,3)+2)&amp;" */","  ")&amp;IF(AND(ISERROR(MATCH("},",B276:B$5003,0)), ISERROR(MATCH("    ];",$A$5:A272,0))),"];","")</f>
        <v xml:space="preserve">    </v>
      </c>
      <c r="B276" t="str">
        <f t="shared" si="7"/>
        <v>{</v>
      </c>
      <c r="C276" s="18" t="str">
        <f>IF(AND(MOD(ROW(A271)-1,3)=0, INDEX(artwork.xlsx!J:J,QUOTIENT(ROW(A271)-1,3)+2)&lt;&gt;""),
     artwork.xlsx!$H$1&amp;": """ &amp;SUBSTITUTE(INDEX(artwork.xlsx!H:H,QUOTIENT(ROW(A271)-1,3)+2)," ","") &amp;""",  " &amp;
     artwork.xlsx!$J$1&amp; ": """ &amp; INDEX(artwork.xlsx!J:J,QUOTIENT(ROW(A271)-1,3)+2) &amp;""",  " &amp;
     artwork.xlsx!$L$1&amp; ": """ &amp; SUBSTITUTE(IF(LEFT(INDEX(artwork.xlsx!L:L,QUOTIENT(ROW(A271)-1,3)+2),4)="http","",artwork.xlsx!$M$1) &amp; INDEX(artwork.xlsx!L:L,QUOTIENT(ROW(A271)-1,3)+2),artwork.xlsx!$N$1,"") &amp; """,",
 IF(AND(MOD(ROW(A271)-1,3)=1,INDEX(artwork.xlsx!J:J,QUOTIENT(ROW(A271)-1,3)+2)&lt;&gt;""),
SUBSTITUTE(    artwork.xlsx!$K$1&amp;": '\\n" &amp;
SUBSTITUTE(SUBSTITUTE(SUBSTITUTE(SUBSTITUTE(SUBSTITUTE(INDEX(artwork.xlsx!K:K,QUOTIENT(ROW(A271)-1,3)+2),"'","\'"),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IF(MOD(ROW(A271)-1,3)=2,"","")))</f>
        <v>id: "hamlet",  frenchName: "Hameau",  artwork: "http://wiki.dominionstrategy.com/images/b/b0/HamletArt.jpg",</v>
      </c>
    </row>
    <row r="277" spans="1:3" ht="150" x14ac:dyDescent="0.25">
      <c r="A277" t="str">
        <f>IF(AND(MOD(ROW(A272)-1,3)=0,INDEX(artwork.xlsx!G:G,QUOTIENT(ROW(A272)-1,3)+2)&lt;&gt;""),"/* "&amp;INDEX(artwork.xlsx!G:G,QUOTIENT(ROW(A272)-1,3)+2)&amp;" */","  ")&amp;
IF(AND(INDEX(artwork.xlsx!F:F,QUOTIENT(ROW(A272)-1,3)+2)&lt;&gt;""),"/* "&amp;INDEX(artwork.xlsx!F:F,QUOTIENT(ROW(A272)-1,3)+2)&amp;" */","  ")&amp;IF(AND(ISERROR(MATCH("},",B277:B$5003,0)), ISERROR(MATCH("    ];",$A$5:A276,0))),"];","")</f>
        <v xml:space="preserve">    </v>
      </c>
      <c r="B277" t="str">
        <f t="shared" si="7"/>
        <v/>
      </c>
      <c r="C277" s="18" t="str">
        <f>IF(AND(MOD(ROW(A272)-1,3)=0, INDEX(artwork.xlsx!J:J,QUOTIENT(ROW(A272)-1,3)+2)&lt;&gt;""),
     artwork.xlsx!$H$1&amp;": """ &amp;SUBSTITUTE(INDEX(artwork.xlsx!H:H,QUOTIENT(ROW(A272)-1,3)+2)," ","") &amp;""",  " &amp;
     artwork.xlsx!$J$1&amp; ": """ &amp; INDEX(artwork.xlsx!J:J,QUOTIENT(ROW(A272)-1,3)+2) &amp;""",  " &amp;
     artwork.xlsx!$L$1&amp; ": """ &amp; SUBSTITUTE(IF(LEFT(INDEX(artwork.xlsx!L:L,QUOTIENT(ROW(A272)-1,3)+2),4)="http","",artwork.xlsx!$M$1) &amp; INDEX(artwork.xlsx!L:L,QUOTIENT(ROW(A272)-1,3)+2),artwork.xlsx!$N$1,"") &amp; """,",
 IF(AND(MOD(ROW(A272)-1,3)=1,INDEX(artwork.xlsx!J:J,QUOTIENT(ROW(A272)-1,3)+2)&lt;&gt;""),
SUBSTITUTE(    artwork.xlsx!$K$1&amp;": '\\n" &amp;
SUBSTITUTE(SUBSTITUTE(SUBSTITUTE(SUBSTITUTE(SUBSTITUTE(INDEX(artwork.xlsx!K:K,QUOTIENT(ROW(A272)-1,3)+2),"'","\'"),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IF(MOD(ROW(A272)-1,3)=2,"","")))</f>
        <v>text_html: '\
&lt;div class="card-text" style="top:10px;"&gt;&lt;div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&lt;/div&gt;&lt;/div&gt;&lt;div style="position:relative; top:5px;"&gt;&lt;div style="line-height:19px;"&gt;\
&lt;div style="display:inline;"&gt;&lt;div style="display:inline; font-size:18px;"&gt;Vous pouvez défausser une carte&lt;/div&gt;&lt;/div&gt;&lt;br&gt;\
&lt;div style="display:inline;"&gt;&lt;div style="display:inline; font-size:18px;"&gt;pour &lt;div style="display: inline; font-weight: bold;"&gt;+1 Action&lt;/div&gt;.&lt;/div&gt;&lt;/div&gt;&lt;br&gt;\
&lt;div style="display:inline;"&gt;&lt;div style="display:inline; font-size:18px;"&gt;Vous pouvez défausser une carte&lt;/div&gt;&lt;/div&gt;&lt;br&gt;\
&lt;div style="display:inline;"&gt;&lt;div style="display:inline; font-size:18px;"&gt;pour &lt;div style="display: inline; font-weight: bold;"&gt;+1 Achat&lt;/div&gt;.&lt;/div&gt;&lt;/div&gt;&lt;br&gt;\
&lt;/div&gt;&lt;/div&gt;&lt;/div&gt;'</v>
      </c>
    </row>
    <row r="278" spans="1:3" x14ac:dyDescent="0.25">
      <c r="A278" t="str">
        <f>IF(AND(MOD(ROW(A273)-1,3)=0,INDEX(artwork.xlsx!G:G,QUOTIENT(ROW(A273)-1,3)+2)&lt;&gt;""),"/* "&amp;INDEX(artwork.xlsx!G:G,QUOTIENT(ROW(A273)-1,3)+2)&amp;" */","  ")&amp;
IF(AND(INDEX(artwork.xlsx!F:F,QUOTIENT(ROW(A273)-1,3)+2)&lt;&gt;""),"/* "&amp;INDEX(artwork.xlsx!F:F,QUOTIENT(ROW(A273)-1,3)+2)&amp;" */","  ")&amp;IF(AND(ISERROR(MATCH("},",B278:B$5003,0)), ISERROR(MATCH("    ];",$A$5:A274,0))),"];","")</f>
        <v xml:space="preserve">    </v>
      </c>
      <c r="B278" t="str">
        <f t="shared" si="7"/>
        <v>},</v>
      </c>
      <c r="C278" s="18" t="str">
        <f>IF(AND(MOD(ROW(A273)-1,3)=0, INDEX(artwork.xlsx!J:J,QUOTIENT(ROW(A273)-1,3)+2)&lt;&gt;""),
     artwork.xlsx!$H$1&amp;": """ &amp;SUBSTITUTE(INDEX(artwork.xlsx!H:H,QUOTIENT(ROW(A273)-1,3)+2)," ","") &amp;""",  " &amp;
     artwork.xlsx!$J$1&amp; ": """ &amp; INDEX(artwork.xlsx!J:J,QUOTIENT(ROW(A273)-1,3)+2) &amp;""",  " &amp;
     artwork.xlsx!$L$1&amp; ": """ &amp; SUBSTITUTE(IF(LEFT(INDEX(artwork.xlsx!L:L,QUOTIENT(ROW(A273)-1,3)+2),4)="http","",artwork.xlsx!$M$1) &amp; INDEX(artwork.xlsx!L:L,QUOTIENT(ROW(A273)-1,3)+2),artwork.xlsx!$N$1,"") &amp; """,",
 IF(AND(MOD(ROW(A273)-1,3)=1,INDEX(artwork.xlsx!J:J,QUOTIENT(ROW(A273)-1,3)+2)&lt;&gt;""),
SUBSTITUTE(    artwork.xlsx!$K$1&amp;": '\\n" &amp;
SUBSTITUTE(SUBSTITUTE(SUBSTITUTE(SUBSTITUTE(SUBSTITUTE(INDEX(artwork.xlsx!K:K,QUOTIENT(ROW(A273)-1,3)+2),"'","\'"),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IF(MOD(ROW(A273)-1,3)=2,"","")))</f>
        <v/>
      </c>
    </row>
    <row r="279" spans="1:3" x14ac:dyDescent="0.25">
      <c r="A279" t="str">
        <f>IF(AND(MOD(ROW(A274)-1,3)=0,INDEX(artwork.xlsx!G:G,QUOTIENT(ROW(A274)-1,3)+2)&lt;&gt;""),"/* "&amp;INDEX(artwork.xlsx!G:G,QUOTIENT(ROW(A274)-1,3)+2)&amp;" */","  ")&amp;
IF(AND(INDEX(artwork.xlsx!F:F,QUOTIENT(ROW(A274)-1,3)+2)&lt;&gt;""),"/* "&amp;INDEX(artwork.xlsx!F:F,QUOTIENT(ROW(A274)-1,3)+2)&amp;" */","  ")&amp;IF(AND(ISERROR(MATCH("},",B279:B$5003,0)), ISERROR(MATCH("    ];",$A$5:A275,0))),"];","")</f>
        <v xml:space="preserve">    </v>
      </c>
      <c r="B279" t="str">
        <f t="shared" si="7"/>
        <v>{</v>
      </c>
      <c r="C279" s="18" t="str">
        <f>IF(AND(MOD(ROW(A274)-1,3)=0, INDEX(artwork.xlsx!J:J,QUOTIENT(ROW(A274)-1,3)+2)&lt;&gt;""),
     artwork.xlsx!$H$1&amp;": """ &amp;SUBSTITUTE(INDEX(artwork.xlsx!H:H,QUOTIENT(ROW(A274)-1,3)+2)," ","") &amp;""",  " &amp;
     artwork.xlsx!$J$1&amp; ": """ &amp; INDEX(artwork.xlsx!J:J,QUOTIENT(ROW(A274)-1,3)+2) &amp;""",  " &amp;
     artwork.xlsx!$L$1&amp; ": """ &amp; SUBSTITUTE(IF(LEFT(INDEX(artwork.xlsx!L:L,QUOTIENT(ROW(A274)-1,3)+2),4)="http","",artwork.xlsx!$M$1) &amp; INDEX(artwork.xlsx!L:L,QUOTIENT(ROW(A274)-1,3)+2),artwork.xlsx!$N$1,"") &amp; """,",
 IF(AND(MOD(ROW(A274)-1,3)=1,INDEX(artwork.xlsx!J:J,QUOTIENT(ROW(A274)-1,3)+2)&lt;&gt;""),
SUBSTITUTE(    artwork.xlsx!$K$1&amp;": '\\n" &amp;
SUBSTITUTE(SUBSTITUTE(SUBSTITUTE(SUBSTITUTE(SUBSTITUTE(INDEX(artwork.xlsx!K:K,QUOTIENT(ROW(A274)-1,3)+2),"'","\'"),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IF(MOD(ROW(A274)-1,3)=2,"","")))</f>
        <v>id: "jester",  frenchName: "Bouffon",  artwork: "http://wiki.dominionstrategy.com/images/f/ff/JesterArt.jpg",</v>
      </c>
    </row>
    <row r="280" spans="1:3" ht="210" x14ac:dyDescent="0.25">
      <c r="A280" t="str">
        <f>IF(AND(MOD(ROW(A275)-1,3)=0,INDEX(artwork.xlsx!G:G,QUOTIENT(ROW(A275)-1,3)+2)&lt;&gt;""),"/* "&amp;INDEX(artwork.xlsx!G:G,QUOTIENT(ROW(A275)-1,3)+2)&amp;" */","  ")&amp;
IF(AND(INDEX(artwork.xlsx!F:F,QUOTIENT(ROW(A275)-1,3)+2)&lt;&gt;""),"/* "&amp;INDEX(artwork.xlsx!F:F,QUOTIENT(ROW(A275)-1,3)+2)&amp;" */","  ")&amp;IF(AND(ISERROR(MATCH("},",B280:B$5003,0)), ISERROR(MATCH("    ];",$A$5:A279,0))),"];","")</f>
        <v xml:space="preserve">    </v>
      </c>
      <c r="B280" t="str">
        <f t="shared" si="7"/>
        <v/>
      </c>
      <c r="C280" s="18" t="str">
        <f>IF(AND(MOD(ROW(A275)-1,3)=0, INDEX(artwork.xlsx!J:J,QUOTIENT(ROW(A275)-1,3)+2)&lt;&gt;""),
     artwork.xlsx!$H$1&amp;": """ &amp;SUBSTITUTE(INDEX(artwork.xlsx!H:H,QUOTIENT(ROW(A275)-1,3)+2)," ","") &amp;""",  " &amp;
     artwork.xlsx!$J$1&amp; ": """ &amp; INDEX(artwork.xlsx!J:J,QUOTIENT(ROW(A275)-1,3)+2) &amp;""",  " &amp;
     artwork.xlsx!$L$1&amp; ": """ &amp; SUBSTITUTE(IF(LEFT(INDEX(artwork.xlsx!L:L,QUOTIENT(ROW(A275)-1,3)+2),4)="http","",artwork.xlsx!$M$1) &amp; INDEX(artwork.xlsx!L:L,QUOTIENT(ROW(A275)-1,3)+2),artwork.xlsx!$N$1,"") &amp; """,",
 IF(AND(MOD(ROW(A275)-1,3)=1,INDEX(artwork.xlsx!J:J,QUOTIENT(ROW(A275)-1,3)+2)&lt;&gt;""),
SUBSTITUTE(    artwork.xlsx!$K$1&amp;": '\\n" &amp;
SUBSTITUTE(SUBSTITUTE(SUBSTITUTE(SUBSTITUTE(SUBSTITUTE(INDEX(artwork.xlsx!K:K,QUOTIENT(ROW(A275)-1,3)+2),"'","\'"),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IF(MOD(ROW(A275)-1,3)=2,"","")))</f>
        <v>text_html: '\
&lt;div class="card-text" style="top:5px;"&gt;&lt;div style="position:relative; top:5px;"&gt;\
&lt;div style="display:inline;"&gt;&lt;div style="display:inline; font-size:26px;"&gt;+   &lt;/div&gt;&lt;/div&gt;&lt;br&gt;\
&lt;/div&gt;&lt;div style="position:relative; top:10px;"&gt;&lt;div style="line-height:18px;"&gt;\
&lt;div style="display:inline;"&gt;&lt;div style="display:inline; font-size:19px;"&gt;Tous vos adversaires défaussent la&lt;/div&gt;&lt;/div&gt;&lt;br&gt;\
&lt;div style="display:inline;"&gt;&lt;div style="display:inline; font-size:19px;"&gt;carte du haut de leur pioche. Si&lt;/div&gt;&lt;/div&gt;&lt;br&gt;\
&lt;div style="display:inline;"&gt;&lt;div style="display:inline; font-size:19px;"&gt;c\'est une carte Victoire, ils&lt;/div&gt;&lt;/div&gt;&lt;br&gt;\
&lt;div style="display:inline;"&gt;&lt;div style="display:inline; font-size:19px;"&gt;reçoivent une Malédiction; sinon&lt;/div&gt;&lt;/div&gt;&lt;br&gt;\
&lt;div style="display:inline;"&gt;&lt;div style="display:inline; font-size:19px;"&gt;décidez qui en reçoit un exemplaire :&lt;/div&gt;&lt;/div&gt;&lt;br&gt;\
&lt;div style="display:inline;"&gt;&lt;div style="display:inline; font-size:19px;"&gt;vous ou l\'adversaire.&lt;/div&gt;&lt;/div&gt;&lt;br&gt;\
&lt;/div&gt;&lt;/div&gt;\
&lt;div class="card-text-coin-icon" style="transform:scale(0.24); top:6px;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281" spans="1:3" x14ac:dyDescent="0.25">
      <c r="A281" t="str">
        <f>IF(AND(MOD(ROW(A276)-1,3)=0,INDEX(artwork.xlsx!G:G,QUOTIENT(ROW(A276)-1,3)+2)&lt;&gt;""),"/* "&amp;INDEX(artwork.xlsx!G:G,QUOTIENT(ROW(A276)-1,3)+2)&amp;" */","  ")&amp;
IF(AND(INDEX(artwork.xlsx!F:F,QUOTIENT(ROW(A276)-1,3)+2)&lt;&gt;""),"/* "&amp;INDEX(artwork.xlsx!F:F,QUOTIENT(ROW(A276)-1,3)+2)&amp;" */","  ")&amp;IF(AND(ISERROR(MATCH("},",B281:B$5003,0)), ISERROR(MATCH("    ];",$A$5:A277,0))),"];","")</f>
        <v xml:space="preserve">    </v>
      </c>
      <c r="B281" t="str">
        <f t="shared" si="7"/>
        <v>},</v>
      </c>
      <c r="C281" s="18" t="str">
        <f>IF(AND(MOD(ROW(A276)-1,3)=0, INDEX(artwork.xlsx!J:J,QUOTIENT(ROW(A276)-1,3)+2)&lt;&gt;""),
     artwork.xlsx!$H$1&amp;": """ &amp;SUBSTITUTE(INDEX(artwork.xlsx!H:H,QUOTIENT(ROW(A276)-1,3)+2)," ","") &amp;""",  " &amp;
     artwork.xlsx!$J$1&amp; ": """ &amp; INDEX(artwork.xlsx!J:J,QUOTIENT(ROW(A276)-1,3)+2) &amp;""",  " &amp;
     artwork.xlsx!$L$1&amp; ": """ &amp; SUBSTITUTE(IF(LEFT(INDEX(artwork.xlsx!L:L,QUOTIENT(ROW(A276)-1,3)+2),4)="http","",artwork.xlsx!$M$1) &amp; INDEX(artwork.xlsx!L:L,QUOTIENT(ROW(A276)-1,3)+2),artwork.xlsx!$N$1,"") &amp; """,",
 IF(AND(MOD(ROW(A276)-1,3)=1,INDEX(artwork.xlsx!J:J,QUOTIENT(ROW(A276)-1,3)+2)&lt;&gt;""),
SUBSTITUTE(    artwork.xlsx!$K$1&amp;": '\\n" &amp;
SUBSTITUTE(SUBSTITUTE(SUBSTITUTE(SUBSTITUTE(SUBSTITUTE(INDEX(artwork.xlsx!K:K,QUOTIENT(ROW(A276)-1,3)+2),"'","\'"),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IF(MOD(ROW(A276)-1,3)=2,"","")))</f>
        <v/>
      </c>
    </row>
    <row r="282" spans="1:3" x14ac:dyDescent="0.25">
      <c r="A282" t="str">
        <f>IF(AND(MOD(ROW(A277)-1,3)=0,INDEX(artwork.xlsx!G:G,QUOTIENT(ROW(A277)-1,3)+2)&lt;&gt;""),"/* "&amp;INDEX(artwork.xlsx!G:G,QUOTIENT(ROW(A277)-1,3)+2)&amp;" */","  ")&amp;
IF(AND(INDEX(artwork.xlsx!F:F,QUOTIENT(ROW(A277)-1,3)+2)&lt;&gt;""),"/* "&amp;INDEX(artwork.xlsx!F:F,QUOTIENT(ROW(A277)-1,3)+2)&amp;" */","  ")&amp;IF(AND(ISERROR(MATCH("},",B282:B$5003,0)), ISERROR(MATCH("    ];",$A$5:A278,0))),"];","")</f>
        <v xml:space="preserve">    </v>
      </c>
      <c r="B282" t="str">
        <f t="shared" si="7"/>
        <v>{</v>
      </c>
      <c r="C282" s="18" t="str">
        <f>IF(AND(MOD(ROW(A277)-1,3)=0, INDEX(artwork.xlsx!J:J,QUOTIENT(ROW(A277)-1,3)+2)&lt;&gt;""),
     artwork.xlsx!$H$1&amp;": """ &amp;SUBSTITUTE(INDEX(artwork.xlsx!H:H,QUOTIENT(ROW(A277)-1,3)+2)," ","") &amp;""",  " &amp;
     artwork.xlsx!$J$1&amp; ": """ &amp; INDEX(artwork.xlsx!J:J,QUOTIENT(ROW(A277)-1,3)+2) &amp;""",  " &amp;
     artwork.xlsx!$L$1&amp; ": """ &amp; SUBSTITUTE(IF(LEFT(INDEX(artwork.xlsx!L:L,QUOTIENT(ROW(A277)-1,3)+2),4)="http","",artwork.xlsx!$M$1) &amp; INDEX(artwork.xlsx!L:L,QUOTIENT(ROW(A277)-1,3)+2),artwork.xlsx!$N$1,"") &amp; """,",
 IF(AND(MOD(ROW(A277)-1,3)=1,INDEX(artwork.xlsx!J:J,QUOTIENT(ROW(A277)-1,3)+2)&lt;&gt;""),
SUBSTITUTE(    artwork.xlsx!$K$1&amp;": '\\n" &amp;
SUBSTITUTE(SUBSTITUTE(SUBSTITUTE(SUBSTITUTE(SUBSTITUTE(INDEX(artwork.xlsx!K:K,QUOTIENT(ROW(A277)-1,3)+2),"'","\'"),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IF(MOD(ROW(A277)-1,3)=2,"","")))</f>
        <v>id: "fortuneteller",  frenchName: "Diseuse de bonne aventure",  artwork: "http://wiki.dominionstrategy.com/images/5/52/Fortune_TellerArt.jpg",</v>
      </c>
    </row>
    <row r="283" spans="1:3" ht="210" x14ac:dyDescent="0.25">
      <c r="A283" t="str">
        <f>IF(AND(MOD(ROW(A278)-1,3)=0,INDEX(artwork.xlsx!G:G,QUOTIENT(ROW(A278)-1,3)+2)&lt;&gt;""),"/* "&amp;INDEX(artwork.xlsx!G:G,QUOTIENT(ROW(A278)-1,3)+2)&amp;" */","  ")&amp;
IF(AND(INDEX(artwork.xlsx!F:F,QUOTIENT(ROW(A278)-1,3)+2)&lt;&gt;""),"/* "&amp;INDEX(artwork.xlsx!F:F,QUOTIENT(ROW(A278)-1,3)+2)&amp;" */","  ")&amp;IF(AND(ISERROR(MATCH("},",B283:B$5003,0)), ISERROR(MATCH("    ];",$A$5:A282,0))),"];","")</f>
        <v xml:space="preserve">    </v>
      </c>
      <c r="B283" t="str">
        <f t="shared" si="7"/>
        <v/>
      </c>
      <c r="C283" s="18" t="str">
        <f>IF(AND(MOD(ROW(A278)-1,3)=0, INDEX(artwork.xlsx!J:J,QUOTIENT(ROW(A278)-1,3)+2)&lt;&gt;""),
     artwork.xlsx!$H$1&amp;": """ &amp;SUBSTITUTE(INDEX(artwork.xlsx!H:H,QUOTIENT(ROW(A278)-1,3)+2)," ","") &amp;""",  " &amp;
     artwork.xlsx!$J$1&amp; ": """ &amp; INDEX(artwork.xlsx!J:J,QUOTIENT(ROW(A278)-1,3)+2) &amp;""",  " &amp;
     artwork.xlsx!$L$1&amp; ": """ &amp; SUBSTITUTE(IF(LEFT(INDEX(artwork.xlsx!L:L,QUOTIENT(ROW(A278)-1,3)+2),4)="http","",artwork.xlsx!$M$1) &amp; INDEX(artwork.xlsx!L:L,QUOTIENT(ROW(A278)-1,3)+2),artwork.xlsx!$N$1,"") &amp; """,",
 IF(AND(MOD(ROW(A278)-1,3)=1,INDEX(artwork.xlsx!J:J,QUOTIENT(ROW(A278)-1,3)+2)&lt;&gt;""),
SUBSTITUTE(    artwork.xlsx!$K$1&amp;": '\\n" &amp;
SUBSTITUTE(SUBSTITUTE(SUBSTITUTE(SUBSTITUTE(SUBSTITUTE(INDEX(artwork.xlsx!K:K,QUOTIENT(ROW(A278)-1,3)+2),"'","\'"),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IF(MOD(ROW(A278)-1,3)=2,"","")))</f>
        <v>text_html: '\
&lt;div class="card-text" style="top:5px;"&gt;&lt;div style="position:relative; top:9px;"&gt;\
&lt;div style="display:inline;"&gt;&lt;div style="display:inline; font-size:26px;"&gt;+   &lt;/div&gt;&lt;/div&gt;&lt;br&gt;\
&lt;/div&gt;&lt;div style="position:relative; top:-4px;"&gt;&lt;div style="line-height:18.5px;"&gt;\
&lt;div style="display:inline;"&gt;&lt;div style="display:inline; font-size:18.5px;"&gt;&lt;/div&gt;&lt;/div&gt;&lt;br&gt;\
&lt;div style="display:inline;"&gt;&lt;div style="display:inline; font-size:18.5px;"&gt;Tous vos adversaires dévoilent des&lt;/div&gt;&lt;/div&gt;&lt;br&gt;\
&lt;div style="display:inline;"&gt;&lt;div style="display:inline; font-size:18.5px;"&gt;cartes de leur pioche jusqu\'à dévoiler&lt;/div&gt;&lt;/div&gt;&lt;br&gt;\
&lt;div style="display:inline;"&gt;&lt;div style="display:inline; font-size:18.5px;"&gt;une carte Victoire ou une&lt;/div&gt;&lt;/div&gt;&lt;br&gt;\
&lt;div style="display:inline;"&gt;&lt;div style="display:inline; font-size:18.5px;"&gt;Malédiction. Ils la replacent et&lt;/div&gt;&lt;/div&gt;&lt;br&gt;\
&lt;div style="display:inline;"&gt;&lt;div style="display:inline; font-size:18.5px;"&gt;défaussent les autres cartes.&lt;/div&gt;&lt;/div&gt;&lt;br&gt;\
&lt;/div&gt;&lt;/div&gt;\
&lt;div class="card-text-coin-icon" style="transform:scale(0.24); top:10px; display: inline;left:142px;"&gt;\
&lt;div class="card-text-coin-text-container" style="display:inline;"&gt;\
&lt;div class="card-text-coin-text" style="color: black; display:inline; top:8px;"&gt;2&lt;/div&gt;&lt;/div&gt;&lt;/div&gt;&lt;/div&gt;'</v>
      </c>
    </row>
    <row r="284" spans="1:3" x14ac:dyDescent="0.25">
      <c r="A284" t="str">
        <f>IF(AND(MOD(ROW(A279)-1,3)=0,INDEX(artwork.xlsx!G:G,QUOTIENT(ROW(A279)-1,3)+2)&lt;&gt;""),"/* "&amp;INDEX(artwork.xlsx!G:G,QUOTIENT(ROW(A279)-1,3)+2)&amp;" */","  ")&amp;
IF(AND(INDEX(artwork.xlsx!F:F,QUOTIENT(ROW(A279)-1,3)+2)&lt;&gt;""),"/* "&amp;INDEX(artwork.xlsx!F:F,QUOTIENT(ROW(A279)-1,3)+2)&amp;" */","  ")&amp;IF(AND(ISERROR(MATCH("},",B284:B$5003,0)), ISERROR(MATCH("    ];",$A$5:A280,0))),"];","")</f>
        <v xml:space="preserve">    </v>
      </c>
      <c r="B284" t="str">
        <f t="shared" si="7"/>
        <v>},</v>
      </c>
      <c r="C284" s="18" t="str">
        <f>IF(AND(MOD(ROW(A279)-1,3)=0, INDEX(artwork.xlsx!J:J,QUOTIENT(ROW(A279)-1,3)+2)&lt;&gt;""),
     artwork.xlsx!$H$1&amp;": """ &amp;SUBSTITUTE(INDEX(artwork.xlsx!H:H,QUOTIENT(ROW(A279)-1,3)+2)," ","") &amp;""",  " &amp;
     artwork.xlsx!$J$1&amp; ": """ &amp; INDEX(artwork.xlsx!J:J,QUOTIENT(ROW(A279)-1,3)+2) &amp;""",  " &amp;
     artwork.xlsx!$L$1&amp; ": """ &amp; SUBSTITUTE(IF(LEFT(INDEX(artwork.xlsx!L:L,QUOTIENT(ROW(A279)-1,3)+2),4)="http","",artwork.xlsx!$M$1) &amp; INDEX(artwork.xlsx!L:L,QUOTIENT(ROW(A279)-1,3)+2),artwork.xlsx!$N$1,"") &amp; """,",
 IF(AND(MOD(ROW(A279)-1,3)=1,INDEX(artwork.xlsx!J:J,QUOTIENT(ROW(A279)-1,3)+2)&lt;&gt;""),
SUBSTITUTE(    artwork.xlsx!$K$1&amp;": '\\n" &amp;
SUBSTITUTE(SUBSTITUTE(SUBSTITUTE(SUBSTITUTE(SUBSTITUTE(INDEX(artwork.xlsx!K:K,QUOTIENT(ROW(A279)-1,3)+2),"'","\'"),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IF(MOD(ROW(A279)-1,3)=2,"","")))</f>
        <v/>
      </c>
    </row>
    <row r="285" spans="1:3" x14ac:dyDescent="0.25">
      <c r="A285" t="str">
        <f>IF(AND(MOD(ROW(A280)-1,3)=0,INDEX(artwork.xlsx!G:G,QUOTIENT(ROW(A280)-1,3)+2)&lt;&gt;""),"/* "&amp;INDEX(artwork.xlsx!G:G,QUOTIENT(ROW(A280)-1,3)+2)&amp;" */","  ")&amp;
IF(AND(INDEX(artwork.xlsx!F:F,QUOTIENT(ROW(A280)-1,3)+2)&lt;&gt;""),"/* "&amp;INDEX(artwork.xlsx!F:F,QUOTIENT(ROW(A280)-1,3)+2)&amp;" */","  ")&amp;IF(AND(ISERROR(MATCH("},",B285:B$5003,0)), ISERROR(MATCH("    ];",$A$5:A281,0))),"];","")</f>
        <v xml:space="preserve">    </v>
      </c>
      <c r="B285" t="str">
        <f t="shared" si="7"/>
        <v>{</v>
      </c>
      <c r="C285" s="18" t="str">
        <f>IF(AND(MOD(ROW(A280)-1,3)=0, INDEX(artwork.xlsx!J:J,QUOTIENT(ROW(A280)-1,3)+2)&lt;&gt;""),
     artwork.xlsx!$H$1&amp;": """ &amp;SUBSTITUTE(INDEX(artwork.xlsx!H:H,QUOTIENT(ROW(A280)-1,3)+2)," ","") &amp;""",  " &amp;
     artwork.xlsx!$J$1&amp; ": """ &amp; INDEX(artwork.xlsx!J:J,QUOTIENT(ROW(A280)-1,3)+2) &amp;""",  " &amp;
     artwork.xlsx!$L$1&amp; ": """ &amp; SUBSTITUTE(IF(LEFT(INDEX(artwork.xlsx!L:L,QUOTIENT(ROW(A280)-1,3)+2),4)="http","",artwork.xlsx!$M$1) &amp; INDEX(artwork.xlsx!L:L,QUOTIENT(ROW(A280)-1,3)+2),artwork.xlsx!$N$1,"") &amp; """,",
 IF(AND(MOD(ROW(A280)-1,3)=1,INDEX(artwork.xlsx!J:J,QUOTIENT(ROW(A280)-1,3)+2)&lt;&gt;""),
SUBSTITUTE(    artwork.xlsx!$K$1&amp;": '\\n" &amp;
SUBSTITUTE(SUBSTITUTE(SUBSTITUTE(SUBSTITUTE(SUBSTITUTE(INDEX(artwork.xlsx!K:K,QUOTIENT(ROW(A280)-1,3)+2),"'","\'"),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IF(MOD(ROW(A280)-1,3)=2,"","")))</f>
        <v>id: "fairgrounds",  frenchName: "Champ de foire",  artwork: "http://wiki.dominionstrategy.com/images/e/e1/FairgroundsArt.jpg",</v>
      </c>
    </row>
    <row r="286" spans="1:3" ht="150" x14ac:dyDescent="0.25">
      <c r="A286" t="str">
        <f>IF(AND(MOD(ROW(A281)-1,3)=0,INDEX(artwork.xlsx!G:G,QUOTIENT(ROW(A281)-1,3)+2)&lt;&gt;""),"/* "&amp;INDEX(artwork.xlsx!G:G,QUOTIENT(ROW(A281)-1,3)+2)&amp;" */","  ")&amp;
IF(AND(INDEX(artwork.xlsx!F:F,QUOTIENT(ROW(A281)-1,3)+2)&lt;&gt;""),"/* "&amp;INDEX(artwork.xlsx!F:F,QUOTIENT(ROW(A281)-1,3)+2)&amp;" */","  ")&amp;IF(AND(ISERROR(MATCH("},",B286:B$5003,0)), ISERROR(MATCH("    ];",$A$5:A285,0))),"];","")</f>
        <v xml:space="preserve">    </v>
      </c>
      <c r="B286" t="str">
        <f t="shared" si="7"/>
        <v/>
      </c>
      <c r="C286" s="18" t="str">
        <f>IF(AND(MOD(ROW(A281)-1,3)=0, INDEX(artwork.xlsx!J:J,QUOTIENT(ROW(A281)-1,3)+2)&lt;&gt;""),
     artwork.xlsx!$H$1&amp;": """ &amp;SUBSTITUTE(INDEX(artwork.xlsx!H:H,QUOTIENT(ROW(A281)-1,3)+2)," ","") &amp;""",  " &amp;
     artwork.xlsx!$J$1&amp; ": """ &amp; INDEX(artwork.xlsx!J:J,QUOTIENT(ROW(A281)-1,3)+2) &amp;""",  " &amp;
     artwork.xlsx!$L$1&amp; ": """ &amp; SUBSTITUTE(IF(LEFT(INDEX(artwork.xlsx!L:L,QUOTIENT(ROW(A281)-1,3)+2),4)="http","",artwork.xlsx!$M$1) &amp; INDEX(artwork.xlsx!L:L,QUOTIENT(ROW(A281)-1,3)+2),artwork.xlsx!$N$1,"") &amp; """,",
 IF(AND(MOD(ROW(A281)-1,3)=1,INDEX(artwork.xlsx!J:J,QUOTIENT(ROW(A281)-1,3)+2)&lt;&gt;""),
SUBSTITUTE(    artwork.xlsx!$K$1&amp;": '\\n" &amp;
SUBSTITUTE(SUBSTITUTE(SUBSTITUTE(SUBSTITUTE(SUBSTITUTE(INDEX(artwork.xlsx!K:K,QUOTIENT(ROW(A281)-1,3)+2),"'","\'"),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IF(MOD(ROW(A281)-1,3)=2,"","")))</f>
        <v>text_html: '\
&lt;div class="card-text" style="top:47px;"&gt;&lt;div style="position:relative; top:10px;"&gt;&lt;div style="line-height:19px;"&gt;\
&lt;div style="display:inline;"&gt;&lt;div style="display:inline; font-size:19px;"&gt;Vaut         pour chaque 5 cartes de&lt;/div&gt;&lt;/div&gt;&lt;br&gt;\
&lt;div style="display:inline;"&gt;&lt;div style="display:inline; font-size:19px;"&gt;noms différents que vous avez&lt;/div&gt;&lt;/div&gt;&lt;br&gt;\
&lt;div style="display:inline;"&gt;&lt;div style="display:inline; font-size:19px;"&gt;(arrondi inférieurement).&lt;/div&gt;&lt;/div&gt;&lt;br&gt;\
&lt;/div&gt;&lt;/div&gt;\
&lt;div class="card-text-vp-icon-container" style="display:inline; transform:scale(0.21); top:10px;left:66px;"&gt;\
&lt;div class="card-text-vp-text-container"&gt;\
&lt;div class="card-text-vp-text" style="top:8px;"&gt;2&lt;/div&gt;&lt;/div&gt;\
&lt;div class="card-text-vp-icon"&gt;&lt;/div&gt;&lt;/div&gt;&lt;/div&gt;'</v>
      </c>
    </row>
    <row r="287" spans="1:3" x14ac:dyDescent="0.25">
      <c r="A287" t="str">
        <f>IF(AND(MOD(ROW(A282)-1,3)=0,INDEX(artwork.xlsx!G:G,QUOTIENT(ROW(A282)-1,3)+2)&lt;&gt;""),"/* "&amp;INDEX(artwork.xlsx!G:G,QUOTIENT(ROW(A282)-1,3)+2)&amp;" */","  ")&amp;
IF(AND(INDEX(artwork.xlsx!F:F,QUOTIENT(ROW(A282)-1,3)+2)&lt;&gt;""),"/* "&amp;INDEX(artwork.xlsx!F:F,QUOTIENT(ROW(A282)-1,3)+2)&amp;" */","  ")&amp;IF(AND(ISERROR(MATCH("},",B287:B$5003,0)), ISERROR(MATCH("    ];",$A$5:A283,0))),"];","")</f>
        <v xml:space="preserve">    </v>
      </c>
      <c r="B287" t="str">
        <f t="shared" si="7"/>
        <v>},</v>
      </c>
      <c r="C287" s="18" t="str">
        <f>IF(AND(MOD(ROW(A282)-1,3)=0, INDEX(artwork.xlsx!J:J,QUOTIENT(ROW(A282)-1,3)+2)&lt;&gt;""),
     artwork.xlsx!$H$1&amp;": """ &amp;SUBSTITUTE(INDEX(artwork.xlsx!H:H,QUOTIENT(ROW(A282)-1,3)+2)," ","") &amp;""",  " &amp;
     artwork.xlsx!$J$1&amp; ": """ &amp; INDEX(artwork.xlsx!J:J,QUOTIENT(ROW(A282)-1,3)+2) &amp;""",  " &amp;
     artwork.xlsx!$L$1&amp; ": """ &amp; SUBSTITUTE(IF(LEFT(INDEX(artwork.xlsx!L:L,QUOTIENT(ROW(A282)-1,3)+2),4)="http","",artwork.xlsx!$M$1) &amp; INDEX(artwork.xlsx!L:L,QUOTIENT(ROW(A282)-1,3)+2),artwork.xlsx!$N$1,"") &amp; """,",
 IF(AND(MOD(ROW(A282)-1,3)=1,INDEX(artwork.xlsx!J:J,QUOTIENT(ROW(A282)-1,3)+2)&lt;&gt;""),
SUBSTITUTE(    artwork.xlsx!$K$1&amp;": '\\n" &amp;
SUBSTITUTE(SUBSTITUTE(SUBSTITUTE(SUBSTITUTE(SUBSTITUTE(INDEX(artwork.xlsx!K:K,QUOTIENT(ROW(A282)-1,3)+2),"'","\'"),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IF(MOD(ROW(A282)-1,3)=2,"","")))</f>
        <v/>
      </c>
    </row>
    <row r="288" spans="1:3" x14ac:dyDescent="0.25">
      <c r="A288" t="str">
        <f>IF(AND(MOD(ROW(A283)-1,3)=0,INDEX(artwork.xlsx!G:G,QUOTIENT(ROW(A283)-1,3)+2)&lt;&gt;""),"/* "&amp;INDEX(artwork.xlsx!G:G,QUOTIENT(ROW(A283)-1,3)+2)&amp;" */","  ")&amp;
IF(AND(INDEX(artwork.xlsx!F:F,QUOTIENT(ROW(A283)-1,3)+2)&lt;&gt;""),"/* "&amp;INDEX(artwork.xlsx!F:F,QUOTIENT(ROW(A283)-1,3)+2)&amp;" */","  ")&amp;IF(AND(ISERROR(MATCH("},",B288:B$5003,0)), ISERROR(MATCH("    ];",$A$5:A284,0))),"];","")</f>
        <v xml:space="preserve">  /* t */</v>
      </c>
      <c r="B288" t="str">
        <f t="shared" si="7"/>
        <v>{</v>
      </c>
      <c r="C288" s="18" t="str">
        <f>IF(AND(MOD(ROW(A283)-1,3)=0, INDEX(artwork.xlsx!J:J,QUOTIENT(ROW(A283)-1,3)+2)&lt;&gt;""),
     artwork.xlsx!$H$1&amp;": """ &amp;SUBSTITUTE(INDEX(artwork.xlsx!H:H,QUOTIENT(ROW(A283)-1,3)+2)," ","") &amp;""",  " &amp;
     artwork.xlsx!$J$1&amp; ": """ &amp; INDEX(artwork.xlsx!J:J,QUOTIENT(ROW(A283)-1,3)+2) &amp;""",  " &amp;
     artwork.xlsx!$L$1&amp; ": """ &amp; SUBSTITUTE(IF(LEFT(INDEX(artwork.xlsx!L:L,QUOTIENT(ROW(A283)-1,3)+2),4)="http","",artwork.xlsx!$M$1) &amp; INDEX(artwork.xlsx!L:L,QUOTIENT(ROW(A283)-1,3)+2),artwork.xlsx!$N$1,"") &amp; """,",
 IF(AND(MOD(ROW(A283)-1,3)=1,INDEX(artwork.xlsx!J:J,QUOTIENT(ROW(A283)-1,3)+2)&lt;&gt;""),
SUBSTITUTE(    artwork.xlsx!$K$1&amp;": '\\n" &amp;
SUBSTITUTE(SUBSTITUTE(SUBSTITUTE(SUBSTITUTE(SUBSTITUTE(INDEX(artwork.xlsx!K:K,QUOTIENT(ROW(A283)-1,3)+2),"'","\'"),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IF(MOD(ROW(A283)-1,3)=2,"","")))</f>
        <v>id: "hornofplenty",  frenchName: "Corne d'abondance",  artwork: "http://wiki.dominionstrategy.com/images/8/8f/Horn_of_PlentyArt.jpg",</v>
      </c>
    </row>
    <row r="289" spans="1:3" ht="210" x14ac:dyDescent="0.25">
      <c r="A289" t="str">
        <f>IF(AND(MOD(ROW(A284)-1,3)=0,INDEX(artwork.xlsx!G:G,QUOTIENT(ROW(A284)-1,3)+2)&lt;&gt;""),"/* "&amp;INDEX(artwork.xlsx!G:G,QUOTIENT(ROW(A284)-1,3)+2)&amp;" */","  ")&amp;
IF(AND(INDEX(artwork.xlsx!F:F,QUOTIENT(ROW(A284)-1,3)+2)&lt;&gt;""),"/* "&amp;INDEX(artwork.xlsx!F:F,QUOTIENT(ROW(A284)-1,3)+2)&amp;" */","  ")&amp;IF(AND(ISERROR(MATCH("},",B289:B$5003,0)), ISERROR(MATCH("    ];",$A$5:A288,0))),"];","")</f>
        <v xml:space="preserve">  /* t */</v>
      </c>
      <c r="B289" t="str">
        <f t="shared" si="7"/>
        <v/>
      </c>
      <c r="C289" s="18" t="str">
        <f>IF(AND(MOD(ROW(A284)-1,3)=0, INDEX(artwork.xlsx!J:J,QUOTIENT(ROW(A284)-1,3)+2)&lt;&gt;""),
     artwork.xlsx!$H$1&amp;": """ &amp;SUBSTITUTE(INDEX(artwork.xlsx!H:H,QUOTIENT(ROW(A284)-1,3)+2)," ","") &amp;""",  " &amp;
     artwork.xlsx!$J$1&amp; ": """ &amp; INDEX(artwork.xlsx!J:J,QUOTIENT(ROW(A284)-1,3)+2) &amp;""",  " &amp;
     artwork.xlsx!$L$1&amp; ": """ &amp; SUBSTITUTE(IF(LEFT(INDEX(artwork.xlsx!L:L,QUOTIENT(ROW(A284)-1,3)+2),4)="http","",artwork.xlsx!$M$1) &amp; INDEX(artwork.xlsx!L:L,QUOTIENT(ROW(A284)-1,3)+2),artwork.xlsx!$N$1,"") &amp; """,",
 IF(AND(MOD(ROW(A284)-1,3)=1,INDEX(artwork.xlsx!J:J,QUOTIENT(ROW(A284)-1,3)+2)&lt;&gt;""),
SUBSTITUTE(    artwork.xlsx!$K$1&amp;": '\\n" &amp;
SUBSTITUTE(SUBSTITUTE(SUBSTITUTE(SUBSTITUTE(SUBSTITUTE(INDEX(artwork.xlsx!K:K,QUOTIENT(ROW(A284)-1,3)+2),"'","\'"),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IF(MOD(ROW(A284)-1,3)=2,"","")))</f>
        <v>text_html: '\
&lt;div class="card-text" style="top:20px;"&gt;&lt;div style="position: relative; left:-29px;"&gt;\
&lt;div class="card-text-coin-icon" style="transform:scale(0.35); top:0px; display: inline;"&gt;\
&lt;div class="card-text-coin-text-container" style="display:inline;"&gt;\
&lt;div class="card-text-coin-text" style="color: black; display:inline; top:8px;"&gt;0&lt;/div&gt;&lt;/div&gt;&lt;/div&gt;&lt;/div&gt;&lt;div style="position:relative; top:40px;"&gt;&lt;div style="line-height:18px;"&gt;\
&lt;div style="display:inline;"&gt;&lt;div style="display:inline; font-size:18px;"&gt;Quand vous jouez cette carte, recevez&lt;/div&gt;&lt;/div&gt;&lt;br&gt;\
&lt;div style="display:inline;"&gt;&lt;div style="display:inline; font-size:18px;"&gt;une carte coûtant jusqu\'à       par carte&lt;/div&gt;&lt;/div&gt;&lt;br&gt;\
&lt;div style="display:inline;"&gt;&lt;div style="display:inline; font-size:18px;"&gt;en jeu de nom différent (y compris&lt;/div&gt;&lt;/div&gt;&lt;br&gt;\
&lt;div style="display:inline;"&gt;&lt;div style="display:inline; font-size:18px;"&gt;cette carte). Si la carte reçue est une&lt;/div&gt;&lt;/div&gt;&lt;br&gt;\
&lt;div style="display:inline;"&gt;&lt;div style="display:inline; font-size:18px;"&gt;carte Victoire, écartez cette carte.&lt;/div&gt;&lt;/div&gt;&lt;br&gt;\
&lt;/div&gt;&lt;/div&gt;\
&lt;div class="card-text-coin-icon" style="transform:scale(0.2); top:63px; display: inline;left:186px;"&gt;\
&lt;div class="card-text-coin-text-container" style="display:inline;"&gt;\
&lt;div class="card-text-coin-text" style="color: black; display:inline; top:8px;"&gt;1&lt;/div&gt;&lt;/div&gt;&lt;/div&gt;&lt;/div&gt;'</v>
      </c>
    </row>
    <row r="290" spans="1:3" x14ac:dyDescent="0.25">
      <c r="A290" t="str">
        <f>IF(AND(MOD(ROW(A285)-1,3)=0,INDEX(artwork.xlsx!G:G,QUOTIENT(ROW(A285)-1,3)+2)&lt;&gt;""),"/* "&amp;INDEX(artwork.xlsx!G:G,QUOTIENT(ROW(A285)-1,3)+2)&amp;" */","  ")&amp;
IF(AND(INDEX(artwork.xlsx!F:F,QUOTIENT(ROW(A285)-1,3)+2)&lt;&gt;""),"/* "&amp;INDEX(artwork.xlsx!F:F,QUOTIENT(ROW(A285)-1,3)+2)&amp;" */","  ")&amp;IF(AND(ISERROR(MATCH("},",B290:B$5003,0)), ISERROR(MATCH("    ];",$A$5:A286,0))),"];","")</f>
        <v xml:space="preserve">  /* t */</v>
      </c>
      <c r="B290" t="str">
        <f t="shared" si="7"/>
        <v>},</v>
      </c>
      <c r="C290" s="18" t="str">
        <f>IF(AND(MOD(ROW(A285)-1,3)=0, INDEX(artwork.xlsx!J:J,QUOTIENT(ROW(A285)-1,3)+2)&lt;&gt;""),
     artwork.xlsx!$H$1&amp;": """ &amp;SUBSTITUTE(INDEX(artwork.xlsx!H:H,QUOTIENT(ROW(A285)-1,3)+2)," ","") &amp;""",  " &amp;
     artwork.xlsx!$J$1&amp; ": """ &amp; INDEX(artwork.xlsx!J:J,QUOTIENT(ROW(A285)-1,3)+2) &amp;""",  " &amp;
     artwork.xlsx!$L$1&amp; ": """ &amp; SUBSTITUTE(IF(LEFT(INDEX(artwork.xlsx!L:L,QUOTIENT(ROW(A285)-1,3)+2),4)="http","",artwork.xlsx!$M$1) &amp; INDEX(artwork.xlsx!L:L,QUOTIENT(ROW(A285)-1,3)+2),artwork.xlsx!$N$1,"") &amp; """,",
 IF(AND(MOD(ROW(A285)-1,3)=1,INDEX(artwork.xlsx!J:J,QUOTIENT(ROW(A285)-1,3)+2)&lt;&gt;""),
SUBSTITUTE(    artwork.xlsx!$K$1&amp;": '\\n" &amp;
SUBSTITUTE(SUBSTITUTE(SUBSTITUTE(SUBSTITUTE(SUBSTITUTE(INDEX(artwork.xlsx!K:K,QUOTIENT(ROW(A285)-1,3)+2),"'","\'"),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IF(MOD(ROW(A285)-1,3)=2,"","")))</f>
        <v/>
      </c>
    </row>
    <row r="291" spans="1:3" x14ac:dyDescent="0.25">
      <c r="A291" t="str">
        <f>IF(AND(MOD(ROW(A286)-1,3)=0,INDEX(artwork.xlsx!G:G,QUOTIENT(ROW(A286)-1,3)+2)&lt;&gt;""),"/* "&amp;INDEX(artwork.xlsx!G:G,QUOTIENT(ROW(A286)-1,3)+2)&amp;" */","  ")&amp;
IF(AND(INDEX(artwork.xlsx!F:F,QUOTIENT(ROW(A286)-1,3)+2)&lt;&gt;""),"/* "&amp;INDEX(artwork.xlsx!F:F,QUOTIENT(ROW(A286)-1,3)+2)&amp;" */","  ")&amp;IF(AND(ISERROR(MATCH("},",B291:B$5003,0)), ISERROR(MATCH("    ];",$A$5:A287,0))),"];","")</f>
        <v xml:space="preserve">    </v>
      </c>
      <c r="B291" t="str">
        <f t="shared" si="7"/>
        <v>{</v>
      </c>
      <c r="C291" s="18" t="str">
        <f>IF(AND(MOD(ROW(A286)-1,3)=0, INDEX(artwork.xlsx!J:J,QUOTIENT(ROW(A286)-1,3)+2)&lt;&gt;""),
     artwork.xlsx!$H$1&amp;": """ &amp;SUBSTITUTE(INDEX(artwork.xlsx!H:H,QUOTIENT(ROW(A286)-1,3)+2)," ","") &amp;""",  " &amp;
     artwork.xlsx!$J$1&amp; ": """ &amp; INDEX(artwork.xlsx!J:J,QUOTIENT(ROW(A286)-1,3)+2) &amp;""",  " &amp;
     artwork.xlsx!$L$1&amp; ": """ &amp; SUBSTITUTE(IF(LEFT(INDEX(artwork.xlsx!L:L,QUOTIENT(ROW(A286)-1,3)+2),4)="http","",artwork.xlsx!$M$1) &amp; INDEX(artwork.xlsx!L:L,QUOTIENT(ROW(A286)-1,3)+2),artwork.xlsx!$N$1,"") &amp; """,",
 IF(AND(MOD(ROW(A286)-1,3)=1,INDEX(artwork.xlsx!J:J,QUOTIENT(ROW(A286)-1,3)+2)&lt;&gt;""),
SUBSTITUTE(    artwork.xlsx!$K$1&amp;": '\\n" &amp;
SUBSTITUTE(SUBSTITUTE(SUBSTITUTE(SUBSTITUTE(SUBSTITUTE(INDEX(artwork.xlsx!K:K,QUOTIENT(ROW(A286)-1,3)+2),"'","\'"),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IF(MOD(ROW(A286)-1,3)=2,"","")))</f>
        <v>id: "huntingparty",  frenchName: "Chasseurs",  artwork: "http://wiki.dominionstrategy.com/images/6/65/Hunting_PartyArt.jpg",</v>
      </c>
    </row>
    <row r="292" spans="1:3" ht="165" x14ac:dyDescent="0.25">
      <c r="A292" t="str">
        <f>IF(AND(MOD(ROW(A287)-1,3)=0,INDEX(artwork.xlsx!G:G,QUOTIENT(ROW(A287)-1,3)+2)&lt;&gt;""),"/* "&amp;INDEX(artwork.xlsx!G:G,QUOTIENT(ROW(A287)-1,3)+2)&amp;" */","  ")&amp;
IF(AND(INDEX(artwork.xlsx!F:F,QUOTIENT(ROW(A287)-1,3)+2)&lt;&gt;""),"/* "&amp;INDEX(artwork.xlsx!F:F,QUOTIENT(ROW(A287)-1,3)+2)&amp;" */","  ")&amp;IF(AND(ISERROR(MATCH("},",B292:B$5003,0)), ISERROR(MATCH("    ];",$A$5:A291,0))),"];","")</f>
        <v xml:space="preserve">    </v>
      </c>
      <c r="B292" t="str">
        <f t="shared" si="7"/>
        <v/>
      </c>
      <c r="C292" s="18" t="str">
        <f>IF(AND(MOD(ROW(A287)-1,3)=0, INDEX(artwork.xlsx!J:J,QUOTIENT(ROW(A287)-1,3)+2)&lt;&gt;""),
     artwork.xlsx!$H$1&amp;": """ &amp;SUBSTITUTE(INDEX(artwork.xlsx!H:H,QUOTIENT(ROW(A287)-1,3)+2)," ","") &amp;""",  " &amp;
     artwork.xlsx!$J$1&amp; ": """ &amp; INDEX(artwork.xlsx!J:J,QUOTIENT(ROW(A287)-1,3)+2) &amp;""",  " &amp;
     artwork.xlsx!$L$1&amp; ": """ &amp; SUBSTITUTE(IF(LEFT(INDEX(artwork.xlsx!L:L,QUOTIENT(ROW(A287)-1,3)+2),4)="http","",artwork.xlsx!$M$1) &amp; INDEX(artwork.xlsx!L:L,QUOTIENT(ROW(A287)-1,3)+2),artwork.xlsx!$N$1,"") &amp; """,",
 IF(AND(MOD(ROW(A287)-1,3)=1,INDEX(artwork.xlsx!J:J,QUOTIENT(ROW(A287)-1,3)+2)&lt;&gt;""),
SUBSTITUTE(    artwork.xlsx!$K$1&amp;": '\\n" &amp;
SUBSTITUTE(SUBSTITUTE(SUBSTITUTE(SUBSTITUTE(SUBSTITUTE(INDEX(artwork.xlsx!K:K,QUOTIENT(ROW(A287)-1,3)+2),"'","\'"),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IF(MOD(ROW(A287)-1,3)=2,"","")))</f>
        <v>text_html: '\
&lt;div class="card-text" style="top:5px;"&gt;&lt;div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&lt;/div&gt;&lt;/div&gt;&lt;div style="position:relative; top:2px;"&gt;&lt;div style="line-height:18px;"&gt;\
&lt;div style="display:inline;"&gt;&lt;div style="display:inline; font-size:18px;"&gt;Dévoilez votre main. Dévoilez des&lt;/div&gt;&lt;/div&gt;&lt;br&gt;\
&lt;div style="display:inline;"&gt;&lt;div style="display:inline; font-size:18px;"&gt;cartes de votre pioche jusqu\'à dévoiler&lt;/div&gt;&lt;/div&gt;&lt;br&gt;\
&lt;div style="display:inline;"&gt;&lt;div style="display:inline; font-size:18px;"&gt;une carte dont vous n\'ayez pas un&lt;/div&gt;&lt;/div&gt;&lt;br&gt;\
&lt;div style="display:inline;"&gt;&lt;div style="display:inline; font-size:18px;"&gt;exemplaire en main. Prenez-la&lt;/div&gt;&lt;/div&gt;&lt;br&gt;\
&lt;div style="display:inline;"&gt;&lt;div style="display:inline; font-size:18px;"&gt;en main et défaussez le reste.&lt;/div&gt;&lt;/div&gt;&lt;br&gt;\
&lt;/div&gt;&lt;/div&gt;&lt;/div&gt;'</v>
      </c>
    </row>
    <row r="293" spans="1:3" x14ac:dyDescent="0.25">
      <c r="A293" t="str">
        <f>IF(AND(MOD(ROW(A288)-1,3)=0,INDEX(artwork.xlsx!G:G,QUOTIENT(ROW(A288)-1,3)+2)&lt;&gt;""),"/* "&amp;INDEX(artwork.xlsx!G:G,QUOTIENT(ROW(A288)-1,3)+2)&amp;" */","  ")&amp;
IF(AND(INDEX(artwork.xlsx!F:F,QUOTIENT(ROW(A288)-1,3)+2)&lt;&gt;""),"/* "&amp;INDEX(artwork.xlsx!F:F,QUOTIENT(ROW(A288)-1,3)+2)&amp;" */","  ")&amp;IF(AND(ISERROR(MATCH("},",B293:B$5003,0)), ISERROR(MATCH("    ];",$A$5:A289,0))),"];","")</f>
        <v xml:space="preserve">    </v>
      </c>
      <c r="B293" t="str">
        <f t="shared" si="7"/>
        <v>},</v>
      </c>
      <c r="C293" s="18" t="str">
        <f>IF(AND(MOD(ROW(A288)-1,3)=0, INDEX(artwork.xlsx!J:J,QUOTIENT(ROW(A288)-1,3)+2)&lt;&gt;""),
     artwork.xlsx!$H$1&amp;": """ &amp;SUBSTITUTE(INDEX(artwork.xlsx!H:H,QUOTIENT(ROW(A288)-1,3)+2)," ","") &amp;""",  " &amp;
     artwork.xlsx!$J$1&amp; ": """ &amp; INDEX(artwork.xlsx!J:J,QUOTIENT(ROW(A288)-1,3)+2) &amp;""",  " &amp;
     artwork.xlsx!$L$1&amp; ": """ &amp; SUBSTITUTE(IF(LEFT(INDEX(artwork.xlsx!L:L,QUOTIENT(ROW(A288)-1,3)+2),4)="http","",artwork.xlsx!$M$1) &amp; INDEX(artwork.xlsx!L:L,QUOTIENT(ROW(A288)-1,3)+2),artwork.xlsx!$N$1,"") &amp; """,",
 IF(AND(MOD(ROW(A288)-1,3)=1,INDEX(artwork.xlsx!J:J,QUOTIENT(ROW(A288)-1,3)+2)&lt;&gt;""),
SUBSTITUTE(    artwork.xlsx!$K$1&amp;": '\\n" &amp;
SUBSTITUTE(SUBSTITUTE(SUBSTITUTE(SUBSTITUTE(SUBSTITUTE(INDEX(artwork.xlsx!K:K,QUOTIENT(ROW(A288)-1,3)+2),"'","\'"),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IF(MOD(ROW(A288)-1,3)=2,"","")))</f>
        <v/>
      </c>
    </row>
    <row r="294" spans="1:3" x14ac:dyDescent="0.25">
      <c r="A294" t="str">
        <f>IF(AND(MOD(ROW(A289)-1,3)=0,INDEX(artwork.xlsx!G:G,QUOTIENT(ROW(A289)-1,3)+2)&lt;&gt;""),"/* "&amp;INDEX(artwork.xlsx!G:G,QUOTIENT(ROW(A289)-1,3)+2)&amp;" */","  ")&amp;
IF(AND(INDEX(artwork.xlsx!F:F,QUOTIENT(ROW(A289)-1,3)+2)&lt;&gt;""),"/* "&amp;INDEX(artwork.xlsx!F:F,QUOTIENT(ROW(A289)-1,3)+2)&amp;" */","  ")&amp;IF(AND(ISERROR(MATCH("},",B294:B$5003,0)), ISERROR(MATCH("    ];",$A$5:A290,0))),"];","")</f>
        <v xml:space="preserve">    </v>
      </c>
      <c r="B294" t="str">
        <f t="shared" si="7"/>
        <v>{</v>
      </c>
      <c r="C294" s="18" t="str">
        <f>IF(AND(MOD(ROW(A289)-1,3)=0, INDEX(artwork.xlsx!J:J,QUOTIENT(ROW(A289)-1,3)+2)&lt;&gt;""),
     artwork.xlsx!$H$1&amp;": """ &amp;SUBSTITUTE(INDEX(artwork.xlsx!H:H,QUOTIENT(ROW(A289)-1,3)+2)," ","") &amp;""",  " &amp;
     artwork.xlsx!$J$1&amp; ": """ &amp; INDEX(artwork.xlsx!J:J,QUOTIENT(ROW(A289)-1,3)+2) &amp;""",  " &amp;
     artwork.xlsx!$L$1&amp; ": """ &amp; SUBSTITUTE(IF(LEFT(INDEX(artwork.xlsx!L:L,QUOTIENT(ROW(A289)-1,3)+2),4)="http","",artwork.xlsx!$M$1) &amp; INDEX(artwork.xlsx!L:L,QUOTIENT(ROW(A289)-1,3)+2),artwork.xlsx!$N$1,"") &amp; """,",
 IF(AND(MOD(ROW(A289)-1,3)=1,INDEX(artwork.xlsx!J:J,QUOTIENT(ROW(A289)-1,3)+2)&lt;&gt;""),
SUBSTITUTE(    artwork.xlsx!$K$1&amp;": '\\n" &amp;
SUBSTITUTE(SUBSTITUTE(SUBSTITUTE(SUBSTITUTE(SUBSTITUTE(INDEX(artwork.xlsx!K:K,QUOTIENT(ROW(A289)-1,3)+2),"'","\'"),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IF(MOD(ROW(A289)-1,3)=2,"","")))</f>
        <v>id: "menagerie",  frenchName: "Ménagerie",  artwork: "http://wiki.dominionstrategy.com/images/e/eb/MenagerieArt.jpg",</v>
      </c>
    </row>
    <row r="295" spans="1:3" ht="135" x14ac:dyDescent="0.25">
      <c r="A295" t="str">
        <f>IF(AND(MOD(ROW(A290)-1,3)=0,INDEX(artwork.xlsx!G:G,QUOTIENT(ROW(A290)-1,3)+2)&lt;&gt;""),"/* "&amp;INDEX(artwork.xlsx!G:G,QUOTIENT(ROW(A290)-1,3)+2)&amp;" */","  ")&amp;
IF(AND(INDEX(artwork.xlsx!F:F,QUOTIENT(ROW(A290)-1,3)+2)&lt;&gt;""),"/* "&amp;INDEX(artwork.xlsx!F:F,QUOTIENT(ROW(A290)-1,3)+2)&amp;" */","  ")&amp;IF(AND(ISERROR(MATCH("},",B295:B$5003,0)), ISERROR(MATCH("    ];",$A$5:A294,0))),"];","")</f>
        <v xml:space="preserve">    </v>
      </c>
      <c r="B295" t="str">
        <f t="shared" si="7"/>
        <v/>
      </c>
      <c r="C295" s="18" t="str">
        <f>IF(AND(MOD(ROW(A290)-1,3)=0, INDEX(artwork.xlsx!J:J,QUOTIENT(ROW(A290)-1,3)+2)&lt;&gt;""),
     artwork.xlsx!$H$1&amp;": """ &amp;SUBSTITUTE(INDEX(artwork.xlsx!H:H,QUOTIENT(ROW(A290)-1,3)+2)," ","") &amp;""",  " &amp;
     artwork.xlsx!$J$1&amp; ": """ &amp; INDEX(artwork.xlsx!J:J,QUOTIENT(ROW(A290)-1,3)+2) &amp;""",  " &amp;
     artwork.xlsx!$L$1&amp; ": """ &amp; SUBSTITUTE(IF(LEFT(INDEX(artwork.xlsx!L:L,QUOTIENT(ROW(A290)-1,3)+2),4)="http","",artwork.xlsx!$M$1) &amp; INDEX(artwork.xlsx!L:L,QUOTIENT(ROW(A290)-1,3)+2),artwork.xlsx!$N$1,"") &amp; """,",
 IF(AND(MOD(ROW(A290)-1,3)=1,INDEX(artwork.xlsx!J:J,QUOTIENT(ROW(A290)-1,3)+2)&lt;&gt;""),
SUBSTITUTE(    artwork.xlsx!$K$1&amp;": '\\n" &amp;
SUBSTITUTE(SUBSTITUTE(SUBSTITUTE(SUBSTITUTE(SUBSTITUTE(INDEX(artwork.xlsx!K:K,QUOTIENT(ROW(A290)-1,3)+2),"'","\'"),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IF(MOD(ROW(A290)-1,3)=2,"","")))</f>
        <v>text_html: '\
&lt;div class="card-text" style="top:20px;"&gt;&lt;div style="position:relative; top:5px;"&gt;&lt;div style="font-weight: bold;"&gt;\
&lt;div style="display:inline;"&gt;&lt;div style="display:inline; font-size:28px;"&gt;+1 Action&lt;/div&gt;&lt;/div&gt;&lt;br&gt;\
&lt;/div&gt;&lt;/div&gt;&lt;div style="position:relative; top:10px;"&gt;&lt;div style="line-height:19px;"&gt;\
&lt;div style="display:inline;"&gt;&lt;div style="display:inline; font-size:19px;"&gt;Dévoilez votre main.&lt;/div&gt;&lt;/div&gt;&lt;br&gt;\
&lt;div style="display:inline;"&gt;&lt;div style="display:inline; font-size:19px;"&gt;Si les cartes dévoilées ont toutes&lt;/div&gt;&lt;/div&gt;&lt;br&gt;\
&lt;div style="display:inline;"&gt;&lt;div style="display:inline; font-size:19px;"&gt; des noms différents, &lt;div style="display: inline; font-weight: bold;"&gt;+3 Cartes&lt;/div&gt;.&lt;/div&gt;&lt;/div&gt;&lt;br&gt;\
&lt;div style="display:inline;"&gt;&lt;div style="display:inline; font-size:19px;"&gt;Sinon, &lt;div style="display: inline; font-weight: bold;"&gt;+1 Carte.&lt;/div&gt;&lt;/div&gt;&lt;/div&gt;&lt;br&gt;\
&lt;/div&gt;&lt;/div&gt;&lt;/div&gt;'</v>
      </c>
    </row>
    <row r="296" spans="1:3" x14ac:dyDescent="0.25">
      <c r="A296" t="str">
        <f>IF(AND(MOD(ROW(A291)-1,3)=0,INDEX(artwork.xlsx!G:G,QUOTIENT(ROW(A291)-1,3)+2)&lt;&gt;""),"/* "&amp;INDEX(artwork.xlsx!G:G,QUOTIENT(ROW(A291)-1,3)+2)&amp;" */","  ")&amp;
IF(AND(INDEX(artwork.xlsx!F:F,QUOTIENT(ROW(A291)-1,3)+2)&lt;&gt;""),"/* "&amp;INDEX(artwork.xlsx!F:F,QUOTIENT(ROW(A291)-1,3)+2)&amp;" */","  ")&amp;IF(AND(ISERROR(MATCH("},",B296:B$5003,0)), ISERROR(MATCH("    ];",$A$5:A292,0))),"];","")</f>
        <v xml:space="preserve">    </v>
      </c>
      <c r="B296" t="str">
        <f t="shared" si="7"/>
        <v>},</v>
      </c>
      <c r="C296" s="18" t="str">
        <f>IF(AND(MOD(ROW(A291)-1,3)=0, INDEX(artwork.xlsx!J:J,QUOTIENT(ROW(A291)-1,3)+2)&lt;&gt;""),
     artwork.xlsx!$H$1&amp;": """ &amp;SUBSTITUTE(INDEX(artwork.xlsx!H:H,QUOTIENT(ROW(A291)-1,3)+2)," ","") &amp;""",  " &amp;
     artwork.xlsx!$J$1&amp; ": """ &amp; INDEX(artwork.xlsx!J:J,QUOTIENT(ROW(A291)-1,3)+2) &amp;""",  " &amp;
     artwork.xlsx!$L$1&amp; ": """ &amp; SUBSTITUTE(IF(LEFT(INDEX(artwork.xlsx!L:L,QUOTIENT(ROW(A291)-1,3)+2),4)="http","",artwork.xlsx!$M$1) &amp; INDEX(artwork.xlsx!L:L,QUOTIENT(ROW(A291)-1,3)+2),artwork.xlsx!$N$1,"") &amp; """,",
 IF(AND(MOD(ROW(A291)-1,3)=1,INDEX(artwork.xlsx!J:J,QUOTIENT(ROW(A291)-1,3)+2)&lt;&gt;""),
SUBSTITUTE(    artwork.xlsx!$K$1&amp;": '\\n" &amp;
SUBSTITUTE(SUBSTITUTE(SUBSTITUTE(SUBSTITUTE(SUBSTITUTE(INDEX(artwork.xlsx!K:K,QUOTIENT(ROW(A291)-1,3)+2),"'","\'"),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IF(MOD(ROW(A291)-1,3)=2,"","")))</f>
        <v/>
      </c>
    </row>
    <row r="297" spans="1:3" x14ac:dyDescent="0.25">
      <c r="A297" t="str">
        <f>IF(AND(MOD(ROW(A292)-1,3)=0,INDEX(artwork.xlsx!G:G,QUOTIENT(ROW(A292)-1,3)+2)&lt;&gt;""),"/* "&amp;INDEX(artwork.xlsx!G:G,QUOTIENT(ROW(A292)-1,3)+2)&amp;" */","  ")&amp;
IF(AND(INDEX(artwork.xlsx!F:F,QUOTIENT(ROW(A292)-1,3)+2)&lt;&gt;""),"/* "&amp;INDEX(artwork.xlsx!F:F,QUOTIENT(ROW(A292)-1,3)+2)&amp;" */","  ")&amp;IF(AND(ISERROR(MATCH("},",B297:B$5003,0)), ISERROR(MATCH("    ];",$A$5:A293,0))),"];","")</f>
        <v xml:space="preserve">    </v>
      </c>
      <c r="B297" t="str">
        <f t="shared" si="7"/>
        <v>{</v>
      </c>
      <c r="C297" s="18" t="str">
        <f>IF(AND(MOD(ROW(A292)-1,3)=0, INDEX(artwork.xlsx!J:J,QUOTIENT(ROW(A292)-1,3)+2)&lt;&gt;""),
     artwork.xlsx!$H$1&amp;": """ &amp;SUBSTITUTE(INDEX(artwork.xlsx!H:H,QUOTIENT(ROW(A292)-1,3)+2)," ","") &amp;""",  " &amp;
     artwork.xlsx!$J$1&amp; ": """ &amp; INDEX(artwork.xlsx!J:J,QUOTIENT(ROW(A292)-1,3)+2) &amp;""",  " &amp;
     artwork.xlsx!$L$1&amp; ": """ &amp; SUBSTITUTE(IF(LEFT(INDEX(artwork.xlsx!L:L,QUOTIENT(ROW(A292)-1,3)+2),4)="http","",artwork.xlsx!$M$1) &amp; INDEX(artwork.xlsx!L:L,QUOTIENT(ROW(A292)-1,3)+2),artwork.xlsx!$N$1,"") &amp; """,",
 IF(AND(MOD(ROW(A292)-1,3)=1,INDEX(artwork.xlsx!J:J,QUOTIENT(ROW(A292)-1,3)+2)&lt;&gt;""),
SUBSTITUTE(    artwork.xlsx!$K$1&amp;": '\\n" &amp;
SUBSTITUTE(SUBSTITUTE(SUBSTITUTE(SUBSTITUTE(SUBSTITUTE(INDEX(artwork.xlsx!K:K,QUOTIENT(ROW(A292)-1,3)+2),"'","\'"),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IF(MOD(ROW(A292)-1,3)=2,"","")))</f>
        <v>id: "farmingvillage",  frenchName: "Village agricole",  artwork: "http://wiki.dominionstrategy.com/images/a/a5/Farming_VillageArt.jpg",</v>
      </c>
    </row>
    <row r="298" spans="1:3" ht="135" x14ac:dyDescent="0.25">
      <c r="A298" t="str">
        <f>IF(AND(MOD(ROW(A293)-1,3)=0,INDEX(artwork.xlsx!G:G,QUOTIENT(ROW(A293)-1,3)+2)&lt;&gt;""),"/* "&amp;INDEX(artwork.xlsx!G:G,QUOTIENT(ROW(A293)-1,3)+2)&amp;" */","  ")&amp;
IF(AND(INDEX(artwork.xlsx!F:F,QUOTIENT(ROW(A293)-1,3)+2)&lt;&gt;""),"/* "&amp;INDEX(artwork.xlsx!F:F,QUOTIENT(ROW(A293)-1,3)+2)&amp;" */","  ")&amp;IF(AND(ISERROR(MATCH("},",B298:B$5003,0)), ISERROR(MATCH("    ];",$A$5:A297,0))),"];","")</f>
        <v xml:space="preserve">    </v>
      </c>
      <c r="B298" t="str">
        <f t="shared" si="7"/>
        <v/>
      </c>
      <c r="C298" s="18" t="str">
        <f>IF(AND(MOD(ROW(A293)-1,3)=0, INDEX(artwork.xlsx!J:J,QUOTIENT(ROW(A293)-1,3)+2)&lt;&gt;""),
     artwork.xlsx!$H$1&amp;": """ &amp;SUBSTITUTE(INDEX(artwork.xlsx!H:H,QUOTIENT(ROW(A293)-1,3)+2)," ","") &amp;""",  " &amp;
     artwork.xlsx!$J$1&amp; ": """ &amp; INDEX(artwork.xlsx!J:J,QUOTIENT(ROW(A293)-1,3)+2) &amp;""",  " &amp;
     artwork.xlsx!$L$1&amp; ": """ &amp; SUBSTITUTE(IF(LEFT(INDEX(artwork.xlsx!L:L,QUOTIENT(ROW(A293)-1,3)+2),4)="http","",artwork.xlsx!$M$1) &amp; INDEX(artwork.xlsx!L:L,QUOTIENT(ROW(A293)-1,3)+2),artwork.xlsx!$N$1,"") &amp; """,",
 IF(AND(MOD(ROW(A293)-1,3)=1,INDEX(artwork.xlsx!J:J,QUOTIENT(ROW(A293)-1,3)+2)&lt;&gt;""),
SUBSTITUTE(    artwork.xlsx!$K$1&amp;": '\\n" &amp;
SUBSTITUTE(SUBSTITUTE(SUBSTITUTE(SUBSTITUTE(SUBSTITUTE(INDEX(artwork.xlsx!K:K,QUOTIENT(ROW(A293)-1,3)+2),"'","\'"),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IF(MOD(ROW(A293)-1,3)=2,"","")))</f>
        <v>text_html: '\
&lt;div class="card-text" style="top:20px;"&gt;&lt;div style="position:relative; top:-2px;"&gt;&lt;div style="font-weight: bold;"&gt;\
&lt;div style="display:inline;"&gt;&lt;div style="display:inline; font-size:28px;"&gt;+2 Actions&lt;/div&gt;&lt;/div&gt;&lt;br&gt;\
&lt;/div&gt;&lt;/div&gt;&lt;div style="position:relative; top:5px;"&gt;&lt;div style="line-height:19px;"&gt;\
&lt;div style="display:inline;"&gt;&lt;div style="display:inline; font-size:19px;"&gt;Dévoilez des cartes de votre pioche&lt;/div&gt;&lt;/div&gt;&lt;br&gt;\
&lt;div style="display:inline;"&gt;&lt;div style="display:inline; font-size:19px;"&gt;jusqu\'à dévoiler une carte Trésor&lt;/div&gt;&lt;/div&gt;&lt;br&gt;\
&lt;div style="display:inline;"&gt;&lt;div style="display:inline; font-size:19px;"&gt;ou Action. Prenez en main cette&lt;/div&gt;&lt;/div&gt;&lt;br&gt;\
&lt;div style="display:inline;"&gt;&lt;div style="display:inline; font-size:19px;"&gt;carte et défaussez les autres.&lt;/div&gt;&lt;/div&gt;&lt;br&gt;\
&lt;/div&gt;&lt;/div&gt;&lt;/div&gt;'</v>
      </c>
    </row>
    <row r="299" spans="1:3" x14ac:dyDescent="0.25">
      <c r="A299" t="str">
        <f>IF(AND(MOD(ROW(A294)-1,3)=0,INDEX(artwork.xlsx!G:G,QUOTIENT(ROW(A294)-1,3)+2)&lt;&gt;""),"/* "&amp;INDEX(artwork.xlsx!G:G,QUOTIENT(ROW(A294)-1,3)+2)&amp;" */","  ")&amp;
IF(AND(INDEX(artwork.xlsx!F:F,QUOTIENT(ROW(A294)-1,3)+2)&lt;&gt;""),"/* "&amp;INDEX(artwork.xlsx!F:F,QUOTIENT(ROW(A294)-1,3)+2)&amp;" */","  ")&amp;IF(AND(ISERROR(MATCH("},",B299:B$5003,0)), ISERROR(MATCH("    ];",$A$5:A295,0))),"];","")</f>
        <v xml:space="preserve">    </v>
      </c>
      <c r="B299" t="str">
        <f t="shared" si="7"/>
        <v>},</v>
      </c>
      <c r="C299" s="18" t="str">
        <f>IF(AND(MOD(ROW(A294)-1,3)=0, INDEX(artwork.xlsx!J:J,QUOTIENT(ROW(A294)-1,3)+2)&lt;&gt;""),
     artwork.xlsx!$H$1&amp;": """ &amp;SUBSTITUTE(INDEX(artwork.xlsx!H:H,QUOTIENT(ROW(A294)-1,3)+2)," ","") &amp;""",  " &amp;
     artwork.xlsx!$J$1&amp; ": """ &amp; INDEX(artwork.xlsx!J:J,QUOTIENT(ROW(A294)-1,3)+2) &amp;""",  " &amp;
     artwork.xlsx!$L$1&amp; ": """ &amp; SUBSTITUTE(IF(LEFT(INDEX(artwork.xlsx!L:L,QUOTIENT(ROW(A294)-1,3)+2),4)="http","",artwork.xlsx!$M$1) &amp; INDEX(artwork.xlsx!L:L,QUOTIENT(ROW(A294)-1,3)+2),artwork.xlsx!$N$1,"") &amp; """,",
 IF(AND(MOD(ROW(A294)-1,3)=1,INDEX(artwork.xlsx!J:J,QUOTIENT(ROW(A294)-1,3)+2)&lt;&gt;""),
SUBSTITUTE(    artwork.xlsx!$K$1&amp;": '\\n" &amp;
SUBSTITUTE(SUBSTITUTE(SUBSTITUTE(SUBSTITUTE(SUBSTITUTE(INDEX(artwork.xlsx!K:K,QUOTIENT(ROW(A294)-1,3)+2),"'","\'"),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IF(MOD(ROW(A294)-1,3)=2,"","")))</f>
        <v/>
      </c>
    </row>
    <row r="300" spans="1:3" x14ac:dyDescent="0.25">
      <c r="A300" t="str">
        <f>IF(AND(MOD(ROW(A295)-1,3)=0,INDEX(artwork.xlsx!G:G,QUOTIENT(ROW(A295)-1,3)+2)&lt;&gt;""),"/* "&amp;INDEX(artwork.xlsx!G:G,QUOTIENT(ROW(A295)-1,3)+2)&amp;" */","  ")&amp;
IF(AND(INDEX(artwork.xlsx!F:F,QUOTIENT(ROW(A295)-1,3)+2)&lt;&gt;""),"/* "&amp;INDEX(artwork.xlsx!F:F,QUOTIENT(ROW(A295)-1,3)+2)&amp;" */","  ")&amp;IF(AND(ISERROR(MATCH("},",B300:B$5003,0)), ISERROR(MATCH("    ];",$A$5:A296,0))),"];","")</f>
        <v xml:space="preserve">    </v>
      </c>
      <c r="B300" t="str">
        <f t="shared" si="7"/>
        <v>{</v>
      </c>
      <c r="C300" s="18" t="str">
        <f>IF(AND(MOD(ROW(A295)-1,3)=0, INDEX(artwork.xlsx!J:J,QUOTIENT(ROW(A295)-1,3)+2)&lt;&gt;""),
     artwork.xlsx!$H$1&amp;": """ &amp;SUBSTITUTE(INDEX(artwork.xlsx!H:H,QUOTIENT(ROW(A295)-1,3)+2)," ","") &amp;""",  " &amp;
     artwork.xlsx!$J$1&amp; ": """ &amp; INDEX(artwork.xlsx!J:J,QUOTIENT(ROW(A295)-1,3)+2) &amp;""",  " &amp;
     artwork.xlsx!$L$1&amp; ": """ &amp; SUBSTITUTE(IF(LEFT(INDEX(artwork.xlsx!L:L,QUOTIENT(ROW(A295)-1,3)+2),4)="http","",artwork.xlsx!$M$1) &amp; INDEX(artwork.xlsx!L:L,QUOTIENT(ROW(A295)-1,3)+2),artwork.xlsx!$N$1,"") &amp; """,",
 IF(AND(MOD(ROW(A295)-1,3)=1,INDEX(artwork.xlsx!J:J,QUOTIENT(ROW(A295)-1,3)+2)&lt;&gt;""),
SUBSTITUTE(    artwork.xlsx!$K$1&amp;": '\\n" &amp;
SUBSTITUTE(SUBSTITUTE(SUBSTITUTE(SUBSTITUTE(SUBSTITUTE(INDEX(artwork.xlsx!K:K,QUOTIENT(ROW(A295)-1,3)+2),"'","\'"),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IF(MOD(ROW(A295)-1,3)=2,"","")))</f>
        <v>id: "remake",  frenchName: "Renouvellement",  artwork: "http://wiki.dominionstrategy.com/images/f/fe/RemakeArt.jpg",</v>
      </c>
    </row>
    <row r="301" spans="1:3" ht="150" x14ac:dyDescent="0.25">
      <c r="A301" t="str">
        <f>IF(AND(MOD(ROW(A296)-1,3)=0,INDEX(artwork.xlsx!G:G,QUOTIENT(ROW(A296)-1,3)+2)&lt;&gt;""),"/* "&amp;INDEX(artwork.xlsx!G:G,QUOTIENT(ROW(A296)-1,3)+2)&amp;" */","  ")&amp;
IF(AND(INDEX(artwork.xlsx!F:F,QUOTIENT(ROW(A296)-1,3)+2)&lt;&gt;""),"/* "&amp;INDEX(artwork.xlsx!F:F,QUOTIENT(ROW(A296)-1,3)+2)&amp;" */","  ")&amp;IF(AND(ISERROR(MATCH("},",B301:B$5003,0)), ISERROR(MATCH("    ];",$A$5:A300,0))),"];","")</f>
        <v xml:space="preserve">    </v>
      </c>
      <c r="B301" t="str">
        <f t="shared" si="7"/>
        <v/>
      </c>
      <c r="C301" s="18" t="str">
        <f>IF(AND(MOD(ROW(A296)-1,3)=0, INDEX(artwork.xlsx!J:J,QUOTIENT(ROW(A296)-1,3)+2)&lt;&gt;""),
     artwork.xlsx!$H$1&amp;": """ &amp;SUBSTITUTE(INDEX(artwork.xlsx!H:H,QUOTIENT(ROW(A296)-1,3)+2)," ","") &amp;""",  " &amp;
     artwork.xlsx!$J$1&amp; ": """ &amp; INDEX(artwork.xlsx!J:J,QUOTIENT(ROW(A296)-1,3)+2) &amp;""",  " &amp;
     artwork.xlsx!$L$1&amp; ": """ &amp; SUBSTITUTE(IF(LEFT(INDEX(artwork.xlsx!L:L,QUOTIENT(ROW(A296)-1,3)+2),4)="http","",artwork.xlsx!$M$1) &amp; INDEX(artwork.xlsx!L:L,QUOTIENT(ROW(A296)-1,3)+2),artwork.xlsx!$N$1,"") &amp; """,",
 IF(AND(MOD(ROW(A296)-1,3)=1,INDEX(artwork.xlsx!J:J,QUOTIENT(ROW(A296)-1,3)+2)&lt;&gt;""),
SUBSTITUTE(    artwork.xlsx!$K$1&amp;": '\\n" &amp;
SUBSTITUTE(SUBSTITUTE(SUBSTITUTE(SUBSTITUTE(SUBSTITUTE(INDEX(artwork.xlsx!K:K,QUOTIENT(ROW(A296)-1,3)+2),"'","\'"),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IF(MOD(ROW(A296)-1,3)=2,"","")))</f>
        <v>text_html: '\
&lt;div class="card-text" style="top:29px;"&gt;&lt;div style="position:relative; top:20px;"&gt;&lt;div style="line-height:19px;"&gt;\
&lt;div style="display:inline;"&gt;&lt;div style="display:inline; font-size:19px;"&gt;Faites ceci deux fois : écartez une&lt;/div&gt;&lt;/div&gt;&lt;br&gt;\
&lt;div style="display:inline;"&gt;&lt;div style="display:inline; font-size:19px;"&gt;carte de votre main, puis recevez&lt;/div&gt;&lt;/div&gt;&lt;br&gt;\
&lt;div style="display:inline;"&gt;&lt;div style="display:inline; font-size:19px;"&gt;une carte coûtant exactement       &lt;/div&gt;&lt;/div&gt;&lt;br&gt;\
&lt;div style="display:inline;"&gt;&lt;div style="display:inline; font-size:19px;"&gt;de plus.&lt;/div&gt;&lt;/div&gt;&lt;br&gt;\
&lt;/div&gt;&lt;/div&gt;\
&lt;div class="card-text-coin-icon" style="transform:scale(0.19); top:68px; display: inline;left:243px;"&gt;\
&lt;div class="card-text-coin-text-container" style="display:inline;"&gt;\
&lt;div class="card-text-coin-text" style="color: black; display:inline; top:8px;"&gt;1&lt;/div&gt;&lt;/div&gt;&lt;/div&gt;&lt;/div&gt;'</v>
      </c>
    </row>
    <row r="302" spans="1:3" x14ac:dyDescent="0.25">
      <c r="A302" t="str">
        <f>IF(AND(MOD(ROW(A297)-1,3)=0,INDEX(artwork.xlsx!G:G,QUOTIENT(ROW(A297)-1,3)+2)&lt;&gt;""),"/* "&amp;INDEX(artwork.xlsx!G:G,QUOTIENT(ROW(A297)-1,3)+2)&amp;" */","  ")&amp;
IF(AND(INDEX(artwork.xlsx!F:F,QUOTIENT(ROW(A297)-1,3)+2)&lt;&gt;""),"/* "&amp;INDEX(artwork.xlsx!F:F,QUOTIENT(ROW(A297)-1,3)+2)&amp;" */","  ")&amp;IF(AND(ISERROR(MATCH("},",B302:B$5003,0)), ISERROR(MATCH("    ];",$A$5:A298,0))),"];","")</f>
        <v xml:space="preserve">    </v>
      </c>
      <c r="B302" t="str">
        <f t="shared" si="7"/>
        <v>},</v>
      </c>
      <c r="C302" s="18" t="str">
        <f>IF(AND(MOD(ROW(A297)-1,3)=0, INDEX(artwork.xlsx!J:J,QUOTIENT(ROW(A297)-1,3)+2)&lt;&gt;""),
     artwork.xlsx!$H$1&amp;": """ &amp;SUBSTITUTE(INDEX(artwork.xlsx!H:H,QUOTIENT(ROW(A297)-1,3)+2)," ","") &amp;""",  " &amp;
     artwork.xlsx!$J$1&amp; ": """ &amp; INDEX(artwork.xlsx!J:J,QUOTIENT(ROW(A297)-1,3)+2) &amp;""",  " &amp;
     artwork.xlsx!$L$1&amp; ": """ &amp; SUBSTITUTE(IF(LEFT(INDEX(artwork.xlsx!L:L,QUOTIENT(ROW(A297)-1,3)+2),4)="http","",artwork.xlsx!$M$1) &amp; INDEX(artwork.xlsx!L:L,QUOTIENT(ROW(A297)-1,3)+2),artwork.xlsx!$N$1,"") &amp; """,",
 IF(AND(MOD(ROW(A297)-1,3)=1,INDEX(artwork.xlsx!J:J,QUOTIENT(ROW(A297)-1,3)+2)&lt;&gt;""),
SUBSTITUTE(    artwork.xlsx!$K$1&amp;": '\\n" &amp;
SUBSTITUTE(SUBSTITUTE(SUBSTITUTE(SUBSTITUTE(SUBSTITUTE(INDEX(artwork.xlsx!K:K,QUOTIENT(ROW(A297)-1,3)+2),"'","\'"),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IF(MOD(ROW(A297)-1,3)=2,"","")))</f>
        <v/>
      </c>
    </row>
    <row r="303" spans="1:3" x14ac:dyDescent="0.25">
      <c r="A303" t="str">
        <f>IF(AND(MOD(ROW(A298)-1,3)=0,INDEX(artwork.xlsx!G:G,QUOTIENT(ROW(A298)-1,3)+2)&lt;&gt;""),"/* "&amp;INDEX(artwork.xlsx!G:G,QUOTIENT(ROW(A298)-1,3)+2)&amp;" */","  ")&amp;
IF(AND(INDEX(artwork.xlsx!F:F,QUOTIENT(ROW(A298)-1,3)+2)&lt;&gt;""),"/* "&amp;INDEX(artwork.xlsx!F:F,QUOTIENT(ROW(A298)-1,3)+2)&amp;" */","  ")&amp;IF(AND(ISERROR(MATCH("},",B303:B$5003,0)), ISERROR(MATCH("    ];",$A$5:A299,0))),"];","")</f>
        <v xml:space="preserve">/* Cornucopia */  </v>
      </c>
      <c r="B303" t="str">
        <f t="shared" si="7"/>
        <v>{</v>
      </c>
      <c r="C303" s="18" t="str">
        <f>IF(AND(MOD(ROW(A298)-1,3)=0, INDEX(artwork.xlsx!J:J,QUOTIENT(ROW(A298)-1,3)+2)&lt;&gt;""),
     artwork.xlsx!$H$1&amp;": """ &amp;SUBSTITUTE(INDEX(artwork.xlsx!H:H,QUOTIENT(ROW(A298)-1,3)+2)," ","") &amp;""",  " &amp;
     artwork.xlsx!$J$1&amp; ": """ &amp; INDEX(artwork.xlsx!J:J,QUOTIENT(ROW(A298)-1,3)+2) &amp;""",  " &amp;
     artwork.xlsx!$L$1&amp; ": """ &amp; SUBSTITUTE(IF(LEFT(INDEX(artwork.xlsx!L:L,QUOTIENT(ROW(A298)-1,3)+2),4)="http","",artwork.xlsx!$M$1) &amp; INDEX(artwork.xlsx!L:L,QUOTIENT(ROW(A298)-1,3)+2),artwork.xlsx!$N$1,"") &amp; """,",
 IF(AND(MOD(ROW(A298)-1,3)=1,INDEX(artwork.xlsx!J:J,QUOTIENT(ROW(A298)-1,3)+2)&lt;&gt;""),
SUBSTITUTE(    artwork.xlsx!$K$1&amp;": '\\n" &amp;
SUBSTITUTE(SUBSTITUTE(SUBSTITUTE(SUBSTITUTE(SUBSTITUTE(INDEX(artwork.xlsx!K:K,QUOTIENT(ROW(A298)-1,3)+2),"'","\'"),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IF(MOD(ROW(A298)-1,3)=2,"","")))</f>
        <v>id: "trustysteed",  frenchName: "Fidèle destrier",  artwork: "http://wiki.dominionstrategy.com/images/3/3f/Trusty_SteedArt.jpg",</v>
      </c>
    </row>
    <row r="304" spans="1:3" ht="210" x14ac:dyDescent="0.25">
      <c r="A304" t="str">
        <f>IF(AND(MOD(ROW(A299)-1,3)=0,INDEX(artwork.xlsx!G:G,QUOTIENT(ROW(A299)-1,3)+2)&lt;&gt;""),"/* "&amp;INDEX(artwork.xlsx!G:G,QUOTIENT(ROW(A299)-1,3)+2)&amp;" */","  ")&amp;
IF(AND(INDEX(artwork.xlsx!F:F,QUOTIENT(ROW(A299)-1,3)+2)&lt;&gt;""),"/* "&amp;INDEX(artwork.xlsx!F:F,QUOTIENT(ROW(A299)-1,3)+2)&amp;" */","  ")&amp;IF(AND(ISERROR(MATCH("},",B304:B$5003,0)), ISERROR(MATCH("    ];",$A$5:A303,0))),"];","")</f>
        <v xml:space="preserve">    </v>
      </c>
      <c r="B304" t="str">
        <f t="shared" si="7"/>
        <v/>
      </c>
      <c r="C304" s="18" t="str">
        <f>IF(AND(MOD(ROW(A299)-1,3)=0, INDEX(artwork.xlsx!J:J,QUOTIENT(ROW(A299)-1,3)+2)&lt;&gt;""),
     artwork.xlsx!$H$1&amp;": """ &amp;SUBSTITUTE(INDEX(artwork.xlsx!H:H,QUOTIENT(ROW(A299)-1,3)+2)," ","") &amp;""",  " &amp;
     artwork.xlsx!$J$1&amp; ": """ &amp; INDEX(artwork.xlsx!J:J,QUOTIENT(ROW(A299)-1,3)+2) &amp;""",  " &amp;
     artwork.xlsx!$L$1&amp; ": """ &amp; SUBSTITUTE(IF(LEFT(INDEX(artwork.xlsx!L:L,QUOTIENT(ROW(A299)-1,3)+2),4)="http","",artwork.xlsx!$M$1) &amp; INDEX(artwork.xlsx!L:L,QUOTIENT(ROW(A299)-1,3)+2),artwork.xlsx!$N$1,"") &amp; """,",
 IF(AND(MOD(ROW(A299)-1,3)=1,INDEX(artwork.xlsx!J:J,QUOTIENT(ROW(A299)-1,3)+2)&lt;&gt;""),
SUBSTITUTE(    artwork.xlsx!$K$1&amp;": '\\n" &amp;
SUBSTITUTE(SUBSTITUTE(SUBSTITUTE(SUBSTITUTE(SUBSTITUTE(INDEX(artwork.xlsx!K:K,QUOTIENT(ROW(A299)-1,3)+2),"'","\'"),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IF(MOD(ROW(A299)-1,3)=2,"","")))</f>
        <v>text_html: '\
&lt;div class="card-text" style="top:10px;"&gt;&lt;div style="position:relative; top:15px;"&gt;&lt;div style="line-height:14px;"&gt;\
&lt;div style="display:inline;"&gt;&lt;div style="display:inline; font-size:16px;"&gt;Choissisez deux options différentes :&lt;/div&gt;&lt;/div&gt;&lt;br&gt;\
&lt;div style="display:inline;"&gt;&lt;div style="display:inline; font-size:16px;"&gt;+ 2 Cartes ;&lt;/div&gt;&lt;/div&gt;&lt;br&gt;\
&lt;div style="display:inline;"&gt;&lt;div style="display:inline; font-size:16px;"&gt;+2 Actions ;&lt;/div&gt;&lt;/div&gt;&lt;br&gt;\
&lt;div style="display:inline;"&gt;&lt;div style="display:inline; font-size:16px;"&gt;+       ;&lt;/div&gt;&lt;/div&gt;&lt;br&gt;\
&lt;div style="display:inline;"&gt;&lt;div style="display:inline; font-size:16px;"&gt;recevez 4 cartes Argent et &lt;/div&gt;&lt;/div&gt;&lt;br&gt;\
&lt;div style="display:inline;"&gt;&lt;div style="display:inline; font-size:16px;"&gt;défaussez votre deck.&lt;/div&gt;&lt;/div&gt;&lt;br&gt;\
&lt;/div&gt;&lt;/div&gt;&lt;div class="card-text" style="position:absolute; top:137px;"&gt;&lt;div style="line-height:19px;"&gt;\
&lt;div style="display:inline;"&gt;&lt;div style="display: inline; font-size:16px; font-style: italic;"&gt;(Ne fait pas partie de la réserve.)&lt;/div&gt;&lt;/div&gt;&lt;br&gt;\
&lt;/div&gt;&lt;/div&gt;\
&lt;div class="card-text-coin-icon" style="transform:scale(0.18); top:72px; display: inline;left:132px;"&gt;\
&lt;div class="card-text-coin-text-container" style="display:inline;"&gt;\
&lt;div class="card-text-coin-text" style="color: black; display:inline; top:8px;"&gt;2&lt;/div&gt;&lt;/div&gt;&lt;/div&gt;&lt;/div&gt;'</v>
      </c>
    </row>
    <row r="305" spans="1:3" x14ac:dyDescent="0.25">
      <c r="A305" t="str">
        <f>IF(AND(MOD(ROW(A300)-1,3)=0,INDEX(artwork.xlsx!G:G,QUOTIENT(ROW(A300)-1,3)+2)&lt;&gt;""),"/* "&amp;INDEX(artwork.xlsx!G:G,QUOTIENT(ROW(A300)-1,3)+2)&amp;" */","  ")&amp;
IF(AND(INDEX(artwork.xlsx!F:F,QUOTIENT(ROW(A300)-1,3)+2)&lt;&gt;""),"/* "&amp;INDEX(artwork.xlsx!F:F,QUOTIENT(ROW(A300)-1,3)+2)&amp;" */","  ")&amp;IF(AND(ISERROR(MATCH("},",B305:B$5003,0)), ISERROR(MATCH("    ];",$A$5:A301,0))),"];","")</f>
        <v xml:space="preserve">    </v>
      </c>
      <c r="B305" t="str">
        <f t="shared" si="7"/>
        <v>},</v>
      </c>
      <c r="C305" s="18" t="str">
        <f>IF(AND(MOD(ROW(A300)-1,3)=0, INDEX(artwork.xlsx!J:J,QUOTIENT(ROW(A300)-1,3)+2)&lt;&gt;""),
     artwork.xlsx!$H$1&amp;": """ &amp;SUBSTITUTE(INDEX(artwork.xlsx!H:H,QUOTIENT(ROW(A300)-1,3)+2)," ","") &amp;""",  " &amp;
     artwork.xlsx!$J$1&amp; ": """ &amp; INDEX(artwork.xlsx!J:J,QUOTIENT(ROW(A300)-1,3)+2) &amp;""",  " &amp;
     artwork.xlsx!$L$1&amp; ": """ &amp; SUBSTITUTE(IF(LEFT(INDEX(artwork.xlsx!L:L,QUOTIENT(ROW(A300)-1,3)+2),4)="http","",artwork.xlsx!$M$1) &amp; INDEX(artwork.xlsx!L:L,QUOTIENT(ROW(A300)-1,3)+2),artwork.xlsx!$N$1,"") &amp; """,",
 IF(AND(MOD(ROW(A300)-1,3)=1,INDEX(artwork.xlsx!J:J,QUOTIENT(ROW(A300)-1,3)+2)&lt;&gt;""),
SUBSTITUTE(    artwork.xlsx!$K$1&amp;": '\\n" &amp;
SUBSTITUTE(SUBSTITUTE(SUBSTITUTE(SUBSTITUTE(SUBSTITUTE(INDEX(artwork.xlsx!K:K,QUOTIENT(ROW(A300)-1,3)+2),"'","\'"),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IF(MOD(ROW(A300)-1,3)=2,"","")))</f>
        <v/>
      </c>
    </row>
    <row r="306" spans="1:3" x14ac:dyDescent="0.25">
      <c r="A306" t="str">
        <f>IF(AND(MOD(ROW(A301)-1,3)=0,INDEX(artwork.xlsx!G:G,QUOTIENT(ROW(A301)-1,3)+2)&lt;&gt;""),"/* "&amp;INDEX(artwork.xlsx!G:G,QUOTIENT(ROW(A301)-1,3)+2)&amp;" */","  ")&amp;
IF(AND(INDEX(artwork.xlsx!F:F,QUOTIENT(ROW(A301)-1,3)+2)&lt;&gt;""),"/* "&amp;INDEX(artwork.xlsx!F:F,QUOTIENT(ROW(A301)-1,3)+2)&amp;" */","  ")&amp;IF(AND(ISERROR(MATCH("},",B306:B$5003,0)), ISERROR(MATCH("    ];",$A$5:A302,0))),"];","")</f>
        <v xml:space="preserve">/* Cornucopia */  </v>
      </c>
      <c r="B306" t="str">
        <f t="shared" si="7"/>
        <v>{</v>
      </c>
      <c r="C306" s="18" t="str">
        <f>IF(AND(MOD(ROW(A301)-1,3)=0, INDEX(artwork.xlsx!J:J,QUOTIENT(ROW(A301)-1,3)+2)&lt;&gt;""),
     artwork.xlsx!$H$1&amp;": """ &amp;SUBSTITUTE(INDEX(artwork.xlsx!H:H,QUOTIENT(ROW(A301)-1,3)+2)," ","") &amp;""",  " &amp;
     artwork.xlsx!$J$1&amp; ": """ &amp; INDEX(artwork.xlsx!J:J,QUOTIENT(ROW(A301)-1,3)+2) &amp;""",  " &amp;
     artwork.xlsx!$L$1&amp; ": """ &amp; SUBSTITUTE(IF(LEFT(INDEX(artwork.xlsx!L:L,QUOTIENT(ROW(A301)-1,3)+2),4)="http","",artwork.xlsx!$M$1) &amp; INDEX(artwork.xlsx!L:L,QUOTIENT(ROW(A301)-1,3)+2),artwork.xlsx!$N$1,"") &amp; """,",
 IF(AND(MOD(ROW(A301)-1,3)=1,INDEX(artwork.xlsx!J:J,QUOTIENT(ROW(A301)-1,3)+2)&lt;&gt;""),
SUBSTITUTE(    artwork.xlsx!$K$1&amp;": '\\n" &amp;
SUBSTITUTE(SUBSTITUTE(SUBSTITUTE(SUBSTITUTE(SUBSTITUTE(INDEX(artwork.xlsx!K:K,QUOTIENT(ROW(A301)-1,3)+2),"'","\'"),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IF(MOD(ROW(A301)-1,3)=2,"","")))</f>
        <v>id: "followers",  frenchName: "Partisans",  artwork: "http://wiki.dominionstrategy.com/images/8/89/FollowersArt.jpg",</v>
      </c>
    </row>
    <row r="307" spans="1:3" ht="165" x14ac:dyDescent="0.25">
      <c r="A307" t="str">
        <f>IF(AND(MOD(ROW(A302)-1,3)=0,INDEX(artwork.xlsx!G:G,QUOTIENT(ROW(A302)-1,3)+2)&lt;&gt;""),"/* "&amp;INDEX(artwork.xlsx!G:G,QUOTIENT(ROW(A302)-1,3)+2)&amp;" */","  ")&amp;
IF(AND(INDEX(artwork.xlsx!F:F,QUOTIENT(ROW(A302)-1,3)+2)&lt;&gt;""),"/* "&amp;INDEX(artwork.xlsx!F:F,QUOTIENT(ROW(A302)-1,3)+2)&amp;" */","  ")&amp;IF(AND(ISERROR(MATCH("},",B307:B$5003,0)), ISERROR(MATCH("    ];",$A$5:A306,0))),"];","")</f>
        <v xml:space="preserve">    </v>
      </c>
      <c r="B307" t="str">
        <f t="shared" si="7"/>
        <v/>
      </c>
      <c r="C307" s="18" t="str">
        <f>IF(AND(MOD(ROW(A302)-1,3)=0, INDEX(artwork.xlsx!J:J,QUOTIENT(ROW(A302)-1,3)+2)&lt;&gt;""),
     artwork.xlsx!$H$1&amp;": """ &amp;SUBSTITUTE(INDEX(artwork.xlsx!H:H,QUOTIENT(ROW(A302)-1,3)+2)," ","") &amp;""",  " &amp;
     artwork.xlsx!$J$1&amp; ": """ &amp; INDEX(artwork.xlsx!J:J,QUOTIENT(ROW(A302)-1,3)+2) &amp;""",  " &amp;
     artwork.xlsx!$L$1&amp; ": """ &amp; SUBSTITUTE(IF(LEFT(INDEX(artwork.xlsx!L:L,QUOTIENT(ROW(A302)-1,3)+2),4)="http","",artwork.xlsx!$M$1) &amp; INDEX(artwork.xlsx!L:L,QUOTIENT(ROW(A302)-1,3)+2),artwork.xlsx!$N$1,"") &amp; """,",
 IF(AND(MOD(ROW(A302)-1,3)=1,INDEX(artwork.xlsx!J:J,QUOTIENT(ROW(A302)-1,3)+2)&lt;&gt;""),
SUBSTITUTE(    artwork.xlsx!$K$1&amp;": '\\n" &amp;
SUBSTITUTE(SUBSTITUTE(SUBSTITUTE(SUBSTITUTE(SUBSTITUTE(INDEX(artwork.xlsx!K:K,QUOTIENT(ROW(A302)-1,3)+2),"'","\'"),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IF(MOD(ROW(A302)-1,3)=2,"","")))</f>
        <v>text_html: '\
&lt;div class="card-text" style="top:23px;"&gt;&lt;div style="position:relative; top:-5px;"&gt;&lt;div style="font-weight: bold;"&gt;\
&lt;div style="display:inline;"&gt;&lt;div style="display:inline; font-size:26px;"&gt;+2 Cartes&lt;/div&gt;&lt;/div&gt;&lt;br&gt;\
&lt;/div&gt;&lt;/div&gt;&lt;div style="line-height:14px;"&gt;\
&lt;div style="display:inline;"&gt;&lt;div style="display:inline; font-size:16px;"&gt;Recevez une carte &lt;i&gt;Domaine.&lt;/i&gt; Tous&lt;/div&gt;&lt;/div&gt;&lt;br&gt;\
&lt;div style="display:inline;"&gt;&lt;div style="display:inline; font-size:16px;"&gt;vos adversaires reçoivent une carte&lt;/div&gt;&lt;/div&gt;&lt;br&gt;\
&lt;div style="display:inline;"&gt;&lt;div style="display:inline; font-size:16px;"&gt;&lt;i&gt;Malédiction&lt;/i&gt; et doivent défausser afin&lt;/div&gt;&lt;/div&gt;&lt;br&gt;\
&lt;div style="display:inline;"&gt;&lt;div style="display:inline; font-size:16px;"&gt;de n\'avoir que 3 cartes en main.&lt;/div&gt;&lt;/div&gt;&lt;br&gt;\
&lt;/div&gt;&lt;div class="card-text" style="position:absolute; top:124px;"&gt;&lt;div style="line-height:19px;"&gt;\
&lt;div style="display:inline;"&gt;&lt;div style="display: inline; font-size:16px; font-style: italic;"&gt;(Ne fait pas partie de la réserve.)&lt;/div&gt;&lt;/div&gt;&lt;br&gt;\
&lt;/div&gt;&lt;/div&gt;&lt;/div&gt;'</v>
      </c>
    </row>
    <row r="308" spans="1:3" x14ac:dyDescent="0.25">
      <c r="A308" t="str">
        <f>IF(AND(MOD(ROW(A303)-1,3)=0,INDEX(artwork.xlsx!G:G,QUOTIENT(ROW(A303)-1,3)+2)&lt;&gt;""),"/* "&amp;INDEX(artwork.xlsx!G:G,QUOTIENT(ROW(A303)-1,3)+2)&amp;" */","  ")&amp;
IF(AND(INDEX(artwork.xlsx!F:F,QUOTIENT(ROW(A303)-1,3)+2)&lt;&gt;""),"/* "&amp;INDEX(artwork.xlsx!F:F,QUOTIENT(ROW(A303)-1,3)+2)&amp;" */","  ")&amp;IF(AND(ISERROR(MATCH("},",B308:B$5003,0)), ISERROR(MATCH("    ];",$A$5:A304,0))),"];","")</f>
        <v xml:space="preserve">    </v>
      </c>
      <c r="B308" t="str">
        <f t="shared" si="7"/>
        <v>},</v>
      </c>
      <c r="C308" s="18" t="str">
        <f>IF(AND(MOD(ROW(A303)-1,3)=0, INDEX(artwork.xlsx!J:J,QUOTIENT(ROW(A303)-1,3)+2)&lt;&gt;""),
     artwork.xlsx!$H$1&amp;": """ &amp;SUBSTITUTE(INDEX(artwork.xlsx!H:H,QUOTIENT(ROW(A303)-1,3)+2)," ","") &amp;""",  " &amp;
     artwork.xlsx!$J$1&amp; ": """ &amp; INDEX(artwork.xlsx!J:J,QUOTIENT(ROW(A303)-1,3)+2) &amp;""",  " &amp;
     artwork.xlsx!$L$1&amp; ": """ &amp; SUBSTITUTE(IF(LEFT(INDEX(artwork.xlsx!L:L,QUOTIENT(ROW(A303)-1,3)+2),4)="http","",artwork.xlsx!$M$1) &amp; INDEX(artwork.xlsx!L:L,QUOTIENT(ROW(A303)-1,3)+2),artwork.xlsx!$N$1,"") &amp; """,",
 IF(AND(MOD(ROW(A303)-1,3)=1,INDEX(artwork.xlsx!J:J,QUOTIENT(ROW(A303)-1,3)+2)&lt;&gt;""),
SUBSTITUTE(    artwork.xlsx!$K$1&amp;": '\\n" &amp;
SUBSTITUTE(SUBSTITUTE(SUBSTITUTE(SUBSTITUTE(SUBSTITUTE(INDEX(artwork.xlsx!K:K,QUOTIENT(ROW(A303)-1,3)+2),"'","\'"),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IF(MOD(ROW(A303)-1,3)=2,"","")))</f>
        <v/>
      </c>
    </row>
    <row r="309" spans="1:3" x14ac:dyDescent="0.25">
      <c r="A309" t="str">
        <f>IF(AND(MOD(ROW(A304)-1,3)=0,INDEX(artwork.xlsx!G:G,QUOTIENT(ROW(A304)-1,3)+2)&lt;&gt;""),"/* "&amp;INDEX(artwork.xlsx!G:G,QUOTIENT(ROW(A304)-1,3)+2)&amp;" */","  ")&amp;
IF(AND(INDEX(artwork.xlsx!F:F,QUOTIENT(ROW(A304)-1,3)+2)&lt;&gt;""),"/* "&amp;INDEX(artwork.xlsx!F:F,QUOTIENT(ROW(A304)-1,3)+2)&amp;" */","  ")&amp;IF(AND(ISERROR(MATCH("},",B309:B$5003,0)), ISERROR(MATCH("    ];",$A$5:A305,0))),"];","")</f>
        <v xml:space="preserve">/* Cornucopia */  </v>
      </c>
      <c r="B309" t="str">
        <f t="shared" si="7"/>
        <v>{</v>
      </c>
      <c r="C309" s="18" t="str">
        <f>IF(AND(MOD(ROW(A304)-1,3)=0, INDEX(artwork.xlsx!J:J,QUOTIENT(ROW(A304)-1,3)+2)&lt;&gt;""),
     artwork.xlsx!$H$1&amp;": """ &amp;SUBSTITUTE(INDEX(artwork.xlsx!H:H,QUOTIENT(ROW(A304)-1,3)+2)," ","") &amp;""",  " &amp;
     artwork.xlsx!$J$1&amp; ": """ &amp; INDEX(artwork.xlsx!J:J,QUOTIENT(ROW(A304)-1,3)+2) &amp;""",  " &amp;
     artwork.xlsx!$L$1&amp; ": """ &amp; SUBSTITUTE(IF(LEFT(INDEX(artwork.xlsx!L:L,QUOTIENT(ROW(A304)-1,3)+2),4)="http","",artwork.xlsx!$M$1) &amp; INDEX(artwork.xlsx!L:L,QUOTIENT(ROW(A304)-1,3)+2),artwork.xlsx!$N$1,"") &amp; """,",
 IF(AND(MOD(ROW(A304)-1,3)=1,INDEX(artwork.xlsx!J:J,QUOTIENT(ROW(A304)-1,3)+2)&lt;&gt;""),
SUBSTITUTE(    artwork.xlsx!$K$1&amp;": '\\n" &amp;
SUBSTITUTE(SUBSTITUTE(SUBSTITUTE(SUBSTITUTE(SUBSTITUTE(INDEX(artwork.xlsx!K:K,QUOTIENT(ROW(A304)-1,3)+2),"'","\'"),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IF(MOD(ROW(A304)-1,3)=2,"","")))</f>
        <v>id: "princess",  frenchName: "Princesse",  artwork: "http://wiki.dominionstrategy.com/images/e/ee/PrincessArt.jpg",</v>
      </c>
    </row>
    <row r="310" spans="1:3" ht="180" x14ac:dyDescent="0.25">
      <c r="A310" t="str">
        <f>IF(AND(MOD(ROW(A305)-1,3)=0,INDEX(artwork.xlsx!G:G,QUOTIENT(ROW(A305)-1,3)+2)&lt;&gt;""),"/* "&amp;INDEX(artwork.xlsx!G:G,QUOTIENT(ROW(A305)-1,3)+2)&amp;" */","  ")&amp;
IF(AND(INDEX(artwork.xlsx!F:F,QUOTIENT(ROW(A305)-1,3)+2)&lt;&gt;""),"/* "&amp;INDEX(artwork.xlsx!F:F,QUOTIENT(ROW(A305)-1,3)+2)&amp;" */","  ")&amp;IF(AND(ISERROR(MATCH("},",B310:B$5003,0)), ISERROR(MATCH("    ];",$A$5:A309,0))),"];","")</f>
        <v xml:space="preserve">    </v>
      </c>
      <c r="B310" t="str">
        <f t="shared" si="7"/>
        <v/>
      </c>
      <c r="C310" s="18" t="str">
        <f>IF(AND(MOD(ROW(A305)-1,3)=0, INDEX(artwork.xlsx!J:J,QUOTIENT(ROW(A305)-1,3)+2)&lt;&gt;""),
     artwork.xlsx!$H$1&amp;": """ &amp;SUBSTITUTE(INDEX(artwork.xlsx!H:H,QUOTIENT(ROW(A305)-1,3)+2)," ","") &amp;""",  " &amp;
     artwork.xlsx!$J$1&amp; ": """ &amp; INDEX(artwork.xlsx!J:J,QUOTIENT(ROW(A305)-1,3)+2) &amp;""",  " &amp;
     artwork.xlsx!$L$1&amp; ": """ &amp; SUBSTITUTE(IF(LEFT(INDEX(artwork.xlsx!L:L,QUOTIENT(ROW(A305)-1,3)+2),4)="http","",artwork.xlsx!$M$1) &amp; INDEX(artwork.xlsx!L:L,QUOTIENT(ROW(A305)-1,3)+2),artwork.xlsx!$N$1,"") &amp; """,",
 IF(AND(MOD(ROW(A305)-1,3)=1,INDEX(artwork.xlsx!J:J,QUOTIENT(ROW(A305)-1,3)+2)&lt;&gt;""),
SUBSTITUTE(    artwork.xlsx!$K$1&amp;": '\\n" &amp;
SUBSTITUTE(SUBSTITUTE(SUBSTITUTE(SUBSTITUTE(SUBSTITUTE(INDEX(artwork.xlsx!K:K,QUOTIENT(ROW(A305)-1,3)+2),"'","\'"),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IF(MOD(ROW(A305)-1,3)=2,"","")))</f>
        <v>text_html: '\
&lt;div class="card-text" style="top:23px;"&gt;&lt;div style="position:relative; top:-5px;"&gt;&lt;div style="font-weight: bold;"&gt;\
&lt;div style="display:inline;"&gt;&lt;div style="display:inline; font-size:26px;"&gt;+1 Achat&lt;/div&gt;&lt;/div&gt;&lt;br&gt;\
&lt;/div&gt;&lt;/div&gt;&lt;div style="position:relative; top:10px;"&gt;&lt;div style="line-height:19px;"&gt;\
&lt;div style="display:inline;"&gt;&lt;div style="display:inline; font-size:19px;"&gt;Tant que cette carte est en jeu,&lt;/div&gt;&lt;/div&gt;&lt;br&gt;\
&lt;div style="display:inline;"&gt;&lt;div style="display:inline; font-size:19px;"&gt;les cartes coûtent       de moins.&lt;/div&gt;&lt;/div&gt;&lt;br&gt;\
&lt;/div&gt;&lt;/div&gt;&lt;div class="card-text" style="position:absolute; top:124px;"&gt;&lt;div style="line-height:19px;"&gt;\
&lt;div style="display:inline;"&gt;&lt;div style="display: inline; font-size:16px; font-style: italic;"&gt;(Ne fait pas partie de la réserve.)&lt;/div&gt;&lt;/div&gt;&lt;br&gt;\
&lt;/div&gt;&lt;/div&gt;\
&lt;div class="card-text-coin-icon" style="transform:scale(0.21); top:63px; display: inline;left:156px;"&gt;\
&lt;div class="card-text-coin-text-container" style="display:inline;"&gt;\
&lt;div class="card-text-coin-text" style="color: black; display:inline; top:8px;"&gt;2&lt;/div&gt;&lt;/div&gt;&lt;/div&gt;&lt;/div&gt;'</v>
      </c>
    </row>
    <row r="311" spans="1:3" x14ac:dyDescent="0.25">
      <c r="A311" t="str">
        <f>IF(AND(MOD(ROW(A306)-1,3)=0,INDEX(artwork.xlsx!G:G,QUOTIENT(ROW(A306)-1,3)+2)&lt;&gt;""),"/* "&amp;INDEX(artwork.xlsx!G:G,QUOTIENT(ROW(A306)-1,3)+2)&amp;" */","  ")&amp;
IF(AND(INDEX(artwork.xlsx!F:F,QUOTIENT(ROW(A306)-1,3)+2)&lt;&gt;""),"/* "&amp;INDEX(artwork.xlsx!F:F,QUOTIENT(ROW(A306)-1,3)+2)&amp;" */","  ")&amp;IF(AND(ISERROR(MATCH("},",B311:B$5003,0)), ISERROR(MATCH("    ];",$A$5:A307,0))),"];","")</f>
        <v xml:space="preserve">    </v>
      </c>
      <c r="B311" t="str">
        <f t="shared" si="7"/>
        <v>},</v>
      </c>
      <c r="C311" s="18" t="str">
        <f>IF(AND(MOD(ROW(A306)-1,3)=0, INDEX(artwork.xlsx!J:J,QUOTIENT(ROW(A306)-1,3)+2)&lt;&gt;""),
     artwork.xlsx!$H$1&amp;": """ &amp;SUBSTITUTE(INDEX(artwork.xlsx!H:H,QUOTIENT(ROW(A306)-1,3)+2)," ","") &amp;""",  " &amp;
     artwork.xlsx!$J$1&amp; ": """ &amp; INDEX(artwork.xlsx!J:J,QUOTIENT(ROW(A306)-1,3)+2) &amp;""",  " &amp;
     artwork.xlsx!$L$1&amp; ": """ &amp; SUBSTITUTE(IF(LEFT(INDEX(artwork.xlsx!L:L,QUOTIENT(ROW(A306)-1,3)+2),4)="http","",artwork.xlsx!$M$1) &amp; INDEX(artwork.xlsx!L:L,QUOTIENT(ROW(A306)-1,3)+2),artwork.xlsx!$N$1,"") &amp; """,",
 IF(AND(MOD(ROW(A306)-1,3)=1,INDEX(artwork.xlsx!J:J,QUOTIENT(ROW(A306)-1,3)+2)&lt;&gt;""),
SUBSTITUTE(    artwork.xlsx!$K$1&amp;": '\\n" &amp;
SUBSTITUTE(SUBSTITUTE(SUBSTITUTE(SUBSTITUTE(SUBSTITUTE(INDEX(artwork.xlsx!K:K,QUOTIENT(ROW(A306)-1,3)+2),"'","\'"),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IF(MOD(ROW(A306)-1,3)=2,"","")))</f>
        <v/>
      </c>
    </row>
    <row r="312" spans="1:3" x14ac:dyDescent="0.25">
      <c r="A312" t="str">
        <f>IF(AND(MOD(ROW(A307)-1,3)=0,INDEX(artwork.xlsx!G:G,QUOTIENT(ROW(A307)-1,3)+2)&lt;&gt;""),"/* "&amp;INDEX(artwork.xlsx!G:G,QUOTIENT(ROW(A307)-1,3)+2)&amp;" */","  ")&amp;
IF(AND(INDEX(artwork.xlsx!F:F,QUOTIENT(ROW(A307)-1,3)+2)&lt;&gt;""),"/* "&amp;INDEX(artwork.xlsx!F:F,QUOTIENT(ROW(A307)-1,3)+2)&amp;" */","  ")&amp;IF(AND(ISERROR(MATCH("},",B312:B$5003,0)), ISERROR(MATCH("    ];",$A$5:A308,0))),"];","")</f>
        <v xml:space="preserve">/* Cornucopia */  </v>
      </c>
      <c r="B312" t="str">
        <f t="shared" si="7"/>
        <v>{</v>
      </c>
      <c r="C312" s="18" t="str">
        <f>IF(AND(MOD(ROW(A307)-1,3)=0, INDEX(artwork.xlsx!J:J,QUOTIENT(ROW(A307)-1,3)+2)&lt;&gt;""),
     artwork.xlsx!$H$1&amp;": """ &amp;SUBSTITUTE(INDEX(artwork.xlsx!H:H,QUOTIENT(ROW(A307)-1,3)+2)," ","") &amp;""",  " &amp;
     artwork.xlsx!$J$1&amp; ": """ &amp; INDEX(artwork.xlsx!J:J,QUOTIENT(ROW(A307)-1,3)+2) &amp;""",  " &amp;
     artwork.xlsx!$L$1&amp; ": """ &amp; SUBSTITUTE(IF(LEFT(INDEX(artwork.xlsx!L:L,QUOTIENT(ROW(A307)-1,3)+2),4)="http","",artwork.xlsx!$M$1) &amp; INDEX(artwork.xlsx!L:L,QUOTIENT(ROW(A307)-1,3)+2),artwork.xlsx!$N$1,"") &amp; """,",
 IF(AND(MOD(ROW(A307)-1,3)=1,INDEX(artwork.xlsx!J:J,QUOTIENT(ROW(A307)-1,3)+2)&lt;&gt;""),
SUBSTITUTE(    artwork.xlsx!$K$1&amp;": '\\n" &amp;
SUBSTITUTE(SUBSTITUTE(SUBSTITUTE(SUBSTITUTE(SUBSTITUTE(INDEX(artwork.xlsx!K:K,QUOTIENT(ROW(A307)-1,3)+2),"'","\'"),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IF(MOD(ROW(A307)-1,3)=2,"","")))</f>
        <v>id: "diadem",  frenchName: "Diadème",  artwork: "http://wiki.dominionstrategy.com/images/6/67/DiademArt.jpg",</v>
      </c>
    </row>
    <row r="313" spans="1:3" ht="210" x14ac:dyDescent="0.25">
      <c r="A313" t="str">
        <f>IF(AND(MOD(ROW(A308)-1,3)=0,INDEX(artwork.xlsx!G:G,QUOTIENT(ROW(A308)-1,3)+2)&lt;&gt;""),"/* "&amp;INDEX(artwork.xlsx!G:G,QUOTIENT(ROW(A308)-1,3)+2)&amp;" */","  ")&amp;
IF(AND(INDEX(artwork.xlsx!F:F,QUOTIENT(ROW(A308)-1,3)+2)&lt;&gt;""),"/* "&amp;INDEX(artwork.xlsx!F:F,QUOTIENT(ROW(A308)-1,3)+2)&amp;" */","  ")&amp;IF(AND(ISERROR(MATCH("},",B313:B$5003,0)), ISERROR(MATCH("    ];",$A$5:A312,0))),"];","")</f>
        <v xml:space="preserve">    </v>
      </c>
      <c r="B313" t="str">
        <f t="shared" si="7"/>
        <v/>
      </c>
      <c r="C313" s="18" t="str">
        <f>IF(AND(MOD(ROW(A308)-1,3)=0, INDEX(artwork.xlsx!J:J,QUOTIENT(ROW(A308)-1,3)+2)&lt;&gt;""),
     artwork.xlsx!$H$1&amp;": """ &amp;SUBSTITUTE(INDEX(artwork.xlsx!H:H,QUOTIENT(ROW(A308)-1,3)+2)," ","") &amp;""",  " &amp;
     artwork.xlsx!$J$1&amp; ": """ &amp; INDEX(artwork.xlsx!J:J,QUOTIENT(ROW(A308)-1,3)+2) &amp;""",  " &amp;
     artwork.xlsx!$L$1&amp; ": """ &amp; SUBSTITUTE(IF(LEFT(INDEX(artwork.xlsx!L:L,QUOTIENT(ROW(A308)-1,3)+2),4)="http","",artwork.xlsx!$M$1) &amp; INDEX(artwork.xlsx!L:L,QUOTIENT(ROW(A308)-1,3)+2),artwork.xlsx!$N$1,"") &amp; """,",
 IF(AND(MOD(ROW(A308)-1,3)=1,INDEX(artwork.xlsx!J:J,QUOTIENT(ROW(A308)-1,3)+2)&lt;&gt;""),
SUBSTITUTE(    artwork.xlsx!$K$1&amp;": '\\n" &amp;
SUBSTITUTE(SUBSTITUTE(SUBSTITUTE(SUBSTITUTE(SUBSTITUTE(INDEX(artwork.xlsx!K:K,QUOTIENT(ROW(A308)-1,3)+2),"'","\'"),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IF(MOD(ROW(A308)-1,3)=2,"","")))</f>
        <v>text_html: '\
&lt;div class="card-text" style="top:29px;"&gt;&lt;div style="position: relative; left:-35px;top:-20px;"&gt;\
&lt;div class="card-text-coin-icon" style="transform:scale(0.45); top:0px; display: inline;"&gt;\
&lt;div class="card-text-coin-text-container" style="display:inline;"&gt;\
&lt;div class="card-text-coin-text" style="color: black; display:inline; top:8px;"&gt;2&lt;/div&gt;&lt;/div&gt;&lt;/div&gt;&lt;/div&gt;&lt;div style="position:relative; top:35px;"&gt;&lt;div style="line-height:19px;"&gt;\
&lt;div style="display:inline;"&gt;&lt;div style="display:inline; font-size:19px;"&gt;Quand vous jouez cette carte,&lt;/div&gt;&lt;/div&gt;&lt;br&gt;\
&lt;div style="display:inline;"&gt;&lt;div style="display:inline; font-size:19px;"&gt;+       par Action inutilisée (Action,&lt;/div&gt;&lt;/div&gt;&lt;br&gt;\
&lt;div style="display:inline;"&gt;&lt;div style="display:inline; font-size:19px;"&gt;et non carte Action).&lt;/div&gt;&lt;/div&gt;&lt;br&gt;\
&lt;/div&gt;&lt;/div&gt;&lt;div class="card-text" style="position:absolute; top:118px;"&gt;&lt;div style="line-height:19px;"&gt;\
&lt;div style="display:inline;"&gt;&lt;div style="display: inline; font-size:16px; font-style: italic;"&gt;(Ne fait pas partie de la réserve.)&lt;/div&gt;&lt;/div&gt;&lt;br&gt;\
&lt;/div&gt;&lt;/div&gt;\
&lt;div class="card-text-coin-icon" style="transform:scale(0.21); top:58px; display: inline;left:20px;"&gt;\
&lt;div class="card-text-coin-text-container" style="display:inline;"&gt;\
&lt;div class="card-text-coin-text" style="color: black; display:inline; top:8px;"&gt;1&lt;/div&gt;&lt;/div&gt;&lt;/div&gt;&lt;/div&gt;'</v>
      </c>
    </row>
    <row r="314" spans="1:3" x14ac:dyDescent="0.25">
      <c r="A314" t="str">
        <f>IF(AND(MOD(ROW(A309)-1,3)=0,INDEX(artwork.xlsx!G:G,QUOTIENT(ROW(A309)-1,3)+2)&lt;&gt;""),"/* "&amp;INDEX(artwork.xlsx!G:G,QUOTIENT(ROW(A309)-1,3)+2)&amp;" */","  ")&amp;
IF(AND(INDEX(artwork.xlsx!F:F,QUOTIENT(ROW(A309)-1,3)+2)&lt;&gt;""),"/* "&amp;INDEX(artwork.xlsx!F:F,QUOTIENT(ROW(A309)-1,3)+2)&amp;" */","  ")&amp;IF(AND(ISERROR(MATCH("},",B314:B$5003,0)), ISERROR(MATCH("    ];",$A$5:A310,0))),"];","")</f>
        <v xml:space="preserve">    </v>
      </c>
      <c r="B314" t="str">
        <f t="shared" si="7"/>
        <v>},</v>
      </c>
      <c r="C314" s="18" t="str">
        <f>IF(AND(MOD(ROW(A309)-1,3)=0, INDEX(artwork.xlsx!J:J,QUOTIENT(ROW(A309)-1,3)+2)&lt;&gt;""),
     artwork.xlsx!$H$1&amp;": """ &amp;SUBSTITUTE(INDEX(artwork.xlsx!H:H,QUOTIENT(ROW(A309)-1,3)+2)," ","") &amp;""",  " &amp;
     artwork.xlsx!$J$1&amp; ": """ &amp; INDEX(artwork.xlsx!J:J,QUOTIENT(ROW(A309)-1,3)+2) &amp;""",  " &amp;
     artwork.xlsx!$L$1&amp; ": """ &amp; SUBSTITUTE(IF(LEFT(INDEX(artwork.xlsx!L:L,QUOTIENT(ROW(A309)-1,3)+2),4)="http","",artwork.xlsx!$M$1) &amp; INDEX(artwork.xlsx!L:L,QUOTIENT(ROW(A309)-1,3)+2),artwork.xlsx!$N$1,"") &amp; """,",
 IF(AND(MOD(ROW(A309)-1,3)=1,INDEX(artwork.xlsx!J:J,QUOTIENT(ROW(A309)-1,3)+2)&lt;&gt;""),
SUBSTITUTE(    artwork.xlsx!$K$1&amp;": '\\n" &amp;
SUBSTITUTE(SUBSTITUTE(SUBSTITUTE(SUBSTITUTE(SUBSTITUTE(INDEX(artwork.xlsx!K:K,QUOTIENT(ROW(A309)-1,3)+2),"'","\'"),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IF(MOD(ROW(A309)-1,3)=2,"","")))</f>
        <v/>
      </c>
    </row>
    <row r="315" spans="1:3" x14ac:dyDescent="0.25">
      <c r="A315" t="str">
        <f>IF(AND(MOD(ROW(A310)-1,3)=0,INDEX(artwork.xlsx!G:G,QUOTIENT(ROW(A310)-1,3)+2)&lt;&gt;""),"/* "&amp;INDEX(artwork.xlsx!G:G,QUOTIENT(ROW(A310)-1,3)+2)&amp;" */","  ")&amp;
IF(AND(INDEX(artwork.xlsx!F:F,QUOTIENT(ROW(A310)-1,3)+2)&lt;&gt;""),"/* "&amp;INDEX(artwork.xlsx!F:F,QUOTIENT(ROW(A310)-1,3)+2)&amp;" */","  ")&amp;IF(AND(ISERROR(MATCH("},",B315:B$5003,0)), ISERROR(MATCH("    ];",$A$5:A311,0))),"];","")</f>
        <v xml:space="preserve">/* Cornucopia */  </v>
      </c>
      <c r="B315" t="str">
        <f t="shared" si="7"/>
        <v>{</v>
      </c>
      <c r="C315" s="18" t="str">
        <f>IF(AND(MOD(ROW(A310)-1,3)=0, INDEX(artwork.xlsx!J:J,QUOTIENT(ROW(A310)-1,3)+2)&lt;&gt;""),
     artwork.xlsx!$H$1&amp;": """ &amp;SUBSTITUTE(INDEX(artwork.xlsx!H:H,QUOTIENT(ROW(A310)-1,3)+2)," ","") &amp;""",  " &amp;
     artwork.xlsx!$J$1&amp; ": """ &amp; INDEX(artwork.xlsx!J:J,QUOTIENT(ROW(A310)-1,3)+2) &amp;""",  " &amp;
     artwork.xlsx!$L$1&amp; ": """ &amp; SUBSTITUTE(IF(LEFT(INDEX(artwork.xlsx!L:L,QUOTIENT(ROW(A310)-1,3)+2),4)="http","",artwork.xlsx!$M$1) &amp; INDEX(artwork.xlsx!L:L,QUOTIENT(ROW(A310)-1,3)+2),artwork.xlsx!$N$1,"") &amp; """,",
 IF(AND(MOD(ROW(A310)-1,3)=1,INDEX(artwork.xlsx!J:J,QUOTIENT(ROW(A310)-1,3)+2)&lt;&gt;""),
SUBSTITUTE(    artwork.xlsx!$K$1&amp;": '\\n" &amp;
SUBSTITUTE(SUBSTITUTE(SUBSTITUTE(SUBSTITUTE(SUBSTITUTE(INDEX(artwork.xlsx!K:K,QUOTIENT(ROW(A310)-1,3)+2),"'","\'"),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IF(MOD(ROW(A310)-1,3)=2,"","")))</f>
        <v>id: "bagofgold",  frenchName: "Sac d'or",  artwork: "http://wiki.dominionstrategy.com/images/5/5a/Bag_Of_GoldArt.jpg",</v>
      </c>
    </row>
    <row r="316" spans="1:3" ht="120" x14ac:dyDescent="0.25">
      <c r="A316" t="str">
        <f>IF(AND(MOD(ROW(A311)-1,3)=0,INDEX(artwork.xlsx!G:G,QUOTIENT(ROW(A311)-1,3)+2)&lt;&gt;""),"/* "&amp;INDEX(artwork.xlsx!G:G,QUOTIENT(ROW(A311)-1,3)+2)&amp;" */","  ")&amp;
IF(AND(INDEX(artwork.xlsx!F:F,QUOTIENT(ROW(A311)-1,3)+2)&lt;&gt;""),"/* "&amp;INDEX(artwork.xlsx!F:F,QUOTIENT(ROW(A311)-1,3)+2)&amp;" */","  ")&amp;IF(AND(ISERROR(MATCH("},",B316:B$5003,0)), ISERROR(MATCH("    ];",$A$5:A315,0))),"];","")</f>
        <v xml:space="preserve">    </v>
      </c>
      <c r="B316" t="str">
        <f t="shared" si="7"/>
        <v/>
      </c>
      <c r="C316" s="18" t="str">
        <f>IF(AND(MOD(ROW(A311)-1,3)=0, INDEX(artwork.xlsx!J:J,QUOTIENT(ROW(A311)-1,3)+2)&lt;&gt;""),
     artwork.xlsx!$H$1&amp;": """ &amp;SUBSTITUTE(INDEX(artwork.xlsx!H:H,QUOTIENT(ROW(A311)-1,3)+2)," ","") &amp;""",  " &amp;
     artwork.xlsx!$J$1&amp; ": """ &amp; INDEX(artwork.xlsx!J:J,QUOTIENT(ROW(A311)-1,3)+2) &amp;""",  " &amp;
     artwork.xlsx!$L$1&amp; ": """ &amp; SUBSTITUTE(IF(LEFT(INDEX(artwork.xlsx!L:L,QUOTIENT(ROW(A311)-1,3)+2),4)="http","",artwork.xlsx!$M$1) &amp; INDEX(artwork.xlsx!L:L,QUOTIENT(ROW(A311)-1,3)+2),artwork.xlsx!$N$1,"") &amp; """,",
 IF(AND(MOD(ROW(A311)-1,3)=1,INDEX(artwork.xlsx!J:J,QUOTIENT(ROW(A311)-1,3)+2)&lt;&gt;""),
SUBSTITUTE(    artwork.xlsx!$K$1&amp;": '\\n" &amp;
SUBSTITUTE(SUBSTITUTE(SUBSTITUTE(SUBSTITUTE(SUBSTITUTE(INDEX(artwork.xlsx!K:K,QUOTIENT(ROW(A311)-1,3)+2),"'","\'"),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IF(MOD(ROW(A311)-1,3)=2,"","")))</f>
        <v>text_html: '\
&lt;div class="card-text" style="top:23px;"&gt;&lt;div style="position:relative; top:-5px;"&gt;&lt;div style="font-weight: bold;"&gt;\
&lt;div style="display:inline;"&gt;&lt;div style="display:inline; font-size:26px;"&gt;+1 Action&lt;/div&gt;&lt;/div&gt;&lt;br&gt;\
&lt;/div&gt;&lt;/div&gt;&lt;div style="position:relative; top:10px;"&gt;&lt;div style="line-height:19px;"&gt;\
&lt;div style="display:inline;"&gt;&lt;div style="display:inline; font-size:19px;"&gt;Recevez un Or sur votre pioche.&lt;/div&gt;&lt;/div&gt;&lt;br&gt;\
&lt;/div&gt;&lt;/div&gt;&lt;div class="card-text" style="position:absolute; top:124px;"&gt;&lt;div style="line-height:19px;"&gt;\
&lt;div style="display:inline;"&gt;&lt;div style="display: inline; font-size:16px; font-style: italic;"&gt;(Ne fait pas partie de la réserve.)&lt;/div&gt;&lt;/div&gt;&lt;br&gt;\
&lt;/div&gt;&lt;/div&gt;&lt;/div&gt;'</v>
      </c>
    </row>
    <row r="317" spans="1:3" x14ac:dyDescent="0.25">
      <c r="A317" t="str">
        <f>IF(AND(MOD(ROW(A312)-1,3)=0,INDEX(artwork.xlsx!G:G,QUOTIENT(ROW(A312)-1,3)+2)&lt;&gt;""),"/* "&amp;INDEX(artwork.xlsx!G:G,QUOTIENT(ROW(A312)-1,3)+2)&amp;" */","  ")&amp;
IF(AND(INDEX(artwork.xlsx!F:F,QUOTIENT(ROW(A312)-1,3)+2)&lt;&gt;""),"/* "&amp;INDEX(artwork.xlsx!F:F,QUOTIENT(ROW(A312)-1,3)+2)&amp;" */","  ")&amp;IF(AND(ISERROR(MATCH("},",B317:B$5003,0)), ISERROR(MATCH("    ];",$A$5:A313,0))),"];","")</f>
        <v xml:space="preserve">    </v>
      </c>
      <c r="B317" t="str">
        <f t="shared" si="7"/>
        <v>},</v>
      </c>
      <c r="C317" s="18" t="str">
        <f>IF(AND(MOD(ROW(A312)-1,3)=0, INDEX(artwork.xlsx!J:J,QUOTIENT(ROW(A312)-1,3)+2)&lt;&gt;""),
     artwork.xlsx!$H$1&amp;": """ &amp;SUBSTITUTE(INDEX(artwork.xlsx!H:H,QUOTIENT(ROW(A312)-1,3)+2)," ","") &amp;""",  " &amp;
     artwork.xlsx!$J$1&amp; ": """ &amp; INDEX(artwork.xlsx!J:J,QUOTIENT(ROW(A312)-1,3)+2) &amp;""",  " &amp;
     artwork.xlsx!$L$1&amp; ": """ &amp; SUBSTITUTE(IF(LEFT(INDEX(artwork.xlsx!L:L,QUOTIENT(ROW(A312)-1,3)+2),4)="http","",artwork.xlsx!$M$1) &amp; INDEX(artwork.xlsx!L:L,QUOTIENT(ROW(A312)-1,3)+2),artwork.xlsx!$N$1,"") &amp; """,",
 IF(AND(MOD(ROW(A312)-1,3)=1,INDEX(artwork.xlsx!J:J,QUOTIENT(ROW(A312)-1,3)+2)&lt;&gt;""),
SUBSTITUTE(    artwork.xlsx!$K$1&amp;": '\\n" &amp;
SUBSTITUTE(SUBSTITUTE(SUBSTITUTE(SUBSTITUTE(SUBSTITUTE(INDEX(artwork.xlsx!K:K,QUOTIENT(ROW(A312)-1,3)+2),"'","\'"),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IF(MOD(ROW(A312)-1,3)=2,"","")))</f>
        <v/>
      </c>
    </row>
    <row r="318" spans="1:3" x14ac:dyDescent="0.25">
      <c r="A318" t="str">
        <f>IF(AND(MOD(ROW(A313)-1,3)=0,INDEX(artwork.xlsx!G:G,QUOTIENT(ROW(A313)-1,3)+2)&lt;&gt;""),"/* "&amp;INDEX(artwork.xlsx!G:G,QUOTIENT(ROW(A313)-1,3)+2)&amp;" */","  ")&amp;
IF(AND(INDEX(artwork.xlsx!F:F,QUOTIENT(ROW(A313)-1,3)+2)&lt;&gt;""),"/* "&amp;INDEX(artwork.xlsx!F:F,QUOTIENT(ROW(A313)-1,3)+2)&amp;" */","  ")&amp;IF(AND(ISERROR(MATCH("},",B318:B$5003,0)), ISERROR(MATCH("    ];",$A$5:A314,0))),"];","")</f>
        <v>/* Prosperity *//* t */</v>
      </c>
      <c r="B318" t="str">
        <f t="shared" si="7"/>
        <v>{</v>
      </c>
      <c r="C318" s="18" t="str">
        <f>IF(AND(MOD(ROW(A313)-1,3)=0, INDEX(artwork.xlsx!J:J,QUOTIENT(ROW(A313)-1,3)+2)&lt;&gt;""),
     artwork.xlsx!$H$1&amp;": """ &amp;SUBSTITUTE(INDEX(artwork.xlsx!H:H,QUOTIENT(ROW(A313)-1,3)+2)," ","") &amp;""",  " &amp;
     artwork.xlsx!$J$1&amp; ": """ &amp; INDEX(artwork.xlsx!J:J,QUOTIENT(ROW(A313)-1,3)+2) &amp;""",  " &amp;
     artwork.xlsx!$L$1&amp; ": """ &amp; SUBSTITUTE(IF(LEFT(INDEX(artwork.xlsx!L:L,QUOTIENT(ROW(A313)-1,3)+2),4)="http","",artwork.xlsx!$M$1) &amp; INDEX(artwork.xlsx!L:L,QUOTIENT(ROW(A313)-1,3)+2),artwork.xlsx!$N$1,"") &amp; """,",
 IF(AND(MOD(ROW(A313)-1,3)=1,INDEX(artwork.xlsx!J:J,QUOTIENT(ROW(A313)-1,3)+2)&lt;&gt;""),
SUBSTITUTE(    artwork.xlsx!$K$1&amp;": '\\n" &amp;
SUBSTITUTE(SUBSTITUTE(SUBSTITUTE(SUBSTITUTE(SUBSTITUTE(INDEX(artwork.xlsx!K:K,QUOTIENT(ROW(A313)-1,3)+2),"'","\'"),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IF(MOD(ROW(A313)-1,3)=2,"","")))</f>
        <v>id: "contraband",  frenchName: "Contrebande",  artwork: "http://wiki.dominionstrategy.com/images/0/0a/ContrabandArt.jpg",</v>
      </c>
    </row>
    <row r="319" spans="1:3" ht="180" x14ac:dyDescent="0.25">
      <c r="A319" t="str">
        <f>IF(AND(MOD(ROW(A314)-1,3)=0,INDEX(artwork.xlsx!G:G,QUOTIENT(ROW(A314)-1,3)+2)&lt;&gt;""),"/* "&amp;INDEX(artwork.xlsx!G:G,QUOTIENT(ROW(A314)-1,3)+2)&amp;" */","  ")&amp;
IF(AND(INDEX(artwork.xlsx!F:F,QUOTIENT(ROW(A314)-1,3)+2)&lt;&gt;""),"/* "&amp;INDEX(artwork.xlsx!F:F,QUOTIENT(ROW(A314)-1,3)+2)&amp;" */","  ")&amp;IF(AND(ISERROR(MATCH("},",B319:B$5003,0)), ISERROR(MATCH("    ];",$A$5:A318,0))),"];","")</f>
        <v xml:space="preserve">  /* t */</v>
      </c>
      <c r="B319" t="str">
        <f t="shared" si="7"/>
        <v/>
      </c>
      <c r="C319" s="18" t="str">
        <f>IF(AND(MOD(ROW(A314)-1,3)=0, INDEX(artwork.xlsx!J:J,QUOTIENT(ROW(A314)-1,3)+2)&lt;&gt;""),
     artwork.xlsx!$H$1&amp;": """ &amp;SUBSTITUTE(INDEX(artwork.xlsx!H:H,QUOTIENT(ROW(A314)-1,3)+2)," ","") &amp;""",  " &amp;
     artwork.xlsx!$J$1&amp; ": """ &amp; INDEX(artwork.xlsx!J:J,QUOTIENT(ROW(A314)-1,3)+2) &amp;""",  " &amp;
     artwork.xlsx!$L$1&amp; ": """ &amp; SUBSTITUTE(IF(LEFT(INDEX(artwork.xlsx!L:L,QUOTIENT(ROW(A314)-1,3)+2),4)="http","",artwork.xlsx!$M$1) &amp; INDEX(artwork.xlsx!L:L,QUOTIENT(ROW(A314)-1,3)+2),artwork.xlsx!$N$1,"") &amp; """,",
 IF(AND(MOD(ROW(A314)-1,3)=1,INDEX(artwork.xlsx!J:J,QUOTIENT(ROW(A314)-1,3)+2)&lt;&gt;""),
SUBSTITUTE(    artwork.xlsx!$K$1&amp;": '\\n" &amp;
SUBSTITUTE(SUBSTITUTE(SUBSTITUTE(SUBSTITUTE(SUBSTITUTE(INDEX(artwork.xlsx!K:K,QUOTIENT(ROW(A314)-1,3)+2),"'","\'"),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IF(MOD(ROW(A314)-1,3)=2,"","")))</f>
        <v>text_html: '\
&lt;div class="card-text" style="top:29px;"&gt;&lt;div style="position: relative; left:-35px;top:-20px;"&gt;\
&lt;div class="card-text-coin-icon" style="transform:scale(0.5); top:0px; display: inline;"&gt;\
&lt;div class="card-text-coin-text-container" style="display:inline;"&gt;\
&lt;div class="card-text-coin-text" style="color: black; display:inline; top:8px;"&gt;3&lt;/div&gt;&lt;/div&gt;&lt;/div&gt;&lt;/div&gt;&lt;div style="position:relative; top:47px;"&gt;&lt;div style="font-weight: bold;"&gt;&lt;div style="line-height:19px;"&gt;\
&lt;div style="display:inline;"&gt;&lt;div style="display:inline; font-size:23px;"&gt;+1 Achat&lt;/div&gt;&lt;/div&gt;&lt;br&gt;\
&lt;/div&gt;&lt;/div&gt;&lt;/div&gt;&lt;div style="position:relative; top:50px;"&gt;&lt;div style="line-height:16px;"&gt;\
&lt;div style="display:inline;"&gt;&lt;div style="display:inline; font-size:16px;"&gt;Quand vous jouez cette carte, le joueur&lt;/div&gt;&lt;/div&gt;&lt;br&gt;\
&lt;div style="display:inline;"&gt;&lt;div style="display:inline; font-size:16px;"&gt;à votre gauche nomme une carte. Vous&lt;/div&gt;&lt;/div&gt;&lt;br&gt;\
&lt;div style="display:inline;"&gt;&lt;div style="display:inline; font-size:16px;"&gt;ne pouvez pas acheter cette carte à ce tour.&lt;/div&gt;&lt;/div&gt;&lt;br&gt;\
&lt;/div&gt;&lt;/div&gt;&lt;/div&gt;'</v>
      </c>
    </row>
    <row r="320" spans="1:3" x14ac:dyDescent="0.25">
      <c r="A320" t="str">
        <f>IF(AND(MOD(ROW(A315)-1,3)=0,INDEX(artwork.xlsx!G:G,QUOTIENT(ROW(A315)-1,3)+2)&lt;&gt;""),"/* "&amp;INDEX(artwork.xlsx!G:G,QUOTIENT(ROW(A315)-1,3)+2)&amp;" */","  ")&amp;
IF(AND(INDEX(artwork.xlsx!F:F,QUOTIENT(ROW(A315)-1,3)+2)&lt;&gt;""),"/* "&amp;INDEX(artwork.xlsx!F:F,QUOTIENT(ROW(A315)-1,3)+2)&amp;" */","  ")&amp;IF(AND(ISERROR(MATCH("},",B320:B$5003,0)), ISERROR(MATCH("    ];",$A$5:A316,0))),"];","")</f>
        <v xml:space="preserve">  /* t */</v>
      </c>
      <c r="B320" t="str">
        <f t="shared" si="7"/>
        <v>},</v>
      </c>
      <c r="C320" s="18" t="str">
        <f>IF(AND(MOD(ROW(A315)-1,3)=0, INDEX(artwork.xlsx!J:J,QUOTIENT(ROW(A315)-1,3)+2)&lt;&gt;""),
     artwork.xlsx!$H$1&amp;": """ &amp;SUBSTITUTE(INDEX(artwork.xlsx!H:H,QUOTIENT(ROW(A315)-1,3)+2)," ","") &amp;""",  " &amp;
     artwork.xlsx!$J$1&amp; ": """ &amp; INDEX(artwork.xlsx!J:J,QUOTIENT(ROW(A315)-1,3)+2) &amp;""",  " &amp;
     artwork.xlsx!$L$1&amp; ": """ &amp; SUBSTITUTE(IF(LEFT(INDEX(artwork.xlsx!L:L,QUOTIENT(ROW(A315)-1,3)+2),4)="http","",artwork.xlsx!$M$1) &amp; INDEX(artwork.xlsx!L:L,QUOTIENT(ROW(A315)-1,3)+2),artwork.xlsx!$N$1,"") &amp; """,",
 IF(AND(MOD(ROW(A315)-1,3)=1,INDEX(artwork.xlsx!J:J,QUOTIENT(ROW(A315)-1,3)+2)&lt;&gt;""),
SUBSTITUTE(    artwork.xlsx!$K$1&amp;": '\\n" &amp;
SUBSTITUTE(SUBSTITUTE(SUBSTITUTE(SUBSTITUTE(SUBSTITUTE(INDEX(artwork.xlsx!K:K,QUOTIENT(ROW(A315)-1,3)+2),"'","\'"),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IF(MOD(ROW(A315)-1,3)=2,"","")))</f>
        <v/>
      </c>
    </row>
    <row r="321" spans="1:3" x14ac:dyDescent="0.25">
      <c r="A321" t="str">
        <f>IF(AND(MOD(ROW(A316)-1,3)=0,INDEX(artwork.xlsx!G:G,QUOTIENT(ROW(A316)-1,3)+2)&lt;&gt;""),"/* "&amp;INDEX(artwork.xlsx!G:G,QUOTIENT(ROW(A316)-1,3)+2)&amp;" */","  ")&amp;
IF(AND(INDEX(artwork.xlsx!F:F,QUOTIENT(ROW(A316)-1,3)+2)&lt;&gt;""),"/* "&amp;INDEX(artwork.xlsx!F:F,QUOTIENT(ROW(A316)-1,3)+2)&amp;" */","  ")&amp;IF(AND(ISERROR(MATCH("},",B321:B$5003,0)), ISERROR(MATCH("    ];",$A$5:A317,0))),"];","")</f>
        <v xml:space="preserve">    </v>
      </c>
      <c r="B321" t="str">
        <f t="shared" si="7"/>
        <v>{</v>
      </c>
      <c r="C321" s="18" t="str">
        <f>IF(AND(MOD(ROW(A316)-1,3)=0, INDEX(artwork.xlsx!J:J,QUOTIENT(ROW(A316)-1,3)+2)&lt;&gt;""),
     artwork.xlsx!$H$1&amp;": """ &amp;SUBSTITUTE(INDEX(artwork.xlsx!H:H,QUOTIENT(ROW(A316)-1,3)+2)," ","") &amp;""",  " &amp;
     artwork.xlsx!$J$1&amp; ": """ &amp; INDEX(artwork.xlsx!J:J,QUOTIENT(ROW(A316)-1,3)+2) &amp;""",  " &amp;
     artwork.xlsx!$L$1&amp; ": """ &amp; SUBSTITUTE(IF(LEFT(INDEX(artwork.xlsx!L:L,QUOTIENT(ROW(A316)-1,3)+2),4)="http","",artwork.xlsx!$M$1) &amp; INDEX(artwork.xlsx!L:L,QUOTIENT(ROW(A316)-1,3)+2),artwork.xlsx!$N$1,"") &amp; """,",
 IF(AND(MOD(ROW(A316)-1,3)=1,INDEX(artwork.xlsx!J:J,QUOTIENT(ROW(A316)-1,3)+2)&lt;&gt;""),
SUBSTITUTE(    artwork.xlsx!$K$1&amp;": '\\n" &amp;
SUBSTITUTE(SUBSTITUTE(SUBSTITUTE(SUBSTITUTE(SUBSTITUTE(INDEX(artwork.xlsx!K:K,QUOTIENT(ROW(A316)-1,3)+2),"'","\'"),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IF(MOD(ROW(A316)-1,3)=2,"","")))</f>
        <v>id: "peddler",  frenchName: "Colporteur",  artwork: "http://wiki.dominionstrategy.com/images/9/9f/PeddlerArt.jpg",</v>
      </c>
    </row>
    <row r="322" spans="1:3" ht="240" x14ac:dyDescent="0.25">
      <c r="A322" t="str">
        <f>IF(AND(MOD(ROW(A317)-1,3)=0,INDEX(artwork.xlsx!G:G,QUOTIENT(ROW(A317)-1,3)+2)&lt;&gt;""),"/* "&amp;INDEX(artwork.xlsx!G:G,QUOTIENT(ROW(A317)-1,3)+2)&amp;" */","  ")&amp;
IF(AND(INDEX(artwork.xlsx!F:F,QUOTIENT(ROW(A317)-1,3)+2)&lt;&gt;""),"/* "&amp;INDEX(artwork.xlsx!F:F,QUOTIENT(ROW(A317)-1,3)+2)&amp;" */","  ")&amp;IF(AND(ISERROR(MATCH("},",B322:B$5003,0)), ISERROR(MATCH("    ];",$A$5:A321,0))),"];","")</f>
        <v xml:space="preserve">    </v>
      </c>
      <c r="B322" t="str">
        <f t="shared" si="7"/>
        <v/>
      </c>
      <c r="C322" s="18" t="str">
        <f>IF(AND(MOD(ROW(A317)-1,3)=0, INDEX(artwork.xlsx!J:J,QUOTIENT(ROW(A317)-1,3)+2)&lt;&gt;""),
     artwork.xlsx!$H$1&amp;": """ &amp;SUBSTITUTE(INDEX(artwork.xlsx!H:H,QUOTIENT(ROW(A317)-1,3)+2)," ","") &amp;""",  " &amp;
     artwork.xlsx!$J$1&amp; ": """ &amp; INDEX(artwork.xlsx!J:J,QUOTIENT(ROW(A317)-1,3)+2) &amp;""",  " &amp;
     artwork.xlsx!$L$1&amp; ": """ &amp; SUBSTITUTE(IF(LEFT(INDEX(artwork.xlsx!L:L,QUOTIENT(ROW(A317)-1,3)+2),4)="http","",artwork.xlsx!$M$1) &amp; INDEX(artwork.xlsx!L:L,QUOTIENT(ROW(A317)-1,3)+2),artwork.xlsx!$N$1,"") &amp; """,",
 IF(AND(MOD(ROW(A317)-1,3)=1,INDEX(artwork.xlsx!J:J,QUOTIENT(ROW(A317)-1,3)+2)&lt;&gt;""),
SUBSTITUTE(    artwork.xlsx!$K$1&amp;": '\\n" &amp;
SUBSTITUTE(SUBSTITUTE(SUBSTITUTE(SUBSTITUTE(SUBSTITUTE(INDEX(artwork.xlsx!K:K,QUOTIENT(ROW(A317)-1,3)+2),"'","\'"),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IF(MOD(ROW(A317)-1,3)=2,"","")))</f>
        <v>text_html: '\
&lt;div class="card-text" style="top:10px;"&gt;&lt;div style="position:relative; top:0px;"&gt;&lt;div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&lt;div style="display:inline;"&gt;&lt;div style="display:inline; font-size:28px;"&gt;+    &lt;/div&gt;&lt;/div&gt;&lt;br&gt;\
&lt;/div&gt;&lt;/div&gt;&lt;/div&gt;&lt;div style="position:relative; top:7px;"&gt;&lt;div style="line-height:16px;"&gt;\
&lt;div style="display:inline;"&gt;&lt;div style="display:inline; font-size:16px;"&gt;Pendant votre phase Achat, cette carte&lt;/div&gt;&lt;/div&gt;&lt;br&gt;\
&lt;div style="display:inline;"&gt;&lt;div style="display:inline; font-size:16px;"&gt;coûte       de moins par carte Action&lt;/div&gt;&lt;/div&gt;&lt;br&gt;\
&lt;div style="display:inline;"&gt;&lt;div style="display:inline; font-size:16px;"&gt;que vous avez en jeu.&lt;/div&gt;&lt;/div&gt;&lt;br&gt;\
&lt;/div&gt;&lt;/div&gt;\
&lt;div class="card-text-coin-icon" style="transform:scale(0.22); top:59px; display: inline;left:140px;"&gt;\
&lt;div class="card-text-coin-text-container" style="display:inline;"&gt;\
&lt;div class="card-text-coin-text" style="color: black; display:inline; top:8px;"&gt;1&lt;/div&gt;&lt;/div&gt;&lt;/div&gt;\
&lt;div class="card-text-coin-icon" style="transform:scale(0.16);top:117px;display: inline;left: 67px;"&gt;\
&lt;div class="card-text-coin-text-container" style="display:inline;"&gt;\
&lt;div class="card-text-coin-text" style="color: black; display:inline; top:8px;"&gt;2&lt;/div&gt;&lt;/div&gt;&lt;/div&gt;&lt;div class="horizontal-line" style="width:200px; height:3px;margin-top:-61px;"&gt;&lt;/div&gt;&lt;/div&gt;'</v>
      </c>
    </row>
    <row r="323" spans="1:3" x14ac:dyDescent="0.25">
      <c r="A323" t="str">
        <f>IF(AND(MOD(ROW(A318)-1,3)=0,INDEX(artwork.xlsx!G:G,QUOTIENT(ROW(A318)-1,3)+2)&lt;&gt;""),"/* "&amp;INDEX(artwork.xlsx!G:G,QUOTIENT(ROW(A318)-1,3)+2)&amp;" */","  ")&amp;
IF(AND(INDEX(artwork.xlsx!F:F,QUOTIENT(ROW(A318)-1,3)+2)&lt;&gt;""),"/* "&amp;INDEX(artwork.xlsx!F:F,QUOTIENT(ROW(A318)-1,3)+2)&amp;" */","  ")&amp;IF(AND(ISERROR(MATCH("},",B323:B$5003,0)), ISERROR(MATCH("    ];",$A$5:A319,0))),"];","")</f>
        <v xml:space="preserve">    </v>
      </c>
      <c r="B323" t="str">
        <f t="shared" si="7"/>
        <v>},</v>
      </c>
      <c r="C323" s="18" t="str">
        <f>IF(AND(MOD(ROW(A318)-1,3)=0, INDEX(artwork.xlsx!J:J,QUOTIENT(ROW(A318)-1,3)+2)&lt;&gt;""),
     artwork.xlsx!$H$1&amp;": """ &amp;SUBSTITUTE(INDEX(artwork.xlsx!H:H,QUOTIENT(ROW(A318)-1,3)+2)," ","") &amp;""",  " &amp;
     artwork.xlsx!$J$1&amp; ": """ &amp; INDEX(artwork.xlsx!J:J,QUOTIENT(ROW(A318)-1,3)+2) &amp;""",  " &amp;
     artwork.xlsx!$L$1&amp; ": """ &amp; SUBSTITUTE(IF(LEFT(INDEX(artwork.xlsx!L:L,QUOTIENT(ROW(A318)-1,3)+2),4)="http","",artwork.xlsx!$M$1) &amp; INDEX(artwork.xlsx!L:L,QUOTIENT(ROW(A318)-1,3)+2),artwork.xlsx!$N$1,"") &amp; """,",
 IF(AND(MOD(ROW(A318)-1,3)=1,INDEX(artwork.xlsx!J:J,QUOTIENT(ROW(A318)-1,3)+2)&lt;&gt;""),
SUBSTITUTE(    artwork.xlsx!$K$1&amp;": '\\n" &amp;
SUBSTITUTE(SUBSTITUTE(SUBSTITUTE(SUBSTITUTE(SUBSTITUTE(INDEX(artwork.xlsx!K:K,QUOTIENT(ROW(A318)-1,3)+2),"'","\'"),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IF(MOD(ROW(A318)-1,3)=2,"","")))</f>
        <v/>
      </c>
    </row>
    <row r="324" spans="1:3" x14ac:dyDescent="0.25">
      <c r="A324" t="str">
        <f>IF(AND(MOD(ROW(A319)-1,3)=0,INDEX(artwork.xlsx!G:G,QUOTIENT(ROW(A319)-1,3)+2)&lt;&gt;""),"/* "&amp;INDEX(artwork.xlsx!G:G,QUOTIENT(ROW(A319)-1,3)+2)&amp;" */","  ")&amp;
IF(AND(INDEX(artwork.xlsx!F:F,QUOTIENT(ROW(A319)-1,3)+2)&lt;&gt;""),"/* "&amp;INDEX(artwork.xlsx!F:F,QUOTIENT(ROW(A319)-1,3)+2)&amp;" */","  ")&amp;IF(AND(ISERROR(MATCH("},",B324:B$5003,0)), ISERROR(MATCH("    ];",$A$5:A320,0))),"];","")</f>
        <v xml:space="preserve">  /* t */</v>
      </c>
      <c r="B324" t="str">
        <f t="shared" si="7"/>
        <v>{</v>
      </c>
      <c r="C324" s="18" t="str">
        <f>IF(AND(MOD(ROW(A319)-1,3)=0, INDEX(artwork.xlsx!J:J,QUOTIENT(ROW(A319)-1,3)+2)&lt;&gt;""),
     artwork.xlsx!$H$1&amp;": """ &amp;SUBSTITUTE(INDEX(artwork.xlsx!H:H,QUOTIENT(ROW(A319)-1,3)+2)," ","") &amp;""",  " &amp;
     artwork.xlsx!$J$1&amp; ": """ &amp; INDEX(artwork.xlsx!J:J,QUOTIENT(ROW(A319)-1,3)+2) &amp;""",  " &amp;
     artwork.xlsx!$L$1&amp; ": """ &amp; SUBSTITUTE(IF(LEFT(INDEX(artwork.xlsx!L:L,QUOTIENT(ROW(A319)-1,3)+2),4)="http","",artwork.xlsx!$M$1) &amp; INDEX(artwork.xlsx!L:L,QUOTIENT(ROW(A319)-1,3)+2),artwork.xlsx!$N$1,"") &amp; """,",
 IF(AND(MOD(ROW(A319)-1,3)=1,INDEX(artwork.xlsx!J:J,QUOTIENT(ROW(A319)-1,3)+2)&lt;&gt;""),
SUBSTITUTE(    artwork.xlsx!$K$1&amp;": '\\n" &amp;
SUBSTITUTE(SUBSTITUTE(SUBSTITUTE(SUBSTITUTE(SUBSTITUTE(INDEX(artwork.xlsx!K:K,QUOTIENT(ROW(A319)-1,3)+2),"'","\'"),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IF(MOD(ROW(A319)-1,3)=2,"","")))</f>
        <v>id: "bank",  frenchName: "Banque",  artwork: "http://wiki.dominionstrategy.com/images/8/80/BankArt.jpg",</v>
      </c>
    </row>
    <row r="325" spans="1:3" ht="135" x14ac:dyDescent="0.25">
      <c r="A325" t="str">
        <f>IF(AND(MOD(ROW(A320)-1,3)=0,INDEX(artwork.xlsx!G:G,QUOTIENT(ROW(A320)-1,3)+2)&lt;&gt;""),"/* "&amp;INDEX(artwork.xlsx!G:G,QUOTIENT(ROW(A320)-1,3)+2)&amp;" */","  ")&amp;
IF(AND(INDEX(artwork.xlsx!F:F,QUOTIENT(ROW(A320)-1,3)+2)&lt;&gt;""),"/* "&amp;INDEX(artwork.xlsx!F:F,QUOTIENT(ROW(A320)-1,3)+2)&amp;" */","  ")&amp;IF(AND(ISERROR(MATCH("},",B325:B$5003,0)), ISERROR(MATCH("    ];",$A$5:A324,0))),"];","")</f>
        <v xml:space="preserve">  /* t */</v>
      </c>
      <c r="B325" t="str">
        <f t="shared" si="7"/>
        <v/>
      </c>
      <c r="C325" s="18" t="str">
        <f>IF(AND(MOD(ROW(A320)-1,3)=0, INDEX(artwork.xlsx!J:J,QUOTIENT(ROW(A320)-1,3)+2)&lt;&gt;""),
     artwork.xlsx!$H$1&amp;": """ &amp;SUBSTITUTE(INDEX(artwork.xlsx!H:H,QUOTIENT(ROW(A320)-1,3)+2)," ","") &amp;""",  " &amp;
     artwork.xlsx!$J$1&amp; ": """ &amp; INDEX(artwork.xlsx!J:J,QUOTIENT(ROW(A320)-1,3)+2) &amp;""",  " &amp;
     artwork.xlsx!$L$1&amp; ": """ &amp; SUBSTITUTE(IF(LEFT(INDEX(artwork.xlsx!L:L,QUOTIENT(ROW(A320)-1,3)+2),4)="http","",artwork.xlsx!$M$1) &amp; INDEX(artwork.xlsx!L:L,QUOTIENT(ROW(A320)-1,3)+2),artwork.xlsx!$N$1,"") &amp; """,",
 IF(AND(MOD(ROW(A320)-1,3)=1,INDEX(artwork.xlsx!J:J,QUOTIENT(ROW(A320)-1,3)+2)&lt;&gt;""),
SUBSTITUTE(    artwork.xlsx!$K$1&amp;": '\\n" &amp;
SUBSTITUTE(SUBSTITUTE(SUBSTITUTE(SUBSTITUTE(SUBSTITUTE(INDEX(artwork.xlsx!K:K,QUOTIENT(ROW(A320)-1,3)+2),"'","\'"),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IF(MOD(ROW(A320)-1,3)=2,"","")))</f>
        <v>text_html: '\
&lt;div class="card-text" style="top:47px;"&gt;&lt;div style="position:relative; top:10px;"&gt;&lt;div style="line-height:22px;"&gt;\
&lt;div style="display:inline;"&gt;&lt;div style="display:inline; font-size:22px;"&gt;Lorsque vous jouez cette carte,&lt;/div&gt;&lt;/div&gt;&lt;br&gt;\
&lt;div style="display:inline;"&gt;&lt;div style="display:inline; font-size:22px;"&gt;elle vaut       par Trésor en jeu&lt;/div&gt;&lt;/div&gt;&lt;br&gt;\
&lt;div style="display:inline;"&gt;&lt;div style="display:inline; font-size:22px;"&gt;(y compris cette carte).&lt;/div&gt;&lt;/div&gt;&lt;br&gt;\
&lt;/div&gt;&lt;/div&gt;\
&lt;div class="card-text-coin-icon" style="transform:scale(0.2); top:37px; display: inline;left:90px;"&gt;\
&lt;div class="card-text-coin-text-container" style="display:inline;"&gt;\
&lt;div class="card-text-coin-text" style="color: black; display:inline; top:8px;"&gt;1&lt;/div&gt;&lt;/div&gt;&lt;/div&gt;&lt;/div&gt;'</v>
      </c>
    </row>
    <row r="326" spans="1:3" x14ac:dyDescent="0.25">
      <c r="A326" t="str">
        <f>IF(AND(MOD(ROW(A321)-1,3)=0,INDEX(artwork.xlsx!G:G,QUOTIENT(ROW(A321)-1,3)+2)&lt;&gt;""),"/* "&amp;INDEX(artwork.xlsx!G:G,QUOTIENT(ROW(A321)-1,3)+2)&amp;" */","  ")&amp;
IF(AND(INDEX(artwork.xlsx!F:F,QUOTIENT(ROW(A321)-1,3)+2)&lt;&gt;""),"/* "&amp;INDEX(artwork.xlsx!F:F,QUOTIENT(ROW(A321)-1,3)+2)&amp;" */","  ")&amp;IF(AND(ISERROR(MATCH("},",B326:B$5003,0)), ISERROR(MATCH("    ];",$A$5:A322,0))),"];","")</f>
        <v xml:space="preserve">  /* t */</v>
      </c>
      <c r="B326" t="str">
        <f t="shared" si="7"/>
        <v>},</v>
      </c>
      <c r="C326" s="18" t="str">
        <f>IF(AND(MOD(ROW(A321)-1,3)=0, INDEX(artwork.xlsx!J:J,QUOTIENT(ROW(A321)-1,3)+2)&lt;&gt;""),
     artwork.xlsx!$H$1&amp;": """ &amp;SUBSTITUTE(INDEX(artwork.xlsx!H:H,QUOTIENT(ROW(A321)-1,3)+2)," ","") &amp;""",  " &amp;
     artwork.xlsx!$J$1&amp; ": """ &amp; INDEX(artwork.xlsx!J:J,QUOTIENT(ROW(A321)-1,3)+2) &amp;""",  " &amp;
     artwork.xlsx!$L$1&amp; ": """ &amp; SUBSTITUTE(IF(LEFT(INDEX(artwork.xlsx!L:L,QUOTIENT(ROW(A321)-1,3)+2),4)="http","",artwork.xlsx!$M$1) &amp; INDEX(artwork.xlsx!L:L,QUOTIENT(ROW(A321)-1,3)+2),artwork.xlsx!$N$1,"") &amp; """,",
 IF(AND(MOD(ROW(A321)-1,3)=1,INDEX(artwork.xlsx!J:J,QUOTIENT(ROW(A321)-1,3)+2)&lt;&gt;""),
SUBSTITUTE(    artwork.xlsx!$K$1&amp;": '\\n" &amp;
SUBSTITUTE(SUBSTITUTE(SUBSTITUTE(SUBSTITUTE(SUBSTITUTE(INDEX(artwork.xlsx!K:K,QUOTIENT(ROW(A321)-1,3)+2),"'","\'"),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IF(MOD(ROW(A321)-1,3)=2,"","")))</f>
        <v/>
      </c>
    </row>
    <row r="327" spans="1:3" x14ac:dyDescent="0.25">
      <c r="A327" t="str">
        <f>IF(AND(MOD(ROW(A322)-1,3)=0,INDEX(artwork.xlsx!G:G,QUOTIENT(ROW(A322)-1,3)+2)&lt;&gt;""),"/* "&amp;INDEX(artwork.xlsx!G:G,QUOTIENT(ROW(A322)-1,3)+2)&amp;" */","  ")&amp;
IF(AND(INDEX(artwork.xlsx!F:F,QUOTIENT(ROW(A322)-1,3)+2)&lt;&gt;""),"/* "&amp;INDEX(artwork.xlsx!F:F,QUOTIENT(ROW(A322)-1,3)+2)&amp;" */","  ")&amp;IF(AND(ISERROR(MATCH("},",B327:B$5003,0)), ISERROR(MATCH("    ];",$A$5:A323,0))),"];","")</f>
        <v xml:space="preserve">    </v>
      </c>
      <c r="B327" t="str">
        <f t="shared" si="7"/>
        <v>{</v>
      </c>
      <c r="C327" s="18" t="str">
        <f>IF(AND(MOD(ROW(A322)-1,3)=0, INDEX(artwork.xlsx!J:J,QUOTIENT(ROW(A322)-1,3)+2)&lt;&gt;""),
     artwork.xlsx!$H$1&amp;": """ &amp;SUBSTITUTE(INDEX(artwork.xlsx!H:H,QUOTIENT(ROW(A322)-1,3)+2)," ","") &amp;""",  " &amp;
     artwork.xlsx!$J$1&amp; ": """ &amp; INDEX(artwork.xlsx!J:J,QUOTIENT(ROW(A322)-1,3)+2) &amp;""",  " &amp;
     artwork.xlsx!$L$1&amp; ": """ &amp; SUBSTITUTE(IF(LEFT(INDEX(artwork.xlsx!L:L,QUOTIENT(ROW(A322)-1,3)+2),4)="http","",artwork.xlsx!$M$1) &amp; INDEX(artwork.xlsx!L:L,QUOTIENT(ROW(A322)-1,3)+2),artwork.xlsx!$N$1,"") &amp; """,",
 IF(AND(MOD(ROW(A322)-1,3)=1,INDEX(artwork.xlsx!J:J,QUOTIENT(ROW(A322)-1,3)+2)&lt;&gt;""),
SUBSTITUTE(    artwork.xlsx!$K$1&amp;": '\\n" &amp;
SUBSTITUTE(SUBSTITUTE(SUBSTITUTE(SUBSTITUTE(SUBSTITUTE(INDEX(artwork.xlsx!K:K,QUOTIENT(ROW(A322)-1,3)+2),"'","\'"),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IF(MOD(ROW(A322)-1,3)=2,"","")))</f>
        <v>id: "city",  frenchName: "Ville",  artwork: "http://wiki.dominionstrategy.com/images/b/b1/Lost_CityArt.jpg",</v>
      </c>
    </row>
    <row r="328" spans="1:3" ht="195" x14ac:dyDescent="0.25">
      <c r="A328" t="str">
        <f>IF(AND(MOD(ROW(A323)-1,3)=0,INDEX(artwork.xlsx!G:G,QUOTIENT(ROW(A323)-1,3)+2)&lt;&gt;""),"/* "&amp;INDEX(artwork.xlsx!G:G,QUOTIENT(ROW(A323)-1,3)+2)&amp;" */","  ")&amp;
IF(AND(INDEX(artwork.xlsx!F:F,QUOTIENT(ROW(A323)-1,3)+2)&lt;&gt;""),"/* "&amp;INDEX(artwork.xlsx!F:F,QUOTIENT(ROW(A323)-1,3)+2)&amp;" */","  ")&amp;IF(AND(ISERROR(MATCH("},",B328:B$5003,0)), ISERROR(MATCH("    ];",$A$5:A327,0))),"];","")</f>
        <v xml:space="preserve">    </v>
      </c>
      <c r="B328" t="str">
        <f t="shared" si="7"/>
        <v/>
      </c>
      <c r="C328" s="18" t="str">
        <f>IF(AND(MOD(ROW(A323)-1,3)=0, INDEX(artwork.xlsx!J:J,QUOTIENT(ROW(A323)-1,3)+2)&lt;&gt;""),
     artwork.xlsx!$H$1&amp;": """ &amp;SUBSTITUTE(INDEX(artwork.xlsx!H:H,QUOTIENT(ROW(A323)-1,3)+2)," ","") &amp;""",  " &amp;
     artwork.xlsx!$J$1&amp; ": """ &amp; INDEX(artwork.xlsx!J:J,QUOTIENT(ROW(A323)-1,3)+2) &amp;""",  " &amp;
     artwork.xlsx!$L$1&amp; ": """ &amp; SUBSTITUTE(IF(LEFT(INDEX(artwork.xlsx!L:L,QUOTIENT(ROW(A323)-1,3)+2),4)="http","",artwork.xlsx!$M$1) &amp; INDEX(artwork.xlsx!L:L,QUOTIENT(ROW(A323)-1,3)+2),artwork.xlsx!$N$1,"") &amp; """,",
 IF(AND(MOD(ROW(A323)-1,3)=1,INDEX(artwork.xlsx!J:J,QUOTIENT(ROW(A323)-1,3)+2)&lt;&gt;""),
SUBSTITUTE(    artwork.xlsx!$K$1&amp;": '\\n" &amp;
SUBSTITUTE(SUBSTITUTE(SUBSTITUTE(SUBSTITUTE(SUBSTITUTE(INDEX(artwork.xlsx!K:K,QUOTIENT(ROW(A323)-1,3)+2),"'","\'"),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IF(MOD(ROW(A323)-1,3)=2,"","")))</f>
        <v>text_html: '\
&lt;div class="card-text" style="top:20px;"&gt;&lt;div style="position:relative; top:0px;"&gt;&lt;div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font-size:28px;"&gt;+2 Actions&lt;/div&gt;&lt;/div&gt;&lt;br&gt;\
&lt;/div&gt;&lt;/div&gt;&lt;/div&gt;&lt;div style="position:relative; top:0px;"&gt;&lt;div style="line-height:20px;"&gt;\
&lt;div style="display:inline;"&gt;&lt;div style="display:inline; font-size:19.5px;"&gt;Si au moins une pile de la réserve&lt;/div&gt;&lt;/div&gt;&lt;br&gt;\
&lt;div style="display:inline;"&gt;&lt;div style="display:inline; font-size:19.5px;"&gt;est vide, &lt;div style="display: inline; font-weight: bold;"&gt;+1 Carte&lt;/div&gt;. Si au moins 2&lt;/div&gt;&lt;/div&gt;&lt;br&gt;\
&lt;div style="display:inline;"&gt;&lt;div style="display:inline; font-size:19.5px;"&gt;piles sont vides, &lt;div style="display: inline; font-weight: bold;"&gt;+1 Achat&lt;/div&gt; et &lt;div style="display: inline; font-weight: bold;"&gt;+&lt;/div&gt;     .&lt;/div&gt;&lt;/div&gt;&lt;br&gt;\
&lt;/div&gt;&lt;/div&gt;\
&lt;div class="card-text-coin-icon" style="transform:scale(0.18); top:106px; display: inline;left:250px;"&gt;\
&lt;div class="card-text-coin-text-container" style="display:inline;"&gt;\
&lt;div class="card-text-coin-text" style="color: black; display:inline; top:8px;"&gt;1&lt;/div&gt;&lt;/div&gt;&lt;/div&gt;&lt;/div&gt;'</v>
      </c>
    </row>
    <row r="329" spans="1:3" x14ac:dyDescent="0.25">
      <c r="A329" t="str">
        <f>IF(AND(MOD(ROW(A324)-1,3)=0,INDEX(artwork.xlsx!G:G,QUOTIENT(ROW(A324)-1,3)+2)&lt;&gt;""),"/* "&amp;INDEX(artwork.xlsx!G:G,QUOTIENT(ROW(A324)-1,3)+2)&amp;" */","  ")&amp;
IF(AND(INDEX(artwork.xlsx!F:F,QUOTIENT(ROW(A324)-1,3)+2)&lt;&gt;""),"/* "&amp;INDEX(artwork.xlsx!F:F,QUOTIENT(ROW(A324)-1,3)+2)&amp;" */","  ")&amp;IF(AND(ISERROR(MATCH("},",B329:B$5003,0)), ISERROR(MATCH("    ];",$A$5:A325,0))),"];","")</f>
        <v xml:space="preserve">    </v>
      </c>
      <c r="B329" t="str">
        <f t="shared" si="7"/>
        <v>},</v>
      </c>
      <c r="C329" s="18" t="str">
        <f>IF(AND(MOD(ROW(A324)-1,3)=0, INDEX(artwork.xlsx!J:J,QUOTIENT(ROW(A324)-1,3)+2)&lt;&gt;""),
     artwork.xlsx!$H$1&amp;": """ &amp;SUBSTITUTE(INDEX(artwork.xlsx!H:H,QUOTIENT(ROW(A324)-1,3)+2)," ","") &amp;""",  " &amp;
     artwork.xlsx!$J$1&amp; ": """ &amp; INDEX(artwork.xlsx!J:J,QUOTIENT(ROW(A324)-1,3)+2) &amp;""",  " &amp;
     artwork.xlsx!$L$1&amp; ": """ &amp; SUBSTITUTE(IF(LEFT(INDEX(artwork.xlsx!L:L,QUOTIENT(ROW(A324)-1,3)+2),4)="http","",artwork.xlsx!$M$1) &amp; INDEX(artwork.xlsx!L:L,QUOTIENT(ROW(A324)-1,3)+2),artwork.xlsx!$N$1,"") &amp; """,",
 IF(AND(MOD(ROW(A324)-1,3)=1,INDEX(artwork.xlsx!J:J,QUOTIENT(ROW(A324)-1,3)+2)&lt;&gt;""),
SUBSTITUTE(    artwork.xlsx!$K$1&amp;": '\\n" &amp;
SUBSTITUTE(SUBSTITUTE(SUBSTITUTE(SUBSTITUTE(SUBSTITUTE(INDEX(artwork.xlsx!K:K,QUOTIENT(ROW(A324)-1,3)+2),"'","\'"),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IF(MOD(ROW(A324)-1,3)=2,"","")))</f>
        <v/>
      </c>
    </row>
    <row r="330" spans="1:3" x14ac:dyDescent="0.25">
      <c r="A330" t="str">
        <f>IF(AND(MOD(ROW(A325)-1,3)=0,INDEX(artwork.xlsx!G:G,QUOTIENT(ROW(A325)-1,3)+2)&lt;&gt;""),"/* "&amp;INDEX(artwork.xlsx!G:G,QUOTIENT(ROW(A325)-1,3)+2)&amp;" */","  ")&amp;
IF(AND(INDEX(artwork.xlsx!F:F,QUOTIENT(ROW(A325)-1,3)+2)&lt;&gt;""),"/* "&amp;INDEX(artwork.xlsx!F:F,QUOTIENT(ROW(A325)-1,3)+2)&amp;" */","  ")&amp;IF(AND(ISERROR(MATCH("},",B330:B$5003,0)), ISERROR(MATCH("    ];",$A$5:A326,0))),"];","")</f>
        <v xml:space="preserve">    </v>
      </c>
      <c r="B330" t="str">
        <f t="shared" si="7"/>
        <v>{</v>
      </c>
      <c r="C330" s="18" t="str">
        <f>IF(AND(MOD(ROW(A325)-1,3)=0, INDEX(artwork.xlsx!J:J,QUOTIENT(ROW(A325)-1,3)+2)&lt;&gt;""),
     artwork.xlsx!$H$1&amp;": """ &amp;SUBSTITUTE(INDEX(artwork.xlsx!H:H,QUOTIENT(ROW(A325)-1,3)+2)," ","") &amp;""",  " &amp;
     artwork.xlsx!$J$1&amp; ": """ &amp; INDEX(artwork.xlsx!J:J,QUOTIENT(ROW(A325)-1,3)+2) &amp;""",  " &amp;
     artwork.xlsx!$L$1&amp; ": """ &amp; SUBSTITUTE(IF(LEFT(INDEX(artwork.xlsx!L:L,QUOTIENT(ROW(A325)-1,3)+2),4)="http","",artwork.xlsx!$M$1) &amp; INDEX(artwork.xlsx!L:L,QUOTIENT(ROW(A325)-1,3)+2),artwork.xlsx!$N$1,"") &amp; """,",
 IF(AND(MOD(ROW(A325)-1,3)=1,INDEX(artwork.xlsx!J:J,QUOTIENT(ROW(A325)-1,3)+2)&lt;&gt;""),
SUBSTITUTE(    artwork.xlsx!$K$1&amp;": '\\n" &amp;
SUBSTITUTE(SUBSTITUTE(SUBSTITUTE(SUBSTITUTE(SUBSTITUTE(INDEX(artwork.xlsx!K:K,QUOTIENT(ROW(A325)-1,3)+2),"'","\'"),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IF(MOD(ROW(A325)-1,3)=2,"","")))</f>
        <v>id: "countinghouse",  frenchName: "Bureau de comptabilité",  artwork: "http://wiki.dominionstrategy.com/images/9/9c/Counting_HouseArt.jpg",</v>
      </c>
    </row>
    <row r="331" spans="1:3" ht="105" x14ac:dyDescent="0.25">
      <c r="A331" t="str">
        <f>IF(AND(MOD(ROW(A326)-1,3)=0,INDEX(artwork.xlsx!G:G,QUOTIENT(ROW(A326)-1,3)+2)&lt;&gt;""),"/* "&amp;INDEX(artwork.xlsx!G:G,QUOTIENT(ROW(A326)-1,3)+2)&amp;" */","  ")&amp;
IF(AND(INDEX(artwork.xlsx!F:F,QUOTIENT(ROW(A326)-1,3)+2)&lt;&gt;""),"/* "&amp;INDEX(artwork.xlsx!F:F,QUOTIENT(ROW(A326)-1,3)+2)&amp;" */","  ")&amp;IF(AND(ISERROR(MATCH("},",B331:B$5003,0)), ISERROR(MATCH("    ];",$A$5:A330,0))),"];","")</f>
        <v xml:space="preserve">    </v>
      </c>
      <c r="B331" t="str">
        <f t="shared" si="7"/>
        <v/>
      </c>
      <c r="C331" s="18" t="str">
        <f>IF(AND(MOD(ROW(A326)-1,3)=0, INDEX(artwork.xlsx!J:J,QUOTIENT(ROW(A326)-1,3)+2)&lt;&gt;""),
     artwork.xlsx!$H$1&amp;": """ &amp;SUBSTITUTE(INDEX(artwork.xlsx!H:H,QUOTIENT(ROW(A326)-1,3)+2)," ","") &amp;""",  " &amp;
     artwork.xlsx!$J$1&amp; ": """ &amp; INDEX(artwork.xlsx!J:J,QUOTIENT(ROW(A326)-1,3)+2) &amp;""",  " &amp;
     artwork.xlsx!$L$1&amp; ": """ &amp; SUBSTITUTE(IF(LEFT(INDEX(artwork.xlsx!L:L,QUOTIENT(ROW(A326)-1,3)+2),4)="http","",artwork.xlsx!$M$1) &amp; INDEX(artwork.xlsx!L:L,QUOTIENT(ROW(A326)-1,3)+2),artwork.xlsx!$N$1,"") &amp; """,",
 IF(AND(MOD(ROW(A326)-1,3)=1,INDEX(artwork.xlsx!J:J,QUOTIENT(ROW(A326)-1,3)+2)&lt;&gt;""),
SUBSTITUTE(    artwork.xlsx!$K$1&amp;": '\\n" &amp;
SUBSTITUTE(SUBSTITUTE(SUBSTITUTE(SUBSTITUTE(SUBSTITUTE(INDEX(artwork.xlsx!K:K,QUOTIENT(ROW(A326)-1,3)+2),"'","\'"),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IF(MOD(ROW(A326)-1,3)=2,"","")))</f>
        <v>text_html: '\
&lt;div class="card-text" style="top:29px;"&gt;&lt;div style="position:relative; top:13px;"&gt;&lt;div style="line-height:22px;"&gt;\
&lt;div style="display:inline;"&gt;&lt;div style="display:inline; font-size:21.5px;"&gt;Regardez dans votre défausse,&lt;/div&gt;&lt;/div&gt;&lt;br&gt;\
&lt;div style="display:inline;"&gt;&lt;div style="display:inline; font-size:21.5px;"&gt;dévoilez autant de Cuivres que&lt;/div&gt;&lt;/div&gt;&lt;br&gt;\
&lt;div style="display:inline;"&gt;&lt;div style="display:inline; font-size:21.5px;"&gt;vous le voulez, et prenez-les&lt;/div&gt;&lt;/div&gt;&lt;br&gt;\
&lt;div style="display:inline;"&gt;&lt;div style="display:inline; font-size:21.5px;"&gt;en main.&lt;/div&gt;&lt;/div&gt;&lt;br&gt;\
&lt;/div&gt;&lt;/div&gt;&lt;/div&gt;'</v>
      </c>
    </row>
    <row r="332" spans="1:3" x14ac:dyDescent="0.25">
      <c r="A332" t="str">
        <f>IF(AND(MOD(ROW(A327)-1,3)=0,INDEX(artwork.xlsx!G:G,QUOTIENT(ROW(A327)-1,3)+2)&lt;&gt;""),"/* "&amp;INDEX(artwork.xlsx!G:G,QUOTIENT(ROW(A327)-1,3)+2)&amp;" */","  ")&amp;
IF(AND(INDEX(artwork.xlsx!F:F,QUOTIENT(ROW(A327)-1,3)+2)&lt;&gt;""),"/* "&amp;INDEX(artwork.xlsx!F:F,QUOTIENT(ROW(A327)-1,3)+2)&amp;" */","  ")&amp;IF(AND(ISERROR(MATCH("},",B332:B$5003,0)), ISERROR(MATCH("    ];",$A$5:A328,0))),"];","")</f>
        <v xml:space="preserve">    </v>
      </c>
      <c r="B332" t="str">
        <f t="shared" si="7"/>
        <v>},</v>
      </c>
      <c r="C332" s="18" t="str">
        <f>IF(AND(MOD(ROW(A327)-1,3)=0, INDEX(artwork.xlsx!J:J,QUOTIENT(ROW(A327)-1,3)+2)&lt;&gt;""),
     artwork.xlsx!$H$1&amp;": """ &amp;SUBSTITUTE(INDEX(artwork.xlsx!H:H,QUOTIENT(ROW(A327)-1,3)+2)," ","") &amp;""",  " &amp;
     artwork.xlsx!$J$1&amp; ": """ &amp; INDEX(artwork.xlsx!J:J,QUOTIENT(ROW(A327)-1,3)+2) &amp;""",  " &amp;
     artwork.xlsx!$L$1&amp; ": """ &amp; SUBSTITUTE(IF(LEFT(INDEX(artwork.xlsx!L:L,QUOTIENT(ROW(A327)-1,3)+2),4)="http","",artwork.xlsx!$M$1) &amp; INDEX(artwork.xlsx!L:L,QUOTIENT(ROW(A327)-1,3)+2),artwork.xlsx!$N$1,"") &amp; """,",
 IF(AND(MOD(ROW(A327)-1,3)=1,INDEX(artwork.xlsx!J:J,QUOTIENT(ROW(A327)-1,3)+2)&lt;&gt;""),
SUBSTITUTE(    artwork.xlsx!$K$1&amp;": '\\n" &amp;
SUBSTITUTE(SUBSTITUTE(SUBSTITUTE(SUBSTITUTE(SUBSTITUTE(INDEX(artwork.xlsx!K:K,QUOTIENT(ROW(A327)-1,3)+2),"'","\'"),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IF(MOD(ROW(A327)-1,3)=2,"","")))</f>
        <v/>
      </c>
    </row>
    <row r="333" spans="1:3" x14ac:dyDescent="0.25">
      <c r="A333" t="str">
        <f>IF(AND(MOD(ROW(A328)-1,3)=0,INDEX(artwork.xlsx!G:G,QUOTIENT(ROW(A328)-1,3)+2)&lt;&gt;""),"/* "&amp;INDEX(artwork.xlsx!G:G,QUOTIENT(ROW(A328)-1,3)+2)&amp;" */","  ")&amp;
IF(AND(INDEX(artwork.xlsx!F:F,QUOTIENT(ROW(A328)-1,3)+2)&lt;&gt;""),"/* "&amp;INDEX(artwork.xlsx!F:F,QUOTIENT(ROW(A328)-1,3)+2)&amp;" */","  ")&amp;IF(AND(ISERROR(MATCH("},",B333:B$5003,0)), ISERROR(MATCH("    ];",$A$5:A329,0))),"];","")</f>
        <v xml:space="preserve">    </v>
      </c>
      <c r="B333" t="str">
        <f t="shared" si="7"/>
        <v>{</v>
      </c>
      <c r="C333" s="18" t="str">
        <f>IF(AND(MOD(ROW(A328)-1,3)=0, INDEX(artwork.xlsx!J:J,QUOTIENT(ROW(A328)-1,3)+2)&lt;&gt;""),
     artwork.xlsx!$H$1&amp;": """ &amp;SUBSTITUTE(INDEX(artwork.xlsx!H:H,QUOTIENT(ROW(A328)-1,3)+2)," ","") &amp;""",  " &amp;
     artwork.xlsx!$J$1&amp; ": """ &amp; INDEX(artwork.xlsx!J:J,QUOTIENT(ROW(A328)-1,3)+2) &amp;""",  " &amp;
     artwork.xlsx!$L$1&amp; ": """ &amp; SUBSTITUTE(IF(LEFT(INDEX(artwork.xlsx!L:L,QUOTIENT(ROW(A328)-1,3)+2),4)="http","",artwork.xlsx!$M$1) &amp; INDEX(artwork.xlsx!L:L,QUOTIENT(ROW(A328)-1,3)+2),artwork.xlsx!$N$1,"") &amp; """,",
 IF(AND(MOD(ROW(A328)-1,3)=1,INDEX(artwork.xlsx!J:J,QUOTIENT(ROW(A328)-1,3)+2)&lt;&gt;""),
SUBSTITUTE(    artwork.xlsx!$K$1&amp;": '\\n" &amp;
SUBSTITUTE(SUBSTITUTE(SUBSTITUTE(SUBSTITUTE(SUBSTITUTE(INDEX(artwork.xlsx!K:K,QUOTIENT(ROW(A328)-1,3)+2),"'","\'"),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IF(MOD(ROW(A328)-1,3)=2,"","")))</f>
        <v>id: "bishop",  frenchName: "Evêque",  artwork: "http://wiki.dominionstrategy.com/images/4/48/BishopArt.jpg",</v>
      </c>
    </row>
    <row r="334" spans="1:3" ht="375" x14ac:dyDescent="0.25">
      <c r="A334" t="str">
        <f>IF(AND(MOD(ROW(A329)-1,3)=0,INDEX(artwork.xlsx!G:G,QUOTIENT(ROW(A329)-1,3)+2)&lt;&gt;""),"/* "&amp;INDEX(artwork.xlsx!G:G,QUOTIENT(ROW(A329)-1,3)+2)&amp;" */","  ")&amp;
IF(AND(INDEX(artwork.xlsx!F:F,QUOTIENT(ROW(A329)-1,3)+2)&lt;&gt;""),"/* "&amp;INDEX(artwork.xlsx!F:F,QUOTIENT(ROW(A329)-1,3)+2)&amp;" */","  ")&amp;IF(AND(ISERROR(MATCH("},",B334:B$5003,0)), ISERROR(MATCH("    ];",$A$5:A333,0))),"];","")</f>
        <v xml:space="preserve">    </v>
      </c>
      <c r="B334" t="str">
        <f t="shared" si="7"/>
        <v/>
      </c>
      <c r="C334" s="18" t="str">
        <f>IF(AND(MOD(ROW(A329)-1,3)=0, INDEX(artwork.xlsx!J:J,QUOTIENT(ROW(A329)-1,3)+2)&lt;&gt;""),
     artwork.xlsx!$H$1&amp;": """ &amp;SUBSTITUTE(INDEX(artwork.xlsx!H:H,QUOTIENT(ROW(A329)-1,3)+2)," ","") &amp;""",  " &amp;
     artwork.xlsx!$J$1&amp; ": """ &amp; INDEX(artwork.xlsx!J:J,QUOTIENT(ROW(A329)-1,3)+2) &amp;""",  " &amp;
     artwork.xlsx!$L$1&amp; ": """ &amp; SUBSTITUTE(IF(LEFT(INDEX(artwork.xlsx!L:L,QUOTIENT(ROW(A329)-1,3)+2),4)="http","",artwork.xlsx!$M$1) &amp; INDEX(artwork.xlsx!L:L,QUOTIENT(ROW(A329)-1,3)+2),artwork.xlsx!$N$1,"") &amp; """,",
 IF(AND(MOD(ROW(A329)-1,3)=1,INDEX(artwork.xlsx!J:J,QUOTIENT(ROW(A329)-1,3)+2)&lt;&gt;""),
SUBSTITUTE(    artwork.xlsx!$K$1&amp;": '\\n" &amp;
SUBSTITUTE(SUBSTITUTE(SUBSTITUTE(SUBSTITUTE(SUBSTITUTE(INDEX(artwork.xlsx!K:K,QUOTIENT(ROW(A329)-1,3)+2),"'","\'"),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IF(MOD(ROW(A329)-1,3)=2,"","")))</f>
        <v>text_html: '\
&lt;div class="card-text" style="top:10px;"&gt;&lt;div style="position:relative; top:0px;"&gt;&lt;div style="font-weight: bold;"&gt;&lt;div style="line-height:30px;"&gt;\
&lt;div style="display:inline;"&gt;&lt;div style="display:inline; font-size:28px;"&gt;+      &lt;/div&gt;&lt;/div&gt;&lt;br&gt;\
&lt;div style="display:inline;"&gt;&lt;div style="display:inline; font-size:28px;"&gt;+      &lt;/div&gt;&lt;/div&gt;&lt;br&gt;\
&lt;/div&gt;&lt;/div&gt;&lt;/div&gt;&lt;div style="position:relative; top:0px;"&gt;&lt;div style="line-height:18px;"&gt;\
&lt;div style="display:inline;"&gt;&lt;div style="display:inline; font-size:18px;"&gt;Écartez une carte de votre main.&lt;/div&gt;&lt;/div&gt;&lt;br&gt;\
&lt;div style="display:inline;"&gt;&lt;div style="display:inline; font-size:18px;"&gt;&lt;div style="display: inline; font-weight: bold;"&gt;+&lt;/div&gt;       par      de son coût (arrondi&lt;/div&gt;&lt;/div&gt;&lt;br&gt;\
&lt;/div&gt;&lt;/div&gt;&lt;div style="position:relative; top:0px;"&gt;&lt;div style="line-height:18px;"&gt;\
&lt;div style="display:inline;"&gt;&lt;div style="display:inline; font-size:18px;"&gt; inférieurement). Tous vos adversaires&lt;/div&gt;&lt;/div&gt;&lt;br&gt;\
&lt;div style="display:inline;"&gt;&lt;div style="display:inline; font-size:18px;"&gt;peuvent écarter une carte de leur main.&lt;/div&gt;&lt;/div&gt;&lt;br&gt;\
&lt;/div&gt;&lt;/div&gt;\
&lt;div class="card-text-vp-icon-container" style="display:inline; transform:scale(0.23); top:32px;left:143px;"&gt;\
&lt;div class="card-text-vp-text-container"&gt;\
&lt;div class="card-text-vp-text" style="top:8px;"&gt;1&lt;/div&gt;&lt;/div&gt;\
&lt;div class="card-text-vp-icon"&gt;&lt;/div&gt;&lt;/div&gt;\
&lt;div class="card-text-coin-icon" style="transform:scale(0.25); top:-2px; display: inline;left:130px;"&gt;\
&lt;div class="card-text-coin-text-container" style="display:inline;"&gt;\
&lt;div class="card-text-coin-text" style="color: black; display:inline; top:8px;"&gt;1&lt;/div&gt;&lt;/div&gt;&lt;/div&gt;\
&lt;div class="card-text-vp-icon-container" style="display:inline; transform:scale(0.18); top:85px;left:46px;"&gt;\
&lt;div class="card-text-vp-text-container"&gt;\
&lt;div class="card-text-vp-text" style="top:8px;"&gt;1&lt;/div&gt;&lt;/div&gt;\
&lt;div class="card-text-vp-icon"&gt;&lt;/div&gt;&lt;/div&gt;\
&lt;div class="card-text-coin-icon" style="transform:scale(0.18); top:85px; display: inline;left:91px;"&gt;\
&lt;div class="card-text-coin-text-container" style="display:inline;"&gt;\
&lt;div class="card-text-coin-text" style="color: black; display:inline; top:8px;"&gt;2&lt;/div&gt;&lt;/div&gt;&lt;/div&gt;&lt;/div&gt;'</v>
      </c>
    </row>
    <row r="335" spans="1:3" x14ac:dyDescent="0.25">
      <c r="A335" t="str">
        <f>IF(AND(MOD(ROW(A330)-1,3)=0,INDEX(artwork.xlsx!G:G,QUOTIENT(ROW(A330)-1,3)+2)&lt;&gt;""),"/* "&amp;INDEX(artwork.xlsx!G:G,QUOTIENT(ROW(A330)-1,3)+2)&amp;" */","  ")&amp;
IF(AND(INDEX(artwork.xlsx!F:F,QUOTIENT(ROW(A330)-1,3)+2)&lt;&gt;""),"/* "&amp;INDEX(artwork.xlsx!F:F,QUOTIENT(ROW(A330)-1,3)+2)&amp;" */","  ")&amp;IF(AND(ISERROR(MATCH("},",B335:B$5003,0)), ISERROR(MATCH("    ];",$A$5:A331,0))),"];","")</f>
        <v xml:space="preserve">    </v>
      </c>
      <c r="B335" t="str">
        <f t="shared" ref="B335:B398" si="8">IF(AND(C334&lt;&gt;"",MOD(ROW(A333)-1,3)=2),"},","")&amp;IF(AND(C335&lt;&gt;"",MOD(ROW(A330)-1,3)=0),"{","")</f>
        <v>},</v>
      </c>
      <c r="C335" s="18" t="str">
        <f>IF(AND(MOD(ROW(A330)-1,3)=0, INDEX(artwork.xlsx!J:J,QUOTIENT(ROW(A330)-1,3)+2)&lt;&gt;""),
     artwork.xlsx!$H$1&amp;": """ &amp;SUBSTITUTE(INDEX(artwork.xlsx!H:H,QUOTIENT(ROW(A330)-1,3)+2)," ","") &amp;""",  " &amp;
     artwork.xlsx!$J$1&amp; ": """ &amp; INDEX(artwork.xlsx!J:J,QUOTIENT(ROW(A330)-1,3)+2) &amp;""",  " &amp;
     artwork.xlsx!$L$1&amp; ": """ &amp; SUBSTITUTE(IF(LEFT(INDEX(artwork.xlsx!L:L,QUOTIENT(ROW(A330)-1,3)+2),4)="http","",artwork.xlsx!$M$1) &amp; INDEX(artwork.xlsx!L:L,QUOTIENT(ROW(A330)-1,3)+2),artwork.xlsx!$N$1,"") &amp; """,",
 IF(AND(MOD(ROW(A330)-1,3)=1,INDEX(artwork.xlsx!J:J,QUOTIENT(ROW(A330)-1,3)+2)&lt;&gt;""),
SUBSTITUTE(    artwork.xlsx!$K$1&amp;": '\\n" &amp;
SUBSTITUTE(SUBSTITUTE(SUBSTITUTE(SUBSTITUTE(SUBSTITUTE(INDEX(artwork.xlsx!K:K,QUOTIENT(ROW(A330)-1,3)+2),"'","\'"),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IF(MOD(ROW(A330)-1,3)=2,"","")))</f>
        <v/>
      </c>
    </row>
    <row r="336" spans="1:3" x14ac:dyDescent="0.25">
      <c r="A336" t="str">
        <f>IF(AND(MOD(ROW(A331)-1,3)=0,INDEX(artwork.xlsx!G:G,QUOTIENT(ROW(A331)-1,3)+2)&lt;&gt;""),"/* "&amp;INDEX(artwork.xlsx!G:G,QUOTIENT(ROW(A331)-1,3)+2)&amp;" */","  ")&amp;
IF(AND(INDEX(artwork.xlsx!F:F,QUOTIENT(ROW(A331)-1,3)+2)&lt;&gt;""),"/* "&amp;INDEX(artwork.xlsx!F:F,QUOTIENT(ROW(A331)-1,3)+2)&amp;" */","  ")&amp;IF(AND(ISERROR(MATCH("},",B336:B$5003,0)), ISERROR(MATCH("    ];",$A$5:A332,0))),"];","")</f>
        <v xml:space="preserve">    </v>
      </c>
      <c r="B336" t="str">
        <f t="shared" si="8"/>
        <v>{</v>
      </c>
      <c r="C336" s="18" t="str">
        <f>IF(AND(MOD(ROW(A331)-1,3)=0, INDEX(artwork.xlsx!J:J,QUOTIENT(ROW(A331)-1,3)+2)&lt;&gt;""),
     artwork.xlsx!$H$1&amp;": """ &amp;SUBSTITUTE(INDEX(artwork.xlsx!H:H,QUOTIENT(ROW(A331)-1,3)+2)," ","") &amp;""",  " &amp;
     artwork.xlsx!$J$1&amp; ": """ &amp; INDEX(artwork.xlsx!J:J,QUOTIENT(ROW(A331)-1,3)+2) &amp;""",  " &amp;
     artwork.xlsx!$L$1&amp; ": """ &amp; SUBSTITUTE(IF(LEFT(INDEX(artwork.xlsx!L:L,QUOTIENT(ROW(A331)-1,3)+2),4)="http","",artwork.xlsx!$M$1) &amp; INDEX(artwork.xlsx!L:L,QUOTIENT(ROW(A331)-1,3)+2),artwork.xlsx!$N$1,"") &amp; """,",
 IF(AND(MOD(ROW(A331)-1,3)=1,INDEX(artwork.xlsx!J:J,QUOTIENT(ROW(A331)-1,3)+2)&lt;&gt;""),
SUBSTITUTE(    artwork.xlsx!$K$1&amp;": '\\n" &amp;
SUBSTITUTE(SUBSTITUTE(SUBSTITUTE(SUBSTITUTE(SUBSTITUTE(INDEX(artwork.xlsx!K:K,QUOTIENT(ROW(A331)-1,3)+2),"'","\'"),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IF(MOD(ROW(A331)-1,3)=2,"","")))</f>
        <v>id: "grandmarket",  frenchName: "Grand marché",  artwork: "http://wiki.dominionstrategy.com/images/c/cc/Grand_MarketArt.jpg",</v>
      </c>
    </row>
    <row r="337" spans="1:3" ht="195" x14ac:dyDescent="0.25">
      <c r="A337" t="str">
        <f>IF(AND(MOD(ROW(A332)-1,3)=0,INDEX(artwork.xlsx!G:G,QUOTIENT(ROW(A332)-1,3)+2)&lt;&gt;""),"/* "&amp;INDEX(artwork.xlsx!G:G,QUOTIENT(ROW(A332)-1,3)+2)&amp;" */","  ")&amp;
IF(AND(INDEX(artwork.xlsx!F:F,QUOTIENT(ROW(A332)-1,3)+2)&lt;&gt;""),"/* "&amp;INDEX(artwork.xlsx!F:F,QUOTIENT(ROW(A332)-1,3)+2)&amp;" */","  ")&amp;IF(AND(ISERROR(MATCH("},",B337:B$5003,0)), ISERROR(MATCH("    ];",$A$5:A336,0))),"];","")</f>
        <v xml:space="preserve">    </v>
      </c>
      <c r="B337" t="str">
        <f t="shared" si="8"/>
        <v/>
      </c>
      <c r="C337" s="18" t="str">
        <f>IF(AND(MOD(ROW(A332)-1,3)=0, INDEX(artwork.xlsx!J:J,QUOTIENT(ROW(A332)-1,3)+2)&lt;&gt;""),
     artwork.xlsx!$H$1&amp;": """ &amp;SUBSTITUTE(INDEX(artwork.xlsx!H:H,QUOTIENT(ROW(A332)-1,3)+2)," ","") &amp;""",  " &amp;
     artwork.xlsx!$J$1&amp; ": """ &amp; INDEX(artwork.xlsx!J:J,QUOTIENT(ROW(A332)-1,3)+2) &amp;""",  " &amp;
     artwork.xlsx!$L$1&amp; ": """ &amp; SUBSTITUTE(IF(LEFT(INDEX(artwork.xlsx!L:L,QUOTIENT(ROW(A332)-1,3)+2),4)="http","",artwork.xlsx!$M$1) &amp; INDEX(artwork.xlsx!L:L,QUOTIENT(ROW(A332)-1,3)+2),artwork.xlsx!$N$1,"") &amp; """,",
 IF(AND(MOD(ROW(A332)-1,3)=1,INDEX(artwork.xlsx!J:J,QUOTIENT(ROW(A332)-1,3)+2)&lt;&gt;""),
SUBSTITUTE(    artwork.xlsx!$K$1&amp;": '\\n" &amp;
SUBSTITUTE(SUBSTITUTE(SUBSTITUTE(SUBSTITUTE(SUBSTITUTE(INDEX(artwork.xlsx!K:K,QUOTIENT(ROW(A332)-1,3)+2),"'","\'"),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IF(MOD(ROW(A332)-1,3)=2,"","")))</f>
        <v>text_html: '\
&lt;div class="card-text" style="top:10px;"&gt;&lt;div style="position:relative; top:0px;"&gt;&lt;div style="font-weight: bold;"&gt;&lt;div style="line-height:25px;"&gt;\
&lt;div style="display:inline;"&gt;&lt;div style="display:inline; font-size:25px;"&gt;+1 Carte&lt;/div&gt;&lt;/div&gt;&lt;br&gt;\
&lt;div style="display:inline;"&gt;&lt;div style="display:inline; font-size:25px;"&gt;+1 Action&lt;/div&gt;&lt;/div&gt;&lt;br&gt;\
&lt;div style="display:inline;"&gt;&lt;div style="display:inline; font-size:25px;"&gt;+1 Achat&lt;/div&gt;&lt;/div&gt;&lt;br&gt;\
&lt;div style="display:inline;"&gt;&lt;div style="display:inline; font-size:25px;"&gt;+    &lt;/div&gt;&lt;/div&gt;&lt;br&gt;\
&lt;/div&gt;&lt;/div&gt;&lt;/div&gt;\
&lt;div class="card-text-coin-icon" style="transform:scale(0.22); top:78px; display: inline;left:140px;"&gt;\
&lt;div class="card-text-coin-text-container" style="display:inline;"&gt;\
&lt;div class="card-text-coin-text" style="color: black; display:inline; top:8px;"&gt;2&lt;/div&gt;&lt;/div&gt;&lt;/div&gt;&lt;div style="position:relative; top:10px;"&gt;&lt;div style="line-height:19px;"&gt;\
&lt;div style="display:inline;"&gt;&lt;div style="display:inline; font-size:19px;"&gt;Vous ne pouvez pas acheter cette&lt;/div&gt;&lt;/div&gt;&lt;br&gt;\
&lt;div style="display:inline;"&gt;&lt;div style="display:inline; font-size:19px;"&gt;carte si vous avez un Cuivre en jeu.&lt;/div&gt;&lt;/div&gt;&lt;br&gt;\
&lt;/div&gt;&lt;/div&gt;&lt;div class="horizontal-line" style="width:200px; height:3px;margin-top:-38px;"&gt;&lt;/div&gt;&lt;/div&gt;'</v>
      </c>
    </row>
    <row r="338" spans="1:3" x14ac:dyDescent="0.25">
      <c r="A338" t="str">
        <f>IF(AND(MOD(ROW(A333)-1,3)=0,INDEX(artwork.xlsx!G:G,QUOTIENT(ROW(A333)-1,3)+2)&lt;&gt;""),"/* "&amp;INDEX(artwork.xlsx!G:G,QUOTIENT(ROW(A333)-1,3)+2)&amp;" */","  ")&amp;
IF(AND(INDEX(artwork.xlsx!F:F,QUOTIENT(ROW(A333)-1,3)+2)&lt;&gt;""),"/* "&amp;INDEX(artwork.xlsx!F:F,QUOTIENT(ROW(A333)-1,3)+2)&amp;" */","  ")&amp;IF(AND(ISERROR(MATCH("},",B338:B$5003,0)), ISERROR(MATCH("    ];",$A$5:A334,0))),"];","")</f>
        <v xml:space="preserve">    </v>
      </c>
      <c r="B338" t="str">
        <f t="shared" si="8"/>
        <v>},</v>
      </c>
      <c r="C338" s="18" t="str">
        <f>IF(AND(MOD(ROW(A333)-1,3)=0, INDEX(artwork.xlsx!J:J,QUOTIENT(ROW(A333)-1,3)+2)&lt;&gt;""),
     artwork.xlsx!$H$1&amp;": """ &amp;SUBSTITUTE(INDEX(artwork.xlsx!H:H,QUOTIENT(ROW(A333)-1,3)+2)," ","") &amp;""",  " &amp;
     artwork.xlsx!$J$1&amp; ": """ &amp; INDEX(artwork.xlsx!J:J,QUOTIENT(ROW(A333)-1,3)+2) &amp;""",  " &amp;
     artwork.xlsx!$L$1&amp; ": """ &amp; SUBSTITUTE(IF(LEFT(INDEX(artwork.xlsx!L:L,QUOTIENT(ROW(A333)-1,3)+2),4)="http","",artwork.xlsx!$M$1) &amp; INDEX(artwork.xlsx!L:L,QUOTIENT(ROW(A333)-1,3)+2),artwork.xlsx!$N$1,"") &amp; """,",
 IF(AND(MOD(ROW(A333)-1,3)=1,INDEX(artwork.xlsx!J:J,QUOTIENT(ROW(A333)-1,3)+2)&lt;&gt;""),
SUBSTITUTE(    artwork.xlsx!$K$1&amp;": '\\n" &amp;
SUBSTITUTE(SUBSTITUTE(SUBSTITUTE(SUBSTITUTE(SUBSTITUTE(INDEX(artwork.xlsx!K:K,QUOTIENT(ROW(A333)-1,3)+2),"'","\'"),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IF(MOD(ROW(A333)-1,3)=2,"","")))</f>
        <v/>
      </c>
    </row>
    <row r="339" spans="1:3" x14ac:dyDescent="0.25">
      <c r="A339" t="str">
        <f>IF(AND(MOD(ROW(A334)-1,3)=0,INDEX(artwork.xlsx!G:G,QUOTIENT(ROW(A334)-1,3)+2)&lt;&gt;""),"/* "&amp;INDEX(artwork.xlsx!G:G,QUOTIENT(ROW(A334)-1,3)+2)&amp;" */","  ")&amp;
IF(AND(INDEX(artwork.xlsx!F:F,QUOTIENT(ROW(A334)-1,3)+2)&lt;&gt;""),"/* "&amp;INDEX(artwork.xlsx!F:F,QUOTIENT(ROW(A334)-1,3)+2)&amp;" */","  ")&amp;IF(AND(ISERROR(MATCH("},",B339:B$5003,0)), ISERROR(MATCH("    ];",$A$5:A335,0))),"];","")</f>
        <v xml:space="preserve">    </v>
      </c>
      <c r="B339" t="str">
        <f t="shared" si="8"/>
        <v>{</v>
      </c>
      <c r="C339" s="18" t="str">
        <f>IF(AND(MOD(ROW(A334)-1,3)=0, INDEX(artwork.xlsx!J:J,QUOTIENT(ROW(A334)-1,3)+2)&lt;&gt;""),
     artwork.xlsx!$H$1&amp;": """ &amp;SUBSTITUTE(INDEX(artwork.xlsx!H:H,QUOTIENT(ROW(A334)-1,3)+2)," ","") &amp;""",  " &amp;
     artwork.xlsx!$J$1&amp; ": """ &amp; INDEX(artwork.xlsx!J:J,QUOTIENT(ROW(A334)-1,3)+2) &amp;""",  " &amp;
     artwork.xlsx!$L$1&amp; ": """ &amp; SUBSTITUTE(IF(LEFT(INDEX(artwork.xlsx!L:L,QUOTIENT(ROW(A334)-1,3)+2),4)="http","",artwork.xlsx!$M$1) &amp; INDEX(artwork.xlsx!L:L,QUOTIENT(ROW(A334)-1,3)+2),artwork.xlsx!$N$1,"") &amp; """,",
 IF(AND(MOD(ROW(A334)-1,3)=1,INDEX(artwork.xlsx!J:J,QUOTIENT(ROW(A334)-1,3)+2)&lt;&gt;""),
SUBSTITUTE(    artwork.xlsx!$K$1&amp;": '\\n" &amp;
SUBSTITUTE(SUBSTITUTE(SUBSTITUTE(SUBSTITUTE(SUBSTITUTE(INDEX(artwork.xlsx!K:K,QUOTIENT(ROW(A334)-1,3)+2),"'","\'"),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IF(MOD(ROW(A334)-1,3)=2,"","")))</f>
        <v>id: "goons",  frenchName: "Fiers-à-bras",  artwork: "http://wiki.dominionstrategy.com/images/8/83/GoonsArt.jpg",</v>
      </c>
    </row>
    <row r="340" spans="1:3" ht="285" x14ac:dyDescent="0.25">
      <c r="A340" t="str">
        <f>IF(AND(MOD(ROW(A335)-1,3)=0,INDEX(artwork.xlsx!G:G,QUOTIENT(ROW(A335)-1,3)+2)&lt;&gt;""),"/* "&amp;INDEX(artwork.xlsx!G:G,QUOTIENT(ROW(A335)-1,3)+2)&amp;" */","  ")&amp;
IF(AND(INDEX(artwork.xlsx!F:F,QUOTIENT(ROW(A335)-1,3)+2)&lt;&gt;""),"/* "&amp;INDEX(artwork.xlsx!F:F,QUOTIENT(ROW(A335)-1,3)+2)&amp;" */","  ")&amp;IF(AND(ISERROR(MATCH("},",B340:B$5003,0)), ISERROR(MATCH("    ];",$A$5:A339,0))),"];","")</f>
        <v xml:space="preserve">    </v>
      </c>
      <c r="B340" t="str">
        <f t="shared" si="8"/>
        <v/>
      </c>
      <c r="C340" s="18" t="str">
        <f>IF(AND(MOD(ROW(A335)-1,3)=0, INDEX(artwork.xlsx!J:J,QUOTIENT(ROW(A335)-1,3)+2)&lt;&gt;""),
     artwork.xlsx!$H$1&amp;": """ &amp;SUBSTITUTE(INDEX(artwork.xlsx!H:H,QUOTIENT(ROW(A335)-1,3)+2)," ","") &amp;""",  " &amp;
     artwork.xlsx!$J$1&amp; ": """ &amp; INDEX(artwork.xlsx!J:J,QUOTIENT(ROW(A335)-1,3)+2) &amp;""",  " &amp;
     artwork.xlsx!$L$1&amp; ": """ &amp; SUBSTITUTE(IF(LEFT(INDEX(artwork.xlsx!L:L,QUOTIENT(ROW(A335)-1,3)+2),4)="http","",artwork.xlsx!$M$1) &amp; INDEX(artwork.xlsx!L:L,QUOTIENT(ROW(A335)-1,3)+2),artwork.xlsx!$N$1,"") &amp; """,",
 IF(AND(MOD(ROW(A335)-1,3)=1,INDEX(artwork.xlsx!J:J,QUOTIENT(ROW(A335)-1,3)+2)&lt;&gt;""),
SUBSTITUTE(    artwork.xlsx!$K$1&amp;": '\\n" &amp;
SUBSTITUTE(SUBSTITUTE(SUBSTITUTE(SUBSTITUTE(SUBSTITUTE(INDEX(artwork.xlsx!K:K,QUOTIENT(ROW(A335)-1,3)+2),"'","\'"),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IF(MOD(ROW(A335)-1,3)=2,"","")))</f>
        <v>text_html: '\
&lt;div class="card-text" style="top:10px;"&gt;&lt;div style="position:relative; top:-6px;"&gt;&lt;div style="font-weight: bold;"&gt;\
&lt;div style="display:inline;"&gt;&lt;div style="display:inline; font-size:28px;"&gt;+1 Achat&lt;/div&gt;&lt;/div&gt;&lt;br&gt;\
&lt;/div&gt;&lt;div style="font-weight: bold;"&gt;\
&lt;div style="display:inline;"&gt;&lt;div style="display:inline; font-size:28px;"&gt;+      &lt;/div&gt;&lt;/div&gt;&lt;br&gt;\
&lt;/div&gt;&lt;/div&gt;&lt;div style="position:relative; top:-4px;"&gt;&lt;div style="line-height:21px;"&gt;\
&lt;div style="display:inline;"&gt;&lt;div style="display:inline; font-size:20px;"&gt;Tous vos adversaires défaussent&lt;/div&gt;&lt;/div&gt;&lt;br&gt;\
&lt;div style="display:inline;"&gt;&lt;div style="display:inline; font-size:20px;"&gt;jusqu\'à avoir 3 cartes en main.&lt;/div&gt;&lt;/div&gt;&lt;br&gt;\
&lt;/div&gt;&lt;/div&gt;&lt;div style="position:relative; top:5px;"&gt;&lt;div style="line-height:21px;"&gt;\
&lt;div style="display:inline;"&gt;&lt;div style="display:inline; font-size:20px;"&gt;Lorsque cette carte est en jeu, si&lt;/div&gt;&lt;/div&gt;&lt;br&gt;\
&lt;div style="display:inline;"&gt;&lt;div style="display:inline; font-size:20px;"&gt;vous achetez une carte, &lt;div style="display: inline; font-weight: bold;"&gt;+&lt;/div&gt;       .&lt;/div&gt;&lt;/div&gt;&lt;br&gt;\
&lt;/div&gt;&lt;/div&gt;\
&lt;div class="card-text-coin-icon" style="transform:scale(0.26); top:23px; display: inline;left:132px;"&gt;\
&lt;div class="card-text-coin-text-container" style="display:inline;"&gt;\
&lt;div class="card-text-coin-text" style="color: black; display:inline; top:8px;"&gt;2&lt;/div&gt;&lt;/div&gt;&lt;/div&gt;\
&lt;div class="card-text-vp-icon-container" style="display:inline; transform:scale(0.19); top:140px;left:237px;"&gt;\
&lt;div class="card-text-vp-text-container"&gt;\
&lt;div class="card-text-vp-text" style="top:8px;"&gt;1&lt;/div&gt;&lt;/div&gt;\
&lt;div class="card-text-vp-icon"&gt;&lt;/div&gt;&lt;/div&gt;&lt;div class="horizontal-line" style="width:200px; height:3px;margin-top:-47px;"&gt;&lt;/div&gt;&lt;/div&gt;'</v>
      </c>
    </row>
    <row r="341" spans="1:3" x14ac:dyDescent="0.25">
      <c r="A341" t="str">
        <f>IF(AND(MOD(ROW(A336)-1,3)=0,INDEX(artwork.xlsx!G:G,QUOTIENT(ROW(A336)-1,3)+2)&lt;&gt;""),"/* "&amp;INDEX(artwork.xlsx!G:G,QUOTIENT(ROW(A336)-1,3)+2)&amp;" */","  ")&amp;
IF(AND(INDEX(artwork.xlsx!F:F,QUOTIENT(ROW(A336)-1,3)+2)&lt;&gt;""),"/* "&amp;INDEX(artwork.xlsx!F:F,QUOTIENT(ROW(A336)-1,3)+2)&amp;" */","  ")&amp;IF(AND(ISERROR(MATCH("},",B341:B$5003,0)), ISERROR(MATCH("    ];",$A$5:A337,0))),"];","")</f>
        <v xml:space="preserve">    </v>
      </c>
      <c r="B341" t="str">
        <f t="shared" si="8"/>
        <v>},</v>
      </c>
      <c r="C341" s="18" t="str">
        <f>IF(AND(MOD(ROW(A336)-1,3)=0, INDEX(artwork.xlsx!J:J,QUOTIENT(ROW(A336)-1,3)+2)&lt;&gt;""),
     artwork.xlsx!$H$1&amp;": """ &amp;SUBSTITUTE(INDEX(artwork.xlsx!H:H,QUOTIENT(ROW(A336)-1,3)+2)," ","") &amp;""",  " &amp;
     artwork.xlsx!$J$1&amp; ": """ &amp; INDEX(artwork.xlsx!J:J,QUOTIENT(ROW(A336)-1,3)+2) &amp;""",  " &amp;
     artwork.xlsx!$L$1&amp; ": """ &amp; SUBSTITUTE(IF(LEFT(INDEX(artwork.xlsx!L:L,QUOTIENT(ROW(A336)-1,3)+2),4)="http","",artwork.xlsx!$M$1) &amp; INDEX(artwork.xlsx!L:L,QUOTIENT(ROW(A336)-1,3)+2),artwork.xlsx!$N$1,"") &amp; """,",
 IF(AND(MOD(ROW(A336)-1,3)=1,INDEX(artwork.xlsx!J:J,QUOTIENT(ROW(A336)-1,3)+2)&lt;&gt;""),
SUBSTITUTE(    artwork.xlsx!$K$1&amp;": '\\n" &amp;
SUBSTITUTE(SUBSTITUTE(SUBSTITUTE(SUBSTITUTE(SUBSTITUTE(INDEX(artwork.xlsx!K:K,QUOTIENT(ROW(A336)-1,3)+2),"'","\'"),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IF(MOD(ROW(A336)-1,3)=2,"","")))</f>
        <v/>
      </c>
    </row>
    <row r="342" spans="1:3" x14ac:dyDescent="0.25">
      <c r="A342" t="str">
        <f>IF(AND(MOD(ROW(A337)-1,3)=0,INDEX(artwork.xlsx!G:G,QUOTIENT(ROW(A337)-1,3)+2)&lt;&gt;""),"/* "&amp;INDEX(artwork.xlsx!G:G,QUOTIENT(ROW(A337)-1,3)+2)&amp;" */","  ")&amp;
IF(AND(INDEX(artwork.xlsx!F:F,QUOTIENT(ROW(A337)-1,3)+2)&lt;&gt;""),"/* "&amp;INDEX(artwork.xlsx!F:F,QUOTIENT(ROW(A337)-1,3)+2)&amp;" */","  ")&amp;IF(AND(ISERROR(MATCH("},",B342:B$5003,0)), ISERROR(MATCH("    ];",$A$5:A338,0))),"];","")</f>
        <v xml:space="preserve">    </v>
      </c>
      <c r="B342" t="str">
        <f t="shared" si="8"/>
        <v>{</v>
      </c>
      <c r="C342" s="18" t="str">
        <f>IF(AND(MOD(ROW(A337)-1,3)=0, INDEX(artwork.xlsx!J:J,QUOTIENT(ROW(A337)-1,3)+2)&lt;&gt;""),
     artwork.xlsx!$H$1&amp;": """ &amp;SUBSTITUTE(INDEX(artwork.xlsx!H:H,QUOTIENT(ROW(A337)-1,3)+2)," ","") &amp;""",  " &amp;
     artwork.xlsx!$J$1&amp; ": """ &amp; INDEX(artwork.xlsx!J:J,QUOTIENT(ROW(A337)-1,3)+2) &amp;""",  " &amp;
     artwork.xlsx!$L$1&amp; ": """ &amp; SUBSTITUTE(IF(LEFT(INDEX(artwork.xlsx!L:L,QUOTIENT(ROW(A337)-1,3)+2),4)="http","",artwork.xlsx!$M$1) &amp; INDEX(artwork.xlsx!L:L,QUOTIENT(ROW(A337)-1,3)+2),artwork.xlsx!$N$1,"") &amp; """,",
 IF(AND(MOD(ROW(A337)-1,3)=1,INDEX(artwork.xlsx!J:J,QUOTIENT(ROW(A337)-1,3)+2)&lt;&gt;""),
SUBSTITUTE(    artwork.xlsx!$K$1&amp;": '\\n" &amp;
SUBSTITUTE(SUBSTITUTE(SUBSTITUTE(SUBSTITUTE(SUBSTITUTE(INDEX(artwork.xlsx!K:K,QUOTIENT(ROW(A337)-1,3)+2),"'","\'"),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IF(MOD(ROW(A337)-1,3)=2,"","")))</f>
        <v>id: "watchtower",  frenchName: "Mirador",  artwork: "http://wiki.dominionstrategy.com/images/e/e1/WatchtowerArt.jpg",</v>
      </c>
    </row>
    <row r="343" spans="1:3" ht="150" x14ac:dyDescent="0.25">
      <c r="A343" t="str">
        <f>IF(AND(MOD(ROW(A338)-1,3)=0,INDEX(artwork.xlsx!G:G,QUOTIENT(ROW(A338)-1,3)+2)&lt;&gt;""),"/* "&amp;INDEX(artwork.xlsx!G:G,QUOTIENT(ROW(A338)-1,3)+2)&amp;" */","  ")&amp;
IF(AND(INDEX(artwork.xlsx!F:F,QUOTIENT(ROW(A338)-1,3)+2)&lt;&gt;""),"/* "&amp;INDEX(artwork.xlsx!F:F,QUOTIENT(ROW(A338)-1,3)+2)&amp;" */","  ")&amp;IF(AND(ISERROR(MATCH("},",B343:B$5003,0)), ISERROR(MATCH("    ];",$A$5:A342,0))),"];","")</f>
        <v xml:space="preserve">    </v>
      </c>
      <c r="B343" t="str">
        <f t="shared" si="8"/>
        <v/>
      </c>
      <c r="C343" s="18" t="str">
        <f>IF(AND(MOD(ROW(A338)-1,3)=0, INDEX(artwork.xlsx!J:J,QUOTIENT(ROW(A338)-1,3)+2)&lt;&gt;""),
     artwork.xlsx!$H$1&amp;": """ &amp;SUBSTITUTE(INDEX(artwork.xlsx!H:H,QUOTIENT(ROW(A338)-1,3)+2)," ","") &amp;""",  " &amp;
     artwork.xlsx!$J$1&amp; ": """ &amp; INDEX(artwork.xlsx!J:J,QUOTIENT(ROW(A338)-1,3)+2) &amp;""",  " &amp;
     artwork.xlsx!$L$1&amp; ": """ &amp; SUBSTITUTE(IF(LEFT(INDEX(artwork.xlsx!L:L,QUOTIENT(ROW(A338)-1,3)+2),4)="http","",artwork.xlsx!$M$1) &amp; INDEX(artwork.xlsx!L:L,QUOTIENT(ROW(A338)-1,3)+2),artwork.xlsx!$N$1,"") &amp; """,",
 IF(AND(MOD(ROW(A338)-1,3)=1,INDEX(artwork.xlsx!J:J,QUOTIENT(ROW(A338)-1,3)+2)&lt;&gt;""),
SUBSTITUTE(    artwork.xlsx!$K$1&amp;": '\\n" &amp;
SUBSTITUTE(SUBSTITUTE(SUBSTITUTE(SUBSTITUTE(SUBSTITUTE(INDEX(artwork.xlsx!K:K,QUOTIENT(ROW(A338)-1,3)+2),"'","\'"),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IF(MOD(ROW(A338)-1,3)=2,"","")))</f>
        <v>text_html: '\
&lt;div class="card-text" style="top:10px;"&gt;&lt;div style="position:relative; top:5px;"&gt;&lt;div style="line-height:22px;"&gt;\
&lt;div style="display:inline;"&gt;&lt;div style="display:inline; font-size:21.5px;"&gt;Piochez jusqu\'à avoir 6 cartes&lt;/div&gt;&lt;/div&gt;&lt;br&gt;\
&lt;div style="display:inline;"&gt;&lt;div style="display:inline; font-size:21.5px;"&gt;en main.&lt;/div&gt;&lt;/div&gt;&lt;br&gt;\
&lt;/div&gt;&lt;/div&gt;&lt;div style="position:relative; top:15px;"&gt;&lt;div style="line-height:20px;"&gt;\
&lt;div style="display:inline;"&gt;&lt;div style="display:inline; font-size:20px;"&gt;Quand vous recevez une carte,&lt;/div&gt;&lt;/div&gt;&lt;br&gt;\
&lt;div style="display:inline;"&gt;&lt;div style="display:inline; font-size:20px;"&gt;vous pouvez dévoiler cette carte de&lt;/div&gt;&lt;/div&gt;&lt;br&gt;\
&lt;div style="display:inline;"&gt;&lt;div style="display:inline; font-size:20px;"&gt;votre main, pour écarter ou placer&lt;/div&gt;&lt;/div&gt;&lt;br&gt;\
&lt;div style="display:inline;"&gt;&lt;div style="display:inline; font-size:20px;"&gt;sur votre pioche la carte reçue.&lt;/div&gt;&lt;/div&gt;&lt;br&gt;\
&lt;/div&gt;&lt;/div&gt;&lt;div class="horizontal-line" style="width:200px; height:3px;margin-top:-80px;"&gt;&lt;/div&gt;&lt;/div&gt;'</v>
      </c>
    </row>
    <row r="344" spans="1:3" x14ac:dyDescent="0.25">
      <c r="A344" t="str">
        <f>IF(AND(MOD(ROW(A339)-1,3)=0,INDEX(artwork.xlsx!G:G,QUOTIENT(ROW(A339)-1,3)+2)&lt;&gt;""),"/* "&amp;INDEX(artwork.xlsx!G:G,QUOTIENT(ROW(A339)-1,3)+2)&amp;" */","  ")&amp;
IF(AND(INDEX(artwork.xlsx!F:F,QUOTIENT(ROW(A339)-1,3)+2)&lt;&gt;""),"/* "&amp;INDEX(artwork.xlsx!F:F,QUOTIENT(ROW(A339)-1,3)+2)&amp;" */","  ")&amp;IF(AND(ISERROR(MATCH("},",B344:B$5003,0)), ISERROR(MATCH("    ];",$A$5:A340,0))),"];","")</f>
        <v xml:space="preserve">    </v>
      </c>
      <c r="B344" t="str">
        <f t="shared" si="8"/>
        <v>},</v>
      </c>
      <c r="C344" s="18" t="str">
        <f>IF(AND(MOD(ROW(A339)-1,3)=0, INDEX(artwork.xlsx!J:J,QUOTIENT(ROW(A339)-1,3)+2)&lt;&gt;""),
     artwork.xlsx!$H$1&amp;": """ &amp;SUBSTITUTE(INDEX(artwork.xlsx!H:H,QUOTIENT(ROW(A339)-1,3)+2)," ","") &amp;""",  " &amp;
     artwork.xlsx!$J$1&amp; ": """ &amp; INDEX(artwork.xlsx!J:J,QUOTIENT(ROW(A339)-1,3)+2) &amp;""",  " &amp;
     artwork.xlsx!$L$1&amp; ": """ &amp; SUBSTITUTE(IF(LEFT(INDEX(artwork.xlsx!L:L,QUOTIENT(ROW(A339)-1,3)+2),4)="http","",artwork.xlsx!$M$1) &amp; INDEX(artwork.xlsx!L:L,QUOTIENT(ROW(A339)-1,3)+2),artwork.xlsx!$N$1,"") &amp; """,",
 IF(AND(MOD(ROW(A339)-1,3)=1,INDEX(artwork.xlsx!J:J,QUOTIENT(ROW(A339)-1,3)+2)&lt;&gt;""),
SUBSTITUTE(    artwork.xlsx!$K$1&amp;": '\\n" &amp;
SUBSTITUTE(SUBSTITUTE(SUBSTITUTE(SUBSTITUTE(SUBSTITUTE(INDEX(artwork.xlsx!K:K,QUOTIENT(ROW(A339)-1,3)+2),"'","\'"),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IF(MOD(ROW(A339)-1,3)=2,"","")))</f>
        <v/>
      </c>
    </row>
    <row r="345" spans="1:3" x14ac:dyDescent="0.25">
      <c r="A345" t="str">
        <f>IF(AND(MOD(ROW(A340)-1,3)=0,INDEX(artwork.xlsx!G:G,QUOTIENT(ROW(A340)-1,3)+2)&lt;&gt;""),"/* "&amp;INDEX(artwork.xlsx!G:G,QUOTIENT(ROW(A340)-1,3)+2)&amp;" */","  ")&amp;
IF(AND(INDEX(artwork.xlsx!F:F,QUOTIENT(ROW(A340)-1,3)+2)&lt;&gt;""),"/* "&amp;INDEX(artwork.xlsx!F:F,QUOTIENT(ROW(A340)-1,3)+2)&amp;" */","  ")&amp;IF(AND(ISERROR(MATCH("},",B345:B$5003,0)), ISERROR(MATCH("    ];",$A$5:A341,0))),"];","")</f>
        <v xml:space="preserve">    </v>
      </c>
      <c r="B345" t="str">
        <f t="shared" si="8"/>
        <v>{</v>
      </c>
      <c r="C345" s="18" t="str">
        <f>IF(AND(MOD(ROW(A340)-1,3)=0, INDEX(artwork.xlsx!J:J,QUOTIENT(ROW(A340)-1,3)+2)&lt;&gt;""),
     artwork.xlsx!$H$1&amp;": """ &amp;SUBSTITUTE(INDEX(artwork.xlsx!H:H,QUOTIENT(ROW(A340)-1,3)+2)," ","") &amp;""",  " &amp;
     artwork.xlsx!$J$1&amp; ": """ &amp; INDEX(artwork.xlsx!J:J,QUOTIENT(ROW(A340)-1,3)+2) &amp;""",  " &amp;
     artwork.xlsx!$L$1&amp; ": """ &amp; SUBSTITUTE(IF(LEFT(INDEX(artwork.xlsx!L:L,QUOTIENT(ROW(A340)-1,3)+2),4)="http","",artwork.xlsx!$M$1) &amp; INDEX(artwork.xlsx!L:L,QUOTIENT(ROW(A340)-1,3)+2),artwork.xlsx!$N$1,"") &amp; """,",
 IF(AND(MOD(ROW(A340)-1,3)=1,INDEX(artwork.xlsx!J:J,QUOTIENT(ROW(A340)-1,3)+2)&lt;&gt;""),
SUBSTITUTE(    artwork.xlsx!$K$1&amp;": '\\n" &amp;
SUBSTITUTE(SUBSTITUTE(SUBSTITUTE(SUBSTITUTE(SUBSTITUTE(INDEX(artwork.xlsx!K:K,QUOTIENT(ROW(A340)-1,3)+2),"'","\'"),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IF(MOD(ROW(A340)-1,3)=2,"","")))</f>
        <v>id: "expand",  frenchName: "Agrandissement",  artwork: "http://wiki.dominionstrategy.com/images/0/0a/ExpandArt.jpg",</v>
      </c>
    </row>
    <row r="346" spans="1:3" ht="135" x14ac:dyDescent="0.25">
      <c r="A346" t="str">
        <f>IF(AND(MOD(ROW(A341)-1,3)=0,INDEX(artwork.xlsx!G:G,QUOTIENT(ROW(A341)-1,3)+2)&lt;&gt;""),"/* "&amp;INDEX(artwork.xlsx!G:G,QUOTIENT(ROW(A341)-1,3)+2)&amp;" */","  ")&amp;
IF(AND(INDEX(artwork.xlsx!F:F,QUOTIENT(ROW(A341)-1,3)+2)&lt;&gt;""),"/* "&amp;INDEX(artwork.xlsx!F:F,QUOTIENT(ROW(A341)-1,3)+2)&amp;" */","  ")&amp;IF(AND(ISERROR(MATCH("},",B346:B$5003,0)), ISERROR(MATCH("    ];",$A$5:A345,0))),"];","")</f>
        <v xml:space="preserve">    </v>
      </c>
      <c r="B346" t="str">
        <f t="shared" si="8"/>
        <v/>
      </c>
      <c r="C346" s="18" t="str">
        <f>IF(AND(MOD(ROW(A341)-1,3)=0, INDEX(artwork.xlsx!J:J,QUOTIENT(ROW(A341)-1,3)+2)&lt;&gt;""),
     artwork.xlsx!$H$1&amp;": """ &amp;SUBSTITUTE(INDEX(artwork.xlsx!H:H,QUOTIENT(ROW(A341)-1,3)+2)," ","") &amp;""",  " &amp;
     artwork.xlsx!$J$1&amp; ": """ &amp; INDEX(artwork.xlsx!J:J,QUOTIENT(ROW(A341)-1,3)+2) &amp;""",  " &amp;
     artwork.xlsx!$L$1&amp; ": """ &amp; SUBSTITUTE(IF(LEFT(INDEX(artwork.xlsx!L:L,QUOTIENT(ROW(A341)-1,3)+2),4)="http","",artwork.xlsx!$M$1) &amp; INDEX(artwork.xlsx!L:L,QUOTIENT(ROW(A341)-1,3)+2),artwork.xlsx!$N$1,"") &amp; """,",
 IF(AND(MOD(ROW(A341)-1,3)=1,INDEX(artwork.xlsx!J:J,QUOTIENT(ROW(A341)-1,3)+2)&lt;&gt;""),
SUBSTITUTE(    artwork.xlsx!$K$1&amp;": '\\n" &amp;
SUBSTITUTE(SUBSTITUTE(SUBSTITUTE(SUBSTITUTE(SUBSTITUTE(INDEX(artwork.xlsx!K:K,QUOTIENT(ROW(A341)-1,3)+2),"'","\'"),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IF(MOD(ROW(A341)-1,3)=2,"","")))</f>
        <v>text_html: '\
&lt;div class="card-text" style="top:47px;"&gt;&lt;div style="position:relative; top:5px;"&gt;&lt;div style="line-height:21px;"&gt;\
&lt;div style="display:inline;"&gt;&lt;div style="display:inline; font-size:21px;"&gt;Écartez une carte de votre main.&lt;/div&gt;&lt;/div&gt;&lt;br&gt;\
&lt;div style="display:inline;"&gt;&lt;div style="display:inline; font-size:21px;"&gt;Recevez une carte coûtant&lt;/div&gt;&lt;/div&gt;&lt;br&gt;\
&lt;div style="display:inline;"&gt;&lt;div style="display:inline; font-size:21px;"&gt;jusqu\'à       de plus.&lt;/div&gt;&lt;/div&gt;&lt;br&gt;\
&lt;/div&gt;&lt;/div&gt;\
&lt;div class="card-text-coin-icon" style="transform:scale(0.2); top:54px; display: inline;left:125px;"&gt;\
&lt;div class="card-text-coin-text-container" style="display:inline;"&gt;\
&lt;div class="card-text-coin-text" style="color: black; display:inline; top:8px;"&gt;3&lt;/div&gt;&lt;/div&gt;&lt;/div&gt;&lt;/div&gt;'</v>
      </c>
    </row>
    <row r="347" spans="1:3" x14ac:dyDescent="0.25">
      <c r="A347" t="str">
        <f>IF(AND(MOD(ROW(A342)-1,3)=0,INDEX(artwork.xlsx!G:G,QUOTIENT(ROW(A342)-1,3)+2)&lt;&gt;""),"/* "&amp;INDEX(artwork.xlsx!G:G,QUOTIENT(ROW(A342)-1,3)+2)&amp;" */","  ")&amp;
IF(AND(INDEX(artwork.xlsx!F:F,QUOTIENT(ROW(A342)-1,3)+2)&lt;&gt;""),"/* "&amp;INDEX(artwork.xlsx!F:F,QUOTIENT(ROW(A342)-1,3)+2)&amp;" */","  ")&amp;IF(AND(ISERROR(MATCH("},",B347:B$5003,0)), ISERROR(MATCH("    ];",$A$5:A343,0))),"];","")</f>
        <v xml:space="preserve">    </v>
      </c>
      <c r="B347" t="str">
        <f t="shared" si="8"/>
        <v>},</v>
      </c>
      <c r="C347" s="18" t="str">
        <f>IF(AND(MOD(ROW(A342)-1,3)=0, INDEX(artwork.xlsx!J:J,QUOTIENT(ROW(A342)-1,3)+2)&lt;&gt;""),
     artwork.xlsx!$H$1&amp;": """ &amp;SUBSTITUTE(INDEX(artwork.xlsx!H:H,QUOTIENT(ROW(A342)-1,3)+2)," ","") &amp;""",  " &amp;
     artwork.xlsx!$J$1&amp; ": """ &amp; INDEX(artwork.xlsx!J:J,QUOTIENT(ROW(A342)-1,3)+2) &amp;""",  " &amp;
     artwork.xlsx!$L$1&amp; ": """ &amp; SUBSTITUTE(IF(LEFT(INDEX(artwork.xlsx!L:L,QUOTIENT(ROW(A342)-1,3)+2),4)="http","",artwork.xlsx!$M$1) &amp; INDEX(artwork.xlsx!L:L,QUOTIENT(ROW(A342)-1,3)+2),artwork.xlsx!$N$1,"") &amp; """,",
 IF(AND(MOD(ROW(A342)-1,3)=1,INDEX(artwork.xlsx!J:J,QUOTIENT(ROW(A342)-1,3)+2)&lt;&gt;""),
SUBSTITUTE(    artwork.xlsx!$K$1&amp;": '\\n" &amp;
SUBSTITUTE(SUBSTITUTE(SUBSTITUTE(SUBSTITUTE(SUBSTITUTE(INDEX(artwork.xlsx!K:K,QUOTIENT(ROW(A342)-1,3)+2),"'","\'"),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IF(MOD(ROW(A342)-1,3)=2,"","")))</f>
        <v/>
      </c>
    </row>
    <row r="348" spans="1:3" x14ac:dyDescent="0.25">
      <c r="A348" t="str">
        <f>IF(AND(MOD(ROW(A343)-1,3)=0,INDEX(artwork.xlsx!G:G,QUOTIENT(ROW(A343)-1,3)+2)&lt;&gt;""),"/* "&amp;INDEX(artwork.xlsx!G:G,QUOTIENT(ROW(A343)-1,3)+2)&amp;" */","  ")&amp;
IF(AND(INDEX(artwork.xlsx!F:F,QUOTIENT(ROW(A343)-1,3)+2)&lt;&gt;""),"/* "&amp;INDEX(artwork.xlsx!F:F,QUOTIENT(ROW(A343)-1,3)+2)&amp;" */","  ")&amp;IF(AND(ISERROR(MATCH("},",B348:B$5003,0)), ISERROR(MATCH("    ];",$A$5:A344,0))),"];","")</f>
        <v xml:space="preserve">    </v>
      </c>
      <c r="B348" t="str">
        <f t="shared" si="8"/>
        <v>{</v>
      </c>
      <c r="C348" s="18" t="str">
        <f>IF(AND(MOD(ROW(A343)-1,3)=0, INDEX(artwork.xlsx!J:J,QUOTIENT(ROW(A343)-1,3)+2)&lt;&gt;""),
     artwork.xlsx!$H$1&amp;": """ &amp;SUBSTITUTE(INDEX(artwork.xlsx!H:H,QUOTIENT(ROW(A343)-1,3)+2)," ","") &amp;""",  " &amp;
     artwork.xlsx!$J$1&amp; ": """ &amp; INDEX(artwork.xlsx!J:J,QUOTIENT(ROW(A343)-1,3)+2) &amp;""",  " &amp;
     artwork.xlsx!$L$1&amp; ": """ &amp; SUBSTITUTE(IF(LEFT(INDEX(artwork.xlsx!L:L,QUOTIENT(ROW(A343)-1,3)+2),4)="http","",artwork.xlsx!$M$1) &amp; INDEX(artwork.xlsx!L:L,QUOTIENT(ROW(A343)-1,3)+2),artwork.xlsx!$N$1,"") &amp; """,",
 IF(AND(MOD(ROW(A343)-1,3)=1,INDEX(artwork.xlsx!J:J,QUOTIENT(ROW(A343)-1,3)+2)&lt;&gt;""),
SUBSTITUTE(    artwork.xlsx!$K$1&amp;": '\\n" &amp;
SUBSTITUTE(SUBSTITUTE(SUBSTITUTE(SUBSTITUTE(SUBSTITUTE(INDEX(artwork.xlsx!K:K,QUOTIENT(ROW(A343)-1,3)+2),"'","\'"),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IF(MOD(ROW(A343)-1,3)=2,"","")))</f>
        <v>id: "kingscourt",  frenchName: "Cour du roi",  artwork: "http://wiki.dominionstrategy.com/images/2/2e/Kings_CourtArt.jpg",</v>
      </c>
    </row>
    <row r="349" spans="1:3" ht="75" x14ac:dyDescent="0.25">
      <c r="A349" t="str">
        <f>IF(AND(MOD(ROW(A344)-1,3)=0,INDEX(artwork.xlsx!G:G,QUOTIENT(ROW(A344)-1,3)+2)&lt;&gt;""),"/* "&amp;INDEX(artwork.xlsx!G:G,QUOTIENT(ROW(A344)-1,3)+2)&amp;" */","  ")&amp;
IF(AND(INDEX(artwork.xlsx!F:F,QUOTIENT(ROW(A344)-1,3)+2)&lt;&gt;""),"/* "&amp;INDEX(artwork.xlsx!F:F,QUOTIENT(ROW(A344)-1,3)+2)&amp;" */","  ")&amp;IF(AND(ISERROR(MATCH("},",B349:B$5003,0)), ISERROR(MATCH("    ];",$A$5:A348,0))),"];","")</f>
        <v xml:space="preserve">    </v>
      </c>
      <c r="B349" t="str">
        <f t="shared" si="8"/>
        <v/>
      </c>
      <c r="C349" s="18" t="str">
        <f>IF(AND(MOD(ROW(A344)-1,3)=0, INDEX(artwork.xlsx!J:J,QUOTIENT(ROW(A344)-1,3)+2)&lt;&gt;""),
     artwork.xlsx!$H$1&amp;": """ &amp;SUBSTITUTE(INDEX(artwork.xlsx!H:H,QUOTIENT(ROW(A344)-1,3)+2)," ","") &amp;""",  " &amp;
     artwork.xlsx!$J$1&amp; ": """ &amp; INDEX(artwork.xlsx!J:J,QUOTIENT(ROW(A344)-1,3)+2) &amp;""",  " &amp;
     artwork.xlsx!$L$1&amp; ": """ &amp; SUBSTITUTE(IF(LEFT(INDEX(artwork.xlsx!L:L,QUOTIENT(ROW(A344)-1,3)+2),4)="http","",artwork.xlsx!$M$1) &amp; INDEX(artwork.xlsx!L:L,QUOTIENT(ROW(A344)-1,3)+2),artwork.xlsx!$N$1,"") &amp; """,",
 IF(AND(MOD(ROW(A344)-1,3)=1,INDEX(artwork.xlsx!J:J,QUOTIENT(ROW(A344)-1,3)+2)&lt;&gt;""),
SUBSTITUTE(    artwork.xlsx!$K$1&amp;": '\\n" &amp;
SUBSTITUTE(SUBSTITUTE(SUBSTITUTE(SUBSTITUTE(SUBSTITUTE(INDEX(artwork.xlsx!K:K,QUOTIENT(ROW(A344)-1,3)+2),"'","\'"),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IF(MOD(ROW(A344)-1,3)=2,"","")))</f>
        <v>text_html: '\
&lt;div class="card-text" style="top:55px;"&gt;&lt;div style="position:relative; top:8px;"&gt;&lt;div style="line-height:21px;"&gt;\
&lt;div style="display:inline;"&gt;&lt;div style="display:inline; font-size:21px;"&gt;Vous pouvez jouer trois fois&lt;/div&gt;&lt;/div&gt;&lt;br&gt;\
&lt;div style="display:inline;"&gt;&lt;div style="display:inline; font-size:21px;"&gt;une carte Action de votre main.&lt;/div&gt;&lt;/div&gt;&lt;br&gt;\
&lt;/div&gt;&lt;/div&gt;&lt;/div&gt;'</v>
      </c>
    </row>
    <row r="350" spans="1:3" x14ac:dyDescent="0.25">
      <c r="A350" t="str">
        <f>IF(AND(MOD(ROW(A345)-1,3)=0,INDEX(artwork.xlsx!G:G,QUOTIENT(ROW(A345)-1,3)+2)&lt;&gt;""),"/* "&amp;INDEX(artwork.xlsx!G:G,QUOTIENT(ROW(A345)-1,3)+2)&amp;" */","  ")&amp;
IF(AND(INDEX(artwork.xlsx!F:F,QUOTIENT(ROW(A345)-1,3)+2)&lt;&gt;""),"/* "&amp;INDEX(artwork.xlsx!F:F,QUOTIENT(ROW(A345)-1,3)+2)&amp;" */","  ")&amp;IF(AND(ISERROR(MATCH("},",B350:B$5003,0)), ISERROR(MATCH("    ];",$A$5:A346,0))),"];","")</f>
        <v xml:space="preserve">    </v>
      </c>
      <c r="B350" t="str">
        <f t="shared" si="8"/>
        <v>},</v>
      </c>
      <c r="C350" s="18" t="str">
        <f>IF(AND(MOD(ROW(A345)-1,3)=0, INDEX(artwork.xlsx!J:J,QUOTIENT(ROW(A345)-1,3)+2)&lt;&gt;""),
     artwork.xlsx!$H$1&amp;": """ &amp;SUBSTITUTE(INDEX(artwork.xlsx!H:H,QUOTIENT(ROW(A345)-1,3)+2)," ","") &amp;""",  " &amp;
     artwork.xlsx!$J$1&amp; ": """ &amp; INDEX(artwork.xlsx!J:J,QUOTIENT(ROW(A345)-1,3)+2) &amp;""",  " &amp;
     artwork.xlsx!$L$1&amp; ": """ &amp; SUBSTITUTE(IF(LEFT(INDEX(artwork.xlsx!L:L,QUOTIENT(ROW(A345)-1,3)+2),4)="http","",artwork.xlsx!$M$1) &amp; INDEX(artwork.xlsx!L:L,QUOTIENT(ROW(A345)-1,3)+2),artwork.xlsx!$N$1,"") &amp; """,",
 IF(AND(MOD(ROW(A345)-1,3)=1,INDEX(artwork.xlsx!J:J,QUOTIENT(ROW(A345)-1,3)+2)&lt;&gt;""),
SUBSTITUTE(    artwork.xlsx!$K$1&amp;": '\\n" &amp;
SUBSTITUTE(SUBSTITUTE(SUBSTITUTE(SUBSTITUTE(SUBSTITUTE(INDEX(artwork.xlsx!K:K,QUOTIENT(ROW(A345)-1,3)+2),"'","\'"),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IF(MOD(ROW(A345)-1,3)=2,"","")))</f>
        <v/>
      </c>
    </row>
    <row r="351" spans="1:3" x14ac:dyDescent="0.25">
      <c r="A351" t="str">
        <f>IF(AND(MOD(ROW(A346)-1,3)=0,INDEX(artwork.xlsx!G:G,QUOTIENT(ROW(A346)-1,3)+2)&lt;&gt;""),"/* "&amp;INDEX(artwork.xlsx!G:G,QUOTIENT(ROW(A346)-1,3)+2)&amp;" */","  ")&amp;
IF(AND(INDEX(artwork.xlsx!F:F,QUOTIENT(ROW(A346)-1,3)+2)&lt;&gt;""),"/* "&amp;INDEX(artwork.xlsx!F:F,QUOTIENT(ROW(A346)-1,3)+2)&amp;" */","  ")&amp;IF(AND(ISERROR(MATCH("},",B351:B$5003,0)), ISERROR(MATCH("    ];",$A$5:A347,0))),"];","")</f>
        <v xml:space="preserve">  /* t */</v>
      </c>
      <c r="B351" t="str">
        <f t="shared" si="8"/>
        <v>{</v>
      </c>
      <c r="C351" s="18" t="str">
        <f>IF(AND(MOD(ROW(A346)-1,3)=0, INDEX(artwork.xlsx!J:J,QUOTIENT(ROW(A346)-1,3)+2)&lt;&gt;""),
     artwork.xlsx!$H$1&amp;": """ &amp;SUBSTITUTE(INDEX(artwork.xlsx!H:H,QUOTIENT(ROW(A346)-1,3)+2)," ","") &amp;""",  " &amp;
     artwork.xlsx!$J$1&amp; ": """ &amp; INDEX(artwork.xlsx!J:J,QUOTIENT(ROW(A346)-1,3)+2) &amp;""",  " &amp;
     artwork.xlsx!$L$1&amp; ": """ &amp; SUBSTITUTE(IF(LEFT(INDEX(artwork.xlsx!L:L,QUOTIENT(ROW(A346)-1,3)+2),4)="http","",artwork.xlsx!$M$1) &amp; INDEX(artwork.xlsx!L:L,QUOTIENT(ROW(A346)-1,3)+2),artwork.xlsx!$N$1,"") &amp; """,",
 IF(AND(MOD(ROW(A346)-1,3)=1,INDEX(artwork.xlsx!J:J,QUOTIENT(ROW(A346)-1,3)+2)&lt;&gt;""),
SUBSTITUTE(    artwork.xlsx!$K$1&amp;": '\\n" &amp;
SUBSTITUTE(SUBSTITUTE(SUBSTITUTE(SUBSTITUTE(SUBSTITUTE(INDEX(artwork.xlsx!K:K,QUOTIENT(ROW(A346)-1,3)+2),"'","\'"),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IF(MOD(ROW(A346)-1,3)=2,"","")))</f>
        <v>id: "hoard",  frenchName: "Magot",  artwork: "http://wiki.dominionstrategy.com/images/e/ea/HoardArt.jpg",</v>
      </c>
    </row>
    <row r="352" spans="1:3" ht="135" x14ac:dyDescent="0.25">
      <c r="A352" t="str">
        <f>IF(AND(MOD(ROW(A347)-1,3)=0,INDEX(artwork.xlsx!G:G,QUOTIENT(ROW(A347)-1,3)+2)&lt;&gt;""),"/* "&amp;INDEX(artwork.xlsx!G:G,QUOTIENT(ROW(A347)-1,3)+2)&amp;" */","  ")&amp;
IF(AND(INDEX(artwork.xlsx!F:F,QUOTIENT(ROW(A347)-1,3)+2)&lt;&gt;""),"/* "&amp;INDEX(artwork.xlsx!F:F,QUOTIENT(ROW(A347)-1,3)+2)&amp;" */","  ")&amp;IF(AND(ISERROR(MATCH("},",B352:B$5003,0)), ISERROR(MATCH("    ];",$A$5:A351,0))),"];","")</f>
        <v xml:space="preserve">  /* t */</v>
      </c>
      <c r="B352" t="str">
        <f t="shared" si="8"/>
        <v/>
      </c>
      <c r="C352" s="18" t="str">
        <f>IF(AND(MOD(ROW(A347)-1,3)=0, INDEX(artwork.xlsx!J:J,QUOTIENT(ROW(A347)-1,3)+2)&lt;&gt;""),
     artwork.xlsx!$H$1&amp;": """ &amp;SUBSTITUTE(INDEX(artwork.xlsx!H:H,QUOTIENT(ROW(A347)-1,3)+2)," ","") &amp;""",  " &amp;
     artwork.xlsx!$J$1&amp; ": """ &amp; INDEX(artwork.xlsx!J:J,QUOTIENT(ROW(A347)-1,3)+2) &amp;""",  " &amp;
     artwork.xlsx!$L$1&amp; ": """ &amp; SUBSTITUTE(IF(LEFT(INDEX(artwork.xlsx!L:L,QUOTIENT(ROW(A347)-1,3)+2),4)="http","",artwork.xlsx!$M$1) &amp; INDEX(artwork.xlsx!L:L,QUOTIENT(ROW(A347)-1,3)+2),artwork.xlsx!$N$1,"") &amp; """,",
 IF(AND(MOD(ROW(A347)-1,3)=1,INDEX(artwork.xlsx!J:J,QUOTIENT(ROW(A347)-1,3)+2)&lt;&gt;""),
SUBSTITUTE(    artwork.xlsx!$K$1&amp;": '\\n" &amp;
SUBSTITUTE(SUBSTITUTE(SUBSTITUTE(SUBSTITUTE(SUBSTITUTE(INDEX(artwork.xlsx!K:K,QUOTIENT(ROW(A347)-1,3)+2),"'","\'"),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IF(MOD(ROW(A347)-1,3)=2,"","")))</f>
        <v>text_html: '\
&lt;div class="card-text" style="top:47px;"&gt;&lt;div style="position: relative; left:-35px;top:-40px;"&gt;\
&lt;div class="card-text-coin-icon" style="transform:scale(0.5); top:0px; display: inline;"&gt;\
&lt;div class="card-text-coin-text-container" style="display:inline;"&gt;\
&lt;div class="card-text-coin-text" style="color: black; display:inline; top:8px;"&gt;2&lt;/div&gt;&lt;/div&gt;&lt;/div&gt;&lt;/div&gt;&lt;div style="position:relative; top:50px;"&gt;&lt;div style="line-height:21px;"&gt;\
&lt;div style="display:inline;"&gt;&lt;div style="display:inline; font-size:21px;"&gt;Lorsque cette carte est jeu, quand&lt;/div&gt;&lt;/div&gt;&lt;br&gt;\
&lt;div style="display:inline;"&gt;&lt;div style="display:inline; font-size:21px;"&gt;vous achetez une carte Victoire,&lt;/div&gt;&lt;/div&gt;&lt;br&gt;\
&lt;div style="display:inline;"&gt;&lt;div style="display:inline; font-size:21px;"&gt;recevez un Or.&lt;/div&gt;&lt;/div&gt;&lt;br&gt;\
&lt;/div&gt;&lt;/div&gt;&lt;div class="horizontal-line" style="width:200px; height:3px;margin-top:-35px;"&gt;&lt;/div&gt;&lt;/div&gt;'</v>
      </c>
    </row>
    <row r="353" spans="1:3" x14ac:dyDescent="0.25">
      <c r="A353" t="str">
        <f>IF(AND(MOD(ROW(A348)-1,3)=0,INDEX(artwork.xlsx!G:G,QUOTIENT(ROW(A348)-1,3)+2)&lt;&gt;""),"/* "&amp;INDEX(artwork.xlsx!G:G,QUOTIENT(ROW(A348)-1,3)+2)&amp;" */","  ")&amp;
IF(AND(INDEX(artwork.xlsx!F:F,QUOTIENT(ROW(A348)-1,3)+2)&lt;&gt;""),"/* "&amp;INDEX(artwork.xlsx!F:F,QUOTIENT(ROW(A348)-1,3)+2)&amp;" */","  ")&amp;IF(AND(ISERROR(MATCH("},",B353:B$5003,0)), ISERROR(MATCH("    ];",$A$5:A349,0))),"];","")</f>
        <v xml:space="preserve">  /* t */</v>
      </c>
      <c r="B353" t="str">
        <f t="shared" si="8"/>
        <v>},</v>
      </c>
      <c r="C353" s="18" t="str">
        <f>IF(AND(MOD(ROW(A348)-1,3)=0, INDEX(artwork.xlsx!J:J,QUOTIENT(ROW(A348)-1,3)+2)&lt;&gt;""),
     artwork.xlsx!$H$1&amp;": """ &amp;SUBSTITUTE(INDEX(artwork.xlsx!H:H,QUOTIENT(ROW(A348)-1,3)+2)," ","") &amp;""",  " &amp;
     artwork.xlsx!$J$1&amp; ": """ &amp; INDEX(artwork.xlsx!J:J,QUOTIENT(ROW(A348)-1,3)+2) &amp;""",  " &amp;
     artwork.xlsx!$L$1&amp; ": """ &amp; SUBSTITUTE(IF(LEFT(INDEX(artwork.xlsx!L:L,QUOTIENT(ROW(A348)-1,3)+2),4)="http","",artwork.xlsx!$M$1) &amp; INDEX(artwork.xlsx!L:L,QUOTIENT(ROW(A348)-1,3)+2),artwork.xlsx!$N$1,"") &amp; """,",
 IF(AND(MOD(ROW(A348)-1,3)=1,INDEX(artwork.xlsx!J:J,QUOTIENT(ROW(A348)-1,3)+2)&lt;&gt;""),
SUBSTITUTE(    artwork.xlsx!$K$1&amp;": '\\n" &amp;
SUBSTITUTE(SUBSTITUTE(SUBSTITUTE(SUBSTITUTE(SUBSTITUTE(INDEX(artwork.xlsx!K:K,QUOTIENT(ROW(A348)-1,3)+2),"'","\'"),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IF(MOD(ROW(A348)-1,3)=2,"","")))</f>
        <v/>
      </c>
    </row>
    <row r="354" spans="1:3" x14ac:dyDescent="0.25">
      <c r="A354" t="str">
        <f>IF(AND(MOD(ROW(A349)-1,3)=0,INDEX(artwork.xlsx!G:G,QUOTIENT(ROW(A349)-1,3)+2)&lt;&gt;""),"/* "&amp;INDEX(artwork.xlsx!G:G,QUOTIENT(ROW(A349)-1,3)+2)&amp;" */","  ")&amp;
IF(AND(INDEX(artwork.xlsx!F:F,QUOTIENT(ROW(A349)-1,3)+2)&lt;&gt;""),"/* "&amp;INDEX(artwork.xlsx!F:F,QUOTIENT(ROW(A349)-1,3)+2)&amp;" */","  ")&amp;IF(AND(ISERROR(MATCH("},",B354:B$5003,0)), ISERROR(MATCH("    ];",$A$5:A350,0))),"];","")</f>
        <v xml:space="preserve">    </v>
      </c>
      <c r="B354" t="str">
        <f t="shared" si="8"/>
        <v>{</v>
      </c>
      <c r="C354" s="18" t="str">
        <f>IF(AND(MOD(ROW(A349)-1,3)=0, INDEX(artwork.xlsx!J:J,QUOTIENT(ROW(A349)-1,3)+2)&lt;&gt;""),
     artwork.xlsx!$H$1&amp;": """ &amp;SUBSTITUTE(INDEX(artwork.xlsx!H:H,QUOTIENT(ROW(A349)-1,3)+2)," ","") &amp;""",  " &amp;
     artwork.xlsx!$J$1&amp; ": """ &amp; INDEX(artwork.xlsx!J:J,QUOTIENT(ROW(A349)-1,3)+2) &amp;""",  " &amp;
     artwork.xlsx!$L$1&amp; ": """ &amp; SUBSTITUTE(IF(LEFT(INDEX(artwork.xlsx!L:L,QUOTIENT(ROW(A349)-1,3)+2),4)="http","",artwork.xlsx!$M$1) &amp; INDEX(artwork.xlsx!L:L,QUOTIENT(ROW(A349)-1,3)+2),artwork.xlsx!$N$1,"") &amp; """,",
 IF(AND(MOD(ROW(A349)-1,3)=1,INDEX(artwork.xlsx!J:J,QUOTIENT(ROW(A349)-1,3)+2)&lt;&gt;""),
SUBSTITUTE(    artwork.xlsx!$K$1&amp;": '\\n" &amp;
SUBSTITUTE(SUBSTITUTE(SUBSTITUTE(SUBSTITUTE(SUBSTITUTE(INDEX(artwork.xlsx!K:K,QUOTIENT(ROW(A349)-1,3)+2),"'","\'"),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IF(MOD(ROW(A349)-1,3)=2,"","")))</f>
        <v>id: "monument",  frenchName: "Monument",  artwork: "http://wiki.dominionstrategy.com/images/d/d5/MonumentArt.jpg",</v>
      </c>
    </row>
    <row r="355" spans="1:3" ht="180" x14ac:dyDescent="0.25">
      <c r="A355" t="str">
        <f>IF(AND(MOD(ROW(A350)-1,3)=0,INDEX(artwork.xlsx!G:G,QUOTIENT(ROW(A350)-1,3)+2)&lt;&gt;""),"/* "&amp;INDEX(artwork.xlsx!G:G,QUOTIENT(ROW(A350)-1,3)+2)&amp;" */","  ")&amp;
IF(AND(INDEX(artwork.xlsx!F:F,QUOTIENT(ROW(A350)-1,3)+2)&lt;&gt;""),"/* "&amp;INDEX(artwork.xlsx!F:F,QUOTIENT(ROW(A350)-1,3)+2)&amp;" */","  ")&amp;IF(AND(ISERROR(MATCH("},",B355:B$5003,0)), ISERROR(MATCH("    ];",$A$5:A354,0))),"];","")</f>
        <v xml:space="preserve">    </v>
      </c>
      <c r="B355" t="str">
        <f t="shared" si="8"/>
        <v/>
      </c>
      <c r="C355" s="18" t="str">
        <f>IF(AND(MOD(ROW(A350)-1,3)=0, INDEX(artwork.xlsx!J:J,QUOTIENT(ROW(A350)-1,3)+2)&lt;&gt;""),
     artwork.xlsx!$H$1&amp;": """ &amp;SUBSTITUTE(INDEX(artwork.xlsx!H:H,QUOTIENT(ROW(A350)-1,3)+2)," ","") &amp;""",  " &amp;
     artwork.xlsx!$J$1&amp; ": """ &amp; INDEX(artwork.xlsx!J:J,QUOTIENT(ROW(A350)-1,3)+2) &amp;""",  " &amp;
     artwork.xlsx!$L$1&amp; ": """ &amp; SUBSTITUTE(IF(LEFT(INDEX(artwork.xlsx!L:L,QUOTIENT(ROW(A350)-1,3)+2),4)="http","",artwork.xlsx!$M$1) &amp; INDEX(artwork.xlsx!L:L,QUOTIENT(ROW(A350)-1,3)+2),artwork.xlsx!$N$1,"") &amp; """,",
 IF(AND(MOD(ROW(A350)-1,3)=1,INDEX(artwork.xlsx!J:J,QUOTIENT(ROW(A350)-1,3)+2)&lt;&gt;""),
SUBSTITUTE(    artwork.xlsx!$K$1&amp;": '\\n" &amp;
SUBSTITUTE(SUBSTITUTE(SUBSTITUTE(SUBSTITUTE(SUBSTITUTE(INDEX(artwork.xlsx!K:K,QUOTIENT(ROW(A350)-1,3)+2),"'","\'"),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IF(MOD(ROW(A350)-1,3)=2,"","")))</f>
        <v>text_html: '\
&lt;div class="card-text" style="top:55px;"&gt;&lt;div style="position:relative; top:0px;"&gt;&lt;div style="font-weight: bold;"&gt;&lt;div style="line-height:30px;"&gt;\
&lt;div style="display:inline;"&gt;&lt;div style="display:inline; font-size:28px;"&gt;+      &lt;/div&gt;&lt;/div&gt;&lt;br&gt;\
&lt;div style="display:inline;"&gt;&lt;div style="display:inline; font-size:28px;"&gt;+      &lt;/div&gt;&lt;/div&gt;&lt;br&gt;\
&lt;/div&gt;&lt;/div&gt;&lt;/div&gt;\
&lt;div class="card-text-vp-icon-container" style="display:inline; transform:scale(0.22); top:33px;left:143px;"&gt;\
&lt;div class="card-text-vp-text-container"&gt;\
&lt;div class="card-text-vp-text" style="top:8px;"&gt;1&lt;/div&gt;&lt;/div&gt;\
&lt;div class="card-text-vp-icon"&gt;&lt;/div&gt;&lt;/div&gt;\
&lt;div class="card-text-coin-icon" style="transform:scale(0.25); top:-2px; display: inline;left:130px;"&gt;\
&lt;div class="card-text-coin-text-container" style="display:inline;"&gt;\
&lt;div class="card-text-coin-text" style="color: black; display:inline; top:8px;"&gt;2&lt;/div&gt;&lt;/div&gt;&lt;/div&gt;&lt;/div&gt;'</v>
      </c>
    </row>
    <row r="356" spans="1:3" x14ac:dyDescent="0.25">
      <c r="A356" t="str">
        <f>IF(AND(MOD(ROW(A351)-1,3)=0,INDEX(artwork.xlsx!G:G,QUOTIENT(ROW(A351)-1,3)+2)&lt;&gt;""),"/* "&amp;INDEX(artwork.xlsx!G:G,QUOTIENT(ROW(A351)-1,3)+2)&amp;" */","  ")&amp;
IF(AND(INDEX(artwork.xlsx!F:F,QUOTIENT(ROW(A351)-1,3)+2)&lt;&gt;""),"/* "&amp;INDEX(artwork.xlsx!F:F,QUOTIENT(ROW(A351)-1,3)+2)&amp;" */","  ")&amp;IF(AND(ISERROR(MATCH("},",B356:B$5003,0)), ISERROR(MATCH("    ];",$A$5:A352,0))),"];","")</f>
        <v xml:space="preserve">    </v>
      </c>
      <c r="B356" t="str">
        <f t="shared" si="8"/>
        <v>},</v>
      </c>
      <c r="C356" s="18" t="str">
        <f>IF(AND(MOD(ROW(A351)-1,3)=0, INDEX(artwork.xlsx!J:J,QUOTIENT(ROW(A351)-1,3)+2)&lt;&gt;""),
     artwork.xlsx!$H$1&amp;": """ &amp;SUBSTITUTE(INDEX(artwork.xlsx!H:H,QUOTIENT(ROW(A351)-1,3)+2)," ","") &amp;""",  " &amp;
     artwork.xlsx!$J$1&amp; ": """ &amp; INDEX(artwork.xlsx!J:J,QUOTIENT(ROW(A351)-1,3)+2) &amp;""",  " &amp;
     artwork.xlsx!$L$1&amp; ": """ &amp; SUBSTITUTE(IF(LEFT(INDEX(artwork.xlsx!L:L,QUOTIENT(ROW(A351)-1,3)+2),4)="http","",artwork.xlsx!$M$1) &amp; INDEX(artwork.xlsx!L:L,QUOTIENT(ROW(A351)-1,3)+2),artwork.xlsx!$N$1,"") &amp; """,",
 IF(AND(MOD(ROW(A351)-1,3)=1,INDEX(artwork.xlsx!J:J,QUOTIENT(ROW(A351)-1,3)+2)&lt;&gt;""),
SUBSTITUTE(    artwork.xlsx!$K$1&amp;": '\\n" &amp;
SUBSTITUTE(SUBSTITUTE(SUBSTITUTE(SUBSTITUTE(SUBSTITUTE(INDEX(artwork.xlsx!K:K,QUOTIENT(ROW(A351)-1,3)+2),"'","\'"),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IF(MOD(ROW(A351)-1,3)=2,"","")))</f>
        <v/>
      </c>
    </row>
    <row r="357" spans="1:3" x14ac:dyDescent="0.25">
      <c r="A357" t="str">
        <f>IF(AND(MOD(ROW(A352)-1,3)=0,INDEX(artwork.xlsx!G:G,QUOTIENT(ROW(A352)-1,3)+2)&lt;&gt;""),"/* "&amp;INDEX(artwork.xlsx!G:G,QUOTIENT(ROW(A352)-1,3)+2)&amp;" */","  ")&amp;
IF(AND(INDEX(artwork.xlsx!F:F,QUOTIENT(ROW(A352)-1,3)+2)&lt;&gt;""),"/* "&amp;INDEX(artwork.xlsx!F:F,QUOTIENT(ROW(A352)-1,3)+2)&amp;" */","  ")&amp;IF(AND(ISERROR(MATCH("},",B357:B$5003,0)), ISERROR(MATCH("    ];",$A$5:A353,0))),"];","")</f>
        <v xml:space="preserve">    </v>
      </c>
      <c r="B357" t="str">
        <f t="shared" si="8"/>
        <v>{</v>
      </c>
      <c r="C357" s="18" t="str">
        <f>IF(AND(MOD(ROW(A352)-1,3)=0, INDEX(artwork.xlsx!J:J,QUOTIENT(ROW(A352)-1,3)+2)&lt;&gt;""),
     artwork.xlsx!$H$1&amp;": """ &amp;SUBSTITUTE(INDEX(artwork.xlsx!H:H,QUOTIENT(ROW(A352)-1,3)+2)," ","") &amp;""",  " &amp;
     artwork.xlsx!$J$1&amp; ": """ &amp; INDEX(artwork.xlsx!J:J,QUOTIENT(ROW(A352)-1,3)+2) &amp;""",  " &amp;
     artwork.xlsx!$L$1&amp; ": """ &amp; SUBSTITUTE(IF(LEFT(INDEX(artwork.xlsx!L:L,QUOTIENT(ROW(A352)-1,3)+2),4)="http","",artwork.xlsx!$M$1) &amp; INDEX(artwork.xlsx!L:L,QUOTIENT(ROW(A352)-1,3)+2),artwork.xlsx!$N$1,"") &amp; """,",
 IF(AND(MOD(ROW(A352)-1,3)=1,INDEX(artwork.xlsx!J:J,QUOTIENT(ROW(A352)-1,3)+2)&lt;&gt;""),
SUBSTITUTE(    artwork.xlsx!$K$1&amp;": '\\n" &amp;
SUBSTITUTE(SUBSTITUTE(SUBSTITUTE(SUBSTITUTE(SUBSTITUTE(INDEX(artwork.xlsx!K:K,QUOTIENT(ROW(A352)-1,3)+2),"'","\'"),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IF(MOD(ROW(A352)-1,3)=2,"","")))</f>
        <v>id: "forge",  frenchName: "Forge",  artwork: "http://wiki.dominionstrategy.com/images/3/35/ForgeArt.jpg",</v>
      </c>
    </row>
    <row r="358" spans="1:3" ht="165" x14ac:dyDescent="0.25">
      <c r="A358" t="str">
        <f>IF(AND(MOD(ROW(A353)-1,3)=0,INDEX(artwork.xlsx!G:G,QUOTIENT(ROW(A353)-1,3)+2)&lt;&gt;""),"/* "&amp;INDEX(artwork.xlsx!G:G,QUOTIENT(ROW(A353)-1,3)+2)&amp;" */","  ")&amp;
IF(AND(INDEX(artwork.xlsx!F:F,QUOTIENT(ROW(A353)-1,3)+2)&lt;&gt;""),"/* "&amp;INDEX(artwork.xlsx!F:F,QUOTIENT(ROW(A353)-1,3)+2)&amp;" */","  ")&amp;IF(AND(ISERROR(MATCH("},",B358:B$5003,0)), ISERROR(MATCH("    ];",$A$5:A357,0))),"];","")</f>
        <v xml:space="preserve">    </v>
      </c>
      <c r="B358" t="str">
        <f t="shared" si="8"/>
        <v/>
      </c>
      <c r="C358" s="18" t="str">
        <f>IF(AND(MOD(ROW(A353)-1,3)=0, INDEX(artwork.xlsx!J:J,QUOTIENT(ROW(A353)-1,3)+2)&lt;&gt;""),
     artwork.xlsx!$H$1&amp;": """ &amp;SUBSTITUTE(INDEX(artwork.xlsx!H:H,QUOTIENT(ROW(A353)-1,3)+2)," ","") &amp;""",  " &amp;
     artwork.xlsx!$J$1&amp; ": """ &amp; INDEX(artwork.xlsx!J:J,QUOTIENT(ROW(A353)-1,3)+2) &amp;""",  " &amp;
     artwork.xlsx!$L$1&amp; ": """ &amp; SUBSTITUTE(IF(LEFT(INDEX(artwork.xlsx!L:L,QUOTIENT(ROW(A353)-1,3)+2),4)="http","",artwork.xlsx!$M$1) &amp; INDEX(artwork.xlsx!L:L,QUOTIENT(ROW(A353)-1,3)+2),artwork.xlsx!$N$1,"") &amp; """,",
 IF(AND(MOD(ROW(A353)-1,3)=1,INDEX(artwork.xlsx!J:J,QUOTIENT(ROW(A353)-1,3)+2)&lt;&gt;""),
SUBSTITUTE(    artwork.xlsx!$K$1&amp;": '\\n" &amp;
SUBSTITUTE(SUBSTITUTE(SUBSTITUTE(SUBSTITUTE(SUBSTITUTE(INDEX(artwork.xlsx!K:K,QUOTIENT(ROW(A353)-1,3)+2),"'","\'"),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IF(MOD(ROW(A353)-1,3)=2,"","")))</f>
        <v>text_html: '\
&lt;div class="card-text" style="top:20px;"&gt;&lt;div style="position:relative; top:10px;"&gt;&lt;div style="line-height:22px;"&gt;\
&lt;div style="display:inline;"&gt;&lt;div style="display:inline; font-size:21.2px;"&gt;Écartez autant de cartes de votre&lt;/div&gt;&lt;/div&gt;&lt;br&gt;\
&lt;div style="display:inline;"&gt;&lt;div style="display:inline; font-size:21.2px;"&gt;main que vous souhaitez.&lt;/div&gt;&lt;/div&gt;&lt;br&gt;\
&lt;div style="display:inline;"&gt;&lt;div style="display:inline; font-size:21.2px;"&gt;Recevez une carte dont le coût&lt;/div&gt;&lt;/div&gt;&lt;br&gt;\
&lt;div style="display:inline;"&gt;&lt;div style="display:inline; font-size:21.2px;"&gt;est égal au coût total en      &lt;/div&gt;&lt;/div&gt;&lt;br&gt;\
&lt;div style="display:inline;"&gt;&lt;div style="display:inline; font-size:21.2px;"&gt;des cartes écartées.&lt;/div&gt;&lt;/div&gt;&lt;br&gt;\
&lt;/div&gt;&lt;/div&gt;\
&lt;div class="card-text-coin-icon" style="transform:scale(0.2); top:87px; display: inline;left:230px;"&gt;\
&lt;div class="card-text-coin-text-container" style="display:inline;"&gt;\
&lt;div class="card-text-coin-text" style="color: black; display:inline; top:8px;"&gt;&lt;/div&gt;&lt;/div&gt;&lt;/div&gt;&lt;/div&gt;'</v>
      </c>
    </row>
    <row r="359" spans="1:3" x14ac:dyDescent="0.25">
      <c r="A359" t="str">
        <f>IF(AND(MOD(ROW(A354)-1,3)=0,INDEX(artwork.xlsx!G:G,QUOTIENT(ROW(A354)-1,3)+2)&lt;&gt;""),"/* "&amp;INDEX(artwork.xlsx!G:G,QUOTIENT(ROW(A354)-1,3)+2)&amp;" */","  ")&amp;
IF(AND(INDEX(artwork.xlsx!F:F,QUOTIENT(ROW(A354)-1,3)+2)&lt;&gt;""),"/* "&amp;INDEX(artwork.xlsx!F:F,QUOTIENT(ROW(A354)-1,3)+2)&amp;" */","  ")&amp;IF(AND(ISERROR(MATCH("},",B359:B$5003,0)), ISERROR(MATCH("    ];",$A$5:A355,0))),"];","")</f>
        <v xml:space="preserve">    </v>
      </c>
      <c r="B359" t="str">
        <f t="shared" si="8"/>
        <v>},</v>
      </c>
      <c r="C359" s="18" t="str">
        <f>IF(AND(MOD(ROW(A354)-1,3)=0, INDEX(artwork.xlsx!J:J,QUOTIENT(ROW(A354)-1,3)+2)&lt;&gt;""),
     artwork.xlsx!$H$1&amp;": """ &amp;SUBSTITUTE(INDEX(artwork.xlsx!H:H,QUOTIENT(ROW(A354)-1,3)+2)," ","") &amp;""",  " &amp;
     artwork.xlsx!$J$1&amp; ": """ &amp; INDEX(artwork.xlsx!J:J,QUOTIENT(ROW(A354)-1,3)+2) &amp;""",  " &amp;
     artwork.xlsx!$L$1&amp; ": """ &amp; SUBSTITUTE(IF(LEFT(INDEX(artwork.xlsx!L:L,QUOTIENT(ROW(A354)-1,3)+2),4)="http","",artwork.xlsx!$M$1) &amp; INDEX(artwork.xlsx!L:L,QUOTIENT(ROW(A354)-1,3)+2),artwork.xlsx!$N$1,"") &amp; """,",
 IF(AND(MOD(ROW(A354)-1,3)=1,INDEX(artwork.xlsx!J:J,QUOTIENT(ROW(A354)-1,3)+2)&lt;&gt;""),
SUBSTITUTE(    artwork.xlsx!$K$1&amp;": '\\n" &amp;
SUBSTITUTE(SUBSTITUTE(SUBSTITUTE(SUBSTITUTE(SUBSTITUTE(INDEX(artwork.xlsx!K:K,QUOTIENT(ROW(A354)-1,3)+2),"'","\'"),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IF(MOD(ROW(A354)-1,3)=2,"","")))</f>
        <v/>
      </c>
    </row>
    <row r="360" spans="1:3" x14ac:dyDescent="0.25">
      <c r="A360" t="str">
        <f>IF(AND(MOD(ROW(A355)-1,3)=0,INDEX(artwork.xlsx!G:G,QUOTIENT(ROW(A355)-1,3)+2)&lt;&gt;""),"/* "&amp;INDEX(artwork.xlsx!G:G,QUOTIENT(ROW(A355)-1,3)+2)&amp;" */","  ")&amp;
IF(AND(INDEX(artwork.xlsx!F:F,QUOTIENT(ROW(A355)-1,3)+2)&lt;&gt;""),"/* "&amp;INDEX(artwork.xlsx!F:F,QUOTIENT(ROW(A355)-1,3)+2)&amp;" */","  ")&amp;IF(AND(ISERROR(MATCH("},",B360:B$5003,0)), ISERROR(MATCH("    ];",$A$5:A356,0))),"];","")</f>
        <v xml:space="preserve">    </v>
      </c>
      <c r="B360" t="str">
        <f t="shared" si="8"/>
        <v>{</v>
      </c>
      <c r="C360" s="18" t="str">
        <f>IF(AND(MOD(ROW(A355)-1,3)=0, INDEX(artwork.xlsx!J:J,QUOTIENT(ROW(A355)-1,3)+2)&lt;&gt;""),
     artwork.xlsx!$H$1&amp;": """ &amp;SUBSTITUTE(INDEX(artwork.xlsx!H:H,QUOTIENT(ROW(A355)-1,3)+2)," ","") &amp;""",  " &amp;
     artwork.xlsx!$J$1&amp; ": """ &amp; INDEX(artwork.xlsx!J:J,QUOTIENT(ROW(A355)-1,3)+2) &amp;""",  " &amp;
     artwork.xlsx!$L$1&amp; ": """ &amp; SUBSTITUTE(IF(LEFT(INDEX(artwork.xlsx!L:L,QUOTIENT(ROW(A355)-1,3)+2),4)="http","",artwork.xlsx!$M$1) &amp; INDEX(artwork.xlsx!L:L,QUOTIENT(ROW(A355)-1,3)+2),artwork.xlsx!$N$1,"") &amp; """,",
 IF(AND(MOD(ROW(A355)-1,3)=1,INDEX(artwork.xlsx!J:J,QUOTIENT(ROW(A355)-1,3)+2)&lt;&gt;""),
SUBSTITUTE(    artwork.xlsx!$K$1&amp;": '\\n" &amp;
SUBSTITUTE(SUBSTITUTE(SUBSTITUTE(SUBSTITUTE(SUBSTITUTE(INDEX(artwork.xlsx!K:K,QUOTIENT(ROW(A355)-1,3)+2),"'","\'"),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IF(MOD(ROW(A355)-1,3)=2,"","")))</f>
        <v>id: "rabble",  frenchName: "Foule",  artwork: "http://wiki.dominionstrategy.com/images/1/1b/RabbleArt.jpg",</v>
      </c>
    </row>
    <row r="361" spans="1:3" ht="150" x14ac:dyDescent="0.25">
      <c r="A361" t="str">
        <f>IF(AND(MOD(ROW(A356)-1,3)=0,INDEX(artwork.xlsx!G:G,QUOTIENT(ROW(A356)-1,3)+2)&lt;&gt;""),"/* "&amp;INDEX(artwork.xlsx!G:G,QUOTIENT(ROW(A356)-1,3)+2)&amp;" */","  ")&amp;
IF(AND(INDEX(artwork.xlsx!F:F,QUOTIENT(ROW(A356)-1,3)+2)&lt;&gt;""),"/* "&amp;INDEX(artwork.xlsx!F:F,QUOTIENT(ROW(A356)-1,3)+2)&amp;" */","  ")&amp;IF(AND(ISERROR(MATCH("},",B361:B$5003,0)), ISERROR(MATCH("    ];",$A$5:A360,0))),"];","")</f>
        <v xml:space="preserve">    </v>
      </c>
      <c r="B361" t="str">
        <f t="shared" si="8"/>
        <v/>
      </c>
      <c r="C361" s="18" t="str">
        <f>IF(AND(MOD(ROW(A356)-1,3)=0, INDEX(artwork.xlsx!J:J,QUOTIENT(ROW(A356)-1,3)+2)&lt;&gt;""),
     artwork.xlsx!$H$1&amp;": """ &amp;SUBSTITUTE(INDEX(artwork.xlsx!H:H,QUOTIENT(ROW(A356)-1,3)+2)," ","") &amp;""",  " &amp;
     artwork.xlsx!$J$1&amp; ": """ &amp; INDEX(artwork.xlsx!J:J,QUOTIENT(ROW(A356)-1,3)+2) &amp;""",  " &amp;
     artwork.xlsx!$L$1&amp; ": """ &amp; SUBSTITUTE(IF(LEFT(INDEX(artwork.xlsx!L:L,QUOTIENT(ROW(A356)-1,3)+2),4)="http","",artwork.xlsx!$M$1) &amp; INDEX(artwork.xlsx!L:L,QUOTIENT(ROW(A356)-1,3)+2),artwork.xlsx!$N$1,"") &amp; """,",
 IF(AND(MOD(ROW(A356)-1,3)=1,INDEX(artwork.xlsx!J:J,QUOTIENT(ROW(A356)-1,3)+2)&lt;&gt;""),
SUBSTITUTE(    artwork.xlsx!$K$1&amp;": '\\n" &amp;
SUBSTITUTE(SUBSTITUTE(SUBSTITUTE(SUBSTITUTE(SUBSTITUTE(INDEX(artwork.xlsx!K:K,QUOTIENT(ROW(A356)-1,3)+2),"'","\'"),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IF(MOD(ROW(A356)-1,3)=2,"","")))</f>
        <v>text_html: '\
&lt;div class="card-text" style="top:10px;"&gt;&lt;div style="position:relative; top:0px;"&gt;&lt;div style="font-weight: bold;"&gt;&lt;div style="line-height:28px;"&gt;\
&lt;div style="display:inline;"&gt;&lt;div style="display:inline; font-size:28px;"&gt;+3 Cartes&lt;/div&gt;&lt;/div&gt;&lt;br&gt;\
&lt;/div&gt;&lt;/div&gt;&lt;/div&gt;&lt;div style="position:relative; top:10px;"&gt;&lt;div style="line-height:20px;"&gt;\
&lt;div style="display:inline;"&gt;&lt;div style="display:inline; font-size:19px;"&gt;Tous vos adversaires dévoilent les&lt;/div&gt;&lt;/div&gt;&lt;br&gt;\
&lt;div style="display:inline;"&gt;&lt;div style="display:inline; font-size:19px;"&gt;3 premières cartes de leur pioche,&lt;/div&gt;&lt;/div&gt;&lt;br&gt;\
&lt;div style="display:inline;"&gt;&lt;div style="display:inline; font-size:19px;"&gt;défaussent les cartes Action et &lt;/div&gt;&lt;/div&gt;&lt;br&gt;\
&lt;div style="display:inline;"&gt;&lt;div style="display:inline; font-size:19px;"&gt;Trésor et replacent les autres dans&lt;/div&gt;&lt;/div&gt;&lt;br&gt;\
&lt;div style="display:inline;"&gt;&lt;div style="display:inline; font-size:19px;"&gt;l\'ordre de leur choix.&lt;/div&gt;&lt;/div&gt;&lt;br&gt;\
&lt;/div&gt;&lt;/div&gt;&lt;/div&gt;'</v>
      </c>
    </row>
    <row r="362" spans="1:3" x14ac:dyDescent="0.25">
      <c r="A362" t="str">
        <f>IF(AND(MOD(ROW(A357)-1,3)=0,INDEX(artwork.xlsx!G:G,QUOTIENT(ROW(A357)-1,3)+2)&lt;&gt;""),"/* "&amp;INDEX(artwork.xlsx!G:G,QUOTIENT(ROW(A357)-1,3)+2)&amp;" */","  ")&amp;
IF(AND(INDEX(artwork.xlsx!F:F,QUOTIENT(ROW(A357)-1,3)+2)&lt;&gt;""),"/* "&amp;INDEX(artwork.xlsx!F:F,QUOTIENT(ROW(A357)-1,3)+2)&amp;" */","  ")&amp;IF(AND(ISERROR(MATCH("},",B362:B$5003,0)), ISERROR(MATCH("    ];",$A$5:A358,0))),"];","")</f>
        <v xml:space="preserve">    </v>
      </c>
      <c r="B362" t="str">
        <f t="shared" si="8"/>
        <v>},</v>
      </c>
      <c r="C362" s="18" t="str">
        <f>IF(AND(MOD(ROW(A357)-1,3)=0, INDEX(artwork.xlsx!J:J,QUOTIENT(ROW(A357)-1,3)+2)&lt;&gt;""),
     artwork.xlsx!$H$1&amp;": """ &amp;SUBSTITUTE(INDEX(artwork.xlsx!H:H,QUOTIENT(ROW(A357)-1,3)+2)," ","") &amp;""",  " &amp;
     artwork.xlsx!$J$1&amp; ": """ &amp; INDEX(artwork.xlsx!J:J,QUOTIENT(ROW(A357)-1,3)+2) &amp;""",  " &amp;
     artwork.xlsx!$L$1&amp; ": """ &amp; SUBSTITUTE(IF(LEFT(INDEX(artwork.xlsx!L:L,QUOTIENT(ROW(A357)-1,3)+2),4)="http","",artwork.xlsx!$M$1) &amp; INDEX(artwork.xlsx!L:L,QUOTIENT(ROW(A357)-1,3)+2),artwork.xlsx!$N$1,"") &amp; """,",
 IF(AND(MOD(ROW(A357)-1,3)=1,INDEX(artwork.xlsx!J:J,QUOTIENT(ROW(A357)-1,3)+2)&lt;&gt;""),
SUBSTITUTE(    artwork.xlsx!$K$1&amp;": '\\n" &amp;
SUBSTITUTE(SUBSTITUTE(SUBSTITUTE(SUBSTITUTE(SUBSTITUTE(INDEX(artwork.xlsx!K:K,QUOTIENT(ROW(A357)-1,3)+2),"'","\'"),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IF(MOD(ROW(A357)-1,3)=2,"","")))</f>
        <v/>
      </c>
    </row>
    <row r="363" spans="1:3" x14ac:dyDescent="0.25">
      <c r="A363" t="str">
        <f>IF(AND(MOD(ROW(A358)-1,3)=0,INDEX(artwork.xlsx!G:G,QUOTIENT(ROW(A358)-1,3)+2)&lt;&gt;""),"/* "&amp;INDEX(artwork.xlsx!G:G,QUOTIENT(ROW(A358)-1,3)+2)&amp;" */","  ")&amp;
IF(AND(INDEX(artwork.xlsx!F:F,QUOTIENT(ROW(A358)-1,3)+2)&lt;&gt;""),"/* "&amp;INDEX(artwork.xlsx!F:F,QUOTIENT(ROW(A358)-1,3)+2)&amp;" */","  ")&amp;IF(AND(ISERROR(MATCH("},",B363:B$5003,0)), ISERROR(MATCH("    ];",$A$5:A359,0))),"];","")</f>
        <v xml:space="preserve">  /* t */</v>
      </c>
      <c r="B363" t="str">
        <f t="shared" si="8"/>
        <v>{</v>
      </c>
      <c r="C363" s="18" t="str">
        <f>IF(AND(MOD(ROW(A358)-1,3)=0, INDEX(artwork.xlsx!J:J,QUOTIENT(ROW(A358)-1,3)+2)&lt;&gt;""),
     artwork.xlsx!$H$1&amp;": """ &amp;SUBSTITUTE(INDEX(artwork.xlsx!H:H,QUOTIENT(ROW(A358)-1,3)+2)," ","") &amp;""",  " &amp;
     artwork.xlsx!$J$1&amp; ": """ &amp; INDEX(artwork.xlsx!J:J,QUOTIENT(ROW(A358)-1,3)+2) &amp;""",  " &amp;
     artwork.xlsx!$L$1&amp; ": """ &amp; SUBSTITUTE(IF(LEFT(INDEX(artwork.xlsx!L:L,QUOTIENT(ROW(A358)-1,3)+2),4)="http","",artwork.xlsx!$M$1) &amp; INDEX(artwork.xlsx!L:L,QUOTIENT(ROW(A358)-1,3)+2),artwork.xlsx!$N$1,"") &amp; """,",
 IF(AND(MOD(ROW(A358)-1,3)=1,INDEX(artwork.xlsx!J:J,QUOTIENT(ROW(A358)-1,3)+2)&lt;&gt;""),
SUBSTITUTE(    artwork.xlsx!$K$1&amp;": '\\n" &amp;
SUBSTITUTE(SUBSTITUTE(SUBSTITUTE(SUBSTITUTE(SUBSTITUTE(INDEX(artwork.xlsx!K:K,QUOTIENT(ROW(A358)-1,3)+2),"'","\'"),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IF(MOD(ROW(A358)-1,3)=2,"","")))</f>
        <v>id: "talisman",  frenchName: "Talisman",  artwork: "http://wiki.dominionstrategy.com/images/d/de/TalismanArt.jpg",</v>
      </c>
    </row>
    <row r="364" spans="1:3" ht="195" x14ac:dyDescent="0.25">
      <c r="A364" t="str">
        <f>IF(AND(MOD(ROW(A359)-1,3)=0,INDEX(artwork.xlsx!G:G,QUOTIENT(ROW(A359)-1,3)+2)&lt;&gt;""),"/* "&amp;INDEX(artwork.xlsx!G:G,QUOTIENT(ROW(A359)-1,3)+2)&amp;" */","  ")&amp;
IF(AND(INDEX(artwork.xlsx!F:F,QUOTIENT(ROW(A359)-1,3)+2)&lt;&gt;""),"/* "&amp;INDEX(artwork.xlsx!F:F,QUOTIENT(ROW(A359)-1,3)+2)&amp;" */","  ")&amp;IF(AND(ISERROR(MATCH("},",B364:B$5003,0)), ISERROR(MATCH("    ];",$A$5:A363,0))),"];","")</f>
        <v xml:space="preserve">  /* t */</v>
      </c>
      <c r="B364" t="str">
        <f t="shared" si="8"/>
        <v/>
      </c>
      <c r="C364" s="18" t="str">
        <f>IF(AND(MOD(ROW(A359)-1,3)=0, INDEX(artwork.xlsx!J:J,QUOTIENT(ROW(A359)-1,3)+2)&lt;&gt;""),
     artwork.xlsx!$H$1&amp;": """ &amp;SUBSTITUTE(INDEX(artwork.xlsx!H:H,QUOTIENT(ROW(A359)-1,3)+2)," ","") &amp;""",  " &amp;
     artwork.xlsx!$J$1&amp; ": """ &amp; INDEX(artwork.xlsx!J:J,QUOTIENT(ROW(A359)-1,3)+2) &amp;""",  " &amp;
     artwork.xlsx!$L$1&amp; ": """ &amp; SUBSTITUTE(IF(LEFT(INDEX(artwork.xlsx!L:L,QUOTIENT(ROW(A359)-1,3)+2),4)="http","",artwork.xlsx!$M$1) &amp; INDEX(artwork.xlsx!L:L,QUOTIENT(ROW(A359)-1,3)+2),artwork.xlsx!$N$1,"") &amp; """,",
 IF(AND(MOD(ROW(A359)-1,3)=1,INDEX(artwork.xlsx!J:J,QUOTIENT(ROW(A359)-1,3)+2)&lt;&gt;""),
SUBSTITUTE(    artwork.xlsx!$K$1&amp;": '\\n" &amp;
SUBSTITUTE(SUBSTITUTE(SUBSTITUTE(SUBSTITUTE(SUBSTITUTE(INDEX(artwork.xlsx!K:K,QUOTIENT(ROW(A359)-1,3)+2),"'","\'"),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IF(MOD(ROW(A359)-1,3)=2,"","")))</f>
        <v>text_html: '\
&lt;div class="card-text" style="top:29px;"&gt;&lt;div style="position: relative; left:-35px;top:-25px;"&gt;\
&lt;div class="card-text-coin-icon" style="transform:scale(0.5); top:0px; display: inline;"&gt;\
&lt;div class="card-text-coin-text-container" style="display:inline;"&gt;\
&lt;div class="card-text-coin-text" style="color: black; display:inline; top:8px;"&gt;1&lt;/div&gt;&lt;/div&gt;&lt;/div&gt;&lt;/div&gt;&lt;div style="position:relative; top:45px;"&gt;&lt;div style="line-height:19px;"&gt;\
&lt;div style="display:inline;"&gt;&lt;div style="display:inline; font-size:20px;"&gt;Lorsque cette carte est en jeu,&lt;/div&gt;&lt;/div&gt;&lt;br&gt;\
&lt;div style="display:inline;"&gt;&lt;div style="display:inline; font-size:20px;"&gt;quand vous achetez une carte&lt;/div&gt;&lt;/div&gt;&lt;br&gt;\
&lt;div style="display:inline;"&gt;&lt;div style="display:inline; font-size:20px;"&gt;non-Victoire coûtant jusqu\'à     ,&lt;/div&gt;&lt;/div&gt;&lt;br&gt;\
&lt;div style="display:inline;"&gt;&lt;div style="display:inline; font-size:20px;"&gt;recevez-en un autre exemplaire.&lt;/div&gt;&lt;/div&gt;&lt;br&gt;\
&lt;/div&gt;&lt;/div&gt;&lt;div class="horizontal-line" style="width:200px; height:3px;margin-top:-45px;"&gt;&lt;/div&gt;\
&lt;div class="card-text-coin-icon" style="transform:scale(0.19); top:92px; display: inline;left:244px;"&gt;\
&lt;div class="card-text-coin-text-container" style="display:inline;"&gt;\
&lt;div class="card-text-coin-text" style="color: black; display:inline; top:8px;"&gt;4&lt;/div&gt;&lt;/div&gt;&lt;/div&gt;&lt;/div&gt;'</v>
      </c>
    </row>
    <row r="365" spans="1:3" x14ac:dyDescent="0.25">
      <c r="A365" t="str">
        <f>IF(AND(MOD(ROW(A360)-1,3)=0,INDEX(artwork.xlsx!G:G,QUOTIENT(ROW(A360)-1,3)+2)&lt;&gt;""),"/* "&amp;INDEX(artwork.xlsx!G:G,QUOTIENT(ROW(A360)-1,3)+2)&amp;" */","  ")&amp;
IF(AND(INDEX(artwork.xlsx!F:F,QUOTIENT(ROW(A360)-1,3)+2)&lt;&gt;""),"/* "&amp;INDEX(artwork.xlsx!F:F,QUOTIENT(ROW(A360)-1,3)+2)&amp;" */","  ")&amp;IF(AND(ISERROR(MATCH("},",B365:B$5003,0)), ISERROR(MATCH("    ];",$A$5:A361,0))),"];","")</f>
        <v xml:space="preserve">  /* t */</v>
      </c>
      <c r="B365" t="str">
        <f t="shared" si="8"/>
        <v>},</v>
      </c>
      <c r="C365" s="18" t="str">
        <f>IF(AND(MOD(ROW(A360)-1,3)=0, INDEX(artwork.xlsx!J:J,QUOTIENT(ROW(A360)-1,3)+2)&lt;&gt;""),
     artwork.xlsx!$H$1&amp;": """ &amp;SUBSTITUTE(INDEX(artwork.xlsx!H:H,QUOTIENT(ROW(A360)-1,3)+2)," ","") &amp;""",  " &amp;
     artwork.xlsx!$J$1&amp; ": """ &amp; INDEX(artwork.xlsx!J:J,QUOTIENT(ROW(A360)-1,3)+2) &amp;""",  " &amp;
     artwork.xlsx!$L$1&amp; ": """ &amp; SUBSTITUTE(IF(LEFT(INDEX(artwork.xlsx!L:L,QUOTIENT(ROW(A360)-1,3)+2),4)="http","",artwork.xlsx!$M$1) &amp; INDEX(artwork.xlsx!L:L,QUOTIENT(ROW(A360)-1,3)+2),artwork.xlsx!$N$1,"") &amp; """,",
 IF(AND(MOD(ROW(A360)-1,3)=1,INDEX(artwork.xlsx!J:J,QUOTIENT(ROW(A360)-1,3)+2)&lt;&gt;""),
SUBSTITUTE(    artwork.xlsx!$K$1&amp;": '\\n" &amp;
SUBSTITUTE(SUBSTITUTE(SUBSTITUTE(SUBSTITUTE(SUBSTITUTE(INDEX(artwork.xlsx!K:K,QUOTIENT(ROW(A360)-1,3)+2),"'","\'"),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IF(MOD(ROW(A360)-1,3)=2,"","")))</f>
        <v/>
      </c>
    </row>
    <row r="366" spans="1:3" x14ac:dyDescent="0.25">
      <c r="A366" t="str">
        <f>IF(AND(MOD(ROW(A361)-1,3)=0,INDEX(artwork.xlsx!G:G,QUOTIENT(ROW(A361)-1,3)+2)&lt;&gt;""),"/* "&amp;INDEX(artwork.xlsx!G:G,QUOTIENT(ROW(A361)-1,3)+2)&amp;" */","  ")&amp;
IF(AND(INDEX(artwork.xlsx!F:F,QUOTIENT(ROW(A361)-1,3)+2)&lt;&gt;""),"/* "&amp;INDEX(artwork.xlsx!F:F,QUOTIENT(ROW(A361)-1,3)+2)&amp;" */","  ")&amp;IF(AND(ISERROR(MATCH("},",B366:B$5003,0)), ISERROR(MATCH("    ];",$A$5:A362,0))),"];","")</f>
        <v xml:space="preserve">    </v>
      </c>
      <c r="B366" t="str">
        <f t="shared" si="8"/>
        <v>{</v>
      </c>
      <c r="C366" s="18" t="str">
        <f>IF(AND(MOD(ROW(A361)-1,3)=0, INDEX(artwork.xlsx!J:J,QUOTIENT(ROW(A361)-1,3)+2)&lt;&gt;""),
     artwork.xlsx!$H$1&amp;": """ &amp;SUBSTITUTE(INDEX(artwork.xlsx!H:H,QUOTIENT(ROW(A361)-1,3)+2)," ","") &amp;""",  " &amp;
     artwork.xlsx!$J$1&amp; ": """ &amp; INDEX(artwork.xlsx!J:J,QUOTIENT(ROW(A361)-1,3)+2) &amp;""",  " &amp;
     artwork.xlsx!$L$1&amp; ": """ &amp; SUBSTITUTE(IF(LEFT(INDEX(artwork.xlsx!L:L,QUOTIENT(ROW(A361)-1,3)+2),4)="http","",artwork.xlsx!$M$1) &amp; INDEX(artwork.xlsx!L:L,QUOTIENT(ROW(A361)-1,3)+2),artwork.xlsx!$N$1,"") &amp; """,",
 IF(AND(MOD(ROW(A361)-1,3)=1,INDEX(artwork.xlsx!J:J,QUOTIENT(ROW(A361)-1,3)+2)&lt;&gt;""),
SUBSTITUTE(    artwork.xlsx!$K$1&amp;": '\\n" &amp;
SUBSTITUTE(SUBSTITUTE(SUBSTITUTE(SUBSTITUTE(SUBSTITUTE(INDEX(artwork.xlsx!K:K,QUOTIENT(ROW(A361)-1,3)+2),"'","\'"),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IF(MOD(ROW(A361)-1,3)=2,"","")))</f>
        <v>id: "mint",  frenchName: "Hotel de la monnaie",  artwork: "http://wiki.dominionstrategy.com/images/b/b9/MintArt.jpg",</v>
      </c>
    </row>
    <row r="367" spans="1:3" ht="135" x14ac:dyDescent="0.25">
      <c r="A367" t="str">
        <f>IF(AND(MOD(ROW(A362)-1,3)=0,INDEX(artwork.xlsx!G:G,QUOTIENT(ROW(A362)-1,3)+2)&lt;&gt;""),"/* "&amp;INDEX(artwork.xlsx!G:G,QUOTIENT(ROW(A362)-1,3)+2)&amp;" */","  ")&amp;
IF(AND(INDEX(artwork.xlsx!F:F,QUOTIENT(ROW(A362)-1,3)+2)&lt;&gt;""),"/* "&amp;INDEX(artwork.xlsx!F:F,QUOTIENT(ROW(A362)-1,3)+2)&amp;" */","  ")&amp;IF(AND(ISERROR(MATCH("},",B367:B$5003,0)), ISERROR(MATCH("    ];",$A$5:A366,0))),"];","")</f>
        <v xml:space="preserve">    </v>
      </c>
      <c r="B367" t="str">
        <f t="shared" si="8"/>
        <v/>
      </c>
      <c r="C367" s="18" t="str">
        <f>IF(AND(MOD(ROW(A362)-1,3)=0, INDEX(artwork.xlsx!J:J,QUOTIENT(ROW(A362)-1,3)+2)&lt;&gt;""),
     artwork.xlsx!$H$1&amp;": """ &amp;SUBSTITUTE(INDEX(artwork.xlsx!H:H,QUOTIENT(ROW(A362)-1,3)+2)," ","") &amp;""",  " &amp;
     artwork.xlsx!$J$1&amp; ": """ &amp; INDEX(artwork.xlsx!J:J,QUOTIENT(ROW(A362)-1,3)+2) &amp;""",  " &amp;
     artwork.xlsx!$L$1&amp; ": """ &amp; SUBSTITUTE(IF(LEFT(INDEX(artwork.xlsx!L:L,QUOTIENT(ROW(A362)-1,3)+2),4)="http","",artwork.xlsx!$M$1) &amp; INDEX(artwork.xlsx!L:L,QUOTIENT(ROW(A362)-1,3)+2),artwork.xlsx!$N$1,"") &amp; """,",
 IF(AND(MOD(ROW(A362)-1,3)=1,INDEX(artwork.xlsx!J:J,QUOTIENT(ROW(A362)-1,3)+2)&lt;&gt;""),
SUBSTITUTE(    artwork.xlsx!$K$1&amp;": '\\n" &amp;
SUBSTITUTE(SUBSTITUTE(SUBSTITUTE(SUBSTITUTE(SUBSTITUTE(INDEX(artwork.xlsx!K:K,QUOTIENT(ROW(A362)-1,3)+2),"'","\'"),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IF(MOD(ROW(A362)-1,3)=2,"","")))</f>
        <v>text_html: '\
&lt;div class="card-text" style="top:20px;"&gt;&lt;div style="position:relative; top:5px;"&gt;&lt;div style="line-height:22px;"&gt;\
&lt;div style="display:inline;"&gt;&lt;div style="display:inline; font-size:20px;"&gt;Vous pouvez dévoiler une carte&lt;/div&gt;&lt;/div&gt;&lt;br&gt;\
&lt;div style="display:inline;"&gt;&lt;div style="display:inline; font-size:20px;"&gt;Trésor de votre main. Recevez-en&lt;/div&gt;&lt;/div&gt;&lt;br&gt;\
&lt;div style="display:inline;"&gt;&lt;div style="display:inline; font-size:20px;"&gt;un exemplaire.&lt;/div&gt;&lt;/div&gt;&lt;br&gt;\
&lt;/div&gt;&lt;/div&gt;&lt;div style="position:relative; top:15px;"&gt;&lt;div style="line-height:20px;"&gt;\
&lt;div style="display:inline;"&gt;&lt;div style="display:inline; font-size:20px;"&gt;Quand vous recevez cette carte,&lt;/div&gt;&lt;/div&gt;&lt;br&gt;\
&lt;div style="display:inline;"&gt;&lt;div style="display:inline; font-size:20px;"&gt;écartez tous vos trésors en jeu.&lt;/div&gt;&lt;/div&gt;&lt;br&gt;\
&lt;/div&gt;&lt;/div&gt;&lt;div class="horizontal-line" style="width:200px; height:3px;margin-top:-35px;"&gt;&lt;/div&gt;&lt;/div&gt;'</v>
      </c>
    </row>
    <row r="368" spans="1:3" x14ac:dyDescent="0.25">
      <c r="A368" t="str">
        <f>IF(AND(MOD(ROW(A363)-1,3)=0,INDEX(artwork.xlsx!G:G,QUOTIENT(ROW(A363)-1,3)+2)&lt;&gt;""),"/* "&amp;INDEX(artwork.xlsx!G:G,QUOTIENT(ROW(A363)-1,3)+2)&amp;" */","  ")&amp;
IF(AND(INDEX(artwork.xlsx!F:F,QUOTIENT(ROW(A363)-1,3)+2)&lt;&gt;""),"/* "&amp;INDEX(artwork.xlsx!F:F,QUOTIENT(ROW(A363)-1,3)+2)&amp;" */","  ")&amp;IF(AND(ISERROR(MATCH("},",B368:B$5003,0)), ISERROR(MATCH("    ];",$A$5:A364,0))),"];","")</f>
        <v xml:space="preserve">    </v>
      </c>
      <c r="B368" t="str">
        <f t="shared" si="8"/>
        <v>},</v>
      </c>
      <c r="C368" s="18" t="str">
        <f>IF(AND(MOD(ROW(A363)-1,3)=0, INDEX(artwork.xlsx!J:J,QUOTIENT(ROW(A363)-1,3)+2)&lt;&gt;""),
     artwork.xlsx!$H$1&amp;": """ &amp;SUBSTITUTE(INDEX(artwork.xlsx!H:H,QUOTIENT(ROW(A363)-1,3)+2)," ","") &amp;""",  " &amp;
     artwork.xlsx!$J$1&amp; ": """ &amp; INDEX(artwork.xlsx!J:J,QUOTIENT(ROW(A363)-1,3)+2) &amp;""",  " &amp;
     artwork.xlsx!$L$1&amp; ": """ &amp; SUBSTITUTE(IF(LEFT(INDEX(artwork.xlsx!L:L,QUOTIENT(ROW(A363)-1,3)+2),4)="http","",artwork.xlsx!$M$1) &amp; INDEX(artwork.xlsx!L:L,QUOTIENT(ROW(A363)-1,3)+2),artwork.xlsx!$N$1,"") &amp; """,",
 IF(AND(MOD(ROW(A363)-1,3)=1,INDEX(artwork.xlsx!J:J,QUOTIENT(ROW(A363)-1,3)+2)&lt;&gt;""),
SUBSTITUTE(    artwork.xlsx!$K$1&amp;": '\\n" &amp;
SUBSTITUTE(SUBSTITUTE(SUBSTITUTE(SUBSTITUTE(SUBSTITUTE(INDEX(artwork.xlsx!K:K,QUOTIENT(ROW(A363)-1,3)+2),"'","\'"),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IF(MOD(ROW(A363)-1,3)=2,"","")))</f>
        <v/>
      </c>
    </row>
    <row r="369" spans="1:3" x14ac:dyDescent="0.25">
      <c r="A369" t="str">
        <f>IF(AND(MOD(ROW(A364)-1,3)=0,INDEX(artwork.xlsx!G:G,QUOTIENT(ROW(A364)-1,3)+2)&lt;&gt;""),"/* "&amp;INDEX(artwork.xlsx!G:G,QUOTIENT(ROW(A364)-1,3)+2)&amp;" */","  ")&amp;
IF(AND(INDEX(artwork.xlsx!F:F,QUOTIENT(ROW(A364)-1,3)+2)&lt;&gt;""),"/* "&amp;INDEX(artwork.xlsx!F:F,QUOTIENT(ROW(A364)-1,3)+2)&amp;" */","  ")&amp;IF(AND(ISERROR(MATCH("},",B369:B$5003,0)), ISERROR(MATCH("    ];",$A$5:A365,0))),"];","")</f>
        <v xml:space="preserve">  /* t */</v>
      </c>
      <c r="B369" t="str">
        <f t="shared" si="8"/>
        <v>{</v>
      </c>
      <c r="C369" s="18" t="str">
        <f>IF(AND(MOD(ROW(A364)-1,3)=0, INDEX(artwork.xlsx!J:J,QUOTIENT(ROW(A364)-1,3)+2)&lt;&gt;""),
     artwork.xlsx!$H$1&amp;": """ &amp;SUBSTITUTE(INDEX(artwork.xlsx!H:H,QUOTIENT(ROW(A364)-1,3)+2)," ","") &amp;""",  " &amp;
     artwork.xlsx!$J$1&amp; ": """ &amp; INDEX(artwork.xlsx!J:J,QUOTIENT(ROW(A364)-1,3)+2) &amp;""",  " &amp;
     artwork.xlsx!$L$1&amp; ": """ &amp; SUBSTITUTE(IF(LEFT(INDEX(artwork.xlsx!L:L,QUOTIENT(ROW(A364)-1,3)+2),4)="http","",artwork.xlsx!$M$1) &amp; INDEX(artwork.xlsx!L:L,QUOTIENT(ROW(A364)-1,3)+2),artwork.xlsx!$N$1,"") &amp; """,",
 IF(AND(MOD(ROW(A364)-1,3)=1,INDEX(artwork.xlsx!J:J,QUOTIENT(ROW(A364)-1,3)+2)&lt;&gt;""),
SUBSTITUTE(    artwork.xlsx!$K$1&amp;": '\\n" &amp;
SUBSTITUTE(SUBSTITUTE(SUBSTITUTE(SUBSTITUTE(SUBSTITUTE(INDEX(artwork.xlsx!K:K,QUOTIENT(ROW(A364)-1,3)+2),"'","\'"),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IF(MOD(ROW(A364)-1,3)=2,"","")))</f>
        <v>id: "loan",  frenchName: "Prêt",  artwork: "http://wiki.dominionstrategy.com/images/3/3a/LoanArt.jpg",</v>
      </c>
    </row>
    <row r="370" spans="1:3" ht="165" x14ac:dyDescent="0.25">
      <c r="A370" t="str">
        <f>IF(AND(MOD(ROW(A365)-1,3)=0,INDEX(artwork.xlsx!G:G,QUOTIENT(ROW(A365)-1,3)+2)&lt;&gt;""),"/* "&amp;INDEX(artwork.xlsx!G:G,QUOTIENT(ROW(A365)-1,3)+2)&amp;" */","  ")&amp;
IF(AND(INDEX(artwork.xlsx!F:F,QUOTIENT(ROW(A365)-1,3)+2)&lt;&gt;""),"/* "&amp;INDEX(artwork.xlsx!F:F,QUOTIENT(ROW(A365)-1,3)+2)&amp;" */","  ")&amp;IF(AND(ISERROR(MATCH("},",B370:B$5003,0)), ISERROR(MATCH("    ];",$A$5:A369,0))),"];","")</f>
        <v xml:space="preserve">  /* t */</v>
      </c>
      <c r="B370" t="str">
        <f t="shared" si="8"/>
        <v/>
      </c>
      <c r="C370" s="18" t="str">
        <f>IF(AND(MOD(ROW(A365)-1,3)=0, INDEX(artwork.xlsx!J:J,QUOTIENT(ROW(A365)-1,3)+2)&lt;&gt;""),
     artwork.xlsx!$H$1&amp;": """ &amp;SUBSTITUTE(INDEX(artwork.xlsx!H:H,QUOTIENT(ROW(A365)-1,3)+2)," ","") &amp;""",  " &amp;
     artwork.xlsx!$J$1&amp; ": """ &amp; INDEX(artwork.xlsx!J:J,QUOTIENT(ROW(A365)-1,3)+2) &amp;""",  " &amp;
     artwork.xlsx!$L$1&amp; ": """ &amp; SUBSTITUTE(IF(LEFT(INDEX(artwork.xlsx!L:L,QUOTIENT(ROW(A365)-1,3)+2),4)="http","",artwork.xlsx!$M$1) &amp; INDEX(artwork.xlsx!L:L,QUOTIENT(ROW(A365)-1,3)+2),artwork.xlsx!$N$1,"") &amp; """,",
 IF(AND(MOD(ROW(A365)-1,3)=1,INDEX(artwork.xlsx!J:J,QUOTIENT(ROW(A365)-1,3)+2)&lt;&gt;""),
SUBSTITUTE(    artwork.xlsx!$K$1&amp;": '\\n" &amp;
SUBSTITUTE(SUBSTITUTE(SUBSTITUTE(SUBSTITUTE(SUBSTITUTE(INDEX(artwork.xlsx!K:K,QUOTIENT(ROW(A365)-1,3)+2),"'","\'"),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IF(MOD(ROW(A365)-1,3)=2,"","")))</f>
        <v>text_html: '\
&lt;div class="card-text" style="top:20px;"&gt;&lt;div style="position: relative; left:-35px;top:-12px;"&gt;\
&lt;div class="card-text-coin-icon" style="transform:scale(0.5); top:0px; display: inline;"&gt;\
&lt;div class="card-text-coin-text-container" style="display:inline;"&gt;\
&lt;div class="card-text-coin-text" style="color: black; display:inline; top:8px;"&gt;1&lt;/div&gt;&lt;/div&gt;&lt;/div&gt;&lt;/div&gt;&lt;div style="position:relative; top:45px;"&gt;&lt;div style="line-height:19px;"&gt;\
&lt;div style="display:inline;"&gt;&lt;div style="display:inline; font-size:20px;"&gt;Lorsque vous jouez cette carte,&lt;/div&gt;&lt;/div&gt;&lt;br&gt;\
&lt;div style="display:inline;"&gt;&lt;div style="display:inline; font-size:20px;"&gt;dévoilez des cartes de votre pioche&lt;/div&gt;&lt;/div&gt;&lt;br&gt;\
&lt;div style="display:inline;"&gt;&lt;div style="display:inline; font-size:20px;"&gt;jusqu\'à dévoiler une carte Trésor.&lt;/div&gt;&lt;/div&gt;&lt;br&gt;\
&lt;div style="display:inline;"&gt;&lt;div style="display:inline; font-size:20px;"&gt;Défaussez-la ou écartez-la.&lt;/div&gt;&lt;/div&gt;&lt;br&gt;\
&lt;div style="display:inline;"&gt;&lt;div style="display:inline; font-size:20px;"&gt;Défaussez les autres cartes.&lt;/div&gt;&lt;/div&gt;&lt;br&gt;\
&lt;/div&gt;&lt;/div&gt;&lt;/div&gt;'</v>
      </c>
    </row>
    <row r="371" spans="1:3" x14ac:dyDescent="0.25">
      <c r="A371" t="str">
        <f>IF(AND(MOD(ROW(A366)-1,3)=0,INDEX(artwork.xlsx!G:G,QUOTIENT(ROW(A366)-1,3)+2)&lt;&gt;""),"/* "&amp;INDEX(artwork.xlsx!G:G,QUOTIENT(ROW(A366)-1,3)+2)&amp;" */","  ")&amp;
IF(AND(INDEX(artwork.xlsx!F:F,QUOTIENT(ROW(A366)-1,3)+2)&lt;&gt;""),"/* "&amp;INDEX(artwork.xlsx!F:F,QUOTIENT(ROW(A366)-1,3)+2)&amp;" */","  ")&amp;IF(AND(ISERROR(MATCH("},",B371:B$5003,0)), ISERROR(MATCH("    ];",$A$5:A367,0))),"];","")</f>
        <v xml:space="preserve">  /* t */</v>
      </c>
      <c r="B371" t="str">
        <f t="shared" si="8"/>
        <v>},</v>
      </c>
      <c r="C371" s="18" t="str">
        <f>IF(AND(MOD(ROW(A366)-1,3)=0, INDEX(artwork.xlsx!J:J,QUOTIENT(ROW(A366)-1,3)+2)&lt;&gt;""),
     artwork.xlsx!$H$1&amp;": """ &amp;SUBSTITUTE(INDEX(artwork.xlsx!H:H,QUOTIENT(ROW(A366)-1,3)+2)," ","") &amp;""",  " &amp;
     artwork.xlsx!$J$1&amp; ": """ &amp; INDEX(artwork.xlsx!J:J,QUOTIENT(ROW(A366)-1,3)+2) &amp;""",  " &amp;
     artwork.xlsx!$L$1&amp; ": """ &amp; SUBSTITUTE(IF(LEFT(INDEX(artwork.xlsx!L:L,QUOTIENT(ROW(A366)-1,3)+2),4)="http","",artwork.xlsx!$M$1) &amp; INDEX(artwork.xlsx!L:L,QUOTIENT(ROW(A366)-1,3)+2),artwork.xlsx!$N$1,"") &amp; """,",
 IF(AND(MOD(ROW(A366)-1,3)=1,INDEX(artwork.xlsx!J:J,QUOTIENT(ROW(A366)-1,3)+2)&lt;&gt;""),
SUBSTITUTE(    artwork.xlsx!$K$1&amp;": '\\n" &amp;
SUBSTITUTE(SUBSTITUTE(SUBSTITUTE(SUBSTITUTE(SUBSTITUTE(INDEX(artwork.xlsx!K:K,QUOTIENT(ROW(A366)-1,3)+2),"'","\'"),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IF(MOD(ROW(A366)-1,3)=2,"","")))</f>
        <v/>
      </c>
    </row>
    <row r="372" spans="1:3" x14ac:dyDescent="0.25">
      <c r="A372" t="str">
        <f>IF(AND(MOD(ROW(A367)-1,3)=0,INDEX(artwork.xlsx!G:G,QUOTIENT(ROW(A367)-1,3)+2)&lt;&gt;""),"/* "&amp;INDEX(artwork.xlsx!G:G,QUOTIENT(ROW(A367)-1,3)+2)&amp;" */","  ")&amp;
IF(AND(INDEX(artwork.xlsx!F:F,QUOTIENT(ROW(A367)-1,3)+2)&lt;&gt;""),"/* "&amp;INDEX(artwork.xlsx!F:F,QUOTIENT(ROW(A367)-1,3)+2)&amp;" */","  ")&amp;IF(AND(ISERROR(MATCH("},",B372:B$5003,0)), ISERROR(MATCH("    ];",$A$5:A368,0))),"];","")</f>
        <v xml:space="preserve">    </v>
      </c>
      <c r="B372" t="str">
        <f t="shared" si="8"/>
        <v>{</v>
      </c>
      <c r="C372" s="18" t="str">
        <f>IF(AND(MOD(ROW(A367)-1,3)=0, INDEX(artwork.xlsx!J:J,QUOTIENT(ROW(A367)-1,3)+2)&lt;&gt;""),
     artwork.xlsx!$H$1&amp;": """ &amp;SUBSTITUTE(INDEX(artwork.xlsx!H:H,QUOTIENT(ROW(A367)-1,3)+2)," ","") &amp;""",  " &amp;
     artwork.xlsx!$J$1&amp; ": """ &amp; INDEX(artwork.xlsx!J:J,QUOTIENT(ROW(A367)-1,3)+2) &amp;""",  " &amp;
     artwork.xlsx!$L$1&amp; ": """ &amp; SUBSTITUTE(IF(LEFT(INDEX(artwork.xlsx!L:L,QUOTIENT(ROW(A367)-1,3)+2),4)="http","",artwork.xlsx!$M$1) &amp; INDEX(artwork.xlsx!L:L,QUOTIENT(ROW(A367)-1,3)+2),artwork.xlsx!$N$1,"") &amp; """,",
 IF(AND(MOD(ROW(A367)-1,3)=1,INDEX(artwork.xlsx!J:J,QUOTIENT(ROW(A367)-1,3)+2)&lt;&gt;""),
SUBSTITUTE(    artwork.xlsx!$K$1&amp;": '\\n" &amp;
SUBSTITUTE(SUBSTITUTE(SUBSTITUTE(SUBSTITUTE(SUBSTITUTE(INDEX(artwork.xlsx!K:K,QUOTIENT(ROW(A367)-1,3)+2),"'","\'"),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IF(MOD(ROW(A367)-1,3)=2,"","")))</f>
        <v>id: "traderoute",  frenchName: "Route commerciale",  artwork: "http://wiki.dominionstrategy.com/images/3/35/Trade_RouteArt.jpg",</v>
      </c>
    </row>
    <row r="373" spans="1:3" ht="225" x14ac:dyDescent="0.25">
      <c r="A373" t="str">
        <f>IF(AND(MOD(ROW(A368)-1,3)=0,INDEX(artwork.xlsx!G:G,QUOTIENT(ROW(A368)-1,3)+2)&lt;&gt;""),"/* "&amp;INDEX(artwork.xlsx!G:G,QUOTIENT(ROW(A368)-1,3)+2)&amp;" */","  ")&amp;
IF(AND(INDEX(artwork.xlsx!F:F,QUOTIENT(ROW(A368)-1,3)+2)&lt;&gt;""),"/* "&amp;INDEX(artwork.xlsx!F:F,QUOTIENT(ROW(A368)-1,3)+2)&amp;" */","  ")&amp;IF(AND(ISERROR(MATCH("},",B373:B$5003,0)), ISERROR(MATCH("    ];",$A$5:A372,0))),"];","")</f>
        <v xml:space="preserve">    </v>
      </c>
      <c r="B373" t="str">
        <f t="shared" si="8"/>
        <v/>
      </c>
      <c r="C373" s="18" t="str">
        <f>IF(AND(MOD(ROW(A368)-1,3)=0, INDEX(artwork.xlsx!J:J,QUOTIENT(ROW(A368)-1,3)+2)&lt;&gt;""),
     artwork.xlsx!$H$1&amp;": """ &amp;SUBSTITUTE(INDEX(artwork.xlsx!H:H,QUOTIENT(ROW(A368)-1,3)+2)," ","") &amp;""",  " &amp;
     artwork.xlsx!$J$1&amp; ": """ &amp; INDEX(artwork.xlsx!J:J,QUOTIENT(ROW(A368)-1,3)+2) &amp;""",  " &amp;
     artwork.xlsx!$L$1&amp; ": """ &amp; SUBSTITUTE(IF(LEFT(INDEX(artwork.xlsx!L:L,QUOTIENT(ROW(A368)-1,3)+2),4)="http","",artwork.xlsx!$M$1) &amp; INDEX(artwork.xlsx!L:L,QUOTIENT(ROW(A368)-1,3)+2),artwork.xlsx!$N$1,"") &amp; """,",
 IF(AND(MOD(ROW(A368)-1,3)=1,INDEX(artwork.xlsx!J:J,QUOTIENT(ROW(A368)-1,3)+2)&lt;&gt;""),
SUBSTITUTE(    artwork.xlsx!$K$1&amp;": '\\n" &amp;
SUBSTITUTE(SUBSTITUTE(SUBSTITUTE(SUBSTITUTE(SUBSTITUTE(INDEX(artwork.xlsx!K:K,QUOTIENT(ROW(A368)-1,3)+2),"'","\'"),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IF(MOD(ROW(A368)-1,3)=2,"","")))</f>
        <v>text_html: '\
&lt;div class="card-text" style="top:5px;"&gt;&lt;div style="position:relative; top:0px;"&gt;&lt;div style="font-weight: bold;"&gt;&lt;div style="line-height:28px;"&gt;\
&lt;div style="display:inline;"&gt;&lt;div style="display:inline; font-size:28px;"&gt;+1 Achat&lt;/div&gt;&lt;/div&gt;&lt;br&gt;\
&lt;/div&gt;&lt;/div&gt;&lt;/div&gt;&lt;div style="position:relative; top:-2px;"&gt;&lt;div style="line-height:16px;"&gt;\
&lt;div style="display:inline;"&gt;&lt;div style="display:inline; font-size:16px;"&gt;Écartez une carte de votre main. &lt;div style="display: inline; font-weight: bold;"&gt;+&lt;/div&gt;     par&lt;/div&gt;&lt;/div&gt;&lt;br&gt;\
&lt;div style="display:inline;"&gt;&lt;div style="display:inline; font-size:16px;"&gt;Pièce sur le plateau Route Commerciale.&lt;/div&gt;&lt;/div&gt;&lt;br&gt;\
&lt;/div&gt;&lt;/div&gt;&lt;div style="position:relative; top:8px;"&gt;&lt;div style="line-height:15px;"&gt;\
&lt;div style="display:inline;"&gt;&lt;div style="display:inline; font-size:15px;"&gt;Mise en place : placez une Pièce sur chaque&lt;/div&gt;&lt;/div&gt;&lt;br&gt;\
&lt;div style="display:inline;"&gt;&lt;div style="display:inline; font-size:15px;"&gt;pile de cartes Victoire de la réserve; dépla-&lt;/div&gt;&lt;/div&gt;&lt;br&gt;\
&lt;div style="display:inline;"&gt;&lt;div style="display:inline; font-size:15px;"&gt;cez-la vers le plateau Route Commerciale&lt;/div&gt;&lt;/div&gt;&lt;br&gt;\
&lt;div style="display:inline;"&gt;&lt;div style="display:inline; font-size:16px;"&gt;lorsqu\'une carte de cette pile est reçue.&lt;/div&gt;&lt;/div&gt;&lt;br&gt;\
&lt;/div&gt;&lt;/div&gt;\
&lt;div class="card-text-coin-icon" style="transform:scale(0.14); top:30px; display: inline;left:230px;"&gt;\
&lt;div class="card-text-coin-text-container" style="display:inline;"&gt;\
&lt;div class="card-text-coin-text" style="color: black; display:inline; top:8px;"&gt;1&lt;/div&gt;&lt;/div&gt;&lt;/div&gt;&lt;div class="horizontal-line" style="width:200px; height:2px;margin-top:-78px;"&gt;&lt;/div&gt;&lt;/div&gt;'</v>
      </c>
    </row>
    <row r="374" spans="1:3" x14ac:dyDescent="0.25">
      <c r="A374" t="str">
        <f>IF(AND(MOD(ROW(A369)-1,3)=0,INDEX(artwork.xlsx!G:G,QUOTIENT(ROW(A369)-1,3)+2)&lt;&gt;""),"/* "&amp;INDEX(artwork.xlsx!G:G,QUOTIENT(ROW(A369)-1,3)+2)&amp;" */","  ")&amp;
IF(AND(INDEX(artwork.xlsx!F:F,QUOTIENT(ROW(A369)-1,3)+2)&lt;&gt;""),"/* "&amp;INDEX(artwork.xlsx!F:F,QUOTIENT(ROW(A369)-1,3)+2)&amp;" */","  ")&amp;IF(AND(ISERROR(MATCH("},",B374:B$5003,0)), ISERROR(MATCH("    ];",$A$5:A370,0))),"];","")</f>
        <v xml:space="preserve">    </v>
      </c>
      <c r="B374" t="str">
        <f t="shared" si="8"/>
        <v>},</v>
      </c>
      <c r="C374" s="18" t="str">
        <f>IF(AND(MOD(ROW(A369)-1,3)=0, INDEX(artwork.xlsx!J:J,QUOTIENT(ROW(A369)-1,3)+2)&lt;&gt;""),
     artwork.xlsx!$H$1&amp;": """ &amp;SUBSTITUTE(INDEX(artwork.xlsx!H:H,QUOTIENT(ROW(A369)-1,3)+2)," ","") &amp;""",  " &amp;
     artwork.xlsx!$J$1&amp; ": """ &amp; INDEX(artwork.xlsx!J:J,QUOTIENT(ROW(A369)-1,3)+2) &amp;""",  " &amp;
     artwork.xlsx!$L$1&amp; ": """ &amp; SUBSTITUTE(IF(LEFT(INDEX(artwork.xlsx!L:L,QUOTIENT(ROW(A369)-1,3)+2),4)="http","",artwork.xlsx!$M$1) &amp; INDEX(artwork.xlsx!L:L,QUOTIENT(ROW(A369)-1,3)+2),artwork.xlsx!$N$1,"") &amp; """,",
 IF(AND(MOD(ROW(A369)-1,3)=1,INDEX(artwork.xlsx!J:J,QUOTIENT(ROW(A369)-1,3)+2)&lt;&gt;""),
SUBSTITUTE(    artwork.xlsx!$K$1&amp;": '\\n" &amp;
SUBSTITUTE(SUBSTITUTE(SUBSTITUTE(SUBSTITUTE(SUBSTITUTE(INDEX(artwork.xlsx!K:K,QUOTIENT(ROW(A369)-1,3)+2),"'","\'"),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IF(MOD(ROW(A369)-1,3)=2,"","")))</f>
        <v/>
      </c>
    </row>
    <row r="375" spans="1:3" x14ac:dyDescent="0.25">
      <c r="A375" t="str">
        <f>IF(AND(MOD(ROW(A370)-1,3)=0,INDEX(artwork.xlsx!G:G,QUOTIENT(ROW(A370)-1,3)+2)&lt;&gt;""),"/* "&amp;INDEX(artwork.xlsx!G:G,QUOTIENT(ROW(A370)-1,3)+2)&amp;" */","  ")&amp;
IF(AND(INDEX(artwork.xlsx!F:F,QUOTIENT(ROW(A370)-1,3)+2)&lt;&gt;""),"/* "&amp;INDEX(artwork.xlsx!F:F,QUOTIENT(ROW(A370)-1,3)+2)&amp;" */","  ")&amp;IF(AND(ISERROR(MATCH("},",B375:B$5003,0)), ISERROR(MATCH("    ];",$A$5:A371,0))),"];","")</f>
        <v xml:space="preserve">  /* t */</v>
      </c>
      <c r="B375" t="str">
        <f t="shared" si="8"/>
        <v>{</v>
      </c>
      <c r="C375" s="18" t="str">
        <f>IF(AND(MOD(ROW(A370)-1,3)=0, INDEX(artwork.xlsx!J:J,QUOTIENT(ROW(A370)-1,3)+2)&lt;&gt;""),
     artwork.xlsx!$H$1&amp;": """ &amp;SUBSTITUTE(INDEX(artwork.xlsx!H:H,QUOTIENT(ROW(A370)-1,3)+2)," ","") &amp;""",  " &amp;
     artwork.xlsx!$J$1&amp; ": """ &amp; INDEX(artwork.xlsx!J:J,QUOTIENT(ROW(A370)-1,3)+2) &amp;""",  " &amp;
     artwork.xlsx!$L$1&amp; ": """ &amp; SUBSTITUTE(IF(LEFT(INDEX(artwork.xlsx!L:L,QUOTIENT(ROW(A370)-1,3)+2),4)="http","",artwork.xlsx!$M$1) &amp; INDEX(artwork.xlsx!L:L,QUOTIENT(ROW(A370)-1,3)+2),artwork.xlsx!$N$1,"") &amp; """,",
 IF(AND(MOD(ROW(A370)-1,3)=1,INDEX(artwork.xlsx!J:J,QUOTIENT(ROW(A370)-1,3)+2)&lt;&gt;""),
SUBSTITUTE(    artwork.xlsx!$K$1&amp;": '\\n" &amp;
SUBSTITUTE(SUBSTITUTE(SUBSTITUTE(SUBSTITUTE(SUBSTITUTE(INDEX(artwork.xlsx!K:K,QUOTIENT(ROW(A370)-1,3)+2),"'","\'"),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IF(MOD(ROW(A370)-1,3)=2,"","")))</f>
        <v>id: "quarry",  frenchName: "Carrière",  artwork: "http://wiki.dominionstrategy.com/images/6/6d/QuarryArt.jpg",</v>
      </c>
    </row>
    <row r="376" spans="1:3" ht="225" x14ac:dyDescent="0.25">
      <c r="A376" t="str">
        <f>IF(AND(MOD(ROW(A371)-1,3)=0,INDEX(artwork.xlsx!G:G,QUOTIENT(ROW(A371)-1,3)+2)&lt;&gt;""),"/* "&amp;INDEX(artwork.xlsx!G:G,QUOTIENT(ROW(A371)-1,3)+2)&amp;" */","  ")&amp;
IF(AND(INDEX(artwork.xlsx!F:F,QUOTIENT(ROW(A371)-1,3)+2)&lt;&gt;""),"/* "&amp;INDEX(artwork.xlsx!F:F,QUOTIENT(ROW(A371)-1,3)+2)&amp;" */","  ")&amp;IF(AND(ISERROR(MATCH("},",B376:B$5003,0)), ISERROR(MATCH("    ];",$A$5:A375,0))),"];","")</f>
        <v xml:space="preserve">  /* t */</v>
      </c>
      <c r="B376" t="str">
        <f t="shared" si="8"/>
        <v/>
      </c>
      <c r="C376" s="18" t="str">
        <f>IF(AND(MOD(ROW(A371)-1,3)=0, INDEX(artwork.xlsx!J:J,QUOTIENT(ROW(A371)-1,3)+2)&lt;&gt;""),
     artwork.xlsx!$H$1&amp;": """ &amp;SUBSTITUTE(INDEX(artwork.xlsx!H:H,QUOTIENT(ROW(A371)-1,3)+2)," ","") &amp;""",  " &amp;
     artwork.xlsx!$J$1&amp; ": """ &amp; INDEX(artwork.xlsx!J:J,QUOTIENT(ROW(A371)-1,3)+2) &amp;""",  " &amp;
     artwork.xlsx!$L$1&amp; ": """ &amp; SUBSTITUTE(IF(LEFT(INDEX(artwork.xlsx!L:L,QUOTIENT(ROW(A371)-1,3)+2),4)="http","",artwork.xlsx!$M$1) &amp; INDEX(artwork.xlsx!L:L,QUOTIENT(ROW(A371)-1,3)+2),artwork.xlsx!$N$1,"") &amp; """,",
 IF(AND(MOD(ROW(A371)-1,3)=1,INDEX(artwork.xlsx!J:J,QUOTIENT(ROW(A371)-1,3)+2)&lt;&gt;""),
SUBSTITUTE(    artwork.xlsx!$K$1&amp;": '\\n" &amp;
SUBSTITUTE(SUBSTITUTE(SUBSTITUTE(SUBSTITUTE(SUBSTITUTE(INDEX(artwork.xlsx!K:K,QUOTIENT(ROW(A371)-1,3)+2),"'","\'"),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IF(MOD(ROW(A371)-1,3)=2,"","")))</f>
        <v>text_html: '\
&lt;div class="card-text" style="top:47px;"&gt;&lt;div style="position: relative; left:-35px;top:-35px;"&gt;\
&lt;div class="card-text-coin-icon" style="transform:scale(0.5); top:0px; display: inline;"&gt;\
&lt;div class="card-text-coin-text-container" style="display:inline;"&gt;\
&lt;div class="card-text-coin-text" style="color: black; display:inline; top:8px;"&gt;1&lt;/div&gt;&lt;/div&gt;&lt;/div&gt;&lt;/div&gt;&lt;div style="position:relative; top:45px;"&gt;&lt;div style="line-height:19px;"&gt;\
&lt;div style="display:inline;"&gt;&lt;div style="display:inline; font-size:20px;"&gt;Lorsque cette carte est en jeu,&lt;/div&gt;&lt;/div&gt;&lt;br&gt;\
&lt;div style="display:inline;"&gt;&lt;div style="display:inline; font-size:20px;"&gt;les cartes Actions coûtent     &lt;/div&gt;&lt;/div&gt;&lt;br&gt;\
&lt;div style="display:inline;"&gt;&lt;div style="display:inline; font-size:20px;"&gt; de moins, mais pas moins que     .&lt;/div&gt;&lt;/div&gt;&lt;br&gt;\
&lt;/div&gt;&lt;/div&gt;&lt;div class="horizontal-line" style="width:200px; height:3px;margin-top:-26px;"&gt;&lt;/div&gt;\
&lt;div class="card-text-coin-icon" style="transform:scale(0.19); top:69px; display: inline;left:235px;"&gt;\
&lt;div class="card-text-coin-text-container" style="display:inline;"&gt;\
&lt;div class="card-text-coin-text" style="color: black; display:inline; top:8px;"&gt;2&lt;/div&gt;&lt;/div&gt;&lt;/div&gt;\
&lt;div class="card-text-coin-icon" style="transform:scale(0.19);top:89px;display: inline;left: 251px;"&gt;\
&lt;div class="card-text-coin-text-container" style="display:inline;"&gt;\
&lt;div class="card-text-coin-text" style="color: black; display:inline; top:8px;"&gt;0&lt;/div&gt;&lt;/div&gt;&lt;/div&gt;&lt;/div&gt;'</v>
      </c>
    </row>
    <row r="377" spans="1:3" x14ac:dyDescent="0.25">
      <c r="A377" t="str">
        <f>IF(AND(MOD(ROW(A372)-1,3)=0,INDEX(artwork.xlsx!G:G,QUOTIENT(ROW(A372)-1,3)+2)&lt;&gt;""),"/* "&amp;INDEX(artwork.xlsx!G:G,QUOTIENT(ROW(A372)-1,3)+2)&amp;" */","  ")&amp;
IF(AND(INDEX(artwork.xlsx!F:F,QUOTIENT(ROW(A372)-1,3)+2)&lt;&gt;""),"/* "&amp;INDEX(artwork.xlsx!F:F,QUOTIENT(ROW(A372)-1,3)+2)&amp;" */","  ")&amp;IF(AND(ISERROR(MATCH("},",B377:B$5003,0)), ISERROR(MATCH("    ];",$A$5:A373,0))),"];","")</f>
        <v xml:space="preserve">  /* t */</v>
      </c>
      <c r="B377" t="str">
        <f t="shared" si="8"/>
        <v>},</v>
      </c>
      <c r="C377" s="18" t="str">
        <f>IF(AND(MOD(ROW(A372)-1,3)=0, INDEX(artwork.xlsx!J:J,QUOTIENT(ROW(A372)-1,3)+2)&lt;&gt;""),
     artwork.xlsx!$H$1&amp;": """ &amp;SUBSTITUTE(INDEX(artwork.xlsx!H:H,QUOTIENT(ROW(A372)-1,3)+2)," ","") &amp;""",  " &amp;
     artwork.xlsx!$J$1&amp; ": """ &amp; INDEX(artwork.xlsx!J:J,QUOTIENT(ROW(A372)-1,3)+2) &amp;""",  " &amp;
     artwork.xlsx!$L$1&amp; ": """ &amp; SUBSTITUTE(IF(LEFT(INDEX(artwork.xlsx!L:L,QUOTIENT(ROW(A372)-1,3)+2),4)="http","",artwork.xlsx!$M$1) &amp; INDEX(artwork.xlsx!L:L,QUOTIENT(ROW(A372)-1,3)+2),artwork.xlsx!$N$1,"") &amp; """,",
 IF(AND(MOD(ROW(A372)-1,3)=1,INDEX(artwork.xlsx!J:J,QUOTIENT(ROW(A372)-1,3)+2)&lt;&gt;""),
SUBSTITUTE(    artwork.xlsx!$K$1&amp;": '\\n" &amp;
SUBSTITUTE(SUBSTITUTE(SUBSTITUTE(SUBSTITUTE(SUBSTITUTE(INDEX(artwork.xlsx!K:K,QUOTIENT(ROW(A372)-1,3)+2),"'","\'"),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IF(MOD(ROW(A372)-1,3)=2,"","")))</f>
        <v/>
      </c>
    </row>
    <row r="378" spans="1:3" x14ac:dyDescent="0.25">
      <c r="A378" t="str">
        <f>IF(AND(MOD(ROW(A373)-1,3)=0,INDEX(artwork.xlsx!G:G,QUOTIENT(ROW(A373)-1,3)+2)&lt;&gt;""),"/* "&amp;INDEX(artwork.xlsx!G:G,QUOTIENT(ROW(A373)-1,3)+2)&amp;" */","  ")&amp;
IF(AND(INDEX(artwork.xlsx!F:F,QUOTIENT(ROW(A373)-1,3)+2)&lt;&gt;""),"/* "&amp;INDEX(artwork.xlsx!F:F,QUOTIENT(ROW(A373)-1,3)+2)&amp;" */","  ")&amp;IF(AND(ISERROR(MATCH("},",B378:B$5003,0)), ISERROR(MATCH("    ];",$A$5:A374,0))),"];","")</f>
        <v xml:space="preserve">  /* t */</v>
      </c>
      <c r="B378" t="str">
        <f t="shared" si="8"/>
        <v>{</v>
      </c>
      <c r="C378" s="18" t="str">
        <f>IF(AND(MOD(ROW(A373)-1,3)=0, INDEX(artwork.xlsx!J:J,QUOTIENT(ROW(A373)-1,3)+2)&lt;&gt;""),
     artwork.xlsx!$H$1&amp;": """ &amp;SUBSTITUTE(INDEX(artwork.xlsx!H:H,QUOTIENT(ROW(A373)-1,3)+2)," ","") &amp;""",  " &amp;
     artwork.xlsx!$J$1&amp; ": """ &amp; INDEX(artwork.xlsx!J:J,QUOTIENT(ROW(A373)-1,3)+2) &amp;""",  " &amp;
     artwork.xlsx!$L$1&amp; ": """ &amp; SUBSTITUTE(IF(LEFT(INDEX(artwork.xlsx!L:L,QUOTIENT(ROW(A373)-1,3)+2),4)="http","",artwork.xlsx!$M$1) &amp; INDEX(artwork.xlsx!L:L,QUOTIENT(ROW(A373)-1,3)+2),artwork.xlsx!$N$1,"") &amp; """,",
 IF(AND(MOD(ROW(A373)-1,3)=1,INDEX(artwork.xlsx!J:J,QUOTIENT(ROW(A373)-1,3)+2)&lt;&gt;""),
SUBSTITUTE(    artwork.xlsx!$K$1&amp;": '\\n" &amp;
SUBSTITUTE(SUBSTITUTE(SUBSTITUTE(SUBSTITUTE(SUBSTITUTE(INDEX(artwork.xlsx!K:K,QUOTIENT(ROW(A373)-1,3)+2),"'","\'"),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IF(MOD(ROW(A373)-1,3)=2,"","")))</f>
        <v>id: "royalseal",  frenchName: "Sceau royal",  artwork: "http://wiki.dominionstrategy.com/images/3/38/Royal_SealArt.jpg",</v>
      </c>
    </row>
    <row r="379" spans="1:3" ht="135" x14ac:dyDescent="0.25">
      <c r="A379" t="str">
        <f>IF(AND(MOD(ROW(A374)-1,3)=0,INDEX(artwork.xlsx!G:G,QUOTIENT(ROW(A374)-1,3)+2)&lt;&gt;""),"/* "&amp;INDEX(artwork.xlsx!G:G,QUOTIENT(ROW(A374)-1,3)+2)&amp;" */","  ")&amp;
IF(AND(INDEX(artwork.xlsx!F:F,QUOTIENT(ROW(A374)-1,3)+2)&lt;&gt;""),"/* "&amp;INDEX(artwork.xlsx!F:F,QUOTIENT(ROW(A374)-1,3)+2)&amp;" */","  ")&amp;IF(AND(ISERROR(MATCH("},",B379:B$5003,0)), ISERROR(MATCH("    ];",$A$5:A378,0))),"];","")</f>
        <v xml:space="preserve">  /* t */</v>
      </c>
      <c r="B379" t="str">
        <f t="shared" si="8"/>
        <v/>
      </c>
      <c r="C379" s="18" t="str">
        <f>IF(AND(MOD(ROW(A374)-1,3)=0, INDEX(artwork.xlsx!J:J,QUOTIENT(ROW(A374)-1,3)+2)&lt;&gt;""),
     artwork.xlsx!$H$1&amp;": """ &amp;SUBSTITUTE(INDEX(artwork.xlsx!H:H,QUOTIENT(ROW(A374)-1,3)+2)," ","") &amp;""",  " &amp;
     artwork.xlsx!$J$1&amp; ": """ &amp; INDEX(artwork.xlsx!J:J,QUOTIENT(ROW(A374)-1,3)+2) &amp;""",  " &amp;
     artwork.xlsx!$L$1&amp; ": """ &amp; SUBSTITUTE(IF(LEFT(INDEX(artwork.xlsx!L:L,QUOTIENT(ROW(A374)-1,3)+2),4)="http","",artwork.xlsx!$M$1) &amp; INDEX(artwork.xlsx!L:L,QUOTIENT(ROW(A374)-1,3)+2),artwork.xlsx!$N$1,"") &amp; """,",
 IF(AND(MOD(ROW(A374)-1,3)=1,INDEX(artwork.xlsx!J:J,QUOTIENT(ROW(A374)-1,3)+2)&lt;&gt;""),
SUBSTITUTE(    artwork.xlsx!$K$1&amp;": '\\n" &amp;
SUBSTITUTE(SUBSTITUTE(SUBSTITUTE(SUBSTITUTE(SUBSTITUTE(INDEX(artwork.xlsx!K:K,QUOTIENT(ROW(A374)-1,3)+2),"'","\'"),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IF(MOD(ROW(A374)-1,3)=2,"","")))</f>
        <v>text_html: '\
&lt;div class="card-text" style="top:47px;"&gt;&lt;div style="position: relative; left:-35px;top:-35px;"&gt;\
&lt;div class="card-text-coin-icon" style="transform:scale(0.5); top:0px; display: inline;"&gt;\
&lt;div class="card-text-coin-text-container" style="display:inline;"&gt;\
&lt;div class="card-text-coin-text" style="color: black; display:inline; top:8px;"&gt;2&lt;/div&gt;&lt;/div&gt;&lt;/div&gt;&lt;/div&gt;&lt;div style="position:relative; top:45px;"&gt;&lt;div style="line-height:19px;"&gt;\
&lt;div style="display:inline;"&gt;&lt;div style="display:inline; font-size:20px;"&gt;Lorsque cette carte est en jeu,&lt;/div&gt;&lt;/div&gt;&lt;br&gt;\
&lt;div style="display:inline;"&gt;&lt;div style="display:inline; font-size:20px;"&gt;quand vous recevez une carte, vous&lt;/div&gt;&lt;/div&gt;&lt;br&gt;\
&lt;div style="display:inline;"&gt;&lt;div style="display:inline; font-size:20px;"&gt;pouvez la placer sur votre pioche.&lt;/div&gt;&lt;/div&gt;&lt;br&gt;\
&lt;/div&gt;&lt;/div&gt;&lt;div class="horizontal-line" style="width:200px; height:3px;margin-top:-30px;"&gt;&lt;/div&gt;&lt;/div&gt;'</v>
      </c>
    </row>
    <row r="380" spans="1:3" x14ac:dyDescent="0.25">
      <c r="A380" t="str">
        <f>IF(AND(MOD(ROW(A375)-1,3)=0,INDEX(artwork.xlsx!G:G,QUOTIENT(ROW(A375)-1,3)+2)&lt;&gt;""),"/* "&amp;INDEX(artwork.xlsx!G:G,QUOTIENT(ROW(A375)-1,3)+2)&amp;" */","  ")&amp;
IF(AND(INDEX(artwork.xlsx!F:F,QUOTIENT(ROW(A375)-1,3)+2)&lt;&gt;""),"/* "&amp;INDEX(artwork.xlsx!F:F,QUOTIENT(ROW(A375)-1,3)+2)&amp;" */","  ")&amp;IF(AND(ISERROR(MATCH("},",B380:B$5003,0)), ISERROR(MATCH("    ];",$A$5:A376,0))),"];","")</f>
        <v xml:space="preserve">  /* t */</v>
      </c>
      <c r="B380" t="str">
        <f t="shared" si="8"/>
        <v>},</v>
      </c>
      <c r="C380" s="18" t="str">
        <f>IF(AND(MOD(ROW(A375)-1,3)=0, INDEX(artwork.xlsx!J:J,QUOTIENT(ROW(A375)-1,3)+2)&lt;&gt;""),
     artwork.xlsx!$H$1&amp;": """ &amp;SUBSTITUTE(INDEX(artwork.xlsx!H:H,QUOTIENT(ROW(A375)-1,3)+2)," ","") &amp;""",  " &amp;
     artwork.xlsx!$J$1&amp; ": """ &amp; INDEX(artwork.xlsx!J:J,QUOTIENT(ROW(A375)-1,3)+2) &amp;""",  " &amp;
     artwork.xlsx!$L$1&amp; ": """ &amp; SUBSTITUTE(IF(LEFT(INDEX(artwork.xlsx!L:L,QUOTIENT(ROW(A375)-1,3)+2),4)="http","",artwork.xlsx!$M$1) &amp; INDEX(artwork.xlsx!L:L,QUOTIENT(ROW(A375)-1,3)+2),artwork.xlsx!$N$1,"") &amp; """,",
 IF(AND(MOD(ROW(A375)-1,3)=1,INDEX(artwork.xlsx!J:J,QUOTIENT(ROW(A375)-1,3)+2)&lt;&gt;""),
SUBSTITUTE(    artwork.xlsx!$K$1&amp;": '\\n" &amp;
SUBSTITUTE(SUBSTITUTE(SUBSTITUTE(SUBSTITUTE(SUBSTITUTE(INDEX(artwork.xlsx!K:K,QUOTIENT(ROW(A375)-1,3)+2),"'","\'"),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IF(MOD(ROW(A375)-1,3)=2,"","")))</f>
        <v/>
      </c>
    </row>
    <row r="381" spans="1:3" x14ac:dyDescent="0.25">
      <c r="A381" t="str">
        <f>IF(AND(MOD(ROW(A376)-1,3)=0,INDEX(artwork.xlsx!G:G,QUOTIENT(ROW(A376)-1,3)+2)&lt;&gt;""),"/* "&amp;INDEX(artwork.xlsx!G:G,QUOTIENT(ROW(A376)-1,3)+2)&amp;" */","  ")&amp;
IF(AND(INDEX(artwork.xlsx!F:F,QUOTIENT(ROW(A376)-1,3)+2)&lt;&gt;""),"/* "&amp;INDEX(artwork.xlsx!F:F,QUOTIENT(ROW(A376)-1,3)+2)&amp;" */","  ")&amp;IF(AND(ISERROR(MATCH("},",B381:B$5003,0)), ISERROR(MATCH("    ];",$A$5:A377,0))),"];","")</f>
        <v xml:space="preserve">    </v>
      </c>
      <c r="B381" t="str">
        <f t="shared" si="8"/>
        <v>{</v>
      </c>
      <c r="C381" s="18" t="str">
        <f>IF(AND(MOD(ROW(A376)-1,3)=0, INDEX(artwork.xlsx!J:J,QUOTIENT(ROW(A376)-1,3)+2)&lt;&gt;""),
     artwork.xlsx!$H$1&amp;": """ &amp;SUBSTITUTE(INDEX(artwork.xlsx!H:H,QUOTIENT(ROW(A376)-1,3)+2)," ","") &amp;""",  " &amp;
     artwork.xlsx!$J$1&amp; ": """ &amp; INDEX(artwork.xlsx!J:J,QUOTIENT(ROW(A376)-1,3)+2) &amp;""",  " &amp;
     artwork.xlsx!$L$1&amp; ": """ &amp; SUBSTITUTE(IF(LEFT(INDEX(artwork.xlsx!L:L,QUOTIENT(ROW(A376)-1,3)+2),4)="http","",artwork.xlsx!$M$1) &amp; INDEX(artwork.xlsx!L:L,QUOTIENT(ROW(A376)-1,3)+2),artwork.xlsx!$N$1,"") &amp; """,",
 IF(AND(MOD(ROW(A376)-1,3)=1,INDEX(artwork.xlsx!J:J,QUOTIENT(ROW(A376)-1,3)+2)&lt;&gt;""),
SUBSTITUTE(    artwork.xlsx!$K$1&amp;": '\\n" &amp;
SUBSTITUTE(SUBSTITUTE(SUBSTITUTE(SUBSTITUTE(SUBSTITUTE(INDEX(artwork.xlsx!K:K,QUOTIENT(ROW(A376)-1,3)+2),"'","\'"),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IF(MOD(ROW(A376)-1,3)=2,"","")))</f>
        <v>id: "mountebank",  frenchName: "Charlatan",  artwork: "http://wiki.dominionstrategy.com/images/0/0d/MountebankArt.jpg",</v>
      </c>
    </row>
    <row r="382" spans="1:3" ht="180" x14ac:dyDescent="0.25">
      <c r="A382" t="str">
        <f>IF(AND(MOD(ROW(A377)-1,3)=0,INDEX(artwork.xlsx!G:G,QUOTIENT(ROW(A377)-1,3)+2)&lt;&gt;""),"/* "&amp;INDEX(artwork.xlsx!G:G,QUOTIENT(ROW(A377)-1,3)+2)&amp;" */","  ")&amp;
IF(AND(INDEX(artwork.xlsx!F:F,QUOTIENT(ROW(A377)-1,3)+2)&lt;&gt;""),"/* "&amp;INDEX(artwork.xlsx!F:F,QUOTIENT(ROW(A377)-1,3)+2)&amp;" */","  ")&amp;IF(AND(ISERROR(MATCH("},",B382:B$5003,0)), ISERROR(MATCH("    ];",$A$5:A381,0))),"];","")</f>
        <v xml:space="preserve">    </v>
      </c>
      <c r="B382" t="str">
        <f t="shared" si="8"/>
        <v/>
      </c>
      <c r="C382" s="18" t="str">
        <f>IF(AND(MOD(ROW(A377)-1,3)=0, INDEX(artwork.xlsx!J:J,QUOTIENT(ROW(A377)-1,3)+2)&lt;&gt;""),
     artwork.xlsx!$H$1&amp;": """ &amp;SUBSTITUTE(INDEX(artwork.xlsx!H:H,QUOTIENT(ROW(A377)-1,3)+2)," ","") &amp;""",  " &amp;
     artwork.xlsx!$J$1&amp; ": """ &amp; INDEX(artwork.xlsx!J:J,QUOTIENT(ROW(A377)-1,3)+2) &amp;""",  " &amp;
     artwork.xlsx!$L$1&amp; ": """ &amp; SUBSTITUTE(IF(LEFT(INDEX(artwork.xlsx!L:L,QUOTIENT(ROW(A377)-1,3)+2),4)="http","",artwork.xlsx!$M$1) &amp; INDEX(artwork.xlsx!L:L,QUOTIENT(ROW(A377)-1,3)+2),artwork.xlsx!$N$1,"") &amp; """,",
 IF(AND(MOD(ROW(A377)-1,3)=1,INDEX(artwork.xlsx!J:J,QUOTIENT(ROW(A377)-1,3)+2)&lt;&gt;""),
SUBSTITUTE(    artwork.xlsx!$K$1&amp;": '\\n" &amp;
SUBSTITUTE(SUBSTITUTE(SUBSTITUTE(SUBSTITUTE(SUBSTITUTE(INDEX(artwork.xlsx!K:K,QUOTIENT(ROW(A377)-1,3)+2),"'","\'"),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IF(MOD(ROW(A377)-1,3)=2,"","")))</f>
        <v>text_html: '\
&lt;div class="card-text" style="top:20px;"&gt;&lt;div style="position:relative; top:-6px;"&gt;&lt;div style="font-weight: bold;"&gt;\
&lt;div style="display:inline;"&gt;&lt;div style="display:inline; font-size:28px;"&gt;+      &lt;/div&gt;&lt;/div&gt;&lt;br&gt;\
&lt;/div&gt;&lt;/div&gt;&lt;div style="position:relative; top:10px;"&gt;&lt;div style="line-height:22px;"&gt;\
&lt;div style="display:inline;"&gt;&lt;div style="display:inline; font-size:21.5px;"&gt;Tous vos adversaires peuvent&lt;/div&gt;&lt;/div&gt;&lt;br&gt;\
&lt;div style="display:inline;"&gt;&lt;div style="display:inline; font-size:21.5px;"&gt;défausser une Malédiction.&lt;/div&gt;&lt;/div&gt;&lt;br&gt;\
&lt;div style="display:inline;"&gt;&lt;div style="display:inline; font-size:21.5px;"&gt;S\'ils ne le font, pas ils reçoivent&lt;/div&gt;&lt;/div&gt;&lt;br&gt;\
&lt;div style="display:inline;"&gt;&lt;div style="display:inline; font-size:21.5px;"&gt;une Malédiction et un Cuivre.&lt;/div&gt;&lt;/div&gt;&lt;br&gt;\
&lt;/div&gt;&lt;/div&gt;\
&lt;div class="card-text-coin-icon" style="transform:scale(0.26); top:-7px; display: inline;left:130px;"&gt;\
&lt;div class="card-text-coin-text-container" style="display:inline;"&gt;\
&lt;div class="card-text-coin-text" style="color: black; display:inline; top:8px;"&gt;2&lt;/div&gt;&lt;/div&gt;&lt;/div&gt;&lt;/div&gt;'</v>
      </c>
    </row>
    <row r="383" spans="1:3" x14ac:dyDescent="0.25">
      <c r="A383" t="str">
        <f>IF(AND(MOD(ROW(A378)-1,3)=0,INDEX(artwork.xlsx!G:G,QUOTIENT(ROW(A378)-1,3)+2)&lt;&gt;""),"/* "&amp;INDEX(artwork.xlsx!G:G,QUOTIENT(ROW(A378)-1,3)+2)&amp;" */","  ")&amp;
IF(AND(INDEX(artwork.xlsx!F:F,QUOTIENT(ROW(A378)-1,3)+2)&lt;&gt;""),"/* "&amp;INDEX(artwork.xlsx!F:F,QUOTIENT(ROW(A378)-1,3)+2)&amp;" */","  ")&amp;IF(AND(ISERROR(MATCH("},",B383:B$5003,0)), ISERROR(MATCH("    ];",$A$5:A379,0))),"];","")</f>
        <v xml:space="preserve">    </v>
      </c>
      <c r="B383" t="str">
        <f t="shared" si="8"/>
        <v>},</v>
      </c>
      <c r="C383" s="18" t="str">
        <f>IF(AND(MOD(ROW(A378)-1,3)=0, INDEX(artwork.xlsx!J:J,QUOTIENT(ROW(A378)-1,3)+2)&lt;&gt;""),
     artwork.xlsx!$H$1&amp;": """ &amp;SUBSTITUTE(INDEX(artwork.xlsx!H:H,QUOTIENT(ROW(A378)-1,3)+2)," ","") &amp;""",  " &amp;
     artwork.xlsx!$J$1&amp; ": """ &amp; INDEX(artwork.xlsx!J:J,QUOTIENT(ROW(A378)-1,3)+2) &amp;""",  " &amp;
     artwork.xlsx!$L$1&amp; ": """ &amp; SUBSTITUTE(IF(LEFT(INDEX(artwork.xlsx!L:L,QUOTIENT(ROW(A378)-1,3)+2),4)="http","",artwork.xlsx!$M$1) &amp; INDEX(artwork.xlsx!L:L,QUOTIENT(ROW(A378)-1,3)+2),artwork.xlsx!$N$1,"") &amp; """,",
 IF(AND(MOD(ROW(A378)-1,3)=1,INDEX(artwork.xlsx!J:J,QUOTIENT(ROW(A378)-1,3)+2)&lt;&gt;""),
SUBSTITUTE(    artwork.xlsx!$K$1&amp;": '\\n" &amp;
SUBSTITUTE(SUBSTITUTE(SUBSTITUTE(SUBSTITUTE(SUBSTITUTE(INDEX(artwork.xlsx!K:K,QUOTIENT(ROW(A378)-1,3)+2),"'","\'"),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IF(MOD(ROW(A378)-1,3)=2,"","")))</f>
        <v/>
      </c>
    </row>
    <row r="384" spans="1:3" x14ac:dyDescent="0.25">
      <c r="A384" t="str">
        <f>IF(AND(MOD(ROW(A379)-1,3)=0,INDEX(artwork.xlsx!G:G,QUOTIENT(ROW(A379)-1,3)+2)&lt;&gt;""),"/* "&amp;INDEX(artwork.xlsx!G:G,QUOTIENT(ROW(A379)-1,3)+2)&amp;" */","  ")&amp;
IF(AND(INDEX(artwork.xlsx!F:F,QUOTIENT(ROW(A379)-1,3)+2)&lt;&gt;""),"/* "&amp;INDEX(artwork.xlsx!F:F,QUOTIENT(ROW(A379)-1,3)+2)&amp;" */","  ")&amp;IF(AND(ISERROR(MATCH("},",B384:B$5003,0)), ISERROR(MATCH("    ];",$A$5:A380,0))),"];","")</f>
        <v xml:space="preserve">    </v>
      </c>
      <c r="B384" t="str">
        <f t="shared" si="8"/>
        <v>{</v>
      </c>
      <c r="C384" s="18" t="str">
        <f>IF(AND(MOD(ROW(A379)-1,3)=0, INDEX(artwork.xlsx!J:J,QUOTIENT(ROW(A379)-1,3)+2)&lt;&gt;""),
     artwork.xlsx!$H$1&amp;": """ &amp;SUBSTITUTE(INDEX(artwork.xlsx!H:H,QUOTIENT(ROW(A379)-1,3)+2)," ","") &amp;""",  " &amp;
     artwork.xlsx!$J$1&amp; ": """ &amp; INDEX(artwork.xlsx!J:J,QUOTIENT(ROW(A379)-1,3)+2) &amp;""",  " &amp;
     artwork.xlsx!$L$1&amp; ": """ &amp; SUBSTITUTE(IF(LEFT(INDEX(artwork.xlsx!L:L,QUOTIENT(ROW(A379)-1,3)+2),4)="http","",artwork.xlsx!$M$1) &amp; INDEX(artwork.xlsx!L:L,QUOTIENT(ROW(A379)-1,3)+2),artwork.xlsx!$N$1,"") &amp; """,",
 IF(AND(MOD(ROW(A379)-1,3)=1,INDEX(artwork.xlsx!J:J,QUOTIENT(ROW(A379)-1,3)+2)&lt;&gt;""),
SUBSTITUTE(    artwork.xlsx!$K$1&amp;": '\\n" &amp;
SUBSTITUTE(SUBSTITUTE(SUBSTITUTE(SUBSTITUTE(SUBSTITUTE(INDEX(artwork.xlsx!K:K,QUOTIENT(ROW(A379)-1,3)+2),"'","\'"),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IF(MOD(ROW(A379)-1,3)=2,"","")))</f>
        <v>id: "workersvillage",  frenchName: "Village ouvrier",  artwork: "http://wiki.dominionstrategy.com/images/e/e4/Workers_VillageArt.jpg",</v>
      </c>
    </row>
    <row r="385" spans="1:3" ht="90" x14ac:dyDescent="0.25">
      <c r="A385" t="str">
        <f>IF(AND(MOD(ROW(A380)-1,3)=0,INDEX(artwork.xlsx!G:G,QUOTIENT(ROW(A380)-1,3)+2)&lt;&gt;""),"/* "&amp;INDEX(artwork.xlsx!G:G,QUOTIENT(ROW(A380)-1,3)+2)&amp;" */","  ")&amp;
IF(AND(INDEX(artwork.xlsx!F:F,QUOTIENT(ROW(A380)-1,3)+2)&lt;&gt;""),"/* "&amp;INDEX(artwork.xlsx!F:F,QUOTIENT(ROW(A380)-1,3)+2)&amp;" */","  ")&amp;IF(AND(ISERROR(MATCH("},",B385:B$5003,0)), ISERROR(MATCH("    ];",$A$5:A384,0))),"];","")</f>
        <v xml:space="preserve">    </v>
      </c>
      <c r="B385" t="str">
        <f t="shared" si="8"/>
        <v/>
      </c>
      <c r="C385" s="18" t="str">
        <f>IF(AND(MOD(ROW(A380)-1,3)=0, INDEX(artwork.xlsx!J:J,QUOTIENT(ROW(A380)-1,3)+2)&lt;&gt;""),
     artwork.xlsx!$H$1&amp;": """ &amp;SUBSTITUTE(INDEX(artwork.xlsx!H:H,QUOTIENT(ROW(A380)-1,3)+2)," ","") &amp;""",  " &amp;
     artwork.xlsx!$J$1&amp; ": """ &amp; INDEX(artwork.xlsx!J:J,QUOTIENT(ROW(A380)-1,3)+2) &amp;""",  " &amp;
     artwork.xlsx!$L$1&amp; ": """ &amp; SUBSTITUTE(IF(LEFT(INDEX(artwork.xlsx!L:L,QUOTIENT(ROW(A380)-1,3)+2),4)="http","",artwork.xlsx!$M$1) &amp; INDEX(artwork.xlsx!L:L,QUOTIENT(ROW(A380)-1,3)+2),artwork.xlsx!$N$1,"") &amp; """,",
 IF(AND(MOD(ROW(A380)-1,3)=1,INDEX(artwork.xlsx!J:J,QUOTIENT(ROW(A380)-1,3)+2)&lt;&gt;""),
SUBSTITUTE(    artwork.xlsx!$K$1&amp;": '\\n" &amp;
SUBSTITUTE(SUBSTITUTE(SUBSTITUTE(SUBSTITUTE(SUBSTITUTE(INDEX(artwork.xlsx!K:K,QUOTIENT(ROW(A380)-1,3)+2),"'","\'"),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IF(MOD(ROW(A380)-1,3)=2,"","")))</f>
        <v>text_html: '\
&lt;div class="card-text" style="top:47px;"&gt;&lt;div style="position:relative; top:0px;"&gt;&lt;div style="font-weight: bold;"&gt;&lt;div style="line-height:27px;"&gt;\
&lt;div style="display:inline;"&gt;&lt;div style="display:inline; font-size:27px;"&gt;+1 Cartes&lt;/div&gt;&lt;/div&gt;&lt;br&gt;\
&lt;div style="display:inline;"&gt;&lt;div style="display:inline; font-size:27px;"&gt;+2 Actions&lt;/div&gt;&lt;/div&gt;&lt;br&gt;\
&lt;div style="display:inline;"&gt;&lt;div style="display:inline; font-size:27px;"&gt;+1 Achat&lt;/div&gt;&lt;/div&gt;&lt;br&gt;\
&lt;/div&gt;&lt;/div&gt;&lt;/div&gt;&lt;/div&gt;'</v>
      </c>
    </row>
    <row r="386" spans="1:3" x14ac:dyDescent="0.25">
      <c r="A386" t="str">
        <f>IF(AND(MOD(ROW(A381)-1,3)=0,INDEX(artwork.xlsx!G:G,QUOTIENT(ROW(A381)-1,3)+2)&lt;&gt;""),"/* "&amp;INDEX(artwork.xlsx!G:G,QUOTIENT(ROW(A381)-1,3)+2)&amp;" */","  ")&amp;
IF(AND(INDEX(artwork.xlsx!F:F,QUOTIENT(ROW(A381)-1,3)+2)&lt;&gt;""),"/* "&amp;INDEX(artwork.xlsx!F:F,QUOTIENT(ROW(A381)-1,3)+2)&amp;" */","  ")&amp;IF(AND(ISERROR(MATCH("},",B386:B$5003,0)), ISERROR(MATCH("    ];",$A$5:A382,0))),"];","")</f>
        <v xml:space="preserve">    </v>
      </c>
      <c r="B386" t="str">
        <f t="shared" si="8"/>
        <v>},</v>
      </c>
      <c r="C386" s="18" t="str">
        <f>IF(AND(MOD(ROW(A381)-1,3)=0, INDEX(artwork.xlsx!J:J,QUOTIENT(ROW(A381)-1,3)+2)&lt;&gt;""),
     artwork.xlsx!$H$1&amp;": """ &amp;SUBSTITUTE(INDEX(artwork.xlsx!H:H,QUOTIENT(ROW(A381)-1,3)+2)," ","") &amp;""",  " &amp;
     artwork.xlsx!$J$1&amp; ": """ &amp; INDEX(artwork.xlsx!J:J,QUOTIENT(ROW(A381)-1,3)+2) &amp;""",  " &amp;
     artwork.xlsx!$L$1&amp; ": """ &amp; SUBSTITUTE(IF(LEFT(INDEX(artwork.xlsx!L:L,QUOTIENT(ROW(A381)-1,3)+2),4)="http","",artwork.xlsx!$M$1) &amp; INDEX(artwork.xlsx!L:L,QUOTIENT(ROW(A381)-1,3)+2),artwork.xlsx!$N$1,"") &amp; """,",
 IF(AND(MOD(ROW(A381)-1,3)=1,INDEX(artwork.xlsx!J:J,QUOTIENT(ROW(A381)-1,3)+2)&lt;&gt;""),
SUBSTITUTE(    artwork.xlsx!$K$1&amp;": '\\n" &amp;
SUBSTITUTE(SUBSTITUTE(SUBSTITUTE(SUBSTITUTE(SUBSTITUTE(INDEX(artwork.xlsx!K:K,QUOTIENT(ROW(A381)-1,3)+2),"'","\'"),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IF(MOD(ROW(A381)-1,3)=2,"","")))</f>
        <v/>
      </c>
    </row>
    <row r="387" spans="1:3" x14ac:dyDescent="0.25">
      <c r="A387" t="str">
        <f>IF(AND(MOD(ROW(A382)-1,3)=0,INDEX(artwork.xlsx!G:G,QUOTIENT(ROW(A382)-1,3)+2)&lt;&gt;""),"/* "&amp;INDEX(artwork.xlsx!G:G,QUOTIENT(ROW(A382)-1,3)+2)&amp;" */","  ")&amp;
IF(AND(INDEX(artwork.xlsx!F:F,QUOTIENT(ROW(A382)-1,3)+2)&lt;&gt;""),"/* "&amp;INDEX(artwork.xlsx!F:F,QUOTIENT(ROW(A382)-1,3)+2)&amp;" */","  ")&amp;IF(AND(ISERROR(MATCH("},",B387:B$5003,0)), ISERROR(MATCH("    ];",$A$5:A383,0))),"];","")</f>
        <v xml:space="preserve">    </v>
      </c>
      <c r="B387" t="str">
        <f t="shared" si="8"/>
        <v>{</v>
      </c>
      <c r="C387" s="18" t="str">
        <f>IF(AND(MOD(ROW(A382)-1,3)=0, INDEX(artwork.xlsx!J:J,QUOTIENT(ROW(A382)-1,3)+2)&lt;&gt;""),
     artwork.xlsx!$H$1&amp;": """ &amp;SUBSTITUTE(INDEX(artwork.xlsx!H:H,QUOTIENT(ROW(A382)-1,3)+2)," ","") &amp;""",  " &amp;
     artwork.xlsx!$J$1&amp; ": """ &amp; INDEX(artwork.xlsx!J:J,QUOTIENT(ROW(A382)-1,3)+2) &amp;""",  " &amp;
     artwork.xlsx!$L$1&amp; ": """ &amp; SUBSTITUTE(IF(LEFT(INDEX(artwork.xlsx!L:L,QUOTIENT(ROW(A382)-1,3)+2),4)="http","",artwork.xlsx!$M$1) &amp; INDEX(artwork.xlsx!L:L,QUOTIENT(ROW(A382)-1,3)+2),artwork.xlsx!$N$1,"") &amp; """,",
 IF(AND(MOD(ROW(A382)-1,3)=1,INDEX(artwork.xlsx!J:J,QUOTIENT(ROW(A382)-1,3)+2)&lt;&gt;""),
SUBSTITUTE(    artwork.xlsx!$K$1&amp;": '\\n" &amp;
SUBSTITUTE(SUBSTITUTE(SUBSTITUTE(SUBSTITUTE(SUBSTITUTE(INDEX(artwork.xlsx!K:K,QUOTIENT(ROW(A382)-1,3)+2),"'","\'"),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IF(MOD(ROW(A382)-1,3)=2,"","")))</f>
        <v>id: "vault",  frenchName: "Chambre forte",  artwork: "http://wiki.dominionstrategy.com/images/4/49/VaultArt.jpg",</v>
      </c>
    </row>
    <row r="388" spans="1:3" ht="195" x14ac:dyDescent="0.25">
      <c r="A388" t="str">
        <f>IF(AND(MOD(ROW(A383)-1,3)=0,INDEX(artwork.xlsx!G:G,QUOTIENT(ROW(A383)-1,3)+2)&lt;&gt;""),"/* "&amp;INDEX(artwork.xlsx!G:G,QUOTIENT(ROW(A383)-1,3)+2)&amp;" */","  ")&amp;
IF(AND(INDEX(artwork.xlsx!F:F,QUOTIENT(ROW(A383)-1,3)+2)&lt;&gt;""),"/* "&amp;INDEX(artwork.xlsx!F:F,QUOTIENT(ROW(A383)-1,3)+2)&amp;" */","  ")&amp;IF(AND(ISERROR(MATCH("},",B388:B$5003,0)), ISERROR(MATCH("    ];",$A$5:A387,0))),"];","")</f>
        <v xml:space="preserve">    </v>
      </c>
      <c r="B388" t="str">
        <f t="shared" si="8"/>
        <v/>
      </c>
      <c r="C388" s="18" t="str">
        <f>IF(AND(MOD(ROW(A383)-1,3)=0, INDEX(artwork.xlsx!J:J,QUOTIENT(ROW(A383)-1,3)+2)&lt;&gt;""),
     artwork.xlsx!$H$1&amp;": """ &amp;SUBSTITUTE(INDEX(artwork.xlsx!H:H,QUOTIENT(ROW(A383)-1,3)+2)," ","") &amp;""",  " &amp;
     artwork.xlsx!$J$1&amp; ": """ &amp; INDEX(artwork.xlsx!J:J,QUOTIENT(ROW(A383)-1,3)+2) &amp;""",  " &amp;
     artwork.xlsx!$L$1&amp; ": """ &amp; SUBSTITUTE(IF(LEFT(INDEX(artwork.xlsx!L:L,QUOTIENT(ROW(A383)-1,3)+2),4)="http","",artwork.xlsx!$M$1) &amp; INDEX(artwork.xlsx!L:L,QUOTIENT(ROW(A383)-1,3)+2),artwork.xlsx!$N$1,"") &amp; """,",
 IF(AND(MOD(ROW(A383)-1,3)=1,INDEX(artwork.xlsx!J:J,QUOTIENT(ROW(A383)-1,3)+2)&lt;&gt;""),
SUBSTITUTE(    artwork.xlsx!$K$1&amp;": '\\n" &amp;
SUBSTITUTE(SUBSTITUTE(SUBSTITUTE(SUBSTITUTE(SUBSTITUTE(INDEX(artwork.xlsx!K:K,QUOTIENT(ROW(A383)-1,3)+2),"'","\'"),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IF(MOD(ROW(A383)-1,3)=2,"","")))</f>
        <v>text_html: '\
&lt;div class="card-text" style="top:10px;"&gt;&lt;div style="position:relative; top:0px;"&gt;&lt;div style="font-weight: bold;"&gt;&lt;div style="line-height:28px;"&gt;\
&lt;div style="display:inline;"&gt;&lt;div style="display:inline; font-size:28px;"&gt;+2 Cartes&lt;/div&gt;&lt;/div&gt;&lt;br&gt;\
&lt;/div&gt;&lt;/div&gt;&lt;/div&gt;&lt;div style="position:relative; top:0px;"&gt;&lt;div style="line-height:21px;"&gt;\
&lt;div style="display:inline;"&gt;&lt;div style="display:inline; font-size:21px;"&gt;Défaussez autant de cartes que&lt;/div&gt;&lt;/div&gt;&lt;br&gt;\
&lt;div style="display:inline;"&gt;&lt;div style="display:inline; font-size:21px;"&gt;vous voulez pour &lt;div style="display: inline; font-weight: bold;"&gt;+&lt;/div&gt;      chacune.&lt;/div&gt;&lt;/div&gt;&lt;br&gt;\
&lt;div style="display:inline;"&gt;&lt;div style="display:inline; font-size:21px;"&gt;Tous vos adversaires peuvent&lt;/div&gt;&lt;/div&gt;&lt;br&gt;\
&lt;div style="display:inline;"&gt;&lt;div style="display:inline; font-size:21px;"&gt;défausser 2 cartes pour&lt;/div&gt;&lt;/div&gt;&lt;br&gt;\
&lt;div style="display:inline;"&gt;&lt;div style="display:inline; font-size:21px;"&gt;piocher 1 carte.&lt;/div&gt;&lt;/div&gt;&lt;br&gt;\
&lt;/div&gt;&lt;/div&gt;\
&lt;div class="card-text-coin-icon" style="transform:scale(0.19); top:55px; display: inline;left:173px;"&gt;\
&lt;div class="card-text-coin-text-container" style="display:inline;"&gt;\
&lt;div class="card-text-coin-text" style="color: black; display:inline; top:8px;"&gt;1&lt;/div&gt;&lt;/div&gt;&lt;/div&gt;&lt;/div&gt;'</v>
      </c>
    </row>
    <row r="389" spans="1:3" x14ac:dyDescent="0.25">
      <c r="A389" t="str">
        <f>IF(AND(MOD(ROW(A384)-1,3)=0,INDEX(artwork.xlsx!G:G,QUOTIENT(ROW(A384)-1,3)+2)&lt;&gt;""),"/* "&amp;INDEX(artwork.xlsx!G:G,QUOTIENT(ROW(A384)-1,3)+2)&amp;" */","  ")&amp;
IF(AND(INDEX(artwork.xlsx!F:F,QUOTIENT(ROW(A384)-1,3)+2)&lt;&gt;""),"/* "&amp;INDEX(artwork.xlsx!F:F,QUOTIENT(ROW(A384)-1,3)+2)&amp;" */","  ")&amp;IF(AND(ISERROR(MATCH("},",B389:B$5003,0)), ISERROR(MATCH("    ];",$A$5:A385,0))),"];","")</f>
        <v xml:space="preserve">    </v>
      </c>
      <c r="B389" t="str">
        <f t="shared" si="8"/>
        <v>},</v>
      </c>
      <c r="C389" s="18" t="str">
        <f>IF(AND(MOD(ROW(A384)-1,3)=0, INDEX(artwork.xlsx!J:J,QUOTIENT(ROW(A384)-1,3)+2)&lt;&gt;""),
     artwork.xlsx!$H$1&amp;": """ &amp;SUBSTITUTE(INDEX(artwork.xlsx!H:H,QUOTIENT(ROW(A384)-1,3)+2)," ","") &amp;""",  " &amp;
     artwork.xlsx!$J$1&amp; ": """ &amp; INDEX(artwork.xlsx!J:J,QUOTIENT(ROW(A384)-1,3)+2) &amp;""",  " &amp;
     artwork.xlsx!$L$1&amp; ": """ &amp; SUBSTITUTE(IF(LEFT(INDEX(artwork.xlsx!L:L,QUOTIENT(ROW(A384)-1,3)+2),4)="http","",artwork.xlsx!$M$1) &amp; INDEX(artwork.xlsx!L:L,QUOTIENT(ROW(A384)-1,3)+2),artwork.xlsx!$N$1,"") &amp; """,",
 IF(AND(MOD(ROW(A384)-1,3)=1,INDEX(artwork.xlsx!J:J,QUOTIENT(ROW(A384)-1,3)+2)&lt;&gt;""),
SUBSTITUTE(    artwork.xlsx!$K$1&amp;": '\\n" &amp;
SUBSTITUTE(SUBSTITUTE(SUBSTITUTE(SUBSTITUTE(SUBSTITUTE(INDEX(artwork.xlsx!K:K,QUOTIENT(ROW(A384)-1,3)+2),"'","\'"),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IF(MOD(ROW(A384)-1,3)=2,"","")))</f>
        <v/>
      </c>
    </row>
    <row r="390" spans="1:3" x14ac:dyDescent="0.25">
      <c r="A390" t="str">
        <f>IF(AND(MOD(ROW(A385)-1,3)=0,INDEX(artwork.xlsx!G:G,QUOTIENT(ROW(A385)-1,3)+2)&lt;&gt;""),"/* "&amp;INDEX(artwork.xlsx!G:G,QUOTIENT(ROW(A385)-1,3)+2)&amp;" */","  ")&amp;
IF(AND(INDEX(artwork.xlsx!F:F,QUOTIENT(ROW(A385)-1,3)+2)&lt;&gt;""),"/* "&amp;INDEX(artwork.xlsx!F:F,QUOTIENT(ROW(A385)-1,3)+2)&amp;" */","  ")&amp;IF(AND(ISERROR(MATCH("},",B390:B$5003,0)), ISERROR(MATCH("    ];",$A$5:A386,0))),"];","")</f>
        <v xml:space="preserve">  /* t */</v>
      </c>
      <c r="B390" t="str">
        <f t="shared" si="8"/>
        <v>{</v>
      </c>
      <c r="C390" s="18" t="str">
        <f>IF(AND(MOD(ROW(A385)-1,3)=0, INDEX(artwork.xlsx!J:J,QUOTIENT(ROW(A385)-1,3)+2)&lt;&gt;""),
     artwork.xlsx!$H$1&amp;": """ &amp;SUBSTITUTE(INDEX(artwork.xlsx!H:H,QUOTIENT(ROW(A385)-1,3)+2)," ","") &amp;""",  " &amp;
     artwork.xlsx!$J$1&amp; ": """ &amp; INDEX(artwork.xlsx!J:J,QUOTIENT(ROW(A385)-1,3)+2) &amp;""",  " &amp;
     artwork.xlsx!$L$1&amp; ": """ &amp; SUBSTITUTE(IF(LEFT(INDEX(artwork.xlsx!L:L,QUOTIENT(ROW(A385)-1,3)+2),4)="http","",artwork.xlsx!$M$1) &amp; INDEX(artwork.xlsx!L:L,QUOTIENT(ROW(A385)-1,3)+2),artwork.xlsx!$N$1,"") &amp; """,",
 IF(AND(MOD(ROW(A385)-1,3)=1,INDEX(artwork.xlsx!J:J,QUOTIENT(ROW(A385)-1,3)+2)&lt;&gt;""),
SUBSTITUTE(    artwork.xlsx!$K$1&amp;": '\\n" &amp;
SUBSTITUTE(SUBSTITUTE(SUBSTITUTE(SUBSTITUTE(SUBSTITUTE(INDEX(artwork.xlsx!K:K,QUOTIENT(ROW(A385)-1,3)+2),"'","\'"),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IF(MOD(ROW(A385)-1,3)=2,"","")))</f>
        <v>id: "venture",  frenchName: "Entreprise risquée",  artwork: "http://wiki.dominionstrategy.com/images/e/e3/VentureArt.jpg",</v>
      </c>
    </row>
    <row r="391" spans="1:3" ht="165" x14ac:dyDescent="0.25">
      <c r="A391" t="str">
        <f>IF(AND(MOD(ROW(A386)-1,3)=0,INDEX(artwork.xlsx!G:G,QUOTIENT(ROW(A386)-1,3)+2)&lt;&gt;""),"/* "&amp;INDEX(artwork.xlsx!G:G,QUOTIENT(ROW(A386)-1,3)+2)&amp;" */","  ")&amp;
IF(AND(INDEX(artwork.xlsx!F:F,QUOTIENT(ROW(A386)-1,3)+2)&lt;&gt;""),"/* "&amp;INDEX(artwork.xlsx!F:F,QUOTIENT(ROW(A386)-1,3)+2)&amp;" */","  ")&amp;IF(AND(ISERROR(MATCH("},",B391:B$5003,0)), ISERROR(MATCH("    ];",$A$5:A390,0))),"];","")</f>
        <v xml:space="preserve">  /* t */</v>
      </c>
      <c r="B391" t="str">
        <f t="shared" si="8"/>
        <v/>
      </c>
      <c r="C391" s="18" t="str">
        <f>IF(AND(MOD(ROW(A386)-1,3)=0, INDEX(artwork.xlsx!J:J,QUOTIENT(ROW(A386)-1,3)+2)&lt;&gt;""),
     artwork.xlsx!$H$1&amp;": """ &amp;SUBSTITUTE(INDEX(artwork.xlsx!H:H,QUOTIENT(ROW(A386)-1,3)+2)," ","") &amp;""",  " &amp;
     artwork.xlsx!$J$1&amp; ": """ &amp; INDEX(artwork.xlsx!J:J,QUOTIENT(ROW(A386)-1,3)+2) &amp;""",  " &amp;
     artwork.xlsx!$L$1&amp; ": """ &amp; SUBSTITUTE(IF(LEFT(INDEX(artwork.xlsx!L:L,QUOTIENT(ROW(A386)-1,3)+2),4)="http","",artwork.xlsx!$M$1) &amp; INDEX(artwork.xlsx!L:L,QUOTIENT(ROW(A386)-1,3)+2),artwork.xlsx!$N$1,"") &amp; """,",
 IF(AND(MOD(ROW(A386)-1,3)=1,INDEX(artwork.xlsx!J:J,QUOTIENT(ROW(A386)-1,3)+2)&lt;&gt;""),
SUBSTITUTE(    artwork.xlsx!$K$1&amp;": '\\n" &amp;
SUBSTITUTE(SUBSTITUTE(SUBSTITUTE(SUBSTITUTE(SUBSTITUTE(INDEX(artwork.xlsx!K:K,QUOTIENT(ROW(A386)-1,3)+2),"'","\'"),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IF(MOD(ROW(A386)-1,3)=2,"","")))</f>
        <v>text_html: '\
&lt;div class="card-text" style="top:20px;"&gt;&lt;div style="position: relative; left:-35px;top:-15px;"&gt;\
&lt;div class="card-text-coin-icon" style="transform:scale(0.5); top:0px; display: inline;"&gt;\
&lt;div class="card-text-coin-text-container" style="display:inline;"&gt;\
&lt;div class="card-text-coin-text" style="color: black; display:inline; top:8px;"&gt;1&lt;/div&gt;&lt;/div&gt;&lt;/div&gt;&lt;/div&gt;&lt;div style="position:relative; top:45px;"&gt;&lt;div style="line-height:19px;"&gt;\
&lt;div style="display:inline;"&gt;&lt;div style="display:inline; font-size:20px;"&gt;Lorsque vous jouez cette carte,&lt;/div&gt;&lt;/div&gt;&lt;br&gt;\
&lt;div style="display:inline;"&gt;&lt;div style="display:inline; font-size:20px;"&gt;dévoilez des cartes de votre pioche&lt;/div&gt;&lt;/div&gt;&lt;br&gt;\
&lt;div style="display:inline;"&gt;&lt;div style="display:inline; font-size:20px;"&gt;jusqu\'à dévoiler une carte Trésor.&lt;/div&gt;&lt;/div&gt;&lt;br&gt;\
&lt;div style="display:inline;"&gt;&lt;div style="display:inline; font-size:20px;"&gt;Défaussez les autres cartes, puis&lt;/div&gt;&lt;/div&gt;&lt;br&gt;\
&lt;div style="display:inline;"&gt;&lt;div style="display:inline; font-size:20px;"&gt;jouez la carte Trésor.&lt;/div&gt;&lt;/div&gt;&lt;br&gt;\
&lt;/div&gt;&lt;/div&gt;&lt;/div&gt;'</v>
      </c>
    </row>
    <row r="392" spans="1:3" x14ac:dyDescent="0.25">
      <c r="A392" t="str">
        <f>IF(AND(MOD(ROW(A387)-1,3)=0,INDEX(artwork.xlsx!G:G,QUOTIENT(ROW(A387)-1,3)+2)&lt;&gt;""),"/* "&amp;INDEX(artwork.xlsx!G:G,QUOTIENT(ROW(A387)-1,3)+2)&amp;" */","  ")&amp;
IF(AND(INDEX(artwork.xlsx!F:F,QUOTIENT(ROW(A387)-1,3)+2)&lt;&gt;""),"/* "&amp;INDEX(artwork.xlsx!F:F,QUOTIENT(ROW(A387)-1,3)+2)&amp;" */","  ")&amp;IF(AND(ISERROR(MATCH("},",B392:B$5003,0)), ISERROR(MATCH("    ];",$A$5:A388,0))),"];","")</f>
        <v xml:space="preserve">  /* t */</v>
      </c>
      <c r="B392" t="str">
        <f t="shared" si="8"/>
        <v>},</v>
      </c>
      <c r="C392" s="18" t="str">
        <f>IF(AND(MOD(ROW(A387)-1,3)=0, INDEX(artwork.xlsx!J:J,QUOTIENT(ROW(A387)-1,3)+2)&lt;&gt;""),
     artwork.xlsx!$H$1&amp;": """ &amp;SUBSTITUTE(INDEX(artwork.xlsx!H:H,QUOTIENT(ROW(A387)-1,3)+2)," ","") &amp;""",  " &amp;
     artwork.xlsx!$J$1&amp; ": """ &amp; INDEX(artwork.xlsx!J:J,QUOTIENT(ROW(A387)-1,3)+2) &amp;""",  " &amp;
     artwork.xlsx!$L$1&amp; ": """ &amp; SUBSTITUTE(IF(LEFT(INDEX(artwork.xlsx!L:L,QUOTIENT(ROW(A387)-1,3)+2),4)="http","",artwork.xlsx!$M$1) &amp; INDEX(artwork.xlsx!L:L,QUOTIENT(ROW(A387)-1,3)+2),artwork.xlsx!$N$1,"") &amp; """,",
 IF(AND(MOD(ROW(A387)-1,3)=1,INDEX(artwork.xlsx!J:J,QUOTIENT(ROW(A387)-1,3)+2)&lt;&gt;""),
SUBSTITUTE(    artwork.xlsx!$K$1&amp;": '\\n" &amp;
SUBSTITUTE(SUBSTITUTE(SUBSTITUTE(SUBSTITUTE(SUBSTITUTE(INDEX(artwork.xlsx!K:K,QUOTIENT(ROW(A387)-1,3)+2),"'","\'"),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IF(MOD(ROW(A387)-1,3)=2,"","")))</f>
        <v/>
      </c>
    </row>
    <row r="393" spans="1:3" x14ac:dyDescent="0.25">
      <c r="A393" t="str">
        <f>IF(AND(MOD(ROW(A388)-1,3)=0,INDEX(artwork.xlsx!G:G,QUOTIENT(ROW(A388)-1,3)+2)&lt;&gt;""),"/* "&amp;INDEX(artwork.xlsx!G:G,QUOTIENT(ROW(A388)-1,3)+2)&amp;" */","  ")&amp;
IF(AND(INDEX(artwork.xlsx!F:F,QUOTIENT(ROW(A388)-1,3)+2)&lt;&gt;""),"/* "&amp;INDEX(artwork.xlsx!F:F,QUOTIENT(ROW(A388)-1,3)+2)&amp;" */","  ")&amp;IF(AND(ISERROR(MATCH("},",B393:B$5003,0)), ISERROR(MATCH("    ];",$A$5:A389,0))),"];","")</f>
        <v xml:space="preserve">  /* Other */</v>
      </c>
      <c r="B393" t="str">
        <f t="shared" si="8"/>
        <v>{</v>
      </c>
      <c r="C393" s="18" t="str">
        <f>IF(AND(MOD(ROW(A388)-1,3)=0, INDEX(artwork.xlsx!J:J,QUOTIENT(ROW(A388)-1,3)+2)&lt;&gt;""),
     artwork.xlsx!$H$1&amp;": """ &amp;SUBSTITUTE(INDEX(artwork.xlsx!H:H,QUOTIENT(ROW(A388)-1,3)+2)," ","") &amp;""",  " &amp;
     artwork.xlsx!$J$1&amp; ": """ &amp; INDEX(artwork.xlsx!J:J,QUOTIENT(ROW(A388)-1,3)+2) &amp;""",  " &amp;
     artwork.xlsx!$L$1&amp; ": """ &amp; SUBSTITUTE(IF(LEFT(INDEX(artwork.xlsx!L:L,QUOTIENT(ROW(A388)-1,3)+2),4)="http","",artwork.xlsx!$M$1) &amp; INDEX(artwork.xlsx!L:L,QUOTIENT(ROW(A388)-1,3)+2),artwork.xlsx!$N$1,"") &amp; """,",
 IF(AND(MOD(ROW(A388)-1,3)=1,INDEX(artwork.xlsx!J:J,QUOTIENT(ROW(A388)-1,3)+2)&lt;&gt;""),
SUBSTITUTE(    artwork.xlsx!$K$1&amp;": '\\n" &amp;
SUBSTITUTE(SUBSTITUTE(SUBSTITUTE(SUBSTITUTE(SUBSTITUTE(INDEX(artwork.xlsx!K:K,QUOTIENT(ROW(A388)-1,3)+2),"'","\'"),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IF(MOD(ROW(A388)-1,3)=2,"","")))</f>
        <v>id: "platinum",  frenchName: "Platine",  artwork: "/img/artworks/platinumArt.jpg",</v>
      </c>
    </row>
    <row r="394" spans="1:3" ht="30" x14ac:dyDescent="0.25">
      <c r="A394" t="str">
        <f>IF(AND(MOD(ROW(A389)-1,3)=0,INDEX(artwork.xlsx!G:G,QUOTIENT(ROW(A389)-1,3)+2)&lt;&gt;""),"/* "&amp;INDEX(artwork.xlsx!G:G,QUOTIENT(ROW(A389)-1,3)+2)&amp;" */","  ")&amp;
IF(AND(INDEX(artwork.xlsx!F:F,QUOTIENT(ROW(A389)-1,3)+2)&lt;&gt;""),"/* "&amp;INDEX(artwork.xlsx!F:F,QUOTIENT(ROW(A389)-1,3)+2)&amp;" */","  ")&amp;IF(AND(ISERROR(MATCH("},",B394:B$5003,0)), ISERROR(MATCH("    ];",$A$5:A393,0))),"];","")</f>
        <v xml:space="preserve">  /* Other */</v>
      </c>
      <c r="B394" t="str">
        <f t="shared" si="8"/>
        <v/>
      </c>
      <c r="C394" s="18" t="str">
        <f>IF(AND(MOD(ROW(A389)-1,3)=0, INDEX(artwork.xlsx!J:J,QUOTIENT(ROW(A389)-1,3)+2)&lt;&gt;""),
     artwork.xlsx!$H$1&amp;": """ &amp;SUBSTITUTE(INDEX(artwork.xlsx!H:H,QUOTIENT(ROW(A389)-1,3)+2)," ","") &amp;""",  " &amp;
     artwork.xlsx!$J$1&amp; ": """ &amp; INDEX(artwork.xlsx!J:J,QUOTIENT(ROW(A389)-1,3)+2) &amp;""",  " &amp;
     artwork.xlsx!$L$1&amp; ": """ &amp; SUBSTITUTE(IF(LEFT(INDEX(artwork.xlsx!L:L,QUOTIENT(ROW(A389)-1,3)+2),4)="http","",artwork.xlsx!$M$1) &amp; INDEX(artwork.xlsx!L:L,QUOTIENT(ROW(A389)-1,3)+2),artwork.xlsx!$N$1,"") &amp; """,",
 IF(AND(MOD(ROW(A389)-1,3)=1,INDEX(artwork.xlsx!J:J,QUOTIENT(ROW(A389)-1,3)+2)&lt;&gt;""),
SUBSTITUTE(    artwork.xlsx!$K$1&amp;": '\\n" &amp;
SUBSTITUTE(SUBSTITUTE(SUBSTITUTE(SUBSTITUTE(SUBSTITUTE(INDEX(artwork.xlsx!K:K,QUOTIENT(ROW(A389)-1,3)+2),"'","\'"),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IF(MOD(ROW(A389)-1,3)=2,"","")))</f>
        <v>text_html: '\
&lt;div class="card-text" style="top:2px;"&gt;&lt;/div&gt;'</v>
      </c>
    </row>
    <row r="395" spans="1:3" x14ac:dyDescent="0.25">
      <c r="A395" t="str">
        <f>IF(AND(MOD(ROW(A390)-1,3)=0,INDEX(artwork.xlsx!G:G,QUOTIENT(ROW(A390)-1,3)+2)&lt;&gt;""),"/* "&amp;INDEX(artwork.xlsx!G:G,QUOTIENT(ROW(A390)-1,3)+2)&amp;" */","  ")&amp;
IF(AND(INDEX(artwork.xlsx!F:F,QUOTIENT(ROW(A390)-1,3)+2)&lt;&gt;""),"/* "&amp;INDEX(artwork.xlsx!F:F,QUOTIENT(ROW(A390)-1,3)+2)&amp;" */","  ")&amp;IF(AND(ISERROR(MATCH("},",B395:B$5003,0)), ISERROR(MATCH("    ];",$A$5:A391,0))),"];","")</f>
        <v xml:space="preserve">  /* Other */</v>
      </c>
      <c r="B395" t="str">
        <f t="shared" si="8"/>
        <v>},</v>
      </c>
      <c r="C395" s="18" t="str">
        <f>IF(AND(MOD(ROW(A390)-1,3)=0, INDEX(artwork.xlsx!J:J,QUOTIENT(ROW(A390)-1,3)+2)&lt;&gt;""),
     artwork.xlsx!$H$1&amp;": """ &amp;SUBSTITUTE(INDEX(artwork.xlsx!H:H,QUOTIENT(ROW(A390)-1,3)+2)," ","") &amp;""",  " &amp;
     artwork.xlsx!$J$1&amp; ": """ &amp; INDEX(artwork.xlsx!J:J,QUOTIENT(ROW(A390)-1,3)+2) &amp;""",  " &amp;
     artwork.xlsx!$L$1&amp; ": """ &amp; SUBSTITUTE(IF(LEFT(INDEX(artwork.xlsx!L:L,QUOTIENT(ROW(A390)-1,3)+2),4)="http","",artwork.xlsx!$M$1) &amp; INDEX(artwork.xlsx!L:L,QUOTIENT(ROW(A390)-1,3)+2),artwork.xlsx!$N$1,"") &amp; """,",
 IF(AND(MOD(ROW(A390)-1,3)=1,INDEX(artwork.xlsx!J:J,QUOTIENT(ROW(A390)-1,3)+2)&lt;&gt;""),
SUBSTITUTE(    artwork.xlsx!$K$1&amp;": '\\n" &amp;
SUBSTITUTE(SUBSTITUTE(SUBSTITUTE(SUBSTITUTE(SUBSTITUTE(INDEX(artwork.xlsx!K:K,QUOTIENT(ROW(A390)-1,3)+2),"'","\'"),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IF(MOD(ROW(A390)-1,3)=2,"","")))</f>
        <v/>
      </c>
    </row>
    <row r="396" spans="1:3" x14ac:dyDescent="0.25">
      <c r="A396" t="str">
        <f>IF(AND(MOD(ROW(A391)-1,3)=0,INDEX(artwork.xlsx!G:G,QUOTIENT(ROW(A391)-1,3)+2)&lt;&gt;""),"/* "&amp;INDEX(artwork.xlsx!G:G,QUOTIENT(ROW(A391)-1,3)+2)&amp;" */","  ")&amp;
IF(AND(INDEX(artwork.xlsx!F:F,QUOTIENT(ROW(A391)-1,3)+2)&lt;&gt;""),"/* "&amp;INDEX(artwork.xlsx!F:F,QUOTIENT(ROW(A391)-1,3)+2)&amp;" */","  ")&amp;IF(AND(ISERROR(MATCH("},",B396:B$5003,0)), ISERROR(MATCH("    ];",$A$5:A392,0))),"];","")</f>
        <v xml:space="preserve">  /* Other */</v>
      </c>
      <c r="B396" t="str">
        <f t="shared" si="8"/>
        <v>{</v>
      </c>
      <c r="C396" s="18" t="str">
        <f>IF(AND(MOD(ROW(A391)-1,3)=0, INDEX(artwork.xlsx!J:J,QUOTIENT(ROW(A391)-1,3)+2)&lt;&gt;""),
     artwork.xlsx!$H$1&amp;": """ &amp;SUBSTITUTE(INDEX(artwork.xlsx!H:H,QUOTIENT(ROW(A391)-1,3)+2)," ","") &amp;""",  " &amp;
     artwork.xlsx!$J$1&amp; ": """ &amp; INDEX(artwork.xlsx!J:J,QUOTIENT(ROW(A391)-1,3)+2) &amp;""",  " &amp;
     artwork.xlsx!$L$1&amp; ": """ &amp; SUBSTITUTE(IF(LEFT(INDEX(artwork.xlsx!L:L,QUOTIENT(ROW(A391)-1,3)+2),4)="http","",artwork.xlsx!$M$1) &amp; INDEX(artwork.xlsx!L:L,QUOTIENT(ROW(A391)-1,3)+2),artwork.xlsx!$N$1,"") &amp; """,",
 IF(AND(MOD(ROW(A391)-1,3)=1,INDEX(artwork.xlsx!J:J,QUOTIENT(ROW(A391)-1,3)+2)&lt;&gt;""),
SUBSTITUTE(    artwork.xlsx!$K$1&amp;": '\\n" &amp;
SUBSTITUTE(SUBSTITUTE(SUBSTITUTE(SUBSTITUTE(SUBSTITUTE(INDEX(artwork.xlsx!K:K,QUOTIENT(ROW(A391)-1,3)+2),"'","\'"),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IF(MOD(ROW(A391)-1,3)=2,"","")))</f>
        <v>id: "platinum_2nd",  frenchName: "Platine",  artwork: "http://wiki.dominionstrategy.com/images/1/1a/PlatinumArt.jpg",</v>
      </c>
    </row>
    <row r="397" spans="1:3" ht="30" x14ac:dyDescent="0.25">
      <c r="A397" t="str">
        <f>IF(AND(MOD(ROW(A392)-1,3)=0,INDEX(artwork.xlsx!G:G,QUOTIENT(ROW(A392)-1,3)+2)&lt;&gt;""),"/* "&amp;INDEX(artwork.xlsx!G:G,QUOTIENT(ROW(A392)-1,3)+2)&amp;" */","  ")&amp;
IF(AND(INDEX(artwork.xlsx!F:F,QUOTIENT(ROW(A392)-1,3)+2)&lt;&gt;""),"/* "&amp;INDEX(artwork.xlsx!F:F,QUOTIENT(ROW(A392)-1,3)+2)&amp;" */","  ")&amp;IF(AND(ISERROR(MATCH("},",B397:B$5003,0)), ISERROR(MATCH("    ];",$A$5:A396,0))),"];","")</f>
        <v xml:space="preserve">  /* Other */</v>
      </c>
      <c r="B397" t="str">
        <f t="shared" si="8"/>
        <v/>
      </c>
      <c r="C397" s="18" t="str">
        <f>IF(AND(MOD(ROW(A392)-1,3)=0, INDEX(artwork.xlsx!J:J,QUOTIENT(ROW(A392)-1,3)+2)&lt;&gt;""),
     artwork.xlsx!$H$1&amp;": """ &amp;SUBSTITUTE(INDEX(artwork.xlsx!H:H,QUOTIENT(ROW(A392)-1,3)+2)," ","") &amp;""",  " &amp;
     artwork.xlsx!$J$1&amp; ": """ &amp; INDEX(artwork.xlsx!J:J,QUOTIENT(ROW(A392)-1,3)+2) &amp;""",  " &amp;
     artwork.xlsx!$L$1&amp; ": """ &amp; SUBSTITUTE(IF(LEFT(INDEX(artwork.xlsx!L:L,QUOTIENT(ROW(A392)-1,3)+2),4)="http","",artwork.xlsx!$M$1) &amp; INDEX(artwork.xlsx!L:L,QUOTIENT(ROW(A392)-1,3)+2),artwork.xlsx!$N$1,"") &amp; """,",
 IF(AND(MOD(ROW(A392)-1,3)=1,INDEX(artwork.xlsx!J:J,QUOTIENT(ROW(A392)-1,3)+2)&lt;&gt;""),
SUBSTITUTE(    artwork.xlsx!$K$1&amp;": '\\n" &amp;
SUBSTITUTE(SUBSTITUTE(SUBSTITUTE(SUBSTITUTE(SUBSTITUTE(INDEX(artwork.xlsx!K:K,QUOTIENT(ROW(A392)-1,3)+2),"'","\'"),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IF(MOD(ROW(A392)-1,3)=2,"","")))</f>
        <v>text_html: '\
&lt;div class="card-text" style="top:2px;"&gt;&lt;/div&gt;'</v>
      </c>
    </row>
    <row r="398" spans="1:3" x14ac:dyDescent="0.25">
      <c r="A398" t="str">
        <f>IF(AND(MOD(ROW(A393)-1,3)=0,INDEX(artwork.xlsx!G:G,QUOTIENT(ROW(A393)-1,3)+2)&lt;&gt;""),"/* "&amp;INDEX(artwork.xlsx!G:G,QUOTIENT(ROW(A393)-1,3)+2)&amp;" */","  ")&amp;
IF(AND(INDEX(artwork.xlsx!F:F,QUOTIENT(ROW(A393)-1,3)+2)&lt;&gt;""),"/* "&amp;INDEX(artwork.xlsx!F:F,QUOTIENT(ROW(A393)-1,3)+2)&amp;" */","  ")&amp;IF(AND(ISERROR(MATCH("},",B398:B$5003,0)), ISERROR(MATCH("    ];",$A$5:A394,0))),"];","")</f>
        <v xml:space="preserve">  /* Other */</v>
      </c>
      <c r="B398" t="str">
        <f t="shared" si="8"/>
        <v>},</v>
      </c>
      <c r="C398" s="18" t="str">
        <f>IF(AND(MOD(ROW(A393)-1,3)=0, INDEX(artwork.xlsx!J:J,QUOTIENT(ROW(A393)-1,3)+2)&lt;&gt;""),
     artwork.xlsx!$H$1&amp;": """ &amp;SUBSTITUTE(INDEX(artwork.xlsx!H:H,QUOTIENT(ROW(A393)-1,3)+2)," ","") &amp;""",  " &amp;
     artwork.xlsx!$J$1&amp; ": """ &amp; INDEX(artwork.xlsx!J:J,QUOTIENT(ROW(A393)-1,3)+2) &amp;""",  " &amp;
     artwork.xlsx!$L$1&amp; ": """ &amp; SUBSTITUTE(IF(LEFT(INDEX(artwork.xlsx!L:L,QUOTIENT(ROW(A393)-1,3)+2),4)="http","",artwork.xlsx!$M$1) &amp; INDEX(artwork.xlsx!L:L,QUOTIENT(ROW(A393)-1,3)+2),artwork.xlsx!$N$1,"") &amp; """,",
 IF(AND(MOD(ROW(A393)-1,3)=1,INDEX(artwork.xlsx!J:J,QUOTIENT(ROW(A393)-1,3)+2)&lt;&gt;""),
SUBSTITUTE(    artwork.xlsx!$K$1&amp;": '\\n" &amp;
SUBSTITUTE(SUBSTITUTE(SUBSTITUTE(SUBSTITUTE(SUBSTITUTE(INDEX(artwork.xlsx!K:K,QUOTIENT(ROW(A393)-1,3)+2),"'","\'"),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IF(MOD(ROW(A393)-1,3)=2,"","")))</f>
        <v/>
      </c>
    </row>
    <row r="399" spans="1:3" x14ac:dyDescent="0.25">
      <c r="A399" t="str">
        <f>IF(AND(MOD(ROW(A394)-1,3)=0,INDEX(artwork.xlsx!G:G,QUOTIENT(ROW(A394)-1,3)+2)&lt;&gt;""),"/* "&amp;INDEX(artwork.xlsx!G:G,QUOTIENT(ROW(A394)-1,3)+2)&amp;" */","  ")&amp;
IF(AND(INDEX(artwork.xlsx!F:F,QUOTIENT(ROW(A394)-1,3)+2)&lt;&gt;""),"/* "&amp;INDEX(artwork.xlsx!F:F,QUOTIENT(ROW(A394)-1,3)+2)&amp;" */","  ")&amp;IF(AND(ISERROR(MATCH("},",B399:B$5003,0)), ISERROR(MATCH("    ];",$A$5:A395,0))),"];","")</f>
        <v xml:space="preserve">  /* Other */</v>
      </c>
      <c r="B399" t="str">
        <f t="shared" ref="B399:B462" si="9">IF(AND(C398&lt;&gt;"",MOD(ROW(A397)-1,3)=2),"},","")&amp;IF(AND(C399&lt;&gt;"",MOD(ROW(A394)-1,3)=0),"{","")</f>
        <v>{</v>
      </c>
      <c r="C399" s="18" t="str">
        <f>IF(AND(MOD(ROW(A394)-1,3)=0, INDEX(artwork.xlsx!J:J,QUOTIENT(ROW(A394)-1,3)+2)&lt;&gt;""),
     artwork.xlsx!$H$1&amp;": """ &amp;SUBSTITUTE(INDEX(artwork.xlsx!H:H,QUOTIENT(ROW(A394)-1,3)+2)," ","") &amp;""",  " &amp;
     artwork.xlsx!$J$1&amp; ": """ &amp; INDEX(artwork.xlsx!J:J,QUOTIENT(ROW(A394)-1,3)+2) &amp;""",  " &amp;
     artwork.xlsx!$L$1&amp; ": """ &amp; SUBSTITUTE(IF(LEFT(INDEX(artwork.xlsx!L:L,QUOTIENT(ROW(A394)-1,3)+2),4)="http","",artwork.xlsx!$M$1) &amp; INDEX(artwork.xlsx!L:L,QUOTIENT(ROW(A394)-1,3)+2),artwork.xlsx!$N$1,"") &amp; """,",
 IF(AND(MOD(ROW(A394)-1,3)=1,INDEX(artwork.xlsx!J:J,QUOTIENT(ROW(A394)-1,3)+2)&lt;&gt;""),
SUBSTITUTE(    artwork.xlsx!$K$1&amp;": '\\n" &amp;
SUBSTITUTE(SUBSTITUTE(SUBSTITUTE(SUBSTITUTE(SUBSTITUTE(INDEX(artwork.xlsx!K:K,QUOTIENT(ROW(A394)-1,3)+2),"'","\'"),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IF(MOD(ROW(A394)-1,3)=2,"","")))</f>
        <v>id: "colony",  frenchName: "Colonie",  artwork: "/img/artworks/colonyArt.jpg",</v>
      </c>
    </row>
    <row r="400" spans="1:3" ht="30" x14ac:dyDescent="0.25">
      <c r="A400" t="str">
        <f>IF(AND(MOD(ROW(A395)-1,3)=0,INDEX(artwork.xlsx!G:G,QUOTIENT(ROW(A395)-1,3)+2)&lt;&gt;""),"/* "&amp;INDEX(artwork.xlsx!G:G,QUOTIENT(ROW(A395)-1,3)+2)&amp;" */","  ")&amp;
IF(AND(INDEX(artwork.xlsx!F:F,QUOTIENT(ROW(A395)-1,3)+2)&lt;&gt;""),"/* "&amp;INDEX(artwork.xlsx!F:F,QUOTIENT(ROW(A395)-1,3)+2)&amp;" */","  ")&amp;IF(AND(ISERROR(MATCH("},",B400:B$5003,0)), ISERROR(MATCH("    ];",$A$5:A399,0))),"];","")</f>
        <v xml:space="preserve">  /* Other */</v>
      </c>
      <c r="B400" t="str">
        <f t="shared" si="9"/>
        <v/>
      </c>
      <c r="C400" s="18" t="str">
        <f>IF(AND(MOD(ROW(A395)-1,3)=0, INDEX(artwork.xlsx!J:J,QUOTIENT(ROW(A395)-1,3)+2)&lt;&gt;""),
     artwork.xlsx!$H$1&amp;": """ &amp;SUBSTITUTE(INDEX(artwork.xlsx!H:H,QUOTIENT(ROW(A395)-1,3)+2)," ","") &amp;""",  " &amp;
     artwork.xlsx!$J$1&amp; ": """ &amp; INDEX(artwork.xlsx!J:J,QUOTIENT(ROW(A395)-1,3)+2) &amp;""",  " &amp;
     artwork.xlsx!$L$1&amp; ": """ &amp; SUBSTITUTE(IF(LEFT(INDEX(artwork.xlsx!L:L,QUOTIENT(ROW(A395)-1,3)+2),4)="http","",artwork.xlsx!$M$1) &amp; INDEX(artwork.xlsx!L:L,QUOTIENT(ROW(A395)-1,3)+2),artwork.xlsx!$N$1,"") &amp; """,",
 IF(AND(MOD(ROW(A395)-1,3)=1,INDEX(artwork.xlsx!J:J,QUOTIENT(ROW(A395)-1,3)+2)&lt;&gt;""),
SUBSTITUTE(    artwork.xlsx!$K$1&amp;": '\\n" &amp;
SUBSTITUTE(SUBSTITUTE(SUBSTITUTE(SUBSTITUTE(SUBSTITUTE(INDEX(artwork.xlsx!K:K,QUOTIENT(ROW(A395)-1,3)+2),"'","\'"),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IF(MOD(ROW(A395)-1,3)=2,"","")))</f>
        <v>text_html: '\
&lt;div class="card-text" style="top:2px;"&gt;&lt;/div&gt;'</v>
      </c>
    </row>
    <row r="401" spans="1:3" x14ac:dyDescent="0.25">
      <c r="A401" t="str">
        <f>IF(AND(MOD(ROW(A396)-1,3)=0,INDEX(artwork.xlsx!G:G,QUOTIENT(ROW(A396)-1,3)+2)&lt;&gt;""),"/* "&amp;INDEX(artwork.xlsx!G:G,QUOTIENT(ROW(A396)-1,3)+2)&amp;" */","  ")&amp;
IF(AND(INDEX(artwork.xlsx!F:F,QUOTIENT(ROW(A396)-1,3)+2)&lt;&gt;""),"/* "&amp;INDEX(artwork.xlsx!F:F,QUOTIENT(ROW(A396)-1,3)+2)&amp;" */","  ")&amp;IF(AND(ISERROR(MATCH("},",B401:B$5003,0)), ISERROR(MATCH("    ];",$A$5:A397,0))),"];","")</f>
        <v xml:space="preserve">  /* Other */</v>
      </c>
      <c r="B401" t="str">
        <f t="shared" si="9"/>
        <v>},</v>
      </c>
      <c r="C401" s="18" t="str">
        <f>IF(AND(MOD(ROW(A396)-1,3)=0, INDEX(artwork.xlsx!J:J,QUOTIENT(ROW(A396)-1,3)+2)&lt;&gt;""),
     artwork.xlsx!$H$1&amp;": """ &amp;SUBSTITUTE(INDEX(artwork.xlsx!H:H,QUOTIENT(ROW(A396)-1,3)+2)," ","") &amp;""",  " &amp;
     artwork.xlsx!$J$1&amp; ": """ &amp; INDEX(artwork.xlsx!J:J,QUOTIENT(ROW(A396)-1,3)+2) &amp;""",  " &amp;
     artwork.xlsx!$L$1&amp; ": """ &amp; SUBSTITUTE(IF(LEFT(INDEX(artwork.xlsx!L:L,QUOTIENT(ROW(A396)-1,3)+2),4)="http","",artwork.xlsx!$M$1) &amp; INDEX(artwork.xlsx!L:L,QUOTIENT(ROW(A396)-1,3)+2),artwork.xlsx!$N$1,"") &amp; """,",
 IF(AND(MOD(ROW(A396)-1,3)=1,INDEX(artwork.xlsx!J:J,QUOTIENT(ROW(A396)-1,3)+2)&lt;&gt;""),
SUBSTITUTE(    artwork.xlsx!$K$1&amp;": '\\n" &amp;
SUBSTITUTE(SUBSTITUTE(SUBSTITUTE(SUBSTITUTE(SUBSTITUTE(INDEX(artwork.xlsx!K:K,QUOTIENT(ROW(A396)-1,3)+2),"'","\'"),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IF(MOD(ROW(A396)-1,3)=2,"","")))</f>
        <v/>
      </c>
    </row>
    <row r="402" spans="1:3" x14ac:dyDescent="0.25">
      <c r="A402" t="str">
        <f>IF(AND(MOD(ROW(A397)-1,3)=0,INDEX(artwork.xlsx!G:G,QUOTIENT(ROW(A397)-1,3)+2)&lt;&gt;""),"/* "&amp;INDEX(artwork.xlsx!G:G,QUOTIENT(ROW(A397)-1,3)+2)&amp;" */","  ")&amp;
IF(AND(INDEX(artwork.xlsx!F:F,QUOTIENT(ROW(A397)-1,3)+2)&lt;&gt;""),"/* "&amp;INDEX(artwork.xlsx!F:F,QUOTIENT(ROW(A397)-1,3)+2)&amp;" */","  ")&amp;IF(AND(ISERROR(MATCH("},",B402:B$5003,0)), ISERROR(MATCH("    ];",$A$5:A398,0))),"];","")</f>
        <v xml:space="preserve">  /* Other */</v>
      </c>
      <c r="B402" t="str">
        <f t="shared" si="9"/>
        <v>{</v>
      </c>
      <c r="C402" s="18" t="str">
        <f>IF(AND(MOD(ROW(A397)-1,3)=0, INDEX(artwork.xlsx!J:J,QUOTIENT(ROW(A397)-1,3)+2)&lt;&gt;""),
     artwork.xlsx!$H$1&amp;": """ &amp;SUBSTITUTE(INDEX(artwork.xlsx!H:H,QUOTIENT(ROW(A397)-1,3)+2)," ","") &amp;""",  " &amp;
     artwork.xlsx!$J$1&amp; ": """ &amp; INDEX(artwork.xlsx!J:J,QUOTIENT(ROW(A397)-1,3)+2) &amp;""",  " &amp;
     artwork.xlsx!$L$1&amp; ": """ &amp; SUBSTITUTE(IF(LEFT(INDEX(artwork.xlsx!L:L,QUOTIENT(ROW(A397)-1,3)+2),4)="http","",artwork.xlsx!$M$1) &amp; INDEX(artwork.xlsx!L:L,QUOTIENT(ROW(A397)-1,3)+2),artwork.xlsx!$N$1,"") &amp; """,",
 IF(AND(MOD(ROW(A397)-1,3)=1,INDEX(artwork.xlsx!J:J,QUOTIENT(ROW(A397)-1,3)+2)&lt;&gt;""),
SUBSTITUTE(    artwork.xlsx!$K$1&amp;": '\\n" &amp;
SUBSTITUTE(SUBSTITUTE(SUBSTITUTE(SUBSTITUTE(SUBSTITUTE(INDEX(artwork.xlsx!K:K,QUOTIENT(ROW(A397)-1,3)+2),"'","\'"),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IF(MOD(ROW(A397)-1,3)=2,"","")))</f>
        <v>id: "colony_2nd",  frenchName: "Colonie",  artwork: "http://wiki.dominionstrategy.com/images/2/2d/ColonyArt.jpg",</v>
      </c>
    </row>
    <row r="403" spans="1:3" ht="30" x14ac:dyDescent="0.25">
      <c r="A403" t="str">
        <f>IF(AND(MOD(ROW(A398)-1,3)=0,INDEX(artwork.xlsx!G:G,QUOTIENT(ROW(A398)-1,3)+2)&lt;&gt;""),"/* "&amp;INDEX(artwork.xlsx!G:G,QUOTIENT(ROW(A398)-1,3)+2)&amp;" */","  ")&amp;
IF(AND(INDEX(artwork.xlsx!F:F,QUOTIENT(ROW(A398)-1,3)+2)&lt;&gt;""),"/* "&amp;INDEX(artwork.xlsx!F:F,QUOTIENT(ROW(A398)-1,3)+2)&amp;" */","  ")&amp;IF(AND(ISERROR(MATCH("},",B403:B$5003,0)), ISERROR(MATCH("    ];",$A$5:A402,0))),"];","")</f>
        <v xml:space="preserve">  /* Other */</v>
      </c>
      <c r="B403" t="str">
        <f t="shared" si="9"/>
        <v/>
      </c>
      <c r="C403" s="18" t="str">
        <f>IF(AND(MOD(ROW(A398)-1,3)=0, INDEX(artwork.xlsx!J:J,QUOTIENT(ROW(A398)-1,3)+2)&lt;&gt;""),
     artwork.xlsx!$H$1&amp;": """ &amp;SUBSTITUTE(INDEX(artwork.xlsx!H:H,QUOTIENT(ROW(A398)-1,3)+2)," ","") &amp;""",  " &amp;
     artwork.xlsx!$J$1&amp; ": """ &amp; INDEX(artwork.xlsx!J:J,QUOTIENT(ROW(A398)-1,3)+2) &amp;""",  " &amp;
     artwork.xlsx!$L$1&amp; ": """ &amp; SUBSTITUTE(IF(LEFT(INDEX(artwork.xlsx!L:L,QUOTIENT(ROW(A398)-1,3)+2),4)="http","",artwork.xlsx!$M$1) &amp; INDEX(artwork.xlsx!L:L,QUOTIENT(ROW(A398)-1,3)+2),artwork.xlsx!$N$1,"") &amp; """,",
 IF(AND(MOD(ROW(A398)-1,3)=1,INDEX(artwork.xlsx!J:J,QUOTIENT(ROW(A398)-1,3)+2)&lt;&gt;""),
SUBSTITUTE(    artwork.xlsx!$K$1&amp;": '\\n" &amp;
SUBSTITUTE(SUBSTITUTE(SUBSTITUTE(SUBSTITUTE(SUBSTITUTE(INDEX(artwork.xlsx!K:K,QUOTIENT(ROW(A398)-1,3)+2),"'","\'"),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IF(MOD(ROW(A398)-1,3)=2,"","")))</f>
        <v>text_html: '\
&lt;div class="card-text" style="top:2px;"&gt;&lt;/div&gt;'</v>
      </c>
    </row>
    <row r="404" spans="1:3" x14ac:dyDescent="0.25">
      <c r="A404" t="str">
        <f>IF(AND(MOD(ROW(A399)-1,3)=0,INDEX(artwork.xlsx!G:G,QUOTIENT(ROW(A399)-1,3)+2)&lt;&gt;""),"/* "&amp;INDEX(artwork.xlsx!G:G,QUOTIENT(ROW(A399)-1,3)+2)&amp;" */","  ")&amp;
IF(AND(INDEX(artwork.xlsx!F:F,QUOTIENT(ROW(A399)-1,3)+2)&lt;&gt;""),"/* "&amp;INDEX(artwork.xlsx!F:F,QUOTIENT(ROW(A399)-1,3)+2)&amp;" */","  ")&amp;IF(AND(ISERROR(MATCH("},",B404:B$5003,0)), ISERROR(MATCH("    ];",$A$5:A400,0))),"];","")</f>
        <v xml:space="preserve">  /* Other */</v>
      </c>
      <c r="B404" t="str">
        <f t="shared" si="9"/>
        <v>},</v>
      </c>
      <c r="C404" s="18" t="str">
        <f>IF(AND(MOD(ROW(A399)-1,3)=0, INDEX(artwork.xlsx!J:J,QUOTIENT(ROW(A399)-1,3)+2)&lt;&gt;""),
     artwork.xlsx!$H$1&amp;": """ &amp;SUBSTITUTE(INDEX(artwork.xlsx!H:H,QUOTIENT(ROW(A399)-1,3)+2)," ","") &amp;""",  " &amp;
     artwork.xlsx!$J$1&amp; ": """ &amp; INDEX(artwork.xlsx!J:J,QUOTIENT(ROW(A399)-1,3)+2) &amp;""",  " &amp;
     artwork.xlsx!$L$1&amp; ": """ &amp; SUBSTITUTE(IF(LEFT(INDEX(artwork.xlsx!L:L,QUOTIENT(ROW(A399)-1,3)+2),4)="http","",artwork.xlsx!$M$1) &amp; INDEX(artwork.xlsx!L:L,QUOTIENT(ROW(A399)-1,3)+2),artwork.xlsx!$N$1,"") &amp; """,",
 IF(AND(MOD(ROW(A399)-1,3)=1,INDEX(artwork.xlsx!J:J,QUOTIENT(ROW(A399)-1,3)+2)&lt;&gt;""),
SUBSTITUTE(    artwork.xlsx!$K$1&amp;": '\\n" &amp;
SUBSTITUTE(SUBSTITUTE(SUBSTITUTE(SUBSTITUTE(SUBSTITUTE(INDEX(artwork.xlsx!K:K,QUOTIENT(ROW(A399)-1,3)+2),"'","\'"),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IF(MOD(ROW(A399)-1,3)=2,"","")))</f>
        <v/>
      </c>
    </row>
    <row r="405" spans="1:3" x14ac:dyDescent="0.25">
      <c r="A405" t="str">
        <f>IF(AND(MOD(ROW(A400)-1,3)=0,INDEX(artwork.xlsx!G:G,QUOTIENT(ROW(A400)-1,3)+2)&lt;&gt;""),"/* "&amp;INDEX(artwork.xlsx!G:G,QUOTIENT(ROW(A400)-1,3)+2)&amp;" */","  ")&amp;
IF(AND(INDEX(artwork.xlsx!F:F,QUOTIENT(ROW(A400)-1,3)+2)&lt;&gt;""),"/* "&amp;INDEX(artwork.xlsx!F:F,QUOTIENT(ROW(A400)-1,3)+2)&amp;" */","  ")&amp;IF(AND(ISERROR(MATCH("},",B405:B$5003,0)), ISERROR(MATCH("    ];",$A$5:A401,0))),"];","")</f>
        <v xml:space="preserve">/* Intrigue */  </v>
      </c>
      <c r="B405" t="str">
        <f t="shared" si="9"/>
        <v>{</v>
      </c>
      <c r="C405" s="18" t="str">
        <f>IF(AND(MOD(ROW(A400)-1,3)=0, INDEX(artwork.xlsx!J:J,QUOTIENT(ROW(A400)-1,3)+2)&lt;&gt;""),
     artwork.xlsx!$H$1&amp;": """ &amp;SUBSTITUTE(INDEX(artwork.xlsx!H:H,QUOTIENT(ROW(A400)-1,3)+2)," ","") &amp;""",  " &amp;
     artwork.xlsx!$J$1&amp; ": """ &amp; INDEX(artwork.xlsx!J:J,QUOTIENT(ROW(A400)-1,3)+2) &amp;""",  " &amp;
     artwork.xlsx!$L$1&amp; ": """ &amp; SUBSTITUTE(IF(LEFT(INDEX(artwork.xlsx!L:L,QUOTIENT(ROW(A400)-1,3)+2),4)="http","",artwork.xlsx!$M$1) &amp; INDEX(artwork.xlsx!L:L,QUOTIENT(ROW(A400)-1,3)+2),artwork.xlsx!$N$1,"") &amp; """,",
 IF(AND(MOD(ROW(A400)-1,3)=1,INDEX(artwork.xlsx!J:J,QUOTIENT(ROW(A400)-1,3)+2)&lt;&gt;""),
SUBSTITUTE(    artwork.xlsx!$K$1&amp;": '\\n" &amp;
SUBSTITUTE(SUBSTITUTE(SUBSTITUTE(SUBSTITUTE(SUBSTITUTE(INDEX(artwork.xlsx!K:K,QUOTIENT(ROW(A400)-1,3)+2),"'","\'"),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IF(MOD(ROW(A400)-1,3)=2,"","")))</f>
        <v>id: "nobles",  frenchName: "Nobles",  artwork: "http://wiki.dominionstrategy.com/images/9/98/NoblesArt.jpg",</v>
      </c>
    </row>
    <row r="406" spans="1:3" ht="165" x14ac:dyDescent="0.25">
      <c r="A406" t="str">
        <f>IF(AND(MOD(ROW(A401)-1,3)=0,INDEX(artwork.xlsx!G:G,QUOTIENT(ROW(A401)-1,3)+2)&lt;&gt;""),"/* "&amp;INDEX(artwork.xlsx!G:G,QUOTIENT(ROW(A401)-1,3)+2)&amp;" */","  ")&amp;
IF(AND(INDEX(artwork.xlsx!F:F,QUOTIENT(ROW(A401)-1,3)+2)&lt;&gt;""),"/* "&amp;INDEX(artwork.xlsx!F:F,QUOTIENT(ROW(A401)-1,3)+2)&amp;" */","  ")&amp;IF(AND(ISERROR(MATCH("},",B406:B$5003,0)), ISERROR(MATCH("    ];",$A$5:A405,0))),"];","")</f>
        <v xml:space="preserve">    </v>
      </c>
      <c r="B406" t="str">
        <f t="shared" si="9"/>
        <v/>
      </c>
      <c r="C406" s="18" t="str">
        <f>IF(AND(MOD(ROW(A401)-1,3)=0, INDEX(artwork.xlsx!J:J,QUOTIENT(ROW(A401)-1,3)+2)&lt;&gt;""),
     artwork.xlsx!$H$1&amp;": """ &amp;SUBSTITUTE(INDEX(artwork.xlsx!H:H,QUOTIENT(ROW(A401)-1,3)+2)," ","") &amp;""",  " &amp;
     artwork.xlsx!$J$1&amp; ": """ &amp; INDEX(artwork.xlsx!J:J,QUOTIENT(ROW(A401)-1,3)+2) &amp;""",  " &amp;
     artwork.xlsx!$L$1&amp; ": """ &amp; SUBSTITUTE(IF(LEFT(INDEX(artwork.xlsx!L:L,QUOTIENT(ROW(A401)-1,3)+2),4)="http","",artwork.xlsx!$M$1) &amp; INDEX(artwork.xlsx!L:L,QUOTIENT(ROW(A401)-1,3)+2),artwork.xlsx!$N$1,"") &amp; """,",
 IF(AND(MOD(ROW(A401)-1,3)=1,INDEX(artwork.xlsx!J:J,QUOTIENT(ROW(A401)-1,3)+2)&lt;&gt;""),
SUBSTITUTE(    artwork.xlsx!$K$1&amp;": '\\n" &amp;
SUBSTITUTE(SUBSTITUTE(SUBSTITUTE(SUBSTITUTE(SUBSTITUTE(INDEX(artwork.xlsx!K:K,QUOTIENT(ROW(A401)-1,3)+2),"'","\'"),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IF(MOD(ROW(A401)-1,3)=2,"","")))</f>
        <v>text_html: '\
&lt;div class="card-text" style="top:47px;"&gt;&lt;div style="position:relative; top:-20px;"&gt;&lt;div style="line-height:20px;"&gt;\
&lt;div style="display:inline;"&gt;&lt;div style="display:inline; font-size:20px;"&gt;Choisissez : &lt;div style="display: inline; font-weight: bold;"&gt;+3 Cartes&lt;/div&gt; ou&lt;/div&gt;&lt;/div&gt;&lt;br&gt;\
&lt;div style="display:inline;"&gt;&lt;div style="display:inline; font-size:20px;"&gt;&lt;div style="display: inline; font-weight: bold;"&gt;+2 Actions&lt;/div&gt;.&lt;/div&gt;&lt;/div&gt;&lt;br&gt;\
&lt;/div&gt;&lt;/div&gt;&lt;div style="position:relative; top:0px;"&gt;\
&lt;div style="display:inline;"&gt;&lt;div style="position: relative; left:0px;"&gt;\
&lt;div class="card-text-vp-icon-container" style="display:inline; transform:scale(0.55); top:10px;left:130px;"&gt;\
&lt;div class="card-text-vp-text-container"&gt;\
&lt;div class="card-text-vp-text" style="top:8px;"&gt;2&lt;/div&gt;&lt;/div&gt;\
&lt;div class="card-text-vp-icon"&gt;&lt;/div&gt;&lt;/div&gt;&lt;/div&gt;&lt;/div&gt;&lt;br&gt;\
&lt;/div&gt;&lt;div class="horizontal-line" style="width:200px; height:3px;margin-top:-35px;"&gt;&lt;/div&gt;&lt;/div&gt;'</v>
      </c>
    </row>
    <row r="407" spans="1:3" x14ac:dyDescent="0.25">
      <c r="A407" t="str">
        <f>IF(AND(MOD(ROW(A402)-1,3)=0,INDEX(artwork.xlsx!G:G,QUOTIENT(ROW(A402)-1,3)+2)&lt;&gt;""),"/* "&amp;INDEX(artwork.xlsx!G:G,QUOTIENT(ROW(A402)-1,3)+2)&amp;" */","  ")&amp;
IF(AND(INDEX(artwork.xlsx!F:F,QUOTIENT(ROW(A402)-1,3)+2)&lt;&gt;""),"/* "&amp;INDEX(artwork.xlsx!F:F,QUOTIENT(ROW(A402)-1,3)+2)&amp;" */","  ")&amp;IF(AND(ISERROR(MATCH("},",B407:B$5003,0)), ISERROR(MATCH("    ];",$A$5:A403,0))),"];","")</f>
        <v xml:space="preserve">    </v>
      </c>
      <c r="B407" t="str">
        <f t="shared" si="9"/>
        <v>},</v>
      </c>
      <c r="C407" s="18" t="str">
        <f>IF(AND(MOD(ROW(A402)-1,3)=0, INDEX(artwork.xlsx!J:J,QUOTIENT(ROW(A402)-1,3)+2)&lt;&gt;""),
     artwork.xlsx!$H$1&amp;": """ &amp;SUBSTITUTE(INDEX(artwork.xlsx!H:H,QUOTIENT(ROW(A402)-1,3)+2)," ","") &amp;""",  " &amp;
     artwork.xlsx!$J$1&amp; ": """ &amp; INDEX(artwork.xlsx!J:J,QUOTIENT(ROW(A402)-1,3)+2) &amp;""",  " &amp;
     artwork.xlsx!$L$1&amp; ": """ &amp; SUBSTITUTE(IF(LEFT(INDEX(artwork.xlsx!L:L,QUOTIENT(ROW(A402)-1,3)+2),4)="http","",artwork.xlsx!$M$1) &amp; INDEX(artwork.xlsx!L:L,QUOTIENT(ROW(A402)-1,3)+2),artwork.xlsx!$N$1,"") &amp; """,",
 IF(AND(MOD(ROW(A402)-1,3)=1,INDEX(artwork.xlsx!J:J,QUOTIENT(ROW(A402)-1,3)+2)&lt;&gt;""),
SUBSTITUTE(    artwork.xlsx!$K$1&amp;": '\\n" &amp;
SUBSTITUTE(SUBSTITUTE(SUBSTITUTE(SUBSTITUTE(SUBSTITUTE(INDEX(artwork.xlsx!K:K,QUOTIENT(ROW(A402)-1,3)+2),"'","\'"),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IF(MOD(ROW(A402)-1,3)=2,"","")))</f>
        <v/>
      </c>
    </row>
    <row r="408" spans="1:3" x14ac:dyDescent="0.25">
      <c r="A408" t="str">
        <f>IF(AND(MOD(ROW(A403)-1,3)=0,INDEX(artwork.xlsx!G:G,QUOTIENT(ROW(A403)-1,3)+2)&lt;&gt;""),"/* "&amp;INDEX(artwork.xlsx!G:G,QUOTIENT(ROW(A403)-1,3)+2)&amp;" */","  ")&amp;
IF(AND(INDEX(artwork.xlsx!F:F,QUOTIENT(ROW(A403)-1,3)+2)&lt;&gt;""),"/* "&amp;INDEX(artwork.xlsx!F:F,QUOTIENT(ROW(A403)-1,3)+2)&amp;" */","  ")&amp;IF(AND(ISERROR(MATCH("},",B408:B$5003,0)), ISERROR(MATCH("    ];",$A$5:A404,0))),"];","")</f>
        <v xml:space="preserve">    </v>
      </c>
      <c r="B408" t="str">
        <f t="shared" si="9"/>
        <v>{</v>
      </c>
      <c r="C408" s="18" t="str">
        <f>IF(AND(MOD(ROW(A403)-1,3)=0, INDEX(artwork.xlsx!J:J,QUOTIENT(ROW(A403)-1,3)+2)&lt;&gt;""),
     artwork.xlsx!$H$1&amp;": """ &amp;SUBSTITUTE(INDEX(artwork.xlsx!H:H,QUOTIENT(ROW(A403)-1,3)+2)," ","") &amp;""",  " &amp;
     artwork.xlsx!$J$1&amp; ": """ &amp; INDEX(artwork.xlsx!J:J,QUOTIENT(ROW(A403)-1,3)+2) &amp;""",  " &amp;
     artwork.xlsx!$L$1&amp; ": """ &amp; SUBSTITUTE(IF(LEFT(INDEX(artwork.xlsx!L:L,QUOTIENT(ROW(A403)-1,3)+2),4)="http","",artwork.xlsx!$M$1) &amp; INDEX(artwork.xlsx!L:L,QUOTIENT(ROW(A403)-1,3)+2),artwork.xlsx!$N$1,"") &amp; """,",
 IF(AND(MOD(ROW(A403)-1,3)=1,INDEX(artwork.xlsx!J:J,QUOTIENT(ROW(A403)-1,3)+2)&lt;&gt;""),
SUBSTITUTE(    artwork.xlsx!$K$1&amp;": '\\n" &amp;
SUBSTITUTE(SUBSTITUTE(SUBSTITUTE(SUBSTITUTE(SUBSTITUTE(INDEX(artwork.xlsx!K:K,QUOTIENT(ROW(A403)-1,3)+2),"'","\'"),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IF(MOD(ROW(A403)-1,3)=2,"","")))</f>
        <v>id: "conspirator",  frenchName: "Conspirateur",  artwork: "http://wiki.dominionstrategy.com/images/2/26/ConspiratorArt.jpg",</v>
      </c>
    </row>
    <row r="409" spans="1:3" ht="195" x14ac:dyDescent="0.25">
      <c r="A409" t="str">
        <f>IF(AND(MOD(ROW(A404)-1,3)=0,INDEX(artwork.xlsx!G:G,QUOTIENT(ROW(A404)-1,3)+2)&lt;&gt;""),"/* "&amp;INDEX(artwork.xlsx!G:G,QUOTIENT(ROW(A404)-1,3)+2)&amp;" */","  ")&amp;
IF(AND(INDEX(artwork.xlsx!F:F,QUOTIENT(ROW(A404)-1,3)+2)&lt;&gt;""),"/* "&amp;INDEX(artwork.xlsx!F:F,QUOTIENT(ROW(A404)-1,3)+2)&amp;" */","  ")&amp;IF(AND(ISERROR(MATCH("},",B409:B$5003,0)), ISERROR(MATCH("    ];",$A$5:A408,0))),"];","")</f>
        <v xml:space="preserve">    </v>
      </c>
      <c r="B409" t="str">
        <f t="shared" si="9"/>
        <v/>
      </c>
      <c r="C409" s="18" t="str">
        <f>IF(AND(MOD(ROW(A404)-1,3)=0, INDEX(artwork.xlsx!J:J,QUOTIENT(ROW(A404)-1,3)+2)&lt;&gt;""),
     artwork.xlsx!$H$1&amp;": """ &amp;SUBSTITUTE(INDEX(artwork.xlsx!H:H,QUOTIENT(ROW(A404)-1,3)+2)," ","") &amp;""",  " &amp;
     artwork.xlsx!$J$1&amp; ": """ &amp; INDEX(artwork.xlsx!J:J,QUOTIENT(ROW(A404)-1,3)+2) &amp;""",  " &amp;
     artwork.xlsx!$L$1&amp; ": """ &amp; SUBSTITUTE(IF(LEFT(INDEX(artwork.xlsx!L:L,QUOTIENT(ROW(A404)-1,3)+2),4)="http","",artwork.xlsx!$M$1) &amp; INDEX(artwork.xlsx!L:L,QUOTIENT(ROW(A404)-1,3)+2),artwork.xlsx!$N$1,"") &amp; """,",
 IF(AND(MOD(ROW(A404)-1,3)=1,INDEX(artwork.xlsx!J:J,QUOTIENT(ROW(A404)-1,3)+2)&lt;&gt;""),
SUBSTITUTE(    artwork.xlsx!$K$1&amp;": '\\n" &amp;
SUBSTITUTE(SUBSTITUTE(SUBSTITUTE(SUBSTITUTE(SUBSTITUTE(INDEX(artwork.xlsx!K:K,QUOTIENT(ROW(A404)-1,3)+2),"'","\'"),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IF(MOD(ROW(A404)-1,3)=2,"","")))</f>
        <v>text_html: '\
&lt;div class="card-text" style="top:20px;"&gt;&lt;div style="position: relative; left:-15px;"&gt;&lt;div style="font-weight: bold;"&gt;\
&lt;div style="display:inline;"&gt;+&lt;/div&gt;&lt;br&gt;\
&lt;/div&gt;&lt;/div&gt;&lt;div style="position:relative; top:10px;"&gt;&lt;div style="line-height:20px;"&gt;\
&lt;div style="display:inline;"&gt;&lt;div style="display:inline; font-size:20px;"&gt;Si vous avez joué 3 Actions&lt;/div&gt;&lt;/div&gt;&lt;br&gt;\
&lt;div style="display:inline;"&gt;&lt;div style="display:inline; font-size:20px;"&gt;ou plus ce tour-ci&lt;/div&gt;&lt;/div&gt;&lt;br&gt;\
&lt;div style="display:inline;"&gt;&lt;div style="display:inline; font-size:20px;"&gt;(incluant cette carte),&lt;/div&gt;&lt;/div&gt;&lt;br&gt;\
&lt;div style="display:inline;"&gt;&lt;div style="display:inline; font-size:20px;"&gt;&lt;div style="display: inline; font-weight: bold;"&gt;+1 Carte&lt;/div&gt; et &lt;div style="display: inline; font-weight: bold;"&gt;+1 Action&lt;/div&gt;.&lt;/div&gt;&lt;/div&gt;&lt;br&gt;\
&lt;/div&gt;&lt;/div&gt;\
&lt;div class="card-text-coin-icon" style="transform:scale(0.22); top:0px;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410" spans="1:3" x14ac:dyDescent="0.25">
      <c r="A410" t="str">
        <f>IF(AND(MOD(ROW(A405)-1,3)=0,INDEX(artwork.xlsx!G:G,QUOTIENT(ROW(A405)-1,3)+2)&lt;&gt;""),"/* "&amp;INDEX(artwork.xlsx!G:G,QUOTIENT(ROW(A405)-1,3)+2)&amp;" */","  ")&amp;
IF(AND(INDEX(artwork.xlsx!F:F,QUOTIENT(ROW(A405)-1,3)+2)&lt;&gt;""),"/* "&amp;INDEX(artwork.xlsx!F:F,QUOTIENT(ROW(A405)-1,3)+2)&amp;" */","  ")&amp;IF(AND(ISERROR(MATCH("},",B410:B$5003,0)), ISERROR(MATCH("    ];",$A$5:A406,0))),"];","")</f>
        <v xml:space="preserve">    </v>
      </c>
      <c r="B410" t="str">
        <f t="shared" si="9"/>
        <v>},</v>
      </c>
      <c r="C410" s="18" t="str">
        <f>IF(AND(MOD(ROW(A405)-1,3)=0, INDEX(artwork.xlsx!J:J,QUOTIENT(ROW(A405)-1,3)+2)&lt;&gt;""),
     artwork.xlsx!$H$1&amp;": """ &amp;SUBSTITUTE(INDEX(artwork.xlsx!H:H,QUOTIENT(ROW(A405)-1,3)+2)," ","") &amp;""",  " &amp;
     artwork.xlsx!$J$1&amp; ": """ &amp; INDEX(artwork.xlsx!J:J,QUOTIENT(ROW(A405)-1,3)+2) &amp;""",  " &amp;
     artwork.xlsx!$L$1&amp; ": """ &amp; SUBSTITUTE(IF(LEFT(INDEX(artwork.xlsx!L:L,QUOTIENT(ROW(A405)-1,3)+2),4)="http","",artwork.xlsx!$M$1) &amp; INDEX(artwork.xlsx!L:L,QUOTIENT(ROW(A405)-1,3)+2),artwork.xlsx!$N$1,"") &amp; """,",
 IF(AND(MOD(ROW(A405)-1,3)=1,INDEX(artwork.xlsx!J:J,QUOTIENT(ROW(A405)-1,3)+2)&lt;&gt;""),
SUBSTITUTE(    artwork.xlsx!$K$1&amp;": '\\n" &amp;
SUBSTITUTE(SUBSTITUTE(SUBSTITUTE(SUBSTITUTE(SUBSTITUTE(INDEX(artwork.xlsx!K:K,QUOTIENT(ROW(A405)-1,3)+2),"'","\'"),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IF(MOD(ROW(A405)-1,3)=2,"","")))</f>
        <v/>
      </c>
    </row>
    <row r="411" spans="1:3" x14ac:dyDescent="0.25">
      <c r="A411" t="str">
        <f>IF(AND(MOD(ROW(A406)-1,3)=0,INDEX(artwork.xlsx!G:G,QUOTIENT(ROW(A406)-1,3)+2)&lt;&gt;""),"/* "&amp;INDEX(artwork.xlsx!G:G,QUOTIENT(ROW(A406)-1,3)+2)&amp;" */","  ")&amp;
IF(AND(INDEX(artwork.xlsx!F:F,QUOTIENT(ROW(A406)-1,3)+2)&lt;&gt;""),"/* "&amp;INDEX(artwork.xlsx!F:F,QUOTIENT(ROW(A406)-1,3)+2)&amp;" */","  ")&amp;IF(AND(ISERROR(MATCH("},",B411:B$5003,0)), ISERROR(MATCH("    ];",$A$5:A407,0))),"];","")</f>
        <v xml:space="preserve">    </v>
      </c>
      <c r="B411" t="str">
        <f t="shared" si="9"/>
        <v>{</v>
      </c>
      <c r="C411" s="18" t="str">
        <f>IF(AND(MOD(ROW(A406)-1,3)=0, INDEX(artwork.xlsx!J:J,QUOTIENT(ROW(A406)-1,3)+2)&lt;&gt;""),
     artwork.xlsx!$H$1&amp;": """ &amp;SUBSTITUTE(INDEX(artwork.xlsx!H:H,QUOTIENT(ROW(A406)-1,3)+2)," ","") &amp;""",  " &amp;
     artwork.xlsx!$J$1&amp; ": """ &amp; INDEX(artwork.xlsx!J:J,QUOTIENT(ROW(A406)-1,3)+2) &amp;""",  " &amp;
     artwork.xlsx!$L$1&amp; ": """ &amp; SUBSTITUTE(IF(LEFT(INDEX(artwork.xlsx!L:L,QUOTIENT(ROW(A406)-1,3)+2),4)="http","",artwork.xlsx!$M$1) &amp; INDEX(artwork.xlsx!L:L,QUOTIENT(ROW(A406)-1,3)+2),artwork.xlsx!$N$1,"") &amp; """,",
 IF(AND(MOD(ROW(A406)-1,3)=1,INDEX(artwork.xlsx!J:J,QUOTIENT(ROW(A406)-1,3)+2)&lt;&gt;""),
SUBSTITUTE(    artwork.xlsx!$K$1&amp;": '\\n" &amp;
SUBSTITUTE(SUBSTITUTE(SUBSTITUTE(SUBSTITUTE(SUBSTITUTE(INDEX(artwork.xlsx!K:K,QUOTIENT(ROW(A406)-1,3)+2),"'","\'"),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IF(MOD(ROW(A406)-1,3)=2,"","")))</f>
        <v>id: "miningvillage",  frenchName: "Village minier",  artwork: "http://wiki.dominionstrategy.com/images/2/22/Mining_VillageArt.jpg",</v>
      </c>
    </row>
    <row r="412" spans="1:3" ht="165" x14ac:dyDescent="0.25">
      <c r="A412" t="str">
        <f>IF(AND(MOD(ROW(A407)-1,3)=0,INDEX(artwork.xlsx!G:G,QUOTIENT(ROW(A407)-1,3)+2)&lt;&gt;""),"/* "&amp;INDEX(artwork.xlsx!G:G,QUOTIENT(ROW(A407)-1,3)+2)&amp;" */","  ")&amp;
IF(AND(INDEX(artwork.xlsx!F:F,QUOTIENT(ROW(A407)-1,3)+2)&lt;&gt;""),"/* "&amp;INDEX(artwork.xlsx!F:F,QUOTIENT(ROW(A407)-1,3)+2)&amp;" */","  ")&amp;IF(AND(ISERROR(MATCH("},",B412:B$5003,0)), ISERROR(MATCH("    ];",$A$5:A411,0))),"];","")</f>
        <v xml:space="preserve">    </v>
      </c>
      <c r="B412" t="str">
        <f t="shared" si="9"/>
        <v/>
      </c>
      <c r="C412" s="18" t="str">
        <f>IF(AND(MOD(ROW(A407)-1,3)=0, INDEX(artwork.xlsx!J:J,QUOTIENT(ROW(A407)-1,3)+2)&lt;&gt;""),
     artwork.xlsx!$H$1&amp;": """ &amp;SUBSTITUTE(INDEX(artwork.xlsx!H:H,QUOTIENT(ROW(A407)-1,3)+2)," ","") &amp;""",  " &amp;
     artwork.xlsx!$J$1&amp; ": """ &amp; INDEX(artwork.xlsx!J:J,QUOTIENT(ROW(A407)-1,3)+2) &amp;""",  " &amp;
     artwork.xlsx!$L$1&amp; ": """ &amp; SUBSTITUTE(IF(LEFT(INDEX(artwork.xlsx!L:L,QUOTIENT(ROW(A407)-1,3)+2),4)="http","",artwork.xlsx!$M$1) &amp; INDEX(artwork.xlsx!L:L,QUOTIENT(ROW(A407)-1,3)+2),artwork.xlsx!$N$1,"") &amp; """,",
 IF(AND(MOD(ROW(A407)-1,3)=1,INDEX(artwork.xlsx!J:J,QUOTIENT(ROW(A407)-1,3)+2)&lt;&gt;""),
SUBSTITUTE(    artwork.xlsx!$K$1&amp;": '\\n" &amp;
SUBSTITUTE(SUBSTITUTE(SUBSTITUTE(SUBSTITUTE(SUBSTITUTE(INDEX(artwork.xlsx!K:K,QUOTIENT(ROW(A407)-1,3)+2),"'","\'"),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IF(MOD(ROW(A407)-1,3)=2,"","")))</f>
        <v>text_html: '\
&lt;div class="card-text" style="top:29px;"&gt;&lt;div style="position:relative; top:-15px;"&gt;&lt;div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font-size:28px;"&gt;+2 Actions&lt;/div&gt;&lt;/div&gt;&lt;br&gt;\
&lt;/div&gt;&lt;/div&gt;&lt;/div&gt;&lt;div style="position:relative; top:0px;"&gt;&lt;div style="line-height:21px;"&gt;\
&lt;div style="display:inline;"&gt;&lt;div style="display:inline; font-size:21px;"&gt;Vous pouvez écarter cette carte&lt;/div&gt;&lt;/div&gt;&lt;br&gt;\
&lt;div style="display:inline;"&gt;&lt;div style="display:inline; font-size:21px;"&gt; pour +     .&lt;/div&gt;&lt;/div&gt;&lt;br&gt;\
&lt;/div&gt;&lt;/div&gt;\
&lt;div class="card-text-coin-icon" style="transform:scale(0.2); top:82px; display: inline;left:157px;"&gt;\
&lt;div class="card-text-coin-text-container" style="display:inline;"&gt;\
&lt;div class="card-text-coin-text" style="color: black; display:inline; top:8px;"&gt;2&lt;/div&gt;&lt;/div&gt;&lt;/div&gt;&lt;/div&gt;'</v>
      </c>
    </row>
    <row r="413" spans="1:3" x14ac:dyDescent="0.25">
      <c r="A413" t="str">
        <f>IF(AND(MOD(ROW(A408)-1,3)=0,INDEX(artwork.xlsx!G:G,QUOTIENT(ROW(A408)-1,3)+2)&lt;&gt;""),"/* "&amp;INDEX(artwork.xlsx!G:G,QUOTIENT(ROW(A408)-1,3)+2)&amp;" */","  ")&amp;
IF(AND(INDEX(artwork.xlsx!F:F,QUOTIENT(ROW(A408)-1,3)+2)&lt;&gt;""),"/* "&amp;INDEX(artwork.xlsx!F:F,QUOTIENT(ROW(A408)-1,3)+2)&amp;" */","  ")&amp;IF(AND(ISERROR(MATCH("},",B413:B$5003,0)), ISERROR(MATCH("    ];",$A$5:A409,0))),"];","")</f>
        <v xml:space="preserve">    </v>
      </c>
      <c r="B413" t="str">
        <f t="shared" si="9"/>
        <v>},</v>
      </c>
      <c r="C413" s="18" t="str">
        <f>IF(AND(MOD(ROW(A408)-1,3)=0, INDEX(artwork.xlsx!J:J,QUOTIENT(ROW(A408)-1,3)+2)&lt;&gt;""),
     artwork.xlsx!$H$1&amp;": """ &amp;SUBSTITUTE(INDEX(artwork.xlsx!H:H,QUOTIENT(ROW(A408)-1,3)+2)," ","") &amp;""",  " &amp;
     artwork.xlsx!$J$1&amp; ": """ &amp; INDEX(artwork.xlsx!J:J,QUOTIENT(ROW(A408)-1,3)+2) &amp;""",  " &amp;
     artwork.xlsx!$L$1&amp; ": """ &amp; SUBSTITUTE(IF(LEFT(INDEX(artwork.xlsx!L:L,QUOTIENT(ROW(A408)-1,3)+2),4)="http","",artwork.xlsx!$M$1) &amp; INDEX(artwork.xlsx!L:L,QUOTIENT(ROW(A408)-1,3)+2),artwork.xlsx!$N$1,"") &amp; """,",
 IF(AND(MOD(ROW(A408)-1,3)=1,INDEX(artwork.xlsx!J:J,QUOTIENT(ROW(A408)-1,3)+2)&lt;&gt;""),
SUBSTITUTE(    artwork.xlsx!$K$1&amp;": '\\n" &amp;
SUBSTITUTE(SUBSTITUTE(SUBSTITUTE(SUBSTITUTE(SUBSTITUTE(INDEX(artwork.xlsx!K:K,QUOTIENT(ROW(A408)-1,3)+2),"'","\'"),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IF(MOD(ROW(A408)-1,3)=2,"","")))</f>
        <v/>
      </c>
    </row>
    <row r="414" spans="1:3" x14ac:dyDescent="0.25">
      <c r="A414" t="str">
        <f>IF(AND(MOD(ROW(A409)-1,3)=0,INDEX(artwork.xlsx!G:G,QUOTIENT(ROW(A409)-1,3)+2)&lt;&gt;""),"/* "&amp;INDEX(artwork.xlsx!G:G,QUOTIENT(ROW(A409)-1,3)+2)&amp;" */","  ")&amp;
IF(AND(INDEX(artwork.xlsx!F:F,QUOTIENT(ROW(A409)-1,3)+2)&lt;&gt;""),"/* "&amp;INDEX(artwork.xlsx!F:F,QUOTIENT(ROW(A409)-1,3)+2)&amp;" */","  ")&amp;IF(AND(ISERROR(MATCH("},",B414:B$5003,0)), ISERROR(MATCH("    ];",$A$5:A410,0))),"];","")</f>
        <v xml:space="preserve">    </v>
      </c>
      <c r="B414" t="str">
        <f t="shared" si="9"/>
        <v>{</v>
      </c>
      <c r="C414" s="18" t="str">
        <f>IF(AND(MOD(ROW(A409)-1,3)=0, INDEX(artwork.xlsx!J:J,QUOTIENT(ROW(A409)-1,3)+2)&lt;&gt;""),
     artwork.xlsx!$H$1&amp;": """ &amp;SUBSTITUTE(INDEX(artwork.xlsx!H:H,QUOTIENT(ROW(A409)-1,3)+2)," ","") &amp;""",  " &amp;
     artwork.xlsx!$J$1&amp; ": """ &amp; INDEX(artwork.xlsx!J:J,QUOTIENT(ROW(A409)-1,3)+2) &amp;""",  " &amp;
     artwork.xlsx!$L$1&amp; ": """ &amp; SUBSTITUTE(IF(LEFT(INDEX(artwork.xlsx!L:L,QUOTIENT(ROW(A409)-1,3)+2),4)="http","",artwork.xlsx!$M$1) &amp; INDEX(artwork.xlsx!L:L,QUOTIENT(ROW(A409)-1,3)+2),artwork.xlsx!$N$1,"") &amp; """,",
 IF(AND(MOD(ROW(A409)-1,3)=1,INDEX(artwork.xlsx!J:J,QUOTIENT(ROW(A409)-1,3)+2)&lt;&gt;""),
SUBSTITUTE(    artwork.xlsx!$K$1&amp;": '\\n" &amp;
SUBSTITUTE(SUBSTITUTE(SUBSTITUTE(SUBSTITUTE(SUBSTITUTE(INDEX(artwork.xlsx!K:K,QUOTIENT(ROW(A409)-1,3)+2),"'","\'"),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IF(MOD(ROW(A409)-1,3)=2,"","")))</f>
        <v>id: "secretchamber",  frenchName: "Chambre secrète",  artwork: "http://wiki.dominionstrategy.com/images/1/1a/Secret_ChamberArt.jpg",</v>
      </c>
    </row>
    <row r="415" spans="1:3" ht="210" x14ac:dyDescent="0.25">
      <c r="A415" t="str">
        <f>IF(AND(MOD(ROW(A410)-1,3)=0,INDEX(artwork.xlsx!G:G,QUOTIENT(ROW(A410)-1,3)+2)&lt;&gt;""),"/* "&amp;INDEX(artwork.xlsx!G:G,QUOTIENT(ROW(A410)-1,3)+2)&amp;" */","  ")&amp;
IF(AND(INDEX(artwork.xlsx!F:F,QUOTIENT(ROW(A410)-1,3)+2)&lt;&gt;""),"/* "&amp;INDEX(artwork.xlsx!F:F,QUOTIENT(ROW(A410)-1,3)+2)&amp;" */","  ")&amp;IF(AND(ISERROR(MATCH("},",B415:B$5003,0)), ISERROR(MATCH("    ];",$A$5:A414,0))),"];","")</f>
        <v xml:space="preserve">    </v>
      </c>
      <c r="B415" t="str">
        <f t="shared" si="9"/>
        <v/>
      </c>
      <c r="C415" s="18" t="str">
        <f>IF(AND(MOD(ROW(A410)-1,3)=0, INDEX(artwork.xlsx!J:J,QUOTIENT(ROW(A410)-1,3)+2)&lt;&gt;""),
     artwork.xlsx!$H$1&amp;": """ &amp;SUBSTITUTE(INDEX(artwork.xlsx!H:H,QUOTIENT(ROW(A410)-1,3)+2)," ","") &amp;""",  " &amp;
     artwork.xlsx!$J$1&amp; ": """ &amp; INDEX(artwork.xlsx!J:J,QUOTIENT(ROW(A410)-1,3)+2) &amp;""",  " &amp;
     artwork.xlsx!$L$1&amp; ": """ &amp; SUBSTITUTE(IF(LEFT(INDEX(artwork.xlsx!L:L,QUOTIENT(ROW(A410)-1,3)+2),4)="http","",artwork.xlsx!$M$1) &amp; INDEX(artwork.xlsx!L:L,QUOTIENT(ROW(A410)-1,3)+2),artwork.xlsx!$N$1,"") &amp; """,",
 IF(AND(MOD(ROW(A410)-1,3)=1,INDEX(artwork.xlsx!J:J,QUOTIENT(ROW(A410)-1,3)+2)&lt;&gt;""),
SUBSTITUTE(    artwork.xlsx!$K$1&amp;": '\\n" &amp;
SUBSTITUTE(SUBSTITUTE(SUBSTITUTE(SUBSTITUTE(SUBSTITUTE(INDEX(artwork.xlsx!K:K,QUOTIENT(ROW(A410)-1,3)+2),"'","\'"),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IF(MOD(ROW(A410)-1,3)=2,"","")))</f>
        <v>text_html: '\
&lt;div class="card-text" style="top:5px;"&gt;&lt;div style="font-weight: normal;"&gt;&lt;div style="line-height:20px;"&gt;\
&lt;div style="display:inline;"&gt;&lt;div style="display:inline; font-size:17px;"&gt;Défaussez autant de cartes que vous&lt;/div&gt;&lt;/div&gt;&lt;br&gt;\
&lt;div style="display:inline;"&gt;&lt;div style="display:inline; font-size:17px;"&gt;voulez. +        par carte défaussée.&lt;/div&gt;&lt;/div&gt;&lt;br&gt;\
&lt;/div&gt;&lt;/div&gt;&lt;div class="horizontal-line" style="position: relative; width:200px; height:2px;margin-top:8px;"&gt;&lt;/div&gt;&lt;div style="position:relative; top:0px;"&gt;&lt;div style="line-height:17px;"&gt;\
&lt;div style="display:inline;"&gt;&lt;div style="display:inline; font-size:17px;"&gt;Lorsqu\'un adversaire joue une&lt;/div&gt;&lt;/div&gt;&lt;br&gt;\
&lt;div style="display:inline;"&gt;&lt;div style="display:inline; font-size:17px;"&gt;carte &lt;b&gt;&lt;i&gt;Attaque&lt;/i&gt;&lt;/b&gt;, vous pouvez dévoiler&lt;/div&gt;&lt;/div&gt;&lt;br&gt;\
&lt;div style="display:inline;"&gt;&lt;div style="display:inline; font-size:17px;"&gt;cette carte de votre main. Dans ce cas&lt;/div&gt;&lt;/div&gt;&lt;br&gt;\
&lt;div style="display:inline;"&gt;&lt;div style="display:inline; font-size:17px;"&gt;+2 Cartes et placez ensute sur votre&lt;/div&gt;&lt;/div&gt;&lt;br&gt;\
&lt;div style="display:inline;"&gt;&lt;div style="display:inline; font-size:17px;"&gt;deck 2 cartes de votre main.&lt;/div&gt;&lt;/div&gt;&lt;br&gt;\
&lt;/div&gt;&lt;/div&gt;\
&lt;div class="card-text-coin-icon" style="transform:scale(0.22); top:24px; display: inline;left:90px;"&gt;\
&lt;div class="card-text-coin-text-container" style="display:inline;"&gt;\
&lt;div class="card-text-coin-text" style="color: black; display:inline; top:8px;"&gt;3&lt;/div&gt;&lt;/div&gt;&lt;/div&gt;&lt;/div&gt;'</v>
      </c>
    </row>
    <row r="416" spans="1:3" x14ac:dyDescent="0.25">
      <c r="A416" t="str">
        <f>IF(AND(MOD(ROW(A411)-1,3)=0,INDEX(artwork.xlsx!G:G,QUOTIENT(ROW(A411)-1,3)+2)&lt;&gt;""),"/* "&amp;INDEX(artwork.xlsx!G:G,QUOTIENT(ROW(A411)-1,3)+2)&amp;" */","  ")&amp;
IF(AND(INDEX(artwork.xlsx!F:F,QUOTIENT(ROW(A411)-1,3)+2)&lt;&gt;""),"/* "&amp;INDEX(artwork.xlsx!F:F,QUOTIENT(ROW(A411)-1,3)+2)&amp;" */","  ")&amp;IF(AND(ISERROR(MATCH("},",B416:B$5003,0)), ISERROR(MATCH("    ];",$A$5:A412,0))),"];","")</f>
        <v xml:space="preserve">    </v>
      </c>
      <c r="B416" t="str">
        <f t="shared" si="9"/>
        <v>},</v>
      </c>
      <c r="C416" s="18" t="str">
        <f>IF(AND(MOD(ROW(A411)-1,3)=0, INDEX(artwork.xlsx!J:J,QUOTIENT(ROW(A411)-1,3)+2)&lt;&gt;""),
     artwork.xlsx!$H$1&amp;": """ &amp;SUBSTITUTE(INDEX(artwork.xlsx!H:H,QUOTIENT(ROW(A411)-1,3)+2)," ","") &amp;""",  " &amp;
     artwork.xlsx!$J$1&amp; ": """ &amp; INDEX(artwork.xlsx!J:J,QUOTIENT(ROW(A411)-1,3)+2) &amp;""",  " &amp;
     artwork.xlsx!$L$1&amp; ": """ &amp; SUBSTITUTE(IF(LEFT(INDEX(artwork.xlsx!L:L,QUOTIENT(ROW(A411)-1,3)+2),4)="http","",artwork.xlsx!$M$1) &amp; INDEX(artwork.xlsx!L:L,QUOTIENT(ROW(A411)-1,3)+2),artwork.xlsx!$N$1,"") &amp; """,",
 IF(AND(MOD(ROW(A411)-1,3)=1,INDEX(artwork.xlsx!J:J,QUOTIENT(ROW(A411)-1,3)+2)&lt;&gt;""),
SUBSTITUTE(    artwork.xlsx!$K$1&amp;": '\\n" &amp;
SUBSTITUTE(SUBSTITUTE(SUBSTITUTE(SUBSTITUTE(SUBSTITUTE(INDEX(artwork.xlsx!K:K,QUOTIENT(ROW(A411)-1,3)+2),"'","\'"),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IF(MOD(ROW(A411)-1,3)=2,"","")))</f>
        <v/>
      </c>
    </row>
    <row r="417" spans="1:3" x14ac:dyDescent="0.25">
      <c r="A417" t="str">
        <f>IF(AND(MOD(ROW(A412)-1,3)=0,INDEX(artwork.xlsx!G:G,QUOTIENT(ROW(A412)-1,3)+2)&lt;&gt;""),"/* "&amp;INDEX(artwork.xlsx!G:G,QUOTIENT(ROW(A412)-1,3)+2)&amp;" */","  ")&amp;
IF(AND(INDEX(artwork.xlsx!F:F,QUOTIENT(ROW(A412)-1,3)+2)&lt;&gt;""),"/* "&amp;INDEX(artwork.xlsx!F:F,QUOTIENT(ROW(A412)-1,3)+2)&amp;" */","  ")&amp;IF(AND(ISERROR(MATCH("},",B417:B$5003,0)), ISERROR(MATCH("    ];",$A$5:A413,0))),"];","")</f>
        <v xml:space="preserve">    </v>
      </c>
      <c r="B417" t="str">
        <f t="shared" si="9"/>
        <v>{</v>
      </c>
      <c r="C417" s="18" t="str">
        <f>IF(AND(MOD(ROW(A412)-1,3)=0, INDEX(artwork.xlsx!J:J,QUOTIENT(ROW(A412)-1,3)+2)&lt;&gt;""),
     artwork.xlsx!$H$1&amp;": """ &amp;SUBSTITUTE(INDEX(artwork.xlsx!H:H,QUOTIENT(ROW(A412)-1,3)+2)," ","") &amp;""",  " &amp;
     artwork.xlsx!$J$1&amp; ": """ &amp; INDEX(artwork.xlsx!J:J,QUOTIENT(ROW(A412)-1,3)+2) &amp;""",  " &amp;
     artwork.xlsx!$L$1&amp; ": """ &amp; SUBSTITUTE(IF(LEFT(INDEX(artwork.xlsx!L:L,QUOTIENT(ROW(A412)-1,3)+2),4)="http","",artwork.xlsx!$M$1) &amp; INDEX(artwork.xlsx!L:L,QUOTIENT(ROW(A412)-1,3)+2),artwork.xlsx!$N$1,"") &amp; """,",
 IF(AND(MOD(ROW(A412)-1,3)=1,INDEX(artwork.xlsx!J:J,QUOTIENT(ROW(A412)-1,3)+2)&lt;&gt;""),
SUBSTITUTE(    artwork.xlsx!$K$1&amp;": '\\n" &amp;
SUBSTITUTE(SUBSTITUTE(SUBSTITUTE(SUBSTITUTE(SUBSTITUTE(INDEX(artwork.xlsx!K:K,QUOTIENT(ROW(A412)-1,3)+2),"'","\'"),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IF(MOD(ROW(A412)-1,3)=2,"","")))</f>
        <v>id: "coppersmith",  frenchName: "Chaudronnier",  artwork: "http://wiki.dominionstrategy.com/images/c/c3/CoppersmithArt.jpg",</v>
      </c>
    </row>
    <row r="418" spans="1:3" ht="120" x14ac:dyDescent="0.25">
      <c r="A418" t="str">
        <f>IF(AND(MOD(ROW(A413)-1,3)=0,INDEX(artwork.xlsx!G:G,QUOTIENT(ROW(A413)-1,3)+2)&lt;&gt;""),"/* "&amp;INDEX(artwork.xlsx!G:G,QUOTIENT(ROW(A413)-1,3)+2)&amp;" */","  ")&amp;
IF(AND(INDEX(artwork.xlsx!F:F,QUOTIENT(ROW(A413)-1,3)+2)&lt;&gt;""),"/* "&amp;INDEX(artwork.xlsx!F:F,QUOTIENT(ROW(A413)-1,3)+2)&amp;" */","  ")&amp;IF(AND(ISERROR(MATCH("},",B418:B$5003,0)), ISERROR(MATCH("    ];",$A$5:A417,0))),"];","")</f>
        <v xml:space="preserve">    </v>
      </c>
      <c r="B418" t="str">
        <f t="shared" si="9"/>
        <v/>
      </c>
      <c r="C418" s="18" t="str">
        <f>IF(AND(MOD(ROW(A413)-1,3)=0, INDEX(artwork.xlsx!J:J,QUOTIENT(ROW(A413)-1,3)+2)&lt;&gt;""),
     artwork.xlsx!$H$1&amp;": """ &amp;SUBSTITUTE(INDEX(artwork.xlsx!H:H,QUOTIENT(ROW(A413)-1,3)+2)," ","") &amp;""",  " &amp;
     artwork.xlsx!$J$1&amp; ": """ &amp; INDEX(artwork.xlsx!J:J,QUOTIENT(ROW(A413)-1,3)+2) &amp;""",  " &amp;
     artwork.xlsx!$L$1&amp; ": """ &amp; SUBSTITUTE(IF(LEFT(INDEX(artwork.xlsx!L:L,QUOTIENT(ROW(A413)-1,3)+2),4)="http","",artwork.xlsx!$M$1) &amp; INDEX(artwork.xlsx!L:L,QUOTIENT(ROW(A413)-1,3)+2),artwork.xlsx!$N$1,"") &amp; """,",
 IF(AND(MOD(ROW(A413)-1,3)=1,INDEX(artwork.xlsx!J:J,QUOTIENT(ROW(A413)-1,3)+2)&lt;&gt;""),
SUBSTITUTE(    artwork.xlsx!$K$1&amp;": '\\n" &amp;
SUBSTITUTE(SUBSTITUTE(SUBSTITUTE(SUBSTITUTE(SUBSTITUTE(INDEX(artwork.xlsx!K:K,QUOTIENT(ROW(A413)-1,3)+2),"'","\'"),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IF(MOD(ROW(A413)-1,3)=2,"","")))</f>
        <v>text_html: '\
&lt;div class="card-text" style="top:55px;"&gt;&lt;div style="position:relative; top:12px;"&gt;&lt;div style="line-height:20px;"&gt;\
&lt;div style="display:inline;"&gt;&lt;div style="display:inline; font-size:20px;"&gt;Les cartes &lt;b&gt;&lt;i&gt;Cuivre&lt;/i&gt;&lt;/b&gt; donnent      &lt;/div&gt;&lt;/div&gt;&lt;br&gt;\
&lt;div style="display:inline;"&gt;&lt;div style="display:inline; font-size:20px;"&gt;de plus ce tour-ci.&lt;/div&gt;&lt;/div&gt;&lt;br&gt;\
&lt;/div&gt;&lt;/div&gt;\
&lt;div class="card-text-coin-icon" style="transform:scale(0.18); top:14px; display: inline;left:238px;"&gt;\
&lt;div class="card-text-coin-text-container" style="display:inline;"&gt;\
&lt;div class="card-text-coin-text" style="color: black; display:inline; top:8px;"&gt;1&lt;/div&gt;&lt;/div&gt;&lt;/div&gt;&lt;/div&gt;'</v>
      </c>
    </row>
    <row r="419" spans="1:3" x14ac:dyDescent="0.25">
      <c r="A419" t="str">
        <f>IF(AND(MOD(ROW(A414)-1,3)=0,INDEX(artwork.xlsx!G:G,QUOTIENT(ROW(A414)-1,3)+2)&lt;&gt;""),"/* "&amp;INDEX(artwork.xlsx!G:G,QUOTIENT(ROW(A414)-1,3)+2)&amp;" */","  ")&amp;
IF(AND(INDEX(artwork.xlsx!F:F,QUOTIENT(ROW(A414)-1,3)+2)&lt;&gt;""),"/* "&amp;INDEX(artwork.xlsx!F:F,QUOTIENT(ROW(A414)-1,3)+2)&amp;" */","  ")&amp;IF(AND(ISERROR(MATCH("},",B419:B$5003,0)), ISERROR(MATCH("    ];",$A$5:A415,0))),"];","")</f>
        <v xml:space="preserve">    </v>
      </c>
      <c r="B419" t="str">
        <f t="shared" si="9"/>
        <v>},</v>
      </c>
      <c r="C419" s="18" t="str">
        <f>IF(AND(MOD(ROW(A414)-1,3)=0, INDEX(artwork.xlsx!J:J,QUOTIENT(ROW(A414)-1,3)+2)&lt;&gt;""),
     artwork.xlsx!$H$1&amp;": """ &amp;SUBSTITUTE(INDEX(artwork.xlsx!H:H,QUOTIENT(ROW(A414)-1,3)+2)," ","") &amp;""",  " &amp;
     artwork.xlsx!$J$1&amp; ": """ &amp; INDEX(artwork.xlsx!J:J,QUOTIENT(ROW(A414)-1,3)+2) &amp;""",  " &amp;
     artwork.xlsx!$L$1&amp; ": """ &amp; SUBSTITUTE(IF(LEFT(INDEX(artwork.xlsx!L:L,QUOTIENT(ROW(A414)-1,3)+2),4)="http","",artwork.xlsx!$M$1) &amp; INDEX(artwork.xlsx!L:L,QUOTIENT(ROW(A414)-1,3)+2),artwork.xlsx!$N$1,"") &amp; """,",
 IF(AND(MOD(ROW(A414)-1,3)=1,INDEX(artwork.xlsx!J:J,QUOTIENT(ROW(A414)-1,3)+2)&lt;&gt;""),
SUBSTITUTE(    artwork.xlsx!$K$1&amp;": '\\n" &amp;
SUBSTITUTE(SUBSTITUTE(SUBSTITUTE(SUBSTITUTE(SUBSTITUTE(INDEX(artwork.xlsx!K:K,QUOTIENT(ROW(A414)-1,3)+2),"'","\'"),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IF(MOD(ROW(A414)-1,3)=2,"","")))</f>
        <v/>
      </c>
    </row>
    <row r="420" spans="1:3" x14ac:dyDescent="0.25">
      <c r="A420" t="str">
        <f>IF(AND(MOD(ROW(A415)-1,3)=0,INDEX(artwork.xlsx!G:G,QUOTIENT(ROW(A415)-1,3)+2)&lt;&gt;""),"/* "&amp;INDEX(artwork.xlsx!G:G,QUOTIENT(ROW(A415)-1,3)+2)&amp;" */","  ")&amp;
IF(AND(INDEX(artwork.xlsx!F:F,QUOTIENT(ROW(A415)-1,3)+2)&lt;&gt;""),"/* "&amp;INDEX(artwork.xlsx!F:F,QUOTIENT(ROW(A415)-1,3)+2)&amp;" */","  ")&amp;IF(AND(ISERROR(MATCH("},",B420:B$5003,0)), ISERROR(MATCH("    ];",$A$5:A416,0))),"];","")</f>
        <v xml:space="preserve">    </v>
      </c>
      <c r="B420" t="str">
        <f t="shared" si="9"/>
        <v>{</v>
      </c>
      <c r="C420" s="18" t="str">
        <f>IF(AND(MOD(ROW(A415)-1,3)=0, INDEX(artwork.xlsx!J:J,QUOTIENT(ROW(A415)-1,3)+2)&lt;&gt;""),
     artwork.xlsx!$H$1&amp;": """ &amp;SUBSTITUTE(INDEX(artwork.xlsx!H:H,QUOTIENT(ROW(A415)-1,3)+2)," ","") &amp;""",  " &amp;
     artwork.xlsx!$J$1&amp; ": """ &amp; INDEX(artwork.xlsx!J:J,QUOTIENT(ROW(A415)-1,3)+2) &amp;""",  " &amp;
     artwork.xlsx!$L$1&amp; ": """ &amp; SUBSTITUTE(IF(LEFT(INDEX(artwork.xlsx!L:L,QUOTIENT(ROW(A415)-1,3)+2),4)="http","",artwork.xlsx!$M$1) &amp; INDEX(artwork.xlsx!L:L,QUOTIENT(ROW(A415)-1,3)+2),artwork.xlsx!$N$1,"") &amp; """,",
 IF(AND(MOD(ROW(A415)-1,3)=1,INDEX(artwork.xlsx!J:J,QUOTIENT(ROW(A415)-1,3)+2)&lt;&gt;""),
SUBSTITUTE(    artwork.xlsx!$K$1&amp;": '\\n" &amp;
SUBSTITUTE(SUBSTITUTE(SUBSTITUTE(SUBSTITUTE(SUBSTITUTE(INDEX(artwork.xlsx!K:K,QUOTIENT(ROW(A415)-1,3)+2),"'","\'"),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IF(MOD(ROW(A415)-1,3)=2,"","")))</f>
        <v>id: "pawn",  frenchName: "Pion",  artwork: "http://wiki.dominionstrategy.com/images/d/d7/PawnArt.jpg",</v>
      </c>
    </row>
    <row r="421" spans="1:3" ht="165" x14ac:dyDescent="0.25">
      <c r="A421" t="str">
        <f>IF(AND(MOD(ROW(A416)-1,3)=0,INDEX(artwork.xlsx!G:G,QUOTIENT(ROW(A416)-1,3)+2)&lt;&gt;""),"/* "&amp;INDEX(artwork.xlsx!G:G,QUOTIENT(ROW(A416)-1,3)+2)&amp;" */","  ")&amp;
IF(AND(INDEX(artwork.xlsx!F:F,QUOTIENT(ROW(A416)-1,3)+2)&lt;&gt;""),"/* "&amp;INDEX(artwork.xlsx!F:F,QUOTIENT(ROW(A416)-1,3)+2)&amp;" */","  ")&amp;IF(AND(ISERROR(MATCH("},",B421:B$5003,0)), ISERROR(MATCH("    ];",$A$5:A420,0))),"];","")</f>
        <v xml:space="preserve">    </v>
      </c>
      <c r="B421" t="str">
        <f t="shared" si="9"/>
        <v/>
      </c>
      <c r="C421" s="18" t="str">
        <f>IF(AND(MOD(ROW(A416)-1,3)=0, INDEX(artwork.xlsx!J:J,QUOTIENT(ROW(A416)-1,3)+2)&lt;&gt;""),
     artwork.xlsx!$H$1&amp;": """ &amp;SUBSTITUTE(INDEX(artwork.xlsx!H:H,QUOTIENT(ROW(A416)-1,3)+2)," ","") &amp;""",  " &amp;
     artwork.xlsx!$J$1&amp; ": """ &amp; INDEX(artwork.xlsx!J:J,QUOTIENT(ROW(A416)-1,3)+2) &amp;""",  " &amp;
     artwork.xlsx!$L$1&amp; ": """ &amp; SUBSTITUTE(IF(LEFT(INDEX(artwork.xlsx!L:L,QUOTIENT(ROW(A416)-1,3)+2),4)="http","",artwork.xlsx!$M$1) &amp; INDEX(artwork.xlsx!L:L,QUOTIENT(ROW(A416)-1,3)+2),artwork.xlsx!$N$1,"") &amp; """,",
 IF(AND(MOD(ROW(A416)-1,3)=1,INDEX(artwork.xlsx!J:J,QUOTIENT(ROW(A416)-1,3)+2)&lt;&gt;""),
SUBSTITUTE(    artwork.xlsx!$K$1&amp;": '\\n" &amp;
SUBSTITUTE(SUBSTITUTE(SUBSTITUTE(SUBSTITUTE(SUBSTITUTE(INDEX(artwork.xlsx!K:K,QUOTIENT(ROW(A416)-1,3)+2),"'","\'"),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IF(MOD(ROW(A416)-1,3)=2,"","")))</f>
        <v>text_html: '\
&lt;div class="card-text" style="top:29px;"&gt;&lt;div style="position:relative; top:2px;"&gt;&lt;div style="line-height:21px;"&gt;\
&lt;div style="display:inline;"&gt;&lt;div style="display:inline; font-size:21px;"&gt;Choisissez deux options : &lt;/div&gt;&lt;/div&gt;&lt;br&gt;\
&lt;div style="display:inline;"&gt;&lt;div style="display:inline; font-size:21px;"&gt;&lt;div style="display: inline; font-weight: bold;"&gt;+1 Carte&lt;/div&gt;; &lt;div style="display: inline; font-weight: bold;"&gt;+1 Action&lt;/div&gt;;&lt;/div&gt;&lt;/div&gt;&lt;br&gt;\
&lt;div style="display:inline;"&gt;&lt;div style="display:inline; font-size:21px;"&gt;&lt;div style="display: inline; font-weight: bold;"&gt;+1 Achat&lt;/div&gt;; +     .&lt;/div&gt;&lt;/div&gt;&lt;br&gt;\
&lt;div style="display:inline;"&gt;&lt;div style="display:inline; font-size:21px;"&gt;Les choix doivent être différents.&lt;/div&gt;&lt;/div&gt;&lt;br&gt;\
&lt;/div&gt;&lt;/div&gt;\
&lt;div class="card-text-coin-icon" style="transform:scale(0.19); top:50px; display: inline;left:178px;"&gt;\
&lt;div class="card-text-coin-text-container" style="display:inline;"&gt;\
&lt;div class="card-text-coin-text" style="color: black; display:inline; top:8px;"&gt;1&lt;/div&gt;&lt;/div&gt;&lt;/div&gt;&lt;/div&gt;'</v>
      </c>
    </row>
    <row r="422" spans="1:3" x14ac:dyDescent="0.25">
      <c r="A422" t="str">
        <f>IF(AND(MOD(ROW(A417)-1,3)=0,INDEX(artwork.xlsx!G:G,QUOTIENT(ROW(A417)-1,3)+2)&lt;&gt;""),"/* "&amp;INDEX(artwork.xlsx!G:G,QUOTIENT(ROW(A417)-1,3)+2)&amp;" */","  ")&amp;
IF(AND(INDEX(artwork.xlsx!F:F,QUOTIENT(ROW(A417)-1,3)+2)&lt;&gt;""),"/* "&amp;INDEX(artwork.xlsx!F:F,QUOTIENT(ROW(A417)-1,3)+2)&amp;" */","  ")&amp;IF(AND(ISERROR(MATCH("},",B422:B$5003,0)), ISERROR(MATCH("    ];",$A$5:A418,0))),"];","")</f>
        <v xml:space="preserve">    </v>
      </c>
      <c r="B422" t="str">
        <f t="shared" si="9"/>
        <v>},</v>
      </c>
      <c r="C422" s="18" t="str">
        <f>IF(AND(MOD(ROW(A417)-1,3)=0, INDEX(artwork.xlsx!J:J,QUOTIENT(ROW(A417)-1,3)+2)&lt;&gt;""),
     artwork.xlsx!$H$1&amp;": """ &amp;SUBSTITUTE(INDEX(artwork.xlsx!H:H,QUOTIENT(ROW(A417)-1,3)+2)," ","") &amp;""",  " &amp;
     artwork.xlsx!$J$1&amp; ": """ &amp; INDEX(artwork.xlsx!J:J,QUOTIENT(ROW(A417)-1,3)+2) &amp;""",  " &amp;
     artwork.xlsx!$L$1&amp; ": """ &amp; SUBSTITUTE(IF(LEFT(INDEX(artwork.xlsx!L:L,QUOTIENT(ROW(A417)-1,3)+2),4)="http","",artwork.xlsx!$M$1) &amp; INDEX(artwork.xlsx!L:L,QUOTIENT(ROW(A417)-1,3)+2),artwork.xlsx!$N$1,"") &amp; """,",
 IF(AND(MOD(ROW(A417)-1,3)=1,INDEX(artwork.xlsx!J:J,QUOTIENT(ROW(A417)-1,3)+2)&lt;&gt;""),
SUBSTITUTE(    artwork.xlsx!$K$1&amp;": '\\n" &amp;
SUBSTITUTE(SUBSTITUTE(SUBSTITUTE(SUBSTITUTE(SUBSTITUTE(INDEX(artwork.xlsx!K:K,QUOTIENT(ROW(A417)-1,3)+2),"'","\'"),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IF(MOD(ROW(A417)-1,3)=2,"","")))</f>
        <v/>
      </c>
    </row>
    <row r="423" spans="1:3" x14ac:dyDescent="0.25">
      <c r="A423" t="str">
        <f>IF(AND(MOD(ROW(A418)-1,3)=0,INDEX(artwork.xlsx!G:G,QUOTIENT(ROW(A418)-1,3)+2)&lt;&gt;""),"/* "&amp;INDEX(artwork.xlsx!G:G,QUOTIENT(ROW(A418)-1,3)+2)&amp;" */","  ")&amp;
IF(AND(INDEX(artwork.xlsx!F:F,QUOTIENT(ROW(A418)-1,3)+2)&lt;&gt;""),"/* "&amp;INDEX(artwork.xlsx!F:F,QUOTIENT(ROW(A418)-1,3)+2)&amp;" */","  ")&amp;IF(AND(ISERROR(MATCH("},",B423:B$5003,0)), ISERROR(MATCH("    ];",$A$5:A419,0))),"];","")</f>
        <v xml:space="preserve">    </v>
      </c>
      <c r="B423" t="str">
        <f t="shared" si="9"/>
        <v>{</v>
      </c>
      <c r="C423" s="18" t="str">
        <f>IF(AND(MOD(ROW(A418)-1,3)=0, INDEX(artwork.xlsx!J:J,QUOTIENT(ROW(A418)-1,3)+2)&lt;&gt;""),
     artwork.xlsx!$H$1&amp;": """ &amp;SUBSTITUTE(INDEX(artwork.xlsx!H:H,QUOTIENT(ROW(A418)-1,3)+2)," ","") &amp;""",  " &amp;
     artwork.xlsx!$J$1&amp; ": """ &amp; INDEX(artwork.xlsx!J:J,QUOTIENT(ROW(A418)-1,3)+2) &amp;""",  " &amp;
     artwork.xlsx!$L$1&amp; ": """ &amp; SUBSTITUTE(IF(LEFT(INDEX(artwork.xlsx!L:L,QUOTIENT(ROW(A418)-1,3)+2),4)="http","",artwork.xlsx!$M$1) &amp; INDEX(artwork.xlsx!L:L,QUOTIENT(ROW(A418)-1,3)+2),artwork.xlsx!$N$1,"") &amp; """,",
 IF(AND(MOD(ROW(A418)-1,3)=1,INDEX(artwork.xlsx!J:J,QUOTIENT(ROW(A418)-1,3)+2)&lt;&gt;""),
SUBSTITUTE(    artwork.xlsx!$K$1&amp;": '\\n" &amp;
SUBSTITUTE(SUBSTITUTE(SUBSTITUTE(SUBSTITUTE(SUBSTITUTE(INDEX(artwork.xlsx!K:K,QUOTIENT(ROW(A418)-1,3)+2),"'","\'"),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IF(MOD(ROW(A418)-1,3)=2,"","")))</f>
        <v>id: "courtyard",  frenchName: "Cour",  artwork: "http://wiki.dominionstrategy.com/images/1/13/CourtyardArt.jpg",</v>
      </c>
    </row>
    <row r="424" spans="1:3" ht="105" x14ac:dyDescent="0.25">
      <c r="A424" t="str">
        <f>IF(AND(MOD(ROW(A419)-1,3)=0,INDEX(artwork.xlsx!G:G,QUOTIENT(ROW(A419)-1,3)+2)&lt;&gt;""),"/* "&amp;INDEX(artwork.xlsx!G:G,QUOTIENT(ROW(A419)-1,3)+2)&amp;" */","  ")&amp;
IF(AND(INDEX(artwork.xlsx!F:F,QUOTIENT(ROW(A419)-1,3)+2)&lt;&gt;""),"/* "&amp;INDEX(artwork.xlsx!F:F,QUOTIENT(ROW(A419)-1,3)+2)&amp;" */","  ")&amp;IF(AND(ISERROR(MATCH("},",B424:B$5003,0)), ISERROR(MATCH("    ];",$A$5:A423,0))),"];","")</f>
        <v xml:space="preserve">    </v>
      </c>
      <c r="B424" t="str">
        <f t="shared" si="9"/>
        <v/>
      </c>
      <c r="C424" s="18" t="str">
        <f>IF(AND(MOD(ROW(A419)-1,3)=0, INDEX(artwork.xlsx!J:J,QUOTIENT(ROW(A419)-1,3)+2)&lt;&gt;""),
     artwork.xlsx!$H$1&amp;": """ &amp;SUBSTITUTE(INDEX(artwork.xlsx!H:H,QUOTIENT(ROW(A419)-1,3)+2)," ","") &amp;""",  " &amp;
     artwork.xlsx!$J$1&amp; ": """ &amp; INDEX(artwork.xlsx!J:J,QUOTIENT(ROW(A419)-1,3)+2) &amp;""",  " &amp;
     artwork.xlsx!$L$1&amp; ": """ &amp; SUBSTITUTE(IF(LEFT(INDEX(artwork.xlsx!L:L,QUOTIENT(ROW(A419)-1,3)+2),4)="http","",artwork.xlsx!$M$1) &amp; INDEX(artwork.xlsx!L:L,QUOTIENT(ROW(A419)-1,3)+2),artwork.xlsx!$N$1,"") &amp; """,",
 IF(AND(MOD(ROW(A419)-1,3)=1,INDEX(artwork.xlsx!J:J,QUOTIENT(ROW(A419)-1,3)+2)&lt;&gt;""),
SUBSTITUTE(    artwork.xlsx!$K$1&amp;": '\\n" &amp;
SUBSTITUTE(SUBSTITUTE(SUBSTITUTE(SUBSTITUTE(SUBSTITUTE(INDEX(artwork.xlsx!K:K,QUOTIENT(ROW(A419)-1,3)+2),"'","\'"),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IF(MOD(ROW(A419)-1,3)=2,"","")))</f>
        <v>text_html: '\
&lt;div class="card-text" style="top:47px;"&gt;&lt;div style="position:relative; top:-15px;"&gt;&lt;div style="font-weight: bold;"&gt;&lt;div style="line-height:22px;"&gt;\
&lt;div style="display:inline;"&gt;&lt;div style="display:inline; font-size:28px;"&gt;+3 Cartes&lt;/div&gt;&lt;/div&gt;&lt;br&gt;\
&lt;/div&gt;&lt;/div&gt;&lt;/div&gt;&lt;div style="position:relative; top:10px;"&gt;&lt;div style="line-height:20px;"&gt;\
&lt;div style="display:inline;"&gt;&lt;div style="display:inline; font-size:20px;"&gt;Placez une carte de votre main&lt;/div&gt;&lt;/div&gt;&lt;br&gt;\
&lt;div style="display:inline;"&gt;&lt;div style="display:inline; font-size:20px;"&gt;sur votre pioche.&lt;/div&gt;&lt;/div&gt;&lt;br&gt;\
&lt;/div&gt;&lt;/div&gt;&lt;/div&gt;'</v>
      </c>
    </row>
    <row r="425" spans="1:3" x14ac:dyDescent="0.25">
      <c r="A425" t="str">
        <f>IF(AND(MOD(ROW(A420)-1,3)=0,INDEX(artwork.xlsx!G:G,QUOTIENT(ROW(A420)-1,3)+2)&lt;&gt;""),"/* "&amp;INDEX(artwork.xlsx!G:G,QUOTIENT(ROW(A420)-1,3)+2)&amp;" */","  ")&amp;
IF(AND(INDEX(artwork.xlsx!F:F,QUOTIENT(ROW(A420)-1,3)+2)&lt;&gt;""),"/* "&amp;INDEX(artwork.xlsx!F:F,QUOTIENT(ROW(A420)-1,3)+2)&amp;" */","  ")&amp;IF(AND(ISERROR(MATCH("},",B425:B$5003,0)), ISERROR(MATCH("    ];",$A$5:A421,0))),"];","")</f>
        <v xml:space="preserve">    </v>
      </c>
      <c r="B425" t="str">
        <f t="shared" si="9"/>
        <v>},</v>
      </c>
      <c r="C425" s="18" t="str">
        <f>IF(AND(MOD(ROW(A420)-1,3)=0, INDEX(artwork.xlsx!J:J,QUOTIENT(ROW(A420)-1,3)+2)&lt;&gt;""),
     artwork.xlsx!$H$1&amp;": """ &amp;SUBSTITUTE(INDEX(artwork.xlsx!H:H,QUOTIENT(ROW(A420)-1,3)+2)," ","") &amp;""",  " &amp;
     artwork.xlsx!$J$1&amp; ": """ &amp; INDEX(artwork.xlsx!J:J,QUOTIENT(ROW(A420)-1,3)+2) &amp;""",  " &amp;
     artwork.xlsx!$L$1&amp; ": """ &amp; SUBSTITUTE(IF(LEFT(INDEX(artwork.xlsx!L:L,QUOTIENT(ROW(A420)-1,3)+2),4)="http","",artwork.xlsx!$M$1) &amp; INDEX(artwork.xlsx!L:L,QUOTIENT(ROW(A420)-1,3)+2),artwork.xlsx!$N$1,"") &amp; """,",
 IF(AND(MOD(ROW(A420)-1,3)=1,INDEX(artwork.xlsx!J:J,QUOTIENT(ROW(A420)-1,3)+2)&lt;&gt;""),
SUBSTITUTE(    artwork.xlsx!$K$1&amp;": '\\n" &amp;
SUBSTITUTE(SUBSTITUTE(SUBSTITUTE(SUBSTITUTE(SUBSTITUTE(INDEX(artwork.xlsx!K:K,QUOTIENT(ROW(A420)-1,3)+2),"'","\'"),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IF(MOD(ROW(A420)-1,3)=2,"","")))</f>
        <v/>
      </c>
    </row>
    <row r="426" spans="1:3" x14ac:dyDescent="0.25">
      <c r="A426" t="str">
        <f>IF(AND(MOD(ROW(A421)-1,3)=0,INDEX(artwork.xlsx!G:G,QUOTIENT(ROW(A421)-1,3)+2)&lt;&gt;""),"/* "&amp;INDEX(artwork.xlsx!G:G,QUOTIENT(ROW(A421)-1,3)+2)&amp;" */","  ")&amp;
IF(AND(INDEX(artwork.xlsx!F:F,QUOTIENT(ROW(A421)-1,3)+2)&lt;&gt;""),"/* "&amp;INDEX(artwork.xlsx!F:F,QUOTIENT(ROW(A421)-1,3)+2)&amp;" */","  ")&amp;IF(AND(ISERROR(MATCH("},",B426:B$5003,0)), ISERROR(MATCH("    ];",$A$5:A422,0))),"];","")</f>
        <v xml:space="preserve">    </v>
      </c>
      <c r="B426" t="str">
        <f t="shared" si="9"/>
        <v>{</v>
      </c>
      <c r="C426" s="18" t="str">
        <f>IF(AND(MOD(ROW(A421)-1,3)=0, INDEX(artwork.xlsx!J:J,QUOTIENT(ROW(A421)-1,3)+2)&lt;&gt;""),
     artwork.xlsx!$H$1&amp;": """ &amp;SUBSTITUTE(INDEX(artwork.xlsx!H:H,QUOTIENT(ROW(A421)-1,3)+2)," ","") &amp;""",  " &amp;
     artwork.xlsx!$J$1&amp; ": """ &amp; INDEX(artwork.xlsx!J:J,QUOTIENT(ROW(A421)-1,3)+2) &amp;""",  " &amp;
     artwork.xlsx!$L$1&amp; ": """ &amp; SUBSTITUTE(IF(LEFT(INDEX(artwork.xlsx!L:L,QUOTIENT(ROW(A421)-1,3)+2),4)="http","",artwork.xlsx!$M$1) &amp; INDEX(artwork.xlsx!L:L,QUOTIENT(ROW(A421)-1,3)+2),artwork.xlsx!$N$1,"") &amp; """,",
 IF(AND(MOD(ROW(A421)-1,3)=1,INDEX(artwork.xlsx!J:J,QUOTIENT(ROW(A421)-1,3)+2)&lt;&gt;""),
SUBSTITUTE(    artwork.xlsx!$K$1&amp;": '\\n" &amp;
SUBSTITUTE(SUBSTITUTE(SUBSTITUTE(SUBSTITUTE(SUBSTITUTE(INDEX(artwork.xlsx!K:K,QUOTIENT(ROW(A421)-1,3)+2),"'","\'"),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IF(MOD(ROW(A421)-1,3)=2,"","")))</f>
        <v>id: "tradingpost",  frenchName: "Comptoir",  artwork: "http://wiki.dominionstrategy.com/images/c/c3/Trading_PostArt.jpg",</v>
      </c>
    </row>
    <row r="427" spans="1:3" ht="90" x14ac:dyDescent="0.25">
      <c r="A427" t="str">
        <f>IF(AND(MOD(ROW(A422)-1,3)=0,INDEX(artwork.xlsx!G:G,QUOTIENT(ROW(A422)-1,3)+2)&lt;&gt;""),"/* "&amp;INDEX(artwork.xlsx!G:G,QUOTIENT(ROW(A422)-1,3)+2)&amp;" */","  ")&amp;
IF(AND(INDEX(artwork.xlsx!F:F,QUOTIENT(ROW(A422)-1,3)+2)&lt;&gt;""),"/* "&amp;INDEX(artwork.xlsx!F:F,QUOTIENT(ROW(A422)-1,3)+2)&amp;" */","  ")&amp;IF(AND(ISERROR(MATCH("},",B427:B$5003,0)), ISERROR(MATCH("    ];",$A$5:A426,0))),"];","")</f>
        <v xml:space="preserve">    </v>
      </c>
      <c r="B427" t="str">
        <f t="shared" si="9"/>
        <v/>
      </c>
      <c r="C427" s="18" t="str">
        <f>IF(AND(MOD(ROW(A422)-1,3)=0, INDEX(artwork.xlsx!J:J,QUOTIENT(ROW(A422)-1,3)+2)&lt;&gt;""),
     artwork.xlsx!$H$1&amp;": """ &amp;SUBSTITUTE(INDEX(artwork.xlsx!H:H,QUOTIENT(ROW(A422)-1,3)+2)," ","") &amp;""",  " &amp;
     artwork.xlsx!$J$1&amp; ": """ &amp; INDEX(artwork.xlsx!J:J,QUOTIENT(ROW(A422)-1,3)+2) &amp;""",  " &amp;
     artwork.xlsx!$L$1&amp; ": """ &amp; SUBSTITUTE(IF(LEFT(INDEX(artwork.xlsx!L:L,QUOTIENT(ROW(A422)-1,3)+2),4)="http","",artwork.xlsx!$M$1) &amp; INDEX(artwork.xlsx!L:L,QUOTIENT(ROW(A422)-1,3)+2),artwork.xlsx!$N$1,"") &amp; """,",
 IF(AND(MOD(ROW(A422)-1,3)=1,INDEX(artwork.xlsx!J:J,QUOTIENT(ROW(A422)-1,3)+2)&lt;&gt;""),
SUBSTITUTE(    artwork.xlsx!$K$1&amp;": '\\n" &amp;
SUBSTITUTE(SUBSTITUTE(SUBSTITUTE(SUBSTITUTE(SUBSTITUTE(INDEX(artwork.xlsx!K:K,QUOTIENT(ROW(A422)-1,3)+2),"'","\'"),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IF(MOD(ROW(A422)-1,3)=2,"","")))</f>
        <v>text_html: '\
&lt;div class="card-text" style="top:47px;"&gt;&lt;div style="position:relative; top:10px;"&gt;&lt;div style="line-height:19px;"&gt;\
&lt;div style="display:inline;"&gt;&lt;div style="display:inline; font-size:19px;"&gt;Écartez 2 cartes de votre main.&lt;/div&gt;&lt;/div&gt;&lt;br&gt;\
&lt;div style="display:inline;"&gt;&lt;div style="display:inline; font-size:19px;"&gt;Dans ce cas, recevez un Argent&lt;/div&gt;&lt;/div&gt;&lt;br&gt;\
&lt;div style="display:inline;"&gt;&lt;div style="display:inline; font-size:19px;"&gt;dans votre main.&lt;/div&gt;&lt;/div&gt;&lt;br&gt;\
&lt;/div&gt;&lt;/div&gt;&lt;/div&gt;'</v>
      </c>
    </row>
    <row r="428" spans="1:3" x14ac:dyDescent="0.25">
      <c r="A428" t="str">
        <f>IF(AND(MOD(ROW(A423)-1,3)=0,INDEX(artwork.xlsx!G:G,QUOTIENT(ROW(A423)-1,3)+2)&lt;&gt;""),"/* "&amp;INDEX(artwork.xlsx!G:G,QUOTIENT(ROW(A423)-1,3)+2)&amp;" */","  ")&amp;
IF(AND(INDEX(artwork.xlsx!F:F,QUOTIENT(ROW(A423)-1,3)+2)&lt;&gt;""),"/* "&amp;INDEX(artwork.xlsx!F:F,QUOTIENT(ROW(A423)-1,3)+2)&amp;" */","  ")&amp;IF(AND(ISERROR(MATCH("},",B428:B$5003,0)), ISERROR(MATCH("    ];",$A$5:A424,0))),"];","")</f>
        <v xml:space="preserve">    </v>
      </c>
      <c r="B428" t="str">
        <f t="shared" si="9"/>
        <v>},</v>
      </c>
      <c r="C428" s="18" t="str">
        <f>IF(AND(MOD(ROW(A423)-1,3)=0, INDEX(artwork.xlsx!J:J,QUOTIENT(ROW(A423)-1,3)+2)&lt;&gt;""),
     artwork.xlsx!$H$1&amp;": """ &amp;SUBSTITUTE(INDEX(artwork.xlsx!H:H,QUOTIENT(ROW(A423)-1,3)+2)," ","") &amp;""",  " &amp;
     artwork.xlsx!$J$1&amp; ": """ &amp; INDEX(artwork.xlsx!J:J,QUOTIENT(ROW(A423)-1,3)+2) &amp;""",  " &amp;
     artwork.xlsx!$L$1&amp; ": """ &amp; SUBSTITUTE(IF(LEFT(INDEX(artwork.xlsx!L:L,QUOTIENT(ROW(A423)-1,3)+2),4)="http","",artwork.xlsx!$M$1) &amp; INDEX(artwork.xlsx!L:L,QUOTIENT(ROW(A423)-1,3)+2),artwork.xlsx!$N$1,"") &amp; """,",
 IF(AND(MOD(ROW(A423)-1,3)=1,INDEX(artwork.xlsx!J:J,QUOTIENT(ROW(A423)-1,3)+2)&lt;&gt;""),
SUBSTITUTE(    artwork.xlsx!$K$1&amp;": '\\n" &amp;
SUBSTITUTE(SUBSTITUTE(SUBSTITUTE(SUBSTITUTE(SUBSTITUTE(INDEX(artwork.xlsx!K:K,QUOTIENT(ROW(A423)-1,3)+2),"'","\'"),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IF(MOD(ROW(A423)-1,3)=2,"","")))</f>
        <v/>
      </c>
    </row>
    <row r="429" spans="1:3" x14ac:dyDescent="0.25">
      <c r="A429" t="str">
        <f>IF(AND(MOD(ROW(A424)-1,3)=0,INDEX(artwork.xlsx!G:G,QUOTIENT(ROW(A424)-1,3)+2)&lt;&gt;""),"/* "&amp;INDEX(artwork.xlsx!G:G,QUOTIENT(ROW(A424)-1,3)+2)&amp;" */","  ")&amp;
IF(AND(INDEX(artwork.xlsx!F:F,QUOTIENT(ROW(A424)-1,3)+2)&lt;&gt;""),"/* "&amp;INDEX(artwork.xlsx!F:F,QUOTIENT(ROW(A424)-1,3)+2)&amp;" */","  ")&amp;IF(AND(ISERROR(MATCH("},",B429:B$5003,0)), ISERROR(MATCH("    ];",$A$5:A425,0))),"];","")</f>
        <v xml:space="preserve">    </v>
      </c>
      <c r="B429" t="str">
        <f t="shared" si="9"/>
        <v>{</v>
      </c>
      <c r="C429" s="18" t="str">
        <f>IF(AND(MOD(ROW(A424)-1,3)=0, INDEX(artwork.xlsx!J:J,QUOTIENT(ROW(A424)-1,3)+2)&lt;&gt;""),
     artwork.xlsx!$H$1&amp;": """ &amp;SUBSTITUTE(INDEX(artwork.xlsx!H:H,QUOTIENT(ROW(A424)-1,3)+2)," ","") &amp;""",  " &amp;
     artwork.xlsx!$J$1&amp; ": """ &amp; INDEX(artwork.xlsx!J:J,QUOTIENT(ROW(A424)-1,3)+2) &amp;""",  " &amp;
     artwork.xlsx!$L$1&amp; ": """ &amp; SUBSTITUTE(IF(LEFT(INDEX(artwork.xlsx!L:L,QUOTIENT(ROW(A424)-1,3)+2),4)="http","",artwork.xlsx!$M$1) &amp; INDEX(artwork.xlsx!L:L,QUOTIENT(ROW(A424)-1,3)+2),artwork.xlsx!$N$1,"") &amp; """,",
 IF(AND(MOD(ROW(A424)-1,3)=1,INDEX(artwork.xlsx!J:J,QUOTIENT(ROW(A424)-1,3)+2)&lt;&gt;""),
SUBSTITUTE(    artwork.xlsx!$K$1&amp;": '\\n" &amp;
SUBSTITUTE(SUBSTITUTE(SUBSTITUTE(SUBSTITUTE(SUBSTITUTE(INDEX(artwork.xlsx!K:K,QUOTIENT(ROW(A424)-1,3)+2),"'","\'"),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IF(MOD(ROW(A424)-1,3)=2,"","")))</f>
        <v>id: "scout",  frenchName: "Éclaireur",  artwork: "http://wiki.dominionstrategy.com/images/7/79/ScoutArt.jpg",</v>
      </c>
    </row>
    <row r="430" spans="1:3" ht="150" x14ac:dyDescent="0.25">
      <c r="A430" t="str">
        <f>IF(AND(MOD(ROW(A425)-1,3)=0,INDEX(artwork.xlsx!G:G,QUOTIENT(ROW(A425)-1,3)+2)&lt;&gt;""),"/* "&amp;INDEX(artwork.xlsx!G:G,QUOTIENT(ROW(A425)-1,3)+2)&amp;" */","  ")&amp;
IF(AND(INDEX(artwork.xlsx!F:F,QUOTIENT(ROW(A425)-1,3)+2)&lt;&gt;""),"/* "&amp;INDEX(artwork.xlsx!F:F,QUOTIENT(ROW(A425)-1,3)+2)&amp;" */","  ")&amp;IF(AND(ISERROR(MATCH("},",B430:B$5003,0)), ISERROR(MATCH("    ];",$A$5:A429,0))),"];","")</f>
        <v xml:space="preserve">    </v>
      </c>
      <c r="B430" t="str">
        <f t="shared" si="9"/>
        <v/>
      </c>
      <c r="C430" s="18" t="str">
        <f>IF(AND(MOD(ROW(A425)-1,3)=0, INDEX(artwork.xlsx!J:J,QUOTIENT(ROW(A425)-1,3)+2)&lt;&gt;""),
     artwork.xlsx!$H$1&amp;": """ &amp;SUBSTITUTE(INDEX(artwork.xlsx!H:H,QUOTIENT(ROW(A425)-1,3)+2)," ","") &amp;""",  " &amp;
     artwork.xlsx!$J$1&amp; ": """ &amp; INDEX(artwork.xlsx!J:J,QUOTIENT(ROW(A425)-1,3)+2) &amp;""",  " &amp;
     artwork.xlsx!$L$1&amp; ": """ &amp; SUBSTITUTE(IF(LEFT(INDEX(artwork.xlsx!L:L,QUOTIENT(ROW(A425)-1,3)+2),4)="http","",artwork.xlsx!$M$1) &amp; INDEX(artwork.xlsx!L:L,QUOTIENT(ROW(A425)-1,3)+2),artwork.xlsx!$N$1,"") &amp; """,",
 IF(AND(MOD(ROW(A425)-1,3)=1,INDEX(artwork.xlsx!J:J,QUOTIENT(ROW(A425)-1,3)+2)&lt;&gt;""),
SUBSTITUTE(    artwork.xlsx!$K$1&amp;": '\\n" &amp;
SUBSTITUTE(SUBSTITUTE(SUBSTITUTE(SUBSTITUTE(SUBSTITUTE(INDEX(artwork.xlsx!K:K,QUOTIENT(ROW(A425)-1,3)+2),"'","\'"),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IF(MOD(ROW(A425)-1,3)=2,"","")))</f>
        <v>text_html: '\
&lt;div class="card-text" style="top:10px;"&gt;&lt;div style="position:relative; top:5px;"&gt;&lt;div style="font-weight: bold;"&gt;\
&lt;div style="display:inline;"&gt;&lt;div style="display:inline; font-size:28px;"&gt;+1 Action&lt;/div&gt;&lt;/div&gt;&lt;br&gt;\
&lt;/div&gt;&lt;/div&gt;&lt;div style="position:relative; top:15px;"&gt;&lt;div style="line-height:18px;"&gt;\
&lt;div style="display:inline;"&gt;&lt;div style="display:inline; font-size:18px;"&gt;Dévoilez les 4 premières cartes de&lt;/div&gt;&lt;/div&gt;&lt;br&gt;\
&lt;div style="display:inline;"&gt;&lt;div style="display:inline; font-size:18px;"&gt;votre deck.  Placez les cartes &lt;b&gt;&lt;i&gt;Victoire&lt;/i&gt;&lt;/b&gt;&lt;/div&gt;&lt;/div&gt;&lt;br&gt;\
&lt;div style="display:inline;"&gt;&lt;div style="display:inline; font-size:18px;"&gt;dévoilées dans votre main. Placez les&lt;/div&gt;&lt;/div&gt;&lt;br&gt;\
&lt;div style="display:inline;"&gt;&lt;div style="display:inline; font-size:18px;"&gt;autres cartes sur le dessus de votre&lt;/div&gt;&lt;/div&gt;&lt;br&gt;\
&lt;div style="display:inline;"&gt;&lt;div style="display:inline; font-size:18px;"&gt;deck dans l\'ordre de votre choix.&lt;/div&gt;&lt;/div&gt;&lt;br&gt;\
&lt;/div&gt;&lt;/div&gt;&lt;/div&gt;'</v>
      </c>
    </row>
    <row r="431" spans="1:3" x14ac:dyDescent="0.25">
      <c r="A431" t="str">
        <f>IF(AND(MOD(ROW(A426)-1,3)=0,INDEX(artwork.xlsx!G:G,QUOTIENT(ROW(A426)-1,3)+2)&lt;&gt;""),"/* "&amp;INDEX(artwork.xlsx!G:G,QUOTIENT(ROW(A426)-1,3)+2)&amp;" */","  ")&amp;
IF(AND(INDEX(artwork.xlsx!F:F,QUOTIENT(ROW(A426)-1,3)+2)&lt;&gt;""),"/* "&amp;INDEX(artwork.xlsx!F:F,QUOTIENT(ROW(A426)-1,3)+2)&amp;" */","  ")&amp;IF(AND(ISERROR(MATCH("},",B431:B$5003,0)), ISERROR(MATCH("    ];",$A$5:A427,0))),"];","")</f>
        <v xml:space="preserve">    </v>
      </c>
      <c r="B431" t="str">
        <f t="shared" si="9"/>
        <v>},</v>
      </c>
      <c r="C431" s="18" t="str">
        <f>IF(AND(MOD(ROW(A426)-1,3)=0, INDEX(artwork.xlsx!J:J,QUOTIENT(ROW(A426)-1,3)+2)&lt;&gt;""),
     artwork.xlsx!$H$1&amp;": """ &amp;SUBSTITUTE(INDEX(artwork.xlsx!H:H,QUOTIENT(ROW(A426)-1,3)+2)," ","") &amp;""",  " &amp;
     artwork.xlsx!$J$1&amp; ": """ &amp; INDEX(artwork.xlsx!J:J,QUOTIENT(ROW(A426)-1,3)+2) &amp;""",  " &amp;
     artwork.xlsx!$L$1&amp; ": """ &amp; SUBSTITUTE(IF(LEFT(INDEX(artwork.xlsx!L:L,QUOTIENT(ROW(A426)-1,3)+2),4)="http","",artwork.xlsx!$M$1) &amp; INDEX(artwork.xlsx!L:L,QUOTIENT(ROW(A426)-1,3)+2),artwork.xlsx!$N$1,"") &amp; """,",
 IF(AND(MOD(ROW(A426)-1,3)=1,INDEX(artwork.xlsx!J:J,QUOTIENT(ROW(A426)-1,3)+2)&lt;&gt;""),
SUBSTITUTE(    artwork.xlsx!$K$1&amp;": '\\n" &amp;
SUBSTITUTE(SUBSTITUTE(SUBSTITUTE(SUBSTITUTE(SUBSTITUTE(INDEX(artwork.xlsx!K:K,QUOTIENT(ROW(A426)-1,3)+2),"'","\'"),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IF(MOD(ROW(A426)-1,3)=2,"","")))</f>
        <v/>
      </c>
    </row>
    <row r="432" spans="1:3" x14ac:dyDescent="0.25">
      <c r="A432" t="str">
        <f>IF(AND(MOD(ROW(A427)-1,3)=0,INDEX(artwork.xlsx!G:G,QUOTIENT(ROW(A427)-1,3)+2)&lt;&gt;""),"/* "&amp;INDEX(artwork.xlsx!G:G,QUOTIENT(ROW(A427)-1,3)+2)&amp;" */","  ")&amp;
IF(AND(INDEX(artwork.xlsx!F:F,QUOTIENT(ROW(A427)-1,3)+2)&lt;&gt;""),"/* "&amp;INDEX(artwork.xlsx!F:F,QUOTIENT(ROW(A427)-1,3)+2)&amp;" */","  ")&amp;IF(AND(ISERROR(MATCH("},",B432:B$5003,0)), ISERROR(MATCH("    ];",$A$5:A428,0))),"];","")</f>
        <v xml:space="preserve">    </v>
      </c>
      <c r="B432" t="str">
        <f t="shared" si="9"/>
        <v>{</v>
      </c>
      <c r="C432" s="18" t="str">
        <f>IF(AND(MOD(ROW(A427)-1,3)=0, INDEX(artwork.xlsx!J:J,QUOTIENT(ROW(A427)-1,3)+2)&lt;&gt;""),
     artwork.xlsx!$H$1&amp;": """ &amp;SUBSTITUTE(INDEX(artwork.xlsx!H:H,QUOTIENT(ROW(A427)-1,3)+2)," ","") &amp;""",  " &amp;
     artwork.xlsx!$J$1&amp; ": """ &amp; INDEX(artwork.xlsx!J:J,QUOTIENT(ROW(A427)-1,3)+2) &amp;""",  " &amp;
     artwork.xlsx!$L$1&amp; ": """ &amp; SUBSTITUTE(IF(LEFT(INDEX(artwork.xlsx!L:L,QUOTIENT(ROW(A427)-1,3)+2),4)="http","",artwork.xlsx!$M$1) &amp; INDEX(artwork.xlsx!L:L,QUOTIENT(ROW(A427)-1,3)+2),artwork.xlsx!$N$1,"") &amp; """,",
 IF(AND(MOD(ROW(A427)-1,3)=1,INDEX(artwork.xlsx!J:J,QUOTIENT(ROW(A427)-1,3)+2)&lt;&gt;""),
SUBSTITUTE(    artwork.xlsx!$K$1&amp;": '\\n" &amp;
SUBSTITUTE(SUBSTITUTE(SUBSTITUTE(SUBSTITUTE(SUBSTITUTE(INDEX(artwork.xlsx!K:K,QUOTIENT(ROW(A427)-1,3)+2),"'","\'"),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IF(MOD(ROW(A427)-1,3)=2,"","")))</f>
        <v>id: "duke",  frenchName: "Duc",  artwork: "http://wiki.dominionstrategy.com/images/6/6e/DukeArt.jpg",</v>
      </c>
    </row>
    <row r="433" spans="1:3" ht="135" x14ac:dyDescent="0.25">
      <c r="A433" t="str">
        <f>IF(AND(MOD(ROW(A428)-1,3)=0,INDEX(artwork.xlsx!G:G,QUOTIENT(ROW(A428)-1,3)+2)&lt;&gt;""),"/* "&amp;INDEX(artwork.xlsx!G:G,QUOTIENT(ROW(A428)-1,3)+2)&amp;" */","  ")&amp;
IF(AND(INDEX(artwork.xlsx!F:F,QUOTIENT(ROW(A428)-1,3)+2)&lt;&gt;""),"/* "&amp;INDEX(artwork.xlsx!F:F,QUOTIENT(ROW(A428)-1,3)+2)&amp;" */","  ")&amp;IF(AND(ISERROR(MATCH("},",B433:B$5003,0)), ISERROR(MATCH("    ];",$A$5:A432,0))),"];","")</f>
        <v xml:space="preserve">    </v>
      </c>
      <c r="B433" t="str">
        <f t="shared" si="9"/>
        <v/>
      </c>
      <c r="C433" s="18" t="str">
        <f>IF(AND(MOD(ROW(A428)-1,3)=0, INDEX(artwork.xlsx!J:J,QUOTIENT(ROW(A428)-1,3)+2)&lt;&gt;""),
     artwork.xlsx!$H$1&amp;": """ &amp;SUBSTITUTE(INDEX(artwork.xlsx!H:H,QUOTIENT(ROW(A428)-1,3)+2)," ","") &amp;""",  " &amp;
     artwork.xlsx!$J$1&amp; ": """ &amp; INDEX(artwork.xlsx!J:J,QUOTIENT(ROW(A428)-1,3)+2) &amp;""",  " &amp;
     artwork.xlsx!$L$1&amp; ": """ &amp; SUBSTITUTE(IF(LEFT(INDEX(artwork.xlsx!L:L,QUOTIENT(ROW(A428)-1,3)+2),4)="http","",artwork.xlsx!$M$1) &amp; INDEX(artwork.xlsx!L:L,QUOTIENT(ROW(A428)-1,3)+2),artwork.xlsx!$N$1,"") &amp; """,",
 IF(AND(MOD(ROW(A428)-1,3)=1,INDEX(artwork.xlsx!J:J,QUOTIENT(ROW(A428)-1,3)+2)&lt;&gt;""),
SUBSTITUTE(    artwork.xlsx!$K$1&amp;": '\\n" &amp;
SUBSTITUTE(SUBSTITUTE(SUBSTITUTE(SUBSTITUTE(SUBSTITUTE(INDEX(artwork.xlsx!K:K,QUOTIENT(ROW(A428)-1,3)+2),"'","\'"),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IF(MOD(ROW(A428)-1,3)=2,"","")))</f>
        <v>text_html: '\
&lt;div class="card-text" style="top:55px;"&gt;&lt;div style="position:relative; top:undefinedpx;"&gt;&lt;div style="line-height:20px;"&gt;\
&lt;div style="display:inline;"&gt;&lt;div style="display:inline; font-size:20px;"&gt;Vaut         pour chaque Duché&lt;/div&gt;&lt;/div&gt;&lt;br&gt;\
&lt;div style="display:inline;"&gt;&lt;div style="display:inline; font-size:20px;"&gt;que vous avez.&lt;/div&gt;&lt;/div&gt;&lt;br&gt;\
&lt;/div&gt;&lt;/div&gt;\
&lt;div class="card-text-vp-icon-container" style="display:inline; transform:scale(0.2); top:1px;left:78px;"&gt;\
&lt;div class="card-text-vp-text-container"&gt;\
&lt;div class="card-text-vp-text" style="top:8px;"&gt;1&lt;/div&gt;&lt;/div&gt;\
&lt;div class="card-text-vp-icon"&gt;&lt;/div&gt;&lt;/div&gt;&lt;/div&gt;'</v>
      </c>
    </row>
    <row r="434" spans="1:3" x14ac:dyDescent="0.25">
      <c r="A434" t="str">
        <f>IF(AND(MOD(ROW(A429)-1,3)=0,INDEX(artwork.xlsx!G:G,QUOTIENT(ROW(A429)-1,3)+2)&lt;&gt;""),"/* "&amp;INDEX(artwork.xlsx!G:G,QUOTIENT(ROW(A429)-1,3)+2)&amp;" */","  ")&amp;
IF(AND(INDEX(artwork.xlsx!F:F,QUOTIENT(ROW(A429)-1,3)+2)&lt;&gt;""),"/* "&amp;INDEX(artwork.xlsx!F:F,QUOTIENT(ROW(A429)-1,3)+2)&amp;" */","  ")&amp;IF(AND(ISERROR(MATCH("},",B434:B$5003,0)), ISERROR(MATCH("    ];",$A$5:A430,0))),"];","")</f>
        <v xml:space="preserve">    </v>
      </c>
      <c r="B434" t="str">
        <f t="shared" si="9"/>
        <v>},</v>
      </c>
      <c r="C434" s="18" t="str">
        <f>IF(AND(MOD(ROW(A429)-1,3)=0, INDEX(artwork.xlsx!J:J,QUOTIENT(ROW(A429)-1,3)+2)&lt;&gt;""),
     artwork.xlsx!$H$1&amp;": """ &amp;SUBSTITUTE(INDEX(artwork.xlsx!H:H,QUOTIENT(ROW(A429)-1,3)+2)," ","") &amp;""",  " &amp;
     artwork.xlsx!$J$1&amp; ": """ &amp; INDEX(artwork.xlsx!J:J,QUOTIENT(ROW(A429)-1,3)+2) &amp;""",  " &amp;
     artwork.xlsx!$L$1&amp; ": """ &amp; SUBSTITUTE(IF(LEFT(INDEX(artwork.xlsx!L:L,QUOTIENT(ROW(A429)-1,3)+2),4)="http","",artwork.xlsx!$M$1) &amp; INDEX(artwork.xlsx!L:L,QUOTIENT(ROW(A429)-1,3)+2),artwork.xlsx!$N$1,"") &amp; """,",
 IF(AND(MOD(ROW(A429)-1,3)=1,INDEX(artwork.xlsx!J:J,QUOTIENT(ROW(A429)-1,3)+2)&lt;&gt;""),
SUBSTITUTE(    artwork.xlsx!$K$1&amp;": '\\n" &amp;
SUBSTITUTE(SUBSTITUTE(SUBSTITUTE(SUBSTITUTE(SUBSTITUTE(INDEX(artwork.xlsx!K:K,QUOTIENT(ROW(A429)-1,3)+2),"'","\'"),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IF(MOD(ROW(A429)-1,3)=2,"","")))</f>
        <v/>
      </c>
    </row>
    <row r="435" spans="1:3" x14ac:dyDescent="0.25">
      <c r="A435" t="str">
        <f>IF(AND(MOD(ROW(A430)-1,3)=0,INDEX(artwork.xlsx!G:G,QUOTIENT(ROW(A430)-1,3)+2)&lt;&gt;""),"/* "&amp;INDEX(artwork.xlsx!G:G,QUOTIENT(ROW(A430)-1,3)+2)&amp;" */","  ")&amp;
IF(AND(INDEX(artwork.xlsx!F:F,QUOTIENT(ROW(A430)-1,3)+2)&lt;&gt;""),"/* "&amp;INDEX(artwork.xlsx!F:F,QUOTIENT(ROW(A430)-1,3)+2)&amp;" */","  ")&amp;IF(AND(ISERROR(MATCH("},",B435:B$5003,0)), ISERROR(MATCH("    ];",$A$5:A431,0))),"];","")</f>
        <v xml:space="preserve">    </v>
      </c>
      <c r="B435" t="str">
        <f t="shared" si="9"/>
        <v>{</v>
      </c>
      <c r="C435" s="18" t="str">
        <f>IF(AND(MOD(ROW(A430)-1,3)=0, INDEX(artwork.xlsx!J:J,QUOTIENT(ROW(A430)-1,3)+2)&lt;&gt;""),
     artwork.xlsx!$H$1&amp;": """ &amp;SUBSTITUTE(INDEX(artwork.xlsx!H:H,QUOTIENT(ROW(A430)-1,3)+2)," ","") &amp;""",  " &amp;
     artwork.xlsx!$J$1&amp; ": """ &amp; INDEX(artwork.xlsx!J:J,QUOTIENT(ROW(A430)-1,3)+2) &amp;""",  " &amp;
     artwork.xlsx!$L$1&amp; ": """ &amp; SUBSTITUTE(IF(LEFT(INDEX(artwork.xlsx!L:L,QUOTIENT(ROW(A430)-1,3)+2),4)="http","",artwork.xlsx!$M$1) &amp; INDEX(artwork.xlsx!L:L,QUOTIENT(ROW(A430)-1,3)+2),artwork.xlsx!$N$1,"") &amp; """,",
 IF(AND(MOD(ROW(A430)-1,3)=1,INDEX(artwork.xlsx!J:J,QUOTIENT(ROW(A430)-1,3)+2)&lt;&gt;""),
SUBSTITUTE(    artwork.xlsx!$K$1&amp;": '\\n" &amp;
SUBSTITUTE(SUBSTITUTE(SUBSTITUTE(SUBSTITUTE(SUBSTITUTE(INDEX(artwork.xlsx!K:K,QUOTIENT(ROW(A430)-1,3)+2),"'","\'"),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IF(MOD(ROW(A430)-1,3)=2,"","")))</f>
        <v>id: "baron",  frenchName: "Baron",  artwork: "http://wiki.dominionstrategy.com/images/d/dc/BaronArt.jpg",</v>
      </c>
    </row>
    <row r="436" spans="1:3" ht="165" x14ac:dyDescent="0.25">
      <c r="A436" t="str">
        <f>IF(AND(MOD(ROW(A431)-1,3)=0,INDEX(artwork.xlsx!G:G,QUOTIENT(ROW(A431)-1,3)+2)&lt;&gt;""),"/* "&amp;INDEX(artwork.xlsx!G:G,QUOTIENT(ROW(A431)-1,3)+2)&amp;" */","  ")&amp;
IF(AND(INDEX(artwork.xlsx!F:F,QUOTIENT(ROW(A431)-1,3)+2)&lt;&gt;""),"/* "&amp;INDEX(artwork.xlsx!F:F,QUOTIENT(ROW(A431)-1,3)+2)&amp;" */","  ")&amp;IF(AND(ISERROR(MATCH("},",B436:B$5003,0)), ISERROR(MATCH("    ];",$A$5:A435,0))),"];","")</f>
        <v xml:space="preserve">    </v>
      </c>
      <c r="B436" t="str">
        <f t="shared" si="9"/>
        <v/>
      </c>
      <c r="C436" s="18" t="str">
        <f>IF(AND(MOD(ROW(A431)-1,3)=0, INDEX(artwork.xlsx!J:J,QUOTIENT(ROW(A431)-1,3)+2)&lt;&gt;""),
     artwork.xlsx!$H$1&amp;": """ &amp;SUBSTITUTE(INDEX(artwork.xlsx!H:H,QUOTIENT(ROW(A431)-1,3)+2)," ","") &amp;""",  " &amp;
     artwork.xlsx!$J$1&amp; ": """ &amp; INDEX(artwork.xlsx!J:J,QUOTIENT(ROW(A431)-1,3)+2) &amp;""",  " &amp;
     artwork.xlsx!$L$1&amp; ": """ &amp; SUBSTITUTE(IF(LEFT(INDEX(artwork.xlsx!L:L,QUOTIENT(ROW(A431)-1,3)+2),4)="http","",artwork.xlsx!$M$1) &amp; INDEX(artwork.xlsx!L:L,QUOTIENT(ROW(A431)-1,3)+2),artwork.xlsx!$N$1,"") &amp; """,",
 IF(AND(MOD(ROW(A431)-1,3)=1,INDEX(artwork.xlsx!J:J,QUOTIENT(ROW(A431)-1,3)+2)&lt;&gt;""),
SUBSTITUTE(    artwork.xlsx!$K$1&amp;": '\\n" &amp;
SUBSTITUTE(SUBSTITUTE(SUBSTITUTE(SUBSTITUTE(SUBSTITUTE(INDEX(artwork.xlsx!K:K,QUOTIENT(ROW(A431)-1,3)+2),"'","\'"),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IF(MOD(ROW(A431)-1,3)=2,"","")))</f>
        <v>text_html: '\
&lt;div class="card-text" style="top:30px;"&gt;&lt;div style="position:relative; top:10px;"&gt;&lt;div style="font-weight: bold;"&gt;&lt;div style="line-height:20px;"&gt;\
&lt;div style="display:inline;"&gt;&lt;div style="display:inline; font-size:28px;"&gt;+1 Achat&lt;/div&gt;&lt;/div&gt;&lt;br&gt;\
&lt;/div&gt;&lt;/div&gt;&lt;/div&gt;&lt;div style="position:relative; top:20px;"&gt;&lt;div style="line-height:20px;"&gt;\
&lt;div style="display:inline;"&gt;&lt;div style="display:inline; font-size:20px;"&gt;Vous pouvez défausser un&lt;/div&gt;&lt;/div&gt;&lt;br&gt;\
&lt;div style="display:inline;"&gt;&lt;div style="display:inline; font-size:20px;"&gt;Domaine pour +      . Si vous ne&lt;/div&gt;&lt;/div&gt;&lt;br&gt;\
&lt;div style="display:inline;"&gt;&lt;div style="display:inline; font-size:20px;"&gt;le faites pas, recevez un Domaine.&lt;/div&gt;&lt;/div&gt;&lt;br&gt;\
&lt;/div&gt;&lt;/div&gt;\
&lt;div class="card-text-coin-icon" style="transform:scale(0.19); top:65px; display: inline;left:148px;"&gt;\
&lt;div class="card-text-coin-text-container" style="display:inline;"&gt;\
&lt;div class="card-text-coin-text" style="color: black; display:inline; top:8px;"&gt;4&lt;/div&gt;&lt;/div&gt;&lt;/div&gt;&lt;/div&gt;'</v>
      </c>
    </row>
    <row r="437" spans="1:3" x14ac:dyDescent="0.25">
      <c r="A437" t="str">
        <f>IF(AND(MOD(ROW(A432)-1,3)=0,INDEX(artwork.xlsx!G:G,QUOTIENT(ROW(A432)-1,3)+2)&lt;&gt;""),"/* "&amp;INDEX(artwork.xlsx!G:G,QUOTIENT(ROW(A432)-1,3)+2)&amp;" */","  ")&amp;
IF(AND(INDEX(artwork.xlsx!F:F,QUOTIENT(ROW(A432)-1,3)+2)&lt;&gt;""),"/* "&amp;INDEX(artwork.xlsx!F:F,QUOTIENT(ROW(A432)-1,3)+2)&amp;" */","  ")&amp;IF(AND(ISERROR(MATCH("},",B437:B$5003,0)), ISERROR(MATCH("    ];",$A$5:A433,0))),"];","")</f>
        <v xml:space="preserve">    </v>
      </c>
      <c r="B437" t="str">
        <f t="shared" si="9"/>
        <v>},</v>
      </c>
      <c r="C437" s="18" t="str">
        <f>IF(AND(MOD(ROW(A432)-1,3)=0, INDEX(artwork.xlsx!J:J,QUOTIENT(ROW(A432)-1,3)+2)&lt;&gt;""),
     artwork.xlsx!$H$1&amp;": """ &amp;SUBSTITUTE(INDEX(artwork.xlsx!H:H,QUOTIENT(ROW(A432)-1,3)+2)," ","") &amp;""",  " &amp;
     artwork.xlsx!$J$1&amp; ": """ &amp; INDEX(artwork.xlsx!J:J,QUOTIENT(ROW(A432)-1,3)+2) &amp;""",  " &amp;
     artwork.xlsx!$L$1&amp; ": """ &amp; SUBSTITUTE(IF(LEFT(INDEX(artwork.xlsx!L:L,QUOTIENT(ROW(A432)-1,3)+2),4)="http","",artwork.xlsx!$M$1) &amp; INDEX(artwork.xlsx!L:L,QUOTIENT(ROW(A432)-1,3)+2),artwork.xlsx!$N$1,"") &amp; """,",
 IF(AND(MOD(ROW(A432)-1,3)=1,INDEX(artwork.xlsx!J:J,QUOTIENT(ROW(A432)-1,3)+2)&lt;&gt;""),
SUBSTITUTE(    artwork.xlsx!$K$1&amp;": '\\n" &amp;
SUBSTITUTE(SUBSTITUTE(SUBSTITUTE(SUBSTITUTE(SUBSTITUTE(INDEX(artwork.xlsx!K:K,QUOTIENT(ROW(A432)-1,3)+2),"'","\'"),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IF(MOD(ROW(A432)-1,3)=2,"","")))</f>
        <v/>
      </c>
    </row>
    <row r="438" spans="1:3" x14ac:dyDescent="0.25">
      <c r="A438" t="str">
        <f>IF(AND(MOD(ROW(A433)-1,3)=0,INDEX(artwork.xlsx!G:G,QUOTIENT(ROW(A433)-1,3)+2)&lt;&gt;""),"/* "&amp;INDEX(artwork.xlsx!G:G,QUOTIENT(ROW(A433)-1,3)+2)&amp;" */","  ")&amp;
IF(AND(INDEX(artwork.xlsx!F:F,QUOTIENT(ROW(A433)-1,3)+2)&lt;&gt;""),"/* "&amp;INDEX(artwork.xlsx!F:F,QUOTIENT(ROW(A433)-1,3)+2)&amp;" */","  ")&amp;IF(AND(ISERROR(MATCH("},",B438:B$5003,0)), ISERROR(MATCH("    ];",$A$5:A434,0))),"];","")</f>
        <v xml:space="preserve">    </v>
      </c>
      <c r="B438" t="str">
        <f t="shared" si="9"/>
        <v>{</v>
      </c>
      <c r="C438" s="18" t="str">
        <f>IF(AND(MOD(ROW(A433)-1,3)=0, INDEX(artwork.xlsx!J:J,QUOTIENT(ROW(A433)-1,3)+2)&lt;&gt;""),
     artwork.xlsx!$H$1&amp;": """ &amp;SUBSTITUTE(INDEX(artwork.xlsx!H:H,QUOTIENT(ROW(A433)-1,3)+2)," ","") &amp;""",  " &amp;
     artwork.xlsx!$J$1&amp; ": """ &amp; INDEX(artwork.xlsx!J:J,QUOTIENT(ROW(A433)-1,3)+2) &amp;""",  " &amp;
     artwork.xlsx!$L$1&amp; ": """ &amp; SUBSTITUTE(IF(LEFT(INDEX(artwork.xlsx!L:L,QUOTIENT(ROW(A433)-1,3)+2),4)="http","",artwork.xlsx!$M$1) &amp; INDEX(artwork.xlsx!L:L,QUOTIENT(ROW(A433)-1,3)+2),artwork.xlsx!$N$1,"") &amp; """,",
 IF(AND(MOD(ROW(A433)-1,3)=1,INDEX(artwork.xlsx!J:J,QUOTIENT(ROW(A433)-1,3)+2)&lt;&gt;""),
SUBSTITUTE(    artwork.xlsx!$K$1&amp;": '\\n" &amp;
SUBSTITUTE(SUBSTITUTE(SUBSTITUTE(SUBSTITUTE(SUBSTITUTE(INDEX(artwork.xlsx!K:K,QUOTIENT(ROW(A433)-1,3)+2),"'","\'"),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IF(MOD(ROW(A433)-1,3)=2,"","")))</f>
        <v>id: "swindler",  frenchName: "Escroc",  artwork: "http://wiki.dominionstrategy.com/images/2/27/SwindlerArt.jpg",</v>
      </c>
    </row>
    <row r="439" spans="1:3" ht="180" x14ac:dyDescent="0.25">
      <c r="A439" t="str">
        <f>IF(AND(MOD(ROW(A434)-1,3)=0,INDEX(artwork.xlsx!G:G,QUOTIENT(ROW(A434)-1,3)+2)&lt;&gt;""),"/* "&amp;INDEX(artwork.xlsx!G:G,QUOTIENT(ROW(A434)-1,3)+2)&amp;" */","  ")&amp;
IF(AND(INDEX(artwork.xlsx!F:F,QUOTIENT(ROW(A434)-1,3)+2)&lt;&gt;""),"/* "&amp;INDEX(artwork.xlsx!F:F,QUOTIENT(ROW(A434)-1,3)+2)&amp;" */","  ")&amp;IF(AND(ISERROR(MATCH("},",B439:B$5003,0)), ISERROR(MATCH("    ];",$A$5:A438,0))),"];","")</f>
        <v xml:space="preserve">    </v>
      </c>
      <c r="B439" t="str">
        <f t="shared" si="9"/>
        <v/>
      </c>
      <c r="C439" s="18" t="str">
        <f>IF(AND(MOD(ROW(A434)-1,3)=0, INDEX(artwork.xlsx!J:J,QUOTIENT(ROW(A434)-1,3)+2)&lt;&gt;""),
     artwork.xlsx!$H$1&amp;": """ &amp;SUBSTITUTE(INDEX(artwork.xlsx!H:H,QUOTIENT(ROW(A434)-1,3)+2)," ","") &amp;""",  " &amp;
     artwork.xlsx!$J$1&amp; ": """ &amp; INDEX(artwork.xlsx!J:J,QUOTIENT(ROW(A434)-1,3)+2) &amp;""",  " &amp;
     artwork.xlsx!$L$1&amp; ": """ &amp; SUBSTITUTE(IF(LEFT(INDEX(artwork.xlsx!L:L,QUOTIENT(ROW(A434)-1,3)+2),4)="http","",artwork.xlsx!$M$1) &amp; INDEX(artwork.xlsx!L:L,QUOTIENT(ROW(A434)-1,3)+2),artwork.xlsx!$N$1,"") &amp; """,",
 IF(AND(MOD(ROW(A434)-1,3)=1,INDEX(artwork.xlsx!J:J,QUOTIENT(ROW(A434)-1,3)+2)&lt;&gt;""),
SUBSTITUTE(    artwork.xlsx!$K$1&amp;": '\\n" &amp;
SUBSTITUTE(SUBSTITUTE(SUBSTITUTE(SUBSTITUTE(SUBSTITUTE(INDEX(artwork.xlsx!K:K,QUOTIENT(ROW(A434)-1,3)+2),"'","\'"),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IF(MOD(ROW(A434)-1,3)=2,"","")))</f>
        <v>text_html: '\
&lt;div class="card-text" style="top:20px;"&gt;&lt;div style="position: relative; left:-15px;"&gt;&lt;div style="font-weight: bold;"&gt;\
&lt;div style="display:inline;"&gt;+&lt;/div&gt;&lt;br&gt;\
&lt;/div&gt;&lt;/div&gt;&lt;div style="position:relative; top:15px;"&gt;&lt;div style="line-height:19px;"&gt;\
&lt;div style="display:inline;"&gt;&lt;div style="display:inline; font-size:19px;"&gt;Tous vos adversaires écartent&lt;/div&gt;&lt;/div&gt;&lt;br&gt;\
&lt;div style="display:inline;"&gt;&lt;div style="display:inline; font-size:19px;"&gt;la carte du haut de leur pioche et&lt;/div&gt;&lt;/div&gt;&lt;br&gt;\
&lt;div style="display:inline;"&gt;&lt;div style="display:inline; font-size:19px;"&gt;reçoivent une carte de même coût&lt;/div&gt;&lt;/div&gt;&lt;br&gt;\
&lt;div style="display:inline;"&gt;&lt;div style="display:inline; font-size:19px;"&gt;de votre choix.&lt;/div&gt;&lt;/div&gt;&lt;br&gt;\
&lt;/div&gt;&lt;/div&gt;\
&lt;div class="card-text-coin-icon" style="transform:scale(0.22); top:0px;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440" spans="1:3" x14ac:dyDescent="0.25">
      <c r="A440" t="str">
        <f>IF(AND(MOD(ROW(A435)-1,3)=0,INDEX(artwork.xlsx!G:G,QUOTIENT(ROW(A435)-1,3)+2)&lt;&gt;""),"/* "&amp;INDEX(artwork.xlsx!G:G,QUOTIENT(ROW(A435)-1,3)+2)&amp;" */","  ")&amp;
IF(AND(INDEX(artwork.xlsx!F:F,QUOTIENT(ROW(A435)-1,3)+2)&lt;&gt;""),"/* "&amp;INDEX(artwork.xlsx!F:F,QUOTIENT(ROW(A435)-1,3)+2)&amp;" */","  ")&amp;IF(AND(ISERROR(MATCH("},",B440:B$5003,0)), ISERROR(MATCH("    ];",$A$5:A436,0))),"];","")</f>
        <v xml:space="preserve">    </v>
      </c>
      <c r="B440" t="str">
        <f t="shared" si="9"/>
        <v>},</v>
      </c>
      <c r="C440" s="18" t="str">
        <f>IF(AND(MOD(ROW(A435)-1,3)=0, INDEX(artwork.xlsx!J:J,QUOTIENT(ROW(A435)-1,3)+2)&lt;&gt;""),
     artwork.xlsx!$H$1&amp;": """ &amp;SUBSTITUTE(INDEX(artwork.xlsx!H:H,QUOTIENT(ROW(A435)-1,3)+2)," ","") &amp;""",  " &amp;
     artwork.xlsx!$J$1&amp; ": """ &amp; INDEX(artwork.xlsx!J:J,QUOTIENT(ROW(A435)-1,3)+2) &amp;""",  " &amp;
     artwork.xlsx!$L$1&amp; ": """ &amp; SUBSTITUTE(IF(LEFT(INDEX(artwork.xlsx!L:L,QUOTIENT(ROW(A435)-1,3)+2),4)="http","",artwork.xlsx!$M$1) &amp; INDEX(artwork.xlsx!L:L,QUOTIENT(ROW(A435)-1,3)+2),artwork.xlsx!$N$1,"") &amp; """,",
 IF(AND(MOD(ROW(A435)-1,3)=1,INDEX(artwork.xlsx!J:J,QUOTIENT(ROW(A435)-1,3)+2)&lt;&gt;""),
SUBSTITUTE(    artwork.xlsx!$K$1&amp;": '\\n" &amp;
SUBSTITUTE(SUBSTITUTE(SUBSTITUTE(SUBSTITUTE(SUBSTITUTE(INDEX(artwork.xlsx!K:K,QUOTIENT(ROW(A435)-1,3)+2),"'","\'"),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IF(MOD(ROW(A435)-1,3)=2,"","")))</f>
        <v/>
      </c>
    </row>
    <row r="441" spans="1:3" x14ac:dyDescent="0.25">
      <c r="A441" t="str">
        <f>IF(AND(MOD(ROW(A436)-1,3)=0,INDEX(artwork.xlsx!G:G,QUOTIENT(ROW(A436)-1,3)+2)&lt;&gt;""),"/* "&amp;INDEX(artwork.xlsx!G:G,QUOTIENT(ROW(A436)-1,3)+2)&amp;" */","  ")&amp;
IF(AND(INDEX(artwork.xlsx!F:F,QUOTIENT(ROW(A436)-1,3)+2)&lt;&gt;""),"/* "&amp;INDEX(artwork.xlsx!F:F,QUOTIENT(ROW(A436)-1,3)+2)&amp;" */","  ")&amp;IF(AND(ISERROR(MATCH("},",B441:B$5003,0)), ISERROR(MATCH("    ];",$A$5:A437,0))),"];","")</f>
        <v xml:space="preserve">    </v>
      </c>
      <c r="B441" t="str">
        <f t="shared" si="9"/>
        <v>{</v>
      </c>
      <c r="C441" s="18" t="str">
        <f>IF(AND(MOD(ROW(A436)-1,3)=0, INDEX(artwork.xlsx!J:J,QUOTIENT(ROW(A436)-1,3)+2)&lt;&gt;""),
     artwork.xlsx!$H$1&amp;": """ &amp;SUBSTITUTE(INDEX(artwork.xlsx!H:H,QUOTIENT(ROW(A436)-1,3)+2)," ","") &amp;""",  " &amp;
     artwork.xlsx!$J$1&amp; ": """ &amp; INDEX(artwork.xlsx!J:J,QUOTIENT(ROW(A436)-1,3)+2) &amp;""",  " &amp;
     artwork.xlsx!$L$1&amp; ": """ &amp; SUBSTITUTE(IF(LEFT(INDEX(artwork.xlsx!L:L,QUOTIENT(ROW(A436)-1,3)+2),4)="http","",artwork.xlsx!$M$1) &amp; INDEX(artwork.xlsx!L:L,QUOTIENT(ROW(A436)-1,3)+2),artwork.xlsx!$N$1,"") &amp; """,",
 IF(AND(MOD(ROW(A436)-1,3)=1,INDEX(artwork.xlsx!J:J,QUOTIENT(ROW(A436)-1,3)+2)&lt;&gt;""),
SUBSTITUTE(    artwork.xlsx!$K$1&amp;": '\\n" &amp;
SUBSTITUTE(SUBSTITUTE(SUBSTITUTE(SUBSTITUTE(SUBSTITUTE(INDEX(artwork.xlsx!K:K,QUOTIENT(ROW(A436)-1,3)+2),"'","\'"),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IF(MOD(ROW(A436)-1,3)=2,"","")))</f>
        <v>id: "bridge",  frenchName: "Pont",  artwork: "http://wiki.dominionstrategy.com/images/7/7c/BridgeArt.jpg",</v>
      </c>
    </row>
    <row r="442" spans="1:3" ht="210" x14ac:dyDescent="0.25">
      <c r="A442" t="str">
        <f>IF(AND(MOD(ROW(A437)-1,3)=0,INDEX(artwork.xlsx!G:G,QUOTIENT(ROW(A437)-1,3)+2)&lt;&gt;""),"/* "&amp;INDEX(artwork.xlsx!G:G,QUOTIENT(ROW(A437)-1,3)+2)&amp;" */","  ")&amp;
IF(AND(INDEX(artwork.xlsx!F:F,QUOTIENT(ROW(A437)-1,3)+2)&lt;&gt;""),"/* "&amp;INDEX(artwork.xlsx!F:F,QUOTIENT(ROW(A437)-1,3)+2)&amp;" */","  ")&amp;IF(AND(ISERROR(MATCH("},",B442:B$5003,0)), ISERROR(MATCH("    ];",$A$5:A441,0))),"];","")</f>
        <v xml:space="preserve">    </v>
      </c>
      <c r="B442" t="str">
        <f t="shared" si="9"/>
        <v/>
      </c>
      <c r="C442" s="18" t="str">
        <f>IF(AND(MOD(ROW(A437)-1,3)=0, INDEX(artwork.xlsx!J:J,QUOTIENT(ROW(A437)-1,3)+2)&lt;&gt;""),
     artwork.xlsx!$H$1&amp;": """ &amp;SUBSTITUTE(INDEX(artwork.xlsx!H:H,QUOTIENT(ROW(A437)-1,3)+2)," ","") &amp;""",  " &amp;
     artwork.xlsx!$J$1&amp; ": """ &amp; INDEX(artwork.xlsx!J:J,QUOTIENT(ROW(A437)-1,3)+2) &amp;""",  " &amp;
     artwork.xlsx!$L$1&amp; ": """ &amp; SUBSTITUTE(IF(LEFT(INDEX(artwork.xlsx!L:L,QUOTIENT(ROW(A437)-1,3)+2),4)="http","",artwork.xlsx!$M$1) &amp; INDEX(artwork.xlsx!L:L,QUOTIENT(ROW(A437)-1,3)+2),artwork.xlsx!$N$1,"") &amp; """,",
 IF(AND(MOD(ROW(A437)-1,3)=1,INDEX(artwork.xlsx!J:J,QUOTIENT(ROW(A437)-1,3)+2)&lt;&gt;""),
SUBSTITUTE(    artwork.xlsx!$K$1&amp;": '\\n" &amp;
SUBSTITUTE(SUBSTITUTE(SUBSTITUTE(SUBSTITUTE(SUBSTITUTE(INDEX(artwork.xlsx!K:K,QUOTIENT(ROW(A437)-1,3)+2),"'","\'"),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IF(MOD(ROW(A437)-1,3)=2,"","")))</f>
        <v>text_html: '\
&lt;div class="card-text" style="top:29px;"&gt;&lt;div style="font-weight: bold;"&gt;&lt;div style="line-height:24px;"&gt;\
&lt;div style="display:inline;"&gt;&lt;div style="display:inline; font-size:28px;"&gt;+1 Achat&lt;/div&gt;&lt;/div&gt;&lt;br&gt;\
&lt;div style="display:inline;"&gt;&lt;div style="display:inline; font-size:28px;"&gt;&lt;div style="position: relative; left:-12px;top:7px;"&gt;+&lt;/div&gt;&lt;/div&gt;&lt;/div&gt;&lt;br&gt;\
&lt;/div&gt;&lt;/div&gt;&lt;div style="position:relative; top:-5px;"&gt;&lt;div style="line-height:19px;"&gt;\
&lt;div style="display:inline;"&gt;&lt;div style="display:inline; font-size:19px;"&gt;Ce tour-ci, les cartes (où qu\'elles&lt;/div&gt;&lt;/div&gt;&lt;br&gt;\
&lt;div style="display:inline;"&gt;&lt;div style="display:inline; font-size:19px;"&gt;soient) coûtent      de moins.&lt;/div&gt;&lt;/div&gt;&lt;br&gt;\
&lt;/div&gt;&lt;/div&gt;\
&lt;div class="card-text-coin-icon" style="transform:scale(0.22); top:29px; display: inline;left:140px;"&gt;\
&lt;div class="card-text-coin-text-container" style="display:inline;"&gt;\
&lt;div class="card-text-coin-text" style="color: black; display:inline; top:8px;"&gt;1&lt;/div&gt;&lt;/div&gt;&lt;/div&gt;\
&lt;div class="card-text-coin-icon" style="transform:scale(0.18); top:94px; display: inline;left:149px;"&gt;\
&lt;div class="card-text-coin-text-container" style="display:inline;"&gt;\
&lt;div class="card-text-coin-text" style="color: black; display:inline; top:8px;"&gt;1&lt;/div&gt;&lt;/div&gt;&lt;/div&gt;&lt;/div&gt;'</v>
      </c>
    </row>
    <row r="443" spans="1:3" x14ac:dyDescent="0.25">
      <c r="A443" t="str">
        <f>IF(AND(MOD(ROW(A438)-1,3)=0,INDEX(artwork.xlsx!G:G,QUOTIENT(ROW(A438)-1,3)+2)&lt;&gt;""),"/* "&amp;INDEX(artwork.xlsx!G:G,QUOTIENT(ROW(A438)-1,3)+2)&amp;" */","  ")&amp;
IF(AND(INDEX(artwork.xlsx!F:F,QUOTIENT(ROW(A438)-1,3)+2)&lt;&gt;""),"/* "&amp;INDEX(artwork.xlsx!F:F,QUOTIENT(ROW(A438)-1,3)+2)&amp;" */","  ")&amp;IF(AND(ISERROR(MATCH("},",B443:B$5003,0)), ISERROR(MATCH("    ];",$A$5:A439,0))),"];","")</f>
        <v xml:space="preserve">    </v>
      </c>
      <c r="B443" t="str">
        <f t="shared" si="9"/>
        <v>},</v>
      </c>
      <c r="C443" s="18" t="str">
        <f>IF(AND(MOD(ROW(A438)-1,3)=0, INDEX(artwork.xlsx!J:J,QUOTIENT(ROW(A438)-1,3)+2)&lt;&gt;""),
     artwork.xlsx!$H$1&amp;": """ &amp;SUBSTITUTE(INDEX(artwork.xlsx!H:H,QUOTIENT(ROW(A438)-1,3)+2)," ","") &amp;""",  " &amp;
     artwork.xlsx!$J$1&amp; ": """ &amp; INDEX(artwork.xlsx!J:J,QUOTIENT(ROW(A438)-1,3)+2) &amp;""",  " &amp;
     artwork.xlsx!$L$1&amp; ": """ &amp; SUBSTITUTE(IF(LEFT(INDEX(artwork.xlsx!L:L,QUOTIENT(ROW(A438)-1,3)+2),4)="http","",artwork.xlsx!$M$1) &amp; INDEX(artwork.xlsx!L:L,QUOTIENT(ROW(A438)-1,3)+2),artwork.xlsx!$N$1,"") &amp; """,",
 IF(AND(MOD(ROW(A438)-1,3)=1,INDEX(artwork.xlsx!J:J,QUOTIENT(ROW(A438)-1,3)+2)&lt;&gt;""),
SUBSTITUTE(    artwork.xlsx!$K$1&amp;": '\\n" &amp;
SUBSTITUTE(SUBSTITUTE(SUBSTITUTE(SUBSTITUTE(SUBSTITUTE(INDEX(artwork.xlsx!K:K,QUOTIENT(ROW(A438)-1,3)+2),"'","\'"),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IF(MOD(ROW(A438)-1,3)=2,"","")))</f>
        <v/>
      </c>
    </row>
    <row r="444" spans="1:3" x14ac:dyDescent="0.25">
      <c r="A444" t="str">
        <f>IF(AND(MOD(ROW(A439)-1,3)=0,INDEX(artwork.xlsx!G:G,QUOTIENT(ROW(A439)-1,3)+2)&lt;&gt;""),"/* "&amp;INDEX(artwork.xlsx!G:G,QUOTIENT(ROW(A439)-1,3)+2)&amp;" */","  ")&amp;
IF(AND(INDEX(artwork.xlsx!F:F,QUOTIENT(ROW(A439)-1,3)+2)&lt;&gt;""),"/* "&amp;INDEX(artwork.xlsx!F:F,QUOTIENT(ROW(A439)-1,3)+2)&amp;" */","  ")&amp;IF(AND(ISERROR(MATCH("},",B444:B$5003,0)), ISERROR(MATCH("    ];",$A$5:A440,0))),"];","")</f>
        <v xml:space="preserve">    </v>
      </c>
      <c r="B444" t="str">
        <f t="shared" si="9"/>
        <v>{</v>
      </c>
      <c r="C444" s="18" t="str">
        <f>IF(AND(MOD(ROW(A439)-1,3)=0, INDEX(artwork.xlsx!J:J,QUOTIENT(ROW(A439)-1,3)+2)&lt;&gt;""),
     artwork.xlsx!$H$1&amp;": """ &amp;SUBSTITUTE(INDEX(artwork.xlsx!H:H,QUOTIENT(ROW(A439)-1,3)+2)," ","") &amp;""",  " &amp;
     artwork.xlsx!$J$1&amp; ": """ &amp; INDEX(artwork.xlsx!J:J,QUOTIENT(ROW(A439)-1,3)+2) &amp;""",  " &amp;
     artwork.xlsx!$L$1&amp; ": """ &amp; SUBSTITUTE(IF(LEFT(INDEX(artwork.xlsx!L:L,QUOTIENT(ROW(A439)-1,3)+2),4)="http","",artwork.xlsx!$M$1) &amp; INDEX(artwork.xlsx!L:L,QUOTIENT(ROW(A439)-1,3)+2),artwork.xlsx!$N$1,"") &amp; """,",
 IF(AND(MOD(ROW(A439)-1,3)=1,INDEX(artwork.xlsx!J:J,QUOTIENT(ROW(A439)-1,3)+2)&lt;&gt;""),
SUBSTITUTE(    artwork.xlsx!$K$1&amp;": '\\n" &amp;
SUBSTITUTE(SUBSTITUTE(SUBSTITUTE(SUBSTITUTE(SUBSTITUTE(INDEX(artwork.xlsx!K:K,QUOTIENT(ROW(A439)-1,3)+2),"'","\'"),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IF(MOD(ROW(A439)-1,3)=2,"","")))</f>
        <v>id: "torturer",  frenchName: "Bourreau",  artwork: "http://wiki.dominionstrategy.com/images/6/6e/TorturerArt.jpg",</v>
      </c>
    </row>
    <row r="445" spans="1:3" ht="150" x14ac:dyDescent="0.25">
      <c r="A445" t="str">
        <f>IF(AND(MOD(ROW(A440)-1,3)=0,INDEX(artwork.xlsx!G:G,QUOTIENT(ROW(A440)-1,3)+2)&lt;&gt;""),"/* "&amp;INDEX(artwork.xlsx!G:G,QUOTIENT(ROW(A440)-1,3)+2)&amp;" */","  ")&amp;
IF(AND(INDEX(artwork.xlsx!F:F,QUOTIENT(ROW(A440)-1,3)+2)&lt;&gt;""),"/* "&amp;INDEX(artwork.xlsx!F:F,QUOTIENT(ROW(A440)-1,3)+2)&amp;" */","  ")&amp;IF(AND(ISERROR(MATCH("},",B445:B$5003,0)), ISERROR(MATCH("    ];",$A$5:A444,0))),"];","")</f>
        <v xml:space="preserve">    </v>
      </c>
      <c r="B445" t="str">
        <f t="shared" si="9"/>
        <v/>
      </c>
      <c r="C445" s="18" t="str">
        <f>IF(AND(MOD(ROW(A440)-1,3)=0, INDEX(artwork.xlsx!J:J,QUOTIENT(ROW(A440)-1,3)+2)&lt;&gt;""),
     artwork.xlsx!$H$1&amp;": """ &amp;SUBSTITUTE(INDEX(artwork.xlsx!H:H,QUOTIENT(ROW(A440)-1,3)+2)," ","") &amp;""",  " &amp;
     artwork.xlsx!$J$1&amp; ": """ &amp; INDEX(artwork.xlsx!J:J,QUOTIENT(ROW(A440)-1,3)+2) &amp;""",  " &amp;
     artwork.xlsx!$L$1&amp; ": """ &amp; SUBSTITUTE(IF(LEFT(INDEX(artwork.xlsx!L:L,QUOTIENT(ROW(A440)-1,3)+2),4)="http","",artwork.xlsx!$M$1) &amp; INDEX(artwork.xlsx!L:L,QUOTIENT(ROW(A440)-1,3)+2),artwork.xlsx!$N$1,"") &amp; """,",
 IF(AND(MOD(ROW(A440)-1,3)=1,INDEX(artwork.xlsx!J:J,QUOTIENT(ROW(A440)-1,3)+2)&lt;&gt;""),
SUBSTITUTE(    artwork.xlsx!$K$1&amp;": '\\n" &amp;
SUBSTITUTE(SUBSTITUTE(SUBSTITUTE(SUBSTITUTE(SUBSTITUTE(INDEX(artwork.xlsx!K:K,QUOTIENT(ROW(A440)-1,3)+2),"'","\'"),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IF(MOD(ROW(A440)-1,3)=2,"","")))</f>
        <v>text_html: '\
&lt;div class="card-text" style="top:10px;"&gt;&lt;div style="position:relative; top:5px;"&gt;&lt;div style="font-weight: bold;"&gt;\
&lt;div style="display:inline;"&gt;&lt;div style="display:inline; font-size:28px;"&gt;+3 Cartes&lt;/div&gt;&lt;/div&gt;&lt;br&gt;\
&lt;/div&gt;&lt;/div&gt;&lt;div style="position:relative; top:15px;"&gt;&lt;div style="line-height:19px;"&gt;\
&lt;div style="display:inline;"&gt;&lt;div style="display:inline; font-size:19px;"&gt;Tous vos adversaires défaussent&lt;/div&gt;&lt;/div&gt;&lt;br&gt;\
&lt;div style="display:inline;"&gt;&lt;div style="display:inline; font-size:19px;"&gt;2 cartes, ou reçoivent en main&lt;/div&gt;&lt;/div&gt;&lt;br&gt;\
&lt;div style="display:inline;"&gt;&lt;div style="display:inline; font-size:19px;"&gt;une Malédiction, à leur choix.&lt;/div&gt;&lt;/div&gt;&lt;br&gt;\
&lt;div style="display:inline;"&gt;&lt;div style="display:inline; font-size:19px;"&gt;(Ils peuvent choisir une option&lt;/div&gt;&lt;/div&gt;&lt;br&gt;\
&lt;div style="display:inline;"&gt;&lt;div style="display:inline; font-size:19px;"&gt;qu\'ils ne peuvent pas réaliser.)&lt;/div&gt;&lt;/div&gt;&lt;br&gt;\
&lt;/div&gt;&lt;/div&gt;&lt;/div&gt;'</v>
      </c>
    </row>
    <row r="446" spans="1:3" x14ac:dyDescent="0.25">
      <c r="A446" t="str">
        <f>IF(AND(MOD(ROW(A441)-1,3)=0,INDEX(artwork.xlsx!G:G,QUOTIENT(ROW(A441)-1,3)+2)&lt;&gt;""),"/* "&amp;INDEX(artwork.xlsx!G:G,QUOTIENT(ROW(A441)-1,3)+2)&amp;" */","  ")&amp;
IF(AND(INDEX(artwork.xlsx!F:F,QUOTIENT(ROW(A441)-1,3)+2)&lt;&gt;""),"/* "&amp;INDEX(artwork.xlsx!F:F,QUOTIENT(ROW(A441)-1,3)+2)&amp;" */","  ")&amp;IF(AND(ISERROR(MATCH("},",B446:B$5003,0)), ISERROR(MATCH("    ];",$A$5:A442,0))),"];","")</f>
        <v xml:space="preserve">    </v>
      </c>
      <c r="B446" t="str">
        <f t="shared" si="9"/>
        <v>},</v>
      </c>
      <c r="C446" s="18" t="str">
        <f>IF(AND(MOD(ROW(A441)-1,3)=0, INDEX(artwork.xlsx!J:J,QUOTIENT(ROW(A441)-1,3)+2)&lt;&gt;""),
     artwork.xlsx!$H$1&amp;": """ &amp;SUBSTITUTE(INDEX(artwork.xlsx!H:H,QUOTIENT(ROW(A441)-1,3)+2)," ","") &amp;""",  " &amp;
     artwork.xlsx!$J$1&amp; ": """ &amp; INDEX(artwork.xlsx!J:J,QUOTIENT(ROW(A441)-1,3)+2) &amp;""",  " &amp;
     artwork.xlsx!$L$1&amp; ": """ &amp; SUBSTITUTE(IF(LEFT(INDEX(artwork.xlsx!L:L,QUOTIENT(ROW(A441)-1,3)+2),4)="http","",artwork.xlsx!$M$1) &amp; INDEX(artwork.xlsx!L:L,QUOTIENT(ROW(A441)-1,3)+2),artwork.xlsx!$N$1,"") &amp; """,",
 IF(AND(MOD(ROW(A441)-1,3)=1,INDEX(artwork.xlsx!J:J,QUOTIENT(ROW(A441)-1,3)+2)&lt;&gt;""),
SUBSTITUTE(    artwork.xlsx!$K$1&amp;": '\\n" &amp;
SUBSTITUTE(SUBSTITUTE(SUBSTITUTE(SUBSTITUTE(SUBSTITUTE(INDEX(artwork.xlsx!K:K,QUOTIENT(ROW(A441)-1,3)+2),"'","\'"),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IF(MOD(ROW(A441)-1,3)=2,"","")))</f>
        <v/>
      </c>
    </row>
    <row r="447" spans="1:3" x14ac:dyDescent="0.25">
      <c r="A447" t="str">
        <f>IF(AND(MOD(ROW(A442)-1,3)=0,INDEX(artwork.xlsx!G:G,QUOTIENT(ROW(A442)-1,3)+2)&lt;&gt;""),"/* "&amp;INDEX(artwork.xlsx!G:G,QUOTIENT(ROW(A442)-1,3)+2)&amp;" */","  ")&amp;
IF(AND(INDEX(artwork.xlsx!F:F,QUOTIENT(ROW(A442)-1,3)+2)&lt;&gt;""),"/* "&amp;INDEX(artwork.xlsx!F:F,QUOTIENT(ROW(A442)-1,3)+2)&amp;" */","  ")&amp;IF(AND(ISERROR(MATCH("},",B447:B$5003,0)), ISERROR(MATCH("    ];",$A$5:A443,0))),"];","")</f>
        <v xml:space="preserve">    </v>
      </c>
      <c r="B447" t="str">
        <f t="shared" si="9"/>
        <v>{</v>
      </c>
      <c r="C447" s="18" t="str">
        <f>IF(AND(MOD(ROW(A442)-1,3)=0, INDEX(artwork.xlsx!J:J,QUOTIENT(ROW(A442)-1,3)+2)&lt;&gt;""),
     artwork.xlsx!$H$1&amp;": """ &amp;SUBSTITUTE(INDEX(artwork.xlsx!H:H,QUOTIENT(ROW(A442)-1,3)+2)," ","") &amp;""",  " &amp;
     artwork.xlsx!$J$1&amp; ": """ &amp; INDEX(artwork.xlsx!J:J,QUOTIENT(ROW(A442)-1,3)+2) &amp;""",  " &amp;
     artwork.xlsx!$L$1&amp; ": """ &amp; SUBSTITUTE(IF(LEFT(INDEX(artwork.xlsx!L:L,QUOTIENT(ROW(A442)-1,3)+2),4)="http","",artwork.xlsx!$M$1) &amp; INDEX(artwork.xlsx!L:L,QUOTIENT(ROW(A442)-1,3)+2),artwork.xlsx!$N$1,"") &amp; """,",
 IF(AND(MOD(ROW(A442)-1,3)=1,INDEX(artwork.xlsx!J:J,QUOTIENT(ROW(A442)-1,3)+2)&lt;&gt;""),
SUBSTITUTE(    artwork.xlsx!$K$1&amp;": '\\n" &amp;
SUBSTITUTE(SUBSTITUTE(SUBSTITUTE(SUBSTITUTE(SUBSTITUTE(INDEX(artwork.xlsx!K:K,QUOTIENT(ROW(A442)-1,3)+2),"'","\'"),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IF(MOD(ROW(A442)-1,3)=2,"","")))</f>
        <v>id: "wishingwell",  frenchName: "Puits aux souhaits",  artwork: "http://wiki.dominionstrategy.com/images/a/a7/Wishing_WellArt.jpg",</v>
      </c>
    </row>
    <row r="448" spans="1:3" ht="135" x14ac:dyDescent="0.25">
      <c r="A448" t="str">
        <f>IF(AND(MOD(ROW(A443)-1,3)=0,INDEX(artwork.xlsx!G:G,QUOTIENT(ROW(A443)-1,3)+2)&lt;&gt;""),"/* "&amp;INDEX(artwork.xlsx!G:G,QUOTIENT(ROW(A443)-1,3)+2)&amp;" */","  ")&amp;
IF(AND(INDEX(artwork.xlsx!F:F,QUOTIENT(ROW(A443)-1,3)+2)&lt;&gt;""),"/* "&amp;INDEX(artwork.xlsx!F:F,QUOTIENT(ROW(A443)-1,3)+2)&amp;" */","  ")&amp;IF(AND(ISERROR(MATCH("},",B448:B$5003,0)), ISERROR(MATCH("    ];",$A$5:A447,0))),"];","")</f>
        <v xml:space="preserve">    </v>
      </c>
      <c r="B448" t="str">
        <f t="shared" si="9"/>
        <v/>
      </c>
      <c r="C448" s="18" t="str">
        <f>IF(AND(MOD(ROW(A443)-1,3)=0, INDEX(artwork.xlsx!J:J,QUOTIENT(ROW(A443)-1,3)+2)&lt;&gt;""),
     artwork.xlsx!$H$1&amp;": """ &amp;SUBSTITUTE(INDEX(artwork.xlsx!H:H,QUOTIENT(ROW(A443)-1,3)+2)," ","") &amp;""",  " &amp;
     artwork.xlsx!$J$1&amp; ": """ &amp; INDEX(artwork.xlsx!J:J,QUOTIENT(ROW(A443)-1,3)+2) &amp;""",  " &amp;
     artwork.xlsx!$L$1&amp; ": """ &amp; SUBSTITUTE(IF(LEFT(INDEX(artwork.xlsx!L:L,QUOTIENT(ROW(A443)-1,3)+2),4)="http","",artwork.xlsx!$M$1) &amp; INDEX(artwork.xlsx!L:L,QUOTIENT(ROW(A443)-1,3)+2),artwork.xlsx!$N$1,"") &amp; """,",
 IF(AND(MOD(ROW(A443)-1,3)=1,INDEX(artwork.xlsx!J:J,QUOTIENT(ROW(A443)-1,3)+2)&lt;&gt;""),
SUBSTITUTE(    artwork.xlsx!$K$1&amp;": '\\n" &amp;
SUBSTITUTE(SUBSTITUTE(SUBSTITUTE(SUBSTITUTE(SUBSTITUTE(INDEX(artwork.xlsx!K:K,QUOTIENT(ROW(A443)-1,3)+2),"'","\'"),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IF(MOD(ROW(A443)-1,3)=2,"","")))</f>
        <v>text_html: '\
&lt;div class="card-text" style="top:20px;"&gt;&lt;div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&lt;/div&gt;&lt;/div&gt;&lt;div style="position:relative; top:10px;"&gt;&lt;div style="line-height:18px;"&gt;\
&lt;div style="display:inline;"&gt;&lt;div style="display:inline; font-size:18px;"&gt;Nommez une carte, puis dévoilez la&lt;/div&gt;&lt;/div&gt;&lt;br&gt;\
&lt;div style="display:inline;"&gt;&lt;div style="display:inline; font-size:18px;"&gt;carte du haut de votre pioche. Si le&lt;/div&gt;&lt;/div&gt;&lt;br&gt;\
&lt;div style="display:inline;"&gt;&lt;div style="display:inline; font-size:18px;"&gt;nom correspond, prenez-la en main.&lt;/div&gt;&lt;/div&gt;&lt;br&gt;\
&lt;/div&gt;&lt;/div&gt;&lt;/div&gt;'</v>
      </c>
    </row>
    <row r="449" spans="1:3" x14ac:dyDescent="0.25">
      <c r="A449" t="str">
        <f>IF(AND(MOD(ROW(A444)-1,3)=0,INDEX(artwork.xlsx!G:G,QUOTIENT(ROW(A444)-1,3)+2)&lt;&gt;""),"/* "&amp;INDEX(artwork.xlsx!G:G,QUOTIENT(ROW(A444)-1,3)+2)&amp;" */","  ")&amp;
IF(AND(INDEX(artwork.xlsx!F:F,QUOTIENT(ROW(A444)-1,3)+2)&lt;&gt;""),"/* "&amp;INDEX(artwork.xlsx!F:F,QUOTIENT(ROW(A444)-1,3)+2)&amp;" */","  ")&amp;IF(AND(ISERROR(MATCH("},",B449:B$5003,0)), ISERROR(MATCH("    ];",$A$5:A445,0))),"];","")</f>
        <v xml:space="preserve">    </v>
      </c>
      <c r="B449" t="str">
        <f t="shared" si="9"/>
        <v>},</v>
      </c>
      <c r="C449" s="18" t="str">
        <f>IF(AND(MOD(ROW(A444)-1,3)=0, INDEX(artwork.xlsx!J:J,QUOTIENT(ROW(A444)-1,3)+2)&lt;&gt;""),
     artwork.xlsx!$H$1&amp;": """ &amp;SUBSTITUTE(INDEX(artwork.xlsx!H:H,QUOTIENT(ROW(A444)-1,3)+2)," ","") &amp;""",  " &amp;
     artwork.xlsx!$J$1&amp; ": """ &amp; INDEX(artwork.xlsx!J:J,QUOTIENT(ROW(A444)-1,3)+2) &amp;""",  " &amp;
     artwork.xlsx!$L$1&amp; ": """ &amp; SUBSTITUTE(IF(LEFT(INDEX(artwork.xlsx!L:L,QUOTIENT(ROW(A444)-1,3)+2),4)="http","",artwork.xlsx!$M$1) &amp; INDEX(artwork.xlsx!L:L,QUOTIENT(ROW(A444)-1,3)+2),artwork.xlsx!$N$1,"") &amp; """,",
 IF(AND(MOD(ROW(A444)-1,3)=1,INDEX(artwork.xlsx!J:J,QUOTIENT(ROW(A444)-1,3)+2)&lt;&gt;""),
SUBSTITUTE(    artwork.xlsx!$K$1&amp;": '\\n" &amp;
SUBSTITUTE(SUBSTITUTE(SUBSTITUTE(SUBSTITUTE(SUBSTITUTE(INDEX(artwork.xlsx!K:K,QUOTIENT(ROW(A444)-1,3)+2),"'","\'"),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IF(MOD(ROW(A444)-1,3)=2,"","")))</f>
        <v/>
      </c>
    </row>
    <row r="450" spans="1:3" x14ac:dyDescent="0.25">
      <c r="A450" t="str">
        <f>IF(AND(MOD(ROW(A445)-1,3)=0,INDEX(artwork.xlsx!G:G,QUOTIENT(ROW(A445)-1,3)+2)&lt;&gt;""),"/* "&amp;INDEX(artwork.xlsx!G:G,QUOTIENT(ROW(A445)-1,3)+2)&amp;" */","  ")&amp;
IF(AND(INDEX(artwork.xlsx!F:F,QUOTIENT(ROW(A445)-1,3)+2)&lt;&gt;""),"/* "&amp;INDEX(artwork.xlsx!F:F,QUOTIENT(ROW(A445)-1,3)+2)&amp;" */","  ")&amp;IF(AND(ISERROR(MATCH("},",B450:B$5003,0)), ISERROR(MATCH("    ];",$A$5:A446,0))),"];","")</f>
        <v xml:space="preserve">    </v>
      </c>
      <c r="B450" t="str">
        <f t="shared" si="9"/>
        <v>{</v>
      </c>
      <c r="C450" s="18" t="str">
        <f>IF(AND(MOD(ROW(A445)-1,3)=0, INDEX(artwork.xlsx!J:J,QUOTIENT(ROW(A445)-1,3)+2)&lt;&gt;""),
     artwork.xlsx!$H$1&amp;": """ &amp;SUBSTITUTE(INDEX(artwork.xlsx!H:H,QUOTIENT(ROW(A445)-1,3)+2)," ","") &amp;""",  " &amp;
     artwork.xlsx!$J$1&amp; ": """ &amp; INDEX(artwork.xlsx!J:J,QUOTIENT(ROW(A445)-1,3)+2) &amp;""",  " &amp;
     artwork.xlsx!$L$1&amp; ": """ &amp; SUBSTITUTE(IF(LEFT(INDEX(artwork.xlsx!L:L,QUOTIENT(ROW(A445)-1,3)+2),4)="http","",artwork.xlsx!$M$1) &amp; INDEX(artwork.xlsx!L:L,QUOTIENT(ROW(A445)-1,3)+2),artwork.xlsx!$N$1,"") &amp; """,",
 IF(AND(MOD(ROW(A445)-1,3)=1,INDEX(artwork.xlsx!J:J,QUOTIENT(ROW(A445)-1,3)+2)&lt;&gt;""),
SUBSTITUTE(    artwork.xlsx!$K$1&amp;": '\\n" &amp;
SUBSTITUTE(SUBSTITUTE(SUBSTITUTE(SUBSTITUTE(SUBSTITUTE(INDEX(artwork.xlsx!K:K,QUOTIENT(ROW(A445)-1,3)+2),"'","\'"),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IF(MOD(ROW(A445)-1,3)=2,"","")))</f>
        <v>id: "masquerade",  frenchName: "Mascarade",  artwork: "http://wiki.dominionstrategy.com/images/b/b6/MasqueradeArt.jpg",</v>
      </c>
    </row>
    <row r="451" spans="1:3" ht="150" x14ac:dyDescent="0.25">
      <c r="A451" t="str">
        <f>IF(AND(MOD(ROW(A446)-1,3)=0,INDEX(artwork.xlsx!G:G,QUOTIENT(ROW(A446)-1,3)+2)&lt;&gt;""),"/* "&amp;INDEX(artwork.xlsx!G:G,QUOTIENT(ROW(A446)-1,3)+2)&amp;" */","  ")&amp;
IF(AND(INDEX(artwork.xlsx!F:F,QUOTIENT(ROW(A446)-1,3)+2)&lt;&gt;""),"/* "&amp;INDEX(artwork.xlsx!F:F,QUOTIENT(ROW(A446)-1,3)+2)&amp;" */","  ")&amp;IF(AND(ISERROR(MATCH("},",B451:B$5003,0)), ISERROR(MATCH("    ];",$A$5:A450,0))),"];","")</f>
        <v xml:space="preserve">    </v>
      </c>
      <c r="B451" t="str">
        <f t="shared" si="9"/>
        <v/>
      </c>
      <c r="C451" s="18" t="str">
        <f>IF(AND(MOD(ROW(A446)-1,3)=0, INDEX(artwork.xlsx!J:J,QUOTIENT(ROW(A446)-1,3)+2)&lt;&gt;""),
     artwork.xlsx!$H$1&amp;": """ &amp;SUBSTITUTE(INDEX(artwork.xlsx!H:H,QUOTIENT(ROW(A446)-1,3)+2)," ","") &amp;""",  " &amp;
     artwork.xlsx!$J$1&amp; ": """ &amp; INDEX(artwork.xlsx!J:J,QUOTIENT(ROW(A446)-1,3)+2) &amp;""",  " &amp;
     artwork.xlsx!$L$1&amp; ": """ &amp; SUBSTITUTE(IF(LEFT(INDEX(artwork.xlsx!L:L,QUOTIENT(ROW(A446)-1,3)+2),4)="http","",artwork.xlsx!$M$1) &amp; INDEX(artwork.xlsx!L:L,QUOTIENT(ROW(A446)-1,3)+2),artwork.xlsx!$N$1,"") &amp; """,",
 IF(AND(MOD(ROW(A446)-1,3)=1,INDEX(artwork.xlsx!J:J,QUOTIENT(ROW(A446)-1,3)+2)&lt;&gt;""),
SUBSTITUTE(    artwork.xlsx!$K$1&amp;": '\\n" &amp;
SUBSTITUTE(SUBSTITUTE(SUBSTITUTE(SUBSTITUTE(SUBSTITUTE(INDEX(artwork.xlsx!K:K,QUOTIENT(ROW(A446)-1,3)+2),"'","\'"),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IF(MOD(ROW(A446)-1,3)=2,"","")))</f>
        <v>text_html: '\
&lt;div class="card-text" style="top:10px;"&gt;&lt;div style="position:relative; top:5px;"&gt;&lt;div style="font-weight: bold;"&gt;\
&lt;div style="display:inline;"&gt;&lt;div style="display:inline; font-size:28px;"&gt;+2 Cartes&lt;/div&gt;&lt;/div&gt;&lt;br&gt;\
&lt;/div&gt;&lt;/div&gt;&lt;div style="position:relative; top:10px;"&gt;&lt;div style="line-height:20px;"&gt;\
&lt;div style="display:inline;"&gt;&lt;div style="display:inline; font-size:20px;"&gt;Parmi les joueurs ayant au moins&lt;/div&gt;&lt;/div&gt;&lt;br&gt;\
&lt;div style="display:inline;"&gt;&lt;div style="display:inline; font-size:20px;"&gt;une carte en main, simultanément,&lt;/div&gt;&lt;/div&gt;&lt;br&gt;\
&lt;div style="display:inline;"&gt;&lt;div style="display:inline; font-size:20px;"&gt;chacun passe une carte au suivant&lt;/div&gt;&lt;/div&gt;&lt;br&gt;\
&lt;div style="display:inline;"&gt;&lt;div style="display:inline; font-size:20px;"&gt;à gauche. Ensuite, vous pouvez&lt;/div&gt;&lt;/div&gt;&lt;br&gt;\
&lt;div style="display:inline;"&gt;&lt;div style="display:inline; font-size:20px;"&gt;écarter une carte de votre main.&lt;/div&gt;&lt;/div&gt;&lt;br&gt;\
&lt;/div&gt;&lt;/div&gt;&lt;/div&gt;'</v>
      </c>
    </row>
    <row r="452" spans="1:3" x14ac:dyDescent="0.25">
      <c r="A452" t="str">
        <f>IF(AND(MOD(ROW(A447)-1,3)=0,INDEX(artwork.xlsx!G:G,QUOTIENT(ROW(A447)-1,3)+2)&lt;&gt;""),"/* "&amp;INDEX(artwork.xlsx!G:G,QUOTIENT(ROW(A447)-1,3)+2)&amp;" */","  ")&amp;
IF(AND(INDEX(artwork.xlsx!F:F,QUOTIENT(ROW(A447)-1,3)+2)&lt;&gt;""),"/* "&amp;INDEX(artwork.xlsx!F:F,QUOTIENT(ROW(A447)-1,3)+2)&amp;" */","  ")&amp;IF(AND(ISERROR(MATCH("},",B452:B$5003,0)), ISERROR(MATCH("    ];",$A$5:A448,0))),"];","")</f>
        <v xml:space="preserve">    </v>
      </c>
      <c r="B452" t="str">
        <f t="shared" si="9"/>
        <v>},</v>
      </c>
      <c r="C452" s="18" t="str">
        <f>IF(AND(MOD(ROW(A447)-1,3)=0, INDEX(artwork.xlsx!J:J,QUOTIENT(ROW(A447)-1,3)+2)&lt;&gt;""),
     artwork.xlsx!$H$1&amp;": """ &amp;SUBSTITUTE(INDEX(artwork.xlsx!H:H,QUOTIENT(ROW(A447)-1,3)+2)," ","") &amp;""",  " &amp;
     artwork.xlsx!$J$1&amp; ": """ &amp; INDEX(artwork.xlsx!J:J,QUOTIENT(ROW(A447)-1,3)+2) &amp;""",  " &amp;
     artwork.xlsx!$L$1&amp; ": """ &amp; SUBSTITUTE(IF(LEFT(INDEX(artwork.xlsx!L:L,QUOTIENT(ROW(A447)-1,3)+2),4)="http","",artwork.xlsx!$M$1) &amp; INDEX(artwork.xlsx!L:L,QUOTIENT(ROW(A447)-1,3)+2),artwork.xlsx!$N$1,"") &amp; """,",
 IF(AND(MOD(ROW(A447)-1,3)=1,INDEX(artwork.xlsx!J:J,QUOTIENT(ROW(A447)-1,3)+2)&lt;&gt;""),
SUBSTITUTE(    artwork.xlsx!$K$1&amp;": '\\n" &amp;
SUBSTITUTE(SUBSTITUTE(SUBSTITUTE(SUBSTITUTE(SUBSTITUTE(INDEX(artwork.xlsx!K:K,QUOTIENT(ROW(A447)-1,3)+2),"'","\'"),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IF(MOD(ROW(A447)-1,3)=2,"","")))</f>
        <v/>
      </c>
    </row>
    <row r="453" spans="1:3" x14ac:dyDescent="0.25">
      <c r="A453" t="str">
        <f>IF(AND(MOD(ROW(A448)-1,3)=0,INDEX(artwork.xlsx!G:G,QUOTIENT(ROW(A448)-1,3)+2)&lt;&gt;""),"/* "&amp;INDEX(artwork.xlsx!G:G,QUOTIENT(ROW(A448)-1,3)+2)&amp;" */","  ")&amp;
IF(AND(INDEX(artwork.xlsx!F:F,QUOTIENT(ROW(A448)-1,3)+2)&lt;&gt;""),"/* "&amp;INDEX(artwork.xlsx!F:F,QUOTIENT(ROW(A448)-1,3)+2)&amp;" */","  ")&amp;IF(AND(ISERROR(MATCH("},",B453:B$5003,0)), ISERROR(MATCH("    ];",$A$5:A449,0))),"];","")</f>
        <v xml:space="preserve">    </v>
      </c>
      <c r="B453" t="str">
        <f t="shared" si="9"/>
        <v>{</v>
      </c>
      <c r="C453" s="18" t="str">
        <f>IF(AND(MOD(ROW(A448)-1,3)=0, INDEX(artwork.xlsx!J:J,QUOTIENT(ROW(A448)-1,3)+2)&lt;&gt;""),
     artwork.xlsx!$H$1&amp;": """ &amp;SUBSTITUTE(INDEX(artwork.xlsx!H:H,QUOTIENT(ROW(A448)-1,3)+2)," ","") &amp;""",  " &amp;
     artwork.xlsx!$J$1&amp; ": """ &amp; INDEX(artwork.xlsx!J:J,QUOTIENT(ROW(A448)-1,3)+2) &amp;""",  " &amp;
     artwork.xlsx!$L$1&amp; ": """ &amp; SUBSTITUTE(IF(LEFT(INDEX(artwork.xlsx!L:L,QUOTIENT(ROW(A448)-1,3)+2),4)="http","",artwork.xlsx!$M$1) &amp; INDEX(artwork.xlsx!L:L,QUOTIENT(ROW(A448)-1,3)+2),artwork.xlsx!$N$1,"") &amp; """,",
 IF(AND(MOD(ROW(A448)-1,3)=1,INDEX(artwork.xlsx!J:J,QUOTIENT(ROW(A448)-1,3)+2)&lt;&gt;""),
SUBSTITUTE(    artwork.xlsx!$K$1&amp;": '\\n" &amp;
SUBSTITUTE(SUBSTITUTE(SUBSTITUTE(SUBSTITUTE(SUBSTITUTE(INDEX(artwork.xlsx!K:K,QUOTIENT(ROW(A448)-1,3)+2),"'","\'"),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IF(MOD(ROW(A448)-1,3)=2,"","")))</f>
        <v>id: "ironworks",  frenchName: "Fonderie",  artwork: "http://wiki.dominionstrategy.com/images/0/0d/IronworksArt.jpg",</v>
      </c>
    </row>
    <row r="454" spans="1:3" ht="300" x14ac:dyDescent="0.25">
      <c r="A454" t="str">
        <f>IF(AND(MOD(ROW(A449)-1,3)=0,INDEX(artwork.xlsx!G:G,QUOTIENT(ROW(A449)-1,3)+2)&lt;&gt;""),"/* "&amp;INDEX(artwork.xlsx!G:G,QUOTIENT(ROW(A449)-1,3)+2)&amp;" */","  ")&amp;
IF(AND(INDEX(artwork.xlsx!F:F,QUOTIENT(ROW(A449)-1,3)+2)&lt;&gt;""),"/* "&amp;INDEX(artwork.xlsx!F:F,QUOTIENT(ROW(A449)-1,3)+2)&amp;" */","  ")&amp;IF(AND(ISERROR(MATCH("},",B454:B$5003,0)), ISERROR(MATCH("    ];",$A$5:A453,0))),"];","")</f>
        <v xml:space="preserve">    </v>
      </c>
      <c r="B454" t="str">
        <f t="shared" si="9"/>
        <v/>
      </c>
      <c r="C454" s="18" t="str">
        <f>IF(AND(MOD(ROW(A449)-1,3)=0, INDEX(artwork.xlsx!J:J,QUOTIENT(ROW(A449)-1,3)+2)&lt;&gt;""),
     artwork.xlsx!$H$1&amp;": """ &amp;SUBSTITUTE(INDEX(artwork.xlsx!H:H,QUOTIENT(ROW(A449)-1,3)+2)," ","") &amp;""",  " &amp;
     artwork.xlsx!$J$1&amp; ": """ &amp; INDEX(artwork.xlsx!J:J,QUOTIENT(ROW(A449)-1,3)+2) &amp;""",  " &amp;
     artwork.xlsx!$L$1&amp; ": """ &amp; SUBSTITUTE(IF(LEFT(INDEX(artwork.xlsx!L:L,QUOTIENT(ROW(A449)-1,3)+2),4)="http","",artwork.xlsx!$M$1) &amp; INDEX(artwork.xlsx!L:L,QUOTIENT(ROW(A449)-1,3)+2),artwork.xlsx!$N$1,"") &amp; """,",
 IF(AND(MOD(ROW(A449)-1,3)=1,INDEX(artwork.xlsx!J:J,QUOTIENT(ROW(A449)-1,3)+2)&lt;&gt;""),
SUBSTITUTE(    artwork.xlsx!$K$1&amp;": '\\n" &amp;
SUBSTITUTE(SUBSTITUTE(SUBSTITUTE(SUBSTITUTE(SUBSTITUTE(INDEX(artwork.xlsx!K:K,QUOTIENT(ROW(A449)-1,3)+2),"'","\'"),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IF(MOD(ROW(A449)-1,3)=2,"","")))</f>
        <v>text_html: '\
&lt;div class="card-text" style="top:15px;"&gt;&lt;div style="line-height:18px;"&gt;\
&lt;div style="display:inline;"&gt;&lt;div style="display:inline; font-size:18px;"&gt;Recevez une carte coûtant &lt;/div&gt;&lt;/div&gt;&lt;br&gt;\
&lt;div style="display:inline;"&gt;&lt;div style="display:inline; font-size:18px;"&gt;jusqu\'à      .&lt;/div&gt;&lt;/div&gt;&lt;br&gt;&lt;div style="line-height:16px;"&gt;\
&lt;div style="display:inline;"&gt;&lt;div style="display:inline; font-size:18px;"&gt;&lt;/div&gt;&lt;/div&gt;&lt;br&gt;\
&lt;div style="display:inline;"&gt;&lt;div style="display:inline; font-size:18px;"&gt;Si la carte reçue est une...&lt;/div&gt;&lt;/div&gt;&lt;br&gt;\
&lt;/div&gt;\
&lt;div style="display:inline;"&gt;&lt;div style="display:inline; font-size:18px;"&gt;&lt;div style="display: inline; position: relative; left:-15px;"&gt;Carte Action, &lt;/div&gt;&lt;div style="display: inline; position: relative; left:--45px;"&gt;&lt;div style="display: inline; font-weight: bold;"&gt;+1 Action&lt;/div&gt;&lt;/div&gt;&lt;/div&gt;&lt;/div&gt;&lt;br&gt;\
&lt;div style="display:inline;"&gt;&lt;div style="display:inline; font-size:18px;"&gt;&lt;div style="display: inline; position: relative; left:-48px;"&gt;Carte 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left:-15px;"&gt;\
&lt;div class="card-text-coin-icon" style="transform:scale(0.18); top:0px; display: inline;left:-12px;"&gt;\
&lt;div class="card-text-coin-text-container" style="display:inline;"&gt;\
&lt;div class="card-text-coin-text" style="color: black; display:inline; top:50px;"&gt;1&lt;/div&gt;&lt;/div&gt;&lt;/div&gt;&lt;/div&gt;&lt;/div&gt;&lt;/div&gt;&lt;br&gt;\
&lt;div style="display:inline;"&gt;&lt;div style="display:inline; font-size:18px;"&gt;&lt;div style="display: inline; position: relative; left:-15px;"&gt;Carte Victoire,&lt;/div&gt;&lt;div style="display: inline; position: relative; left:-5px;"&gt;&lt;div style="display: inline; font-weight: bold;"&gt;+1 Carte&lt;/div&gt;&lt;/div&gt;&lt;/div&gt;&lt;/div&gt;&lt;br&gt;\
&lt;/div&gt;\
&lt;div class="card-text-coin-icon" style="transform:scale(0.18); top:22px; display: inline;left:153px;"&gt;\
&lt;div class="card-text-coin-text-container" style="display:inline;"&gt;\
&lt;div class="card-text-coin-text" style="color: black; display:inline; top:8px;"&gt;4&lt;/div&gt;&lt;/div&gt;&lt;/div&gt;&lt;/div&gt;'</v>
      </c>
    </row>
    <row r="455" spans="1:3" x14ac:dyDescent="0.25">
      <c r="A455" t="str">
        <f>IF(AND(MOD(ROW(A450)-1,3)=0,INDEX(artwork.xlsx!G:G,QUOTIENT(ROW(A450)-1,3)+2)&lt;&gt;""),"/* "&amp;INDEX(artwork.xlsx!G:G,QUOTIENT(ROW(A450)-1,3)+2)&amp;" */","  ")&amp;
IF(AND(INDEX(artwork.xlsx!F:F,QUOTIENT(ROW(A450)-1,3)+2)&lt;&gt;""),"/* "&amp;INDEX(artwork.xlsx!F:F,QUOTIENT(ROW(A450)-1,3)+2)&amp;" */","  ")&amp;IF(AND(ISERROR(MATCH("},",B455:B$5003,0)), ISERROR(MATCH("    ];",$A$5:A451,0))),"];","")</f>
        <v xml:space="preserve">    </v>
      </c>
      <c r="B455" t="str">
        <f t="shared" si="9"/>
        <v>},</v>
      </c>
      <c r="C455" s="18" t="str">
        <f>IF(AND(MOD(ROW(A450)-1,3)=0, INDEX(artwork.xlsx!J:J,QUOTIENT(ROW(A450)-1,3)+2)&lt;&gt;""),
     artwork.xlsx!$H$1&amp;": """ &amp;SUBSTITUTE(INDEX(artwork.xlsx!H:H,QUOTIENT(ROW(A450)-1,3)+2)," ","") &amp;""",  " &amp;
     artwork.xlsx!$J$1&amp; ": """ &amp; INDEX(artwork.xlsx!J:J,QUOTIENT(ROW(A450)-1,3)+2) &amp;""",  " &amp;
     artwork.xlsx!$L$1&amp; ": """ &amp; SUBSTITUTE(IF(LEFT(INDEX(artwork.xlsx!L:L,QUOTIENT(ROW(A450)-1,3)+2),4)="http","",artwork.xlsx!$M$1) &amp; INDEX(artwork.xlsx!L:L,QUOTIENT(ROW(A450)-1,3)+2),artwork.xlsx!$N$1,"") &amp; """,",
 IF(AND(MOD(ROW(A450)-1,3)=1,INDEX(artwork.xlsx!J:J,QUOTIENT(ROW(A450)-1,3)+2)&lt;&gt;""),
SUBSTITUTE(    artwork.xlsx!$K$1&amp;": '\\n" &amp;
SUBSTITUTE(SUBSTITUTE(SUBSTITUTE(SUBSTITUTE(SUBSTITUTE(INDEX(artwork.xlsx!K:K,QUOTIENT(ROW(A450)-1,3)+2),"'","\'"),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IF(MOD(ROW(A450)-1,3)=2,"","")))</f>
        <v/>
      </c>
    </row>
    <row r="456" spans="1:3" x14ac:dyDescent="0.25">
      <c r="A456" t="str">
        <f>IF(AND(MOD(ROW(A451)-1,3)=0,INDEX(artwork.xlsx!G:G,QUOTIENT(ROW(A451)-1,3)+2)&lt;&gt;""),"/* "&amp;INDEX(artwork.xlsx!G:G,QUOTIENT(ROW(A451)-1,3)+2)&amp;" */","  ")&amp;
IF(AND(INDEX(artwork.xlsx!F:F,QUOTIENT(ROW(A451)-1,3)+2)&lt;&gt;""),"/* "&amp;INDEX(artwork.xlsx!F:F,QUOTIENT(ROW(A451)-1,3)+2)&amp;" */","  ")&amp;IF(AND(ISERROR(MATCH("},",B456:B$5003,0)), ISERROR(MATCH("    ];",$A$5:A452,0))),"];","")</f>
        <v xml:space="preserve">    </v>
      </c>
      <c r="B456" t="str">
        <f t="shared" si="9"/>
        <v>{</v>
      </c>
      <c r="C456" s="18" t="str">
        <f>IF(AND(MOD(ROW(A451)-1,3)=0, INDEX(artwork.xlsx!J:J,QUOTIENT(ROW(A451)-1,3)+2)&lt;&gt;""),
     artwork.xlsx!$H$1&amp;": """ &amp;SUBSTITUTE(INDEX(artwork.xlsx!H:H,QUOTIENT(ROW(A451)-1,3)+2)," ","") &amp;""",  " &amp;
     artwork.xlsx!$J$1&amp; ": """ &amp; INDEX(artwork.xlsx!J:J,QUOTIENT(ROW(A451)-1,3)+2) &amp;""",  " &amp;
     artwork.xlsx!$L$1&amp; ": """ &amp; SUBSTITUTE(IF(LEFT(INDEX(artwork.xlsx!L:L,QUOTIENT(ROW(A451)-1,3)+2),4)="http","",artwork.xlsx!$M$1) &amp; INDEX(artwork.xlsx!L:L,QUOTIENT(ROW(A451)-1,3)+2),artwork.xlsx!$N$1,"") &amp; """,",
 IF(AND(MOD(ROW(A451)-1,3)=1,INDEX(artwork.xlsx!J:J,QUOTIENT(ROW(A451)-1,3)+2)&lt;&gt;""),
SUBSTITUTE(    artwork.xlsx!$K$1&amp;": '\\n" &amp;
SUBSTITUTE(SUBSTITUTE(SUBSTITUTE(SUBSTITUTE(SUBSTITUTE(INDEX(artwork.xlsx!K:K,QUOTIENT(ROW(A451)-1,3)+2),"'","\'"),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IF(MOD(ROW(A451)-1,3)=2,"","")))</f>
        <v>id: "steward",  frenchName: "Intendant",  artwork: "http://wiki.dominionstrategy.com/images/c/c3/StewardArt.jpg",</v>
      </c>
    </row>
    <row r="457" spans="1:3" ht="120" x14ac:dyDescent="0.25">
      <c r="A457" t="str">
        <f>IF(AND(MOD(ROW(A452)-1,3)=0,INDEX(artwork.xlsx!G:G,QUOTIENT(ROW(A452)-1,3)+2)&lt;&gt;""),"/* "&amp;INDEX(artwork.xlsx!G:G,QUOTIENT(ROW(A452)-1,3)+2)&amp;" */","  ")&amp;
IF(AND(INDEX(artwork.xlsx!F:F,QUOTIENT(ROW(A452)-1,3)+2)&lt;&gt;""),"/* "&amp;INDEX(artwork.xlsx!F:F,QUOTIENT(ROW(A452)-1,3)+2)&amp;" */","  ")&amp;IF(AND(ISERROR(MATCH("},",B457:B$5003,0)), ISERROR(MATCH("    ];",$A$5:A456,0))),"];","")</f>
        <v xml:space="preserve">    </v>
      </c>
      <c r="B457" t="str">
        <f t="shared" si="9"/>
        <v/>
      </c>
      <c r="C457" s="18" t="str">
        <f>IF(AND(MOD(ROW(A452)-1,3)=0, INDEX(artwork.xlsx!J:J,QUOTIENT(ROW(A452)-1,3)+2)&lt;&gt;""),
     artwork.xlsx!$H$1&amp;": """ &amp;SUBSTITUTE(INDEX(artwork.xlsx!H:H,QUOTIENT(ROW(A452)-1,3)+2)," ","") &amp;""",  " &amp;
     artwork.xlsx!$J$1&amp; ": """ &amp; INDEX(artwork.xlsx!J:J,QUOTIENT(ROW(A452)-1,3)+2) &amp;""",  " &amp;
     artwork.xlsx!$L$1&amp; ": """ &amp; SUBSTITUTE(IF(LEFT(INDEX(artwork.xlsx!L:L,QUOTIENT(ROW(A452)-1,3)+2),4)="http","",artwork.xlsx!$M$1) &amp; INDEX(artwork.xlsx!L:L,QUOTIENT(ROW(A452)-1,3)+2),artwork.xlsx!$N$1,"") &amp; """,",
 IF(AND(MOD(ROW(A452)-1,3)=1,INDEX(artwork.xlsx!J:J,QUOTIENT(ROW(A452)-1,3)+2)&lt;&gt;""),
SUBSTITUTE(    artwork.xlsx!$K$1&amp;": '\\n" &amp;
SUBSTITUTE(SUBSTITUTE(SUBSTITUTE(SUBSTITUTE(SUBSTITUTE(INDEX(artwork.xlsx!K:K,QUOTIENT(ROW(A452)-1,3)+2),"'","\'"),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IF(MOD(ROW(A452)-1,3)=2,"","")))</f>
        <v>text_html: '\
&lt;div class="card-text" style="top:55px;"&gt;&lt;div style="position:relative; top:12px;"&gt;&lt;div style="line-height:20px;"&gt;\
&lt;div style="display:inline;"&gt;&lt;div style="display:inline; font-size:20px;"&gt;Choisissez : &lt;div style="display: inline; font-weight: bold;"&gt;+2 Cartes&lt;/div&gt;; ou +      ;&lt;/div&gt;&lt;/div&gt;&lt;br&gt;\
&lt;div style="display:inline;"&gt;&lt;div style="display:inline; font-size:20px;"&gt;ou écartez 2 cartes de votre main.&lt;/div&gt;&lt;/div&gt;&lt;br&gt;\
&lt;/div&gt;&lt;/div&gt;\
&lt;div class="card-text-coin-icon" style="transform:scale(0.18); top:14px; display: inline;left:242px;"&gt;\
&lt;div class="card-text-coin-text-container" style="display:inline;"&gt;\
&lt;div class="card-text-coin-text" style="color: black; display:inline; top:8px;"&gt;2&lt;/div&gt;&lt;/div&gt;&lt;/div&gt;&lt;/div&gt;'</v>
      </c>
    </row>
    <row r="458" spans="1:3" x14ac:dyDescent="0.25">
      <c r="A458" t="str">
        <f>IF(AND(MOD(ROW(A453)-1,3)=0,INDEX(artwork.xlsx!G:G,QUOTIENT(ROW(A453)-1,3)+2)&lt;&gt;""),"/* "&amp;INDEX(artwork.xlsx!G:G,QUOTIENT(ROW(A453)-1,3)+2)&amp;" */","  ")&amp;
IF(AND(INDEX(artwork.xlsx!F:F,QUOTIENT(ROW(A453)-1,3)+2)&lt;&gt;""),"/* "&amp;INDEX(artwork.xlsx!F:F,QUOTIENT(ROW(A453)-1,3)+2)&amp;" */","  ")&amp;IF(AND(ISERROR(MATCH("},",B458:B$5003,0)), ISERROR(MATCH("    ];",$A$5:A454,0))),"];","")</f>
        <v xml:space="preserve">    </v>
      </c>
      <c r="B458" t="str">
        <f t="shared" si="9"/>
        <v>},</v>
      </c>
      <c r="C458" s="18" t="str">
        <f>IF(AND(MOD(ROW(A453)-1,3)=0, INDEX(artwork.xlsx!J:J,QUOTIENT(ROW(A453)-1,3)+2)&lt;&gt;""),
     artwork.xlsx!$H$1&amp;": """ &amp;SUBSTITUTE(INDEX(artwork.xlsx!H:H,QUOTIENT(ROW(A453)-1,3)+2)," ","") &amp;""",  " &amp;
     artwork.xlsx!$J$1&amp; ": """ &amp; INDEX(artwork.xlsx!J:J,QUOTIENT(ROW(A453)-1,3)+2) &amp;""",  " &amp;
     artwork.xlsx!$L$1&amp; ": """ &amp; SUBSTITUTE(IF(LEFT(INDEX(artwork.xlsx!L:L,QUOTIENT(ROW(A453)-1,3)+2),4)="http","",artwork.xlsx!$M$1) &amp; INDEX(artwork.xlsx!L:L,QUOTIENT(ROW(A453)-1,3)+2),artwork.xlsx!$N$1,"") &amp; """,",
 IF(AND(MOD(ROW(A453)-1,3)=1,INDEX(artwork.xlsx!J:J,QUOTIENT(ROW(A453)-1,3)+2)&lt;&gt;""),
SUBSTITUTE(    artwork.xlsx!$K$1&amp;": '\\n" &amp;
SUBSTITUTE(SUBSTITUTE(SUBSTITUTE(SUBSTITUTE(SUBSTITUTE(INDEX(artwork.xlsx!K:K,QUOTIENT(ROW(A453)-1,3)+2),"'","\'"),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IF(MOD(ROW(A453)-1,3)=2,"","")))</f>
        <v/>
      </c>
    </row>
    <row r="459" spans="1:3" x14ac:dyDescent="0.25">
      <c r="A459" t="str">
        <f>IF(AND(MOD(ROW(A454)-1,3)=0,INDEX(artwork.xlsx!G:G,QUOTIENT(ROW(A454)-1,3)+2)&lt;&gt;""),"/* "&amp;INDEX(artwork.xlsx!G:G,QUOTIENT(ROW(A454)-1,3)+2)&amp;" */","  ")&amp;
IF(AND(INDEX(artwork.xlsx!F:F,QUOTIENT(ROW(A454)-1,3)+2)&lt;&gt;""),"/* "&amp;INDEX(artwork.xlsx!F:F,QUOTIENT(ROW(A454)-1,3)+2)&amp;" */","  ")&amp;IF(AND(ISERROR(MATCH("},",B459:B$5003,0)), ISERROR(MATCH("    ];",$A$5:A455,0))),"];","")</f>
        <v xml:space="preserve">  /* t */</v>
      </c>
      <c r="B459" t="str">
        <f t="shared" si="9"/>
        <v>{</v>
      </c>
      <c r="C459" s="18" t="str">
        <f>IF(AND(MOD(ROW(A454)-1,3)=0, INDEX(artwork.xlsx!J:J,QUOTIENT(ROW(A454)-1,3)+2)&lt;&gt;""),
     artwork.xlsx!$H$1&amp;": """ &amp;SUBSTITUTE(INDEX(artwork.xlsx!H:H,QUOTIENT(ROW(A454)-1,3)+2)," ","") &amp;""",  " &amp;
     artwork.xlsx!$J$1&amp; ": """ &amp; INDEX(artwork.xlsx!J:J,QUOTIENT(ROW(A454)-1,3)+2) &amp;""",  " &amp;
     artwork.xlsx!$L$1&amp; ": """ &amp; SUBSTITUTE(IF(LEFT(INDEX(artwork.xlsx!L:L,QUOTIENT(ROW(A454)-1,3)+2),4)="http","",artwork.xlsx!$M$1) &amp; INDEX(artwork.xlsx!L:L,QUOTIENT(ROW(A454)-1,3)+2),artwork.xlsx!$N$1,"") &amp; """,",
 IF(AND(MOD(ROW(A454)-1,3)=1,INDEX(artwork.xlsx!J:J,QUOTIENT(ROW(A454)-1,3)+2)&lt;&gt;""),
SUBSTITUTE(    artwork.xlsx!$K$1&amp;": '\\n" &amp;
SUBSTITUTE(SUBSTITUTE(SUBSTITUTE(SUBSTITUTE(SUBSTITUTE(INDEX(artwork.xlsx!K:K,QUOTIENT(ROW(A454)-1,3)+2),"'","\'"),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IF(MOD(ROW(A454)-1,3)=2,"","")))</f>
        <v>id: "harem",  frenchName: "Harem",  artwork: "http://wiki.dominionstrategy.com/images/9/90/HaremArt.jpg",</v>
      </c>
    </row>
    <row r="460" spans="1:3" ht="180" x14ac:dyDescent="0.25">
      <c r="A460" t="str">
        <f>IF(AND(MOD(ROW(A455)-1,3)=0,INDEX(artwork.xlsx!G:G,QUOTIENT(ROW(A455)-1,3)+2)&lt;&gt;""),"/* "&amp;INDEX(artwork.xlsx!G:G,QUOTIENT(ROW(A455)-1,3)+2)&amp;" */","  ")&amp;
IF(AND(INDEX(artwork.xlsx!F:F,QUOTIENT(ROW(A455)-1,3)+2)&lt;&gt;""),"/* "&amp;INDEX(artwork.xlsx!F:F,QUOTIENT(ROW(A455)-1,3)+2)&amp;" */","  ")&amp;IF(AND(ISERROR(MATCH("},",B460:B$5003,0)), ISERROR(MATCH("    ];",$A$5:A459,0))),"];","")</f>
        <v xml:space="preserve">  /* t */</v>
      </c>
      <c r="B460" t="str">
        <f t="shared" si="9"/>
        <v/>
      </c>
      <c r="C460" s="18" t="str">
        <f>IF(AND(MOD(ROW(A455)-1,3)=0, INDEX(artwork.xlsx!J:J,QUOTIENT(ROW(A455)-1,3)+2)&lt;&gt;""),
     artwork.xlsx!$H$1&amp;": """ &amp;SUBSTITUTE(INDEX(artwork.xlsx!H:H,QUOTIENT(ROW(A455)-1,3)+2)," ","") &amp;""",  " &amp;
     artwork.xlsx!$J$1&amp; ": """ &amp; INDEX(artwork.xlsx!J:J,QUOTIENT(ROW(A455)-1,3)+2) &amp;""",  " &amp;
     artwork.xlsx!$L$1&amp; ": """ &amp; SUBSTITUTE(IF(LEFT(INDEX(artwork.xlsx!L:L,QUOTIENT(ROW(A455)-1,3)+2),4)="http","",artwork.xlsx!$M$1) &amp; INDEX(artwork.xlsx!L:L,QUOTIENT(ROW(A455)-1,3)+2),artwork.xlsx!$N$1,"") &amp; """,",
 IF(AND(MOD(ROW(A455)-1,3)=1,INDEX(artwork.xlsx!J:J,QUOTIENT(ROW(A455)-1,3)+2)&lt;&gt;""),
SUBSTITUTE(    artwork.xlsx!$K$1&amp;": '\\n" &amp;
SUBSTITUTE(SUBSTITUTE(SUBSTITUTE(SUBSTITUTE(SUBSTITUTE(INDEX(artwork.xlsx!K:K,QUOTIENT(ROW(A455)-1,3)+2),"'","\'"),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IF(MOD(ROW(A455)-1,3)=2,"","")))</f>
        <v>text_html: '\
&lt;div class="card-text" style="top:0px;"&gt;\
&lt;div style="display:inline;"&gt;&lt;div style="position: relative; left:-35px;"&gt;\
&lt;div class="card-text-coin-icon" style="transform:scale(0.55); top:10px; display: inline;"&gt;\
&lt;div class="card-text-coin-text-container" style="display:inline;"&gt;\
&lt;div class="card-text-coin-text" style="color: black; display:inline; top:8px;"&gt;2&lt;/div&gt;&lt;/div&gt;&lt;/div&gt;&lt;/div&gt;&lt;/div&gt;&lt;br&gt;\
&lt;div style="display:inline;"&gt;&lt;div style="position: relative; left:0px;"&gt;\
&lt;div class="card-text-vp-icon-container" style="display:inline; transform:scale(0.55); top:70px;left:130px;"&gt;\
&lt;div class="card-text-vp-text-container"&gt;\
&lt;div class="card-text-vp-text" style="top:8px;"&gt;2&lt;/div&gt;&lt;/div&gt;\
&lt;div class="card-text-vp-icon"&gt;&lt;/div&gt;&lt;/div&gt;&lt;/div&gt;&lt;/div&gt;&lt;br&gt;\
&lt;/div&gt;&lt;div class="horizontal-line" style="width:200px; height:3px;margin-top:90px;"&gt;&lt;/div&gt;'</v>
      </c>
    </row>
    <row r="461" spans="1:3" x14ac:dyDescent="0.25">
      <c r="A461" t="str">
        <f>IF(AND(MOD(ROW(A456)-1,3)=0,INDEX(artwork.xlsx!G:G,QUOTIENT(ROW(A456)-1,3)+2)&lt;&gt;""),"/* "&amp;INDEX(artwork.xlsx!G:G,QUOTIENT(ROW(A456)-1,3)+2)&amp;" */","  ")&amp;
IF(AND(INDEX(artwork.xlsx!F:F,QUOTIENT(ROW(A456)-1,3)+2)&lt;&gt;""),"/* "&amp;INDEX(artwork.xlsx!F:F,QUOTIENT(ROW(A456)-1,3)+2)&amp;" */","  ")&amp;IF(AND(ISERROR(MATCH("},",B461:B$5003,0)), ISERROR(MATCH("    ];",$A$5:A457,0))),"];","")</f>
        <v xml:space="preserve">  /* t */</v>
      </c>
      <c r="B461" t="str">
        <f t="shared" si="9"/>
        <v>},</v>
      </c>
      <c r="C461" s="18" t="str">
        <f>IF(AND(MOD(ROW(A456)-1,3)=0, INDEX(artwork.xlsx!J:J,QUOTIENT(ROW(A456)-1,3)+2)&lt;&gt;""),
     artwork.xlsx!$H$1&amp;": """ &amp;SUBSTITUTE(INDEX(artwork.xlsx!H:H,QUOTIENT(ROW(A456)-1,3)+2)," ","") &amp;""",  " &amp;
     artwork.xlsx!$J$1&amp; ": """ &amp; INDEX(artwork.xlsx!J:J,QUOTIENT(ROW(A456)-1,3)+2) &amp;""",  " &amp;
     artwork.xlsx!$L$1&amp; ": """ &amp; SUBSTITUTE(IF(LEFT(INDEX(artwork.xlsx!L:L,QUOTIENT(ROW(A456)-1,3)+2),4)="http","",artwork.xlsx!$M$1) &amp; INDEX(artwork.xlsx!L:L,QUOTIENT(ROW(A456)-1,3)+2),artwork.xlsx!$N$1,"") &amp; """,",
 IF(AND(MOD(ROW(A456)-1,3)=1,INDEX(artwork.xlsx!J:J,QUOTIENT(ROW(A456)-1,3)+2)&lt;&gt;""),
SUBSTITUTE(    artwork.xlsx!$K$1&amp;": '\\n" &amp;
SUBSTITUTE(SUBSTITUTE(SUBSTITUTE(SUBSTITUTE(SUBSTITUTE(INDEX(artwork.xlsx!K:K,QUOTIENT(ROW(A456)-1,3)+2),"'","\'"),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IF(MOD(ROW(A456)-1,3)=2,"","")))</f>
        <v/>
      </c>
    </row>
    <row r="462" spans="1:3" x14ac:dyDescent="0.25">
      <c r="A462" t="str">
        <f>IF(AND(MOD(ROW(A457)-1,3)=0,INDEX(artwork.xlsx!G:G,QUOTIENT(ROW(A457)-1,3)+2)&lt;&gt;""),"/* "&amp;INDEX(artwork.xlsx!G:G,QUOTIENT(ROW(A457)-1,3)+2)&amp;" */","  ")&amp;
IF(AND(INDEX(artwork.xlsx!F:F,QUOTIENT(ROW(A457)-1,3)+2)&lt;&gt;""),"/* "&amp;INDEX(artwork.xlsx!F:F,QUOTIENT(ROW(A457)-1,3)+2)&amp;" */","  ")&amp;IF(AND(ISERROR(MATCH("},",B462:B$5003,0)), ISERROR(MATCH("    ];",$A$5:A458,0))),"];","")</f>
        <v xml:space="preserve">    </v>
      </c>
      <c r="B462" t="str">
        <f t="shared" si="9"/>
        <v>{</v>
      </c>
      <c r="C462" s="18" t="str">
        <f>IF(AND(MOD(ROW(A457)-1,3)=0, INDEX(artwork.xlsx!J:J,QUOTIENT(ROW(A457)-1,3)+2)&lt;&gt;""),
     artwork.xlsx!$H$1&amp;": """ &amp;SUBSTITUTE(INDEX(artwork.xlsx!H:H,QUOTIENT(ROW(A457)-1,3)+2)," ","") &amp;""",  " &amp;
     artwork.xlsx!$J$1&amp; ": """ &amp; INDEX(artwork.xlsx!J:J,QUOTIENT(ROW(A457)-1,3)+2) &amp;""",  " &amp;
     artwork.xlsx!$L$1&amp; ": """ &amp; SUBSTITUTE(IF(LEFT(INDEX(artwork.xlsx!L:L,QUOTIENT(ROW(A457)-1,3)+2),4)="http","",artwork.xlsx!$M$1) &amp; INDEX(artwork.xlsx!L:L,QUOTIENT(ROW(A457)-1,3)+2),artwork.xlsx!$N$1,"") &amp; """,",
 IF(AND(MOD(ROW(A457)-1,3)=1,INDEX(artwork.xlsx!J:J,QUOTIENT(ROW(A457)-1,3)+2)&lt;&gt;""),
SUBSTITUTE(    artwork.xlsx!$K$1&amp;": '\\n" &amp;
SUBSTITUTE(SUBSTITUTE(SUBSTITUTE(SUBSTITUTE(SUBSTITUTE(INDEX(artwork.xlsx!K:K,QUOTIENT(ROW(A457)-1,3)+2),"'","\'"),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IF(MOD(ROW(A457)-1,3)=2,"","")))</f>
        <v>id: "minion",  frenchName: "Larbin",  artwork: "http://wiki.dominionstrategy.com/images/7/70/MinionArt.jpg",</v>
      </c>
    </row>
    <row r="463" spans="1:3" ht="195" x14ac:dyDescent="0.25">
      <c r="A463" t="str">
        <f>IF(AND(MOD(ROW(A458)-1,3)=0,INDEX(artwork.xlsx!G:G,QUOTIENT(ROW(A458)-1,3)+2)&lt;&gt;""),"/* "&amp;INDEX(artwork.xlsx!G:G,QUOTIENT(ROW(A458)-1,3)+2)&amp;" */","  ")&amp;
IF(AND(INDEX(artwork.xlsx!F:F,QUOTIENT(ROW(A458)-1,3)+2)&lt;&gt;""),"/* "&amp;INDEX(artwork.xlsx!F:F,QUOTIENT(ROW(A458)-1,3)+2)&amp;" */","  ")&amp;IF(AND(ISERROR(MATCH("},",B463:B$5003,0)), ISERROR(MATCH("    ];",$A$5:A462,0))),"];","")</f>
        <v xml:space="preserve">    </v>
      </c>
      <c r="B463" t="str">
        <f t="shared" ref="B463:B526" si="10">IF(AND(C462&lt;&gt;"",MOD(ROW(A461)-1,3)=2),"},","")&amp;IF(AND(C463&lt;&gt;"",MOD(ROW(A458)-1,3)=0),"{","")</f>
        <v/>
      </c>
      <c r="C463" s="18" t="str">
        <f>IF(AND(MOD(ROW(A458)-1,3)=0, INDEX(artwork.xlsx!J:J,QUOTIENT(ROW(A458)-1,3)+2)&lt;&gt;""),
     artwork.xlsx!$H$1&amp;": """ &amp;SUBSTITUTE(INDEX(artwork.xlsx!H:H,QUOTIENT(ROW(A458)-1,3)+2)," ","") &amp;""",  " &amp;
     artwork.xlsx!$J$1&amp; ": """ &amp; INDEX(artwork.xlsx!J:J,QUOTIENT(ROW(A458)-1,3)+2) &amp;""",  " &amp;
     artwork.xlsx!$L$1&amp; ": """ &amp; SUBSTITUTE(IF(LEFT(INDEX(artwork.xlsx!L:L,QUOTIENT(ROW(A458)-1,3)+2),4)="http","",artwork.xlsx!$M$1) &amp; INDEX(artwork.xlsx!L:L,QUOTIENT(ROW(A458)-1,3)+2),artwork.xlsx!$N$1,"") &amp; """,",
 IF(AND(MOD(ROW(A458)-1,3)=1,INDEX(artwork.xlsx!J:J,QUOTIENT(ROW(A458)-1,3)+2)&lt;&gt;""),
SUBSTITUTE(    artwork.xlsx!$K$1&amp;": '\\n" &amp;
SUBSTITUTE(SUBSTITUTE(SUBSTITUTE(SUBSTITUTE(SUBSTITUTE(INDEX(artwork.xlsx!K:K,QUOTIENT(ROW(A458)-1,3)+2),"'","\'"),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IF(MOD(ROW(A458)-1,3)=2,"","")))</f>
        <v>text_html: '\
&lt;div class="card-text" style="top:10px;"&gt;&lt;div style="position:relative; top:5px;"&gt;&lt;div style="font-weight: bold;"&gt;\
&lt;div style="display:inline;"&gt;&lt;div style="display:inline; font-size:28px;"&gt;+1 Action&lt;/div&gt;&lt;/div&gt;&lt;br&gt;\
&lt;/div&gt;&lt;/div&gt;&lt;div style="position:relative; top:10px;"&gt;&lt;div style="line-height:20px;"&gt;\
&lt;div style="display:inline;"&gt;&lt;div style="display:inline; font-size:20px;"&gt;Choisissez : +      ; ou défaussez&lt;/div&gt;&lt;/div&gt;&lt;br&gt;\
&lt;div style="display:inline;"&gt;&lt;div style="display:inline; font-size:20px;"&gt;votre main, &lt;div style="display: inline; font-weight: bold;"&gt;+4 Cartes&lt;/div&gt;, et chaque&lt;/div&gt;&lt;/div&gt;&lt;br&gt;\
&lt;div style="display:inline;"&gt;&lt;div style="display:inline; font-size:20px;"&gt;adversaire avec au moins 5&lt;/div&gt;&lt;/div&gt;&lt;br&gt;\
&lt;div style="display:inline;"&gt;&lt;div style="display:inline; font-size:20px;"&gt;cartes en main défausse sa main&lt;/div&gt;&lt;/div&gt;&lt;br&gt;\
&lt;div style="display:inline;"&gt;&lt;div style="display:inline; font-size:20px;"&gt;et pioche 4 cartes.&lt;/div&gt;&lt;/div&gt;&lt;br&gt;\
&lt;/div&gt;&lt;/div&gt;\
&lt;div class="card-text-coin-icon" style="transform:scale(0.18); top:42px; display: inline;left:128px;"&gt;\
&lt;div class="card-text-coin-text-container" style="display:inline;"&gt;\
&lt;div class="card-text-coin-text" style="color: black; display:inline; top:8px;"&gt;2&lt;/div&gt;&lt;/div&gt;&lt;/div&gt;&lt;/div&gt;'</v>
      </c>
    </row>
    <row r="464" spans="1:3" x14ac:dyDescent="0.25">
      <c r="A464" t="str">
        <f>IF(AND(MOD(ROW(A459)-1,3)=0,INDEX(artwork.xlsx!G:G,QUOTIENT(ROW(A459)-1,3)+2)&lt;&gt;""),"/* "&amp;INDEX(artwork.xlsx!G:G,QUOTIENT(ROW(A459)-1,3)+2)&amp;" */","  ")&amp;
IF(AND(INDEX(artwork.xlsx!F:F,QUOTIENT(ROW(A459)-1,3)+2)&lt;&gt;""),"/* "&amp;INDEX(artwork.xlsx!F:F,QUOTIENT(ROW(A459)-1,3)+2)&amp;" */","  ")&amp;IF(AND(ISERROR(MATCH("},",B464:B$5003,0)), ISERROR(MATCH("    ];",$A$5:A460,0))),"];","")</f>
        <v xml:space="preserve">    </v>
      </c>
      <c r="B464" t="str">
        <f t="shared" si="10"/>
        <v>},</v>
      </c>
      <c r="C464" s="18" t="str">
        <f>IF(AND(MOD(ROW(A459)-1,3)=0, INDEX(artwork.xlsx!J:J,QUOTIENT(ROW(A459)-1,3)+2)&lt;&gt;""),
     artwork.xlsx!$H$1&amp;": """ &amp;SUBSTITUTE(INDEX(artwork.xlsx!H:H,QUOTIENT(ROW(A459)-1,3)+2)," ","") &amp;""",  " &amp;
     artwork.xlsx!$J$1&amp; ": """ &amp; INDEX(artwork.xlsx!J:J,QUOTIENT(ROW(A459)-1,3)+2) &amp;""",  " &amp;
     artwork.xlsx!$L$1&amp; ": """ &amp; SUBSTITUTE(IF(LEFT(INDEX(artwork.xlsx!L:L,QUOTIENT(ROW(A459)-1,3)+2),4)="http","",artwork.xlsx!$M$1) &amp; INDEX(artwork.xlsx!L:L,QUOTIENT(ROW(A459)-1,3)+2),artwork.xlsx!$N$1,"") &amp; """,",
 IF(AND(MOD(ROW(A459)-1,3)=1,INDEX(artwork.xlsx!J:J,QUOTIENT(ROW(A459)-1,3)+2)&lt;&gt;""),
SUBSTITUTE(    artwork.xlsx!$K$1&amp;": '\\n" &amp;
SUBSTITUTE(SUBSTITUTE(SUBSTITUTE(SUBSTITUTE(SUBSTITUTE(INDEX(artwork.xlsx!K:K,QUOTIENT(ROW(A459)-1,3)+2),"'","\'"),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IF(MOD(ROW(A459)-1,3)=2,"","")))</f>
        <v/>
      </c>
    </row>
    <row r="465" spans="1:3" x14ac:dyDescent="0.25">
      <c r="A465" t="str">
        <f>IF(AND(MOD(ROW(A460)-1,3)=0,INDEX(artwork.xlsx!G:G,QUOTIENT(ROW(A460)-1,3)+2)&lt;&gt;""),"/* "&amp;INDEX(artwork.xlsx!G:G,QUOTIENT(ROW(A460)-1,3)+2)&amp;" */","  ")&amp;
IF(AND(INDEX(artwork.xlsx!F:F,QUOTIENT(ROW(A460)-1,3)+2)&lt;&gt;""),"/* "&amp;INDEX(artwork.xlsx!F:F,QUOTIENT(ROW(A460)-1,3)+2)&amp;" */","  ")&amp;IF(AND(ISERROR(MATCH("},",B465:B$5003,0)), ISERROR(MATCH("    ];",$A$5:A461,0))),"];","")</f>
        <v xml:space="preserve">    </v>
      </c>
      <c r="B465" t="str">
        <f t="shared" si="10"/>
        <v>{</v>
      </c>
      <c r="C465" s="18" t="str">
        <f>IF(AND(MOD(ROW(A460)-1,3)=0, INDEX(artwork.xlsx!J:J,QUOTIENT(ROW(A460)-1,3)+2)&lt;&gt;""),
     artwork.xlsx!$H$1&amp;": """ &amp;SUBSTITUTE(INDEX(artwork.xlsx!H:H,QUOTIENT(ROW(A460)-1,3)+2)," ","") &amp;""",  " &amp;
     artwork.xlsx!$J$1&amp; ": """ &amp; INDEX(artwork.xlsx!J:J,QUOTIENT(ROW(A460)-1,3)+2) &amp;""",  " &amp;
     artwork.xlsx!$L$1&amp; ": """ &amp; SUBSTITUTE(IF(LEFT(INDEX(artwork.xlsx!L:L,QUOTIENT(ROW(A460)-1,3)+2),4)="http","",artwork.xlsx!$M$1) &amp; INDEX(artwork.xlsx!L:L,QUOTIENT(ROW(A460)-1,3)+2),artwork.xlsx!$N$1,"") &amp; """,",
 IF(AND(MOD(ROW(A460)-1,3)=1,INDEX(artwork.xlsx!J:J,QUOTIENT(ROW(A460)-1,3)+2)&lt;&gt;""),
SUBSTITUTE(    artwork.xlsx!$K$1&amp;": '\\n" &amp;
SUBSTITUTE(SUBSTITUTE(SUBSTITUTE(SUBSTITUTE(SUBSTITUTE(INDEX(artwork.xlsx!K:K,QUOTIENT(ROW(A460)-1,3)+2),"'","\'"),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IF(MOD(ROW(A460)-1,3)=2,"","")))</f>
        <v>id: "saboteur",  frenchName: "Saboteur",  artwork: "http://wiki.dominionstrategy.com/images/e/e5/SaboteurArt.jpg",</v>
      </c>
    </row>
    <row r="466" spans="1:3" ht="225" x14ac:dyDescent="0.25">
      <c r="A466" t="str">
        <f>IF(AND(MOD(ROW(A461)-1,3)=0,INDEX(artwork.xlsx!G:G,QUOTIENT(ROW(A461)-1,3)+2)&lt;&gt;""),"/* "&amp;INDEX(artwork.xlsx!G:G,QUOTIENT(ROW(A461)-1,3)+2)&amp;" */","  ")&amp;
IF(AND(INDEX(artwork.xlsx!F:F,QUOTIENT(ROW(A461)-1,3)+2)&lt;&gt;""),"/* "&amp;INDEX(artwork.xlsx!F:F,QUOTIENT(ROW(A461)-1,3)+2)&amp;" */","  ")&amp;IF(AND(ISERROR(MATCH("},",B466:B$5003,0)), ISERROR(MATCH("    ];",$A$5:A465,0))),"];","")</f>
        <v xml:space="preserve">    </v>
      </c>
      <c r="B466" t="str">
        <f t="shared" si="10"/>
        <v/>
      </c>
      <c r="C466" s="18" t="str">
        <f>IF(AND(MOD(ROW(A461)-1,3)=0, INDEX(artwork.xlsx!J:J,QUOTIENT(ROW(A461)-1,3)+2)&lt;&gt;""),
     artwork.xlsx!$H$1&amp;": """ &amp;SUBSTITUTE(INDEX(artwork.xlsx!H:H,QUOTIENT(ROW(A461)-1,3)+2)," ","") &amp;""",  " &amp;
     artwork.xlsx!$J$1&amp; ": """ &amp; INDEX(artwork.xlsx!J:J,QUOTIENT(ROW(A461)-1,3)+2) &amp;""",  " &amp;
     artwork.xlsx!$L$1&amp; ": """ &amp; SUBSTITUTE(IF(LEFT(INDEX(artwork.xlsx!L:L,QUOTIENT(ROW(A461)-1,3)+2),4)="http","",artwork.xlsx!$M$1) &amp; INDEX(artwork.xlsx!L:L,QUOTIENT(ROW(A461)-1,3)+2),artwork.xlsx!$N$1,"") &amp; """,",
 IF(AND(MOD(ROW(A461)-1,3)=1,INDEX(artwork.xlsx!J:J,QUOTIENT(ROW(A461)-1,3)+2)&lt;&gt;""),
SUBSTITUTE(    artwork.xlsx!$K$1&amp;": '\\n" &amp;
SUBSTITUTE(SUBSTITUTE(SUBSTITUTE(SUBSTITUTE(SUBSTITUTE(INDEX(artwork.xlsx!K:K,QUOTIENT(ROW(A461)-1,3)+2),"'","\'"),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IF(MOD(ROW(A461)-1,3)=2,"","")))</f>
        <v>text_html: '\
&lt;div class="card-text" style="top:15px;"&gt;&lt;div style="position:relative; top:5px;"&gt;&lt;div style="line-height:16px;"&gt;\
&lt;div style="display:inline;"&gt;&lt;div style="display:inline; font-size:16px;"&gt;Tous vos adversaires dévoilent des&lt;/div&gt;&lt;/div&gt;&lt;br&gt;\
&lt;div style="display:inline;"&gt;&lt;div style="display:inline; font-size:16px;"&gt;cartes de leur deck jusqu\'à ce qu\'ils en&lt;/div&gt;&lt;/div&gt;&lt;br&gt;\
&lt;div style="display:inline;"&gt;&lt;div style="display:inline; font-size:16px;"&gt;dévoilent une coûtant        ou plus. Ils&lt;/div&gt;&lt;/div&gt;&lt;br&gt;\
&lt;div style="display:inline;"&gt;&lt;div style="display:inline; font-size:16px;"&gt;écartent cette carte et peuvent recevoir&lt;/div&gt;&lt;/div&gt;&lt;br&gt;\
&lt;div style="display:inline;"&gt;&lt;div style="display:inline; font-size:16px;"&gt;une carte coûtant au plus        de moins&lt;/div&gt;&lt;/div&gt;&lt;br&gt;\
&lt;div style="display:inline;"&gt;&lt;div style="display:inline; font-size:16px;"&gt;Ils défaussent les autres cartes dévoilées.&lt;/div&gt;&lt;/div&gt;&lt;br&gt;\
&lt;/div&gt;\
&lt;div class="card-text-coin-icon" style="transform:scale(0.17); top:44px; display: inline;left:164px;"&gt;\
&lt;div class="card-text-coin-text-container" style="display:inline;"&gt;\
&lt;div class="card-text-coin-text" style="color: black; display:inline; top:8px;"&gt;3&lt;/div&gt;&lt;/div&gt;&lt;/div&gt;\
&lt;div class="card-text-coin-icon" style="transform:scale(0.17); top:86px; display: inline;left:180px;"&gt;\
&lt;div class="card-text-coin-text-container" style="display:inline;"&gt;\
&lt;div class="card-text-coin-text" style="color: black; display:inline; top:8px;"&gt;2&lt;/div&gt;&lt;/div&gt;&lt;/div&gt;&lt;/div&gt;&lt;/div&gt;'</v>
      </c>
    </row>
    <row r="467" spans="1:3" x14ac:dyDescent="0.25">
      <c r="A467" t="str">
        <f>IF(AND(MOD(ROW(A462)-1,3)=0,INDEX(artwork.xlsx!G:G,QUOTIENT(ROW(A462)-1,3)+2)&lt;&gt;""),"/* "&amp;INDEX(artwork.xlsx!G:G,QUOTIENT(ROW(A462)-1,3)+2)&amp;" */","  ")&amp;
IF(AND(INDEX(artwork.xlsx!F:F,QUOTIENT(ROW(A462)-1,3)+2)&lt;&gt;""),"/* "&amp;INDEX(artwork.xlsx!F:F,QUOTIENT(ROW(A462)-1,3)+2)&amp;" */","  ")&amp;IF(AND(ISERROR(MATCH("},",B467:B$5003,0)), ISERROR(MATCH("    ];",$A$5:A463,0))),"];","")</f>
        <v xml:space="preserve">    </v>
      </c>
      <c r="B467" t="str">
        <f t="shared" si="10"/>
        <v>},</v>
      </c>
      <c r="C467" s="18" t="str">
        <f>IF(AND(MOD(ROW(A462)-1,3)=0, INDEX(artwork.xlsx!J:J,QUOTIENT(ROW(A462)-1,3)+2)&lt;&gt;""),
     artwork.xlsx!$H$1&amp;": """ &amp;SUBSTITUTE(INDEX(artwork.xlsx!H:H,QUOTIENT(ROW(A462)-1,3)+2)," ","") &amp;""",  " &amp;
     artwork.xlsx!$J$1&amp; ": """ &amp; INDEX(artwork.xlsx!J:J,QUOTIENT(ROW(A462)-1,3)+2) &amp;""",  " &amp;
     artwork.xlsx!$L$1&amp; ": """ &amp; SUBSTITUTE(IF(LEFT(INDEX(artwork.xlsx!L:L,QUOTIENT(ROW(A462)-1,3)+2),4)="http","",artwork.xlsx!$M$1) &amp; INDEX(artwork.xlsx!L:L,QUOTIENT(ROW(A462)-1,3)+2),artwork.xlsx!$N$1,"") &amp; """,",
 IF(AND(MOD(ROW(A462)-1,3)=1,INDEX(artwork.xlsx!J:J,QUOTIENT(ROW(A462)-1,3)+2)&lt;&gt;""),
SUBSTITUTE(    artwork.xlsx!$K$1&amp;": '\\n" &amp;
SUBSTITUTE(SUBSTITUTE(SUBSTITUTE(SUBSTITUTE(SUBSTITUTE(INDEX(artwork.xlsx!K:K,QUOTIENT(ROW(A462)-1,3)+2),"'","\'"),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IF(MOD(ROW(A462)-1,3)=2,"","")))</f>
        <v/>
      </c>
    </row>
    <row r="468" spans="1:3" x14ac:dyDescent="0.25">
      <c r="A468" t="str">
        <f>IF(AND(MOD(ROW(A463)-1,3)=0,INDEX(artwork.xlsx!G:G,QUOTIENT(ROW(A463)-1,3)+2)&lt;&gt;""),"/* "&amp;INDEX(artwork.xlsx!G:G,QUOTIENT(ROW(A463)-1,3)+2)&amp;" */","  ")&amp;
IF(AND(INDEX(artwork.xlsx!F:F,QUOTIENT(ROW(A463)-1,3)+2)&lt;&gt;""),"/* "&amp;INDEX(artwork.xlsx!F:F,QUOTIENT(ROW(A463)-1,3)+2)&amp;" */","  ")&amp;IF(AND(ISERROR(MATCH("},",B468:B$5003,0)), ISERROR(MATCH("    ];",$A$5:A464,0))),"];","")</f>
        <v xml:space="preserve">    </v>
      </c>
      <c r="B468" t="str">
        <f t="shared" si="10"/>
        <v>{</v>
      </c>
      <c r="C468" s="18" t="str">
        <f>IF(AND(MOD(ROW(A463)-1,3)=0, INDEX(artwork.xlsx!J:J,QUOTIENT(ROW(A463)-1,3)+2)&lt;&gt;""),
     artwork.xlsx!$H$1&amp;": """ &amp;SUBSTITUTE(INDEX(artwork.xlsx!H:H,QUOTIENT(ROW(A463)-1,3)+2)," ","") &amp;""",  " &amp;
     artwork.xlsx!$J$1&amp; ": """ &amp; INDEX(artwork.xlsx!J:J,QUOTIENT(ROW(A463)-1,3)+2) &amp;""",  " &amp;
     artwork.xlsx!$L$1&amp; ": """ &amp; SUBSTITUTE(IF(LEFT(INDEX(artwork.xlsx!L:L,QUOTIENT(ROW(A463)-1,3)+2),4)="http","",artwork.xlsx!$M$1) &amp; INDEX(artwork.xlsx!L:L,QUOTIENT(ROW(A463)-1,3)+2),artwork.xlsx!$N$1,"") &amp; """,",
 IF(AND(MOD(ROW(A463)-1,3)=1,INDEX(artwork.xlsx!J:J,QUOTIENT(ROW(A463)-1,3)+2)&lt;&gt;""),
SUBSTITUTE(    artwork.xlsx!$K$1&amp;": '\\n" &amp;
SUBSTITUTE(SUBSTITUTE(SUBSTITUTE(SUBSTITUTE(SUBSTITUTE(INDEX(artwork.xlsx!K:K,QUOTIENT(ROW(A463)-1,3)+2),"'","\'"),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IF(MOD(ROW(A463)-1,3)=2,"","")))</f>
        <v>id: "upgrade",  frenchName: "Mise à niveau",  artwork: "http://wiki.dominionstrategy.com/images/b/b4/UpgradeArt.jpg",</v>
      </c>
    </row>
    <row r="469" spans="1:3" ht="180" x14ac:dyDescent="0.25">
      <c r="A469" t="str">
        <f>IF(AND(MOD(ROW(A464)-1,3)=0,INDEX(artwork.xlsx!G:G,QUOTIENT(ROW(A464)-1,3)+2)&lt;&gt;""),"/* "&amp;INDEX(artwork.xlsx!G:G,QUOTIENT(ROW(A464)-1,3)+2)&amp;" */","  ")&amp;
IF(AND(INDEX(artwork.xlsx!F:F,QUOTIENT(ROW(A464)-1,3)+2)&lt;&gt;""),"/* "&amp;INDEX(artwork.xlsx!F:F,QUOTIENT(ROW(A464)-1,3)+2)&amp;" */","  ")&amp;IF(AND(ISERROR(MATCH("},",B469:B$5003,0)), ISERROR(MATCH("    ];",$A$5:A468,0))),"];","")</f>
        <v xml:space="preserve">    </v>
      </c>
      <c r="B469" t="str">
        <f t="shared" si="10"/>
        <v/>
      </c>
      <c r="C469" s="18" t="str">
        <f>IF(AND(MOD(ROW(A464)-1,3)=0, INDEX(artwork.xlsx!J:J,QUOTIENT(ROW(A464)-1,3)+2)&lt;&gt;""),
     artwork.xlsx!$H$1&amp;": """ &amp;SUBSTITUTE(INDEX(artwork.xlsx!H:H,QUOTIENT(ROW(A464)-1,3)+2)," ","") &amp;""",  " &amp;
     artwork.xlsx!$J$1&amp; ": """ &amp; INDEX(artwork.xlsx!J:J,QUOTIENT(ROW(A464)-1,3)+2) &amp;""",  " &amp;
     artwork.xlsx!$L$1&amp; ": """ &amp; SUBSTITUTE(IF(LEFT(INDEX(artwork.xlsx!L:L,QUOTIENT(ROW(A464)-1,3)+2),4)="http","",artwork.xlsx!$M$1) &amp; INDEX(artwork.xlsx!L:L,QUOTIENT(ROW(A464)-1,3)+2),artwork.xlsx!$N$1,"") &amp; """,",
 IF(AND(MOD(ROW(A464)-1,3)=1,INDEX(artwork.xlsx!J:J,QUOTIENT(ROW(A464)-1,3)+2)&lt;&gt;""),
SUBSTITUTE(    artwork.xlsx!$K$1&amp;": '\\n" &amp;
SUBSTITUTE(SUBSTITUTE(SUBSTITUTE(SUBSTITUTE(SUBSTITUTE(INDEX(artwork.xlsx!K:K,QUOTIENT(ROW(A464)-1,3)+2),"'","\'"),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IF(MOD(ROW(A464)-1,3)=2,"","")))</f>
        <v>text_html: '\
&lt;div class="card-text" style="top:20px;"&gt;&lt;div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&lt;/div&gt;&lt;/div&gt;&lt;div style="position:relative; top:10px;"&gt;&lt;div style="line-height:19px;"&gt;\
&lt;div style="display:inline;"&gt;&lt;div style="display:inline; font-size:19px;"&gt;Écartez une carte de votre main.&lt;/div&gt;&lt;/div&gt;&lt;br&gt;\
&lt;div style="display:inline;"&gt;&lt;div style="display:inline; font-size:19px;"&gt;Recevez une carte coûtant&lt;/div&gt;&lt;/div&gt;&lt;br&gt;\
&lt;div style="display:inline;"&gt;&lt;div style="display:inline; font-size:19px;"&gt;exactement      de plus.&lt;/div&gt;&lt;/div&gt;&lt;br&gt;\
&lt;/div&gt;&lt;/div&gt;\
&lt;div class="card-text-coin-icon" style="transform:scale(0.18); top:117px; display: inline;left:143px;"&gt;\
&lt;div class="card-text-coin-text-container" style="display:inline;"&gt;\
&lt;div class="card-text-coin-text" style="color: black; display:inline; top:8px;"&gt;1&lt;/div&gt;&lt;/div&gt;&lt;/div&gt;&lt;/div&gt;'</v>
      </c>
    </row>
    <row r="470" spans="1:3" x14ac:dyDescent="0.25">
      <c r="A470" t="str">
        <f>IF(AND(MOD(ROW(A465)-1,3)=0,INDEX(artwork.xlsx!G:G,QUOTIENT(ROW(A465)-1,3)+2)&lt;&gt;""),"/* "&amp;INDEX(artwork.xlsx!G:G,QUOTIENT(ROW(A465)-1,3)+2)&amp;" */","  ")&amp;
IF(AND(INDEX(artwork.xlsx!F:F,QUOTIENT(ROW(A465)-1,3)+2)&lt;&gt;""),"/* "&amp;INDEX(artwork.xlsx!F:F,QUOTIENT(ROW(A465)-1,3)+2)&amp;" */","  ")&amp;IF(AND(ISERROR(MATCH("},",B470:B$5003,0)), ISERROR(MATCH("    ];",$A$5:A466,0))),"];","")</f>
        <v xml:space="preserve">    </v>
      </c>
      <c r="B470" t="str">
        <f t="shared" si="10"/>
        <v>},</v>
      </c>
      <c r="C470" s="18" t="str">
        <f>IF(AND(MOD(ROW(A465)-1,3)=0, INDEX(artwork.xlsx!J:J,QUOTIENT(ROW(A465)-1,3)+2)&lt;&gt;""),
     artwork.xlsx!$H$1&amp;": """ &amp;SUBSTITUTE(INDEX(artwork.xlsx!H:H,QUOTIENT(ROW(A465)-1,3)+2)," ","") &amp;""",  " &amp;
     artwork.xlsx!$J$1&amp; ": """ &amp; INDEX(artwork.xlsx!J:J,QUOTIENT(ROW(A465)-1,3)+2) &amp;""",  " &amp;
     artwork.xlsx!$L$1&amp; ": """ &amp; SUBSTITUTE(IF(LEFT(INDEX(artwork.xlsx!L:L,QUOTIENT(ROW(A465)-1,3)+2),4)="http","",artwork.xlsx!$M$1) &amp; INDEX(artwork.xlsx!L:L,QUOTIENT(ROW(A465)-1,3)+2),artwork.xlsx!$N$1,"") &amp; """,",
 IF(AND(MOD(ROW(A465)-1,3)=1,INDEX(artwork.xlsx!J:J,QUOTIENT(ROW(A465)-1,3)+2)&lt;&gt;""),
SUBSTITUTE(    artwork.xlsx!$K$1&amp;": '\\n" &amp;
SUBSTITUTE(SUBSTITUTE(SUBSTITUTE(SUBSTITUTE(SUBSTITUTE(INDEX(artwork.xlsx!K:K,QUOTIENT(ROW(A465)-1,3)+2),"'","\'"),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IF(MOD(ROW(A465)-1,3)=2,"","")))</f>
        <v/>
      </c>
    </row>
    <row r="471" spans="1:3" x14ac:dyDescent="0.25">
      <c r="A471" t="str">
        <f>IF(AND(MOD(ROW(A466)-1,3)=0,INDEX(artwork.xlsx!G:G,QUOTIENT(ROW(A466)-1,3)+2)&lt;&gt;""),"/* "&amp;INDEX(artwork.xlsx!G:G,QUOTIENT(ROW(A466)-1,3)+2)&amp;" */","  ")&amp;
IF(AND(INDEX(artwork.xlsx!F:F,QUOTIENT(ROW(A466)-1,3)+2)&lt;&gt;""),"/* "&amp;INDEX(artwork.xlsx!F:F,QUOTIENT(ROW(A466)-1,3)+2)&amp;" */","  ")&amp;IF(AND(ISERROR(MATCH("},",B471:B$5003,0)), ISERROR(MATCH("    ];",$A$5:A467,0))),"];","")</f>
        <v xml:space="preserve">    </v>
      </c>
      <c r="B471" t="str">
        <f t="shared" si="10"/>
        <v>{</v>
      </c>
      <c r="C471" s="18" t="str">
        <f>IF(AND(MOD(ROW(A466)-1,3)=0, INDEX(artwork.xlsx!J:J,QUOTIENT(ROW(A466)-1,3)+2)&lt;&gt;""),
     artwork.xlsx!$H$1&amp;": """ &amp;SUBSTITUTE(INDEX(artwork.xlsx!H:H,QUOTIENT(ROW(A466)-1,3)+2)," ","") &amp;""",  " &amp;
     artwork.xlsx!$J$1&amp; ": """ &amp; INDEX(artwork.xlsx!J:J,QUOTIENT(ROW(A466)-1,3)+2) &amp;""",  " &amp;
     artwork.xlsx!$L$1&amp; ": """ &amp; SUBSTITUTE(IF(LEFT(INDEX(artwork.xlsx!L:L,QUOTIENT(ROW(A466)-1,3)+2),4)="http","",artwork.xlsx!$M$1) &amp; INDEX(artwork.xlsx!L:L,QUOTIENT(ROW(A466)-1,3)+2),artwork.xlsx!$N$1,"") &amp; """,",
 IF(AND(MOD(ROW(A466)-1,3)=1,INDEX(artwork.xlsx!J:J,QUOTIENT(ROW(A466)-1,3)+2)&lt;&gt;""),
SUBSTITUTE(    artwork.xlsx!$K$1&amp;": '\\n" &amp;
SUBSTITUTE(SUBSTITUTE(SUBSTITUTE(SUBSTITUTE(SUBSTITUTE(INDEX(artwork.xlsx!K:K,QUOTIENT(ROW(A466)-1,3)+2),"'","\'"),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IF(MOD(ROW(A466)-1,3)=2,"","")))</f>
        <v>id: "tribute",  frenchName: "Hommage",  artwork: "http://wiki.dominionstrategy.com/images/5/5d/TributeArt.jpg",</v>
      </c>
    </row>
    <row r="472" spans="1:3" ht="255" x14ac:dyDescent="0.25">
      <c r="A472" t="str">
        <f>IF(AND(MOD(ROW(A467)-1,3)=0,INDEX(artwork.xlsx!G:G,QUOTIENT(ROW(A467)-1,3)+2)&lt;&gt;""),"/* "&amp;INDEX(artwork.xlsx!G:G,QUOTIENT(ROW(A467)-1,3)+2)&amp;" */","  ")&amp;
IF(AND(INDEX(artwork.xlsx!F:F,QUOTIENT(ROW(A467)-1,3)+2)&lt;&gt;""),"/* "&amp;INDEX(artwork.xlsx!F:F,QUOTIENT(ROW(A467)-1,3)+2)&amp;" */","  ")&amp;IF(AND(ISERROR(MATCH("},",B472:B$5003,0)), ISERROR(MATCH("    ];",$A$5:A471,0))),"];","")</f>
        <v xml:space="preserve">    </v>
      </c>
      <c r="B472" t="str">
        <f t="shared" si="10"/>
        <v/>
      </c>
      <c r="C472" s="18" t="str">
        <f>IF(AND(MOD(ROW(A467)-1,3)=0, INDEX(artwork.xlsx!J:J,QUOTIENT(ROW(A467)-1,3)+2)&lt;&gt;""),
     artwork.xlsx!$H$1&amp;": """ &amp;SUBSTITUTE(INDEX(artwork.xlsx!H:H,QUOTIENT(ROW(A467)-1,3)+2)," ","") &amp;""",  " &amp;
     artwork.xlsx!$J$1&amp; ": """ &amp; INDEX(artwork.xlsx!J:J,QUOTIENT(ROW(A467)-1,3)+2) &amp;""",  " &amp;
     artwork.xlsx!$L$1&amp; ": """ &amp; SUBSTITUTE(IF(LEFT(INDEX(artwork.xlsx!L:L,QUOTIENT(ROW(A467)-1,3)+2),4)="http","",artwork.xlsx!$M$1) &amp; INDEX(artwork.xlsx!L:L,QUOTIENT(ROW(A467)-1,3)+2),artwork.xlsx!$N$1,"") &amp; """,",
 IF(AND(MOD(ROW(A467)-1,3)=1,INDEX(artwork.xlsx!J:J,QUOTIENT(ROW(A467)-1,3)+2)&lt;&gt;""),
SUBSTITUTE(    artwork.xlsx!$K$1&amp;": '\\n" &amp;
SUBSTITUTE(SUBSTITUTE(SUBSTITUTE(SUBSTITUTE(SUBSTITUTE(INDEX(artwork.xlsx!K:K,QUOTIENT(ROW(A467)-1,3)+2),"'","\'"),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IF(MOD(ROW(A467)-1,3)=2,"","")))</f>
        <v>text_html: '\
&lt;div class="card-text" style="top:10px;"&gt;&lt;div style="line-height:16px;"&gt;\
&lt;div style="display:inline;"&gt;&lt;div style="display:inline; font-size:16px;"&gt;Le joueur à votre gauche dévoile et&lt;/div&gt;&lt;/div&gt;&lt;br&gt;\
&lt;div style="display:inline;"&gt;&lt;div style="display:inline; font-size:16px;"&gt;défausse les 2 premières cartes de&lt;/div&gt;&lt;/div&gt;&lt;br&gt;\
&lt;div style="display:inline;"&gt;&lt;div style="display:inline; font-size:16px;"&gt;son deck. Pour chaque carte dévoilée&lt;/div&gt;&lt;/div&gt;&lt;br&gt;\
&lt;div style="display:inline;"&gt;&lt;div style="display:inline; font-size:16px;"&gt;ayant un nom différent, recevez&lt;/div&gt;&lt;/div&gt;&lt;br&gt;\
&lt;div style="display:inline;"&gt;&lt;div style="display:inline; font-size:16px;"&gt;pour une ...&lt;/div&gt;&lt;/div&gt;&lt;br&gt;\
&lt;div style="display:inline;"&gt;&lt;div style="display:inline; font-size:16px;"&gt;&lt;div style="display: inline; position: relative; left:-19px;"&gt;Carte Action :&lt;/div&gt;&lt;div style="display: inline; position: relative; left:2px;"&gt;&lt;div style="display: inline; font-weight: bold;"&gt;+2 Actions&lt;/div&gt;&lt;/div&gt;&lt;/div&gt;&lt;/div&gt;&lt;br&gt;\
&lt;div style="display:inline;"&gt;&lt;div style="display:inline; font-size:16px;"&gt;&lt;div style="display: inline; position: relative; left:-51px;"&gt;Carte Trésor :&lt;/div&gt;&lt;div style="display: inline; position: relative; left:-28px;"&gt;&lt;div style="display:inline; position:relative; top:1px;"&gt;&lt;div style="display: inline; font-weight: bold;"&gt;+&lt;/div&gt;&lt;/div&gt;&lt;/div&gt;&lt;div style="display: inline; position: relative; left:-25px;"&gt;\
&lt;div class="card-text-coin-icon" style="transform:scale(0.16); top:0px; display: inline;left:-0.1px;"&gt;\
&lt;div class="card-text-coin-text-container" style="display:inline;"&gt;\
&lt;div class="card-text-coin-text" style="color: black; display:inline; top:48px;"&gt;2&lt;/div&gt;&lt;/div&gt;&lt;/div&gt;&lt;/div&gt;&lt;/div&gt;&lt;/div&gt;&lt;br&gt;\
&lt;div style="display:inline;"&gt;&lt;div style="display:inline; font-size:16px;"&gt;&lt;div style="display: inline; position: relative; left:-18px;"&gt;Carte Victoire :&lt;/div&gt;&lt;div style="display: inline; position: relative; left:-5px;"&gt;&lt;div style="display: inline; font-weight: bold;"&gt;+2 Cartes&lt;/div&gt;&lt;/div&gt;&lt;/div&gt;&lt;/div&gt;&lt;br&gt;\
&lt;/div&gt;&lt;/div&gt;'</v>
      </c>
    </row>
    <row r="473" spans="1:3" x14ac:dyDescent="0.25">
      <c r="A473" t="str">
        <f>IF(AND(MOD(ROW(A468)-1,3)=0,INDEX(artwork.xlsx!G:G,QUOTIENT(ROW(A468)-1,3)+2)&lt;&gt;""),"/* "&amp;INDEX(artwork.xlsx!G:G,QUOTIENT(ROW(A468)-1,3)+2)&amp;" */","  ")&amp;
IF(AND(INDEX(artwork.xlsx!F:F,QUOTIENT(ROW(A468)-1,3)+2)&lt;&gt;""),"/* "&amp;INDEX(artwork.xlsx!F:F,QUOTIENT(ROW(A468)-1,3)+2)&amp;" */","  ")&amp;IF(AND(ISERROR(MATCH("},",B473:B$5003,0)), ISERROR(MATCH("    ];",$A$5:A469,0))),"];","")</f>
        <v xml:space="preserve">    </v>
      </c>
      <c r="B473" t="str">
        <f t="shared" si="10"/>
        <v>},</v>
      </c>
      <c r="C473" s="18" t="str">
        <f>IF(AND(MOD(ROW(A468)-1,3)=0, INDEX(artwork.xlsx!J:J,QUOTIENT(ROW(A468)-1,3)+2)&lt;&gt;""),
     artwork.xlsx!$H$1&amp;": """ &amp;SUBSTITUTE(INDEX(artwork.xlsx!H:H,QUOTIENT(ROW(A468)-1,3)+2)," ","") &amp;""",  " &amp;
     artwork.xlsx!$J$1&amp; ": """ &amp; INDEX(artwork.xlsx!J:J,QUOTIENT(ROW(A468)-1,3)+2) &amp;""",  " &amp;
     artwork.xlsx!$L$1&amp; ": """ &amp; SUBSTITUTE(IF(LEFT(INDEX(artwork.xlsx!L:L,QUOTIENT(ROW(A468)-1,3)+2),4)="http","",artwork.xlsx!$M$1) &amp; INDEX(artwork.xlsx!L:L,QUOTIENT(ROW(A468)-1,3)+2),artwork.xlsx!$N$1,"") &amp; """,",
 IF(AND(MOD(ROW(A468)-1,3)=1,INDEX(artwork.xlsx!J:J,QUOTIENT(ROW(A468)-1,3)+2)&lt;&gt;""),
SUBSTITUTE(    artwork.xlsx!$K$1&amp;": '\\n" &amp;
SUBSTITUTE(SUBSTITUTE(SUBSTITUTE(SUBSTITUTE(SUBSTITUTE(INDEX(artwork.xlsx!K:K,QUOTIENT(ROW(A468)-1,3)+2),"'","\'"),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IF(MOD(ROW(A468)-1,3)=2,"","")))</f>
        <v/>
      </c>
    </row>
    <row r="474" spans="1:3" x14ac:dyDescent="0.25">
      <c r="A474" t="str">
        <f>IF(AND(MOD(ROW(A469)-1,3)=0,INDEX(artwork.xlsx!G:G,QUOTIENT(ROW(A469)-1,3)+2)&lt;&gt;""),"/* "&amp;INDEX(artwork.xlsx!G:G,QUOTIENT(ROW(A469)-1,3)+2)&amp;" */","  ")&amp;
IF(AND(INDEX(artwork.xlsx!F:F,QUOTIENT(ROW(A469)-1,3)+2)&lt;&gt;""),"/* "&amp;INDEX(artwork.xlsx!F:F,QUOTIENT(ROW(A469)-1,3)+2)&amp;" */","  ")&amp;IF(AND(ISERROR(MATCH("},",B474:B$5003,0)), ISERROR(MATCH("    ];",$A$5:A470,0))),"];","")</f>
        <v xml:space="preserve">    </v>
      </c>
      <c r="B474" t="str">
        <f t="shared" si="10"/>
        <v>{</v>
      </c>
      <c r="C474" s="18" t="str">
        <f>IF(AND(MOD(ROW(A469)-1,3)=0, INDEX(artwork.xlsx!J:J,QUOTIENT(ROW(A469)-1,3)+2)&lt;&gt;""),
     artwork.xlsx!$H$1&amp;": """ &amp;SUBSTITUTE(INDEX(artwork.xlsx!H:H,QUOTIENT(ROW(A469)-1,3)+2)," ","") &amp;""",  " &amp;
     artwork.xlsx!$J$1&amp; ": """ &amp; INDEX(artwork.xlsx!J:J,QUOTIENT(ROW(A469)-1,3)+2) &amp;""",  " &amp;
     artwork.xlsx!$L$1&amp; ": """ &amp; SUBSTITUTE(IF(LEFT(INDEX(artwork.xlsx!L:L,QUOTIENT(ROW(A469)-1,3)+2),4)="http","",artwork.xlsx!$M$1) &amp; INDEX(artwork.xlsx!L:L,QUOTIENT(ROW(A469)-1,3)+2),artwork.xlsx!$N$1,"") &amp; """,",
 IF(AND(MOD(ROW(A469)-1,3)=1,INDEX(artwork.xlsx!J:J,QUOTIENT(ROW(A469)-1,3)+2)&lt;&gt;""),
SUBSTITUTE(    artwork.xlsx!$K$1&amp;": '\\n" &amp;
SUBSTITUTE(SUBSTITUTE(SUBSTITUTE(SUBSTITUTE(SUBSTITUTE(INDEX(artwork.xlsx!K:K,QUOTIENT(ROW(A469)-1,3)+2),"'","\'"),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IF(MOD(ROW(A469)-1,3)=2,"","")))</f>
        <v>id: "greathall",  frenchName: "Grand hall",  artwork: "http://wiki.dominionstrategy.com/images/7/7e/Great_HallArt.jpg",</v>
      </c>
    </row>
    <row r="475" spans="1:3" ht="135" x14ac:dyDescent="0.25">
      <c r="A475" t="str">
        <f>IF(AND(MOD(ROW(A470)-1,3)=0,INDEX(artwork.xlsx!G:G,QUOTIENT(ROW(A470)-1,3)+2)&lt;&gt;""),"/* "&amp;INDEX(artwork.xlsx!G:G,QUOTIENT(ROW(A470)-1,3)+2)&amp;" */","  ")&amp;
IF(AND(INDEX(artwork.xlsx!F:F,QUOTIENT(ROW(A470)-1,3)+2)&lt;&gt;""),"/* "&amp;INDEX(artwork.xlsx!F:F,QUOTIENT(ROW(A470)-1,3)+2)&amp;" */","  ")&amp;IF(AND(ISERROR(MATCH("},",B475:B$5003,0)), ISERROR(MATCH("    ];",$A$5:A474,0))),"];","")</f>
        <v xml:space="preserve">    </v>
      </c>
      <c r="B475" t="str">
        <f t="shared" si="10"/>
        <v/>
      </c>
      <c r="C475" s="18" t="str">
        <f>IF(AND(MOD(ROW(A470)-1,3)=0, INDEX(artwork.xlsx!J:J,QUOTIENT(ROW(A470)-1,3)+2)&lt;&gt;""),
     artwork.xlsx!$H$1&amp;": """ &amp;SUBSTITUTE(INDEX(artwork.xlsx!H:H,QUOTIENT(ROW(A470)-1,3)+2)," ","") &amp;""",  " &amp;
     artwork.xlsx!$J$1&amp; ": """ &amp; INDEX(artwork.xlsx!J:J,QUOTIENT(ROW(A470)-1,3)+2) &amp;""",  " &amp;
     artwork.xlsx!$L$1&amp; ": """ &amp; SUBSTITUTE(IF(LEFT(INDEX(artwork.xlsx!L:L,QUOTIENT(ROW(A470)-1,3)+2),4)="http","",artwork.xlsx!$M$1) &amp; INDEX(artwork.xlsx!L:L,QUOTIENT(ROW(A470)-1,3)+2),artwork.xlsx!$N$1,"") &amp; """,",
 IF(AND(MOD(ROW(A470)-1,3)=1,INDEX(artwork.xlsx!J:J,QUOTIENT(ROW(A470)-1,3)+2)&lt;&gt;""),
SUBSTITUTE(    artwork.xlsx!$K$1&amp;": '\\n" &amp;
SUBSTITUTE(SUBSTITUTE(SUBSTITUTE(SUBSTITUTE(SUBSTITUTE(INDEX(artwork.xlsx!K:K,QUOTIENT(ROW(A470)-1,3)+2),"'","\'"),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IF(MOD(ROW(A470)-1,3)=2,"","")))</f>
        <v>text_html: '\
&lt;div class="card-text" style="top:47px;"&gt;&lt;div style="position:relative; top:-32px;"&gt;&lt;div style="font-weight: bold;"&gt;&lt;div style="line-height:26px;"&gt;\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&lt;/div&gt;&lt;/div&gt;&lt;/div&gt;&lt;div class="horizontal-line" style="width:200px; height:3px;margin-top:-18px;"&gt;&lt;/div&gt;\
&lt;div class="card-text-vp-icon-container" style="display:inline; transform:scale(0.5); top:55px;left:130px;"&gt;\
&lt;div class="card-text-vp-text-container"&gt;\
&lt;div class="card-text-vp-text" style="top:8px;"&gt;1&lt;/div&gt;&lt;/div&gt;\
&lt;div class="card-text-vp-icon"&gt;&lt;/div&gt;&lt;/div&gt;&lt;/div&gt;'</v>
      </c>
    </row>
    <row r="476" spans="1:3" x14ac:dyDescent="0.25">
      <c r="A476" t="str">
        <f>IF(AND(MOD(ROW(A471)-1,3)=0,INDEX(artwork.xlsx!G:G,QUOTIENT(ROW(A471)-1,3)+2)&lt;&gt;""),"/* "&amp;INDEX(artwork.xlsx!G:G,QUOTIENT(ROW(A471)-1,3)+2)&amp;" */","  ")&amp;
IF(AND(INDEX(artwork.xlsx!F:F,QUOTIENT(ROW(A471)-1,3)+2)&lt;&gt;""),"/* "&amp;INDEX(artwork.xlsx!F:F,QUOTIENT(ROW(A471)-1,3)+2)&amp;" */","  ")&amp;IF(AND(ISERROR(MATCH("},",B476:B$5003,0)), ISERROR(MATCH("    ];",$A$5:A472,0))),"];","")</f>
        <v xml:space="preserve">    </v>
      </c>
      <c r="B476" t="str">
        <f t="shared" si="10"/>
        <v>},</v>
      </c>
      <c r="C476" s="18" t="str">
        <f>IF(AND(MOD(ROW(A471)-1,3)=0, INDEX(artwork.xlsx!J:J,QUOTIENT(ROW(A471)-1,3)+2)&lt;&gt;""),
     artwork.xlsx!$H$1&amp;": """ &amp;SUBSTITUTE(INDEX(artwork.xlsx!H:H,QUOTIENT(ROW(A471)-1,3)+2)," ","") &amp;""",  " &amp;
     artwork.xlsx!$J$1&amp; ": """ &amp; INDEX(artwork.xlsx!J:J,QUOTIENT(ROW(A471)-1,3)+2) &amp;""",  " &amp;
     artwork.xlsx!$L$1&amp; ": """ &amp; SUBSTITUTE(IF(LEFT(INDEX(artwork.xlsx!L:L,QUOTIENT(ROW(A471)-1,3)+2),4)="http","",artwork.xlsx!$M$1) &amp; INDEX(artwork.xlsx!L:L,QUOTIENT(ROW(A471)-1,3)+2),artwork.xlsx!$N$1,"") &amp; """,",
 IF(AND(MOD(ROW(A471)-1,3)=1,INDEX(artwork.xlsx!J:J,QUOTIENT(ROW(A471)-1,3)+2)&lt;&gt;""),
SUBSTITUTE(    artwork.xlsx!$K$1&amp;": '\\n" &amp;
SUBSTITUTE(SUBSTITUTE(SUBSTITUTE(SUBSTITUTE(SUBSTITUTE(INDEX(artwork.xlsx!K:K,QUOTIENT(ROW(A471)-1,3)+2),"'","\'"),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IF(MOD(ROW(A471)-1,3)=2,"","")))</f>
        <v/>
      </c>
    </row>
    <row r="477" spans="1:3" x14ac:dyDescent="0.25">
      <c r="A477" t="str">
        <f>IF(AND(MOD(ROW(A472)-1,3)=0,INDEX(artwork.xlsx!G:G,QUOTIENT(ROW(A472)-1,3)+2)&lt;&gt;""),"/* "&amp;INDEX(artwork.xlsx!G:G,QUOTIENT(ROW(A472)-1,3)+2)&amp;" */","  ")&amp;
IF(AND(INDEX(artwork.xlsx!F:F,QUOTIENT(ROW(A472)-1,3)+2)&lt;&gt;""),"/* "&amp;INDEX(artwork.xlsx!F:F,QUOTIENT(ROW(A472)-1,3)+2)&amp;" */","  ")&amp;IF(AND(ISERROR(MATCH("},",B477:B$5003,0)), ISERROR(MATCH("    ];",$A$5:A473,0))),"];","")</f>
        <v xml:space="preserve">    </v>
      </c>
      <c r="B477" t="str">
        <f t="shared" si="10"/>
        <v>{</v>
      </c>
      <c r="C477" s="18" t="str">
        <f>IF(AND(MOD(ROW(A472)-1,3)=0, INDEX(artwork.xlsx!J:J,QUOTIENT(ROW(A472)-1,3)+2)&lt;&gt;""),
     artwork.xlsx!$H$1&amp;": """ &amp;SUBSTITUTE(INDEX(artwork.xlsx!H:H,QUOTIENT(ROW(A472)-1,3)+2)," ","") &amp;""",  " &amp;
     artwork.xlsx!$J$1&amp; ": """ &amp; INDEX(artwork.xlsx!J:J,QUOTIENT(ROW(A472)-1,3)+2) &amp;""",  " &amp;
     artwork.xlsx!$L$1&amp; ": """ &amp; SUBSTITUTE(IF(LEFT(INDEX(artwork.xlsx!L:L,QUOTIENT(ROW(A472)-1,3)+2),4)="http","",artwork.xlsx!$M$1) &amp; INDEX(artwork.xlsx!L:L,QUOTIENT(ROW(A472)-1,3)+2),artwork.xlsx!$N$1,"") &amp; """,",
 IF(AND(MOD(ROW(A472)-1,3)=1,INDEX(artwork.xlsx!J:J,QUOTIENT(ROW(A472)-1,3)+2)&lt;&gt;""),
SUBSTITUTE(    artwork.xlsx!$K$1&amp;": '\\n" &amp;
SUBSTITUTE(SUBSTITUTE(SUBSTITUTE(SUBSTITUTE(SUBSTITUTE(INDEX(artwork.xlsx!K:K,QUOTIENT(ROW(A472)-1,3)+2),"'","\'"),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IF(MOD(ROW(A472)-1,3)=2,"","")))</f>
        <v>id: "shantytown",  frenchName: "Taudis",  artwork: "http://wiki.dominionstrategy.com/images/3/36/Shanty_TownArt.jpg",</v>
      </c>
    </row>
    <row r="478" spans="1:3" ht="120" x14ac:dyDescent="0.25">
      <c r="A478" t="str">
        <f>IF(AND(MOD(ROW(A473)-1,3)=0,INDEX(artwork.xlsx!G:G,QUOTIENT(ROW(A473)-1,3)+2)&lt;&gt;""),"/* "&amp;INDEX(artwork.xlsx!G:G,QUOTIENT(ROW(A473)-1,3)+2)&amp;" */","  ")&amp;
IF(AND(INDEX(artwork.xlsx!F:F,QUOTIENT(ROW(A473)-1,3)+2)&lt;&gt;""),"/* "&amp;INDEX(artwork.xlsx!F:F,QUOTIENT(ROW(A473)-1,3)+2)&amp;" */","  ")&amp;IF(AND(ISERROR(MATCH("},",B478:B$5003,0)), ISERROR(MATCH("    ];",$A$5:A477,0))),"];","")</f>
        <v xml:space="preserve">    </v>
      </c>
      <c r="B478" t="str">
        <f t="shared" si="10"/>
        <v/>
      </c>
      <c r="C478" s="18" t="str">
        <f>IF(AND(MOD(ROW(A473)-1,3)=0, INDEX(artwork.xlsx!J:J,QUOTIENT(ROW(A473)-1,3)+2)&lt;&gt;""),
     artwork.xlsx!$H$1&amp;": """ &amp;SUBSTITUTE(INDEX(artwork.xlsx!H:H,QUOTIENT(ROW(A473)-1,3)+2)," ","") &amp;""",  " &amp;
     artwork.xlsx!$J$1&amp; ": """ &amp; INDEX(artwork.xlsx!J:J,QUOTIENT(ROW(A473)-1,3)+2) &amp;""",  " &amp;
     artwork.xlsx!$L$1&amp; ": """ &amp; SUBSTITUTE(IF(LEFT(INDEX(artwork.xlsx!L:L,QUOTIENT(ROW(A473)-1,3)+2),4)="http","",artwork.xlsx!$M$1) &amp; INDEX(artwork.xlsx!L:L,QUOTIENT(ROW(A473)-1,3)+2),artwork.xlsx!$N$1,"") &amp; """,",
 IF(AND(MOD(ROW(A473)-1,3)=1,INDEX(artwork.xlsx!J:J,QUOTIENT(ROW(A473)-1,3)+2)&lt;&gt;""),
SUBSTITUTE(    artwork.xlsx!$K$1&amp;": '\\n" &amp;
SUBSTITUTE(SUBSTITUTE(SUBSTITUTE(SUBSTITUTE(SUBSTITUTE(INDEX(artwork.xlsx!K:K,QUOTIENT(ROW(A473)-1,3)+2),"'","\'"),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IF(MOD(ROW(A473)-1,3)=2,"","")))</f>
        <v>text_html: '\
&lt;div class="card-text" style="top:30px;"&gt;&lt;div style="position:relative; top:0px;"&gt;&lt;div style="font-weight: bold;"&gt;\
&lt;div style="display:inline;"&gt;&lt;div style="display:inline; font-size:28px;"&gt;+2 Actions&lt;/div&gt;&lt;/div&gt;&lt;br&gt;\
&lt;/div&gt;&lt;/div&gt;&lt;div style="position:relative; top:10px;"&gt;&lt;div style="line-height:19px;"&gt;\
&lt;div style="display:inline;"&gt;&lt;div style="display:inline; font-size:19px;"&gt;Dévoilez votre main.&lt;/div&gt;&lt;/div&gt;&lt;br&gt;\
&lt;div style="display:inline;"&gt;&lt;div style="display:inline; font-size:19px;"&gt;Si vous n\'avez aucune carte&lt;/div&gt;&lt;/div&gt;&lt;br&gt;\
&lt;div style="display:inline;"&gt;&lt;div style="display:inline; font-size:19px;"&gt;Action en main, &lt;div style="display: inline; font-weight: bold;"&gt;+2 Cartes&lt;/div&gt;.&lt;/div&gt;&lt;/div&gt;&lt;br&gt;\
&lt;/div&gt;&lt;/div&gt;&lt;/div&gt;'</v>
      </c>
    </row>
    <row r="479" spans="1:3" x14ac:dyDescent="0.25">
      <c r="A479" t="str">
        <f>IF(AND(MOD(ROW(A474)-1,3)=0,INDEX(artwork.xlsx!G:G,QUOTIENT(ROW(A474)-1,3)+2)&lt;&gt;""),"/* "&amp;INDEX(artwork.xlsx!G:G,QUOTIENT(ROW(A474)-1,3)+2)&amp;" */","  ")&amp;
IF(AND(INDEX(artwork.xlsx!F:F,QUOTIENT(ROW(A474)-1,3)+2)&lt;&gt;""),"/* "&amp;INDEX(artwork.xlsx!F:F,QUOTIENT(ROW(A474)-1,3)+2)&amp;" */","  ")&amp;IF(AND(ISERROR(MATCH("},",B479:B$5003,0)), ISERROR(MATCH("    ];",$A$5:A475,0))),"];","")</f>
        <v xml:space="preserve">    </v>
      </c>
      <c r="B479" t="str">
        <f t="shared" si="10"/>
        <v>},</v>
      </c>
      <c r="C479" s="18" t="str">
        <f>IF(AND(MOD(ROW(A474)-1,3)=0, INDEX(artwork.xlsx!J:J,QUOTIENT(ROW(A474)-1,3)+2)&lt;&gt;""),
     artwork.xlsx!$H$1&amp;": """ &amp;SUBSTITUTE(INDEX(artwork.xlsx!H:H,QUOTIENT(ROW(A474)-1,3)+2)," ","") &amp;""",  " &amp;
     artwork.xlsx!$J$1&amp; ": """ &amp; INDEX(artwork.xlsx!J:J,QUOTIENT(ROW(A474)-1,3)+2) &amp;""",  " &amp;
     artwork.xlsx!$L$1&amp; ": """ &amp; SUBSTITUTE(IF(LEFT(INDEX(artwork.xlsx!L:L,QUOTIENT(ROW(A474)-1,3)+2),4)="http","",artwork.xlsx!$M$1) &amp; INDEX(artwork.xlsx!L:L,QUOTIENT(ROW(A474)-1,3)+2),artwork.xlsx!$N$1,"") &amp; """,",
 IF(AND(MOD(ROW(A474)-1,3)=1,INDEX(artwork.xlsx!J:J,QUOTIENT(ROW(A474)-1,3)+2)&lt;&gt;""),
SUBSTITUTE(    artwork.xlsx!$K$1&amp;": '\\n" &amp;
SUBSTITUTE(SUBSTITUTE(SUBSTITUTE(SUBSTITUTE(SUBSTITUTE(INDEX(artwork.xlsx!K:K,QUOTIENT(ROW(A474)-1,3)+2),"'","\'"),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IF(MOD(ROW(A474)-1,3)=2,"","")))</f>
        <v/>
      </c>
    </row>
    <row r="480" spans="1:3" x14ac:dyDescent="0.25">
      <c r="A480" t="str">
        <f>IF(AND(MOD(ROW(A475)-1,3)=0,INDEX(artwork.xlsx!G:G,QUOTIENT(ROW(A475)-1,3)+2)&lt;&gt;""),"/* "&amp;INDEX(artwork.xlsx!G:G,QUOTIENT(ROW(A475)-1,3)+2)&amp;" */","  ")&amp;
IF(AND(INDEX(artwork.xlsx!F:F,QUOTIENT(ROW(A475)-1,3)+2)&lt;&gt;""),"/* "&amp;INDEX(artwork.xlsx!F:F,QUOTIENT(ROW(A475)-1,3)+2)&amp;" */","  ")&amp;IF(AND(ISERROR(MATCH("},",B480:B$5003,0)), ISERROR(MATCH("    ];",$A$5:A476,0))),"];","")</f>
        <v xml:space="preserve">  /* Other */</v>
      </c>
      <c r="B480" t="str">
        <f t="shared" si="10"/>
        <v>{</v>
      </c>
      <c r="C480" s="18" t="str">
        <f>IF(AND(MOD(ROW(A475)-1,3)=0, INDEX(artwork.xlsx!J:J,QUOTIENT(ROW(A475)-1,3)+2)&lt;&gt;""),
     artwork.xlsx!$H$1&amp;": """ &amp;SUBSTITUTE(INDEX(artwork.xlsx!H:H,QUOTIENT(ROW(A475)-1,3)+2)," ","") &amp;""",  " &amp;
     artwork.xlsx!$J$1&amp; ": """ &amp; INDEX(artwork.xlsx!J:J,QUOTIENT(ROW(A475)-1,3)+2) &amp;""",  " &amp;
     artwork.xlsx!$L$1&amp; ": """ &amp; SUBSTITUTE(IF(LEFT(INDEX(artwork.xlsx!L:L,QUOTIENT(ROW(A475)-1,3)+2),4)="http","",artwork.xlsx!$M$1) &amp; INDEX(artwork.xlsx!L:L,QUOTIENT(ROW(A475)-1,3)+2),artwork.xlsx!$N$1,"") &amp; """,",
 IF(AND(MOD(ROW(A475)-1,3)=1,INDEX(artwork.xlsx!J:J,QUOTIENT(ROW(A475)-1,3)+2)&lt;&gt;""),
SUBSTITUTE(    artwork.xlsx!$K$1&amp;": '\\n" &amp;
SUBSTITUTE(SUBSTITUTE(SUBSTITUTE(SUBSTITUTE(SUBSTITUTE(INDEX(artwork.xlsx!K:K,QUOTIENT(ROW(A475)-1,3)+2),"'","\'"),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IF(MOD(ROW(A475)-1,3)=2,"","")))</f>
        <v>id: "copper2",  frenchName: "Cuivre",  artwork: "/img/artworks/copperArt.jpg",</v>
      </c>
    </row>
    <row r="481" spans="1:3" ht="30" x14ac:dyDescent="0.25">
      <c r="A481" t="str">
        <f>IF(AND(MOD(ROW(A476)-1,3)=0,INDEX(artwork.xlsx!G:G,QUOTIENT(ROW(A476)-1,3)+2)&lt;&gt;""),"/* "&amp;INDEX(artwork.xlsx!G:G,QUOTIENT(ROW(A476)-1,3)+2)&amp;" */","  ")&amp;
IF(AND(INDEX(artwork.xlsx!F:F,QUOTIENT(ROW(A476)-1,3)+2)&lt;&gt;""),"/* "&amp;INDEX(artwork.xlsx!F:F,QUOTIENT(ROW(A476)-1,3)+2)&amp;" */","  ")&amp;IF(AND(ISERROR(MATCH("},",B481:B$5003,0)), ISERROR(MATCH("    ];",$A$5:A480,0))),"];","")</f>
        <v xml:space="preserve">  /* Other */</v>
      </c>
      <c r="B481" t="str">
        <f t="shared" si="10"/>
        <v/>
      </c>
      <c r="C481" s="18" t="str">
        <f>IF(AND(MOD(ROW(A476)-1,3)=0, INDEX(artwork.xlsx!J:J,QUOTIENT(ROW(A476)-1,3)+2)&lt;&gt;""),
     artwork.xlsx!$H$1&amp;": """ &amp;SUBSTITUTE(INDEX(artwork.xlsx!H:H,QUOTIENT(ROW(A476)-1,3)+2)," ","") &amp;""",  " &amp;
     artwork.xlsx!$J$1&amp; ": """ &amp; INDEX(artwork.xlsx!J:J,QUOTIENT(ROW(A476)-1,3)+2) &amp;""",  " &amp;
     artwork.xlsx!$L$1&amp; ": """ &amp; SUBSTITUTE(IF(LEFT(INDEX(artwork.xlsx!L:L,QUOTIENT(ROW(A476)-1,3)+2),4)="http","",artwork.xlsx!$M$1) &amp; INDEX(artwork.xlsx!L:L,QUOTIENT(ROW(A476)-1,3)+2),artwork.xlsx!$N$1,"") &amp; """,",
 IF(AND(MOD(ROW(A476)-1,3)=1,INDEX(artwork.xlsx!J:J,QUOTIENT(ROW(A476)-1,3)+2)&lt;&gt;""),
SUBSTITUTE(    artwork.xlsx!$K$1&amp;": '\\n" &amp;
SUBSTITUTE(SUBSTITUTE(SUBSTITUTE(SUBSTITUTE(SUBSTITUTE(INDEX(artwork.xlsx!K:K,QUOTIENT(ROW(A476)-1,3)+2),"'","\'"),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IF(MOD(ROW(A476)-1,3)=2,"","")))</f>
        <v>text_html: '\
&lt;div class="card-text" style="top:2px;"&gt;&lt;/div&gt;'</v>
      </c>
    </row>
    <row r="482" spans="1:3" x14ac:dyDescent="0.25">
      <c r="A482" t="str">
        <f>IF(AND(MOD(ROW(A477)-1,3)=0,INDEX(artwork.xlsx!G:G,QUOTIENT(ROW(A477)-1,3)+2)&lt;&gt;""),"/* "&amp;INDEX(artwork.xlsx!G:G,QUOTIENT(ROW(A477)-1,3)+2)&amp;" */","  ")&amp;
IF(AND(INDEX(artwork.xlsx!F:F,QUOTIENT(ROW(A477)-1,3)+2)&lt;&gt;""),"/* "&amp;INDEX(artwork.xlsx!F:F,QUOTIENT(ROW(A477)-1,3)+2)&amp;" */","  ")&amp;IF(AND(ISERROR(MATCH("},",B482:B$5003,0)), ISERROR(MATCH("    ];",$A$5:A478,0))),"];","")</f>
        <v xml:space="preserve">  /* Other */</v>
      </c>
      <c r="B482" t="str">
        <f t="shared" si="10"/>
        <v>},</v>
      </c>
      <c r="C482" s="18" t="str">
        <f>IF(AND(MOD(ROW(A477)-1,3)=0, INDEX(artwork.xlsx!J:J,QUOTIENT(ROW(A477)-1,3)+2)&lt;&gt;""),
     artwork.xlsx!$H$1&amp;": """ &amp;SUBSTITUTE(INDEX(artwork.xlsx!H:H,QUOTIENT(ROW(A477)-1,3)+2)," ","") &amp;""",  " &amp;
     artwork.xlsx!$J$1&amp; ": """ &amp; INDEX(artwork.xlsx!J:J,QUOTIENT(ROW(A477)-1,3)+2) &amp;""",  " &amp;
     artwork.xlsx!$L$1&amp; ": """ &amp; SUBSTITUTE(IF(LEFT(INDEX(artwork.xlsx!L:L,QUOTIENT(ROW(A477)-1,3)+2),4)="http","",artwork.xlsx!$M$1) &amp; INDEX(artwork.xlsx!L:L,QUOTIENT(ROW(A477)-1,3)+2),artwork.xlsx!$N$1,"") &amp; """,",
 IF(AND(MOD(ROW(A477)-1,3)=1,INDEX(artwork.xlsx!J:J,QUOTIENT(ROW(A477)-1,3)+2)&lt;&gt;""),
SUBSTITUTE(    artwork.xlsx!$K$1&amp;": '\\n" &amp;
SUBSTITUTE(SUBSTITUTE(SUBSTITUTE(SUBSTITUTE(SUBSTITUTE(INDEX(artwork.xlsx!K:K,QUOTIENT(ROW(A477)-1,3)+2),"'","\'"),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IF(MOD(ROW(A477)-1,3)=2,"","")))</f>
        <v/>
      </c>
    </row>
    <row r="483" spans="1:3" x14ac:dyDescent="0.25">
      <c r="A483" t="str">
        <f>IF(AND(MOD(ROW(A478)-1,3)=0,INDEX(artwork.xlsx!G:G,QUOTIENT(ROW(A478)-1,3)+2)&lt;&gt;""),"/* "&amp;INDEX(artwork.xlsx!G:G,QUOTIENT(ROW(A478)-1,3)+2)&amp;" */","  ")&amp;
IF(AND(INDEX(artwork.xlsx!F:F,QUOTIENT(ROW(A478)-1,3)+2)&lt;&gt;""),"/* "&amp;INDEX(artwork.xlsx!F:F,QUOTIENT(ROW(A478)-1,3)+2)&amp;" */","  ")&amp;IF(AND(ISERROR(MATCH("},",B483:B$5003,0)), ISERROR(MATCH("    ];",$A$5:A479,0))),"];","")</f>
        <v xml:space="preserve">  /* Other */</v>
      </c>
      <c r="B483" t="str">
        <f t="shared" si="10"/>
        <v>{</v>
      </c>
      <c r="C483" s="18" t="str">
        <f>IF(AND(MOD(ROW(A478)-1,3)=0, INDEX(artwork.xlsx!J:J,QUOTIENT(ROW(A478)-1,3)+2)&lt;&gt;""),
     artwork.xlsx!$H$1&amp;": """ &amp;SUBSTITUTE(INDEX(artwork.xlsx!H:H,QUOTIENT(ROW(A478)-1,3)+2)," ","") &amp;""",  " &amp;
     artwork.xlsx!$J$1&amp; ": """ &amp; INDEX(artwork.xlsx!J:J,QUOTIENT(ROW(A478)-1,3)+2) &amp;""",  " &amp;
     artwork.xlsx!$L$1&amp; ": """ &amp; SUBSTITUTE(IF(LEFT(INDEX(artwork.xlsx!L:L,QUOTIENT(ROW(A478)-1,3)+2),4)="http","",artwork.xlsx!$M$1) &amp; INDEX(artwork.xlsx!L:L,QUOTIENT(ROW(A478)-1,3)+2),artwork.xlsx!$N$1,"") &amp; """,",
 IF(AND(MOD(ROW(A478)-1,3)=1,INDEX(artwork.xlsx!J:J,QUOTIENT(ROW(A478)-1,3)+2)&lt;&gt;""),
SUBSTITUTE(    artwork.xlsx!$K$1&amp;": '\\n" &amp;
SUBSTITUTE(SUBSTITUTE(SUBSTITUTE(SUBSTITUTE(SUBSTITUTE(INDEX(artwork.xlsx!K:K,QUOTIENT(ROW(A478)-1,3)+2),"'","\'"),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IF(MOD(ROW(A478)-1,3)=2,"","")))</f>
        <v>id: "silver2",  frenchName: "Argent",  artwork: "/img/artworks/silverArt.jpg",</v>
      </c>
    </row>
    <row r="484" spans="1:3" ht="30" x14ac:dyDescent="0.25">
      <c r="A484" t="str">
        <f>IF(AND(MOD(ROW(A479)-1,3)=0,INDEX(artwork.xlsx!G:G,QUOTIENT(ROW(A479)-1,3)+2)&lt;&gt;""),"/* "&amp;INDEX(artwork.xlsx!G:G,QUOTIENT(ROW(A479)-1,3)+2)&amp;" */","  ")&amp;
IF(AND(INDEX(artwork.xlsx!F:F,QUOTIENT(ROW(A479)-1,3)+2)&lt;&gt;""),"/* "&amp;INDEX(artwork.xlsx!F:F,QUOTIENT(ROW(A479)-1,3)+2)&amp;" */","  ")&amp;IF(AND(ISERROR(MATCH("},",B484:B$5003,0)), ISERROR(MATCH("    ];",$A$5:A483,0))),"];","")</f>
        <v xml:space="preserve">  /* Other */</v>
      </c>
      <c r="B484" t="str">
        <f t="shared" si="10"/>
        <v/>
      </c>
      <c r="C484" s="18" t="str">
        <f>IF(AND(MOD(ROW(A479)-1,3)=0, INDEX(artwork.xlsx!J:J,QUOTIENT(ROW(A479)-1,3)+2)&lt;&gt;""),
     artwork.xlsx!$H$1&amp;": """ &amp;SUBSTITUTE(INDEX(artwork.xlsx!H:H,QUOTIENT(ROW(A479)-1,3)+2)," ","") &amp;""",  " &amp;
     artwork.xlsx!$J$1&amp; ": """ &amp; INDEX(artwork.xlsx!J:J,QUOTIENT(ROW(A479)-1,3)+2) &amp;""",  " &amp;
     artwork.xlsx!$L$1&amp; ": """ &amp; SUBSTITUTE(IF(LEFT(INDEX(artwork.xlsx!L:L,QUOTIENT(ROW(A479)-1,3)+2),4)="http","",artwork.xlsx!$M$1) &amp; INDEX(artwork.xlsx!L:L,QUOTIENT(ROW(A479)-1,3)+2),artwork.xlsx!$N$1,"") &amp; """,",
 IF(AND(MOD(ROW(A479)-1,3)=1,INDEX(artwork.xlsx!J:J,QUOTIENT(ROW(A479)-1,3)+2)&lt;&gt;""),
SUBSTITUTE(    artwork.xlsx!$K$1&amp;": '\\n" &amp;
SUBSTITUTE(SUBSTITUTE(SUBSTITUTE(SUBSTITUTE(SUBSTITUTE(INDEX(artwork.xlsx!K:K,QUOTIENT(ROW(A479)-1,3)+2),"'","\'"),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IF(MOD(ROW(A479)-1,3)=2,"","")))</f>
        <v>text_html: '\
&lt;div class="card-text" style="top:2px;"&gt;&lt;/div&gt;'</v>
      </c>
    </row>
    <row r="485" spans="1:3" x14ac:dyDescent="0.25">
      <c r="A485" t="str">
        <f>IF(AND(MOD(ROW(A480)-1,3)=0,INDEX(artwork.xlsx!G:G,QUOTIENT(ROW(A480)-1,3)+2)&lt;&gt;""),"/* "&amp;INDEX(artwork.xlsx!G:G,QUOTIENT(ROW(A480)-1,3)+2)&amp;" */","  ")&amp;
IF(AND(INDEX(artwork.xlsx!F:F,QUOTIENT(ROW(A480)-1,3)+2)&lt;&gt;""),"/* "&amp;INDEX(artwork.xlsx!F:F,QUOTIENT(ROW(A480)-1,3)+2)&amp;" */","  ")&amp;IF(AND(ISERROR(MATCH("},",B485:B$5003,0)), ISERROR(MATCH("    ];",$A$5:A481,0))),"];","")</f>
        <v xml:space="preserve">  /* Other */</v>
      </c>
      <c r="B485" t="str">
        <f t="shared" si="10"/>
        <v>},</v>
      </c>
      <c r="C485" s="18" t="str">
        <f>IF(AND(MOD(ROW(A480)-1,3)=0, INDEX(artwork.xlsx!J:J,QUOTIENT(ROW(A480)-1,3)+2)&lt;&gt;""),
     artwork.xlsx!$H$1&amp;": """ &amp;SUBSTITUTE(INDEX(artwork.xlsx!H:H,QUOTIENT(ROW(A480)-1,3)+2)," ","") &amp;""",  " &amp;
     artwork.xlsx!$J$1&amp; ": """ &amp; INDEX(artwork.xlsx!J:J,QUOTIENT(ROW(A480)-1,3)+2) &amp;""",  " &amp;
     artwork.xlsx!$L$1&amp; ": """ &amp; SUBSTITUTE(IF(LEFT(INDEX(artwork.xlsx!L:L,QUOTIENT(ROW(A480)-1,3)+2),4)="http","",artwork.xlsx!$M$1) &amp; INDEX(artwork.xlsx!L:L,QUOTIENT(ROW(A480)-1,3)+2),artwork.xlsx!$N$1,"") &amp; """,",
 IF(AND(MOD(ROW(A480)-1,3)=1,INDEX(artwork.xlsx!J:J,QUOTIENT(ROW(A480)-1,3)+2)&lt;&gt;""),
SUBSTITUTE(    artwork.xlsx!$K$1&amp;": '\\n" &amp;
SUBSTITUTE(SUBSTITUTE(SUBSTITUTE(SUBSTITUTE(SUBSTITUTE(INDEX(artwork.xlsx!K:K,QUOTIENT(ROW(A480)-1,3)+2),"'","\'"),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IF(MOD(ROW(A480)-1,3)=2,"","")))</f>
        <v/>
      </c>
    </row>
    <row r="486" spans="1:3" x14ac:dyDescent="0.25">
      <c r="A486" t="str">
        <f>IF(AND(MOD(ROW(A481)-1,3)=0,INDEX(artwork.xlsx!G:G,QUOTIENT(ROW(A481)-1,3)+2)&lt;&gt;""),"/* "&amp;INDEX(artwork.xlsx!G:G,QUOTIENT(ROW(A481)-1,3)+2)&amp;" */","  ")&amp;
IF(AND(INDEX(artwork.xlsx!F:F,QUOTIENT(ROW(A481)-1,3)+2)&lt;&gt;""),"/* "&amp;INDEX(artwork.xlsx!F:F,QUOTIENT(ROW(A481)-1,3)+2)&amp;" */","  ")&amp;IF(AND(ISERROR(MATCH("},",B486:B$5003,0)), ISERROR(MATCH("    ];",$A$5:A482,0))),"];","")</f>
        <v xml:space="preserve">  /* Other */</v>
      </c>
      <c r="B486" t="str">
        <f t="shared" si="10"/>
        <v>{</v>
      </c>
      <c r="C486" s="18" t="str">
        <f>IF(AND(MOD(ROW(A481)-1,3)=0, INDEX(artwork.xlsx!J:J,QUOTIENT(ROW(A481)-1,3)+2)&lt;&gt;""),
     artwork.xlsx!$H$1&amp;": """ &amp;SUBSTITUTE(INDEX(artwork.xlsx!H:H,QUOTIENT(ROW(A481)-1,3)+2)," ","") &amp;""",  " &amp;
     artwork.xlsx!$J$1&amp; ": """ &amp; INDEX(artwork.xlsx!J:J,QUOTIENT(ROW(A481)-1,3)+2) &amp;""",  " &amp;
     artwork.xlsx!$L$1&amp; ": """ &amp; SUBSTITUTE(IF(LEFT(INDEX(artwork.xlsx!L:L,QUOTIENT(ROW(A481)-1,3)+2),4)="http","",artwork.xlsx!$M$1) &amp; INDEX(artwork.xlsx!L:L,QUOTIENT(ROW(A481)-1,3)+2),artwork.xlsx!$N$1,"") &amp; """,",
 IF(AND(MOD(ROW(A481)-1,3)=1,INDEX(artwork.xlsx!J:J,QUOTIENT(ROW(A481)-1,3)+2)&lt;&gt;""),
SUBSTITUTE(    artwork.xlsx!$K$1&amp;": '\\n" &amp;
SUBSTITUTE(SUBSTITUTE(SUBSTITUTE(SUBSTITUTE(SUBSTITUTE(INDEX(artwork.xlsx!K:K,QUOTIENT(ROW(A481)-1,3)+2),"'","\'"),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IF(MOD(ROW(A481)-1,3)=2,"","")))</f>
        <v>id: "gold2",  frenchName: "Or",  artwork: "/img/artworks/goldArt.jpg",</v>
      </c>
    </row>
    <row r="487" spans="1:3" ht="30" x14ac:dyDescent="0.25">
      <c r="A487" t="str">
        <f>IF(AND(MOD(ROW(A482)-1,3)=0,INDEX(artwork.xlsx!G:G,QUOTIENT(ROW(A482)-1,3)+2)&lt;&gt;""),"/* "&amp;INDEX(artwork.xlsx!G:G,QUOTIENT(ROW(A482)-1,3)+2)&amp;" */","  ")&amp;
IF(AND(INDEX(artwork.xlsx!F:F,QUOTIENT(ROW(A482)-1,3)+2)&lt;&gt;""),"/* "&amp;INDEX(artwork.xlsx!F:F,QUOTIENT(ROW(A482)-1,3)+2)&amp;" */","  ")&amp;IF(AND(ISERROR(MATCH("},",B487:B$5003,0)), ISERROR(MATCH("    ];",$A$5:A486,0))),"];","")</f>
        <v xml:space="preserve">  /* Other */</v>
      </c>
      <c r="B487" t="str">
        <f t="shared" si="10"/>
        <v/>
      </c>
      <c r="C487" s="18" t="str">
        <f>IF(AND(MOD(ROW(A482)-1,3)=0, INDEX(artwork.xlsx!J:J,QUOTIENT(ROW(A482)-1,3)+2)&lt;&gt;""),
     artwork.xlsx!$H$1&amp;": """ &amp;SUBSTITUTE(INDEX(artwork.xlsx!H:H,QUOTIENT(ROW(A482)-1,3)+2)," ","") &amp;""",  " &amp;
     artwork.xlsx!$J$1&amp; ": """ &amp; INDEX(artwork.xlsx!J:J,QUOTIENT(ROW(A482)-1,3)+2) &amp;""",  " &amp;
     artwork.xlsx!$L$1&amp; ": """ &amp; SUBSTITUTE(IF(LEFT(INDEX(artwork.xlsx!L:L,QUOTIENT(ROW(A482)-1,3)+2),4)="http","",artwork.xlsx!$M$1) &amp; INDEX(artwork.xlsx!L:L,QUOTIENT(ROW(A482)-1,3)+2),artwork.xlsx!$N$1,"") &amp; """,",
 IF(AND(MOD(ROW(A482)-1,3)=1,INDEX(artwork.xlsx!J:J,QUOTIENT(ROW(A482)-1,3)+2)&lt;&gt;""),
SUBSTITUTE(    artwork.xlsx!$K$1&amp;": '\\n" &amp;
SUBSTITUTE(SUBSTITUTE(SUBSTITUTE(SUBSTITUTE(SUBSTITUTE(INDEX(artwork.xlsx!K:K,QUOTIENT(ROW(A482)-1,3)+2),"'","\'"),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IF(MOD(ROW(A482)-1,3)=2,"","")))</f>
        <v>text_html: '\
&lt;div class="card-text" style="top:2px;"&gt;&lt;/div&gt;'</v>
      </c>
    </row>
    <row r="488" spans="1:3" x14ac:dyDescent="0.25">
      <c r="A488" t="str">
        <f>IF(AND(MOD(ROW(A483)-1,3)=0,INDEX(artwork.xlsx!G:G,QUOTIENT(ROW(A483)-1,3)+2)&lt;&gt;""),"/* "&amp;INDEX(artwork.xlsx!G:G,QUOTIENT(ROW(A483)-1,3)+2)&amp;" */","  ")&amp;
IF(AND(INDEX(artwork.xlsx!F:F,QUOTIENT(ROW(A483)-1,3)+2)&lt;&gt;""),"/* "&amp;INDEX(artwork.xlsx!F:F,QUOTIENT(ROW(A483)-1,3)+2)&amp;" */","  ")&amp;IF(AND(ISERROR(MATCH("},",B488:B$5003,0)), ISERROR(MATCH("    ];",$A$5:A484,0))),"];","")</f>
        <v xml:space="preserve">  /* Other */</v>
      </c>
      <c r="B488" t="str">
        <f t="shared" si="10"/>
        <v>},</v>
      </c>
      <c r="C488" s="18" t="str">
        <f>IF(AND(MOD(ROW(A483)-1,3)=0, INDEX(artwork.xlsx!J:J,QUOTIENT(ROW(A483)-1,3)+2)&lt;&gt;""),
     artwork.xlsx!$H$1&amp;": """ &amp;SUBSTITUTE(INDEX(artwork.xlsx!H:H,QUOTIENT(ROW(A483)-1,3)+2)," ","") &amp;""",  " &amp;
     artwork.xlsx!$J$1&amp; ": """ &amp; INDEX(artwork.xlsx!J:J,QUOTIENT(ROW(A483)-1,3)+2) &amp;""",  " &amp;
     artwork.xlsx!$L$1&amp; ": """ &amp; SUBSTITUTE(IF(LEFT(INDEX(artwork.xlsx!L:L,QUOTIENT(ROW(A483)-1,3)+2),4)="http","",artwork.xlsx!$M$1) &amp; INDEX(artwork.xlsx!L:L,QUOTIENT(ROW(A483)-1,3)+2),artwork.xlsx!$N$1,"") &amp; """,",
 IF(AND(MOD(ROW(A483)-1,3)=1,INDEX(artwork.xlsx!J:J,QUOTIENT(ROW(A483)-1,3)+2)&lt;&gt;""),
SUBSTITUTE(    artwork.xlsx!$K$1&amp;": '\\n" &amp;
SUBSTITUTE(SUBSTITUTE(SUBSTITUTE(SUBSTITUTE(SUBSTITUTE(INDEX(artwork.xlsx!K:K,QUOTIENT(ROW(A483)-1,3)+2),"'","\'"),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IF(MOD(ROW(A483)-1,3)=2,"","")))</f>
        <v/>
      </c>
    </row>
    <row r="489" spans="1:3" x14ac:dyDescent="0.25">
      <c r="A489" t="str">
        <f>IF(AND(MOD(ROW(A484)-1,3)=0,INDEX(artwork.xlsx!G:G,QUOTIENT(ROW(A484)-1,3)+2)&lt;&gt;""),"/* "&amp;INDEX(artwork.xlsx!G:G,QUOTIENT(ROW(A484)-1,3)+2)&amp;" */","  ")&amp;
IF(AND(INDEX(artwork.xlsx!F:F,QUOTIENT(ROW(A484)-1,3)+2)&lt;&gt;""),"/* "&amp;INDEX(artwork.xlsx!F:F,QUOTIENT(ROW(A484)-1,3)+2)&amp;" */","  ")&amp;IF(AND(ISERROR(MATCH("},",B489:B$5003,0)), ISERROR(MATCH("    ];",$A$5:A485,0))),"];","")</f>
        <v xml:space="preserve">  /* Other */</v>
      </c>
      <c r="B489" t="str">
        <f t="shared" si="10"/>
        <v>{</v>
      </c>
      <c r="C489" s="18" t="str">
        <f>IF(AND(MOD(ROW(A484)-1,3)=0, INDEX(artwork.xlsx!J:J,QUOTIENT(ROW(A484)-1,3)+2)&lt;&gt;""),
     artwork.xlsx!$H$1&amp;": """ &amp;SUBSTITUTE(INDEX(artwork.xlsx!H:H,QUOTIENT(ROW(A484)-1,3)+2)," ","") &amp;""",  " &amp;
     artwork.xlsx!$J$1&amp; ": """ &amp; INDEX(artwork.xlsx!J:J,QUOTIENT(ROW(A484)-1,3)+2) &amp;""",  " &amp;
     artwork.xlsx!$L$1&amp; ": """ &amp; SUBSTITUTE(IF(LEFT(INDEX(artwork.xlsx!L:L,QUOTIENT(ROW(A484)-1,3)+2),4)="http","",artwork.xlsx!$M$1) &amp; INDEX(artwork.xlsx!L:L,QUOTIENT(ROW(A484)-1,3)+2),artwork.xlsx!$N$1,"") &amp; """,",
 IF(AND(MOD(ROW(A484)-1,3)=1,INDEX(artwork.xlsx!J:J,QUOTIENT(ROW(A484)-1,3)+2)&lt;&gt;""),
SUBSTITUTE(    artwork.xlsx!$K$1&amp;": '\\n" &amp;
SUBSTITUTE(SUBSTITUTE(SUBSTITUTE(SUBSTITUTE(SUBSTITUTE(INDEX(artwork.xlsx!K:K,QUOTIENT(ROW(A484)-1,3)+2),"'","\'"),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IF(MOD(ROW(A484)-1,3)=2,"","")))</f>
        <v>id: "estate2",  frenchName: "Domaine",  artwork: "/img/artworks/estateArt.jpg",</v>
      </c>
    </row>
    <row r="490" spans="1:3" ht="30" x14ac:dyDescent="0.25">
      <c r="A490" t="str">
        <f>IF(AND(MOD(ROW(A485)-1,3)=0,INDEX(artwork.xlsx!G:G,QUOTIENT(ROW(A485)-1,3)+2)&lt;&gt;""),"/* "&amp;INDEX(artwork.xlsx!G:G,QUOTIENT(ROW(A485)-1,3)+2)&amp;" */","  ")&amp;
IF(AND(INDEX(artwork.xlsx!F:F,QUOTIENT(ROW(A485)-1,3)+2)&lt;&gt;""),"/* "&amp;INDEX(artwork.xlsx!F:F,QUOTIENT(ROW(A485)-1,3)+2)&amp;" */","  ")&amp;IF(AND(ISERROR(MATCH("},",B490:B$5003,0)), ISERROR(MATCH("    ];",$A$5:A489,0))),"];","")</f>
        <v xml:space="preserve">  /* Other */</v>
      </c>
      <c r="B490" t="str">
        <f t="shared" si="10"/>
        <v/>
      </c>
      <c r="C490" s="18" t="str">
        <f>IF(AND(MOD(ROW(A485)-1,3)=0, INDEX(artwork.xlsx!J:J,QUOTIENT(ROW(A485)-1,3)+2)&lt;&gt;""),
     artwork.xlsx!$H$1&amp;": """ &amp;SUBSTITUTE(INDEX(artwork.xlsx!H:H,QUOTIENT(ROW(A485)-1,3)+2)," ","") &amp;""",  " &amp;
     artwork.xlsx!$J$1&amp; ": """ &amp; INDEX(artwork.xlsx!J:J,QUOTIENT(ROW(A485)-1,3)+2) &amp;""",  " &amp;
     artwork.xlsx!$L$1&amp; ": """ &amp; SUBSTITUTE(IF(LEFT(INDEX(artwork.xlsx!L:L,QUOTIENT(ROW(A485)-1,3)+2),4)="http","",artwork.xlsx!$M$1) &amp; INDEX(artwork.xlsx!L:L,QUOTIENT(ROW(A485)-1,3)+2),artwork.xlsx!$N$1,"") &amp; """,",
 IF(AND(MOD(ROW(A485)-1,3)=1,INDEX(artwork.xlsx!J:J,QUOTIENT(ROW(A485)-1,3)+2)&lt;&gt;""),
SUBSTITUTE(    artwork.xlsx!$K$1&amp;": '\\n" &amp;
SUBSTITUTE(SUBSTITUTE(SUBSTITUTE(SUBSTITUTE(SUBSTITUTE(INDEX(artwork.xlsx!K:K,QUOTIENT(ROW(A485)-1,3)+2),"'","\'"),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IF(MOD(ROW(A485)-1,3)=2,"","")))</f>
        <v>text_html: '\
&lt;div class="card-text" style="top:2px;"&gt;&lt;/div&gt;'</v>
      </c>
    </row>
    <row r="491" spans="1:3" x14ac:dyDescent="0.25">
      <c r="A491" t="str">
        <f>IF(AND(MOD(ROW(A486)-1,3)=0,INDEX(artwork.xlsx!G:G,QUOTIENT(ROW(A486)-1,3)+2)&lt;&gt;""),"/* "&amp;INDEX(artwork.xlsx!G:G,QUOTIENT(ROW(A486)-1,3)+2)&amp;" */","  ")&amp;
IF(AND(INDEX(artwork.xlsx!F:F,QUOTIENT(ROW(A486)-1,3)+2)&lt;&gt;""),"/* "&amp;INDEX(artwork.xlsx!F:F,QUOTIENT(ROW(A486)-1,3)+2)&amp;" */","  ")&amp;IF(AND(ISERROR(MATCH("},",B491:B$5003,0)), ISERROR(MATCH("    ];",$A$5:A487,0))),"];","")</f>
        <v xml:space="preserve">  /* Other */</v>
      </c>
      <c r="B491" t="str">
        <f t="shared" si="10"/>
        <v>},</v>
      </c>
      <c r="C491" s="18" t="str">
        <f>IF(AND(MOD(ROW(A486)-1,3)=0, INDEX(artwork.xlsx!J:J,QUOTIENT(ROW(A486)-1,3)+2)&lt;&gt;""),
     artwork.xlsx!$H$1&amp;": """ &amp;SUBSTITUTE(INDEX(artwork.xlsx!H:H,QUOTIENT(ROW(A486)-1,3)+2)," ","") &amp;""",  " &amp;
     artwork.xlsx!$J$1&amp; ": """ &amp; INDEX(artwork.xlsx!J:J,QUOTIENT(ROW(A486)-1,3)+2) &amp;""",  " &amp;
     artwork.xlsx!$L$1&amp; ": """ &amp; SUBSTITUTE(IF(LEFT(INDEX(artwork.xlsx!L:L,QUOTIENT(ROW(A486)-1,3)+2),4)="http","",artwork.xlsx!$M$1) &amp; INDEX(artwork.xlsx!L:L,QUOTIENT(ROW(A486)-1,3)+2),artwork.xlsx!$N$1,"") &amp; """,",
 IF(AND(MOD(ROW(A486)-1,3)=1,INDEX(artwork.xlsx!J:J,QUOTIENT(ROW(A486)-1,3)+2)&lt;&gt;""),
SUBSTITUTE(    artwork.xlsx!$K$1&amp;": '\\n" &amp;
SUBSTITUTE(SUBSTITUTE(SUBSTITUTE(SUBSTITUTE(SUBSTITUTE(INDEX(artwork.xlsx!K:K,QUOTIENT(ROW(A486)-1,3)+2),"'","\'"),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IF(MOD(ROW(A486)-1,3)=2,"","")))</f>
        <v/>
      </c>
    </row>
    <row r="492" spans="1:3" x14ac:dyDescent="0.25">
      <c r="A492" t="str">
        <f>IF(AND(MOD(ROW(A487)-1,3)=0,INDEX(artwork.xlsx!G:G,QUOTIENT(ROW(A487)-1,3)+2)&lt;&gt;""),"/* "&amp;INDEX(artwork.xlsx!G:G,QUOTIENT(ROW(A487)-1,3)+2)&amp;" */","  ")&amp;
IF(AND(INDEX(artwork.xlsx!F:F,QUOTIENT(ROW(A487)-1,3)+2)&lt;&gt;""),"/* "&amp;INDEX(artwork.xlsx!F:F,QUOTIENT(ROW(A487)-1,3)+2)&amp;" */","  ")&amp;IF(AND(ISERROR(MATCH("},",B492:B$5003,0)), ISERROR(MATCH("    ];",$A$5:A488,0))),"];","")</f>
        <v xml:space="preserve">  /* Other */</v>
      </c>
      <c r="B492" t="str">
        <f t="shared" si="10"/>
        <v>{</v>
      </c>
      <c r="C492" s="18" t="str">
        <f>IF(AND(MOD(ROW(A487)-1,3)=0, INDEX(artwork.xlsx!J:J,QUOTIENT(ROW(A487)-1,3)+2)&lt;&gt;""),
     artwork.xlsx!$H$1&amp;": """ &amp;SUBSTITUTE(INDEX(artwork.xlsx!H:H,QUOTIENT(ROW(A487)-1,3)+2)," ","") &amp;""",  " &amp;
     artwork.xlsx!$J$1&amp; ": """ &amp; INDEX(artwork.xlsx!J:J,QUOTIENT(ROW(A487)-1,3)+2) &amp;""",  " &amp;
     artwork.xlsx!$L$1&amp; ": """ &amp; SUBSTITUTE(IF(LEFT(INDEX(artwork.xlsx!L:L,QUOTIENT(ROW(A487)-1,3)+2),4)="http","",artwork.xlsx!$M$1) &amp; INDEX(artwork.xlsx!L:L,QUOTIENT(ROW(A487)-1,3)+2),artwork.xlsx!$N$1,"") &amp; """,",
 IF(AND(MOD(ROW(A487)-1,3)=1,INDEX(artwork.xlsx!J:J,QUOTIENT(ROW(A487)-1,3)+2)&lt;&gt;""),
SUBSTITUTE(    artwork.xlsx!$K$1&amp;": '\\n" &amp;
SUBSTITUTE(SUBSTITUTE(SUBSTITUTE(SUBSTITUTE(SUBSTITUTE(INDEX(artwork.xlsx!K:K,QUOTIENT(ROW(A487)-1,3)+2),"'","\'"),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IF(MOD(ROW(A487)-1,3)=2,"","")))</f>
        <v>id: "duchy2",  frenchName: "Duché",  artwork: "/img/artworks/duchyArt.jpg",</v>
      </c>
    </row>
    <row r="493" spans="1:3" ht="30" x14ac:dyDescent="0.25">
      <c r="A493" t="str">
        <f>IF(AND(MOD(ROW(A488)-1,3)=0,INDEX(artwork.xlsx!G:G,QUOTIENT(ROW(A488)-1,3)+2)&lt;&gt;""),"/* "&amp;INDEX(artwork.xlsx!G:G,QUOTIENT(ROW(A488)-1,3)+2)&amp;" */","  ")&amp;
IF(AND(INDEX(artwork.xlsx!F:F,QUOTIENT(ROW(A488)-1,3)+2)&lt;&gt;""),"/* "&amp;INDEX(artwork.xlsx!F:F,QUOTIENT(ROW(A488)-1,3)+2)&amp;" */","  ")&amp;IF(AND(ISERROR(MATCH("},",B493:B$5003,0)), ISERROR(MATCH("    ];",$A$5:A492,0))),"];","")</f>
        <v xml:space="preserve">  /* Other */</v>
      </c>
      <c r="B493" t="str">
        <f t="shared" si="10"/>
        <v/>
      </c>
      <c r="C493" s="18" t="str">
        <f>IF(AND(MOD(ROW(A488)-1,3)=0, INDEX(artwork.xlsx!J:J,QUOTIENT(ROW(A488)-1,3)+2)&lt;&gt;""),
     artwork.xlsx!$H$1&amp;": """ &amp;SUBSTITUTE(INDEX(artwork.xlsx!H:H,QUOTIENT(ROW(A488)-1,3)+2)," ","") &amp;""",  " &amp;
     artwork.xlsx!$J$1&amp; ": """ &amp; INDEX(artwork.xlsx!J:J,QUOTIENT(ROW(A488)-1,3)+2) &amp;""",  " &amp;
     artwork.xlsx!$L$1&amp; ": """ &amp; SUBSTITUTE(IF(LEFT(INDEX(artwork.xlsx!L:L,QUOTIENT(ROW(A488)-1,3)+2),4)="http","",artwork.xlsx!$M$1) &amp; INDEX(artwork.xlsx!L:L,QUOTIENT(ROW(A488)-1,3)+2),artwork.xlsx!$N$1,"") &amp; """,",
 IF(AND(MOD(ROW(A488)-1,3)=1,INDEX(artwork.xlsx!J:J,QUOTIENT(ROW(A488)-1,3)+2)&lt;&gt;""),
SUBSTITUTE(    artwork.xlsx!$K$1&amp;": '\\n" &amp;
SUBSTITUTE(SUBSTITUTE(SUBSTITUTE(SUBSTITUTE(SUBSTITUTE(INDEX(artwork.xlsx!K:K,QUOTIENT(ROW(A488)-1,3)+2),"'","\'"),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IF(MOD(ROW(A488)-1,3)=2,"","")))</f>
        <v>text_html: '\
&lt;div class="card-text" style="top:2px;"&gt;&lt;/div&gt;'</v>
      </c>
    </row>
    <row r="494" spans="1:3" x14ac:dyDescent="0.25">
      <c r="A494" t="str">
        <f>IF(AND(MOD(ROW(A489)-1,3)=0,INDEX(artwork.xlsx!G:G,QUOTIENT(ROW(A489)-1,3)+2)&lt;&gt;""),"/* "&amp;INDEX(artwork.xlsx!G:G,QUOTIENT(ROW(A489)-1,3)+2)&amp;" */","  ")&amp;
IF(AND(INDEX(artwork.xlsx!F:F,QUOTIENT(ROW(A489)-1,3)+2)&lt;&gt;""),"/* "&amp;INDEX(artwork.xlsx!F:F,QUOTIENT(ROW(A489)-1,3)+2)&amp;" */","  ")&amp;IF(AND(ISERROR(MATCH("},",B494:B$5003,0)), ISERROR(MATCH("    ];",$A$5:A490,0))),"];","")</f>
        <v xml:space="preserve">  /* Other */</v>
      </c>
      <c r="B494" t="str">
        <f t="shared" si="10"/>
        <v>},</v>
      </c>
      <c r="C494" s="18" t="str">
        <f>IF(AND(MOD(ROW(A489)-1,3)=0, INDEX(artwork.xlsx!J:J,QUOTIENT(ROW(A489)-1,3)+2)&lt;&gt;""),
     artwork.xlsx!$H$1&amp;": """ &amp;SUBSTITUTE(INDEX(artwork.xlsx!H:H,QUOTIENT(ROW(A489)-1,3)+2)," ","") &amp;""",  " &amp;
     artwork.xlsx!$J$1&amp; ": """ &amp; INDEX(artwork.xlsx!J:J,QUOTIENT(ROW(A489)-1,3)+2) &amp;""",  " &amp;
     artwork.xlsx!$L$1&amp; ": """ &amp; SUBSTITUTE(IF(LEFT(INDEX(artwork.xlsx!L:L,QUOTIENT(ROW(A489)-1,3)+2),4)="http","",artwork.xlsx!$M$1) &amp; INDEX(artwork.xlsx!L:L,QUOTIENT(ROW(A489)-1,3)+2),artwork.xlsx!$N$1,"") &amp; """,",
 IF(AND(MOD(ROW(A489)-1,3)=1,INDEX(artwork.xlsx!J:J,QUOTIENT(ROW(A489)-1,3)+2)&lt;&gt;""),
SUBSTITUTE(    artwork.xlsx!$K$1&amp;": '\\n" &amp;
SUBSTITUTE(SUBSTITUTE(SUBSTITUTE(SUBSTITUTE(SUBSTITUTE(INDEX(artwork.xlsx!K:K,QUOTIENT(ROW(A489)-1,3)+2),"'","\'"),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IF(MOD(ROW(A489)-1,3)=2,"","")))</f>
        <v/>
      </c>
    </row>
    <row r="495" spans="1:3" x14ac:dyDescent="0.25">
      <c r="A495" t="str">
        <f>IF(AND(MOD(ROW(A490)-1,3)=0,INDEX(artwork.xlsx!G:G,QUOTIENT(ROW(A490)-1,3)+2)&lt;&gt;""),"/* "&amp;INDEX(artwork.xlsx!G:G,QUOTIENT(ROW(A490)-1,3)+2)&amp;" */","  ")&amp;
IF(AND(INDEX(artwork.xlsx!F:F,QUOTIENT(ROW(A490)-1,3)+2)&lt;&gt;""),"/* "&amp;INDEX(artwork.xlsx!F:F,QUOTIENT(ROW(A490)-1,3)+2)&amp;" */","  ")&amp;IF(AND(ISERROR(MATCH("},",B495:B$5003,0)), ISERROR(MATCH("    ];",$A$5:A491,0))),"];","")</f>
        <v xml:space="preserve">  /* Other */</v>
      </c>
      <c r="B495" t="str">
        <f t="shared" si="10"/>
        <v>{</v>
      </c>
      <c r="C495" s="18" t="str">
        <f>IF(AND(MOD(ROW(A490)-1,3)=0, INDEX(artwork.xlsx!J:J,QUOTIENT(ROW(A490)-1,3)+2)&lt;&gt;""),
     artwork.xlsx!$H$1&amp;": """ &amp;SUBSTITUTE(INDEX(artwork.xlsx!H:H,QUOTIENT(ROW(A490)-1,3)+2)," ","") &amp;""",  " &amp;
     artwork.xlsx!$J$1&amp; ": """ &amp; INDEX(artwork.xlsx!J:J,QUOTIENT(ROW(A490)-1,3)+2) &amp;""",  " &amp;
     artwork.xlsx!$L$1&amp; ": """ &amp; SUBSTITUTE(IF(LEFT(INDEX(artwork.xlsx!L:L,QUOTIENT(ROW(A490)-1,3)+2),4)="http","",artwork.xlsx!$M$1) &amp; INDEX(artwork.xlsx!L:L,QUOTIENT(ROW(A490)-1,3)+2),artwork.xlsx!$N$1,"") &amp; """,",
 IF(AND(MOD(ROW(A490)-1,3)=1,INDEX(artwork.xlsx!J:J,QUOTIENT(ROW(A490)-1,3)+2)&lt;&gt;""),
SUBSTITUTE(    artwork.xlsx!$K$1&amp;": '\\n" &amp;
SUBSTITUTE(SUBSTITUTE(SUBSTITUTE(SUBSTITUTE(SUBSTITUTE(INDEX(artwork.xlsx!K:K,QUOTIENT(ROW(A490)-1,3)+2),"'","\'"),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IF(MOD(ROW(A490)-1,3)=2,"","")))</f>
        <v>id: "province2",  frenchName: "Province",  artwork: "/img/artworks/provinceArt.jpg",</v>
      </c>
    </row>
    <row r="496" spans="1:3" ht="30" x14ac:dyDescent="0.25">
      <c r="A496" t="str">
        <f>IF(AND(MOD(ROW(A491)-1,3)=0,INDEX(artwork.xlsx!G:G,QUOTIENT(ROW(A491)-1,3)+2)&lt;&gt;""),"/* "&amp;INDEX(artwork.xlsx!G:G,QUOTIENT(ROW(A491)-1,3)+2)&amp;" */","  ")&amp;
IF(AND(INDEX(artwork.xlsx!F:F,QUOTIENT(ROW(A491)-1,3)+2)&lt;&gt;""),"/* "&amp;INDEX(artwork.xlsx!F:F,QUOTIENT(ROW(A491)-1,3)+2)&amp;" */","  ")&amp;IF(AND(ISERROR(MATCH("},",B496:B$5003,0)), ISERROR(MATCH("    ];",$A$5:A495,0))),"];","")</f>
        <v xml:space="preserve">  /* Other */</v>
      </c>
      <c r="B496" t="str">
        <f t="shared" si="10"/>
        <v/>
      </c>
      <c r="C496" s="18" t="str">
        <f>IF(AND(MOD(ROW(A491)-1,3)=0, INDEX(artwork.xlsx!J:J,QUOTIENT(ROW(A491)-1,3)+2)&lt;&gt;""),
     artwork.xlsx!$H$1&amp;": """ &amp;SUBSTITUTE(INDEX(artwork.xlsx!H:H,QUOTIENT(ROW(A491)-1,3)+2)," ","") &amp;""",  " &amp;
     artwork.xlsx!$J$1&amp; ": """ &amp; INDEX(artwork.xlsx!J:J,QUOTIENT(ROW(A491)-1,3)+2) &amp;""",  " &amp;
     artwork.xlsx!$L$1&amp; ": """ &amp; SUBSTITUTE(IF(LEFT(INDEX(artwork.xlsx!L:L,QUOTIENT(ROW(A491)-1,3)+2),4)="http","",artwork.xlsx!$M$1) &amp; INDEX(artwork.xlsx!L:L,QUOTIENT(ROW(A491)-1,3)+2),artwork.xlsx!$N$1,"") &amp; """,",
 IF(AND(MOD(ROW(A491)-1,3)=1,INDEX(artwork.xlsx!J:J,QUOTIENT(ROW(A491)-1,3)+2)&lt;&gt;""),
SUBSTITUTE(    artwork.xlsx!$K$1&amp;": '\\n" &amp;
SUBSTITUTE(SUBSTITUTE(SUBSTITUTE(SUBSTITUTE(SUBSTITUTE(INDEX(artwork.xlsx!K:K,QUOTIENT(ROW(A491)-1,3)+2),"'","\'"),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IF(MOD(ROW(A491)-1,3)=2,"","")))</f>
        <v>text_html: '\
&lt;div class="card-text" style="top:2px;"&gt;&lt;/div&gt;'</v>
      </c>
    </row>
    <row r="497" spans="1:3" x14ac:dyDescent="0.25">
      <c r="A497" t="str">
        <f>IF(AND(MOD(ROW(A492)-1,3)=0,INDEX(artwork.xlsx!G:G,QUOTIENT(ROW(A492)-1,3)+2)&lt;&gt;""),"/* "&amp;INDEX(artwork.xlsx!G:G,QUOTIENT(ROW(A492)-1,3)+2)&amp;" */","  ")&amp;
IF(AND(INDEX(artwork.xlsx!F:F,QUOTIENT(ROW(A492)-1,3)+2)&lt;&gt;""),"/* "&amp;INDEX(artwork.xlsx!F:F,QUOTIENT(ROW(A492)-1,3)+2)&amp;" */","  ")&amp;IF(AND(ISERROR(MATCH("},",B497:B$5003,0)), ISERROR(MATCH("    ];",$A$5:A493,0))),"];","")</f>
        <v xml:space="preserve">  /* Other */</v>
      </c>
      <c r="B497" t="str">
        <f t="shared" si="10"/>
        <v>},</v>
      </c>
      <c r="C497" s="18" t="str">
        <f>IF(AND(MOD(ROW(A492)-1,3)=0, INDEX(artwork.xlsx!J:J,QUOTIENT(ROW(A492)-1,3)+2)&lt;&gt;""),
     artwork.xlsx!$H$1&amp;": """ &amp;SUBSTITUTE(INDEX(artwork.xlsx!H:H,QUOTIENT(ROW(A492)-1,3)+2)," ","") &amp;""",  " &amp;
     artwork.xlsx!$J$1&amp; ": """ &amp; INDEX(artwork.xlsx!J:J,QUOTIENT(ROW(A492)-1,3)+2) &amp;""",  " &amp;
     artwork.xlsx!$L$1&amp; ": """ &amp; SUBSTITUTE(IF(LEFT(INDEX(artwork.xlsx!L:L,QUOTIENT(ROW(A492)-1,3)+2),4)="http","",artwork.xlsx!$M$1) &amp; INDEX(artwork.xlsx!L:L,QUOTIENT(ROW(A492)-1,3)+2),artwork.xlsx!$N$1,"") &amp; """,",
 IF(AND(MOD(ROW(A492)-1,3)=1,INDEX(artwork.xlsx!J:J,QUOTIENT(ROW(A492)-1,3)+2)&lt;&gt;""),
SUBSTITUTE(    artwork.xlsx!$K$1&amp;": '\\n" &amp;
SUBSTITUTE(SUBSTITUTE(SUBSTITUTE(SUBSTITUTE(SUBSTITUTE(INDEX(artwork.xlsx!K:K,QUOTIENT(ROW(A492)-1,3)+2),"'","\'"),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IF(MOD(ROW(A492)-1,3)=2,"","")))</f>
        <v/>
      </c>
    </row>
    <row r="498" spans="1:3" x14ac:dyDescent="0.25">
      <c r="A498" t="str">
        <f>IF(AND(MOD(ROW(A493)-1,3)=0,INDEX(artwork.xlsx!G:G,QUOTIENT(ROW(A493)-1,3)+2)&lt;&gt;""),"/* "&amp;INDEX(artwork.xlsx!G:G,QUOTIENT(ROW(A493)-1,3)+2)&amp;" */","  ")&amp;
IF(AND(INDEX(artwork.xlsx!F:F,QUOTIENT(ROW(A493)-1,3)+2)&lt;&gt;""),"/* "&amp;INDEX(artwork.xlsx!F:F,QUOTIENT(ROW(A493)-1,3)+2)&amp;" */","  ")&amp;IF(AND(ISERROR(MATCH("},",B498:B$5003,0)), ISERROR(MATCH("    ];",$A$5:A494,0))),"];","")</f>
        <v xml:space="preserve">  /* Other */</v>
      </c>
      <c r="B498" t="str">
        <f t="shared" si="10"/>
        <v>{</v>
      </c>
      <c r="C498" s="18" t="str">
        <f>IF(AND(MOD(ROW(A493)-1,3)=0, INDEX(artwork.xlsx!J:J,QUOTIENT(ROW(A493)-1,3)+2)&lt;&gt;""),
     artwork.xlsx!$H$1&amp;": """ &amp;SUBSTITUTE(INDEX(artwork.xlsx!H:H,QUOTIENT(ROW(A493)-1,3)+2)," ","") &amp;""",  " &amp;
     artwork.xlsx!$J$1&amp; ": """ &amp; INDEX(artwork.xlsx!J:J,QUOTIENT(ROW(A493)-1,3)+2) &amp;""",  " &amp;
     artwork.xlsx!$L$1&amp; ": """ &amp; SUBSTITUTE(IF(LEFT(INDEX(artwork.xlsx!L:L,QUOTIENT(ROW(A493)-1,3)+2),4)="http","",artwork.xlsx!$M$1) &amp; INDEX(artwork.xlsx!L:L,QUOTIENT(ROW(A493)-1,3)+2),artwork.xlsx!$N$1,"") &amp; """,",
 IF(AND(MOD(ROW(A493)-1,3)=1,INDEX(artwork.xlsx!J:J,QUOTIENT(ROW(A493)-1,3)+2)&lt;&gt;""),
SUBSTITUTE(    artwork.xlsx!$K$1&amp;": '\\n" &amp;
SUBSTITUTE(SUBSTITUTE(SUBSTITUTE(SUBSTITUTE(SUBSTITUTE(INDEX(artwork.xlsx!K:K,QUOTIENT(ROW(A493)-1,3)+2),"'","\'"),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IF(MOD(ROW(A493)-1,3)=2,"","")))</f>
        <v>id: "curse2",  frenchName: "Malédiction",  artwork: "http://wiki.dominionstrategy.com/images/1/11/CurseArt.jpg",</v>
      </c>
    </row>
    <row r="499" spans="1:3" ht="30" x14ac:dyDescent="0.25">
      <c r="A499" t="str">
        <f>IF(AND(MOD(ROW(A494)-1,3)=0,INDEX(artwork.xlsx!G:G,QUOTIENT(ROW(A494)-1,3)+2)&lt;&gt;""),"/* "&amp;INDEX(artwork.xlsx!G:G,QUOTIENT(ROW(A494)-1,3)+2)&amp;" */","  ")&amp;
IF(AND(INDEX(artwork.xlsx!F:F,QUOTIENT(ROW(A494)-1,3)+2)&lt;&gt;""),"/* "&amp;INDEX(artwork.xlsx!F:F,QUOTIENT(ROW(A494)-1,3)+2)&amp;" */","  ")&amp;IF(AND(ISERROR(MATCH("},",B499:B$5003,0)), ISERROR(MATCH("    ];",$A$5:A498,0))),"];","")</f>
        <v xml:space="preserve">  /* Other */</v>
      </c>
      <c r="B499" t="str">
        <f t="shared" si="10"/>
        <v/>
      </c>
      <c r="C499" s="18" t="str">
        <f>IF(AND(MOD(ROW(A494)-1,3)=0, INDEX(artwork.xlsx!J:J,QUOTIENT(ROW(A494)-1,3)+2)&lt;&gt;""),
     artwork.xlsx!$H$1&amp;": """ &amp;SUBSTITUTE(INDEX(artwork.xlsx!H:H,QUOTIENT(ROW(A494)-1,3)+2)," ","") &amp;""",  " &amp;
     artwork.xlsx!$J$1&amp; ": """ &amp; INDEX(artwork.xlsx!J:J,QUOTIENT(ROW(A494)-1,3)+2) &amp;""",  " &amp;
     artwork.xlsx!$L$1&amp; ": """ &amp; SUBSTITUTE(IF(LEFT(INDEX(artwork.xlsx!L:L,QUOTIENT(ROW(A494)-1,3)+2),4)="http","",artwork.xlsx!$M$1) &amp; INDEX(artwork.xlsx!L:L,QUOTIENT(ROW(A494)-1,3)+2),artwork.xlsx!$N$1,"") &amp; """,",
 IF(AND(MOD(ROW(A494)-1,3)=1,INDEX(artwork.xlsx!J:J,QUOTIENT(ROW(A494)-1,3)+2)&lt;&gt;""),
SUBSTITUTE(    artwork.xlsx!$K$1&amp;": '\\n" &amp;
SUBSTITUTE(SUBSTITUTE(SUBSTITUTE(SUBSTITUTE(SUBSTITUTE(INDEX(artwork.xlsx!K:K,QUOTIENT(ROW(A494)-1,3)+2),"'","\'"),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IF(MOD(ROW(A494)-1,3)=2,"","")))</f>
        <v>text_html: '\
&lt;div class="card-text" style="top:2px;"&gt;&lt;/div&gt;'</v>
      </c>
    </row>
    <row r="500" spans="1:3" x14ac:dyDescent="0.25">
      <c r="A500" t="str">
        <f>IF(AND(MOD(ROW(A495)-1,3)=0,INDEX(artwork.xlsx!G:G,QUOTIENT(ROW(A495)-1,3)+2)&lt;&gt;""),"/* "&amp;INDEX(artwork.xlsx!G:G,QUOTIENT(ROW(A495)-1,3)+2)&amp;" */","  ")&amp;
IF(AND(INDEX(artwork.xlsx!F:F,QUOTIENT(ROW(A495)-1,3)+2)&lt;&gt;""),"/* "&amp;INDEX(artwork.xlsx!F:F,QUOTIENT(ROW(A495)-1,3)+2)&amp;" */","  ")&amp;IF(AND(ISERROR(MATCH("},",B500:B$5003,0)), ISERROR(MATCH("    ];",$A$5:A496,0))),"];","")</f>
        <v xml:space="preserve">  /* Other */</v>
      </c>
      <c r="B500" t="str">
        <f t="shared" si="10"/>
        <v>},</v>
      </c>
      <c r="C500" s="18" t="str">
        <f>IF(AND(MOD(ROW(A495)-1,3)=0, INDEX(artwork.xlsx!J:J,QUOTIENT(ROW(A495)-1,3)+2)&lt;&gt;""),
     artwork.xlsx!$H$1&amp;": """ &amp;SUBSTITUTE(INDEX(artwork.xlsx!H:H,QUOTIENT(ROW(A495)-1,3)+2)," ","") &amp;""",  " &amp;
     artwork.xlsx!$J$1&amp; ": """ &amp; INDEX(artwork.xlsx!J:J,QUOTIENT(ROW(A495)-1,3)+2) &amp;""",  " &amp;
     artwork.xlsx!$L$1&amp; ": """ &amp; SUBSTITUTE(IF(LEFT(INDEX(artwork.xlsx!L:L,QUOTIENT(ROW(A495)-1,3)+2),4)="http","",artwork.xlsx!$M$1) &amp; INDEX(artwork.xlsx!L:L,QUOTIENT(ROW(A495)-1,3)+2),artwork.xlsx!$N$1,"") &amp; """,",
 IF(AND(MOD(ROW(A495)-1,3)=1,INDEX(artwork.xlsx!J:J,QUOTIENT(ROW(A495)-1,3)+2)&lt;&gt;""),
SUBSTITUTE(    artwork.xlsx!$K$1&amp;": '\\n" &amp;
SUBSTITUTE(SUBSTITUTE(SUBSTITUTE(SUBSTITUTE(SUBSTITUTE(INDEX(artwork.xlsx!K:K,QUOTIENT(ROW(A495)-1,3)+2),"'","\'"),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IF(MOD(ROW(A495)-1,3)=2,"","")))</f>
        <v/>
      </c>
    </row>
    <row r="501" spans="1:3" x14ac:dyDescent="0.25">
      <c r="A501" t="str">
        <f>IF(AND(MOD(ROW(A496)-1,3)=0,INDEX(artwork.xlsx!G:G,QUOTIENT(ROW(A496)-1,3)+2)&lt;&gt;""),"/* "&amp;INDEX(artwork.xlsx!G:G,QUOTIENT(ROW(A496)-1,3)+2)&amp;" */","  ")&amp;
IF(AND(INDEX(artwork.xlsx!F:F,QUOTIENT(ROW(A496)-1,3)+2)&lt;&gt;""),"/* "&amp;INDEX(artwork.xlsx!F:F,QUOTIENT(ROW(A496)-1,3)+2)&amp;" */","  ")&amp;IF(AND(ISERROR(MATCH("},",B501:B$5003,0)), ISERROR(MATCH("    ];",$A$5:A497,0))),"];","")</f>
        <v xml:space="preserve">/* Intrigue2 */  </v>
      </c>
      <c r="B501" t="str">
        <f t="shared" si="10"/>
        <v>{</v>
      </c>
      <c r="C501" s="18" t="str">
        <f>IF(AND(MOD(ROW(A496)-1,3)=0, INDEX(artwork.xlsx!J:J,QUOTIENT(ROW(A496)-1,3)+2)&lt;&gt;""),
     artwork.xlsx!$H$1&amp;": """ &amp;SUBSTITUTE(INDEX(artwork.xlsx!H:H,QUOTIENT(ROW(A496)-1,3)+2)," ","") &amp;""",  " &amp;
     artwork.xlsx!$J$1&amp; ": """ &amp; INDEX(artwork.xlsx!J:J,QUOTIENT(ROW(A496)-1,3)+2) &amp;""",  " &amp;
     artwork.xlsx!$L$1&amp; ": """ &amp; SUBSTITUTE(IF(LEFT(INDEX(artwork.xlsx!L:L,QUOTIENT(ROW(A496)-1,3)+2),4)="http","",artwork.xlsx!$M$1) &amp; INDEX(artwork.xlsx!L:L,QUOTIENT(ROW(A496)-1,3)+2),artwork.xlsx!$N$1,"") &amp; """,",
 IF(AND(MOD(ROW(A496)-1,3)=1,INDEX(artwork.xlsx!J:J,QUOTIENT(ROW(A496)-1,3)+2)&lt;&gt;""),
SUBSTITUTE(    artwork.xlsx!$K$1&amp;": '\\n" &amp;
SUBSTITUTE(SUBSTITUTE(SUBSTITUTE(SUBSTITUTE(SUBSTITUTE(INDEX(artwork.xlsx!K:K,QUOTIENT(ROW(A496)-1,3)+2),"'","\'"),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IF(MOD(ROW(A496)-1,3)=2,"","")))</f>
        <v>id: "lurker",  frenchName: "Rôdeur",  artwork: "http://wiki.dominionstrategy.com/images/7/78/LurkerArt.jpg",</v>
      </c>
    </row>
    <row r="502" spans="1:3" ht="120" x14ac:dyDescent="0.25">
      <c r="A502" t="str">
        <f>IF(AND(MOD(ROW(A497)-1,3)=0,INDEX(artwork.xlsx!G:G,QUOTIENT(ROW(A497)-1,3)+2)&lt;&gt;""),"/* "&amp;INDEX(artwork.xlsx!G:G,QUOTIENT(ROW(A497)-1,3)+2)&amp;" */","  ")&amp;
IF(AND(INDEX(artwork.xlsx!F:F,QUOTIENT(ROW(A497)-1,3)+2)&lt;&gt;""),"/* "&amp;INDEX(artwork.xlsx!F:F,QUOTIENT(ROW(A497)-1,3)+2)&amp;" */","  ")&amp;IF(AND(ISERROR(MATCH("},",B502:B$5003,0)), ISERROR(MATCH("    ];",$A$5:A501,0))),"];","")</f>
        <v xml:space="preserve">    </v>
      </c>
      <c r="B502" t="str">
        <f t="shared" si="10"/>
        <v/>
      </c>
      <c r="C502" s="18" t="str">
        <f>IF(AND(MOD(ROW(A497)-1,3)=0, INDEX(artwork.xlsx!J:J,QUOTIENT(ROW(A497)-1,3)+2)&lt;&gt;""),
     artwork.xlsx!$H$1&amp;": """ &amp;SUBSTITUTE(INDEX(artwork.xlsx!H:H,QUOTIENT(ROW(A497)-1,3)+2)," ","") &amp;""",  " &amp;
     artwork.xlsx!$J$1&amp; ": """ &amp; INDEX(artwork.xlsx!J:J,QUOTIENT(ROW(A497)-1,3)+2) &amp;""",  " &amp;
     artwork.xlsx!$L$1&amp; ": """ &amp; SUBSTITUTE(IF(LEFT(INDEX(artwork.xlsx!L:L,QUOTIENT(ROW(A497)-1,3)+2),4)="http","",artwork.xlsx!$M$1) &amp; INDEX(artwork.xlsx!L:L,QUOTIENT(ROW(A497)-1,3)+2),artwork.xlsx!$N$1,"") &amp; """,",
 IF(AND(MOD(ROW(A497)-1,3)=1,INDEX(artwork.xlsx!J:J,QUOTIENT(ROW(A497)-1,3)+2)&lt;&gt;""),
SUBSTITUTE(    artwork.xlsx!$K$1&amp;": '\\n" &amp;
SUBSTITUTE(SUBSTITUTE(SUBSTITUTE(SUBSTITUTE(SUBSTITUTE(INDEX(artwork.xlsx!K:K,QUOTIENT(ROW(A497)-1,3)+2),"'","\'"),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IF(MOD(ROW(A497)-1,3)=2,"","")))</f>
        <v>text_html: '\
&lt;div class="card-text" style="top:29px;"&gt;&lt;div style="position:relative; top:-5px;"&gt;&lt;div style="font-weight: bold;"&gt;\
&lt;div style="display:inline;"&gt;&lt;div style="display:inline; font-size:28px;"&gt;+1 Action&lt;/div&gt;&lt;/div&gt;&lt;br&gt;\
&lt;/div&gt;&lt;/div&gt;&lt;div style="position:relative; top:10px;"&gt;&lt;div style="line-height:20px;"&gt;\
&lt;div style="display:inline;"&gt;&lt;div style="display:inline; font-size:20px;"&gt;Choisissez : Écartez une carte&lt;/div&gt;&lt;/div&gt;&lt;br&gt;\
&lt;div style="display:inline;"&gt;&lt;div style="display:inline; font-size:20px;"&gt;Action de la réserve ; ou recevez&lt;/div&gt;&lt;/div&gt;&lt;br&gt;\
&lt;div style="display:inline;"&gt;&lt;div style="display:inline; font-size:20px;"&gt;une carte Action du rebut.&lt;/div&gt;&lt;/div&gt;&lt;br&gt;\
&lt;/div&gt;&lt;/div&gt;&lt;/div&gt;'</v>
      </c>
    </row>
    <row r="503" spans="1:3" x14ac:dyDescent="0.25">
      <c r="A503" t="str">
        <f>IF(AND(MOD(ROW(A498)-1,3)=0,INDEX(artwork.xlsx!G:G,QUOTIENT(ROW(A498)-1,3)+2)&lt;&gt;""),"/* "&amp;INDEX(artwork.xlsx!G:G,QUOTIENT(ROW(A498)-1,3)+2)&amp;" */","  ")&amp;
IF(AND(INDEX(artwork.xlsx!F:F,QUOTIENT(ROW(A498)-1,3)+2)&lt;&gt;""),"/* "&amp;INDEX(artwork.xlsx!F:F,QUOTIENT(ROW(A498)-1,3)+2)&amp;" */","  ")&amp;IF(AND(ISERROR(MATCH("},",B503:B$5003,0)), ISERROR(MATCH("    ];",$A$5:A499,0))),"];","")</f>
        <v xml:space="preserve">    </v>
      </c>
      <c r="B503" t="str">
        <f t="shared" si="10"/>
        <v>},</v>
      </c>
      <c r="C503" s="18" t="str">
        <f>IF(AND(MOD(ROW(A498)-1,3)=0, INDEX(artwork.xlsx!J:J,QUOTIENT(ROW(A498)-1,3)+2)&lt;&gt;""),
     artwork.xlsx!$H$1&amp;": """ &amp;SUBSTITUTE(INDEX(artwork.xlsx!H:H,QUOTIENT(ROW(A498)-1,3)+2)," ","") &amp;""",  " &amp;
     artwork.xlsx!$J$1&amp; ": """ &amp; INDEX(artwork.xlsx!J:J,QUOTIENT(ROW(A498)-1,3)+2) &amp;""",  " &amp;
     artwork.xlsx!$L$1&amp; ": """ &amp; SUBSTITUTE(IF(LEFT(INDEX(artwork.xlsx!L:L,QUOTIENT(ROW(A498)-1,3)+2),4)="http","",artwork.xlsx!$M$1) &amp; INDEX(artwork.xlsx!L:L,QUOTIENT(ROW(A498)-1,3)+2),artwork.xlsx!$N$1,"") &amp; """,",
 IF(AND(MOD(ROW(A498)-1,3)=1,INDEX(artwork.xlsx!J:J,QUOTIENT(ROW(A498)-1,3)+2)&lt;&gt;""),
SUBSTITUTE(    artwork.xlsx!$K$1&amp;": '\\n" &amp;
SUBSTITUTE(SUBSTITUTE(SUBSTITUTE(SUBSTITUTE(SUBSTITUTE(INDEX(artwork.xlsx!K:K,QUOTIENT(ROW(A498)-1,3)+2),"'","\'"),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IF(MOD(ROW(A498)-1,3)=2,"","")))</f>
        <v/>
      </c>
    </row>
    <row r="504" spans="1:3" x14ac:dyDescent="0.25">
      <c r="A504" t="str">
        <f>IF(AND(MOD(ROW(A499)-1,3)=0,INDEX(artwork.xlsx!G:G,QUOTIENT(ROW(A499)-1,3)+2)&lt;&gt;""),"/* "&amp;INDEX(artwork.xlsx!G:G,QUOTIENT(ROW(A499)-1,3)+2)&amp;" */","  ")&amp;
IF(AND(INDEX(artwork.xlsx!F:F,QUOTIENT(ROW(A499)-1,3)+2)&lt;&gt;""),"/* "&amp;INDEX(artwork.xlsx!F:F,QUOTIENT(ROW(A499)-1,3)+2)&amp;" */","  ")&amp;IF(AND(ISERROR(MATCH("},",B504:B$5003,0)), ISERROR(MATCH("    ];",$A$5:A500,0))),"];","")</f>
        <v xml:space="preserve">    </v>
      </c>
      <c r="B504" t="str">
        <f t="shared" si="10"/>
        <v>{</v>
      </c>
      <c r="C504" s="18" t="str">
        <f>IF(AND(MOD(ROW(A499)-1,3)=0, INDEX(artwork.xlsx!J:J,QUOTIENT(ROW(A499)-1,3)+2)&lt;&gt;""),
     artwork.xlsx!$H$1&amp;": """ &amp;SUBSTITUTE(INDEX(artwork.xlsx!H:H,QUOTIENT(ROW(A499)-1,3)+2)," ","") &amp;""",  " &amp;
     artwork.xlsx!$J$1&amp; ": """ &amp; INDEX(artwork.xlsx!J:J,QUOTIENT(ROW(A499)-1,3)+2) &amp;""",  " &amp;
     artwork.xlsx!$L$1&amp; ": """ &amp; SUBSTITUTE(IF(LEFT(INDEX(artwork.xlsx!L:L,QUOTIENT(ROW(A499)-1,3)+2),4)="http","",artwork.xlsx!$M$1) &amp; INDEX(artwork.xlsx!L:L,QUOTIENT(ROW(A499)-1,3)+2),artwork.xlsx!$N$1,"") &amp; """,",
 IF(AND(MOD(ROW(A499)-1,3)=1,INDEX(artwork.xlsx!J:J,QUOTIENT(ROW(A499)-1,3)+2)&lt;&gt;""),
SUBSTITUTE(    artwork.xlsx!$K$1&amp;": '\\n" &amp;
SUBSTITUTE(SUBSTITUTE(SUBSTITUTE(SUBSTITUTE(SUBSTITUTE(INDEX(artwork.xlsx!K:K,QUOTIENT(ROW(A499)-1,3)+2),"'","\'"),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IF(MOD(ROW(A499)-1,3)=2,"","")))</f>
        <v>id: "secretpassage",  frenchName: "Passage secret",  artwork: "http://wiki.dominionstrategy.com/images/5/5e/Secret_PassageArt.jpg",</v>
      </c>
    </row>
    <row r="505" spans="1:3" ht="135" x14ac:dyDescent="0.25">
      <c r="A505" t="str">
        <f>IF(AND(MOD(ROW(A500)-1,3)=0,INDEX(artwork.xlsx!G:G,QUOTIENT(ROW(A500)-1,3)+2)&lt;&gt;""),"/* "&amp;INDEX(artwork.xlsx!G:G,QUOTIENT(ROW(A500)-1,3)+2)&amp;" */","  ")&amp;
IF(AND(INDEX(artwork.xlsx!F:F,QUOTIENT(ROW(A500)-1,3)+2)&lt;&gt;""),"/* "&amp;INDEX(artwork.xlsx!F:F,QUOTIENT(ROW(A500)-1,3)+2)&amp;" */","  ")&amp;IF(AND(ISERROR(MATCH("},",B505:B$5003,0)), ISERROR(MATCH("    ];",$A$5:A504,0))),"];","")</f>
        <v xml:space="preserve">    </v>
      </c>
      <c r="B505" t="str">
        <f t="shared" si="10"/>
        <v/>
      </c>
      <c r="C505" s="18" t="str">
        <f>IF(AND(MOD(ROW(A500)-1,3)=0, INDEX(artwork.xlsx!J:J,QUOTIENT(ROW(A500)-1,3)+2)&lt;&gt;""),
     artwork.xlsx!$H$1&amp;": """ &amp;SUBSTITUTE(INDEX(artwork.xlsx!H:H,QUOTIENT(ROW(A500)-1,3)+2)," ","") &amp;""",  " &amp;
     artwork.xlsx!$J$1&amp; ": """ &amp; INDEX(artwork.xlsx!J:J,QUOTIENT(ROW(A500)-1,3)+2) &amp;""",  " &amp;
     artwork.xlsx!$L$1&amp; ": """ &amp; SUBSTITUTE(IF(LEFT(INDEX(artwork.xlsx!L:L,QUOTIENT(ROW(A500)-1,3)+2),4)="http","",artwork.xlsx!$M$1) &amp; INDEX(artwork.xlsx!L:L,QUOTIENT(ROW(A500)-1,3)+2),artwork.xlsx!$N$1,"") &amp; """,",
 IF(AND(MOD(ROW(A500)-1,3)=1,INDEX(artwork.xlsx!J:J,QUOTIENT(ROW(A500)-1,3)+2)&lt;&gt;""),
SUBSTITUTE(    artwork.xlsx!$K$1&amp;": '\\n" &amp;
SUBSTITUTE(SUBSTITUTE(SUBSTITUTE(SUBSTITUTE(SUBSTITUTE(INDEX(artwork.xlsx!K:K,QUOTIENT(ROW(A500)-1,3)+2),"'","\'"),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IF(MOD(ROW(A500)-1,3)=2,"","")))</f>
        <v>text_html: '\
&lt;div class="card-text" style="top:20px;"&gt;&lt;div style="position:relative; top:-5px;"&gt;&lt;div style="font-weight: bold;"&gt;&lt;div style="line-height:28px;"&gt;\
&lt;div style="display:inline;"&gt;&lt;div style="display:inline; font-size:28px;"&gt;+2 Cartes&lt;/div&gt;&lt;/div&gt;&lt;br&gt;\
&lt;div style="display:inline;"&gt;&lt;div style="display:inline; font-size:28px;"&gt;+1 Action&lt;/div&gt;&lt;/div&gt;&lt;br&gt;\
&lt;/div&gt;&lt;/div&gt;&lt;/div&gt;&lt;div style="position:relative; top:10px;"&gt;&lt;div style="line-height:19px;"&gt;\
&lt;div style="display:inline;"&gt;&lt;div style="display:inline; font-size:19px;"&gt;Prenez une carte de votre main et&lt;/div&gt;&lt;/div&gt;&lt;br&gt;\
&lt;div style="display:inline;"&gt;&lt;div style="display:inline; font-size:19px;"&gt;placez-la où vous voulez dans&lt;/div&gt;&lt;/div&gt;&lt;br&gt;\
&lt;div style="display:inline;"&gt;&lt;div style="display:inline; font-size:19px;"&gt;votre pioche.&lt;/div&gt;&lt;/div&gt;&lt;br&gt;\
&lt;/div&gt;&lt;/div&gt;&lt;/div&gt;'</v>
      </c>
    </row>
    <row r="506" spans="1:3" x14ac:dyDescent="0.25">
      <c r="A506" t="str">
        <f>IF(AND(MOD(ROW(A501)-1,3)=0,INDEX(artwork.xlsx!G:G,QUOTIENT(ROW(A501)-1,3)+2)&lt;&gt;""),"/* "&amp;INDEX(artwork.xlsx!G:G,QUOTIENT(ROW(A501)-1,3)+2)&amp;" */","  ")&amp;
IF(AND(INDEX(artwork.xlsx!F:F,QUOTIENT(ROW(A501)-1,3)+2)&lt;&gt;""),"/* "&amp;INDEX(artwork.xlsx!F:F,QUOTIENT(ROW(A501)-1,3)+2)&amp;" */","  ")&amp;IF(AND(ISERROR(MATCH("},",B506:B$5003,0)), ISERROR(MATCH("    ];",$A$5:A502,0))),"];","")</f>
        <v xml:space="preserve">    </v>
      </c>
      <c r="B506" t="str">
        <f t="shared" si="10"/>
        <v>},</v>
      </c>
      <c r="C506" s="18" t="str">
        <f>IF(AND(MOD(ROW(A501)-1,3)=0, INDEX(artwork.xlsx!J:J,QUOTIENT(ROW(A501)-1,3)+2)&lt;&gt;""),
     artwork.xlsx!$H$1&amp;": """ &amp;SUBSTITUTE(INDEX(artwork.xlsx!H:H,QUOTIENT(ROW(A501)-1,3)+2)," ","") &amp;""",  " &amp;
     artwork.xlsx!$J$1&amp; ": """ &amp; INDEX(artwork.xlsx!J:J,QUOTIENT(ROW(A501)-1,3)+2) &amp;""",  " &amp;
     artwork.xlsx!$L$1&amp; ": """ &amp; SUBSTITUTE(IF(LEFT(INDEX(artwork.xlsx!L:L,QUOTIENT(ROW(A501)-1,3)+2),4)="http","",artwork.xlsx!$M$1) &amp; INDEX(artwork.xlsx!L:L,QUOTIENT(ROW(A501)-1,3)+2),artwork.xlsx!$N$1,"") &amp; """,",
 IF(AND(MOD(ROW(A501)-1,3)=1,INDEX(artwork.xlsx!J:J,QUOTIENT(ROW(A501)-1,3)+2)&lt;&gt;""),
SUBSTITUTE(    artwork.xlsx!$K$1&amp;": '\\n" &amp;
SUBSTITUTE(SUBSTITUTE(SUBSTITUTE(SUBSTITUTE(SUBSTITUTE(INDEX(artwork.xlsx!K:K,QUOTIENT(ROW(A501)-1,3)+2),"'","\'"),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IF(MOD(ROW(A501)-1,3)=2,"","")))</f>
        <v/>
      </c>
    </row>
    <row r="507" spans="1:3" x14ac:dyDescent="0.25">
      <c r="A507" t="str">
        <f>IF(AND(MOD(ROW(A502)-1,3)=0,INDEX(artwork.xlsx!G:G,QUOTIENT(ROW(A502)-1,3)+2)&lt;&gt;""),"/* "&amp;INDEX(artwork.xlsx!G:G,QUOTIENT(ROW(A502)-1,3)+2)&amp;" */","  ")&amp;
IF(AND(INDEX(artwork.xlsx!F:F,QUOTIENT(ROW(A502)-1,3)+2)&lt;&gt;""),"/* "&amp;INDEX(artwork.xlsx!F:F,QUOTIENT(ROW(A502)-1,3)+2)&amp;" */","  ")&amp;IF(AND(ISERROR(MATCH("},",B507:B$5003,0)), ISERROR(MATCH("    ];",$A$5:A503,0))),"];","")</f>
        <v xml:space="preserve">    </v>
      </c>
      <c r="B507" t="str">
        <f t="shared" si="10"/>
        <v>{</v>
      </c>
      <c r="C507" s="18" t="str">
        <f>IF(AND(MOD(ROW(A502)-1,3)=0, INDEX(artwork.xlsx!J:J,QUOTIENT(ROW(A502)-1,3)+2)&lt;&gt;""),
     artwork.xlsx!$H$1&amp;": """ &amp;SUBSTITUTE(INDEX(artwork.xlsx!H:H,QUOTIENT(ROW(A502)-1,3)+2)," ","") &amp;""",  " &amp;
     artwork.xlsx!$J$1&amp; ": """ &amp; INDEX(artwork.xlsx!J:J,QUOTIENT(ROW(A502)-1,3)+2) &amp;""",  " &amp;
     artwork.xlsx!$L$1&amp; ": """ &amp; SUBSTITUTE(IF(LEFT(INDEX(artwork.xlsx!L:L,QUOTIENT(ROW(A502)-1,3)+2),4)="http","",artwork.xlsx!$M$1) &amp; INDEX(artwork.xlsx!L:L,QUOTIENT(ROW(A502)-1,3)+2),artwork.xlsx!$N$1,"") &amp; """,",
 IF(AND(MOD(ROW(A502)-1,3)=1,INDEX(artwork.xlsx!J:J,QUOTIENT(ROW(A502)-1,3)+2)&lt;&gt;""),
SUBSTITUTE(    artwork.xlsx!$K$1&amp;": '\\n" &amp;
SUBSTITUTE(SUBSTITUTE(SUBSTITUTE(SUBSTITUTE(SUBSTITUTE(INDEX(artwork.xlsx!K:K,QUOTIENT(ROW(A502)-1,3)+2),"'","\'"),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IF(MOD(ROW(A502)-1,3)=2,"","")))</f>
        <v>id: "diplomat",  frenchName: "Diplomate",  artwork: "http://wiki.dominionstrategy.com/images/9/92/DiplomatArt.jpg",</v>
      </c>
    </row>
    <row r="508" spans="1:3" ht="180" x14ac:dyDescent="0.25">
      <c r="A508" t="str">
        <f>IF(AND(MOD(ROW(A503)-1,3)=0,INDEX(artwork.xlsx!G:G,QUOTIENT(ROW(A503)-1,3)+2)&lt;&gt;""),"/* "&amp;INDEX(artwork.xlsx!G:G,QUOTIENT(ROW(A503)-1,3)+2)&amp;" */","  ")&amp;
IF(AND(INDEX(artwork.xlsx!F:F,QUOTIENT(ROW(A503)-1,3)+2)&lt;&gt;""),"/* "&amp;INDEX(artwork.xlsx!F:F,QUOTIENT(ROW(A503)-1,3)+2)&amp;" */","  ")&amp;IF(AND(ISERROR(MATCH("},",B508:B$5003,0)), ISERROR(MATCH("    ];",$A$5:A507,0))),"];","")</f>
        <v xml:space="preserve">    </v>
      </c>
      <c r="B508" t="str">
        <f t="shared" si="10"/>
        <v/>
      </c>
      <c r="C508" s="18" t="str">
        <f>IF(AND(MOD(ROW(A503)-1,3)=0, INDEX(artwork.xlsx!J:J,QUOTIENT(ROW(A503)-1,3)+2)&lt;&gt;""),
     artwork.xlsx!$H$1&amp;": """ &amp;SUBSTITUTE(INDEX(artwork.xlsx!H:H,QUOTIENT(ROW(A503)-1,3)+2)," ","") &amp;""",  " &amp;
     artwork.xlsx!$J$1&amp; ": """ &amp; INDEX(artwork.xlsx!J:J,QUOTIENT(ROW(A503)-1,3)+2) &amp;""",  " &amp;
     artwork.xlsx!$L$1&amp; ": """ &amp; SUBSTITUTE(IF(LEFT(INDEX(artwork.xlsx!L:L,QUOTIENT(ROW(A503)-1,3)+2),4)="http","",artwork.xlsx!$M$1) &amp; INDEX(artwork.xlsx!L:L,QUOTIENT(ROW(A503)-1,3)+2),artwork.xlsx!$N$1,"") &amp; """,",
 IF(AND(MOD(ROW(A503)-1,3)=1,INDEX(artwork.xlsx!J:J,QUOTIENT(ROW(A503)-1,3)+2)&lt;&gt;""),
SUBSTITUTE(    artwork.xlsx!$K$1&amp;": '\\n" &amp;
SUBSTITUTE(SUBSTITUTE(SUBSTITUTE(SUBSTITUTE(SUBSTITUTE(INDEX(artwork.xlsx!K:K,QUOTIENT(ROW(A503)-1,3)+2),"'","\'"),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IF(MOD(ROW(A503)-1,3)=2,"","")))</f>
        <v>text_html: '\
&lt;div class="card-text" style="top:5px;"&gt;&lt;div style="position:relative; top:-2px;"&gt;&lt;div style="font-weight: bold;"&gt;\
&lt;div style="display:inline;"&gt;&lt;div style="display:inline; font-size:24px;"&gt;+2 Cartes&lt;/div&gt;&lt;/div&gt;&lt;br&gt;\
&lt;/div&gt;&lt;/div&gt;&lt;div style="position:relative; top:-5px;"&gt;&lt;div style="line-height:19px;"&gt;\
&lt;div style="display:inline;"&gt;&lt;div style="display:inline; font-size:19px;"&gt;Si après cela vous avez en main&lt;/div&gt;&lt;/div&gt;&lt;br&gt;\
&lt;div style="display:inline;"&gt;&lt;div style="display:inline; font-size:19px;"&gt;5 cartes ou moins, &lt;div style="display: inline; font-weight: bold;"&gt;+2 Actions&lt;/div&gt;.&lt;/div&gt;&lt;/div&gt;&lt;br&gt;\
&lt;/div&gt;&lt;/div&gt;&lt;div class="horizontal-line" style="width:200px; height:3px;margin-top:2px;"&gt;&lt;/div&gt;&lt;div style="position:relative; top:0px;"&gt;&lt;div style="line-height:16px;"&gt;\
&lt;div style="display:inline;"&gt;&lt;div style="display:inline; font-size:16px;"&gt;Quand un autre joueur joue une carte&lt;/div&gt;&lt;/div&gt;&lt;br&gt;\
&lt;div style="display:inline;"&gt;&lt;div style="display:inline; font-size:16px;"&gt;Attaque et que vous avez au moins 5&lt;/div&gt;&lt;/div&gt;&lt;br&gt;\
&lt;div style="display:inline;"&gt;&lt;div style="display:inline; font-size:16px;"&gt;cartes en main, vous pouvez dévoiler ceci&lt;/div&gt;&lt;/div&gt;&lt;br&gt;\
&lt;div style="display:inline;"&gt;&lt;div style="display:inline; font-size:16px;"&gt;pour piocher 2 cartes puis en défausser 3.&lt;/div&gt;&lt;/div&gt;&lt;br&gt;\
&lt;/div&gt;&lt;/div&gt;&lt;/div&gt;'</v>
      </c>
    </row>
    <row r="509" spans="1:3" x14ac:dyDescent="0.25">
      <c r="A509" t="str">
        <f>IF(AND(MOD(ROW(A504)-1,3)=0,INDEX(artwork.xlsx!G:G,QUOTIENT(ROW(A504)-1,3)+2)&lt;&gt;""),"/* "&amp;INDEX(artwork.xlsx!G:G,QUOTIENT(ROW(A504)-1,3)+2)&amp;" */","  ")&amp;
IF(AND(INDEX(artwork.xlsx!F:F,QUOTIENT(ROW(A504)-1,3)+2)&lt;&gt;""),"/* "&amp;INDEX(artwork.xlsx!F:F,QUOTIENT(ROW(A504)-1,3)+2)&amp;" */","  ")&amp;IF(AND(ISERROR(MATCH("},",B509:B$5003,0)), ISERROR(MATCH("    ];",$A$5:A505,0))),"];","")</f>
        <v xml:space="preserve">    </v>
      </c>
      <c r="B509" t="str">
        <f t="shared" si="10"/>
        <v>},</v>
      </c>
      <c r="C509" s="18" t="str">
        <f>IF(AND(MOD(ROW(A504)-1,3)=0, INDEX(artwork.xlsx!J:J,QUOTIENT(ROW(A504)-1,3)+2)&lt;&gt;""),
     artwork.xlsx!$H$1&amp;": """ &amp;SUBSTITUTE(INDEX(artwork.xlsx!H:H,QUOTIENT(ROW(A504)-1,3)+2)," ","") &amp;""",  " &amp;
     artwork.xlsx!$J$1&amp; ": """ &amp; INDEX(artwork.xlsx!J:J,QUOTIENT(ROW(A504)-1,3)+2) &amp;""",  " &amp;
     artwork.xlsx!$L$1&amp; ": """ &amp; SUBSTITUTE(IF(LEFT(INDEX(artwork.xlsx!L:L,QUOTIENT(ROW(A504)-1,3)+2),4)="http","",artwork.xlsx!$M$1) &amp; INDEX(artwork.xlsx!L:L,QUOTIENT(ROW(A504)-1,3)+2),artwork.xlsx!$N$1,"") &amp; """,",
 IF(AND(MOD(ROW(A504)-1,3)=1,INDEX(artwork.xlsx!J:J,QUOTIENT(ROW(A504)-1,3)+2)&lt;&gt;""),
SUBSTITUTE(    artwork.xlsx!$K$1&amp;": '\\n" &amp;
SUBSTITUTE(SUBSTITUTE(SUBSTITUTE(SUBSTITUTE(SUBSTITUTE(INDEX(artwork.xlsx!K:K,QUOTIENT(ROW(A504)-1,3)+2),"'","\'"),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IF(MOD(ROW(A504)-1,3)=2,"","")))</f>
        <v/>
      </c>
    </row>
    <row r="510" spans="1:3" x14ac:dyDescent="0.25">
      <c r="A510" t="str">
        <f>IF(AND(MOD(ROW(A505)-1,3)=0,INDEX(artwork.xlsx!G:G,QUOTIENT(ROW(A505)-1,3)+2)&lt;&gt;""),"/* "&amp;INDEX(artwork.xlsx!G:G,QUOTIENT(ROW(A505)-1,3)+2)&amp;" */","  ")&amp;
IF(AND(INDEX(artwork.xlsx!F:F,QUOTIENT(ROW(A505)-1,3)+2)&lt;&gt;""),"/* "&amp;INDEX(artwork.xlsx!F:F,QUOTIENT(ROW(A505)-1,3)+2)&amp;" */","  ")&amp;IF(AND(ISERROR(MATCH("},",B510:B$5003,0)), ISERROR(MATCH("    ];",$A$5:A506,0))),"];","")</f>
        <v xml:space="preserve">    </v>
      </c>
      <c r="B510" t="str">
        <f t="shared" si="10"/>
        <v>{</v>
      </c>
      <c r="C510" s="18" t="str">
        <f>IF(AND(MOD(ROW(A505)-1,3)=0, INDEX(artwork.xlsx!J:J,QUOTIENT(ROW(A505)-1,3)+2)&lt;&gt;""),
     artwork.xlsx!$H$1&amp;": """ &amp;SUBSTITUTE(INDEX(artwork.xlsx!H:H,QUOTIENT(ROW(A505)-1,3)+2)," ","") &amp;""",  " &amp;
     artwork.xlsx!$J$1&amp; ": """ &amp; INDEX(artwork.xlsx!J:J,QUOTIENT(ROW(A505)-1,3)+2) &amp;""",  " &amp;
     artwork.xlsx!$L$1&amp; ": """ &amp; SUBSTITUTE(IF(LEFT(INDEX(artwork.xlsx!L:L,QUOTIENT(ROW(A505)-1,3)+2),4)="http","",artwork.xlsx!$M$1) &amp; INDEX(artwork.xlsx!L:L,QUOTIENT(ROW(A505)-1,3)+2),artwork.xlsx!$N$1,"") &amp; """,",
 IF(AND(MOD(ROW(A505)-1,3)=1,INDEX(artwork.xlsx!J:J,QUOTIENT(ROW(A505)-1,3)+2)&lt;&gt;""),
SUBSTITUTE(    artwork.xlsx!$K$1&amp;": '\\n" &amp;
SUBSTITUTE(SUBSTITUTE(SUBSTITUTE(SUBSTITUTE(SUBSTITUTE(INDEX(artwork.xlsx!K:K,QUOTIENT(ROW(A505)-1,3)+2),"'","\'"),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IF(MOD(ROW(A505)-1,3)=2,"","")))</f>
        <v>id: "mill",  frenchName: "Moulin",  artwork: "http://wiki.dominionstrategy.com/images/f/f9/MillArt.jpg",</v>
      </c>
    </row>
    <row r="511" spans="1:3" ht="210" x14ac:dyDescent="0.25">
      <c r="A511" t="str">
        <f>IF(AND(MOD(ROW(A506)-1,3)=0,INDEX(artwork.xlsx!G:G,QUOTIENT(ROW(A506)-1,3)+2)&lt;&gt;""),"/* "&amp;INDEX(artwork.xlsx!G:G,QUOTIENT(ROW(A506)-1,3)+2)&amp;" */","  ")&amp;
IF(AND(INDEX(artwork.xlsx!F:F,QUOTIENT(ROW(A506)-1,3)+2)&lt;&gt;""),"/* "&amp;INDEX(artwork.xlsx!F:F,QUOTIENT(ROW(A506)-1,3)+2)&amp;" */","  ")&amp;IF(AND(ISERROR(MATCH("},",B511:B$5003,0)), ISERROR(MATCH("    ];",$A$5:A510,0))),"];","")</f>
        <v xml:space="preserve">    </v>
      </c>
      <c r="B511" t="str">
        <f t="shared" si="10"/>
        <v/>
      </c>
      <c r="C511" s="18" t="str">
        <f>IF(AND(MOD(ROW(A506)-1,3)=0, INDEX(artwork.xlsx!J:J,QUOTIENT(ROW(A506)-1,3)+2)&lt;&gt;""),
     artwork.xlsx!$H$1&amp;": """ &amp;SUBSTITUTE(INDEX(artwork.xlsx!H:H,QUOTIENT(ROW(A506)-1,3)+2)," ","") &amp;""",  " &amp;
     artwork.xlsx!$J$1&amp; ": """ &amp; INDEX(artwork.xlsx!J:J,QUOTIENT(ROW(A506)-1,3)+2) &amp;""",  " &amp;
     artwork.xlsx!$L$1&amp; ": """ &amp; SUBSTITUTE(IF(LEFT(INDEX(artwork.xlsx!L:L,QUOTIENT(ROW(A506)-1,3)+2),4)="http","",artwork.xlsx!$M$1) &amp; INDEX(artwork.xlsx!L:L,QUOTIENT(ROW(A506)-1,3)+2),artwork.xlsx!$N$1,"") &amp; """,",
 IF(AND(MOD(ROW(A506)-1,3)=1,INDEX(artwork.xlsx!J:J,QUOTIENT(ROW(A506)-1,3)+2)&lt;&gt;""),
SUBSTITUTE(    artwork.xlsx!$K$1&amp;": '\\n" &amp;
SUBSTITUTE(SUBSTITUTE(SUBSTITUTE(SUBSTITUTE(SUBSTITUTE(INDEX(artwork.xlsx!K:K,QUOTIENT(ROW(A506)-1,3)+2),"'","\'"),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IF(MOD(ROW(A506)-1,3)=2,"","")))</f>
        <v>text_html: '\
&lt;div class="card-text" style="top:47px;"&gt;&lt;div style="position:relative; top:-35px;"&gt;&lt;div style="font-weight: bold;"&gt;&lt;div style="line-height:26px;"&gt;\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&lt;/div&gt;&lt;/div&gt;&lt;/div&gt;&lt;div style="position:relative; top:-30px;"&gt;&lt;div style="line-height:16px;"&gt;\
&lt;div style="display:inline;"&gt;&lt;div style="display:inline; font-size:16px;"&gt;Vous pouvez défausser 2 cartes pour +     .&lt;/div&gt;&lt;/div&gt;&lt;br&gt;\
&lt;/div&gt;&lt;/div&gt;\
&lt;div class="card-text-coin-icon" style="transform:scale(0.16); top:26px; display: inline;left:252px;"&gt;\
&lt;div class="card-text-coin-text-container" style="display:inline;"&gt;\
&lt;div class="card-text-coin-text" style="color: black; display:inline; top:8px;"&gt;2&lt;/div&gt;&lt;/div&gt;&lt;/div&gt;&lt;div class="horizontal-line" style="width:200px; height:3px;margin-top:-18px;"&gt;&lt;/div&gt;\
&lt;div class="card-text-vp-icon-container" style="display:inline; transform:scale(0.5); top:65px;left:130px;"&gt;\
&lt;div class="card-text-vp-text-container"&gt;\
&lt;div class="card-text-vp-text" style="top:8px;"&gt;1&lt;/div&gt;&lt;/div&gt;\
&lt;div class="card-text-vp-icon"&gt;&lt;/div&gt;&lt;/div&gt;&lt;/div&gt;'</v>
      </c>
    </row>
    <row r="512" spans="1:3" x14ac:dyDescent="0.25">
      <c r="A512" t="str">
        <f>IF(AND(MOD(ROW(A507)-1,3)=0,INDEX(artwork.xlsx!G:G,QUOTIENT(ROW(A507)-1,3)+2)&lt;&gt;""),"/* "&amp;INDEX(artwork.xlsx!G:G,QUOTIENT(ROW(A507)-1,3)+2)&amp;" */","  ")&amp;
IF(AND(INDEX(artwork.xlsx!F:F,QUOTIENT(ROW(A507)-1,3)+2)&lt;&gt;""),"/* "&amp;INDEX(artwork.xlsx!F:F,QUOTIENT(ROW(A507)-1,3)+2)&amp;" */","  ")&amp;IF(AND(ISERROR(MATCH("},",B512:B$5003,0)), ISERROR(MATCH("    ];",$A$5:A508,0))),"];","")</f>
        <v xml:space="preserve">    </v>
      </c>
      <c r="B512" t="str">
        <f t="shared" si="10"/>
        <v>},</v>
      </c>
      <c r="C512" s="18" t="str">
        <f>IF(AND(MOD(ROW(A507)-1,3)=0, INDEX(artwork.xlsx!J:J,QUOTIENT(ROW(A507)-1,3)+2)&lt;&gt;""),
     artwork.xlsx!$H$1&amp;": """ &amp;SUBSTITUTE(INDEX(artwork.xlsx!H:H,QUOTIENT(ROW(A507)-1,3)+2)," ","") &amp;""",  " &amp;
     artwork.xlsx!$J$1&amp; ": """ &amp; INDEX(artwork.xlsx!J:J,QUOTIENT(ROW(A507)-1,3)+2) &amp;""",  " &amp;
     artwork.xlsx!$L$1&amp; ": """ &amp; SUBSTITUTE(IF(LEFT(INDEX(artwork.xlsx!L:L,QUOTIENT(ROW(A507)-1,3)+2),4)="http","",artwork.xlsx!$M$1) &amp; INDEX(artwork.xlsx!L:L,QUOTIENT(ROW(A507)-1,3)+2),artwork.xlsx!$N$1,"") &amp; """,",
 IF(AND(MOD(ROW(A507)-1,3)=1,INDEX(artwork.xlsx!J:J,QUOTIENT(ROW(A507)-1,3)+2)&lt;&gt;""),
SUBSTITUTE(    artwork.xlsx!$K$1&amp;": '\\n" &amp;
SUBSTITUTE(SUBSTITUTE(SUBSTITUTE(SUBSTITUTE(SUBSTITUTE(INDEX(artwork.xlsx!K:K,QUOTIENT(ROW(A507)-1,3)+2),"'","\'"),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IF(MOD(ROW(A507)-1,3)=2,"","")))</f>
        <v/>
      </c>
    </row>
    <row r="513" spans="1:3" x14ac:dyDescent="0.25">
      <c r="A513" t="str">
        <f>IF(AND(MOD(ROW(A508)-1,3)=0,INDEX(artwork.xlsx!G:G,QUOTIENT(ROW(A508)-1,3)+2)&lt;&gt;""),"/* "&amp;INDEX(artwork.xlsx!G:G,QUOTIENT(ROW(A508)-1,3)+2)&amp;" */","  ")&amp;
IF(AND(INDEX(artwork.xlsx!F:F,QUOTIENT(ROW(A508)-1,3)+2)&lt;&gt;""),"/* "&amp;INDEX(artwork.xlsx!F:F,QUOTIENT(ROW(A508)-1,3)+2)&amp;" */","  ")&amp;IF(AND(ISERROR(MATCH("},",B513:B$5003,0)), ISERROR(MATCH("    ];",$A$5:A509,0))),"];","")</f>
        <v xml:space="preserve">    </v>
      </c>
      <c r="B513" t="str">
        <f t="shared" si="10"/>
        <v>{</v>
      </c>
      <c r="C513" s="18" t="str">
        <f>IF(AND(MOD(ROW(A508)-1,3)=0, INDEX(artwork.xlsx!J:J,QUOTIENT(ROW(A508)-1,3)+2)&lt;&gt;""),
     artwork.xlsx!$H$1&amp;": """ &amp;SUBSTITUTE(INDEX(artwork.xlsx!H:H,QUOTIENT(ROW(A508)-1,3)+2)," ","") &amp;""",  " &amp;
     artwork.xlsx!$J$1&amp; ": """ &amp; INDEX(artwork.xlsx!J:J,QUOTIENT(ROW(A508)-1,3)+2) &amp;""",  " &amp;
     artwork.xlsx!$L$1&amp; ": """ &amp; SUBSTITUTE(IF(LEFT(INDEX(artwork.xlsx!L:L,QUOTIENT(ROW(A508)-1,3)+2),4)="http","",artwork.xlsx!$M$1) &amp; INDEX(artwork.xlsx!L:L,QUOTIENT(ROW(A508)-1,3)+2),artwork.xlsx!$N$1,"") &amp; """,",
 IF(AND(MOD(ROW(A508)-1,3)=1,INDEX(artwork.xlsx!J:J,QUOTIENT(ROW(A508)-1,3)+2)&lt;&gt;""),
SUBSTITUTE(    artwork.xlsx!$K$1&amp;": '\\n" &amp;
SUBSTITUTE(SUBSTITUTE(SUBSTITUTE(SUBSTITUTE(SUBSTITUTE(INDEX(artwork.xlsx!K:K,QUOTIENT(ROW(A508)-1,3)+2),"'","\'"),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IF(MOD(ROW(A508)-1,3)=2,"","")))</f>
        <v>id: "courtier",  frenchName: "Courtisan",  artwork: "http://wiki.dominionstrategy.com/images/b/b5/CourtierArt.jpg",</v>
      </c>
    </row>
    <row r="514" spans="1:3" ht="195" x14ac:dyDescent="0.25">
      <c r="A514" t="str">
        <f>IF(AND(MOD(ROW(A509)-1,3)=0,INDEX(artwork.xlsx!G:G,QUOTIENT(ROW(A509)-1,3)+2)&lt;&gt;""),"/* "&amp;INDEX(artwork.xlsx!G:G,QUOTIENT(ROW(A509)-1,3)+2)&amp;" */","  ")&amp;
IF(AND(INDEX(artwork.xlsx!F:F,QUOTIENT(ROW(A509)-1,3)+2)&lt;&gt;""),"/* "&amp;INDEX(artwork.xlsx!F:F,QUOTIENT(ROW(A509)-1,3)+2)&amp;" */","  ")&amp;IF(AND(ISERROR(MATCH("},",B514:B$5003,0)), ISERROR(MATCH("    ];",$A$5:A513,0))),"];","")</f>
        <v xml:space="preserve">    </v>
      </c>
      <c r="B514" t="str">
        <f t="shared" si="10"/>
        <v/>
      </c>
      <c r="C514" s="18" t="str">
        <f>IF(AND(MOD(ROW(A509)-1,3)=0, INDEX(artwork.xlsx!J:J,QUOTIENT(ROW(A509)-1,3)+2)&lt;&gt;""),
     artwork.xlsx!$H$1&amp;": """ &amp;SUBSTITUTE(INDEX(artwork.xlsx!H:H,QUOTIENT(ROW(A509)-1,3)+2)," ","") &amp;""",  " &amp;
     artwork.xlsx!$J$1&amp; ": """ &amp; INDEX(artwork.xlsx!J:J,QUOTIENT(ROW(A509)-1,3)+2) &amp;""",  " &amp;
     artwork.xlsx!$L$1&amp; ": """ &amp; SUBSTITUTE(IF(LEFT(INDEX(artwork.xlsx!L:L,QUOTIENT(ROW(A509)-1,3)+2),4)="http","",artwork.xlsx!$M$1) &amp; INDEX(artwork.xlsx!L:L,QUOTIENT(ROW(A509)-1,3)+2),artwork.xlsx!$N$1,"") &amp; """,",
 IF(AND(MOD(ROW(A509)-1,3)=1,INDEX(artwork.xlsx!J:J,QUOTIENT(ROW(A509)-1,3)+2)&lt;&gt;""),
SUBSTITUTE(    artwork.xlsx!$K$1&amp;": '\\n" &amp;
SUBSTITUTE(SUBSTITUTE(SUBSTITUTE(SUBSTITUTE(SUBSTITUTE(INDEX(artwork.xlsx!K:K,QUOTIENT(ROW(A509)-1,3)+2),"'","\'"),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IF(MOD(ROW(A509)-1,3)=2,"","")))</f>
        <v>text_html: '\
&lt;div class="card-text" style="top:10px;"&gt;&lt;div style="position:relative; top:12px;"&gt;&lt;div style="line-height:19px;"&gt;\
&lt;div style="display:inline;"&gt;&lt;div style="display:inline; font-size:18.5px;"&gt;Dévoilez une carte de votre main.&lt;/div&gt;&lt;/div&gt;&lt;br&gt;\
&lt;div style="display:inline;"&gt;&lt;div style="display:inline; font-size:18.5px;"&gt;Pour chacun de ses types (Action,&lt;/div&gt;&lt;/div&gt;&lt;br&gt;\
&lt;div style="display:inline;"&gt;&lt;div style="display:inline; font-size:18.5px;"&gt;Attaque, etc.), choisissez : &lt;/div&gt;&lt;/div&gt;&lt;br&gt;\
&lt;div style="display:inline;"&gt;&lt;div style="display:inline; font-size:18.5px;"&gt;&lt;div style="display: inline; font-weight: bold;"&gt;+1 Action&lt;/div&gt; ; ou &lt;div style="display: inline; font-weight: bold;"&gt;+1 Achat&lt;/div&gt; ; &lt;/div&gt;&lt;/div&gt;&lt;br&gt;\
&lt;div style="display:inline;"&gt;&lt;div style="display:inline; font-size:18.5px;"&gt;ou +      ; ou recevez un Or. &lt;/div&gt;&lt;/div&gt;&lt;br&gt;\
&lt;div style="display:inline;"&gt;&lt;div style="display:inline; font-size:18.5px;"&gt;Les choix doivent être différents.&lt;/div&gt;&lt;/div&gt;&lt;br&gt;\
&lt;/div&gt;&lt;/div&gt;\
&lt;div class="card-text-coin-icon" style="transform:scale(0.18); top:110px; display: inline;left:75px;"&gt;\
&lt;div class="card-text-coin-text-container" style="display:inline;"&gt;\
&lt;div class="card-text-coin-text" style="color: black; display:inline; top:8px;"&gt;3&lt;/div&gt;&lt;/div&gt;&lt;/div&gt;&lt;/div&gt;'</v>
      </c>
    </row>
    <row r="515" spans="1:3" x14ac:dyDescent="0.25">
      <c r="A515" t="str">
        <f>IF(AND(MOD(ROW(A510)-1,3)=0,INDEX(artwork.xlsx!G:G,QUOTIENT(ROW(A510)-1,3)+2)&lt;&gt;""),"/* "&amp;INDEX(artwork.xlsx!G:G,QUOTIENT(ROW(A510)-1,3)+2)&amp;" */","  ")&amp;
IF(AND(INDEX(artwork.xlsx!F:F,QUOTIENT(ROW(A510)-1,3)+2)&lt;&gt;""),"/* "&amp;INDEX(artwork.xlsx!F:F,QUOTIENT(ROW(A510)-1,3)+2)&amp;" */","  ")&amp;IF(AND(ISERROR(MATCH("},",B515:B$5003,0)), ISERROR(MATCH("    ];",$A$5:A511,0))),"];","")</f>
        <v xml:space="preserve">    </v>
      </c>
      <c r="B515" t="str">
        <f t="shared" si="10"/>
        <v>},</v>
      </c>
      <c r="C515" s="18" t="str">
        <f>IF(AND(MOD(ROW(A510)-1,3)=0, INDEX(artwork.xlsx!J:J,QUOTIENT(ROW(A510)-1,3)+2)&lt;&gt;""),
     artwork.xlsx!$H$1&amp;": """ &amp;SUBSTITUTE(INDEX(artwork.xlsx!H:H,QUOTIENT(ROW(A510)-1,3)+2)," ","") &amp;""",  " &amp;
     artwork.xlsx!$J$1&amp; ": """ &amp; INDEX(artwork.xlsx!J:J,QUOTIENT(ROW(A510)-1,3)+2) &amp;""",  " &amp;
     artwork.xlsx!$L$1&amp; ": """ &amp; SUBSTITUTE(IF(LEFT(INDEX(artwork.xlsx!L:L,QUOTIENT(ROW(A510)-1,3)+2),4)="http","",artwork.xlsx!$M$1) &amp; INDEX(artwork.xlsx!L:L,QUOTIENT(ROW(A510)-1,3)+2),artwork.xlsx!$N$1,"") &amp; """,",
 IF(AND(MOD(ROW(A510)-1,3)=1,INDEX(artwork.xlsx!J:J,QUOTIENT(ROW(A510)-1,3)+2)&lt;&gt;""),
SUBSTITUTE(    artwork.xlsx!$K$1&amp;": '\\n" &amp;
SUBSTITUTE(SUBSTITUTE(SUBSTITUTE(SUBSTITUTE(SUBSTITUTE(INDEX(artwork.xlsx!K:K,QUOTIENT(ROW(A510)-1,3)+2),"'","\'"),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IF(MOD(ROW(A510)-1,3)=2,"","")))</f>
        <v/>
      </c>
    </row>
    <row r="516" spans="1:3" x14ac:dyDescent="0.25">
      <c r="A516" t="str">
        <f>IF(AND(MOD(ROW(A511)-1,3)=0,INDEX(artwork.xlsx!G:G,QUOTIENT(ROW(A511)-1,3)+2)&lt;&gt;""),"/* "&amp;INDEX(artwork.xlsx!G:G,QUOTIENT(ROW(A511)-1,3)+2)&amp;" */","  ")&amp;
IF(AND(INDEX(artwork.xlsx!F:F,QUOTIENT(ROW(A511)-1,3)+2)&lt;&gt;""),"/* "&amp;INDEX(artwork.xlsx!F:F,QUOTIENT(ROW(A511)-1,3)+2)&amp;" */","  ")&amp;IF(AND(ISERROR(MATCH("},",B516:B$5003,0)), ISERROR(MATCH("    ];",$A$5:A512,0))),"];","")</f>
        <v xml:space="preserve">    </v>
      </c>
      <c r="B516" t="str">
        <f t="shared" si="10"/>
        <v>{</v>
      </c>
      <c r="C516" s="18" t="str">
        <f>IF(AND(MOD(ROW(A511)-1,3)=0, INDEX(artwork.xlsx!J:J,QUOTIENT(ROW(A511)-1,3)+2)&lt;&gt;""),
     artwork.xlsx!$H$1&amp;": """ &amp;SUBSTITUTE(INDEX(artwork.xlsx!H:H,QUOTIENT(ROW(A511)-1,3)+2)," ","") &amp;""",  " &amp;
     artwork.xlsx!$J$1&amp; ": """ &amp; INDEX(artwork.xlsx!J:J,QUOTIENT(ROW(A511)-1,3)+2) &amp;""",  " &amp;
     artwork.xlsx!$L$1&amp; ": """ &amp; SUBSTITUTE(IF(LEFT(INDEX(artwork.xlsx!L:L,QUOTIENT(ROW(A511)-1,3)+2),4)="http","",artwork.xlsx!$M$1) &amp; INDEX(artwork.xlsx!L:L,QUOTIENT(ROW(A511)-1,3)+2),artwork.xlsx!$N$1,"") &amp; """,",
 IF(AND(MOD(ROW(A511)-1,3)=1,INDEX(artwork.xlsx!J:J,QUOTIENT(ROW(A511)-1,3)+2)&lt;&gt;""),
SUBSTITUTE(    artwork.xlsx!$K$1&amp;": '\\n" &amp;
SUBSTITUTE(SUBSTITUTE(SUBSTITUTE(SUBSTITUTE(SUBSTITUTE(INDEX(artwork.xlsx!K:K,QUOTIENT(ROW(A511)-1,3)+2),"'","\'"),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IF(MOD(ROW(A511)-1,3)=2,"","")))</f>
        <v>id: "patrol",  frenchName: "Patrouille",  artwork: "http://wiki.dominionstrategy.com/images/4/40/PatrolArt.jpg",</v>
      </c>
    </row>
    <row r="517" spans="1:3" ht="150" x14ac:dyDescent="0.25">
      <c r="A517" t="str">
        <f>IF(AND(MOD(ROW(A512)-1,3)=0,INDEX(artwork.xlsx!G:G,QUOTIENT(ROW(A512)-1,3)+2)&lt;&gt;""),"/* "&amp;INDEX(artwork.xlsx!G:G,QUOTIENT(ROW(A512)-1,3)+2)&amp;" */","  ")&amp;
IF(AND(INDEX(artwork.xlsx!F:F,QUOTIENT(ROW(A512)-1,3)+2)&lt;&gt;""),"/* "&amp;INDEX(artwork.xlsx!F:F,QUOTIENT(ROW(A512)-1,3)+2)&amp;" */","  ")&amp;IF(AND(ISERROR(MATCH("},",B517:B$5003,0)), ISERROR(MATCH("    ];",$A$5:A516,0))),"];","")</f>
        <v xml:space="preserve">    </v>
      </c>
      <c r="B517" t="str">
        <f t="shared" si="10"/>
        <v/>
      </c>
      <c r="C517" s="18" t="str">
        <f>IF(AND(MOD(ROW(A512)-1,3)=0, INDEX(artwork.xlsx!J:J,QUOTIENT(ROW(A512)-1,3)+2)&lt;&gt;""),
     artwork.xlsx!$H$1&amp;": """ &amp;SUBSTITUTE(INDEX(artwork.xlsx!H:H,QUOTIENT(ROW(A512)-1,3)+2)," ","") &amp;""",  " &amp;
     artwork.xlsx!$J$1&amp; ": """ &amp; INDEX(artwork.xlsx!J:J,QUOTIENT(ROW(A512)-1,3)+2) &amp;""",  " &amp;
     artwork.xlsx!$L$1&amp; ": """ &amp; SUBSTITUTE(IF(LEFT(INDEX(artwork.xlsx!L:L,QUOTIENT(ROW(A512)-1,3)+2),4)="http","",artwork.xlsx!$M$1) &amp; INDEX(artwork.xlsx!L:L,QUOTIENT(ROW(A512)-1,3)+2),artwork.xlsx!$N$1,"") &amp; """,",
 IF(AND(MOD(ROW(A512)-1,3)=1,INDEX(artwork.xlsx!J:J,QUOTIENT(ROW(A512)-1,3)+2)&lt;&gt;""),
SUBSTITUTE(    artwork.xlsx!$K$1&amp;": '\\n" &amp;
SUBSTITUTE(SUBSTITUTE(SUBSTITUTE(SUBSTITUTE(SUBSTITUTE(INDEX(artwork.xlsx!K:K,QUOTIENT(ROW(A512)-1,3)+2),"'","\'"),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IF(MOD(ROW(A512)-1,3)=2,"","")))</f>
        <v>text_html: '\
&lt;div class="card-text" style="top:10px;"&gt;&lt;div style="position:relative; top:5px;"&gt;&lt;div style="font-weight: bold;"&gt;\
&lt;div style="display:inline;"&gt;&lt;div style="display:inline; font-size:28px;"&gt;+3 Cartes&lt;/div&gt;&lt;/div&gt;&lt;br&gt;\
&lt;/div&gt;&lt;/div&gt;&lt;div style="position:relative; top:10px;"&gt;&lt;div style="line-height:20px;"&gt;\
&lt;div style="display:inline;"&gt;&lt;div style="display:inline; font-size:20px;"&gt;Dévoilez les 4 premières cartes de&lt;/div&gt;&lt;/div&gt;&lt;br&gt;\
&lt;div style="display:inline;"&gt;&lt;div style="display:inline; font-size:20px;"&gt;votre pioche. Prenez en main les&lt;/div&gt;&lt;/div&gt;&lt;br&gt;\
&lt;div style="display:inline;"&gt;&lt;div style="display:inline; font-size:20px;"&gt;cartes Victoire et Malédiction.&lt;/div&gt;&lt;/div&gt;&lt;br&gt;\
&lt;div style="display:inline;"&gt;&lt;div style="display:inline; font-size:20px;"&gt;Replacez les autres sur votre&lt;/div&gt;&lt;/div&gt;&lt;br&gt;\
&lt;div style="display:inline;"&gt;&lt;div style="display:inline; font-size:20px;"&gt;pioche dans l\'ordre de votre choix.&lt;/div&gt;&lt;/div&gt;&lt;br&gt;\
&lt;/div&gt;&lt;/div&gt;&lt;/div&gt;'</v>
      </c>
    </row>
    <row r="518" spans="1:3" x14ac:dyDescent="0.25">
      <c r="A518" t="str">
        <f>IF(AND(MOD(ROW(A513)-1,3)=0,INDEX(artwork.xlsx!G:G,QUOTIENT(ROW(A513)-1,3)+2)&lt;&gt;""),"/* "&amp;INDEX(artwork.xlsx!G:G,QUOTIENT(ROW(A513)-1,3)+2)&amp;" */","  ")&amp;
IF(AND(INDEX(artwork.xlsx!F:F,QUOTIENT(ROW(A513)-1,3)+2)&lt;&gt;""),"/* "&amp;INDEX(artwork.xlsx!F:F,QUOTIENT(ROW(A513)-1,3)+2)&amp;" */","  ")&amp;IF(AND(ISERROR(MATCH("},",B518:B$5003,0)), ISERROR(MATCH("    ];",$A$5:A514,0))),"];","")</f>
        <v xml:space="preserve">    </v>
      </c>
      <c r="B518" t="str">
        <f t="shared" si="10"/>
        <v>},</v>
      </c>
      <c r="C518" s="18" t="str">
        <f>IF(AND(MOD(ROW(A513)-1,3)=0, INDEX(artwork.xlsx!J:J,QUOTIENT(ROW(A513)-1,3)+2)&lt;&gt;""),
     artwork.xlsx!$H$1&amp;": """ &amp;SUBSTITUTE(INDEX(artwork.xlsx!H:H,QUOTIENT(ROW(A513)-1,3)+2)," ","") &amp;""",  " &amp;
     artwork.xlsx!$J$1&amp; ": """ &amp; INDEX(artwork.xlsx!J:J,QUOTIENT(ROW(A513)-1,3)+2) &amp;""",  " &amp;
     artwork.xlsx!$L$1&amp; ": """ &amp; SUBSTITUTE(IF(LEFT(INDEX(artwork.xlsx!L:L,QUOTIENT(ROW(A513)-1,3)+2),4)="http","",artwork.xlsx!$M$1) &amp; INDEX(artwork.xlsx!L:L,QUOTIENT(ROW(A513)-1,3)+2),artwork.xlsx!$N$1,"") &amp; """,",
 IF(AND(MOD(ROW(A513)-1,3)=1,INDEX(artwork.xlsx!J:J,QUOTIENT(ROW(A513)-1,3)+2)&lt;&gt;""),
SUBSTITUTE(    artwork.xlsx!$K$1&amp;": '\\n" &amp;
SUBSTITUTE(SUBSTITUTE(SUBSTITUTE(SUBSTITUTE(SUBSTITUTE(INDEX(artwork.xlsx!K:K,QUOTIENT(ROW(A513)-1,3)+2),"'","\'"),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IF(MOD(ROW(A513)-1,3)=2,"","")))</f>
        <v/>
      </c>
    </row>
    <row r="519" spans="1:3" x14ac:dyDescent="0.25">
      <c r="A519" t="str">
        <f>IF(AND(MOD(ROW(A514)-1,3)=0,INDEX(artwork.xlsx!G:G,QUOTIENT(ROW(A514)-1,3)+2)&lt;&gt;""),"/* "&amp;INDEX(artwork.xlsx!G:G,QUOTIENT(ROW(A514)-1,3)+2)&amp;" */","  ")&amp;
IF(AND(INDEX(artwork.xlsx!F:F,QUOTIENT(ROW(A514)-1,3)+2)&lt;&gt;""),"/* "&amp;INDEX(artwork.xlsx!F:F,QUOTIENT(ROW(A514)-1,3)+2)&amp;" */","  ")&amp;IF(AND(ISERROR(MATCH("},",B519:B$5003,0)), ISERROR(MATCH("    ];",$A$5:A515,0))),"];","")</f>
        <v xml:space="preserve">    </v>
      </c>
      <c r="B519" t="str">
        <f t="shared" si="10"/>
        <v>{</v>
      </c>
      <c r="C519" s="18" t="str">
        <f>IF(AND(MOD(ROW(A514)-1,3)=0, INDEX(artwork.xlsx!J:J,QUOTIENT(ROW(A514)-1,3)+2)&lt;&gt;""),
     artwork.xlsx!$H$1&amp;": """ &amp;SUBSTITUTE(INDEX(artwork.xlsx!H:H,QUOTIENT(ROW(A514)-1,3)+2)," ","") &amp;""",  " &amp;
     artwork.xlsx!$J$1&amp; ": """ &amp; INDEX(artwork.xlsx!J:J,QUOTIENT(ROW(A514)-1,3)+2) &amp;""",  " &amp;
     artwork.xlsx!$L$1&amp; ": """ &amp; SUBSTITUTE(IF(LEFT(INDEX(artwork.xlsx!L:L,QUOTIENT(ROW(A514)-1,3)+2),4)="http","",artwork.xlsx!$M$1) &amp; INDEX(artwork.xlsx!L:L,QUOTIENT(ROW(A514)-1,3)+2),artwork.xlsx!$N$1,"") &amp; """,",
 IF(AND(MOD(ROW(A514)-1,3)=1,INDEX(artwork.xlsx!J:J,QUOTIENT(ROW(A514)-1,3)+2)&lt;&gt;""),
SUBSTITUTE(    artwork.xlsx!$K$1&amp;": '\\n" &amp;
SUBSTITUTE(SUBSTITUTE(SUBSTITUTE(SUBSTITUTE(SUBSTITUTE(INDEX(artwork.xlsx!K:K,QUOTIENT(ROW(A514)-1,3)+2),"'","\'"),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IF(MOD(ROW(A514)-1,3)=2,"","")))</f>
        <v>id: "replace",  frenchName: "Remplacement",  artwork: "http://wiki.dominionstrategy.com/images/7/74/ReplaceArt.jpg",</v>
      </c>
    </row>
    <row r="520" spans="1:3" ht="195" x14ac:dyDescent="0.25">
      <c r="A520" t="str">
        <f>IF(AND(MOD(ROW(A515)-1,3)=0,INDEX(artwork.xlsx!G:G,QUOTIENT(ROW(A515)-1,3)+2)&lt;&gt;""),"/* "&amp;INDEX(artwork.xlsx!G:G,QUOTIENT(ROW(A515)-1,3)+2)&amp;" */","  ")&amp;
IF(AND(INDEX(artwork.xlsx!F:F,QUOTIENT(ROW(A515)-1,3)+2)&lt;&gt;""),"/* "&amp;INDEX(artwork.xlsx!F:F,QUOTIENT(ROW(A515)-1,3)+2)&amp;" */","  ")&amp;IF(AND(ISERROR(MATCH("},",B520:B$5003,0)), ISERROR(MATCH("    ];",$A$5:A519,0))),"];","")</f>
        <v xml:space="preserve">    </v>
      </c>
      <c r="B520" t="str">
        <f t="shared" si="10"/>
        <v/>
      </c>
      <c r="C520" s="18" t="str">
        <f>IF(AND(MOD(ROW(A515)-1,3)=0, INDEX(artwork.xlsx!J:J,QUOTIENT(ROW(A515)-1,3)+2)&lt;&gt;""),
     artwork.xlsx!$H$1&amp;": """ &amp;SUBSTITUTE(INDEX(artwork.xlsx!H:H,QUOTIENT(ROW(A515)-1,3)+2)," ","") &amp;""",  " &amp;
     artwork.xlsx!$J$1&amp; ": """ &amp; INDEX(artwork.xlsx!J:J,QUOTIENT(ROW(A515)-1,3)+2) &amp;""",  " &amp;
     artwork.xlsx!$L$1&amp; ": """ &amp; SUBSTITUTE(IF(LEFT(INDEX(artwork.xlsx!L:L,QUOTIENT(ROW(A515)-1,3)+2),4)="http","",artwork.xlsx!$M$1) &amp; INDEX(artwork.xlsx!L:L,QUOTIENT(ROW(A515)-1,3)+2),artwork.xlsx!$N$1,"") &amp; """,",
 IF(AND(MOD(ROW(A515)-1,3)=1,INDEX(artwork.xlsx!J:J,QUOTIENT(ROW(A515)-1,3)+2)&lt;&gt;""),
SUBSTITUTE(    artwork.xlsx!$K$1&amp;": '\\n" &amp;
SUBSTITUTE(SUBSTITUTE(SUBSTITUTE(SUBSTITUTE(SUBSTITUTE(INDEX(artwork.xlsx!K:K,QUOTIENT(ROW(A515)-1,3)+2),"'","\'"),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IF(MOD(ROW(A515)-1,3)=2,"","")))</f>
        <v>text_html: '\
&lt;div class="card-text" style="top:5px;"&gt;&lt;div style="position:relative; top:10px;"&gt;&lt;div style="line-height:19px;"&gt;\
&lt;div style="display:inline;"&gt;&lt;div style="display:inline; font-size:19px;"&gt;Écartez une carte de votre main.&lt;/div&gt;&lt;/div&gt;&lt;br&gt;\
&lt;div style="display:inline;"&gt;&lt;div style="display:inline; font-size:19px;"&gt;Recevez une carte coûtant jusqu\'à&lt;/div&gt;&lt;/div&gt;&lt;br&gt;\
&lt;div style="display:inline;"&gt;&lt;div style="display:inline; font-size:19px;"&gt;      de plus. Si la carte reçue est une&lt;/div&gt;&lt;/div&gt;&lt;br&gt;\
&lt;div style="display:inline;"&gt;&lt;div style="display:inline; font-size:19px;"&gt;Action ou un Trésor, placez-la sur&lt;/div&gt;&lt;/div&gt;&lt;br&gt;\
&lt;div style="display:inline;"&gt;&lt;div style="display:inline; font-size:19px;"&gt;votre pioche; si c\'est une carte&lt;/div&gt;&lt;/div&gt;&lt;br&gt;\
&lt;div style="display:inline;"&gt;&lt;div style="display:inline; font-size:19px;"&gt;Victoire, tous vos adversaires&lt;/div&gt;&lt;/div&gt;&lt;br&gt;\
&lt;div style="display:inline;"&gt;&lt;div style="display:inline; font-size:19px;"&gt;reçoivent une Malédiction.&lt;/div&gt;&lt;/div&gt;&lt;br&gt;\
&lt;/div&gt;&lt;/div&gt;\
&lt;div class="card-text-coin-icon" style="transform:scale(0.18); top:58px; display: inline;left:8px;"&gt;\
&lt;div class="card-text-coin-text-container" style="display:inline;"&gt;\
&lt;div class="card-text-coin-text" style="color: black; display:inline; top:8px;"&gt;2&lt;/div&gt;&lt;/div&gt;&lt;/div&gt;&lt;/div&gt;'</v>
      </c>
    </row>
    <row r="521" spans="1:3" x14ac:dyDescent="0.25">
      <c r="A521" t="str">
        <f>IF(AND(MOD(ROW(A516)-1,3)=0,INDEX(artwork.xlsx!G:G,QUOTIENT(ROW(A516)-1,3)+2)&lt;&gt;""),"/* "&amp;INDEX(artwork.xlsx!G:G,QUOTIENT(ROW(A516)-1,3)+2)&amp;" */","  ")&amp;
IF(AND(INDEX(artwork.xlsx!F:F,QUOTIENT(ROW(A516)-1,3)+2)&lt;&gt;""),"/* "&amp;INDEX(artwork.xlsx!F:F,QUOTIENT(ROW(A516)-1,3)+2)&amp;" */","  ")&amp;IF(AND(ISERROR(MATCH("},",B521:B$5003,0)), ISERROR(MATCH("    ];",$A$5:A517,0))),"];","")</f>
        <v xml:space="preserve">    </v>
      </c>
      <c r="B521" t="str">
        <f t="shared" si="10"/>
        <v>},</v>
      </c>
      <c r="C521" s="18" t="str">
        <f>IF(AND(MOD(ROW(A516)-1,3)=0, INDEX(artwork.xlsx!J:J,QUOTIENT(ROW(A516)-1,3)+2)&lt;&gt;""),
     artwork.xlsx!$H$1&amp;": """ &amp;SUBSTITUTE(INDEX(artwork.xlsx!H:H,QUOTIENT(ROW(A516)-1,3)+2)," ","") &amp;""",  " &amp;
     artwork.xlsx!$J$1&amp; ": """ &amp; INDEX(artwork.xlsx!J:J,QUOTIENT(ROW(A516)-1,3)+2) &amp;""",  " &amp;
     artwork.xlsx!$L$1&amp; ": """ &amp; SUBSTITUTE(IF(LEFT(INDEX(artwork.xlsx!L:L,QUOTIENT(ROW(A516)-1,3)+2),4)="http","",artwork.xlsx!$M$1) &amp; INDEX(artwork.xlsx!L:L,QUOTIENT(ROW(A516)-1,3)+2),artwork.xlsx!$N$1,"") &amp; """,",
 IF(AND(MOD(ROW(A516)-1,3)=1,INDEX(artwork.xlsx!J:J,QUOTIENT(ROW(A516)-1,3)+2)&lt;&gt;""),
SUBSTITUTE(    artwork.xlsx!$K$1&amp;": '\\n" &amp;
SUBSTITUTE(SUBSTITUTE(SUBSTITUTE(SUBSTITUTE(SUBSTITUTE(INDEX(artwork.xlsx!K:K,QUOTIENT(ROW(A516)-1,3)+2),"'","\'"),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IF(MOD(ROW(A516)-1,3)=2,"","")))</f>
        <v/>
      </c>
    </row>
    <row r="522" spans="1:3" x14ac:dyDescent="0.25">
      <c r="A522" t="str">
        <f>IF(AND(MOD(ROW(A517)-1,3)=0,INDEX(artwork.xlsx!G:G,QUOTIENT(ROW(A517)-1,3)+2)&lt;&gt;""),"/* "&amp;INDEX(artwork.xlsx!G:G,QUOTIENT(ROW(A517)-1,3)+2)&amp;" */","  ")&amp;
IF(AND(INDEX(artwork.xlsx!F:F,QUOTIENT(ROW(A517)-1,3)+2)&lt;&gt;""),"/* "&amp;INDEX(artwork.xlsx!F:F,QUOTIENT(ROW(A517)-1,3)+2)&amp;" */","  ")&amp;IF(AND(ISERROR(MATCH("},",B522:B$5003,0)), ISERROR(MATCH("    ];",$A$5:A518,0))),"];","")</f>
        <v xml:space="preserve">  /* Other */</v>
      </c>
      <c r="B522" t="str">
        <f t="shared" si="10"/>
        <v>{</v>
      </c>
      <c r="C522" s="18" t="str">
        <f>IF(AND(MOD(ROW(A517)-1,3)=0, INDEX(artwork.xlsx!J:J,QUOTIENT(ROW(A517)-1,3)+2)&lt;&gt;""),
     artwork.xlsx!$H$1&amp;": """ &amp;SUBSTITUTE(INDEX(artwork.xlsx!H:H,QUOTIENT(ROW(A517)-1,3)+2)," ","") &amp;""",  " &amp;
     artwork.xlsx!$J$1&amp; ": """ &amp; INDEX(artwork.xlsx!J:J,QUOTIENT(ROW(A517)-1,3)+2) &amp;""",  " &amp;
     artwork.xlsx!$L$1&amp; ": """ &amp; SUBSTITUTE(IF(LEFT(INDEX(artwork.xlsx!L:L,QUOTIENT(ROW(A517)-1,3)+2),4)="http","",artwork.xlsx!$M$1) &amp; INDEX(artwork.xlsx!L:L,QUOTIENT(ROW(A517)-1,3)+2),artwork.xlsx!$N$1,"") &amp; """,",
 IF(AND(MOD(ROW(A517)-1,3)=1,INDEX(artwork.xlsx!J:J,QUOTIENT(ROW(A517)-1,3)+2)&lt;&gt;""),
SUBSTITUTE(    artwork.xlsx!$K$1&amp;": '\\n" &amp;
SUBSTITUTE(SUBSTITUTE(SUBSTITUTE(SUBSTITUTE(SUBSTITUTE(INDEX(artwork.xlsx!K:K,QUOTIENT(ROW(A517)-1,3)+2),"'","\'"),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IF(MOD(ROW(A517)-1,3)=2,"","")))</f>
        <v>id: "copper2_2nd",  frenchName: "Cuivre",  artwork: "http://wiki.dominionstrategy.com/images/c/c3/CoppersmithArt.jpg",</v>
      </c>
    </row>
    <row r="523" spans="1:3" ht="30" x14ac:dyDescent="0.25">
      <c r="A523" t="str">
        <f>IF(AND(MOD(ROW(A518)-1,3)=0,INDEX(artwork.xlsx!G:G,QUOTIENT(ROW(A518)-1,3)+2)&lt;&gt;""),"/* "&amp;INDEX(artwork.xlsx!G:G,QUOTIENT(ROW(A518)-1,3)+2)&amp;" */","  ")&amp;
IF(AND(INDEX(artwork.xlsx!F:F,QUOTIENT(ROW(A518)-1,3)+2)&lt;&gt;""),"/* "&amp;INDEX(artwork.xlsx!F:F,QUOTIENT(ROW(A518)-1,3)+2)&amp;" */","  ")&amp;IF(AND(ISERROR(MATCH("},",B523:B$5003,0)), ISERROR(MATCH("    ];",$A$5:A522,0))),"];","")</f>
        <v xml:space="preserve">  /* Other */</v>
      </c>
      <c r="B523" t="str">
        <f t="shared" si="10"/>
        <v/>
      </c>
      <c r="C523" s="18" t="str">
        <f>IF(AND(MOD(ROW(A518)-1,3)=0, INDEX(artwork.xlsx!J:J,QUOTIENT(ROW(A518)-1,3)+2)&lt;&gt;""),
     artwork.xlsx!$H$1&amp;": """ &amp;SUBSTITUTE(INDEX(artwork.xlsx!H:H,QUOTIENT(ROW(A518)-1,3)+2)," ","") &amp;""",  " &amp;
     artwork.xlsx!$J$1&amp; ": """ &amp; INDEX(artwork.xlsx!J:J,QUOTIENT(ROW(A518)-1,3)+2) &amp;""",  " &amp;
     artwork.xlsx!$L$1&amp; ": """ &amp; SUBSTITUTE(IF(LEFT(INDEX(artwork.xlsx!L:L,QUOTIENT(ROW(A518)-1,3)+2),4)="http","",artwork.xlsx!$M$1) &amp; INDEX(artwork.xlsx!L:L,QUOTIENT(ROW(A518)-1,3)+2),artwork.xlsx!$N$1,"") &amp; """,",
 IF(AND(MOD(ROW(A518)-1,3)=1,INDEX(artwork.xlsx!J:J,QUOTIENT(ROW(A518)-1,3)+2)&lt;&gt;""),
SUBSTITUTE(    artwork.xlsx!$K$1&amp;": '\\n" &amp;
SUBSTITUTE(SUBSTITUTE(SUBSTITUTE(SUBSTITUTE(SUBSTITUTE(INDEX(artwork.xlsx!K:K,QUOTIENT(ROW(A518)-1,3)+2),"'","\'"),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IF(MOD(ROW(A518)-1,3)=2,"","")))</f>
        <v>text_html: '\
&lt;div class="card-text" style="top:2px;"&gt;&lt;/div&gt;'</v>
      </c>
    </row>
    <row r="524" spans="1:3" x14ac:dyDescent="0.25">
      <c r="A524" t="str">
        <f>IF(AND(MOD(ROW(A519)-1,3)=0,INDEX(artwork.xlsx!G:G,QUOTIENT(ROW(A519)-1,3)+2)&lt;&gt;""),"/* "&amp;INDEX(artwork.xlsx!G:G,QUOTIENT(ROW(A519)-1,3)+2)&amp;" */","  ")&amp;
IF(AND(INDEX(artwork.xlsx!F:F,QUOTIENT(ROW(A519)-1,3)+2)&lt;&gt;""),"/* "&amp;INDEX(artwork.xlsx!F:F,QUOTIENT(ROW(A519)-1,3)+2)&amp;" */","  ")&amp;IF(AND(ISERROR(MATCH("},",B524:B$5003,0)), ISERROR(MATCH("    ];",$A$5:A520,0))),"];","")</f>
        <v xml:space="preserve">  /* Other */</v>
      </c>
      <c r="B524" t="str">
        <f t="shared" si="10"/>
        <v>},</v>
      </c>
      <c r="C524" s="18" t="str">
        <f>IF(AND(MOD(ROW(A519)-1,3)=0, INDEX(artwork.xlsx!J:J,QUOTIENT(ROW(A519)-1,3)+2)&lt;&gt;""),
     artwork.xlsx!$H$1&amp;": """ &amp;SUBSTITUTE(INDEX(artwork.xlsx!H:H,QUOTIENT(ROW(A519)-1,3)+2)," ","") &amp;""",  " &amp;
     artwork.xlsx!$J$1&amp; ": """ &amp; INDEX(artwork.xlsx!J:J,QUOTIENT(ROW(A519)-1,3)+2) &amp;""",  " &amp;
     artwork.xlsx!$L$1&amp; ": """ &amp; SUBSTITUTE(IF(LEFT(INDEX(artwork.xlsx!L:L,QUOTIENT(ROW(A519)-1,3)+2),4)="http","",artwork.xlsx!$M$1) &amp; INDEX(artwork.xlsx!L:L,QUOTIENT(ROW(A519)-1,3)+2),artwork.xlsx!$N$1,"") &amp; """,",
 IF(AND(MOD(ROW(A519)-1,3)=1,INDEX(artwork.xlsx!J:J,QUOTIENT(ROW(A519)-1,3)+2)&lt;&gt;""),
SUBSTITUTE(    artwork.xlsx!$K$1&amp;": '\\n" &amp;
SUBSTITUTE(SUBSTITUTE(SUBSTITUTE(SUBSTITUTE(SUBSTITUTE(INDEX(artwork.xlsx!K:K,QUOTIENT(ROW(A519)-1,3)+2),"'","\'"),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IF(MOD(ROW(A519)-1,3)=2,"","")))</f>
        <v/>
      </c>
    </row>
    <row r="525" spans="1:3" x14ac:dyDescent="0.25">
      <c r="A525" t="str">
        <f>IF(AND(MOD(ROW(A520)-1,3)=0,INDEX(artwork.xlsx!G:G,QUOTIENT(ROW(A520)-1,3)+2)&lt;&gt;""),"/* "&amp;INDEX(artwork.xlsx!G:G,QUOTIENT(ROW(A520)-1,3)+2)&amp;" */","  ")&amp;
IF(AND(INDEX(artwork.xlsx!F:F,QUOTIENT(ROW(A520)-1,3)+2)&lt;&gt;""),"/* "&amp;INDEX(artwork.xlsx!F:F,QUOTIENT(ROW(A520)-1,3)+2)&amp;" */","  ")&amp;IF(AND(ISERROR(MATCH("},",B525:B$5003,0)), ISERROR(MATCH("    ];",$A$5:A521,0))),"];","")</f>
        <v xml:space="preserve">  /* Other */</v>
      </c>
      <c r="B525" t="str">
        <f t="shared" si="10"/>
        <v>{</v>
      </c>
      <c r="C525" s="18" t="str">
        <f>IF(AND(MOD(ROW(A520)-1,3)=0, INDEX(artwork.xlsx!J:J,QUOTIENT(ROW(A520)-1,3)+2)&lt;&gt;""),
     artwork.xlsx!$H$1&amp;": """ &amp;SUBSTITUTE(INDEX(artwork.xlsx!H:H,QUOTIENT(ROW(A520)-1,3)+2)," ","") &amp;""",  " &amp;
     artwork.xlsx!$J$1&amp; ": """ &amp; INDEX(artwork.xlsx!J:J,QUOTIENT(ROW(A520)-1,3)+2) &amp;""",  " &amp;
     artwork.xlsx!$L$1&amp; ": """ &amp; SUBSTITUTE(IF(LEFT(INDEX(artwork.xlsx!L:L,QUOTIENT(ROW(A520)-1,3)+2),4)="http","",artwork.xlsx!$M$1) &amp; INDEX(artwork.xlsx!L:L,QUOTIENT(ROW(A520)-1,3)+2),artwork.xlsx!$N$1,"") &amp; """,",
 IF(AND(MOD(ROW(A520)-1,3)=1,INDEX(artwork.xlsx!J:J,QUOTIENT(ROW(A520)-1,3)+2)&lt;&gt;""),
SUBSTITUTE(    artwork.xlsx!$K$1&amp;": '\\n" &amp;
SUBSTITUTE(SUBSTITUTE(SUBSTITUTE(SUBSTITUTE(SUBSTITUTE(INDEX(artwork.xlsx!K:K,QUOTIENT(ROW(A520)-1,3)+2),"'","\'"),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IF(MOD(ROW(A520)-1,3)=2,"","")))</f>
        <v>id: "silver2_2nd",  frenchName: "Argent",  artwork: "http://wiki.dominionstrategy.com/images/3/30/SilverArt.jpg",</v>
      </c>
    </row>
    <row r="526" spans="1:3" ht="30" x14ac:dyDescent="0.25">
      <c r="A526" t="str">
        <f>IF(AND(MOD(ROW(A521)-1,3)=0,INDEX(artwork.xlsx!G:G,QUOTIENT(ROW(A521)-1,3)+2)&lt;&gt;""),"/* "&amp;INDEX(artwork.xlsx!G:G,QUOTIENT(ROW(A521)-1,3)+2)&amp;" */","  ")&amp;
IF(AND(INDEX(artwork.xlsx!F:F,QUOTIENT(ROW(A521)-1,3)+2)&lt;&gt;""),"/* "&amp;INDEX(artwork.xlsx!F:F,QUOTIENT(ROW(A521)-1,3)+2)&amp;" */","  ")&amp;IF(AND(ISERROR(MATCH("},",B526:B$5003,0)), ISERROR(MATCH("    ];",$A$5:A525,0))),"];","")</f>
        <v xml:space="preserve">  /* Other */</v>
      </c>
      <c r="B526" t="str">
        <f t="shared" si="10"/>
        <v/>
      </c>
      <c r="C526" s="18" t="str">
        <f>IF(AND(MOD(ROW(A521)-1,3)=0, INDEX(artwork.xlsx!J:J,QUOTIENT(ROW(A521)-1,3)+2)&lt;&gt;""),
     artwork.xlsx!$H$1&amp;": """ &amp;SUBSTITUTE(INDEX(artwork.xlsx!H:H,QUOTIENT(ROW(A521)-1,3)+2)," ","") &amp;""",  " &amp;
     artwork.xlsx!$J$1&amp; ": """ &amp; INDEX(artwork.xlsx!J:J,QUOTIENT(ROW(A521)-1,3)+2) &amp;""",  " &amp;
     artwork.xlsx!$L$1&amp; ": """ &amp; SUBSTITUTE(IF(LEFT(INDEX(artwork.xlsx!L:L,QUOTIENT(ROW(A521)-1,3)+2),4)="http","",artwork.xlsx!$M$1) &amp; INDEX(artwork.xlsx!L:L,QUOTIENT(ROW(A521)-1,3)+2),artwork.xlsx!$N$1,"") &amp; """,",
 IF(AND(MOD(ROW(A521)-1,3)=1,INDEX(artwork.xlsx!J:J,QUOTIENT(ROW(A521)-1,3)+2)&lt;&gt;""),
SUBSTITUTE(    artwork.xlsx!$K$1&amp;": '\\n" &amp;
SUBSTITUTE(SUBSTITUTE(SUBSTITUTE(SUBSTITUTE(SUBSTITUTE(INDEX(artwork.xlsx!K:K,QUOTIENT(ROW(A521)-1,3)+2),"'","\'"),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IF(MOD(ROW(A521)-1,3)=2,"","")))</f>
        <v>text_html: '\
&lt;div class="card-text" style="top:2px;"&gt;&lt;/div&gt;'</v>
      </c>
    </row>
    <row r="527" spans="1:3" x14ac:dyDescent="0.25">
      <c r="A527" t="str">
        <f>IF(AND(MOD(ROW(A522)-1,3)=0,INDEX(artwork.xlsx!G:G,QUOTIENT(ROW(A522)-1,3)+2)&lt;&gt;""),"/* "&amp;INDEX(artwork.xlsx!G:G,QUOTIENT(ROW(A522)-1,3)+2)&amp;" */","  ")&amp;
IF(AND(INDEX(artwork.xlsx!F:F,QUOTIENT(ROW(A522)-1,3)+2)&lt;&gt;""),"/* "&amp;INDEX(artwork.xlsx!F:F,QUOTIENT(ROW(A522)-1,3)+2)&amp;" */","  ")&amp;IF(AND(ISERROR(MATCH("},",B527:B$5003,0)), ISERROR(MATCH("    ];",$A$5:A523,0))),"];","")</f>
        <v xml:space="preserve">  /* Other */</v>
      </c>
      <c r="B527" t="str">
        <f t="shared" ref="B527:B590" si="11">IF(AND(C526&lt;&gt;"",MOD(ROW(A525)-1,3)=2),"},","")&amp;IF(AND(C527&lt;&gt;"",MOD(ROW(A522)-1,3)=0),"{","")</f>
        <v>},</v>
      </c>
      <c r="C527" s="18" t="str">
        <f>IF(AND(MOD(ROW(A522)-1,3)=0, INDEX(artwork.xlsx!J:J,QUOTIENT(ROW(A522)-1,3)+2)&lt;&gt;""),
     artwork.xlsx!$H$1&amp;": """ &amp;SUBSTITUTE(INDEX(artwork.xlsx!H:H,QUOTIENT(ROW(A522)-1,3)+2)," ","") &amp;""",  " &amp;
     artwork.xlsx!$J$1&amp; ": """ &amp; INDEX(artwork.xlsx!J:J,QUOTIENT(ROW(A522)-1,3)+2) &amp;""",  " &amp;
     artwork.xlsx!$L$1&amp; ": """ &amp; SUBSTITUTE(IF(LEFT(INDEX(artwork.xlsx!L:L,QUOTIENT(ROW(A522)-1,3)+2),4)="http","",artwork.xlsx!$M$1) &amp; INDEX(artwork.xlsx!L:L,QUOTIENT(ROW(A522)-1,3)+2),artwork.xlsx!$N$1,"") &amp; """,",
 IF(AND(MOD(ROW(A522)-1,3)=1,INDEX(artwork.xlsx!J:J,QUOTIENT(ROW(A522)-1,3)+2)&lt;&gt;""),
SUBSTITUTE(    artwork.xlsx!$K$1&amp;": '\\n" &amp;
SUBSTITUTE(SUBSTITUTE(SUBSTITUTE(SUBSTITUTE(SUBSTITUTE(INDEX(artwork.xlsx!K:K,QUOTIENT(ROW(A522)-1,3)+2),"'","\'"),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IF(MOD(ROW(A522)-1,3)=2,"","")))</f>
        <v/>
      </c>
    </row>
    <row r="528" spans="1:3" x14ac:dyDescent="0.25">
      <c r="A528" t="str">
        <f>IF(AND(MOD(ROW(A523)-1,3)=0,INDEX(artwork.xlsx!G:G,QUOTIENT(ROW(A523)-1,3)+2)&lt;&gt;""),"/* "&amp;INDEX(artwork.xlsx!G:G,QUOTIENT(ROW(A523)-1,3)+2)&amp;" */","  ")&amp;
IF(AND(INDEX(artwork.xlsx!F:F,QUOTIENT(ROW(A523)-1,3)+2)&lt;&gt;""),"/* "&amp;INDEX(artwork.xlsx!F:F,QUOTIENT(ROW(A523)-1,3)+2)&amp;" */","  ")&amp;IF(AND(ISERROR(MATCH("},",B528:B$5003,0)), ISERROR(MATCH("    ];",$A$5:A524,0))),"];","")</f>
        <v xml:space="preserve">  /* Other */</v>
      </c>
      <c r="B528" t="str">
        <f t="shared" si="11"/>
        <v>{</v>
      </c>
      <c r="C528" s="18" t="str">
        <f>IF(AND(MOD(ROW(A523)-1,3)=0, INDEX(artwork.xlsx!J:J,QUOTIENT(ROW(A523)-1,3)+2)&lt;&gt;""),
     artwork.xlsx!$H$1&amp;": """ &amp;SUBSTITUTE(INDEX(artwork.xlsx!H:H,QUOTIENT(ROW(A523)-1,3)+2)," ","") &amp;""",  " &amp;
     artwork.xlsx!$J$1&amp; ": """ &amp; INDEX(artwork.xlsx!J:J,QUOTIENT(ROW(A523)-1,3)+2) &amp;""",  " &amp;
     artwork.xlsx!$L$1&amp; ": """ &amp; SUBSTITUTE(IF(LEFT(INDEX(artwork.xlsx!L:L,QUOTIENT(ROW(A523)-1,3)+2),4)="http","",artwork.xlsx!$M$1) &amp; INDEX(artwork.xlsx!L:L,QUOTIENT(ROW(A523)-1,3)+2),artwork.xlsx!$N$1,"") &amp; """,",
 IF(AND(MOD(ROW(A523)-1,3)=1,INDEX(artwork.xlsx!J:J,QUOTIENT(ROW(A523)-1,3)+2)&lt;&gt;""),
SUBSTITUTE(    artwork.xlsx!$K$1&amp;": '\\n" &amp;
SUBSTITUTE(SUBSTITUTE(SUBSTITUTE(SUBSTITUTE(SUBSTITUTE(INDEX(artwork.xlsx!K:K,QUOTIENT(ROW(A523)-1,3)+2),"'","\'"),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IF(MOD(ROW(A523)-1,3)=2,"","")))</f>
        <v>id: "gold2_2nd",  frenchName: "Or",  artwork: "http://wiki.dominionstrategy.com/images/9/93/GoldArt.jpg",</v>
      </c>
    </row>
    <row r="529" spans="1:3" ht="30" x14ac:dyDescent="0.25">
      <c r="A529" t="str">
        <f>IF(AND(MOD(ROW(A524)-1,3)=0,INDEX(artwork.xlsx!G:G,QUOTIENT(ROW(A524)-1,3)+2)&lt;&gt;""),"/* "&amp;INDEX(artwork.xlsx!G:G,QUOTIENT(ROW(A524)-1,3)+2)&amp;" */","  ")&amp;
IF(AND(INDEX(artwork.xlsx!F:F,QUOTIENT(ROW(A524)-1,3)+2)&lt;&gt;""),"/* "&amp;INDEX(artwork.xlsx!F:F,QUOTIENT(ROW(A524)-1,3)+2)&amp;" */","  ")&amp;IF(AND(ISERROR(MATCH("},",B529:B$5003,0)), ISERROR(MATCH("    ];",$A$5:A528,0))),"];","")</f>
        <v xml:space="preserve">  /* Other */</v>
      </c>
      <c r="B529" t="str">
        <f t="shared" si="11"/>
        <v/>
      </c>
      <c r="C529" s="18" t="str">
        <f>IF(AND(MOD(ROW(A524)-1,3)=0, INDEX(artwork.xlsx!J:J,QUOTIENT(ROW(A524)-1,3)+2)&lt;&gt;""),
     artwork.xlsx!$H$1&amp;": """ &amp;SUBSTITUTE(INDEX(artwork.xlsx!H:H,QUOTIENT(ROW(A524)-1,3)+2)," ","") &amp;""",  " &amp;
     artwork.xlsx!$J$1&amp; ": """ &amp; INDEX(artwork.xlsx!J:J,QUOTIENT(ROW(A524)-1,3)+2) &amp;""",  " &amp;
     artwork.xlsx!$L$1&amp; ": """ &amp; SUBSTITUTE(IF(LEFT(INDEX(artwork.xlsx!L:L,QUOTIENT(ROW(A524)-1,3)+2),4)="http","",artwork.xlsx!$M$1) &amp; INDEX(artwork.xlsx!L:L,QUOTIENT(ROW(A524)-1,3)+2),artwork.xlsx!$N$1,"") &amp; """,",
 IF(AND(MOD(ROW(A524)-1,3)=1,INDEX(artwork.xlsx!J:J,QUOTIENT(ROW(A524)-1,3)+2)&lt;&gt;""),
SUBSTITUTE(    artwork.xlsx!$K$1&amp;": '\\n" &amp;
SUBSTITUTE(SUBSTITUTE(SUBSTITUTE(SUBSTITUTE(SUBSTITUTE(INDEX(artwork.xlsx!K:K,QUOTIENT(ROW(A524)-1,3)+2),"'","\'"),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IF(MOD(ROW(A524)-1,3)=2,"","")))</f>
        <v>text_html: '\
&lt;div class="card-text" style="top:2px;"&gt;&lt;/div&gt;'</v>
      </c>
    </row>
    <row r="530" spans="1:3" x14ac:dyDescent="0.25">
      <c r="A530" t="str">
        <f>IF(AND(MOD(ROW(A525)-1,3)=0,INDEX(artwork.xlsx!G:G,QUOTIENT(ROW(A525)-1,3)+2)&lt;&gt;""),"/* "&amp;INDEX(artwork.xlsx!G:G,QUOTIENT(ROW(A525)-1,3)+2)&amp;" */","  ")&amp;
IF(AND(INDEX(artwork.xlsx!F:F,QUOTIENT(ROW(A525)-1,3)+2)&lt;&gt;""),"/* "&amp;INDEX(artwork.xlsx!F:F,QUOTIENT(ROW(A525)-1,3)+2)&amp;" */","  ")&amp;IF(AND(ISERROR(MATCH("},",B530:B$5003,0)), ISERROR(MATCH("    ];",$A$5:A526,0))),"];","")</f>
        <v xml:space="preserve">  /* Other */</v>
      </c>
      <c r="B530" t="str">
        <f t="shared" si="11"/>
        <v>},</v>
      </c>
      <c r="C530" s="18" t="str">
        <f>IF(AND(MOD(ROW(A525)-1,3)=0, INDEX(artwork.xlsx!J:J,QUOTIENT(ROW(A525)-1,3)+2)&lt;&gt;""),
     artwork.xlsx!$H$1&amp;": """ &amp;SUBSTITUTE(INDEX(artwork.xlsx!H:H,QUOTIENT(ROW(A525)-1,3)+2)," ","") &amp;""",  " &amp;
     artwork.xlsx!$J$1&amp; ": """ &amp; INDEX(artwork.xlsx!J:J,QUOTIENT(ROW(A525)-1,3)+2) &amp;""",  " &amp;
     artwork.xlsx!$L$1&amp; ": """ &amp; SUBSTITUTE(IF(LEFT(INDEX(artwork.xlsx!L:L,QUOTIENT(ROW(A525)-1,3)+2),4)="http","",artwork.xlsx!$M$1) &amp; INDEX(artwork.xlsx!L:L,QUOTIENT(ROW(A525)-1,3)+2),artwork.xlsx!$N$1,"") &amp; """,",
 IF(AND(MOD(ROW(A525)-1,3)=1,INDEX(artwork.xlsx!J:J,QUOTIENT(ROW(A525)-1,3)+2)&lt;&gt;""),
SUBSTITUTE(    artwork.xlsx!$K$1&amp;": '\\n" &amp;
SUBSTITUTE(SUBSTITUTE(SUBSTITUTE(SUBSTITUTE(SUBSTITUTE(INDEX(artwork.xlsx!K:K,QUOTIENT(ROW(A525)-1,3)+2),"'","\'"),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IF(MOD(ROW(A525)-1,3)=2,"","")))</f>
        <v/>
      </c>
    </row>
    <row r="531" spans="1:3" x14ac:dyDescent="0.25">
      <c r="A531" t="str">
        <f>IF(AND(MOD(ROW(A526)-1,3)=0,INDEX(artwork.xlsx!G:G,QUOTIENT(ROW(A526)-1,3)+2)&lt;&gt;""),"/* "&amp;INDEX(artwork.xlsx!G:G,QUOTIENT(ROW(A526)-1,3)+2)&amp;" */","  ")&amp;
IF(AND(INDEX(artwork.xlsx!F:F,QUOTIENT(ROW(A526)-1,3)+2)&lt;&gt;""),"/* "&amp;INDEX(artwork.xlsx!F:F,QUOTIENT(ROW(A526)-1,3)+2)&amp;" */","  ")&amp;IF(AND(ISERROR(MATCH("},",B531:B$5003,0)), ISERROR(MATCH("    ];",$A$5:A527,0))),"];","")</f>
        <v xml:space="preserve">  /* Other */</v>
      </c>
      <c r="B531" t="str">
        <f t="shared" si="11"/>
        <v>{</v>
      </c>
      <c r="C531" s="18" t="str">
        <f>IF(AND(MOD(ROW(A526)-1,3)=0, INDEX(artwork.xlsx!J:J,QUOTIENT(ROW(A526)-1,3)+2)&lt;&gt;""),
     artwork.xlsx!$H$1&amp;": """ &amp;SUBSTITUTE(INDEX(artwork.xlsx!H:H,QUOTIENT(ROW(A526)-1,3)+2)," ","") &amp;""",  " &amp;
     artwork.xlsx!$J$1&amp; ": """ &amp; INDEX(artwork.xlsx!J:J,QUOTIENT(ROW(A526)-1,3)+2) &amp;""",  " &amp;
     artwork.xlsx!$L$1&amp; ": """ &amp; SUBSTITUTE(IF(LEFT(INDEX(artwork.xlsx!L:L,QUOTIENT(ROW(A526)-1,3)+2),4)="http","",artwork.xlsx!$M$1) &amp; INDEX(artwork.xlsx!L:L,QUOTIENT(ROW(A526)-1,3)+2),artwork.xlsx!$N$1,"") &amp; """,",
 IF(AND(MOD(ROW(A526)-1,3)=1,INDEX(artwork.xlsx!J:J,QUOTIENT(ROW(A526)-1,3)+2)&lt;&gt;""),
SUBSTITUTE(    artwork.xlsx!$K$1&amp;": '\\n" &amp;
SUBSTITUTE(SUBSTITUTE(SUBSTITUTE(SUBSTITUTE(SUBSTITUTE(INDEX(artwork.xlsx!K:K,QUOTIENT(ROW(A526)-1,3)+2),"'","\'"),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IF(MOD(ROW(A526)-1,3)=2,"","")))</f>
        <v>id: "estate2_2nd",  frenchName: "Domaine",  artwork: "http://wiki.dominionstrategy.com/images/7/71/Overgrown_EstateArt.jpg",</v>
      </c>
    </row>
    <row r="532" spans="1:3" ht="30" x14ac:dyDescent="0.25">
      <c r="A532" t="str">
        <f>IF(AND(MOD(ROW(A527)-1,3)=0,INDEX(artwork.xlsx!G:G,QUOTIENT(ROW(A527)-1,3)+2)&lt;&gt;""),"/* "&amp;INDEX(artwork.xlsx!G:G,QUOTIENT(ROW(A527)-1,3)+2)&amp;" */","  ")&amp;
IF(AND(INDEX(artwork.xlsx!F:F,QUOTIENT(ROW(A527)-1,3)+2)&lt;&gt;""),"/* "&amp;INDEX(artwork.xlsx!F:F,QUOTIENT(ROW(A527)-1,3)+2)&amp;" */","  ")&amp;IF(AND(ISERROR(MATCH("},",B532:B$5003,0)), ISERROR(MATCH("    ];",$A$5:A531,0))),"];","")</f>
        <v xml:space="preserve">  /* Other */</v>
      </c>
      <c r="B532" t="str">
        <f t="shared" si="11"/>
        <v/>
      </c>
      <c r="C532" s="18" t="str">
        <f>IF(AND(MOD(ROW(A527)-1,3)=0, INDEX(artwork.xlsx!J:J,QUOTIENT(ROW(A527)-1,3)+2)&lt;&gt;""),
     artwork.xlsx!$H$1&amp;": """ &amp;SUBSTITUTE(INDEX(artwork.xlsx!H:H,QUOTIENT(ROW(A527)-1,3)+2)," ","") &amp;""",  " &amp;
     artwork.xlsx!$J$1&amp; ": """ &amp; INDEX(artwork.xlsx!J:J,QUOTIENT(ROW(A527)-1,3)+2) &amp;""",  " &amp;
     artwork.xlsx!$L$1&amp; ": """ &amp; SUBSTITUTE(IF(LEFT(INDEX(artwork.xlsx!L:L,QUOTIENT(ROW(A527)-1,3)+2),4)="http","",artwork.xlsx!$M$1) &amp; INDEX(artwork.xlsx!L:L,QUOTIENT(ROW(A527)-1,3)+2),artwork.xlsx!$N$1,"") &amp; """,",
 IF(AND(MOD(ROW(A527)-1,3)=1,INDEX(artwork.xlsx!J:J,QUOTIENT(ROW(A527)-1,3)+2)&lt;&gt;""),
SUBSTITUTE(    artwork.xlsx!$K$1&amp;": '\\n" &amp;
SUBSTITUTE(SUBSTITUTE(SUBSTITUTE(SUBSTITUTE(SUBSTITUTE(INDEX(artwork.xlsx!K:K,QUOTIENT(ROW(A527)-1,3)+2),"'","\'"),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IF(MOD(ROW(A527)-1,3)=2,"","")))</f>
        <v>text_html: '\
&lt;div class="card-text" style="top:2px;"&gt;&lt;/div&gt;'</v>
      </c>
    </row>
    <row r="533" spans="1:3" x14ac:dyDescent="0.25">
      <c r="A533" t="str">
        <f>IF(AND(MOD(ROW(A528)-1,3)=0,INDEX(artwork.xlsx!G:G,QUOTIENT(ROW(A528)-1,3)+2)&lt;&gt;""),"/* "&amp;INDEX(artwork.xlsx!G:G,QUOTIENT(ROW(A528)-1,3)+2)&amp;" */","  ")&amp;
IF(AND(INDEX(artwork.xlsx!F:F,QUOTIENT(ROW(A528)-1,3)+2)&lt;&gt;""),"/* "&amp;INDEX(artwork.xlsx!F:F,QUOTIENT(ROW(A528)-1,3)+2)&amp;" */","  ")&amp;IF(AND(ISERROR(MATCH("},",B533:B$5003,0)), ISERROR(MATCH("    ];",$A$5:A529,0))),"];","")</f>
        <v xml:space="preserve">  /* Other */</v>
      </c>
      <c r="B533" t="str">
        <f t="shared" si="11"/>
        <v>},</v>
      </c>
      <c r="C533" s="18" t="str">
        <f>IF(AND(MOD(ROW(A528)-1,3)=0, INDEX(artwork.xlsx!J:J,QUOTIENT(ROW(A528)-1,3)+2)&lt;&gt;""),
     artwork.xlsx!$H$1&amp;": """ &amp;SUBSTITUTE(INDEX(artwork.xlsx!H:H,QUOTIENT(ROW(A528)-1,3)+2)," ","") &amp;""",  " &amp;
     artwork.xlsx!$J$1&amp; ": """ &amp; INDEX(artwork.xlsx!J:J,QUOTIENT(ROW(A528)-1,3)+2) &amp;""",  " &amp;
     artwork.xlsx!$L$1&amp; ": """ &amp; SUBSTITUTE(IF(LEFT(INDEX(artwork.xlsx!L:L,QUOTIENT(ROW(A528)-1,3)+2),4)="http","",artwork.xlsx!$M$1) &amp; INDEX(artwork.xlsx!L:L,QUOTIENT(ROW(A528)-1,3)+2),artwork.xlsx!$N$1,"") &amp; """,",
 IF(AND(MOD(ROW(A528)-1,3)=1,INDEX(artwork.xlsx!J:J,QUOTIENT(ROW(A528)-1,3)+2)&lt;&gt;""),
SUBSTITUTE(    artwork.xlsx!$K$1&amp;": '\\n" &amp;
SUBSTITUTE(SUBSTITUTE(SUBSTITUTE(SUBSTITUTE(SUBSTITUTE(INDEX(artwork.xlsx!K:K,QUOTIENT(ROW(A528)-1,3)+2),"'","\'"),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IF(MOD(ROW(A528)-1,3)=2,"","")))</f>
        <v/>
      </c>
    </row>
    <row r="534" spans="1:3" x14ac:dyDescent="0.25">
      <c r="A534" t="str">
        <f>IF(AND(MOD(ROW(A529)-1,3)=0,INDEX(artwork.xlsx!G:G,QUOTIENT(ROW(A529)-1,3)+2)&lt;&gt;""),"/* "&amp;INDEX(artwork.xlsx!G:G,QUOTIENT(ROW(A529)-1,3)+2)&amp;" */","  ")&amp;
IF(AND(INDEX(artwork.xlsx!F:F,QUOTIENT(ROW(A529)-1,3)+2)&lt;&gt;""),"/* "&amp;INDEX(artwork.xlsx!F:F,QUOTIENT(ROW(A529)-1,3)+2)&amp;" */","  ")&amp;IF(AND(ISERROR(MATCH("},",B534:B$5003,0)), ISERROR(MATCH("    ];",$A$5:A530,0))),"];","")</f>
        <v xml:space="preserve">  /* Other */</v>
      </c>
      <c r="B534" t="str">
        <f t="shared" si="11"/>
        <v>{</v>
      </c>
      <c r="C534" s="18" t="str">
        <f>IF(AND(MOD(ROW(A529)-1,3)=0, INDEX(artwork.xlsx!J:J,QUOTIENT(ROW(A529)-1,3)+2)&lt;&gt;""),
     artwork.xlsx!$H$1&amp;": """ &amp;SUBSTITUTE(INDEX(artwork.xlsx!H:H,QUOTIENT(ROW(A529)-1,3)+2)," ","") &amp;""",  " &amp;
     artwork.xlsx!$J$1&amp; ": """ &amp; INDEX(artwork.xlsx!J:J,QUOTIENT(ROW(A529)-1,3)+2) &amp;""",  " &amp;
     artwork.xlsx!$L$1&amp; ": """ &amp; SUBSTITUTE(IF(LEFT(INDEX(artwork.xlsx!L:L,QUOTIENT(ROW(A529)-1,3)+2),4)="http","",artwork.xlsx!$M$1) &amp; INDEX(artwork.xlsx!L:L,QUOTIENT(ROW(A529)-1,3)+2),artwork.xlsx!$N$1,"") &amp; """,",
 IF(AND(MOD(ROW(A529)-1,3)=1,INDEX(artwork.xlsx!J:J,QUOTIENT(ROW(A529)-1,3)+2)&lt;&gt;""),
SUBSTITUTE(    artwork.xlsx!$K$1&amp;": '\\n" &amp;
SUBSTITUTE(SUBSTITUTE(SUBSTITUTE(SUBSTITUTE(SUBSTITUTE(INDEX(artwork.xlsx!K:K,QUOTIENT(ROW(A529)-1,3)+2),"'","\'"),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IF(MOD(ROW(A529)-1,3)=2,"","")))</f>
        <v>id: "duchy2_2nd",  frenchName: "Duché",  artwork: "http://wiki.dominionstrategy.com/images/3/30/DuchyArt.jpg",</v>
      </c>
    </row>
    <row r="535" spans="1:3" ht="30" x14ac:dyDescent="0.25">
      <c r="A535" t="str">
        <f>IF(AND(MOD(ROW(A530)-1,3)=0,INDEX(artwork.xlsx!G:G,QUOTIENT(ROW(A530)-1,3)+2)&lt;&gt;""),"/* "&amp;INDEX(artwork.xlsx!G:G,QUOTIENT(ROW(A530)-1,3)+2)&amp;" */","  ")&amp;
IF(AND(INDEX(artwork.xlsx!F:F,QUOTIENT(ROW(A530)-1,3)+2)&lt;&gt;""),"/* "&amp;INDEX(artwork.xlsx!F:F,QUOTIENT(ROW(A530)-1,3)+2)&amp;" */","  ")&amp;IF(AND(ISERROR(MATCH("},",B535:B$5003,0)), ISERROR(MATCH("    ];",$A$5:A534,0))),"];","")</f>
        <v xml:space="preserve">  /* Other */</v>
      </c>
      <c r="B535" t="str">
        <f t="shared" si="11"/>
        <v/>
      </c>
      <c r="C535" s="18" t="str">
        <f>IF(AND(MOD(ROW(A530)-1,3)=0, INDEX(artwork.xlsx!J:J,QUOTIENT(ROW(A530)-1,3)+2)&lt;&gt;""),
     artwork.xlsx!$H$1&amp;": """ &amp;SUBSTITUTE(INDEX(artwork.xlsx!H:H,QUOTIENT(ROW(A530)-1,3)+2)," ","") &amp;""",  " &amp;
     artwork.xlsx!$J$1&amp; ": """ &amp; INDEX(artwork.xlsx!J:J,QUOTIENT(ROW(A530)-1,3)+2) &amp;""",  " &amp;
     artwork.xlsx!$L$1&amp; ": """ &amp; SUBSTITUTE(IF(LEFT(INDEX(artwork.xlsx!L:L,QUOTIENT(ROW(A530)-1,3)+2),4)="http","",artwork.xlsx!$M$1) &amp; INDEX(artwork.xlsx!L:L,QUOTIENT(ROW(A530)-1,3)+2),artwork.xlsx!$N$1,"") &amp; """,",
 IF(AND(MOD(ROW(A530)-1,3)=1,INDEX(artwork.xlsx!J:J,QUOTIENT(ROW(A530)-1,3)+2)&lt;&gt;""),
SUBSTITUTE(    artwork.xlsx!$K$1&amp;": '\\n" &amp;
SUBSTITUTE(SUBSTITUTE(SUBSTITUTE(SUBSTITUTE(SUBSTITUTE(INDEX(artwork.xlsx!K:K,QUOTIENT(ROW(A530)-1,3)+2),"'","\'"),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IF(MOD(ROW(A530)-1,3)=2,"","")))</f>
        <v>text_html: '\
&lt;div class="card-text" style="top:2px;"&gt;&lt;/div&gt;'</v>
      </c>
    </row>
    <row r="536" spans="1:3" x14ac:dyDescent="0.25">
      <c r="A536" t="str">
        <f>IF(AND(MOD(ROW(A531)-1,3)=0,INDEX(artwork.xlsx!G:G,QUOTIENT(ROW(A531)-1,3)+2)&lt;&gt;""),"/* "&amp;INDEX(artwork.xlsx!G:G,QUOTIENT(ROW(A531)-1,3)+2)&amp;" */","  ")&amp;
IF(AND(INDEX(artwork.xlsx!F:F,QUOTIENT(ROW(A531)-1,3)+2)&lt;&gt;""),"/* "&amp;INDEX(artwork.xlsx!F:F,QUOTIENT(ROW(A531)-1,3)+2)&amp;" */","  ")&amp;IF(AND(ISERROR(MATCH("},",B536:B$5003,0)), ISERROR(MATCH("    ];",$A$5:A532,0))),"];","")</f>
        <v xml:space="preserve">  /* Other */</v>
      </c>
      <c r="B536" t="str">
        <f t="shared" si="11"/>
        <v>},</v>
      </c>
      <c r="C536" s="18" t="str">
        <f>IF(AND(MOD(ROW(A531)-1,3)=0, INDEX(artwork.xlsx!J:J,QUOTIENT(ROW(A531)-1,3)+2)&lt;&gt;""),
     artwork.xlsx!$H$1&amp;": """ &amp;SUBSTITUTE(INDEX(artwork.xlsx!H:H,QUOTIENT(ROW(A531)-1,3)+2)," ","") &amp;""",  " &amp;
     artwork.xlsx!$J$1&amp; ": """ &amp; INDEX(artwork.xlsx!J:J,QUOTIENT(ROW(A531)-1,3)+2) &amp;""",  " &amp;
     artwork.xlsx!$L$1&amp; ": """ &amp; SUBSTITUTE(IF(LEFT(INDEX(artwork.xlsx!L:L,QUOTIENT(ROW(A531)-1,3)+2),4)="http","",artwork.xlsx!$M$1) &amp; INDEX(artwork.xlsx!L:L,QUOTIENT(ROW(A531)-1,3)+2),artwork.xlsx!$N$1,"") &amp; """,",
 IF(AND(MOD(ROW(A531)-1,3)=1,INDEX(artwork.xlsx!J:J,QUOTIENT(ROW(A531)-1,3)+2)&lt;&gt;""),
SUBSTITUTE(    artwork.xlsx!$K$1&amp;": '\\n" &amp;
SUBSTITUTE(SUBSTITUTE(SUBSTITUTE(SUBSTITUTE(SUBSTITUTE(INDEX(artwork.xlsx!K:K,QUOTIENT(ROW(A531)-1,3)+2),"'","\'"),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IF(MOD(ROW(A531)-1,3)=2,"","")))</f>
        <v/>
      </c>
    </row>
    <row r="537" spans="1:3" x14ac:dyDescent="0.25">
      <c r="A537" t="str">
        <f>IF(AND(MOD(ROW(A532)-1,3)=0,INDEX(artwork.xlsx!G:G,QUOTIENT(ROW(A532)-1,3)+2)&lt;&gt;""),"/* "&amp;INDEX(artwork.xlsx!G:G,QUOTIENT(ROW(A532)-1,3)+2)&amp;" */","  ")&amp;
IF(AND(INDEX(artwork.xlsx!F:F,QUOTIENT(ROW(A532)-1,3)+2)&lt;&gt;""),"/* "&amp;INDEX(artwork.xlsx!F:F,QUOTIENT(ROW(A532)-1,3)+2)&amp;" */","  ")&amp;IF(AND(ISERROR(MATCH("},",B537:B$5003,0)), ISERROR(MATCH("    ];",$A$5:A533,0))),"];","")</f>
        <v xml:space="preserve">  /* Other */</v>
      </c>
      <c r="B537" t="str">
        <f t="shared" si="11"/>
        <v>{</v>
      </c>
      <c r="C537" s="18" t="str">
        <f>IF(AND(MOD(ROW(A532)-1,3)=0, INDEX(artwork.xlsx!J:J,QUOTIENT(ROW(A532)-1,3)+2)&lt;&gt;""),
     artwork.xlsx!$H$1&amp;": """ &amp;SUBSTITUTE(INDEX(artwork.xlsx!H:H,QUOTIENT(ROW(A532)-1,3)+2)," ","") &amp;""",  " &amp;
     artwork.xlsx!$J$1&amp; ": """ &amp; INDEX(artwork.xlsx!J:J,QUOTIENT(ROW(A532)-1,3)+2) &amp;""",  " &amp;
     artwork.xlsx!$L$1&amp; ": """ &amp; SUBSTITUTE(IF(LEFT(INDEX(artwork.xlsx!L:L,QUOTIENT(ROW(A532)-1,3)+2),4)="http","",artwork.xlsx!$M$1) &amp; INDEX(artwork.xlsx!L:L,QUOTIENT(ROW(A532)-1,3)+2),artwork.xlsx!$N$1,"") &amp; """,",
 IF(AND(MOD(ROW(A532)-1,3)=1,INDEX(artwork.xlsx!J:J,QUOTIENT(ROW(A532)-1,3)+2)&lt;&gt;""),
SUBSTITUTE(    artwork.xlsx!$K$1&amp;": '\\n" &amp;
SUBSTITUTE(SUBSTITUTE(SUBSTITUTE(SUBSTITUTE(SUBSTITUTE(INDEX(artwork.xlsx!K:K,QUOTIENT(ROW(A532)-1,3)+2),"'","\'"),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IF(MOD(ROW(A532)-1,3)=2,"","")))</f>
        <v>id: "province2_2nd",  frenchName: "Province",  artwork: "http://wiki.dominionstrategy.com/images/4/4c/ProvinceArt.jpg",</v>
      </c>
    </row>
    <row r="538" spans="1:3" ht="30" x14ac:dyDescent="0.25">
      <c r="A538" t="str">
        <f>IF(AND(MOD(ROW(A533)-1,3)=0,INDEX(artwork.xlsx!G:G,QUOTIENT(ROW(A533)-1,3)+2)&lt;&gt;""),"/* "&amp;INDEX(artwork.xlsx!G:G,QUOTIENT(ROW(A533)-1,3)+2)&amp;" */","  ")&amp;
IF(AND(INDEX(artwork.xlsx!F:F,QUOTIENT(ROW(A533)-1,3)+2)&lt;&gt;""),"/* "&amp;INDEX(artwork.xlsx!F:F,QUOTIENT(ROW(A533)-1,3)+2)&amp;" */","  ")&amp;IF(AND(ISERROR(MATCH("},",B538:B$5003,0)), ISERROR(MATCH("    ];",$A$5:A537,0))),"];","")</f>
        <v xml:space="preserve">  /* Other */</v>
      </c>
      <c r="B538" t="str">
        <f t="shared" si="11"/>
        <v/>
      </c>
      <c r="C538" s="18" t="str">
        <f>IF(AND(MOD(ROW(A533)-1,3)=0, INDEX(artwork.xlsx!J:J,QUOTIENT(ROW(A533)-1,3)+2)&lt;&gt;""),
     artwork.xlsx!$H$1&amp;": """ &amp;SUBSTITUTE(INDEX(artwork.xlsx!H:H,QUOTIENT(ROW(A533)-1,3)+2)," ","") &amp;""",  " &amp;
     artwork.xlsx!$J$1&amp; ": """ &amp; INDEX(artwork.xlsx!J:J,QUOTIENT(ROW(A533)-1,3)+2) &amp;""",  " &amp;
     artwork.xlsx!$L$1&amp; ": """ &amp; SUBSTITUTE(IF(LEFT(INDEX(artwork.xlsx!L:L,QUOTIENT(ROW(A533)-1,3)+2),4)="http","",artwork.xlsx!$M$1) &amp; INDEX(artwork.xlsx!L:L,QUOTIENT(ROW(A533)-1,3)+2),artwork.xlsx!$N$1,"") &amp; """,",
 IF(AND(MOD(ROW(A533)-1,3)=1,INDEX(artwork.xlsx!J:J,QUOTIENT(ROW(A533)-1,3)+2)&lt;&gt;""),
SUBSTITUTE(    artwork.xlsx!$K$1&amp;": '\\n" &amp;
SUBSTITUTE(SUBSTITUTE(SUBSTITUTE(SUBSTITUTE(SUBSTITUTE(INDEX(artwork.xlsx!K:K,QUOTIENT(ROW(A533)-1,3)+2),"'","\'"),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IF(MOD(ROW(A533)-1,3)=2,"","")))</f>
        <v>text_html: '\
&lt;div class="card-text" style="top:2px;"&gt;&lt;/div&gt;'</v>
      </c>
    </row>
    <row r="539" spans="1:3" x14ac:dyDescent="0.25">
      <c r="A539" t="str">
        <f>IF(AND(MOD(ROW(A534)-1,3)=0,INDEX(artwork.xlsx!G:G,QUOTIENT(ROW(A534)-1,3)+2)&lt;&gt;""),"/* "&amp;INDEX(artwork.xlsx!G:G,QUOTIENT(ROW(A534)-1,3)+2)&amp;" */","  ")&amp;
IF(AND(INDEX(artwork.xlsx!F:F,QUOTIENT(ROW(A534)-1,3)+2)&lt;&gt;""),"/* "&amp;INDEX(artwork.xlsx!F:F,QUOTIENT(ROW(A534)-1,3)+2)&amp;" */","  ")&amp;IF(AND(ISERROR(MATCH("},",B539:B$5003,0)), ISERROR(MATCH("    ];",$A$5:A535,0))),"];","")</f>
        <v xml:space="preserve">  /* Other */</v>
      </c>
      <c r="B539" t="str">
        <f t="shared" si="11"/>
        <v>},</v>
      </c>
      <c r="C539" s="18" t="str">
        <f>IF(AND(MOD(ROW(A534)-1,3)=0, INDEX(artwork.xlsx!J:J,QUOTIENT(ROW(A534)-1,3)+2)&lt;&gt;""),
     artwork.xlsx!$H$1&amp;": """ &amp;SUBSTITUTE(INDEX(artwork.xlsx!H:H,QUOTIENT(ROW(A534)-1,3)+2)," ","") &amp;""",  " &amp;
     artwork.xlsx!$J$1&amp; ": """ &amp; INDEX(artwork.xlsx!J:J,QUOTIENT(ROW(A534)-1,3)+2) &amp;""",  " &amp;
     artwork.xlsx!$L$1&amp; ": """ &amp; SUBSTITUTE(IF(LEFT(INDEX(artwork.xlsx!L:L,QUOTIENT(ROW(A534)-1,3)+2),4)="http","",artwork.xlsx!$M$1) &amp; INDEX(artwork.xlsx!L:L,QUOTIENT(ROW(A534)-1,3)+2),artwork.xlsx!$N$1,"") &amp; """,",
 IF(AND(MOD(ROW(A534)-1,3)=1,INDEX(artwork.xlsx!J:J,QUOTIENT(ROW(A534)-1,3)+2)&lt;&gt;""),
SUBSTITUTE(    artwork.xlsx!$K$1&amp;": '\\n" &amp;
SUBSTITUTE(SUBSTITUTE(SUBSTITUTE(SUBSTITUTE(SUBSTITUTE(INDEX(artwork.xlsx!K:K,QUOTIENT(ROW(A534)-1,3)+2),"'","\'"),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IF(MOD(ROW(A534)-1,3)=2,"","")))</f>
        <v/>
      </c>
    </row>
    <row r="540" spans="1:3" x14ac:dyDescent="0.25">
      <c r="A540" t="str">
        <f>IF(AND(MOD(ROW(A535)-1,3)=0,INDEX(artwork.xlsx!G:G,QUOTIENT(ROW(A535)-1,3)+2)&lt;&gt;""),"/* "&amp;INDEX(artwork.xlsx!G:G,QUOTIENT(ROW(A535)-1,3)+2)&amp;" */","  ")&amp;
IF(AND(INDEX(artwork.xlsx!F:F,QUOTIENT(ROW(A535)-1,3)+2)&lt;&gt;""),"/* "&amp;INDEX(artwork.xlsx!F:F,QUOTIENT(ROW(A535)-1,3)+2)&amp;" */","  ")&amp;IF(AND(ISERROR(MATCH("},",B540:B$5003,0)), ISERROR(MATCH("    ];",$A$5:A536,0))),"];","")</f>
        <v xml:space="preserve">  /* Other */</v>
      </c>
      <c r="B540" t="str">
        <f t="shared" si="11"/>
        <v>{</v>
      </c>
      <c r="C540" s="18" t="str">
        <f>IF(AND(MOD(ROW(A535)-1,3)=0, INDEX(artwork.xlsx!J:J,QUOTIENT(ROW(A535)-1,3)+2)&lt;&gt;""),
     artwork.xlsx!$H$1&amp;": """ &amp;SUBSTITUTE(INDEX(artwork.xlsx!H:H,QUOTIENT(ROW(A535)-1,3)+2)," ","") &amp;""",  " &amp;
     artwork.xlsx!$J$1&amp; ": """ &amp; INDEX(artwork.xlsx!J:J,QUOTIENT(ROW(A535)-1,3)+2) &amp;""",  " &amp;
     artwork.xlsx!$L$1&amp; ": """ &amp; SUBSTITUTE(IF(LEFT(INDEX(artwork.xlsx!L:L,QUOTIENT(ROW(A535)-1,3)+2),4)="http","",artwork.xlsx!$M$1) &amp; INDEX(artwork.xlsx!L:L,QUOTIENT(ROW(A535)-1,3)+2),artwork.xlsx!$N$1,"") &amp; """,",
 IF(AND(MOD(ROW(A535)-1,3)=1,INDEX(artwork.xlsx!J:J,QUOTIENT(ROW(A535)-1,3)+2)&lt;&gt;""),
SUBSTITUTE(    artwork.xlsx!$K$1&amp;": '\\n" &amp;
SUBSTITUTE(SUBSTITUTE(SUBSTITUTE(SUBSTITUTE(SUBSTITUTE(INDEX(artwork.xlsx!K:K,QUOTIENT(ROW(A535)-1,3)+2),"'","\'"),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IF(MOD(ROW(A535)-1,3)=2,"","")))</f>
        <v>id: "curse2_2nd",  frenchName: "Malédiction",  artwork: "/img/artworks/curse_2ndArt.jpg",</v>
      </c>
    </row>
    <row r="541" spans="1:3" ht="90" x14ac:dyDescent="0.25">
      <c r="A541" t="str">
        <f>IF(AND(MOD(ROW(A536)-1,3)=0,INDEX(artwork.xlsx!G:G,QUOTIENT(ROW(A536)-1,3)+2)&lt;&gt;""),"/* "&amp;INDEX(artwork.xlsx!G:G,QUOTIENT(ROW(A536)-1,3)+2)&amp;" */","  ")&amp;
IF(AND(INDEX(artwork.xlsx!F:F,QUOTIENT(ROW(A536)-1,3)+2)&lt;&gt;""),"/* "&amp;INDEX(artwork.xlsx!F:F,QUOTIENT(ROW(A536)-1,3)+2)&amp;" */","  ")&amp;IF(AND(ISERROR(MATCH("},",B541:B$5003,0)), ISERROR(MATCH("    ];",$A$5:A540,0))),"];","")</f>
        <v xml:space="preserve">  /* Other */</v>
      </c>
      <c r="B541" t="str">
        <f t="shared" si="11"/>
        <v/>
      </c>
      <c r="C541" s="18" t="str">
        <f>IF(AND(MOD(ROW(A536)-1,3)=0, INDEX(artwork.xlsx!J:J,QUOTIENT(ROW(A536)-1,3)+2)&lt;&gt;""),
     artwork.xlsx!$H$1&amp;": """ &amp;SUBSTITUTE(INDEX(artwork.xlsx!H:H,QUOTIENT(ROW(A536)-1,3)+2)," ","") &amp;""",  " &amp;
     artwork.xlsx!$J$1&amp; ": """ &amp; INDEX(artwork.xlsx!J:J,QUOTIENT(ROW(A536)-1,3)+2) &amp;""",  " &amp;
     artwork.xlsx!$L$1&amp; ": """ &amp; SUBSTITUTE(IF(LEFT(INDEX(artwork.xlsx!L:L,QUOTIENT(ROW(A536)-1,3)+2),4)="http","",artwork.xlsx!$M$1) &amp; INDEX(artwork.xlsx!L:L,QUOTIENT(ROW(A536)-1,3)+2),artwork.xlsx!$N$1,"") &amp; """,",
 IF(AND(MOD(ROW(A536)-1,3)=1,INDEX(artwork.xlsx!J:J,QUOTIENT(ROW(A536)-1,3)+2)&lt;&gt;""),
SUBSTITUTE(    artwork.xlsx!$K$1&amp;": '\\n" &amp;
SUBSTITUTE(SUBSTITUTE(SUBSTITUTE(SUBSTITUTE(SUBSTITUTE(INDEX(artwork.xlsx!K:K,QUOTIENT(ROW(A536)-1,3)+2),"'","\'"),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IF(MOD(ROW(A536)-1,3)=2,"","")))</f>
        <v>text_html: '\
&lt;div class="card-text" style="top:05px;"&gt;\
&lt;div class="card-text-vp-icon-container" style="display:inline; transform:scale(0.9); top:40px;left:125px;"&gt;\
&lt;div class="card-text-vp-text-container"&gt;\
&lt;div class="card-text-vp-text" style="top:8px;"&gt;-1&lt;/div&gt;&lt;/div&gt;\
&lt;div class="card-text-vp-icon"&gt;&lt;/div&gt;&lt;/div&gt;&lt;/div&gt;&gt;/div&gt;'</v>
      </c>
    </row>
    <row r="542" spans="1:3" x14ac:dyDescent="0.25">
      <c r="A542" t="str">
        <f>IF(AND(MOD(ROW(A537)-1,3)=0,INDEX(artwork.xlsx!G:G,QUOTIENT(ROW(A537)-1,3)+2)&lt;&gt;""),"/* "&amp;INDEX(artwork.xlsx!G:G,QUOTIENT(ROW(A537)-1,3)+2)&amp;" */","  ")&amp;
IF(AND(INDEX(artwork.xlsx!F:F,QUOTIENT(ROW(A537)-1,3)+2)&lt;&gt;""),"/* "&amp;INDEX(artwork.xlsx!F:F,QUOTIENT(ROW(A537)-1,3)+2)&amp;" */","  ")&amp;IF(AND(ISERROR(MATCH("},",B542:B$5003,0)), ISERROR(MATCH("    ];",$A$5:A538,0))),"];","")</f>
        <v xml:space="preserve">  /* Other */</v>
      </c>
      <c r="B542" t="str">
        <f t="shared" si="11"/>
        <v>},</v>
      </c>
      <c r="C542" s="18" t="str">
        <f>IF(AND(MOD(ROW(A537)-1,3)=0, INDEX(artwork.xlsx!J:J,QUOTIENT(ROW(A537)-1,3)+2)&lt;&gt;""),
     artwork.xlsx!$H$1&amp;": """ &amp;SUBSTITUTE(INDEX(artwork.xlsx!H:H,QUOTIENT(ROW(A537)-1,3)+2)," ","") &amp;""",  " &amp;
     artwork.xlsx!$J$1&amp; ": """ &amp; INDEX(artwork.xlsx!J:J,QUOTIENT(ROW(A537)-1,3)+2) &amp;""",  " &amp;
     artwork.xlsx!$L$1&amp; ": """ &amp; SUBSTITUTE(IF(LEFT(INDEX(artwork.xlsx!L:L,QUOTIENT(ROW(A537)-1,3)+2),4)="http","",artwork.xlsx!$M$1) &amp; INDEX(artwork.xlsx!L:L,QUOTIENT(ROW(A537)-1,3)+2),artwork.xlsx!$N$1,"") &amp; """,",
 IF(AND(MOD(ROW(A537)-1,3)=1,INDEX(artwork.xlsx!J:J,QUOTIENT(ROW(A537)-1,3)+2)&lt;&gt;""),
SUBSTITUTE(    artwork.xlsx!$K$1&amp;": '\\n" &amp;
SUBSTITUTE(SUBSTITUTE(SUBSTITUTE(SUBSTITUTE(SUBSTITUTE(INDEX(artwork.xlsx!K:K,QUOTIENT(ROW(A537)-1,3)+2),"'","\'"),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IF(MOD(ROW(A537)-1,3)=2,"","")))</f>
        <v/>
      </c>
    </row>
    <row r="543" spans="1:3" x14ac:dyDescent="0.25">
      <c r="A543" t="str">
        <f>IF(AND(MOD(ROW(A538)-1,3)=0,INDEX(artwork.xlsx!G:G,QUOTIENT(ROW(A538)-1,3)+2)&lt;&gt;""),"/* "&amp;INDEX(artwork.xlsx!G:G,QUOTIENT(ROW(A538)-1,3)+2)&amp;" */","  ")&amp;
IF(AND(INDEX(artwork.xlsx!F:F,QUOTIENT(ROW(A538)-1,3)+2)&lt;&gt;""),"/* "&amp;INDEX(artwork.xlsx!F:F,QUOTIENT(ROW(A538)-1,3)+2)&amp;" */","  ")&amp;IF(AND(ISERROR(MATCH("},",B543:B$5003,0)), ISERROR(MATCH("    ];",$A$5:A539,0))),"];","")</f>
        <v xml:space="preserve">/* Guilds */  </v>
      </c>
      <c r="B543" t="str">
        <f t="shared" si="11"/>
        <v>{</v>
      </c>
      <c r="C543" s="18" t="str">
        <f>IF(AND(MOD(ROW(A538)-1,3)=0, INDEX(artwork.xlsx!J:J,QUOTIENT(ROW(A538)-1,3)+2)&lt;&gt;""),
     artwork.xlsx!$H$1&amp;": """ &amp;SUBSTITUTE(INDEX(artwork.xlsx!H:H,QUOTIENT(ROW(A538)-1,3)+2)," ","") &amp;""",  " &amp;
     artwork.xlsx!$J$1&amp; ": """ &amp; INDEX(artwork.xlsx!J:J,QUOTIENT(ROW(A538)-1,3)+2) &amp;""",  " &amp;
     artwork.xlsx!$L$1&amp; ": """ &amp; SUBSTITUTE(IF(LEFT(INDEX(artwork.xlsx!L:L,QUOTIENT(ROW(A538)-1,3)+2),4)="http","",artwork.xlsx!$M$1) &amp; INDEX(artwork.xlsx!L:L,QUOTIENT(ROW(A538)-1,3)+2),artwork.xlsx!$N$1,"") &amp; """,",
 IF(AND(MOD(ROW(A538)-1,3)=1,INDEX(artwork.xlsx!J:J,QUOTIENT(ROW(A538)-1,3)+2)&lt;&gt;""),
SUBSTITUTE(    artwork.xlsx!$K$1&amp;": '\\n" &amp;
SUBSTITUTE(SUBSTITUTE(SUBSTITUTE(SUBSTITUTE(SUBSTITUTE(INDEX(artwork.xlsx!K:K,QUOTIENT(ROW(A538)-1,3)+2),"'","\'"),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IF(MOD(ROW(A538)-1,3)=2,"","")))</f>
        <v>id: "advisor",  frenchName: "Conseiller",  artwork: "http://wiki.dominionstrategy.com/images/c/c8/AdvisorArt.jpg",</v>
      </c>
    </row>
    <row r="544" spans="1:3" ht="150" x14ac:dyDescent="0.25">
      <c r="A544" t="str">
        <f>IF(AND(MOD(ROW(A539)-1,3)=0,INDEX(artwork.xlsx!G:G,QUOTIENT(ROW(A539)-1,3)+2)&lt;&gt;""),"/* "&amp;INDEX(artwork.xlsx!G:G,QUOTIENT(ROW(A539)-1,3)+2)&amp;" */","  ")&amp;
IF(AND(INDEX(artwork.xlsx!F:F,QUOTIENT(ROW(A539)-1,3)+2)&lt;&gt;""),"/* "&amp;INDEX(artwork.xlsx!F:F,QUOTIENT(ROW(A539)-1,3)+2)&amp;" */","  ")&amp;IF(AND(ISERROR(MATCH("},",B544:B$5003,0)), ISERROR(MATCH("    ];",$A$5:A543,0))),"];","")</f>
        <v xml:space="preserve">    </v>
      </c>
      <c r="B544" t="str">
        <f t="shared" si="11"/>
        <v/>
      </c>
      <c r="C544" s="18" t="str">
        <f>IF(AND(MOD(ROW(A539)-1,3)=0, INDEX(artwork.xlsx!J:J,QUOTIENT(ROW(A539)-1,3)+2)&lt;&gt;""),
     artwork.xlsx!$H$1&amp;": """ &amp;SUBSTITUTE(INDEX(artwork.xlsx!H:H,QUOTIENT(ROW(A539)-1,3)+2)," ","") &amp;""",  " &amp;
     artwork.xlsx!$J$1&amp; ": """ &amp; INDEX(artwork.xlsx!J:J,QUOTIENT(ROW(A539)-1,3)+2) &amp;""",  " &amp;
     artwork.xlsx!$L$1&amp; ": """ &amp; SUBSTITUTE(IF(LEFT(INDEX(artwork.xlsx!L:L,QUOTIENT(ROW(A539)-1,3)+2),4)="http","",artwork.xlsx!$M$1) &amp; INDEX(artwork.xlsx!L:L,QUOTIENT(ROW(A539)-1,3)+2),artwork.xlsx!$N$1,"") &amp; """,",
 IF(AND(MOD(ROW(A539)-1,3)=1,INDEX(artwork.xlsx!J:J,QUOTIENT(ROW(A539)-1,3)+2)&lt;&gt;""),
SUBSTITUTE(    artwork.xlsx!$K$1&amp;": '\\n" &amp;
SUBSTITUTE(SUBSTITUTE(SUBSTITUTE(SUBSTITUTE(SUBSTITUTE(INDEX(artwork.xlsx!K:K,QUOTIENT(ROW(A539)-1,3)+2),"'","\'"),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IF(MOD(ROW(A539)-1,3)=2,"","")))</f>
        <v>text_html: '\
&lt;div class="card-text" style="top:10px;"&gt;&lt;div style="font-weight: bold;"&gt;\
&lt;div style="display:inline;"&gt;&lt;div style="display:inline; font-size:28px;"&gt;+1 Action&lt;/div&gt;&lt;/div&gt;&lt;br&gt;\
&lt;/div&gt;&lt;div style="position:relative; top:5px;"&gt;&lt;div style="line-height:20px;"&gt;\
&lt;div style="display:inline;"&gt;&lt;div style="display:inline; font-size:20px;"&gt;Dévoilez les 3 première cartes&lt;/div&gt;&lt;/div&gt;&lt;br&gt;\
&lt;div style="display:inline;"&gt;&lt;div style="display:inline; font-size:20px;"&gt;de votre pioche. Le joueur à votre&lt;/div&gt;&lt;/div&gt;&lt;br&gt;\
&lt;div style="display:inline;"&gt;&lt;div style="display:inline; font-size:20px;"&gt;gauche en choisit une.&lt;/div&gt;&lt;/div&gt;&lt;br&gt;\
&lt;div style="display:inline;"&gt;&lt;div style="display:inline; font-size:20px;"&gt;Défaussez-la et prenez en main&lt;/div&gt;&lt;/div&gt;&lt;br&gt;\
&lt;div style="display:inline;"&gt;&lt;div style="display:inline; font-size:20px;"&gt;le reste.&lt;/div&gt;&lt;/div&gt;&lt;br&gt;\
&lt;/div&gt;&lt;/div&gt;&lt;/div&gt;'</v>
      </c>
    </row>
    <row r="545" spans="1:3" x14ac:dyDescent="0.25">
      <c r="A545" t="str">
        <f>IF(AND(MOD(ROW(A540)-1,3)=0,INDEX(artwork.xlsx!G:G,QUOTIENT(ROW(A540)-1,3)+2)&lt;&gt;""),"/* "&amp;INDEX(artwork.xlsx!G:G,QUOTIENT(ROW(A540)-1,3)+2)&amp;" */","  ")&amp;
IF(AND(INDEX(artwork.xlsx!F:F,QUOTIENT(ROW(A540)-1,3)+2)&lt;&gt;""),"/* "&amp;INDEX(artwork.xlsx!F:F,QUOTIENT(ROW(A540)-1,3)+2)&amp;" */","  ")&amp;IF(AND(ISERROR(MATCH("},",B545:B$5003,0)), ISERROR(MATCH("    ];",$A$5:A541,0))),"];","")</f>
        <v xml:space="preserve">    </v>
      </c>
      <c r="B545" t="str">
        <f t="shared" si="11"/>
        <v>},</v>
      </c>
      <c r="C545" s="18" t="str">
        <f>IF(AND(MOD(ROW(A540)-1,3)=0, INDEX(artwork.xlsx!J:J,QUOTIENT(ROW(A540)-1,3)+2)&lt;&gt;""),
     artwork.xlsx!$H$1&amp;": """ &amp;SUBSTITUTE(INDEX(artwork.xlsx!H:H,QUOTIENT(ROW(A540)-1,3)+2)," ","") &amp;""",  " &amp;
     artwork.xlsx!$J$1&amp; ": """ &amp; INDEX(artwork.xlsx!J:J,QUOTIENT(ROW(A540)-1,3)+2) &amp;""",  " &amp;
     artwork.xlsx!$L$1&amp; ": """ &amp; SUBSTITUTE(IF(LEFT(INDEX(artwork.xlsx!L:L,QUOTIENT(ROW(A540)-1,3)+2),4)="http","",artwork.xlsx!$M$1) &amp; INDEX(artwork.xlsx!L:L,QUOTIENT(ROW(A540)-1,3)+2),artwork.xlsx!$N$1,"") &amp; """,",
 IF(AND(MOD(ROW(A540)-1,3)=1,INDEX(artwork.xlsx!J:J,QUOTIENT(ROW(A540)-1,3)+2)&lt;&gt;""),
SUBSTITUTE(    artwork.xlsx!$K$1&amp;": '\\n" &amp;
SUBSTITUTE(SUBSTITUTE(SUBSTITUTE(SUBSTITUTE(SUBSTITUTE(INDEX(artwork.xlsx!K:K,QUOTIENT(ROW(A540)-1,3)+2),"'","\'"),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IF(MOD(ROW(A540)-1,3)=2,"","")))</f>
        <v/>
      </c>
    </row>
    <row r="546" spans="1:3" x14ac:dyDescent="0.25">
      <c r="A546" t="str">
        <f>IF(AND(MOD(ROW(A541)-1,3)=0,INDEX(artwork.xlsx!G:G,QUOTIENT(ROW(A541)-1,3)+2)&lt;&gt;""),"/* "&amp;INDEX(artwork.xlsx!G:G,QUOTIENT(ROW(A541)-1,3)+2)&amp;" */","  ")&amp;
IF(AND(INDEX(artwork.xlsx!F:F,QUOTIENT(ROW(A541)-1,3)+2)&lt;&gt;""),"/* "&amp;INDEX(artwork.xlsx!F:F,QUOTIENT(ROW(A541)-1,3)+2)&amp;" */","  ")&amp;IF(AND(ISERROR(MATCH("},",B546:B$5003,0)), ISERROR(MATCH("    ];",$A$5:A542,0))),"];","")</f>
        <v xml:space="preserve">    </v>
      </c>
      <c r="B546" t="str">
        <f t="shared" si="11"/>
        <v>{</v>
      </c>
      <c r="C546" s="18" t="str">
        <f>IF(AND(MOD(ROW(A541)-1,3)=0, INDEX(artwork.xlsx!J:J,QUOTIENT(ROW(A541)-1,3)+2)&lt;&gt;""),
     artwork.xlsx!$H$1&amp;": """ &amp;SUBSTITUTE(INDEX(artwork.xlsx!H:H,QUOTIENT(ROW(A541)-1,3)+2)," ","") &amp;""",  " &amp;
     artwork.xlsx!$J$1&amp; ": """ &amp; INDEX(artwork.xlsx!J:J,QUOTIENT(ROW(A541)-1,3)+2) &amp;""",  " &amp;
     artwork.xlsx!$L$1&amp; ": """ &amp; SUBSTITUTE(IF(LEFT(INDEX(artwork.xlsx!L:L,QUOTIENT(ROW(A541)-1,3)+2),4)="http","",artwork.xlsx!$M$1) &amp; INDEX(artwork.xlsx!L:L,QUOTIENT(ROW(A541)-1,3)+2),artwork.xlsx!$N$1,"") &amp; """,",
 IF(AND(MOD(ROW(A541)-1,3)=1,INDEX(artwork.xlsx!J:J,QUOTIENT(ROW(A541)-1,3)+2)&lt;&gt;""),
SUBSTITUTE(    artwork.xlsx!$K$1&amp;": '\\n" &amp;
SUBSTITUTE(SUBSTITUTE(SUBSTITUTE(SUBSTITUTE(SUBSTITUTE(INDEX(artwork.xlsx!K:K,QUOTIENT(ROW(A541)-1,3)+2),"'","\'"),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IF(MOD(ROW(A541)-1,3)=2,"","")))</f>
        <v>id: "baker",  frenchName: "Boulanger",  artwork: "http://wiki.dominionstrategy.com/images/1/16/BakerArt.jpg",</v>
      </c>
    </row>
    <row r="547" spans="1:3" ht="135" x14ac:dyDescent="0.25">
      <c r="A547" t="str">
        <f>IF(AND(MOD(ROW(A542)-1,3)=0,INDEX(artwork.xlsx!G:G,QUOTIENT(ROW(A542)-1,3)+2)&lt;&gt;""),"/* "&amp;INDEX(artwork.xlsx!G:G,QUOTIENT(ROW(A542)-1,3)+2)&amp;" */","  ")&amp;
IF(AND(INDEX(artwork.xlsx!F:F,QUOTIENT(ROW(A542)-1,3)+2)&lt;&gt;""),"/* "&amp;INDEX(artwork.xlsx!F:F,QUOTIENT(ROW(A542)-1,3)+2)&amp;" */","  ")&amp;IF(AND(ISERROR(MATCH("},",B547:B$5003,0)), ISERROR(MATCH("    ];",$A$5:A546,0))),"];","")</f>
        <v xml:space="preserve">    </v>
      </c>
      <c r="B547" t="str">
        <f t="shared" si="11"/>
        <v/>
      </c>
      <c r="C547" s="18" t="str">
        <f>IF(AND(MOD(ROW(A542)-1,3)=0, INDEX(artwork.xlsx!J:J,QUOTIENT(ROW(A542)-1,3)+2)&lt;&gt;""),
     artwork.xlsx!$H$1&amp;": """ &amp;SUBSTITUTE(INDEX(artwork.xlsx!H:H,QUOTIENT(ROW(A542)-1,3)+2)," ","") &amp;""",  " &amp;
     artwork.xlsx!$J$1&amp; ": """ &amp; INDEX(artwork.xlsx!J:J,QUOTIENT(ROW(A542)-1,3)+2) &amp;""",  " &amp;
     artwork.xlsx!$L$1&amp; ": """ &amp; SUBSTITUTE(IF(LEFT(INDEX(artwork.xlsx!L:L,QUOTIENT(ROW(A542)-1,3)+2),4)="http","",artwork.xlsx!$M$1) &amp; INDEX(artwork.xlsx!L:L,QUOTIENT(ROW(A542)-1,3)+2),artwork.xlsx!$N$1,"") &amp; """,",
 IF(AND(MOD(ROW(A542)-1,3)=1,INDEX(artwork.xlsx!J:J,QUOTIENT(ROW(A542)-1,3)+2)&lt;&gt;""),
SUBSTITUTE(    artwork.xlsx!$K$1&amp;": '\\n" &amp;
SUBSTITUTE(SUBSTITUTE(SUBSTITUTE(SUBSTITUTE(SUBSTITUTE(INDEX(artwork.xlsx!K:K,QUOTIENT(ROW(A542)-1,3)+2),"'","\'"),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IF(MOD(ROW(A542)-1,3)=2,"","")))</f>
        <v>text_html: '\
&lt;div class="card-text" style="top:20px;"&gt;&lt;div style="position:relative; top:-5px;"&gt;&lt;div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&lt;div style="display:inline;"&gt;&lt;div style="display:inline; font-size:28px;"&gt;+1 Coffres&lt;/div&gt;&lt;/div&gt;&lt;br&gt;\
&lt;/div&gt;&lt;/div&gt;&lt;/div&gt;&lt;div class="horizontal-line" style="width:200px; height:3px;margin-top:4px;"&gt;&lt;/div&gt;&lt;div style="position:relative; top:5px;"&gt;&lt;div style="line-height:18px;"&gt;\
&lt;div style="display:inline;"&gt;&lt;div style="display:inline; font-size:18px;"&gt;Mise en place : pour tous les joueurs,&lt;/div&gt;&lt;/div&gt;&lt;br&gt;\
&lt;div style="display:inline;"&gt;&lt;div style="display:inline; font-size:18px;"&gt;&lt;div style="display: inline; font-weight: bold;"&gt;+1 Coffres&lt;/div&gt;.&lt;/div&gt;&lt;/div&gt;&lt;br&gt;\
&lt;/div&gt;&lt;/div&gt;&lt;/div&gt;'</v>
      </c>
    </row>
    <row r="548" spans="1:3" x14ac:dyDescent="0.25">
      <c r="A548" t="str">
        <f>IF(AND(MOD(ROW(A543)-1,3)=0,INDEX(artwork.xlsx!G:G,QUOTIENT(ROW(A543)-1,3)+2)&lt;&gt;""),"/* "&amp;INDEX(artwork.xlsx!G:G,QUOTIENT(ROW(A543)-1,3)+2)&amp;" */","  ")&amp;
IF(AND(INDEX(artwork.xlsx!F:F,QUOTIENT(ROW(A543)-1,3)+2)&lt;&gt;""),"/* "&amp;INDEX(artwork.xlsx!F:F,QUOTIENT(ROW(A543)-1,3)+2)&amp;" */","  ")&amp;IF(AND(ISERROR(MATCH("},",B548:B$5003,0)), ISERROR(MATCH("    ];",$A$5:A544,0))),"];","")</f>
        <v xml:space="preserve">    </v>
      </c>
      <c r="B548" t="str">
        <f t="shared" si="11"/>
        <v>},</v>
      </c>
      <c r="C548" s="18" t="str">
        <f>IF(AND(MOD(ROW(A543)-1,3)=0, INDEX(artwork.xlsx!J:J,QUOTIENT(ROW(A543)-1,3)+2)&lt;&gt;""),
     artwork.xlsx!$H$1&amp;": """ &amp;SUBSTITUTE(INDEX(artwork.xlsx!H:H,QUOTIENT(ROW(A543)-1,3)+2)," ","") &amp;""",  " &amp;
     artwork.xlsx!$J$1&amp; ": """ &amp; INDEX(artwork.xlsx!J:J,QUOTIENT(ROW(A543)-1,3)+2) &amp;""",  " &amp;
     artwork.xlsx!$L$1&amp; ": """ &amp; SUBSTITUTE(IF(LEFT(INDEX(artwork.xlsx!L:L,QUOTIENT(ROW(A543)-1,3)+2),4)="http","",artwork.xlsx!$M$1) &amp; INDEX(artwork.xlsx!L:L,QUOTIENT(ROW(A543)-1,3)+2),artwork.xlsx!$N$1,"") &amp; """,",
 IF(AND(MOD(ROW(A543)-1,3)=1,INDEX(artwork.xlsx!J:J,QUOTIENT(ROW(A543)-1,3)+2)&lt;&gt;""),
SUBSTITUTE(    artwork.xlsx!$K$1&amp;": '\\n" &amp;
SUBSTITUTE(SUBSTITUTE(SUBSTITUTE(SUBSTITUTE(SUBSTITUTE(INDEX(artwork.xlsx!K:K,QUOTIENT(ROW(A543)-1,3)+2),"'","\'"),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IF(MOD(ROW(A543)-1,3)=2,"","")))</f>
        <v/>
      </c>
    </row>
    <row r="549" spans="1:3" x14ac:dyDescent="0.25">
      <c r="A549" t="str">
        <f>IF(AND(MOD(ROW(A544)-1,3)=0,INDEX(artwork.xlsx!G:G,QUOTIENT(ROW(A544)-1,3)+2)&lt;&gt;""),"/* "&amp;INDEX(artwork.xlsx!G:G,QUOTIENT(ROW(A544)-1,3)+2)&amp;" */","  ")&amp;
IF(AND(INDEX(artwork.xlsx!F:F,QUOTIENT(ROW(A544)-1,3)+2)&lt;&gt;""),"/* "&amp;INDEX(artwork.xlsx!F:F,QUOTIENT(ROW(A544)-1,3)+2)&amp;" */","  ")&amp;IF(AND(ISERROR(MATCH("},",B549:B$5003,0)), ISERROR(MATCH("    ];",$A$5:A545,0))),"];","")</f>
        <v xml:space="preserve">    </v>
      </c>
      <c r="B549" t="str">
        <f t="shared" si="11"/>
        <v>{</v>
      </c>
      <c r="C549" s="18" t="str">
        <f>IF(AND(MOD(ROW(A544)-1,3)=0, INDEX(artwork.xlsx!J:J,QUOTIENT(ROW(A544)-1,3)+2)&lt;&gt;""),
     artwork.xlsx!$H$1&amp;": """ &amp;SUBSTITUTE(INDEX(artwork.xlsx!H:H,QUOTIENT(ROW(A544)-1,3)+2)," ","") &amp;""",  " &amp;
     artwork.xlsx!$J$1&amp; ": """ &amp; INDEX(artwork.xlsx!J:J,QUOTIENT(ROW(A544)-1,3)+2) &amp;""",  " &amp;
     artwork.xlsx!$L$1&amp; ": """ &amp; SUBSTITUTE(IF(LEFT(INDEX(artwork.xlsx!L:L,QUOTIENT(ROW(A544)-1,3)+2),4)="http","",artwork.xlsx!$M$1) &amp; INDEX(artwork.xlsx!L:L,QUOTIENT(ROW(A544)-1,3)+2),artwork.xlsx!$N$1,"") &amp; """,",
 IF(AND(MOD(ROW(A544)-1,3)=1,INDEX(artwork.xlsx!J:J,QUOTIENT(ROW(A544)-1,3)+2)&lt;&gt;""),
SUBSTITUTE(    artwork.xlsx!$K$1&amp;": '\\n" &amp;
SUBSTITUTE(SUBSTITUTE(SUBSTITUTE(SUBSTITUTE(SUBSTITUTE(INDEX(artwork.xlsx!K:K,QUOTIENT(ROW(A544)-1,3)+2),"'","\'"),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IF(MOD(ROW(A544)-1,3)=2,"","")))</f>
        <v>id: "butcher",  frenchName: "Boucher",  artwork: "http://wiki.dominionstrategy.com/images/5/56/ButcherArt.jpg",</v>
      </c>
    </row>
    <row r="550" spans="1:3" ht="165" x14ac:dyDescent="0.25">
      <c r="A550" t="str">
        <f>IF(AND(MOD(ROW(A545)-1,3)=0,INDEX(artwork.xlsx!G:G,QUOTIENT(ROW(A545)-1,3)+2)&lt;&gt;""),"/* "&amp;INDEX(artwork.xlsx!G:G,QUOTIENT(ROW(A545)-1,3)+2)&amp;" */","  ")&amp;
IF(AND(INDEX(artwork.xlsx!F:F,QUOTIENT(ROW(A545)-1,3)+2)&lt;&gt;""),"/* "&amp;INDEX(artwork.xlsx!F:F,QUOTIENT(ROW(A545)-1,3)+2)&amp;" */","  ")&amp;IF(AND(ISERROR(MATCH("},",B550:B$5003,0)), ISERROR(MATCH("    ];",$A$5:A549,0))),"];","")</f>
        <v xml:space="preserve">    </v>
      </c>
      <c r="B550" t="str">
        <f t="shared" si="11"/>
        <v/>
      </c>
      <c r="C550" s="18" t="str">
        <f>IF(AND(MOD(ROW(A545)-1,3)=0, INDEX(artwork.xlsx!J:J,QUOTIENT(ROW(A545)-1,3)+2)&lt;&gt;""),
     artwork.xlsx!$H$1&amp;": """ &amp;SUBSTITUTE(INDEX(artwork.xlsx!H:H,QUOTIENT(ROW(A545)-1,3)+2)," ","") &amp;""",  " &amp;
     artwork.xlsx!$J$1&amp; ": """ &amp; INDEX(artwork.xlsx!J:J,QUOTIENT(ROW(A545)-1,3)+2) &amp;""",  " &amp;
     artwork.xlsx!$L$1&amp; ": """ &amp; SUBSTITUTE(IF(LEFT(INDEX(artwork.xlsx!L:L,QUOTIENT(ROW(A545)-1,3)+2),4)="http","",artwork.xlsx!$M$1) &amp; INDEX(artwork.xlsx!L:L,QUOTIENT(ROW(A545)-1,3)+2),artwork.xlsx!$N$1,"") &amp; """,",
 IF(AND(MOD(ROW(A545)-1,3)=1,INDEX(artwork.xlsx!J:J,QUOTIENT(ROW(A545)-1,3)+2)&lt;&gt;""),
SUBSTITUTE(    artwork.xlsx!$K$1&amp;": '\\n" &amp;
SUBSTITUTE(SUBSTITUTE(SUBSTITUTE(SUBSTITUTE(SUBSTITUTE(INDEX(artwork.xlsx!K:K,QUOTIENT(ROW(A545)-1,3)+2),"'","\'"),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IF(MOD(ROW(A545)-1,3)=2,"","")))</f>
        <v>text_html: '\
&lt;div class="card-text" style="top:5px;"&gt;&lt;div style="position:relative; top:undefinedpx;"&gt;&lt;div style="font-weight: bold;"&gt;&lt;div style="line-height:28px;"&gt;\
&lt;div style="display:inline;"&gt;&lt;div style="display:inline; font-size:28px;"&gt;+2 Coffres&lt;/div&gt;&lt;/div&gt;&lt;br&gt;\
&lt;/div&gt;&lt;/div&gt;&lt;/div&gt;&lt;div style="position:relative; top:2px;"&gt;&lt;div style="line-height:18px;"&gt;\
&lt;div style="display:inline;"&gt;&lt;div style="display:inline; font-size:18px;"&gt;Vous pouvez écarter une carte de votre&lt;/div&gt;&lt;/div&gt;&lt;br&gt;\
&lt;div style="display:inline;"&gt;&lt;div style="display:inline; font-size:18px;"&gt;main. Dans ce cas, dépensez autant&lt;/div&gt;&lt;/div&gt;&lt;br&gt;\
&lt;div style="display:inline;"&gt;&lt;div style="display:inline; font-size:18px;"&gt;de jetons de vos Coffres que souhaité,&lt;/div&gt;&lt;/div&gt;&lt;br&gt;\
&lt;div style="display:inline;"&gt;&lt;div style="display:inline; font-size:18px;"&gt;et recevez une carte coûtant au plus&lt;/div&gt;&lt;/div&gt;&lt;br&gt;\
&lt;div style="display:inline;"&gt;&lt;div style="display:inline; font-size:18px;"&gt;le coût de la carte écartée plus&lt;/div&gt;&lt;/div&gt;&lt;br&gt;\
&lt;div style="display:inline;"&gt;&lt;div style="display:inline; font-size:18px;"&gt;le nombre de jetons dépensés.&lt;/div&gt;&lt;/div&gt;&lt;br&gt;\
&lt;/div&gt;&lt;/div&gt;&lt;/div&gt;'</v>
      </c>
    </row>
    <row r="551" spans="1:3" x14ac:dyDescent="0.25">
      <c r="A551" t="str">
        <f>IF(AND(MOD(ROW(A546)-1,3)=0,INDEX(artwork.xlsx!G:G,QUOTIENT(ROW(A546)-1,3)+2)&lt;&gt;""),"/* "&amp;INDEX(artwork.xlsx!G:G,QUOTIENT(ROW(A546)-1,3)+2)&amp;" */","  ")&amp;
IF(AND(INDEX(artwork.xlsx!F:F,QUOTIENT(ROW(A546)-1,3)+2)&lt;&gt;""),"/* "&amp;INDEX(artwork.xlsx!F:F,QUOTIENT(ROW(A546)-1,3)+2)&amp;" */","  ")&amp;IF(AND(ISERROR(MATCH("},",B551:B$5003,0)), ISERROR(MATCH("    ];",$A$5:A547,0))),"];","")</f>
        <v xml:space="preserve">    </v>
      </c>
      <c r="B551" t="str">
        <f t="shared" si="11"/>
        <v>},</v>
      </c>
      <c r="C551" s="18" t="str">
        <f>IF(AND(MOD(ROW(A546)-1,3)=0, INDEX(artwork.xlsx!J:J,QUOTIENT(ROW(A546)-1,3)+2)&lt;&gt;""),
     artwork.xlsx!$H$1&amp;": """ &amp;SUBSTITUTE(INDEX(artwork.xlsx!H:H,QUOTIENT(ROW(A546)-1,3)+2)," ","") &amp;""",  " &amp;
     artwork.xlsx!$J$1&amp; ": """ &amp; INDEX(artwork.xlsx!J:J,QUOTIENT(ROW(A546)-1,3)+2) &amp;""",  " &amp;
     artwork.xlsx!$L$1&amp; ": """ &amp; SUBSTITUTE(IF(LEFT(INDEX(artwork.xlsx!L:L,QUOTIENT(ROW(A546)-1,3)+2),4)="http","",artwork.xlsx!$M$1) &amp; INDEX(artwork.xlsx!L:L,QUOTIENT(ROW(A546)-1,3)+2),artwork.xlsx!$N$1,"") &amp; """,",
 IF(AND(MOD(ROW(A546)-1,3)=1,INDEX(artwork.xlsx!J:J,QUOTIENT(ROW(A546)-1,3)+2)&lt;&gt;""),
SUBSTITUTE(    artwork.xlsx!$K$1&amp;": '\\n" &amp;
SUBSTITUTE(SUBSTITUTE(SUBSTITUTE(SUBSTITUTE(SUBSTITUTE(INDEX(artwork.xlsx!K:K,QUOTIENT(ROW(A546)-1,3)+2),"'","\'"),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IF(MOD(ROW(A546)-1,3)=2,"","")))</f>
        <v/>
      </c>
    </row>
    <row r="552" spans="1:3" x14ac:dyDescent="0.25">
      <c r="A552" t="str">
        <f>IF(AND(MOD(ROW(A547)-1,3)=0,INDEX(artwork.xlsx!G:G,QUOTIENT(ROW(A547)-1,3)+2)&lt;&gt;""),"/* "&amp;INDEX(artwork.xlsx!G:G,QUOTIENT(ROW(A547)-1,3)+2)&amp;" */","  ")&amp;
IF(AND(INDEX(artwork.xlsx!F:F,QUOTIENT(ROW(A547)-1,3)+2)&lt;&gt;""),"/* "&amp;INDEX(artwork.xlsx!F:F,QUOTIENT(ROW(A547)-1,3)+2)&amp;" */","  ")&amp;IF(AND(ISERROR(MATCH("},",B552:B$5003,0)), ISERROR(MATCH("    ];",$A$5:A548,0))),"];","")</f>
        <v xml:space="preserve">    </v>
      </c>
      <c r="B552" t="str">
        <f t="shared" si="11"/>
        <v>{</v>
      </c>
      <c r="C552" s="18" t="str">
        <f>IF(AND(MOD(ROW(A547)-1,3)=0, INDEX(artwork.xlsx!J:J,QUOTIENT(ROW(A547)-1,3)+2)&lt;&gt;""),
     artwork.xlsx!$H$1&amp;": """ &amp;SUBSTITUTE(INDEX(artwork.xlsx!H:H,QUOTIENT(ROW(A547)-1,3)+2)," ","") &amp;""",  " &amp;
     artwork.xlsx!$J$1&amp; ": """ &amp; INDEX(artwork.xlsx!J:J,QUOTIENT(ROW(A547)-1,3)+2) &amp;""",  " &amp;
     artwork.xlsx!$L$1&amp; ": """ &amp; SUBSTITUTE(IF(LEFT(INDEX(artwork.xlsx!L:L,QUOTIENT(ROW(A547)-1,3)+2),4)="http","",artwork.xlsx!$M$1) &amp; INDEX(artwork.xlsx!L:L,QUOTIENT(ROW(A547)-1,3)+2),artwork.xlsx!$N$1,"") &amp; """,",
 IF(AND(MOD(ROW(A547)-1,3)=1,INDEX(artwork.xlsx!J:J,QUOTIENT(ROW(A547)-1,3)+2)&lt;&gt;""),
SUBSTITUTE(    artwork.xlsx!$K$1&amp;": '\\n" &amp;
SUBSTITUTE(SUBSTITUTE(SUBSTITUTE(SUBSTITUTE(SUBSTITUTE(INDEX(artwork.xlsx!K:K,QUOTIENT(ROW(A547)-1,3)+2),"'","\'"),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IF(MOD(ROW(A547)-1,3)=2,"","")))</f>
        <v>id: "candlestickmaker",  frenchName: "Cirier",  artwork: "http://wiki.dominionstrategy.com/images/e/e2/Candlestick_MakerArt.jpg",</v>
      </c>
    </row>
    <row r="553" spans="1:3" ht="90" x14ac:dyDescent="0.25">
      <c r="A553" t="str">
        <f>IF(AND(MOD(ROW(A548)-1,3)=0,INDEX(artwork.xlsx!G:G,QUOTIENT(ROW(A548)-1,3)+2)&lt;&gt;""),"/* "&amp;INDEX(artwork.xlsx!G:G,QUOTIENT(ROW(A548)-1,3)+2)&amp;" */","  ")&amp;
IF(AND(INDEX(artwork.xlsx!F:F,QUOTIENT(ROW(A548)-1,3)+2)&lt;&gt;""),"/* "&amp;INDEX(artwork.xlsx!F:F,QUOTIENT(ROW(A548)-1,3)+2)&amp;" */","  ")&amp;IF(AND(ISERROR(MATCH("},",B553:B$5003,0)), ISERROR(MATCH("    ];",$A$5:A552,0))),"];","")</f>
        <v xml:space="preserve">    </v>
      </c>
      <c r="B553" t="str">
        <f t="shared" si="11"/>
        <v/>
      </c>
      <c r="C553" s="18" t="str">
        <f>IF(AND(MOD(ROW(A548)-1,3)=0, INDEX(artwork.xlsx!J:J,QUOTIENT(ROW(A548)-1,3)+2)&lt;&gt;""),
     artwork.xlsx!$H$1&amp;": """ &amp;SUBSTITUTE(INDEX(artwork.xlsx!H:H,QUOTIENT(ROW(A548)-1,3)+2)," ","") &amp;""",  " &amp;
     artwork.xlsx!$J$1&amp; ": """ &amp; INDEX(artwork.xlsx!J:J,QUOTIENT(ROW(A548)-1,3)+2) &amp;""",  " &amp;
     artwork.xlsx!$L$1&amp; ": """ &amp; SUBSTITUTE(IF(LEFT(INDEX(artwork.xlsx!L:L,QUOTIENT(ROW(A548)-1,3)+2),4)="http","",artwork.xlsx!$M$1) &amp; INDEX(artwork.xlsx!L:L,QUOTIENT(ROW(A548)-1,3)+2),artwork.xlsx!$N$1,"") &amp; """,",
 IF(AND(MOD(ROW(A548)-1,3)=1,INDEX(artwork.xlsx!J:J,QUOTIENT(ROW(A548)-1,3)+2)&lt;&gt;""),
SUBSTITUTE(    artwork.xlsx!$K$1&amp;": '\\n" &amp;
SUBSTITUTE(SUBSTITUTE(SUBSTITUTE(SUBSTITUTE(SUBSTITUTE(INDEX(artwork.xlsx!K:K,QUOTIENT(ROW(A548)-1,3)+2),"'","\'"),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IF(MOD(ROW(A548)-1,3)=2,"","")))</f>
        <v>text_html: '\
&lt;div class="card-text" style="top:47px;"&gt;&lt;div style="position:relative; top:0px;"&gt;&lt;div style="font-weight: bold;"&gt;&lt;div style="line-height:28px;"&gt;\
&lt;div style="display:inline;"&gt;&lt;div style="display:inline; font-size:28px;"&gt;+1 Action&lt;/div&gt;&lt;/div&gt;&lt;br&gt;\
&lt;div style="display:inline;"&gt;&lt;div style="display:inline; font-size:28px;"&gt;+1 Achat&lt;/div&gt;&lt;/div&gt;&lt;br&gt;\
&lt;div style="display:inline;"&gt;&lt;div style="display:inline; font-size:28px;"&gt;+1 Coffres&lt;/div&gt;&lt;/div&gt;&lt;br&gt;\
&lt;/div&gt;&lt;/div&gt;&lt;/div&gt;&lt;/div&gt;'</v>
      </c>
    </row>
    <row r="554" spans="1:3" x14ac:dyDescent="0.25">
      <c r="A554" t="str">
        <f>IF(AND(MOD(ROW(A549)-1,3)=0,INDEX(artwork.xlsx!G:G,QUOTIENT(ROW(A549)-1,3)+2)&lt;&gt;""),"/* "&amp;INDEX(artwork.xlsx!G:G,QUOTIENT(ROW(A549)-1,3)+2)&amp;" */","  ")&amp;
IF(AND(INDEX(artwork.xlsx!F:F,QUOTIENT(ROW(A549)-1,3)+2)&lt;&gt;""),"/* "&amp;INDEX(artwork.xlsx!F:F,QUOTIENT(ROW(A549)-1,3)+2)&amp;" */","  ")&amp;IF(AND(ISERROR(MATCH("},",B554:B$5003,0)), ISERROR(MATCH("    ];",$A$5:A550,0))),"];","")</f>
        <v xml:space="preserve">    </v>
      </c>
      <c r="B554" t="str">
        <f t="shared" si="11"/>
        <v>},</v>
      </c>
      <c r="C554" s="18" t="str">
        <f>IF(AND(MOD(ROW(A549)-1,3)=0, INDEX(artwork.xlsx!J:J,QUOTIENT(ROW(A549)-1,3)+2)&lt;&gt;""),
     artwork.xlsx!$H$1&amp;": """ &amp;SUBSTITUTE(INDEX(artwork.xlsx!H:H,QUOTIENT(ROW(A549)-1,3)+2)," ","") &amp;""",  " &amp;
     artwork.xlsx!$J$1&amp; ": """ &amp; INDEX(artwork.xlsx!J:J,QUOTIENT(ROW(A549)-1,3)+2) &amp;""",  " &amp;
     artwork.xlsx!$L$1&amp; ": """ &amp; SUBSTITUTE(IF(LEFT(INDEX(artwork.xlsx!L:L,QUOTIENT(ROW(A549)-1,3)+2),4)="http","",artwork.xlsx!$M$1) &amp; INDEX(artwork.xlsx!L:L,QUOTIENT(ROW(A549)-1,3)+2),artwork.xlsx!$N$1,"") &amp; """,",
 IF(AND(MOD(ROW(A549)-1,3)=1,INDEX(artwork.xlsx!J:J,QUOTIENT(ROW(A549)-1,3)+2)&lt;&gt;""),
SUBSTITUTE(    artwork.xlsx!$K$1&amp;": '\\n" &amp;
SUBSTITUTE(SUBSTITUTE(SUBSTITUTE(SUBSTITUTE(SUBSTITUTE(INDEX(artwork.xlsx!K:K,QUOTIENT(ROW(A549)-1,3)+2),"'","\'"),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IF(MOD(ROW(A549)-1,3)=2,"","")))</f>
        <v/>
      </c>
    </row>
    <row r="555" spans="1:3" x14ac:dyDescent="0.25">
      <c r="A555" t="str">
        <f>IF(AND(MOD(ROW(A550)-1,3)=0,INDEX(artwork.xlsx!G:G,QUOTIENT(ROW(A550)-1,3)+2)&lt;&gt;""),"/* "&amp;INDEX(artwork.xlsx!G:G,QUOTIENT(ROW(A550)-1,3)+2)&amp;" */","  ")&amp;
IF(AND(INDEX(artwork.xlsx!F:F,QUOTIENT(ROW(A550)-1,3)+2)&lt;&gt;""),"/* "&amp;INDEX(artwork.xlsx!F:F,QUOTIENT(ROW(A550)-1,3)+2)&amp;" */","  ")&amp;IF(AND(ISERROR(MATCH("},",B555:B$5003,0)), ISERROR(MATCH("    ];",$A$5:A551,0))),"];","")</f>
        <v xml:space="preserve">    </v>
      </c>
      <c r="B555" t="str">
        <f t="shared" si="11"/>
        <v>{</v>
      </c>
      <c r="C555" s="18" t="str">
        <f>IF(AND(MOD(ROW(A550)-1,3)=0, INDEX(artwork.xlsx!J:J,QUOTIENT(ROW(A550)-1,3)+2)&lt;&gt;""),
     artwork.xlsx!$H$1&amp;": """ &amp;SUBSTITUTE(INDEX(artwork.xlsx!H:H,QUOTIENT(ROW(A550)-1,3)+2)," ","") &amp;""",  " &amp;
     artwork.xlsx!$J$1&amp; ": """ &amp; INDEX(artwork.xlsx!J:J,QUOTIENT(ROW(A550)-1,3)+2) &amp;""",  " &amp;
     artwork.xlsx!$L$1&amp; ": """ &amp; SUBSTITUTE(IF(LEFT(INDEX(artwork.xlsx!L:L,QUOTIENT(ROW(A550)-1,3)+2),4)="http","",artwork.xlsx!$M$1) &amp; INDEX(artwork.xlsx!L:L,QUOTIENT(ROW(A550)-1,3)+2),artwork.xlsx!$N$1,"") &amp; """,",
 IF(AND(MOD(ROW(A550)-1,3)=1,INDEX(artwork.xlsx!J:J,QUOTIENT(ROW(A550)-1,3)+2)&lt;&gt;""),
SUBSTITUTE(    artwork.xlsx!$K$1&amp;": '\\n" &amp;
SUBSTITUTE(SUBSTITUTE(SUBSTITUTE(SUBSTITUTE(SUBSTITUTE(INDEX(artwork.xlsx!K:K,QUOTIENT(ROW(A550)-1,3)+2),"'","\'"),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IF(MOD(ROW(A550)-1,3)=2,"","")))</f>
        <v>id: "doctor",  frenchName: "Médecin",  artwork: "http://wiki.dominionstrategy.com/images/c/cc/DoctorArt.jpg",</v>
      </c>
    </row>
    <row r="556" spans="1:3" ht="225" x14ac:dyDescent="0.25">
      <c r="A556" t="str">
        <f>IF(AND(MOD(ROW(A551)-1,3)=0,INDEX(artwork.xlsx!G:G,QUOTIENT(ROW(A551)-1,3)+2)&lt;&gt;""),"/* "&amp;INDEX(artwork.xlsx!G:G,QUOTIENT(ROW(A551)-1,3)+2)&amp;" */","  ")&amp;
IF(AND(INDEX(artwork.xlsx!F:F,QUOTIENT(ROW(A551)-1,3)+2)&lt;&gt;""),"/* "&amp;INDEX(artwork.xlsx!F:F,QUOTIENT(ROW(A551)-1,3)+2)&amp;" */","  ")&amp;IF(AND(ISERROR(MATCH("},",B556:B$5003,0)), ISERROR(MATCH("    ];",$A$5:A555,0))),"];","")</f>
        <v xml:space="preserve">    </v>
      </c>
      <c r="B556" t="str">
        <f t="shared" si="11"/>
        <v/>
      </c>
      <c r="C556" s="18" t="str">
        <f>IF(AND(MOD(ROW(A551)-1,3)=0, INDEX(artwork.xlsx!J:J,QUOTIENT(ROW(A551)-1,3)+2)&lt;&gt;""),
     artwork.xlsx!$H$1&amp;": """ &amp;SUBSTITUTE(INDEX(artwork.xlsx!H:H,QUOTIENT(ROW(A551)-1,3)+2)," ","") &amp;""",  " &amp;
     artwork.xlsx!$J$1&amp; ": """ &amp; INDEX(artwork.xlsx!J:J,QUOTIENT(ROW(A551)-1,3)+2) &amp;""",  " &amp;
     artwork.xlsx!$L$1&amp; ": """ &amp; SUBSTITUTE(IF(LEFT(INDEX(artwork.xlsx!L:L,QUOTIENT(ROW(A551)-1,3)+2),4)="http","",artwork.xlsx!$M$1) &amp; INDEX(artwork.xlsx!L:L,QUOTIENT(ROW(A551)-1,3)+2),artwork.xlsx!$N$1,"") &amp; """,",
 IF(AND(MOD(ROW(A551)-1,3)=1,INDEX(artwork.xlsx!J:J,QUOTIENT(ROW(A551)-1,3)+2)&lt;&gt;""),
SUBSTITUTE(    artwork.xlsx!$K$1&amp;": '\\n" &amp;
SUBSTITUTE(SUBSTITUTE(SUBSTITUTE(SUBSTITUTE(SUBSTITUTE(INDEX(artwork.xlsx!K:K,QUOTIENT(ROW(A551)-1,3)+2),"'","\'"),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IF(MOD(ROW(A551)-1,3)=2,"","")))</f>
        <v>text_html: '\
&lt;div class="card-text" style="top:2px;"&gt;&lt;div style="position:relative; top:5px;"&gt;&lt;div style="line-height:16px;"&gt;\
&lt;div style="display:inline;"&gt;&lt;div style="display:inline; font-size:16px;"&gt;Nommez une carte. Dévoilez les 3&lt;/div&gt;&lt;/div&gt;&lt;br&gt;\
&lt;div style="display:inline;"&gt;&lt;div style="display:inline; font-size:16px;"&gt;premières cartes de votre pioche. Écartez&lt;/div&gt;&lt;/div&gt;&lt;br&gt;\
&lt;div style="display:inline;"&gt;&lt;div style="display:inline; font-size:16px;"&gt;celles dont le nom correspond, et remettez&lt;/div&gt;&lt;/div&gt;&lt;br&gt;\
&lt;div style="display:inline;"&gt;&lt;div style="display:inline; font-size:16px;"&gt;les autres sur votre pioche.&lt;/div&gt;&lt;/div&gt;&lt;br&gt;\
&lt;/div&gt;&lt;/div&gt;&lt;div class="horizontal-line" style="width:200px; height:3px;margin-top:8px;"&gt;&lt;/div&gt;&lt;div style="position:relative; top:-2px;"&gt;&lt;div style="line-height:15px;"&gt;\
&lt;div style="display:inline;"&gt;&lt;div style="display:inline; font-size:16px;"&gt;Quand vous achetez cette carte, vous&lt;/div&gt;&lt;/div&gt;&lt;br&gt;\
&lt;div style="display:inline;"&gt;&lt;div style="display:inline; font-size:16px;"&gt; pouvez surpayer. Pour chaque       surpayé,&lt;/div&gt;&lt;/div&gt;&lt;br&gt;\
&lt;div style="display:inline;"&gt;&lt;div style="display:inline; font-size:16px;"&gt;consultez la carte du haut de votre pioche;&lt;/div&gt;&lt;/div&gt;&lt;br&gt;\
&lt;div style="display:inline;"&gt;&lt;div style="display:inline; font-size:16px;"&gt;écartez-la, défaussez-la, ou replacez-la.&lt;/div&gt;&lt;/div&gt;&lt;br&gt;\
&lt;/div&gt;&lt;/div&gt;\
&lt;div class="card-text-coin-icon" style="transform:scale(0.16); top:115px; display: inline;left:200px;"&gt;\
&lt;div class="card-text-coin-text-container" style="display:inline;"&gt;\
&lt;div class="card-text-coin-text" style="color: black; display:inline; top:8px;"&gt;&lt;/div&gt;&lt;/div&gt;&lt;/div&gt;&lt;/div&gt;'</v>
      </c>
    </row>
    <row r="557" spans="1:3" x14ac:dyDescent="0.25">
      <c r="A557" t="str">
        <f>IF(AND(MOD(ROW(A552)-1,3)=0,INDEX(artwork.xlsx!G:G,QUOTIENT(ROW(A552)-1,3)+2)&lt;&gt;""),"/* "&amp;INDEX(artwork.xlsx!G:G,QUOTIENT(ROW(A552)-1,3)+2)&amp;" */","  ")&amp;
IF(AND(INDEX(artwork.xlsx!F:F,QUOTIENT(ROW(A552)-1,3)+2)&lt;&gt;""),"/* "&amp;INDEX(artwork.xlsx!F:F,QUOTIENT(ROW(A552)-1,3)+2)&amp;" */","  ")&amp;IF(AND(ISERROR(MATCH("},",B557:B$5003,0)), ISERROR(MATCH("    ];",$A$5:A553,0))),"];","")</f>
        <v xml:space="preserve">    </v>
      </c>
      <c r="B557" t="str">
        <f t="shared" si="11"/>
        <v>},</v>
      </c>
      <c r="C557" s="18" t="str">
        <f>IF(AND(MOD(ROW(A552)-1,3)=0, INDEX(artwork.xlsx!J:J,QUOTIENT(ROW(A552)-1,3)+2)&lt;&gt;""),
     artwork.xlsx!$H$1&amp;": """ &amp;SUBSTITUTE(INDEX(artwork.xlsx!H:H,QUOTIENT(ROW(A552)-1,3)+2)," ","") &amp;""",  " &amp;
     artwork.xlsx!$J$1&amp; ": """ &amp; INDEX(artwork.xlsx!J:J,QUOTIENT(ROW(A552)-1,3)+2) &amp;""",  " &amp;
     artwork.xlsx!$L$1&amp; ": """ &amp; SUBSTITUTE(IF(LEFT(INDEX(artwork.xlsx!L:L,QUOTIENT(ROW(A552)-1,3)+2),4)="http","",artwork.xlsx!$M$1) &amp; INDEX(artwork.xlsx!L:L,QUOTIENT(ROW(A552)-1,3)+2),artwork.xlsx!$N$1,"") &amp; """,",
 IF(AND(MOD(ROW(A552)-1,3)=1,INDEX(artwork.xlsx!J:J,QUOTIENT(ROW(A552)-1,3)+2)&lt;&gt;""),
SUBSTITUTE(    artwork.xlsx!$K$1&amp;": '\\n" &amp;
SUBSTITUTE(SUBSTITUTE(SUBSTITUTE(SUBSTITUTE(SUBSTITUTE(INDEX(artwork.xlsx!K:K,QUOTIENT(ROW(A552)-1,3)+2),"'","\'"),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IF(MOD(ROW(A552)-1,3)=2,"","")))</f>
        <v/>
      </c>
    </row>
    <row r="558" spans="1:3" x14ac:dyDescent="0.25">
      <c r="A558" t="str">
        <f>IF(AND(MOD(ROW(A553)-1,3)=0,INDEX(artwork.xlsx!G:G,QUOTIENT(ROW(A553)-1,3)+2)&lt;&gt;""),"/* "&amp;INDEX(artwork.xlsx!G:G,QUOTIENT(ROW(A553)-1,3)+2)&amp;" */","  ")&amp;
IF(AND(INDEX(artwork.xlsx!F:F,QUOTIENT(ROW(A553)-1,3)+2)&lt;&gt;""),"/* "&amp;INDEX(artwork.xlsx!F:F,QUOTIENT(ROW(A553)-1,3)+2)&amp;" */","  ")&amp;IF(AND(ISERROR(MATCH("},",B558:B$5003,0)), ISERROR(MATCH("    ];",$A$5:A554,0))),"];","")</f>
        <v xml:space="preserve">    </v>
      </c>
      <c r="B558" t="str">
        <f t="shared" si="11"/>
        <v>{</v>
      </c>
      <c r="C558" s="18" t="str">
        <f>IF(AND(MOD(ROW(A553)-1,3)=0, INDEX(artwork.xlsx!J:J,QUOTIENT(ROW(A553)-1,3)+2)&lt;&gt;""),
     artwork.xlsx!$H$1&amp;": """ &amp;SUBSTITUTE(INDEX(artwork.xlsx!H:H,QUOTIENT(ROW(A553)-1,3)+2)," ","") &amp;""",  " &amp;
     artwork.xlsx!$J$1&amp; ": """ &amp; INDEX(artwork.xlsx!J:J,QUOTIENT(ROW(A553)-1,3)+2) &amp;""",  " &amp;
     artwork.xlsx!$L$1&amp; ": """ &amp; SUBSTITUTE(IF(LEFT(INDEX(artwork.xlsx!L:L,QUOTIENT(ROW(A553)-1,3)+2),4)="http","",artwork.xlsx!$M$1) &amp; INDEX(artwork.xlsx!L:L,QUOTIENT(ROW(A553)-1,3)+2),artwork.xlsx!$N$1,"") &amp; """,",
 IF(AND(MOD(ROW(A553)-1,3)=1,INDEX(artwork.xlsx!J:J,QUOTIENT(ROW(A553)-1,3)+2)&lt;&gt;""),
SUBSTITUTE(    artwork.xlsx!$K$1&amp;": '\\n" &amp;
SUBSTITUTE(SUBSTITUTE(SUBSTITUTE(SUBSTITUTE(SUBSTITUTE(INDEX(artwork.xlsx!K:K,QUOTIENT(ROW(A553)-1,3)+2),"'","\'"),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IF(MOD(ROW(A553)-1,3)=2,"","")))</f>
        <v>id: "herald",  frenchName: "Héraut",  artwork: "http://wiki.dominionstrategy.com/images/1/13/HeraldArt.jpg",</v>
      </c>
    </row>
    <row r="559" spans="1:3" ht="240" x14ac:dyDescent="0.25">
      <c r="A559" t="str">
        <f>IF(AND(MOD(ROW(A554)-1,3)=0,INDEX(artwork.xlsx!G:G,QUOTIENT(ROW(A554)-1,3)+2)&lt;&gt;""),"/* "&amp;INDEX(artwork.xlsx!G:G,QUOTIENT(ROW(A554)-1,3)+2)&amp;" */","  ")&amp;
IF(AND(INDEX(artwork.xlsx!F:F,QUOTIENT(ROW(A554)-1,3)+2)&lt;&gt;""),"/* "&amp;INDEX(artwork.xlsx!F:F,QUOTIENT(ROW(A554)-1,3)+2)&amp;" */","  ")&amp;IF(AND(ISERROR(MATCH("},",B559:B$5003,0)), ISERROR(MATCH("    ];",$A$5:A558,0))),"];","")</f>
        <v xml:space="preserve">    </v>
      </c>
      <c r="B559" t="str">
        <f t="shared" si="11"/>
        <v/>
      </c>
      <c r="C559" s="18" t="str">
        <f>IF(AND(MOD(ROW(A554)-1,3)=0, INDEX(artwork.xlsx!J:J,QUOTIENT(ROW(A554)-1,3)+2)&lt;&gt;""),
     artwork.xlsx!$H$1&amp;": """ &amp;SUBSTITUTE(INDEX(artwork.xlsx!H:H,QUOTIENT(ROW(A554)-1,3)+2)," ","") &amp;""",  " &amp;
     artwork.xlsx!$J$1&amp; ": """ &amp; INDEX(artwork.xlsx!J:J,QUOTIENT(ROW(A554)-1,3)+2) &amp;""",  " &amp;
     artwork.xlsx!$L$1&amp; ": """ &amp; SUBSTITUTE(IF(LEFT(INDEX(artwork.xlsx!L:L,QUOTIENT(ROW(A554)-1,3)+2),4)="http","",artwork.xlsx!$M$1) &amp; INDEX(artwork.xlsx!L:L,QUOTIENT(ROW(A554)-1,3)+2),artwork.xlsx!$N$1,"") &amp; """,",
 IF(AND(MOD(ROW(A554)-1,3)=1,INDEX(artwork.xlsx!J:J,QUOTIENT(ROW(A554)-1,3)+2)&lt;&gt;""),
SUBSTITUTE(    artwork.xlsx!$K$1&amp;": '\\n" &amp;
SUBSTITUTE(SUBSTITUTE(SUBSTITUTE(SUBSTITUTE(SUBSTITUTE(INDEX(artwork.xlsx!K:K,QUOTIENT(ROW(A554)-1,3)+2),"'","\'"),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IF(MOD(ROW(A554)-1,3)=2,"","")))</f>
        <v>text_html: '\
&lt;div class="card-text" style="top:2px;"&gt;&lt;div style="position:relative; top:-2px;"&gt;&lt;div style="font-weight: bold;"&gt;&lt;div style="line-height:21px;"&gt;\
&lt;div style="display:inline;"&gt;&lt;div style="display:inline; font-size:21px;"&gt;+1 Carte&lt;/div&gt;&lt;/div&gt;&lt;br&gt;\
&lt;div style="display:inline;"&gt;&lt;div style="display:inline; font-size:21px;"&gt;+1 Action&lt;/div&gt;&lt;/div&gt;&lt;br&gt;\
&lt;/div&gt;&lt;/div&gt;&lt;/div&gt;&lt;div style="position:relative; top:-5px;"&gt;&lt;div style="line-height: 17px;"&gt;\
&lt;div style="display:inline;"&gt;&lt;div style="display:inline; font-size:18px;"&gt;Dévoilez la carte du haut de votre&lt;/div&gt;&lt;/div&gt;&lt;br&gt;\
&lt;div style="display:inline;"&gt;&lt;div style="display:inline; font-size:18px;"&gt;pioche. Si c\'est une Action, jouez-la.&lt;/div&gt;&lt;/div&gt;&lt;br&gt;\
&lt;/div&gt;&lt;/div&gt;&lt;div class="horizontal-line" style="width:200px; height:3px;margin-top:-2px;"&gt;&lt;/div&gt;&lt;div style="position:relative;top: -3px;"&gt;&lt;div style="line-height: 14px;"&gt;\
&lt;div style="display:inline;"&gt;&lt;div style="display:inline;font-size: 17px;"&gt;Quand vous achetez cette carte, vous&lt;/div&gt;&lt;/div&gt;&lt;br&gt;\
&lt;div style="display:inline;"&gt;&lt;div style="display:inline;font-size: 17px;"&gt;pouvez surpayer. Pour chaque       &lt;/div&gt;&lt;/div&gt;&lt;br&gt;\
&lt;div style="display:inline;"&gt;&lt;div style="display:inline;font-size: 17px;"&gt;surpayé, consultez votre défausse et&lt;/div&gt;&lt;/div&gt;&lt;br&gt;\
&lt;div style="display:inline;"&gt;&lt;div style="display:inline;font-size: 17px;"&gt;placez-en une carte sur votre pioche.&lt;/div&gt;&lt;/div&gt;&lt;br&gt;\
&lt;/div&gt;&lt;/div&gt;\
&lt;div class="card-text-coin-icon" style="transform:scale(0.19);top: 110px;display: inline;left: 235px;"&gt;\
&lt;div class="card-text-coin-text-container" style="display:inline;"&gt;\
&lt;div class="card-text-coin-text" style="color: black; display:inline; top:8px;"&gt;&lt;/div&gt;&lt;/div&gt;&lt;/div&gt;&lt;/div&gt;'</v>
      </c>
    </row>
    <row r="560" spans="1:3" x14ac:dyDescent="0.25">
      <c r="A560" t="str">
        <f>IF(AND(MOD(ROW(A555)-1,3)=0,INDEX(artwork.xlsx!G:G,QUOTIENT(ROW(A555)-1,3)+2)&lt;&gt;""),"/* "&amp;INDEX(artwork.xlsx!G:G,QUOTIENT(ROW(A555)-1,3)+2)&amp;" */","  ")&amp;
IF(AND(INDEX(artwork.xlsx!F:F,QUOTIENT(ROW(A555)-1,3)+2)&lt;&gt;""),"/* "&amp;INDEX(artwork.xlsx!F:F,QUOTIENT(ROW(A555)-1,3)+2)&amp;" */","  ")&amp;IF(AND(ISERROR(MATCH("},",B560:B$5003,0)), ISERROR(MATCH("    ];",$A$5:A556,0))),"];","")</f>
        <v xml:space="preserve">    </v>
      </c>
      <c r="B560" t="str">
        <f t="shared" si="11"/>
        <v>},</v>
      </c>
      <c r="C560" s="18" t="str">
        <f>IF(AND(MOD(ROW(A555)-1,3)=0, INDEX(artwork.xlsx!J:J,QUOTIENT(ROW(A555)-1,3)+2)&lt;&gt;""),
     artwork.xlsx!$H$1&amp;": """ &amp;SUBSTITUTE(INDEX(artwork.xlsx!H:H,QUOTIENT(ROW(A555)-1,3)+2)," ","") &amp;""",  " &amp;
     artwork.xlsx!$J$1&amp; ": """ &amp; INDEX(artwork.xlsx!J:J,QUOTIENT(ROW(A555)-1,3)+2) &amp;""",  " &amp;
     artwork.xlsx!$L$1&amp; ": """ &amp; SUBSTITUTE(IF(LEFT(INDEX(artwork.xlsx!L:L,QUOTIENT(ROW(A555)-1,3)+2),4)="http","",artwork.xlsx!$M$1) &amp; INDEX(artwork.xlsx!L:L,QUOTIENT(ROW(A555)-1,3)+2),artwork.xlsx!$N$1,"") &amp; """,",
 IF(AND(MOD(ROW(A555)-1,3)=1,INDEX(artwork.xlsx!J:J,QUOTIENT(ROW(A555)-1,3)+2)&lt;&gt;""),
SUBSTITUTE(    artwork.xlsx!$K$1&amp;": '\\n" &amp;
SUBSTITUTE(SUBSTITUTE(SUBSTITUTE(SUBSTITUTE(SUBSTITUTE(INDEX(artwork.xlsx!K:K,QUOTIENT(ROW(A555)-1,3)+2),"'","\'"),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IF(MOD(ROW(A555)-1,3)=2,"","")))</f>
        <v/>
      </c>
    </row>
    <row r="561" spans="1:3" x14ac:dyDescent="0.25">
      <c r="A561" t="str">
        <f>IF(AND(MOD(ROW(A556)-1,3)=0,INDEX(artwork.xlsx!G:G,QUOTIENT(ROW(A556)-1,3)+2)&lt;&gt;""),"/* "&amp;INDEX(artwork.xlsx!G:G,QUOTIENT(ROW(A556)-1,3)+2)&amp;" */","  ")&amp;
IF(AND(INDEX(artwork.xlsx!F:F,QUOTIENT(ROW(A556)-1,3)+2)&lt;&gt;""),"/* "&amp;INDEX(artwork.xlsx!F:F,QUOTIENT(ROW(A556)-1,3)+2)&amp;" */","  ")&amp;IF(AND(ISERROR(MATCH("},",B561:B$5003,0)), ISERROR(MATCH("    ];",$A$5:A557,0))),"];","")</f>
        <v xml:space="preserve">    </v>
      </c>
      <c r="B561" t="str">
        <f t="shared" si="11"/>
        <v>{</v>
      </c>
      <c r="C561" s="18" t="str">
        <f>IF(AND(MOD(ROW(A556)-1,3)=0, INDEX(artwork.xlsx!J:J,QUOTIENT(ROW(A556)-1,3)+2)&lt;&gt;""),
     artwork.xlsx!$H$1&amp;": """ &amp;SUBSTITUTE(INDEX(artwork.xlsx!H:H,QUOTIENT(ROW(A556)-1,3)+2)," ","") &amp;""",  " &amp;
     artwork.xlsx!$J$1&amp; ": """ &amp; INDEX(artwork.xlsx!J:J,QUOTIENT(ROW(A556)-1,3)+2) &amp;""",  " &amp;
     artwork.xlsx!$L$1&amp; ": """ &amp; SUBSTITUTE(IF(LEFT(INDEX(artwork.xlsx!L:L,QUOTIENT(ROW(A556)-1,3)+2),4)="http","",artwork.xlsx!$M$1) &amp; INDEX(artwork.xlsx!L:L,QUOTIENT(ROW(A556)-1,3)+2),artwork.xlsx!$N$1,"") &amp; """,",
 IF(AND(MOD(ROW(A556)-1,3)=1,INDEX(artwork.xlsx!J:J,QUOTIENT(ROW(A556)-1,3)+2)&lt;&gt;""),
SUBSTITUTE(    artwork.xlsx!$K$1&amp;": '\\n" &amp;
SUBSTITUTE(SUBSTITUTE(SUBSTITUTE(SUBSTITUTE(SUBSTITUTE(INDEX(artwork.xlsx!K:K,QUOTIENT(ROW(A556)-1,3)+2),"'","\'"),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IF(MOD(ROW(A556)-1,3)=2,"","")))</f>
        <v>id: "journeyman",  frenchName: "Compagnon",  artwork: "http://wiki.dominionstrategy.com/images/a/a5/JourneymanArt.jpg",</v>
      </c>
    </row>
    <row r="562" spans="1:3" ht="120" x14ac:dyDescent="0.25">
      <c r="A562" t="str">
        <f>IF(AND(MOD(ROW(A557)-1,3)=0,INDEX(artwork.xlsx!G:G,QUOTIENT(ROW(A557)-1,3)+2)&lt;&gt;""),"/* "&amp;INDEX(artwork.xlsx!G:G,QUOTIENT(ROW(A557)-1,3)+2)&amp;" */","  ")&amp;
IF(AND(INDEX(artwork.xlsx!F:F,QUOTIENT(ROW(A557)-1,3)+2)&lt;&gt;""),"/* "&amp;INDEX(artwork.xlsx!F:F,QUOTIENT(ROW(A557)-1,3)+2)&amp;" */","  ")&amp;IF(AND(ISERROR(MATCH("},",B562:B$5003,0)), ISERROR(MATCH("    ];",$A$5:A561,0))),"];","")</f>
        <v xml:space="preserve">    </v>
      </c>
      <c r="B562" t="str">
        <f t="shared" si="11"/>
        <v/>
      </c>
      <c r="C562" s="18" t="str">
        <f>IF(AND(MOD(ROW(A557)-1,3)=0, INDEX(artwork.xlsx!J:J,QUOTIENT(ROW(A557)-1,3)+2)&lt;&gt;""),
     artwork.xlsx!$H$1&amp;": """ &amp;SUBSTITUTE(INDEX(artwork.xlsx!H:H,QUOTIENT(ROW(A557)-1,3)+2)," ","") &amp;""",  " &amp;
     artwork.xlsx!$J$1&amp; ": """ &amp; INDEX(artwork.xlsx!J:J,QUOTIENT(ROW(A557)-1,3)+2) &amp;""",  " &amp;
     artwork.xlsx!$L$1&amp; ": """ &amp; SUBSTITUTE(IF(LEFT(INDEX(artwork.xlsx!L:L,QUOTIENT(ROW(A557)-1,3)+2),4)="http","",artwork.xlsx!$M$1) &amp; INDEX(artwork.xlsx!L:L,QUOTIENT(ROW(A557)-1,3)+2),artwork.xlsx!$N$1,"") &amp; """,",
 IF(AND(MOD(ROW(A557)-1,3)=1,INDEX(artwork.xlsx!J:J,QUOTIENT(ROW(A557)-1,3)+2)&lt;&gt;""),
SUBSTITUTE(    artwork.xlsx!$K$1&amp;": '\\n" &amp;
SUBSTITUTE(SUBSTITUTE(SUBSTITUTE(SUBSTITUTE(SUBSTITUTE(INDEX(artwork.xlsx!K:K,QUOTIENT(ROW(A557)-1,3)+2),"'","\'"),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IF(MOD(ROW(A557)-1,3)=2,"","")))</f>
        <v>text_html: '\
&lt;div class="card-text" style="top:20px;"&gt;&lt;div style="position:relative; top:10px;"&gt;&lt;div style="line-height:19.5px;"&gt;\
&lt;div style="display:inline;"&gt;&lt;div style="display:inline; font-size:19.5px;"&gt;Nommez une carte. Dévoilez des&lt;/div&gt;&lt;/div&gt;&lt;br&gt;\
&lt;div style="display:inline;"&gt;&lt;div style="display:inline; font-size:19.5px;"&gt;cartes de votre pioche jusqu\'à&lt;/div&gt;&lt;/div&gt;&lt;br&gt;\
&lt;div style="display:inline;"&gt;&lt;div style="display:inline; font-size:19.5px;"&gt;dévoiler 3 cartes dont le nom&lt;/div&gt;&lt;/div&gt;&lt;br&gt;\
&lt;div style="display:inline;"&gt;&lt;div style="display:inline; font-size:19.5px;"&gt;ne correspond pas. Prenez-les&lt;/div&gt;&lt;/div&gt;&lt;br&gt;\
&lt;div style="display:inline;"&gt;&lt;div style="display:inline; font-size:19.5px;"&gt;en main et défaussez le reste.&lt;/div&gt;&lt;/div&gt;&lt;br&gt;\
&lt;/div&gt;&lt;/div&gt;&lt;/div&gt;'</v>
      </c>
    </row>
    <row r="563" spans="1:3" x14ac:dyDescent="0.25">
      <c r="A563" t="str">
        <f>IF(AND(MOD(ROW(A558)-1,3)=0,INDEX(artwork.xlsx!G:G,QUOTIENT(ROW(A558)-1,3)+2)&lt;&gt;""),"/* "&amp;INDEX(artwork.xlsx!G:G,QUOTIENT(ROW(A558)-1,3)+2)&amp;" */","  ")&amp;
IF(AND(INDEX(artwork.xlsx!F:F,QUOTIENT(ROW(A558)-1,3)+2)&lt;&gt;""),"/* "&amp;INDEX(artwork.xlsx!F:F,QUOTIENT(ROW(A558)-1,3)+2)&amp;" */","  ")&amp;IF(AND(ISERROR(MATCH("},",B563:B$5003,0)), ISERROR(MATCH("    ];",$A$5:A559,0))),"];","")</f>
        <v xml:space="preserve">    </v>
      </c>
      <c r="B563" t="str">
        <f t="shared" si="11"/>
        <v>},</v>
      </c>
      <c r="C563" s="18" t="str">
        <f>IF(AND(MOD(ROW(A558)-1,3)=0, INDEX(artwork.xlsx!J:J,QUOTIENT(ROW(A558)-1,3)+2)&lt;&gt;""),
     artwork.xlsx!$H$1&amp;": """ &amp;SUBSTITUTE(INDEX(artwork.xlsx!H:H,QUOTIENT(ROW(A558)-1,3)+2)," ","") &amp;""",  " &amp;
     artwork.xlsx!$J$1&amp; ": """ &amp; INDEX(artwork.xlsx!J:J,QUOTIENT(ROW(A558)-1,3)+2) &amp;""",  " &amp;
     artwork.xlsx!$L$1&amp; ": """ &amp; SUBSTITUTE(IF(LEFT(INDEX(artwork.xlsx!L:L,QUOTIENT(ROW(A558)-1,3)+2),4)="http","",artwork.xlsx!$M$1) &amp; INDEX(artwork.xlsx!L:L,QUOTIENT(ROW(A558)-1,3)+2),artwork.xlsx!$N$1,"") &amp; """,",
 IF(AND(MOD(ROW(A558)-1,3)=1,INDEX(artwork.xlsx!J:J,QUOTIENT(ROW(A558)-1,3)+2)&lt;&gt;""),
SUBSTITUTE(    artwork.xlsx!$K$1&amp;": '\\n" &amp;
SUBSTITUTE(SUBSTITUTE(SUBSTITUTE(SUBSTITUTE(SUBSTITUTE(INDEX(artwork.xlsx!K:K,QUOTIENT(ROW(A558)-1,3)+2),"'","\'"),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IF(MOD(ROW(A558)-1,3)=2,"","")))</f>
        <v/>
      </c>
    </row>
    <row r="564" spans="1:3" x14ac:dyDescent="0.25">
      <c r="A564" t="str">
        <f>IF(AND(MOD(ROW(A559)-1,3)=0,INDEX(artwork.xlsx!G:G,QUOTIENT(ROW(A559)-1,3)+2)&lt;&gt;""),"/* "&amp;INDEX(artwork.xlsx!G:G,QUOTIENT(ROW(A559)-1,3)+2)&amp;" */","  ")&amp;
IF(AND(INDEX(artwork.xlsx!F:F,QUOTIENT(ROW(A559)-1,3)+2)&lt;&gt;""),"/* "&amp;INDEX(artwork.xlsx!F:F,QUOTIENT(ROW(A559)-1,3)+2)&amp;" */","  ")&amp;IF(AND(ISERROR(MATCH("},",B564:B$5003,0)), ISERROR(MATCH("    ];",$A$5:A560,0))),"];","")</f>
        <v xml:space="preserve">  /* t */</v>
      </c>
      <c r="B564" t="str">
        <f t="shared" si="11"/>
        <v>{</v>
      </c>
      <c r="C564" s="18" t="str">
        <f>IF(AND(MOD(ROW(A559)-1,3)=0, INDEX(artwork.xlsx!J:J,QUOTIENT(ROW(A559)-1,3)+2)&lt;&gt;""),
     artwork.xlsx!$H$1&amp;": """ &amp;SUBSTITUTE(INDEX(artwork.xlsx!H:H,QUOTIENT(ROW(A559)-1,3)+2)," ","") &amp;""",  " &amp;
     artwork.xlsx!$J$1&amp; ": """ &amp; INDEX(artwork.xlsx!J:J,QUOTIENT(ROW(A559)-1,3)+2) &amp;""",  " &amp;
     artwork.xlsx!$L$1&amp; ": """ &amp; SUBSTITUTE(IF(LEFT(INDEX(artwork.xlsx!L:L,QUOTIENT(ROW(A559)-1,3)+2),4)="http","",artwork.xlsx!$M$1) &amp; INDEX(artwork.xlsx!L:L,QUOTIENT(ROW(A559)-1,3)+2),artwork.xlsx!$N$1,"") &amp; """,",
 IF(AND(MOD(ROW(A559)-1,3)=1,INDEX(artwork.xlsx!J:J,QUOTIENT(ROW(A559)-1,3)+2)&lt;&gt;""),
SUBSTITUTE(    artwork.xlsx!$K$1&amp;": '\\n" &amp;
SUBSTITUTE(SUBSTITUTE(SUBSTITUTE(SUBSTITUTE(SUBSTITUTE(INDEX(artwork.xlsx!K:K,QUOTIENT(ROW(A559)-1,3)+2),"'","\'"),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IF(MOD(ROW(A559)-1,3)=2,"","")))</f>
        <v>id: "masterpiece",  frenchName: "Chef-d'œuvre",  artwork: "http://wiki.dominionstrategy.com/images/d/d9/MasterpieceArt.jpg",</v>
      </c>
    </row>
    <row r="565" spans="1:3" ht="195" x14ac:dyDescent="0.25">
      <c r="A565" t="str">
        <f>IF(AND(MOD(ROW(A560)-1,3)=0,INDEX(artwork.xlsx!G:G,QUOTIENT(ROW(A560)-1,3)+2)&lt;&gt;""),"/* "&amp;INDEX(artwork.xlsx!G:G,QUOTIENT(ROW(A560)-1,3)+2)&amp;" */","  ")&amp;
IF(AND(INDEX(artwork.xlsx!F:F,QUOTIENT(ROW(A560)-1,3)+2)&lt;&gt;""),"/* "&amp;INDEX(artwork.xlsx!F:F,QUOTIENT(ROW(A560)-1,3)+2)&amp;" */","  ")&amp;IF(AND(ISERROR(MATCH("},",B565:B$5003,0)), ISERROR(MATCH("    ];",$A$5:A564,0))),"];","")</f>
        <v xml:space="preserve">  /* t */</v>
      </c>
      <c r="B565" t="str">
        <f t="shared" si="11"/>
        <v/>
      </c>
      <c r="C565" s="18" t="str">
        <f>IF(AND(MOD(ROW(A560)-1,3)=0, INDEX(artwork.xlsx!J:J,QUOTIENT(ROW(A560)-1,3)+2)&lt;&gt;""),
     artwork.xlsx!$H$1&amp;": """ &amp;SUBSTITUTE(INDEX(artwork.xlsx!H:H,QUOTIENT(ROW(A560)-1,3)+2)," ","") &amp;""",  " &amp;
     artwork.xlsx!$J$1&amp; ": """ &amp; INDEX(artwork.xlsx!J:J,QUOTIENT(ROW(A560)-1,3)+2) &amp;""",  " &amp;
     artwork.xlsx!$L$1&amp; ": """ &amp; SUBSTITUTE(IF(LEFT(INDEX(artwork.xlsx!L:L,QUOTIENT(ROW(A560)-1,3)+2),4)="http","",artwork.xlsx!$M$1) &amp; INDEX(artwork.xlsx!L:L,QUOTIENT(ROW(A560)-1,3)+2),artwork.xlsx!$N$1,"") &amp; """,",
 IF(AND(MOD(ROW(A560)-1,3)=1,INDEX(artwork.xlsx!J:J,QUOTIENT(ROW(A560)-1,3)+2)&lt;&gt;""),
SUBSTITUTE(    artwork.xlsx!$K$1&amp;": '\\n" &amp;
SUBSTITUTE(SUBSTITUTE(SUBSTITUTE(SUBSTITUTE(SUBSTITUTE(INDEX(artwork.xlsx!K:K,QUOTIENT(ROW(A560)-1,3)+2),"'","\'"),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IF(MOD(ROW(A560)-1,3)=2,"","")))</f>
        <v>text_html: '\
&lt;div class="card-text" style="top:47px;"&gt;\
&lt;div class="card-text-coin-icon" style="transform:scale(0.53); top:-35px; display: inline;left:110px;"&gt;\
&lt;div class="card-text-coin-text-container" style="display:inline;"&gt;\
&lt;div class="card-text-coin-text" style="color: black; display:inline; top:8px;"&gt;1&lt;/div&gt;&lt;/div&gt;&lt;/div&gt;&lt;div class="horizontal-line" style="width:200px; height:3px;margin-top:40px;"&gt;&lt;/div&gt;&lt;div style="position:relative; top:5px;"&gt;&lt;div style="line-height:18.2px;"&gt;\
&lt;div style="display:inline;"&gt;&lt;div style="display:inline; font-size:18.2px;"&gt;Quand vous achetez cette carte, vous&lt;/div&gt;&lt;/div&gt;&lt;br&gt;\
&lt;div style="display:inline;"&gt;&lt;div style="display:inline; font-size:18.2px;"&gt;pouvez surpayer. Pour chaque       &lt;/div&gt;&lt;/div&gt;&lt;br&gt;\
&lt;div style="display:inline;"&gt;&lt;div style="display:inline; font-size:18.2px;"&gt;surpayé, recevez un Argent.&lt;/div&gt;&lt;/div&gt;&lt;br&gt;\
&lt;/div&gt;&lt;/div&gt;\
&lt;div class="card-text-coin-icon" style="transform:scale(0.19); top:71px; display: inline;left:240px;"&gt;\
&lt;div class="card-text-coin-text-container" style="display:inline;"&gt;\
&lt;div class="card-text-coin-text" style="color: black; display:inline; top:8px;"&gt;&lt;/div&gt;&lt;/div&gt;&lt;/div&gt;&lt;/div&gt;'</v>
      </c>
    </row>
    <row r="566" spans="1:3" x14ac:dyDescent="0.25">
      <c r="A566" t="str">
        <f>IF(AND(MOD(ROW(A561)-1,3)=0,INDEX(artwork.xlsx!G:G,QUOTIENT(ROW(A561)-1,3)+2)&lt;&gt;""),"/* "&amp;INDEX(artwork.xlsx!G:G,QUOTIENT(ROW(A561)-1,3)+2)&amp;" */","  ")&amp;
IF(AND(INDEX(artwork.xlsx!F:F,QUOTIENT(ROW(A561)-1,3)+2)&lt;&gt;""),"/* "&amp;INDEX(artwork.xlsx!F:F,QUOTIENT(ROW(A561)-1,3)+2)&amp;" */","  ")&amp;IF(AND(ISERROR(MATCH("},",B566:B$5003,0)), ISERROR(MATCH("    ];",$A$5:A562,0))),"];","")</f>
        <v xml:space="preserve">  /* t */</v>
      </c>
      <c r="B566" t="str">
        <f t="shared" si="11"/>
        <v>},</v>
      </c>
      <c r="C566" s="18" t="str">
        <f>IF(AND(MOD(ROW(A561)-1,3)=0, INDEX(artwork.xlsx!J:J,QUOTIENT(ROW(A561)-1,3)+2)&lt;&gt;""),
     artwork.xlsx!$H$1&amp;": """ &amp;SUBSTITUTE(INDEX(artwork.xlsx!H:H,QUOTIENT(ROW(A561)-1,3)+2)," ","") &amp;""",  " &amp;
     artwork.xlsx!$J$1&amp; ": """ &amp; INDEX(artwork.xlsx!J:J,QUOTIENT(ROW(A561)-1,3)+2) &amp;""",  " &amp;
     artwork.xlsx!$L$1&amp; ": """ &amp; SUBSTITUTE(IF(LEFT(INDEX(artwork.xlsx!L:L,QUOTIENT(ROW(A561)-1,3)+2),4)="http","",artwork.xlsx!$M$1) &amp; INDEX(artwork.xlsx!L:L,QUOTIENT(ROW(A561)-1,3)+2),artwork.xlsx!$N$1,"") &amp; """,",
 IF(AND(MOD(ROW(A561)-1,3)=1,INDEX(artwork.xlsx!J:J,QUOTIENT(ROW(A561)-1,3)+2)&lt;&gt;""),
SUBSTITUTE(    artwork.xlsx!$K$1&amp;": '\\n" &amp;
SUBSTITUTE(SUBSTITUTE(SUBSTITUTE(SUBSTITUTE(SUBSTITUTE(INDEX(artwork.xlsx!K:K,QUOTIENT(ROW(A561)-1,3)+2),"'","\'"),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IF(MOD(ROW(A561)-1,3)=2,"","")))</f>
        <v/>
      </c>
    </row>
    <row r="567" spans="1:3" x14ac:dyDescent="0.25">
      <c r="A567" t="str">
        <f>IF(AND(MOD(ROW(A562)-1,3)=0,INDEX(artwork.xlsx!G:G,QUOTIENT(ROW(A562)-1,3)+2)&lt;&gt;""),"/* "&amp;INDEX(artwork.xlsx!G:G,QUOTIENT(ROW(A562)-1,3)+2)&amp;" */","  ")&amp;
IF(AND(INDEX(artwork.xlsx!F:F,QUOTIENT(ROW(A562)-1,3)+2)&lt;&gt;""),"/* "&amp;INDEX(artwork.xlsx!F:F,QUOTIENT(ROW(A562)-1,3)+2)&amp;" */","  ")&amp;IF(AND(ISERROR(MATCH("},",B567:B$5003,0)), ISERROR(MATCH("    ];",$A$5:A563,0))),"];","")</f>
        <v xml:space="preserve">    </v>
      </c>
      <c r="B567" t="str">
        <f t="shared" si="11"/>
        <v>{</v>
      </c>
      <c r="C567" s="18" t="str">
        <f>IF(AND(MOD(ROW(A562)-1,3)=0, INDEX(artwork.xlsx!J:J,QUOTIENT(ROW(A562)-1,3)+2)&lt;&gt;""),
     artwork.xlsx!$H$1&amp;": """ &amp;SUBSTITUTE(INDEX(artwork.xlsx!H:H,QUOTIENT(ROW(A562)-1,3)+2)," ","") &amp;""",  " &amp;
     artwork.xlsx!$J$1&amp; ": """ &amp; INDEX(artwork.xlsx!J:J,QUOTIENT(ROW(A562)-1,3)+2) &amp;""",  " &amp;
     artwork.xlsx!$L$1&amp; ": """ &amp; SUBSTITUTE(IF(LEFT(INDEX(artwork.xlsx!L:L,QUOTIENT(ROW(A562)-1,3)+2),4)="http","",artwork.xlsx!$M$1) &amp; INDEX(artwork.xlsx!L:L,QUOTIENT(ROW(A562)-1,3)+2),artwork.xlsx!$N$1,"") &amp; """,",
 IF(AND(MOD(ROW(A562)-1,3)=1,INDEX(artwork.xlsx!J:J,QUOTIENT(ROW(A562)-1,3)+2)&lt;&gt;""),
SUBSTITUTE(    artwork.xlsx!$K$1&amp;": '\\n" &amp;
SUBSTITUTE(SUBSTITUTE(SUBSTITUTE(SUBSTITUTE(SUBSTITUTE(INDEX(artwork.xlsx!K:K,QUOTIENT(ROW(A562)-1,3)+2),"'","\'"),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IF(MOD(ROW(A562)-1,3)=2,"","")))</f>
        <v>id: "merchantguild",  frenchName: "Guilde des marchands",  artwork: "http://wiki.dominionstrategy.com/images/5/5e/Merchant_GuildArt.jpg",</v>
      </c>
    </row>
    <row r="568" spans="1:3" ht="180" x14ac:dyDescent="0.25">
      <c r="A568" t="str">
        <f>IF(AND(MOD(ROW(A563)-1,3)=0,INDEX(artwork.xlsx!G:G,QUOTIENT(ROW(A563)-1,3)+2)&lt;&gt;""),"/* "&amp;INDEX(artwork.xlsx!G:G,QUOTIENT(ROW(A563)-1,3)+2)&amp;" */","  ")&amp;
IF(AND(INDEX(artwork.xlsx!F:F,QUOTIENT(ROW(A563)-1,3)+2)&lt;&gt;""),"/* "&amp;INDEX(artwork.xlsx!F:F,QUOTIENT(ROW(A563)-1,3)+2)&amp;" */","  ")&amp;IF(AND(ISERROR(MATCH("},",B568:B$5003,0)), ISERROR(MATCH("    ];",$A$5:A567,0))),"];","")</f>
        <v xml:space="preserve">    </v>
      </c>
      <c r="B568" t="str">
        <f t="shared" si="11"/>
        <v/>
      </c>
      <c r="C568" s="18" t="str">
        <f>IF(AND(MOD(ROW(A563)-1,3)=0, INDEX(artwork.xlsx!J:J,QUOTIENT(ROW(A563)-1,3)+2)&lt;&gt;""),
     artwork.xlsx!$H$1&amp;": """ &amp;SUBSTITUTE(INDEX(artwork.xlsx!H:H,QUOTIENT(ROW(A563)-1,3)+2)," ","") &amp;""",  " &amp;
     artwork.xlsx!$J$1&amp; ": """ &amp; INDEX(artwork.xlsx!J:J,QUOTIENT(ROW(A563)-1,3)+2) &amp;""",  " &amp;
     artwork.xlsx!$L$1&amp; ": """ &amp; SUBSTITUTE(IF(LEFT(INDEX(artwork.xlsx!L:L,QUOTIENT(ROW(A563)-1,3)+2),4)="http","",artwork.xlsx!$M$1) &amp; INDEX(artwork.xlsx!L:L,QUOTIENT(ROW(A563)-1,3)+2),artwork.xlsx!$N$1,"") &amp; """,",
 IF(AND(MOD(ROW(A563)-1,3)=1,INDEX(artwork.xlsx!J:J,QUOTIENT(ROW(A563)-1,3)+2)&lt;&gt;""),
SUBSTITUTE(    artwork.xlsx!$K$1&amp;": '\\n" &amp;
SUBSTITUTE(SUBSTITUTE(SUBSTITUTE(SUBSTITUTE(SUBSTITUTE(INDEX(artwork.xlsx!K:K,QUOTIENT(ROW(A563)-1,3)+2),"'","\'"),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IF(MOD(ROW(A563)-1,3)=2,"","")))</f>
        <v>text_html: '\
&lt;div class="card-text" style="top:20px;"&gt;&lt;div style="font-weight: bold;"&gt;&lt;div style="line-height:28px;"&gt;\
&lt;div style="display:inline;"&gt;&lt;div style="display:inline; font-size:28px;"&gt;+1 Achat&lt;/div&gt;&lt;/div&gt;&lt;br&gt;\
&lt;div style="display:inline;"&gt;&lt;div style="display:inline; font-size:28px;"&gt;&lt;div style="position: relative; left:-12px;top:1px;"&gt;+&lt;/div&gt;&lt;/div&gt;&lt;/div&gt;&lt;br&gt;\
&lt;/div&gt;&lt;/div&gt;&lt;div class="horizontal-line" style="width:200px; height:3px;margin-top:-10px;"&gt;&lt;/div&gt;&lt;div style="position:relative; top:5px;"&gt;&lt;div style="line-height:19px;"&gt;\
&lt;div style="display:inline;"&gt;&lt;div style="display:inline; font-size:19px;"&gt;Lorsque cette carte est en jeu,&lt;/div&gt;&lt;/div&gt;&lt;br&gt;\
&lt;div style="display:inline;"&gt;&lt;div style="display:inline; font-size:19px;"&gt;quand vous achetez une carte,&lt;/div&gt;&lt;/div&gt;&lt;br&gt;\
&lt;div style="display:inline;"&gt;&lt;div style="display:inline; font-size:19px;"&gt;&lt;div style="display: inline; font-weight: bold;"&gt;+1 Coffres&lt;/div&gt;&lt;/div&gt;&lt;/div&gt;&lt;br&gt;\
&lt;/div&gt;&lt;/div&gt;\
&lt;div class="card-text-coin-icon" style="transform:scale(0.22); top:30px; display: inline;left:140px;"&gt;\
&lt;div class="card-text-coin-text-container" style="display:inline;"&gt;\
&lt;div class="card-text-coin-text" style="color: black; display:inline; top:8px;"&gt;1&lt;/div&gt;&lt;/div&gt;&lt;/div&gt;&lt;/div&gt;'</v>
      </c>
    </row>
    <row r="569" spans="1:3" x14ac:dyDescent="0.25">
      <c r="A569" t="str">
        <f>IF(AND(MOD(ROW(A564)-1,3)=0,INDEX(artwork.xlsx!G:G,QUOTIENT(ROW(A564)-1,3)+2)&lt;&gt;""),"/* "&amp;INDEX(artwork.xlsx!G:G,QUOTIENT(ROW(A564)-1,3)+2)&amp;" */","  ")&amp;
IF(AND(INDEX(artwork.xlsx!F:F,QUOTIENT(ROW(A564)-1,3)+2)&lt;&gt;""),"/* "&amp;INDEX(artwork.xlsx!F:F,QUOTIENT(ROW(A564)-1,3)+2)&amp;" */","  ")&amp;IF(AND(ISERROR(MATCH("},",B569:B$5003,0)), ISERROR(MATCH("    ];",$A$5:A565,0))),"];","")</f>
        <v xml:space="preserve">    </v>
      </c>
      <c r="B569" t="str">
        <f t="shared" si="11"/>
        <v>},</v>
      </c>
      <c r="C569" s="18" t="str">
        <f>IF(AND(MOD(ROW(A564)-1,3)=0, INDEX(artwork.xlsx!J:J,QUOTIENT(ROW(A564)-1,3)+2)&lt;&gt;""),
     artwork.xlsx!$H$1&amp;": """ &amp;SUBSTITUTE(INDEX(artwork.xlsx!H:H,QUOTIENT(ROW(A564)-1,3)+2)," ","") &amp;""",  " &amp;
     artwork.xlsx!$J$1&amp; ": """ &amp; INDEX(artwork.xlsx!J:J,QUOTIENT(ROW(A564)-1,3)+2) &amp;""",  " &amp;
     artwork.xlsx!$L$1&amp; ": """ &amp; SUBSTITUTE(IF(LEFT(INDEX(artwork.xlsx!L:L,QUOTIENT(ROW(A564)-1,3)+2),4)="http","",artwork.xlsx!$M$1) &amp; INDEX(artwork.xlsx!L:L,QUOTIENT(ROW(A564)-1,3)+2),artwork.xlsx!$N$1,"") &amp; """,",
 IF(AND(MOD(ROW(A564)-1,3)=1,INDEX(artwork.xlsx!J:J,QUOTIENT(ROW(A564)-1,3)+2)&lt;&gt;""),
SUBSTITUTE(    artwork.xlsx!$K$1&amp;": '\\n" &amp;
SUBSTITUTE(SUBSTITUTE(SUBSTITUTE(SUBSTITUTE(SUBSTITUTE(INDEX(artwork.xlsx!K:K,QUOTIENT(ROW(A564)-1,3)+2),"'","\'"),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IF(MOD(ROW(A564)-1,3)=2,"","")))</f>
        <v/>
      </c>
    </row>
    <row r="570" spans="1:3" x14ac:dyDescent="0.25">
      <c r="A570" t="str">
        <f>IF(AND(MOD(ROW(A565)-1,3)=0,INDEX(artwork.xlsx!G:G,QUOTIENT(ROW(A565)-1,3)+2)&lt;&gt;""),"/* "&amp;INDEX(artwork.xlsx!G:G,QUOTIENT(ROW(A565)-1,3)+2)&amp;" */","  ")&amp;
IF(AND(INDEX(artwork.xlsx!F:F,QUOTIENT(ROW(A565)-1,3)+2)&lt;&gt;""),"/* "&amp;INDEX(artwork.xlsx!F:F,QUOTIENT(ROW(A565)-1,3)+2)&amp;" */","  ")&amp;IF(AND(ISERROR(MATCH("},",B570:B$5003,0)), ISERROR(MATCH("    ];",$A$5:A566,0))),"];","")</f>
        <v xml:space="preserve">    </v>
      </c>
      <c r="B570" t="str">
        <f t="shared" si="11"/>
        <v>{</v>
      </c>
      <c r="C570" s="18" t="str">
        <f>IF(AND(MOD(ROW(A565)-1,3)=0, INDEX(artwork.xlsx!J:J,QUOTIENT(ROW(A565)-1,3)+2)&lt;&gt;""),
     artwork.xlsx!$H$1&amp;": """ &amp;SUBSTITUTE(INDEX(artwork.xlsx!H:H,QUOTIENT(ROW(A565)-1,3)+2)," ","") &amp;""",  " &amp;
     artwork.xlsx!$J$1&amp; ": """ &amp; INDEX(artwork.xlsx!J:J,QUOTIENT(ROW(A565)-1,3)+2) &amp;""",  " &amp;
     artwork.xlsx!$L$1&amp; ": """ &amp; SUBSTITUTE(IF(LEFT(INDEX(artwork.xlsx!L:L,QUOTIENT(ROW(A565)-1,3)+2),4)="http","",artwork.xlsx!$M$1) &amp; INDEX(artwork.xlsx!L:L,QUOTIENT(ROW(A565)-1,3)+2),artwork.xlsx!$N$1,"") &amp; """,",
 IF(AND(MOD(ROW(A565)-1,3)=1,INDEX(artwork.xlsx!J:J,QUOTIENT(ROW(A565)-1,3)+2)&lt;&gt;""),
SUBSTITUTE(    artwork.xlsx!$K$1&amp;": '\\n" &amp;
SUBSTITUTE(SUBSTITUTE(SUBSTITUTE(SUBSTITUTE(SUBSTITUTE(INDEX(artwork.xlsx!K:K,QUOTIENT(ROW(A565)-1,3)+2),"'","\'"),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IF(MOD(ROW(A565)-1,3)=2,"","")))</f>
        <v>id: "plaza",  frenchName: "Place du village",  artwork: "http://wiki.dominionstrategy.com/images/a/a1/PlazaArt.jpg",</v>
      </c>
    </row>
    <row r="571" spans="1:3" ht="120" x14ac:dyDescent="0.25">
      <c r="A571" t="str">
        <f>IF(AND(MOD(ROW(A566)-1,3)=0,INDEX(artwork.xlsx!G:G,QUOTIENT(ROW(A566)-1,3)+2)&lt;&gt;""),"/* "&amp;INDEX(artwork.xlsx!G:G,QUOTIENT(ROW(A566)-1,3)+2)&amp;" */","  ")&amp;
IF(AND(INDEX(artwork.xlsx!F:F,QUOTIENT(ROW(A566)-1,3)+2)&lt;&gt;""),"/* "&amp;INDEX(artwork.xlsx!F:F,QUOTIENT(ROW(A566)-1,3)+2)&amp;" */","  ")&amp;IF(AND(ISERROR(MATCH("},",B571:B$5003,0)), ISERROR(MATCH("    ];",$A$5:A570,0))),"];","")</f>
        <v xml:space="preserve">    </v>
      </c>
      <c r="B571" t="str">
        <f t="shared" si="11"/>
        <v/>
      </c>
      <c r="C571" s="18" t="str">
        <f>IF(AND(MOD(ROW(A566)-1,3)=0, INDEX(artwork.xlsx!J:J,QUOTIENT(ROW(A566)-1,3)+2)&lt;&gt;""),
     artwork.xlsx!$H$1&amp;": """ &amp;SUBSTITUTE(INDEX(artwork.xlsx!H:H,QUOTIENT(ROW(A566)-1,3)+2)," ","") &amp;""",  " &amp;
     artwork.xlsx!$J$1&amp; ": """ &amp; INDEX(artwork.xlsx!J:J,QUOTIENT(ROW(A566)-1,3)+2) &amp;""",  " &amp;
     artwork.xlsx!$L$1&amp; ": """ &amp; SUBSTITUTE(IF(LEFT(INDEX(artwork.xlsx!L:L,QUOTIENT(ROW(A566)-1,3)+2),4)="http","",artwork.xlsx!$M$1) &amp; INDEX(artwork.xlsx!L:L,QUOTIENT(ROW(A566)-1,3)+2),artwork.xlsx!$N$1,"") &amp; """,",
 IF(AND(MOD(ROW(A566)-1,3)=1,INDEX(artwork.xlsx!J:J,QUOTIENT(ROW(A566)-1,3)+2)&lt;&gt;""),
SUBSTITUTE(    artwork.xlsx!$K$1&amp;": '\\n" &amp;
SUBSTITUTE(SUBSTITUTE(SUBSTITUTE(SUBSTITUTE(SUBSTITUTE(INDEX(artwork.xlsx!K:K,QUOTIENT(ROW(A566)-1,3)+2),"'","\'"),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IF(MOD(ROW(A566)-1,3)=2,"","")))</f>
        <v>text_html: '\
&lt;div class="card-text" style="top:29px;"&gt;&lt;div style="position:relative; top:5px;"&gt;&lt;div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font-size:28px;"&gt;+2 Actions&lt;/div&gt;&lt;/div&gt;&lt;br&gt;\
&lt;/div&gt;&lt;/div&gt;&lt;/div&gt;&lt;div style="position:relative; top:10px;"&gt;&lt;div style="line-height:20px;"&gt;\
&lt;div style="display:inline;"&gt;&lt;div style="display:inline; font-size:20px;"&gt;Vous pouvez défausser une carte&lt;/div&gt;&lt;/div&gt;&lt;br&gt;\
&lt;div style="display:inline;"&gt;&lt;div style="display:inline; font-size:20px;"&gt;Trésor pour &lt;div style="display: inline; font-weight: bold;"&gt;+1 Coffres&lt;/div&gt;&lt;/div&gt;&lt;/div&gt;&lt;br&gt;\
&lt;/div&gt;&lt;/div&gt;&lt;/div&gt;'</v>
      </c>
    </row>
    <row r="572" spans="1:3" x14ac:dyDescent="0.25">
      <c r="A572" t="str">
        <f>IF(AND(MOD(ROW(A567)-1,3)=0,INDEX(artwork.xlsx!G:G,QUOTIENT(ROW(A567)-1,3)+2)&lt;&gt;""),"/* "&amp;INDEX(artwork.xlsx!G:G,QUOTIENT(ROW(A567)-1,3)+2)&amp;" */","  ")&amp;
IF(AND(INDEX(artwork.xlsx!F:F,QUOTIENT(ROW(A567)-1,3)+2)&lt;&gt;""),"/* "&amp;INDEX(artwork.xlsx!F:F,QUOTIENT(ROW(A567)-1,3)+2)&amp;" */","  ")&amp;IF(AND(ISERROR(MATCH("},",B572:B$5003,0)), ISERROR(MATCH("    ];",$A$5:A568,0))),"];","")</f>
        <v xml:space="preserve">    </v>
      </c>
      <c r="B572" t="str">
        <f t="shared" si="11"/>
        <v>},</v>
      </c>
      <c r="C572" s="18" t="str">
        <f>IF(AND(MOD(ROW(A567)-1,3)=0, INDEX(artwork.xlsx!J:J,QUOTIENT(ROW(A567)-1,3)+2)&lt;&gt;""),
     artwork.xlsx!$H$1&amp;": """ &amp;SUBSTITUTE(INDEX(artwork.xlsx!H:H,QUOTIENT(ROW(A567)-1,3)+2)," ","") &amp;""",  " &amp;
     artwork.xlsx!$J$1&amp; ": """ &amp; INDEX(artwork.xlsx!J:J,QUOTIENT(ROW(A567)-1,3)+2) &amp;""",  " &amp;
     artwork.xlsx!$L$1&amp; ": """ &amp; SUBSTITUTE(IF(LEFT(INDEX(artwork.xlsx!L:L,QUOTIENT(ROW(A567)-1,3)+2),4)="http","",artwork.xlsx!$M$1) &amp; INDEX(artwork.xlsx!L:L,QUOTIENT(ROW(A567)-1,3)+2),artwork.xlsx!$N$1,"") &amp; """,",
 IF(AND(MOD(ROW(A567)-1,3)=1,INDEX(artwork.xlsx!J:J,QUOTIENT(ROW(A567)-1,3)+2)&lt;&gt;""),
SUBSTITUTE(    artwork.xlsx!$K$1&amp;": '\\n" &amp;
SUBSTITUTE(SUBSTITUTE(SUBSTITUTE(SUBSTITUTE(SUBSTITUTE(INDEX(artwork.xlsx!K:K,QUOTIENT(ROW(A567)-1,3)+2),"'","\'"),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IF(MOD(ROW(A567)-1,3)=2,"","")))</f>
        <v/>
      </c>
    </row>
    <row r="573" spans="1:3" x14ac:dyDescent="0.25">
      <c r="A573" t="str">
        <f>IF(AND(MOD(ROW(A568)-1,3)=0,INDEX(artwork.xlsx!G:G,QUOTIENT(ROW(A568)-1,3)+2)&lt;&gt;""),"/* "&amp;INDEX(artwork.xlsx!G:G,QUOTIENT(ROW(A568)-1,3)+2)&amp;" */","  ")&amp;
IF(AND(INDEX(artwork.xlsx!F:F,QUOTIENT(ROW(A568)-1,3)+2)&lt;&gt;""),"/* "&amp;INDEX(artwork.xlsx!F:F,QUOTIENT(ROW(A568)-1,3)+2)&amp;" */","  ")&amp;IF(AND(ISERROR(MATCH("},",B573:B$5003,0)), ISERROR(MATCH("    ];",$A$5:A569,0))),"];","")</f>
        <v xml:space="preserve">    </v>
      </c>
      <c r="B573" t="str">
        <f t="shared" si="11"/>
        <v>{</v>
      </c>
      <c r="C573" s="18" t="str">
        <f>IF(AND(MOD(ROW(A568)-1,3)=0, INDEX(artwork.xlsx!J:J,QUOTIENT(ROW(A568)-1,3)+2)&lt;&gt;""),
     artwork.xlsx!$H$1&amp;": """ &amp;SUBSTITUTE(INDEX(artwork.xlsx!H:H,QUOTIENT(ROW(A568)-1,3)+2)," ","") &amp;""",  " &amp;
     artwork.xlsx!$J$1&amp; ": """ &amp; INDEX(artwork.xlsx!J:J,QUOTIENT(ROW(A568)-1,3)+2) &amp;""",  " &amp;
     artwork.xlsx!$L$1&amp; ": """ &amp; SUBSTITUTE(IF(LEFT(INDEX(artwork.xlsx!L:L,QUOTIENT(ROW(A568)-1,3)+2),4)="http","",artwork.xlsx!$M$1) &amp; INDEX(artwork.xlsx!L:L,QUOTIENT(ROW(A568)-1,3)+2),artwork.xlsx!$N$1,"") &amp; """,",
 IF(AND(MOD(ROW(A568)-1,3)=1,INDEX(artwork.xlsx!J:J,QUOTIENT(ROW(A568)-1,3)+2)&lt;&gt;""),
SUBSTITUTE(    artwork.xlsx!$K$1&amp;": '\\n" &amp;
SUBSTITUTE(SUBSTITUTE(SUBSTITUTE(SUBSTITUTE(SUBSTITUTE(INDEX(artwork.xlsx!K:K,QUOTIENT(ROW(A568)-1,3)+2),"'","\'"),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IF(MOD(ROW(A568)-1,3)=2,"","")))</f>
        <v>id: "soothsayer",  frenchName: "Devin",  artwork: "http://wiki.dominionstrategy.com/images/f/ff/SoothsayerArt.jpg",</v>
      </c>
    </row>
    <row r="574" spans="1:3" ht="105" x14ac:dyDescent="0.25">
      <c r="A574" t="str">
        <f>IF(AND(MOD(ROW(A569)-1,3)=0,INDEX(artwork.xlsx!G:G,QUOTIENT(ROW(A569)-1,3)+2)&lt;&gt;""),"/* "&amp;INDEX(artwork.xlsx!G:G,QUOTIENT(ROW(A569)-1,3)+2)&amp;" */","  ")&amp;
IF(AND(INDEX(artwork.xlsx!F:F,QUOTIENT(ROW(A569)-1,3)+2)&lt;&gt;""),"/* "&amp;INDEX(artwork.xlsx!F:F,QUOTIENT(ROW(A569)-1,3)+2)&amp;" */","  ")&amp;IF(AND(ISERROR(MATCH("},",B574:B$5003,0)), ISERROR(MATCH("    ];",$A$5:A573,0))),"];","")</f>
        <v xml:space="preserve">    </v>
      </c>
      <c r="B574" t="str">
        <f t="shared" si="11"/>
        <v/>
      </c>
      <c r="C574" s="18" t="str">
        <f>IF(AND(MOD(ROW(A569)-1,3)=0, INDEX(artwork.xlsx!J:J,QUOTIENT(ROW(A569)-1,3)+2)&lt;&gt;""),
     artwork.xlsx!$H$1&amp;": """ &amp;SUBSTITUTE(INDEX(artwork.xlsx!H:H,QUOTIENT(ROW(A569)-1,3)+2)," ","") &amp;""",  " &amp;
     artwork.xlsx!$J$1&amp; ": """ &amp; INDEX(artwork.xlsx!J:J,QUOTIENT(ROW(A569)-1,3)+2) &amp;""",  " &amp;
     artwork.xlsx!$L$1&amp; ": """ &amp; SUBSTITUTE(IF(LEFT(INDEX(artwork.xlsx!L:L,QUOTIENT(ROW(A569)-1,3)+2),4)="http","",artwork.xlsx!$M$1) &amp; INDEX(artwork.xlsx!L:L,QUOTIENT(ROW(A569)-1,3)+2),artwork.xlsx!$N$1,"") &amp; """,",
 IF(AND(MOD(ROW(A569)-1,3)=1,INDEX(artwork.xlsx!J:J,QUOTIENT(ROW(A569)-1,3)+2)&lt;&gt;""),
SUBSTITUTE(    artwork.xlsx!$K$1&amp;": '\\n" &amp;
SUBSTITUTE(SUBSTITUTE(SUBSTITUTE(SUBSTITUTE(SUBSTITUTE(INDEX(artwork.xlsx!K:K,QUOTIENT(ROW(A569)-1,3)+2),"'","\'"),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IF(MOD(ROW(A569)-1,3)=2,"","")))</f>
        <v>text_html: '\
&lt;div class="card-text" style="top:29px;"&gt;&lt;div style="position:relative; top:5px;"&gt;&lt;div style="line-height:20px;"&gt;\
&lt;div style="display:inline;"&gt;&lt;div style="display:inline; font-size:20px;"&gt;Recevez un Or.&lt;/div&gt;&lt;/div&gt;&lt;br&gt;\
&lt;div style="display:inline;"&gt;&lt;div style="display:inline; font-size:20px;"&gt;Tous vos adversaires reçoivent&lt;/div&gt;&lt;/div&gt;&lt;br&gt;\
&lt;div style="display:inline;"&gt;&lt;div style="display:inline; font-size:20px;"&gt;une Malédiction, et dans ce cas,&lt;/div&gt;&lt;/div&gt;&lt;br&gt;\
&lt;div style="display:inline;"&gt;&lt;div style="display:inline; font-size:20px;"&gt;piochent une carte.&lt;/div&gt;&lt;/div&gt;&lt;br&gt;\
&lt;/div&gt;&lt;/div&gt;&lt;/div&gt;'</v>
      </c>
    </row>
    <row r="575" spans="1:3" x14ac:dyDescent="0.25">
      <c r="A575" t="str">
        <f>IF(AND(MOD(ROW(A570)-1,3)=0,INDEX(artwork.xlsx!G:G,QUOTIENT(ROW(A570)-1,3)+2)&lt;&gt;""),"/* "&amp;INDEX(artwork.xlsx!G:G,QUOTIENT(ROW(A570)-1,3)+2)&amp;" */","  ")&amp;
IF(AND(INDEX(artwork.xlsx!F:F,QUOTIENT(ROW(A570)-1,3)+2)&lt;&gt;""),"/* "&amp;INDEX(artwork.xlsx!F:F,QUOTIENT(ROW(A570)-1,3)+2)&amp;" */","  ")&amp;IF(AND(ISERROR(MATCH("},",B575:B$5003,0)), ISERROR(MATCH("    ];",$A$5:A571,0))),"];","")</f>
        <v xml:space="preserve">    </v>
      </c>
      <c r="B575" t="str">
        <f t="shared" si="11"/>
        <v>},</v>
      </c>
      <c r="C575" s="18" t="str">
        <f>IF(AND(MOD(ROW(A570)-1,3)=0, INDEX(artwork.xlsx!J:J,QUOTIENT(ROW(A570)-1,3)+2)&lt;&gt;""),
     artwork.xlsx!$H$1&amp;": """ &amp;SUBSTITUTE(INDEX(artwork.xlsx!H:H,QUOTIENT(ROW(A570)-1,3)+2)," ","") &amp;""",  " &amp;
     artwork.xlsx!$J$1&amp; ": """ &amp; INDEX(artwork.xlsx!J:J,QUOTIENT(ROW(A570)-1,3)+2) &amp;""",  " &amp;
     artwork.xlsx!$L$1&amp; ": """ &amp; SUBSTITUTE(IF(LEFT(INDEX(artwork.xlsx!L:L,QUOTIENT(ROW(A570)-1,3)+2),4)="http","",artwork.xlsx!$M$1) &amp; INDEX(artwork.xlsx!L:L,QUOTIENT(ROW(A570)-1,3)+2),artwork.xlsx!$N$1,"") &amp; """,",
 IF(AND(MOD(ROW(A570)-1,3)=1,INDEX(artwork.xlsx!J:J,QUOTIENT(ROW(A570)-1,3)+2)&lt;&gt;""),
SUBSTITUTE(    artwork.xlsx!$K$1&amp;": '\\n" &amp;
SUBSTITUTE(SUBSTITUTE(SUBSTITUTE(SUBSTITUTE(SUBSTITUTE(INDEX(artwork.xlsx!K:K,QUOTIENT(ROW(A570)-1,3)+2),"'","\'"),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IF(MOD(ROW(A570)-1,3)=2,"","")))</f>
        <v/>
      </c>
    </row>
    <row r="576" spans="1:3" x14ac:dyDescent="0.25">
      <c r="A576" t="str">
        <f>IF(AND(MOD(ROW(A571)-1,3)=0,INDEX(artwork.xlsx!G:G,QUOTIENT(ROW(A571)-1,3)+2)&lt;&gt;""),"/* "&amp;INDEX(artwork.xlsx!G:G,QUOTIENT(ROW(A571)-1,3)+2)&amp;" */","  ")&amp;
IF(AND(INDEX(artwork.xlsx!F:F,QUOTIENT(ROW(A571)-1,3)+2)&lt;&gt;""),"/* "&amp;INDEX(artwork.xlsx!F:F,QUOTIENT(ROW(A571)-1,3)+2)&amp;" */","  ")&amp;IF(AND(ISERROR(MATCH("},",B576:B$5003,0)), ISERROR(MATCH("    ];",$A$5:A572,0))),"];","")</f>
        <v xml:space="preserve">    </v>
      </c>
      <c r="B576" t="str">
        <f t="shared" si="11"/>
        <v>{</v>
      </c>
      <c r="C576" s="18" t="str">
        <f>IF(AND(MOD(ROW(A571)-1,3)=0, INDEX(artwork.xlsx!J:J,QUOTIENT(ROW(A571)-1,3)+2)&lt;&gt;""),
     artwork.xlsx!$H$1&amp;": """ &amp;SUBSTITUTE(INDEX(artwork.xlsx!H:H,QUOTIENT(ROW(A571)-1,3)+2)," ","") &amp;""",  " &amp;
     artwork.xlsx!$J$1&amp; ": """ &amp; INDEX(artwork.xlsx!J:J,QUOTIENT(ROW(A571)-1,3)+2) &amp;""",  " &amp;
     artwork.xlsx!$L$1&amp; ": """ &amp; SUBSTITUTE(IF(LEFT(INDEX(artwork.xlsx!L:L,QUOTIENT(ROW(A571)-1,3)+2),4)="http","",artwork.xlsx!$M$1) &amp; INDEX(artwork.xlsx!L:L,QUOTIENT(ROW(A571)-1,3)+2),artwork.xlsx!$N$1,"") &amp; """,",
 IF(AND(MOD(ROW(A571)-1,3)=1,INDEX(artwork.xlsx!J:J,QUOTIENT(ROW(A571)-1,3)+2)&lt;&gt;""),
SUBSTITUTE(    artwork.xlsx!$K$1&amp;": '\\n" &amp;
SUBSTITUTE(SUBSTITUTE(SUBSTITUTE(SUBSTITUTE(SUBSTITUTE(INDEX(artwork.xlsx!K:K,QUOTIENT(ROW(A571)-1,3)+2),"'","\'"),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IF(MOD(ROW(A571)-1,3)=2,"","")))</f>
        <v>id: "stonemason",  frenchName: "Tailleur de pierre",  artwork: "http://wiki.dominionstrategy.com/images/5/59/StonemasonArt.jpg",</v>
      </c>
    </row>
    <row r="577" spans="1:3" ht="150" x14ac:dyDescent="0.25">
      <c r="A577" t="str">
        <f>IF(AND(MOD(ROW(A572)-1,3)=0,INDEX(artwork.xlsx!G:G,QUOTIENT(ROW(A572)-1,3)+2)&lt;&gt;""),"/* "&amp;INDEX(artwork.xlsx!G:G,QUOTIENT(ROW(A572)-1,3)+2)&amp;" */","  ")&amp;
IF(AND(INDEX(artwork.xlsx!F:F,QUOTIENT(ROW(A572)-1,3)+2)&lt;&gt;""),"/* "&amp;INDEX(artwork.xlsx!F:F,QUOTIENT(ROW(A572)-1,3)+2)&amp;" */","  ")&amp;IF(AND(ISERROR(MATCH("},",B577:B$5003,0)), ISERROR(MATCH("    ];",$A$5:A576,0))),"];","")</f>
        <v xml:space="preserve">    </v>
      </c>
      <c r="B577" t="str">
        <f t="shared" si="11"/>
        <v/>
      </c>
      <c r="C577" s="18" t="str">
        <f>IF(AND(MOD(ROW(A572)-1,3)=0, INDEX(artwork.xlsx!J:J,QUOTIENT(ROW(A572)-1,3)+2)&lt;&gt;""),
     artwork.xlsx!$H$1&amp;": """ &amp;SUBSTITUTE(INDEX(artwork.xlsx!H:H,QUOTIENT(ROW(A572)-1,3)+2)," ","") &amp;""",  " &amp;
     artwork.xlsx!$J$1&amp; ": """ &amp; INDEX(artwork.xlsx!J:J,QUOTIENT(ROW(A572)-1,3)+2) &amp;""",  " &amp;
     artwork.xlsx!$L$1&amp; ": """ &amp; SUBSTITUTE(IF(LEFT(INDEX(artwork.xlsx!L:L,QUOTIENT(ROW(A572)-1,3)+2),4)="http","",artwork.xlsx!$M$1) &amp; INDEX(artwork.xlsx!L:L,QUOTIENT(ROW(A572)-1,3)+2),artwork.xlsx!$N$1,"") &amp; """,",
 IF(AND(MOD(ROW(A572)-1,3)=1,INDEX(artwork.xlsx!J:J,QUOTIENT(ROW(A572)-1,3)+2)&lt;&gt;""),
SUBSTITUTE(    artwork.xlsx!$K$1&amp;": '\\n" &amp;
SUBSTITUTE(SUBSTITUTE(SUBSTITUTE(SUBSTITUTE(SUBSTITUTE(INDEX(artwork.xlsx!K:K,QUOTIENT(ROW(A572)-1,3)+2),"'","\'"),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IF(MOD(ROW(A572)-1,3)=2,"","")))</f>
        <v>text_html: '\
&lt;div class="card-text" style="top:10px;"&gt;&lt;div style="position:relative; top:8px;"&gt;&lt;div style="line-height:18.5px;"&gt;\
&lt;div style="display:inline;"&gt;&lt;div style="display:inline; font-size:18.5px;"&gt;Écartez une carte de votre main.&lt;/div&gt;&lt;/div&gt;&lt;br&gt;\
&lt;div style="display:inline;"&gt;&lt;div style="display:inline; font-size:18.5px;"&gt;Recevez 2 cartes de coût inférieur.&lt;/div&gt;&lt;/div&gt;&lt;br&gt;\
&lt;/div&gt;&lt;/div&gt;&lt;div class="horizontal-line" style="width:200px; height:3px;margin-top:18px;"&gt;&lt;/div&gt;&lt;div style="position:relative; top:3px;"&gt;&lt;div style="line-height:18.5px;"&gt;\
&lt;div style="display:inline;"&gt;&lt;div style="display:inline; font-size:18.5px;"&gt;Quand vous achetez cette carte, vous&lt;/div&gt;&lt;/div&gt;&lt;br&gt;\
&lt;div style="display:inline;"&gt;&lt;div style="display:inline; font-size:18.5px;"&gt;pouvez surpayer. Dans cas, recevez&lt;/div&gt;&lt;/div&gt;&lt;br&gt;\
&lt;div style="display:inline;"&gt;&lt;div style="display:inline; font-size:18.5px;"&gt;2 cartes Action coûtant exactement&lt;/div&gt;&lt;/div&gt;&lt;br&gt;\
&lt;div style="display:inline;"&gt;&lt;div style="display:inline; font-size:18.5px;"&gt;le montant surpayé.&lt;/div&gt;&lt;/div&gt;&lt;br&gt;\
&lt;/div&gt;&lt;/div&gt;&lt;/div&gt;'</v>
      </c>
    </row>
    <row r="578" spans="1:3" x14ac:dyDescent="0.25">
      <c r="A578" t="str">
        <f>IF(AND(MOD(ROW(A573)-1,3)=0,INDEX(artwork.xlsx!G:G,QUOTIENT(ROW(A573)-1,3)+2)&lt;&gt;""),"/* "&amp;INDEX(artwork.xlsx!G:G,QUOTIENT(ROW(A573)-1,3)+2)&amp;" */","  ")&amp;
IF(AND(INDEX(artwork.xlsx!F:F,QUOTIENT(ROW(A573)-1,3)+2)&lt;&gt;""),"/* "&amp;INDEX(artwork.xlsx!F:F,QUOTIENT(ROW(A573)-1,3)+2)&amp;" */","  ")&amp;IF(AND(ISERROR(MATCH("},",B578:B$5003,0)), ISERROR(MATCH("    ];",$A$5:A574,0))),"];","")</f>
        <v xml:space="preserve">    </v>
      </c>
      <c r="B578" t="str">
        <f t="shared" si="11"/>
        <v>},</v>
      </c>
      <c r="C578" s="18" t="str">
        <f>IF(AND(MOD(ROW(A573)-1,3)=0, INDEX(artwork.xlsx!J:J,QUOTIENT(ROW(A573)-1,3)+2)&lt;&gt;""),
     artwork.xlsx!$H$1&amp;": """ &amp;SUBSTITUTE(INDEX(artwork.xlsx!H:H,QUOTIENT(ROW(A573)-1,3)+2)," ","") &amp;""",  " &amp;
     artwork.xlsx!$J$1&amp; ": """ &amp; INDEX(artwork.xlsx!J:J,QUOTIENT(ROW(A573)-1,3)+2) &amp;""",  " &amp;
     artwork.xlsx!$L$1&amp; ": """ &amp; SUBSTITUTE(IF(LEFT(INDEX(artwork.xlsx!L:L,QUOTIENT(ROW(A573)-1,3)+2),4)="http","",artwork.xlsx!$M$1) &amp; INDEX(artwork.xlsx!L:L,QUOTIENT(ROW(A573)-1,3)+2),artwork.xlsx!$N$1,"") &amp; """,",
 IF(AND(MOD(ROW(A573)-1,3)=1,INDEX(artwork.xlsx!J:J,QUOTIENT(ROW(A573)-1,3)+2)&lt;&gt;""),
SUBSTITUTE(    artwork.xlsx!$K$1&amp;": '\\n" &amp;
SUBSTITUTE(SUBSTITUTE(SUBSTITUTE(SUBSTITUTE(SUBSTITUTE(INDEX(artwork.xlsx!K:K,QUOTIENT(ROW(A573)-1,3)+2),"'","\'"),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IF(MOD(ROW(A573)-1,3)=2,"","")))</f>
        <v/>
      </c>
    </row>
    <row r="579" spans="1:3" x14ac:dyDescent="0.25">
      <c r="A579" t="str">
        <f>IF(AND(MOD(ROW(A574)-1,3)=0,INDEX(artwork.xlsx!G:G,QUOTIENT(ROW(A574)-1,3)+2)&lt;&gt;""),"/* "&amp;INDEX(artwork.xlsx!G:G,QUOTIENT(ROW(A574)-1,3)+2)&amp;" */","  ")&amp;
IF(AND(INDEX(artwork.xlsx!F:F,QUOTIENT(ROW(A574)-1,3)+2)&lt;&gt;""),"/* "&amp;INDEX(artwork.xlsx!F:F,QUOTIENT(ROW(A574)-1,3)+2)&amp;" */","  ")&amp;IF(AND(ISERROR(MATCH("},",B579:B$5003,0)), ISERROR(MATCH("    ];",$A$5:A575,0))),"];","")</f>
        <v xml:space="preserve">    </v>
      </c>
      <c r="B579" t="str">
        <f t="shared" si="11"/>
        <v>{</v>
      </c>
      <c r="C579" s="18" t="str">
        <f>IF(AND(MOD(ROW(A574)-1,3)=0, INDEX(artwork.xlsx!J:J,QUOTIENT(ROW(A574)-1,3)+2)&lt;&gt;""),
     artwork.xlsx!$H$1&amp;": """ &amp;SUBSTITUTE(INDEX(artwork.xlsx!H:H,QUOTIENT(ROW(A574)-1,3)+2)," ","") &amp;""",  " &amp;
     artwork.xlsx!$J$1&amp; ": """ &amp; INDEX(artwork.xlsx!J:J,QUOTIENT(ROW(A574)-1,3)+2) &amp;""",  " &amp;
     artwork.xlsx!$L$1&amp; ": """ &amp; SUBSTITUTE(IF(LEFT(INDEX(artwork.xlsx!L:L,QUOTIENT(ROW(A574)-1,3)+2),4)="http","",artwork.xlsx!$M$1) &amp; INDEX(artwork.xlsx!L:L,QUOTIENT(ROW(A574)-1,3)+2),artwork.xlsx!$N$1,"") &amp; """,",
 IF(AND(MOD(ROW(A574)-1,3)=1,INDEX(artwork.xlsx!J:J,QUOTIENT(ROW(A574)-1,3)+2)&lt;&gt;""),
SUBSTITUTE(    artwork.xlsx!$K$1&amp;": '\\n" &amp;
SUBSTITUTE(SUBSTITUTE(SUBSTITUTE(SUBSTITUTE(SUBSTITUTE(INDEX(artwork.xlsx!K:K,QUOTIENT(ROW(A574)-1,3)+2),"'","\'"),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IF(MOD(ROW(A574)-1,3)=2,"","")))</f>
        <v>id: "taxman",  frenchName: "Percepteur",  artwork: "http://wiki.dominionstrategy.com/images/8/85/TaxmanArt.jpg",</v>
      </c>
    </row>
    <row r="580" spans="1:3" ht="195" x14ac:dyDescent="0.25">
      <c r="A580" t="str">
        <f>IF(AND(MOD(ROW(A575)-1,3)=0,INDEX(artwork.xlsx!G:G,QUOTIENT(ROW(A575)-1,3)+2)&lt;&gt;""),"/* "&amp;INDEX(artwork.xlsx!G:G,QUOTIENT(ROW(A575)-1,3)+2)&amp;" */","  ")&amp;
IF(AND(INDEX(artwork.xlsx!F:F,QUOTIENT(ROW(A575)-1,3)+2)&lt;&gt;""),"/* "&amp;INDEX(artwork.xlsx!F:F,QUOTIENT(ROW(A575)-1,3)+2)&amp;" */","  ")&amp;IF(AND(ISERROR(MATCH("},",B580:B$5003,0)), ISERROR(MATCH("    ];",$A$5:A579,0))),"];","")</f>
        <v xml:space="preserve">    </v>
      </c>
      <c r="B580" t="str">
        <f t="shared" si="11"/>
        <v/>
      </c>
      <c r="C580" s="18" t="str">
        <f>IF(AND(MOD(ROW(A575)-1,3)=0, INDEX(artwork.xlsx!J:J,QUOTIENT(ROW(A575)-1,3)+2)&lt;&gt;""),
     artwork.xlsx!$H$1&amp;": """ &amp;SUBSTITUTE(INDEX(artwork.xlsx!H:H,QUOTIENT(ROW(A575)-1,3)+2)," ","") &amp;""",  " &amp;
     artwork.xlsx!$J$1&amp; ": """ &amp; INDEX(artwork.xlsx!J:J,QUOTIENT(ROW(A575)-1,3)+2) &amp;""",  " &amp;
     artwork.xlsx!$L$1&amp; ": """ &amp; SUBSTITUTE(IF(LEFT(INDEX(artwork.xlsx!L:L,QUOTIENT(ROW(A575)-1,3)+2),4)="http","",artwork.xlsx!$M$1) &amp; INDEX(artwork.xlsx!L:L,QUOTIENT(ROW(A575)-1,3)+2),artwork.xlsx!$N$1,"") &amp; """,",
 IF(AND(MOD(ROW(A575)-1,3)=1,INDEX(artwork.xlsx!J:J,QUOTIENT(ROW(A575)-1,3)+2)&lt;&gt;""),
SUBSTITUTE(    artwork.xlsx!$K$1&amp;": '\\n" &amp;
SUBSTITUTE(SUBSTITUTE(SUBSTITUTE(SUBSTITUTE(SUBSTITUTE(INDEX(artwork.xlsx!K:K,QUOTIENT(ROW(A575)-1,3)+2),"'","\'"),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IF(MOD(ROW(A575)-1,3)=2,"","")))</f>
        <v>text_html: '\
&lt;div class="card-text" style="top:5px;"&gt;&lt;div style="position:relative; top:5px;"&gt;&lt;div style="line-height:18px;"&gt;\
&lt;div style="display:inline;"&gt;&lt;div style="display:inline; font-size:18px;"&gt;Vous pouvez écarter une carte&lt;/div&gt;&lt;/div&gt;&lt;br&gt;\
&lt;div style="display:inline;"&gt;&lt;div style="display:inline; font-size:18px;"&gt;Trésor de votre main. Tous vos&lt;/div&gt;&lt;/div&gt;&lt;br&gt;\
&lt;div style="display:inline;"&gt;&lt;div style="display:inline; font-size:18px;"&gt;adversaires ayant au moins 5 cartes&lt;/div&gt;&lt;/div&gt;&lt;br&gt;\
&lt;div style="display:inline;"&gt;&lt;div style="display:inline; font-size:18px;"&gt;en main en défaussent un exemplaire&lt;/div&gt;&lt;/div&gt;&lt;br&gt;\
&lt;div style="display:inline;"&gt;&lt;div style="display:inline; font-size:18px;"&gt;(à défaut, dévoilent leur main).&lt;/div&gt;&lt;/div&gt;&lt;br&gt;\
&lt;div style="display:inline;"&gt;&lt;div style="display:inline; font-size:18px;"&gt;Recevez sur votre pioche une carte&lt;/div&gt;&lt;/div&gt;&lt;br&gt;\
&lt;div style="display:inline;"&gt;&lt;div style="display:inline; font-size:18px;"&gt;Trésor coûtant jusqu\'à       de plus.&lt;/div&gt;&lt;/div&gt;&lt;br&gt;\
&lt;/div&gt;&lt;/div&gt;\
&lt;div class="card-text-coin-icon" style="transform:scale(0.19); top:136px; display: inline;left:180px;"&gt;\
&lt;div class="card-text-coin-text-container" style="display:inline;"&gt;\
&lt;div class="card-text-coin-text" style="color: black; display:inline; top:8px;"&gt;3&lt;/div&gt;&lt;/div&gt;&lt;/div&gt;&lt;/div&gt;'</v>
      </c>
    </row>
    <row r="581" spans="1:3" x14ac:dyDescent="0.25">
      <c r="A581" t="str">
        <f>IF(AND(MOD(ROW(A576)-1,3)=0,INDEX(artwork.xlsx!G:G,QUOTIENT(ROW(A576)-1,3)+2)&lt;&gt;""),"/* "&amp;INDEX(artwork.xlsx!G:G,QUOTIENT(ROW(A576)-1,3)+2)&amp;" */","  ")&amp;
IF(AND(INDEX(artwork.xlsx!F:F,QUOTIENT(ROW(A576)-1,3)+2)&lt;&gt;""),"/* "&amp;INDEX(artwork.xlsx!F:F,QUOTIENT(ROW(A576)-1,3)+2)&amp;" */","  ")&amp;IF(AND(ISERROR(MATCH("},",B581:B$5003,0)), ISERROR(MATCH("    ];",$A$5:A577,0))),"];","")</f>
        <v xml:space="preserve">    </v>
      </c>
      <c r="B581" t="str">
        <f t="shared" si="11"/>
        <v>},</v>
      </c>
      <c r="C581" s="18" t="str">
        <f>IF(AND(MOD(ROW(A576)-1,3)=0, INDEX(artwork.xlsx!J:J,QUOTIENT(ROW(A576)-1,3)+2)&lt;&gt;""),
     artwork.xlsx!$H$1&amp;": """ &amp;SUBSTITUTE(INDEX(artwork.xlsx!H:H,QUOTIENT(ROW(A576)-1,3)+2)," ","") &amp;""",  " &amp;
     artwork.xlsx!$J$1&amp; ": """ &amp; INDEX(artwork.xlsx!J:J,QUOTIENT(ROW(A576)-1,3)+2) &amp;""",  " &amp;
     artwork.xlsx!$L$1&amp; ": """ &amp; SUBSTITUTE(IF(LEFT(INDEX(artwork.xlsx!L:L,QUOTIENT(ROW(A576)-1,3)+2),4)="http","",artwork.xlsx!$M$1) &amp; INDEX(artwork.xlsx!L:L,QUOTIENT(ROW(A576)-1,3)+2),artwork.xlsx!$N$1,"") &amp; """,",
 IF(AND(MOD(ROW(A576)-1,3)=1,INDEX(artwork.xlsx!J:J,QUOTIENT(ROW(A576)-1,3)+2)&lt;&gt;""),
SUBSTITUTE(    artwork.xlsx!$K$1&amp;": '\\n" &amp;
SUBSTITUTE(SUBSTITUTE(SUBSTITUTE(SUBSTITUTE(SUBSTITUTE(INDEX(artwork.xlsx!K:K,QUOTIENT(ROW(A576)-1,3)+2),"'","\'"),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IF(MOD(ROW(A576)-1,3)=2,"","")))</f>
        <v/>
      </c>
    </row>
    <row r="582" spans="1:3" x14ac:dyDescent="0.25">
      <c r="A582" t="str">
        <f>IF(AND(MOD(ROW(A577)-1,3)=0,INDEX(artwork.xlsx!G:G,QUOTIENT(ROW(A577)-1,3)+2)&lt;&gt;""),"/* "&amp;INDEX(artwork.xlsx!G:G,QUOTIENT(ROW(A577)-1,3)+2)&amp;" */","  ")&amp;
IF(AND(INDEX(artwork.xlsx!F:F,QUOTIENT(ROW(A577)-1,3)+2)&lt;&gt;""),"/* "&amp;INDEX(artwork.xlsx!F:F,QUOTIENT(ROW(A577)-1,3)+2)&amp;" */","  ")&amp;IF(AND(ISERROR(MATCH("},",B582:B$5003,0)), ISERROR(MATCH("    ];",$A$5:A578,0))),"];","")</f>
        <v xml:space="preserve">/* Hinterlands */  </v>
      </c>
      <c r="B582" t="str">
        <f t="shared" si="11"/>
        <v>{</v>
      </c>
      <c r="C582" s="18" t="str">
        <f>IF(AND(MOD(ROW(A577)-1,3)=0, INDEX(artwork.xlsx!J:J,QUOTIENT(ROW(A577)-1,3)+2)&lt;&gt;""),
     artwork.xlsx!$H$1&amp;": """ &amp;SUBSTITUTE(INDEX(artwork.xlsx!H:H,QUOTIENT(ROW(A577)-1,3)+2)," ","") &amp;""",  " &amp;
     artwork.xlsx!$J$1&amp; ": """ &amp; INDEX(artwork.xlsx!J:J,QUOTIENT(ROW(A577)-1,3)+2) &amp;""",  " &amp;
     artwork.xlsx!$L$1&amp; ": """ &amp; SUBSTITUTE(IF(LEFT(INDEX(artwork.xlsx!L:L,QUOTIENT(ROW(A577)-1,3)+2),4)="http","",artwork.xlsx!$M$1) &amp; INDEX(artwork.xlsx!L:L,QUOTIENT(ROW(A577)-1,3)+2),artwork.xlsx!$N$1,"") &amp; """,",
 IF(AND(MOD(ROW(A577)-1,3)=1,INDEX(artwork.xlsx!J:J,QUOTIENT(ROW(A577)-1,3)+2)&lt;&gt;""),
SUBSTITUTE(    artwork.xlsx!$K$1&amp;": '\\n" &amp;
SUBSTITUTE(SUBSTITUTE(SUBSTITUTE(SUBSTITUTE(SUBSTITUTE(INDEX(artwork.xlsx!K:K,QUOTIENT(ROW(A577)-1,3)+2),"'","\'"),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IF(MOD(ROW(A577)-1,3)=2,"","")))</f>
        <v>id: "bordervillage",  frenchName: "Village frontalier",  artwork: "http://wiki.dominionstrategy.com/images/2/2b/Border_VillageArt.jpg",</v>
      </c>
    </row>
    <row r="583" spans="1:3" ht="120" x14ac:dyDescent="0.25">
      <c r="A583" t="str">
        <f>IF(AND(MOD(ROW(A578)-1,3)=0,INDEX(artwork.xlsx!G:G,QUOTIENT(ROW(A578)-1,3)+2)&lt;&gt;""),"/* "&amp;INDEX(artwork.xlsx!G:G,QUOTIENT(ROW(A578)-1,3)+2)&amp;" */","  ")&amp;
IF(AND(INDEX(artwork.xlsx!F:F,QUOTIENT(ROW(A578)-1,3)+2)&lt;&gt;""),"/* "&amp;INDEX(artwork.xlsx!F:F,QUOTIENT(ROW(A578)-1,3)+2)&amp;" */","  ")&amp;IF(AND(ISERROR(MATCH("},",B583:B$5003,0)), ISERROR(MATCH("    ];",$A$5:A582,0))),"];","")</f>
        <v xml:space="preserve">    </v>
      </c>
      <c r="B583" t="str">
        <f t="shared" si="11"/>
        <v/>
      </c>
      <c r="C583" s="18" t="str">
        <f>IF(AND(MOD(ROW(A578)-1,3)=0, INDEX(artwork.xlsx!J:J,QUOTIENT(ROW(A578)-1,3)+2)&lt;&gt;""),
     artwork.xlsx!$H$1&amp;": """ &amp;SUBSTITUTE(INDEX(artwork.xlsx!H:H,QUOTIENT(ROW(A578)-1,3)+2)," ","") &amp;""",  " &amp;
     artwork.xlsx!$J$1&amp; ": """ &amp; INDEX(artwork.xlsx!J:J,QUOTIENT(ROW(A578)-1,3)+2) &amp;""",  " &amp;
     artwork.xlsx!$L$1&amp; ": """ &amp; SUBSTITUTE(IF(LEFT(INDEX(artwork.xlsx!L:L,QUOTIENT(ROW(A578)-1,3)+2),4)="http","",artwork.xlsx!$M$1) &amp; INDEX(artwork.xlsx!L:L,QUOTIENT(ROW(A578)-1,3)+2),artwork.xlsx!$N$1,"") &amp; """,",
 IF(AND(MOD(ROW(A578)-1,3)=1,INDEX(artwork.xlsx!J:J,QUOTIENT(ROW(A578)-1,3)+2)&lt;&gt;""),
SUBSTITUTE(    artwork.xlsx!$K$1&amp;": '\\n" &amp;
SUBSTITUTE(SUBSTITUTE(SUBSTITUTE(SUBSTITUTE(SUBSTITUTE(INDEX(artwork.xlsx!K:K,QUOTIENT(ROW(A578)-1,3)+2),"'","\'"),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IF(MOD(ROW(A578)-1,3)=2,"","")))</f>
        <v>text_html: '\
&lt;div class="card-text" style="top:29px;"&gt;&lt;div style="position:relative; top:0px;"&gt;&lt;div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font-size:28px;"&gt;+2 Actions&lt;/div&gt;&lt;/div&gt;&lt;br&gt;\
&lt;/div&gt;&lt;/div&gt;&lt;/div&gt;&lt;div class="horizontal-line" style="width:200px; height:3px;margin-top:10px;"&gt;&lt;/div&gt;&lt;div style="position:relative; top:5px;"&gt;&lt;div style="line-height:21px;"&gt;\
&lt;div style="display:inline;"&gt;&lt;div style="display:inline; font-size:21px;"&gt;Quand vous recevez cette carte,&lt;/div&gt;&lt;/div&gt;&lt;br&gt;\
&lt;div style="display:inline;"&gt;&lt;div style="display:inline; font-size:21px;"&gt;recevez une carte moins chère.&lt;/div&gt;&lt;/div&gt;&lt;br&gt;\
&lt;/div&gt;&lt;/div&gt;&lt;/div&gt;'</v>
      </c>
    </row>
    <row r="584" spans="1:3" x14ac:dyDescent="0.25">
      <c r="A584" t="str">
        <f>IF(AND(MOD(ROW(A579)-1,3)=0,INDEX(artwork.xlsx!G:G,QUOTIENT(ROW(A579)-1,3)+2)&lt;&gt;""),"/* "&amp;INDEX(artwork.xlsx!G:G,QUOTIENT(ROW(A579)-1,3)+2)&amp;" */","  ")&amp;
IF(AND(INDEX(artwork.xlsx!F:F,QUOTIENT(ROW(A579)-1,3)+2)&lt;&gt;""),"/* "&amp;INDEX(artwork.xlsx!F:F,QUOTIENT(ROW(A579)-1,3)+2)&amp;" */","  ")&amp;IF(AND(ISERROR(MATCH("},",B584:B$5003,0)), ISERROR(MATCH("    ];",$A$5:A580,0))),"];","")</f>
        <v xml:space="preserve">    </v>
      </c>
      <c r="B584" t="str">
        <f t="shared" si="11"/>
        <v>},</v>
      </c>
      <c r="C584" s="18" t="str">
        <f>IF(AND(MOD(ROW(A579)-1,3)=0, INDEX(artwork.xlsx!J:J,QUOTIENT(ROW(A579)-1,3)+2)&lt;&gt;""),
     artwork.xlsx!$H$1&amp;": """ &amp;SUBSTITUTE(INDEX(artwork.xlsx!H:H,QUOTIENT(ROW(A579)-1,3)+2)," ","") &amp;""",  " &amp;
     artwork.xlsx!$J$1&amp; ": """ &amp; INDEX(artwork.xlsx!J:J,QUOTIENT(ROW(A579)-1,3)+2) &amp;""",  " &amp;
     artwork.xlsx!$L$1&amp; ": """ &amp; SUBSTITUTE(IF(LEFT(INDEX(artwork.xlsx!L:L,QUOTIENT(ROW(A579)-1,3)+2),4)="http","",artwork.xlsx!$M$1) &amp; INDEX(artwork.xlsx!L:L,QUOTIENT(ROW(A579)-1,3)+2),artwork.xlsx!$N$1,"") &amp; """,",
 IF(AND(MOD(ROW(A579)-1,3)=1,INDEX(artwork.xlsx!J:J,QUOTIENT(ROW(A579)-1,3)+2)&lt;&gt;""),
SUBSTITUTE(    artwork.xlsx!$K$1&amp;": '\\n" &amp;
SUBSTITUTE(SUBSTITUTE(SUBSTITUTE(SUBSTITUTE(SUBSTITUTE(INDEX(artwork.xlsx!K:K,QUOTIENT(ROW(A579)-1,3)+2),"'","\'"),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IF(MOD(ROW(A579)-1,3)=2,"","")))</f>
        <v/>
      </c>
    </row>
    <row r="585" spans="1:3" x14ac:dyDescent="0.25">
      <c r="A585" t="str">
        <f>IF(AND(MOD(ROW(A580)-1,3)=0,INDEX(artwork.xlsx!G:G,QUOTIENT(ROW(A580)-1,3)+2)&lt;&gt;""),"/* "&amp;INDEX(artwork.xlsx!G:G,QUOTIENT(ROW(A580)-1,3)+2)&amp;" */","  ")&amp;
IF(AND(INDEX(artwork.xlsx!F:F,QUOTIENT(ROW(A580)-1,3)+2)&lt;&gt;""),"/* "&amp;INDEX(artwork.xlsx!F:F,QUOTIENT(ROW(A580)-1,3)+2)&amp;" */","  ")&amp;IF(AND(ISERROR(MATCH("},",B585:B$5003,0)), ISERROR(MATCH("    ];",$A$5:A581,0))),"];","")</f>
        <v xml:space="preserve">  /* t */</v>
      </c>
      <c r="B585" t="str">
        <f t="shared" si="11"/>
        <v>{</v>
      </c>
      <c r="C585" s="18" t="str">
        <f>IF(AND(MOD(ROW(A580)-1,3)=0, INDEX(artwork.xlsx!J:J,QUOTIENT(ROW(A580)-1,3)+2)&lt;&gt;""),
     artwork.xlsx!$H$1&amp;": """ &amp;SUBSTITUTE(INDEX(artwork.xlsx!H:H,QUOTIENT(ROW(A580)-1,3)+2)," ","") &amp;""",  " &amp;
     artwork.xlsx!$J$1&amp; ": """ &amp; INDEX(artwork.xlsx!J:J,QUOTIENT(ROW(A580)-1,3)+2) &amp;""",  " &amp;
     artwork.xlsx!$L$1&amp; ": """ &amp; SUBSTITUTE(IF(LEFT(INDEX(artwork.xlsx!L:L,QUOTIENT(ROW(A580)-1,3)+2),4)="http","",artwork.xlsx!$M$1) &amp; INDEX(artwork.xlsx!L:L,QUOTIENT(ROW(A580)-1,3)+2),artwork.xlsx!$N$1,"") &amp; """,",
 IF(AND(MOD(ROW(A580)-1,3)=1,INDEX(artwork.xlsx!J:J,QUOTIENT(ROW(A580)-1,3)+2)&lt;&gt;""),
SUBSTITUTE(    artwork.xlsx!$K$1&amp;": '\\n" &amp;
SUBSTITUTE(SUBSTITUTE(SUBSTITUTE(SUBSTITUTE(SUBSTITUTE(INDEX(artwork.xlsx!K:K,QUOTIENT(ROW(A580)-1,3)+2),"'","\'"),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IF(MOD(ROW(A580)-1,3)=2,"","")))</f>
        <v>id: "foolsgold",  frenchName: "Or des fous",  artwork: "http://wiki.dominionstrategy.com/images/6/6b/Fools_GoldArt.jpg",</v>
      </c>
    </row>
    <row r="586" spans="1:3" ht="255" x14ac:dyDescent="0.25">
      <c r="A586" t="str">
        <f>IF(AND(MOD(ROW(A581)-1,3)=0,INDEX(artwork.xlsx!G:G,QUOTIENT(ROW(A581)-1,3)+2)&lt;&gt;""),"/* "&amp;INDEX(artwork.xlsx!G:G,QUOTIENT(ROW(A581)-1,3)+2)&amp;" */","  ")&amp;
IF(AND(INDEX(artwork.xlsx!F:F,QUOTIENT(ROW(A581)-1,3)+2)&lt;&gt;""),"/* "&amp;INDEX(artwork.xlsx!F:F,QUOTIENT(ROW(A581)-1,3)+2)&amp;" */","  ")&amp;IF(AND(ISERROR(MATCH("},",B586:B$5003,0)), ISERROR(MATCH("    ];",$A$5:A585,0))),"];","")</f>
        <v xml:space="preserve">  /* t */</v>
      </c>
      <c r="B586" t="str">
        <f t="shared" si="11"/>
        <v/>
      </c>
      <c r="C586" s="18" t="str">
        <f>IF(AND(MOD(ROW(A581)-1,3)=0, INDEX(artwork.xlsx!J:J,QUOTIENT(ROW(A581)-1,3)+2)&lt;&gt;""),
     artwork.xlsx!$H$1&amp;": """ &amp;SUBSTITUTE(INDEX(artwork.xlsx!H:H,QUOTIENT(ROW(A581)-1,3)+2)," ","") &amp;""",  " &amp;
     artwork.xlsx!$J$1&amp; ": """ &amp; INDEX(artwork.xlsx!J:J,QUOTIENT(ROW(A581)-1,3)+2) &amp;""",  " &amp;
     artwork.xlsx!$L$1&amp; ": """ &amp; SUBSTITUTE(IF(LEFT(INDEX(artwork.xlsx!L:L,QUOTIENT(ROW(A581)-1,3)+2),4)="http","",artwork.xlsx!$M$1) &amp; INDEX(artwork.xlsx!L:L,QUOTIENT(ROW(A581)-1,3)+2),artwork.xlsx!$N$1,"") &amp; """,",
 IF(AND(MOD(ROW(A581)-1,3)=1,INDEX(artwork.xlsx!J:J,QUOTIENT(ROW(A581)-1,3)+2)&lt;&gt;""),
SUBSTITUTE(    artwork.xlsx!$K$1&amp;": '\\n" &amp;
SUBSTITUTE(SUBSTITUTE(SUBSTITUTE(SUBSTITUTE(SUBSTITUTE(INDEX(artwork.xlsx!K:K,QUOTIENT(ROW(A581)-1,3)+2),"'","\'"),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IF(MOD(ROW(A581)-1,3)=2,"","")))</f>
        <v>text_html: '\
&lt;div class="card-text" style="top:5px;"&gt;&lt;div style="position:relative; top:0px;"&gt;&lt;div style="line-height:19px;"&gt;\
&lt;div style="display:inline;"&gt;&lt;div style="display:inline; font-size:19px;"&gt;Vaut       si c\'est la première fois&lt;/div&gt;&lt;/div&gt;&lt;br&gt;\
&lt;div style="display:inline;"&gt;&lt;div style="display:inline; font-size:19px;"&gt;que vous jouez un Or des Fous à&lt;/div&gt;&lt;/div&gt;&lt;br&gt;\
&lt;div style="display:inline;"&gt;&lt;div style="display:inline; font-size:19px;"&gt;ce tour, et      sinon.&lt;/div&gt;&lt;/div&gt;&lt;br&gt;\
&lt;/div&gt;&lt;/div&gt;&lt;div class="horizontal-line" style="width:200px; height:3px;margin-top:7px;"&gt;&lt;/div&gt;&lt;div style="position:relative; top:1px;"&gt;&lt;div style="line-height:19px;"&gt;\
&lt;div style="display:inline;"&gt;&lt;div style="display:inline; font-size:19px;"&gt;Quand un autre joueur reçoit une&lt;/div&gt;&lt;/div&gt;&lt;br&gt;\
&lt;div style="display:inline;"&gt;&lt;div style="display:inline; font-size:19px;"&gt;Province, vous pouvez écarter&lt;/div&gt;&lt;/div&gt;&lt;br&gt;\
&lt;div style="display:inline;"&gt;&lt;div style="display:inline; font-size:19px;"&gt;cette carte de votre main, pour&lt;/div&gt;&lt;/div&gt;&lt;br&gt;\
&lt;div style="display:inline;"&gt;&lt;div style="display:inline; font-size:19px;"&gt;recevoir un Or sur votre pioche.&lt;/div&gt;&lt;/div&gt;&lt;br&gt;\
&lt;/div&gt;&lt;/div&gt;\
&lt;div class="card-text-coin-icon" style="transform:scale(0.19); top:1px; display: inline;left:63px;"&gt;\
&lt;div class="card-text-coin-text-container" style="display:inline;"&gt;\
&lt;div class="card-text-coin-text" style="color: black; display:inline; top:8px;"&gt;1&lt;/div&gt;&lt;/div&gt;&lt;/div&gt;\
&lt;div class="card-text-coin-icon" style="transform:scale(0.19); top:47px; display: inline;left:143px;"&gt;\
&lt;div class="card-text-coin-text-container" style="display:inline;"&gt;\
&lt;div class="card-text-coin-text" style="color: black; display:inline; top:8px;"&gt;4&lt;/div&gt;&lt;/div&gt;&lt;/div&gt;&lt;/div&gt;'</v>
      </c>
    </row>
    <row r="587" spans="1:3" x14ac:dyDescent="0.25">
      <c r="A587" t="str">
        <f>IF(AND(MOD(ROW(A582)-1,3)=0,INDEX(artwork.xlsx!G:G,QUOTIENT(ROW(A582)-1,3)+2)&lt;&gt;""),"/* "&amp;INDEX(artwork.xlsx!G:G,QUOTIENT(ROW(A582)-1,3)+2)&amp;" */","  ")&amp;
IF(AND(INDEX(artwork.xlsx!F:F,QUOTIENT(ROW(A582)-1,3)+2)&lt;&gt;""),"/* "&amp;INDEX(artwork.xlsx!F:F,QUOTIENT(ROW(A582)-1,3)+2)&amp;" */","  ")&amp;IF(AND(ISERROR(MATCH("},",B587:B$5003,0)), ISERROR(MATCH("    ];",$A$5:A583,0))),"];","")</f>
        <v xml:space="preserve">  /* t */</v>
      </c>
      <c r="B587" t="str">
        <f t="shared" si="11"/>
        <v>},</v>
      </c>
      <c r="C587" s="18" t="str">
        <f>IF(AND(MOD(ROW(A582)-1,3)=0, INDEX(artwork.xlsx!J:J,QUOTIENT(ROW(A582)-1,3)+2)&lt;&gt;""),
     artwork.xlsx!$H$1&amp;": """ &amp;SUBSTITUTE(INDEX(artwork.xlsx!H:H,QUOTIENT(ROW(A582)-1,3)+2)," ","") &amp;""",  " &amp;
     artwork.xlsx!$J$1&amp; ": """ &amp; INDEX(artwork.xlsx!J:J,QUOTIENT(ROW(A582)-1,3)+2) &amp;""",  " &amp;
     artwork.xlsx!$L$1&amp; ": """ &amp; SUBSTITUTE(IF(LEFT(INDEX(artwork.xlsx!L:L,QUOTIENT(ROW(A582)-1,3)+2),4)="http","",artwork.xlsx!$M$1) &amp; INDEX(artwork.xlsx!L:L,QUOTIENT(ROW(A582)-1,3)+2),artwork.xlsx!$N$1,"") &amp; """,",
 IF(AND(MOD(ROW(A582)-1,3)=1,INDEX(artwork.xlsx!J:J,QUOTIENT(ROW(A582)-1,3)+2)&lt;&gt;""),
SUBSTITUTE(    artwork.xlsx!$K$1&amp;": '\\n" &amp;
SUBSTITUTE(SUBSTITUTE(SUBSTITUTE(SUBSTITUTE(SUBSTITUTE(INDEX(artwork.xlsx!K:K,QUOTIENT(ROW(A582)-1,3)+2),"'","\'"),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IF(MOD(ROW(A582)-1,3)=2,"","")))</f>
        <v/>
      </c>
    </row>
    <row r="588" spans="1:3" x14ac:dyDescent="0.25">
      <c r="A588" t="str">
        <f>IF(AND(MOD(ROW(A583)-1,3)=0,INDEX(artwork.xlsx!G:G,QUOTIENT(ROW(A583)-1,3)+2)&lt;&gt;""),"/* "&amp;INDEX(artwork.xlsx!G:G,QUOTIENT(ROW(A583)-1,3)+2)&amp;" */","  ")&amp;
IF(AND(INDEX(artwork.xlsx!F:F,QUOTIENT(ROW(A583)-1,3)+2)&lt;&gt;""),"/* "&amp;INDEX(artwork.xlsx!F:F,QUOTIENT(ROW(A583)-1,3)+2)&amp;" */","  ")&amp;IF(AND(ISERROR(MATCH("},",B588:B$5003,0)), ISERROR(MATCH("    ];",$A$5:A584,0))),"];","")</f>
        <v xml:space="preserve">    </v>
      </c>
      <c r="B588" t="str">
        <f t="shared" si="11"/>
        <v>{</v>
      </c>
      <c r="C588" s="18" t="str">
        <f>IF(AND(MOD(ROW(A583)-1,3)=0, INDEX(artwork.xlsx!J:J,QUOTIENT(ROW(A583)-1,3)+2)&lt;&gt;""),
     artwork.xlsx!$H$1&amp;": """ &amp;SUBSTITUTE(INDEX(artwork.xlsx!H:H,QUOTIENT(ROW(A583)-1,3)+2)," ","") &amp;""",  " &amp;
     artwork.xlsx!$J$1&amp; ": """ &amp; INDEX(artwork.xlsx!J:J,QUOTIENT(ROW(A583)-1,3)+2) &amp;""",  " &amp;
     artwork.xlsx!$L$1&amp; ": """ &amp; SUBSTITUTE(IF(LEFT(INDEX(artwork.xlsx!L:L,QUOTIENT(ROW(A583)-1,3)+2),4)="http","",artwork.xlsx!$M$1) &amp; INDEX(artwork.xlsx!L:L,QUOTIENT(ROW(A583)-1,3)+2),artwork.xlsx!$N$1,"") &amp; """,",
 IF(AND(MOD(ROW(A583)-1,3)=1,INDEX(artwork.xlsx!J:J,QUOTIENT(ROW(A583)-1,3)+2)&lt;&gt;""),
SUBSTITUTE(    artwork.xlsx!$K$1&amp;": '\\n" &amp;
SUBSTITUTE(SUBSTITUTE(SUBSTITUTE(SUBSTITUTE(SUBSTITUTE(INDEX(artwork.xlsx!K:K,QUOTIENT(ROW(A583)-1,3)+2),"'","\'"),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IF(MOD(ROW(A583)-1,3)=2,"","")))</f>
        <v>id: "trader",  frenchName: "Troqueuse",  artwork: "http://wiki.dominionstrategy.com/images/7/72/TraderArt.jpg",</v>
      </c>
    </row>
    <row r="589" spans="1:3" ht="180" x14ac:dyDescent="0.25">
      <c r="A589" t="str">
        <f>IF(AND(MOD(ROW(A584)-1,3)=0,INDEX(artwork.xlsx!G:G,QUOTIENT(ROW(A584)-1,3)+2)&lt;&gt;""),"/* "&amp;INDEX(artwork.xlsx!G:G,QUOTIENT(ROW(A584)-1,3)+2)&amp;" */","  ")&amp;
IF(AND(INDEX(artwork.xlsx!F:F,QUOTIENT(ROW(A584)-1,3)+2)&lt;&gt;""),"/* "&amp;INDEX(artwork.xlsx!F:F,QUOTIENT(ROW(A584)-1,3)+2)&amp;" */","  ")&amp;IF(AND(ISERROR(MATCH("},",B589:B$5003,0)), ISERROR(MATCH("    ];",$A$5:A588,0))),"];","")</f>
        <v xml:space="preserve">    </v>
      </c>
      <c r="B589" t="str">
        <f t="shared" si="11"/>
        <v/>
      </c>
      <c r="C589" s="18" t="str">
        <f>IF(AND(MOD(ROW(A584)-1,3)=0, INDEX(artwork.xlsx!J:J,QUOTIENT(ROW(A584)-1,3)+2)&lt;&gt;""),
     artwork.xlsx!$H$1&amp;": """ &amp;SUBSTITUTE(INDEX(artwork.xlsx!H:H,QUOTIENT(ROW(A584)-1,3)+2)," ","") &amp;""",  " &amp;
     artwork.xlsx!$J$1&amp; ": """ &amp; INDEX(artwork.xlsx!J:J,QUOTIENT(ROW(A584)-1,3)+2) &amp;""",  " &amp;
     artwork.xlsx!$L$1&amp; ": """ &amp; SUBSTITUTE(IF(LEFT(INDEX(artwork.xlsx!L:L,QUOTIENT(ROW(A584)-1,3)+2),4)="http","",artwork.xlsx!$M$1) &amp; INDEX(artwork.xlsx!L:L,QUOTIENT(ROW(A584)-1,3)+2),artwork.xlsx!$N$1,"") &amp; """,",
 IF(AND(MOD(ROW(A584)-1,3)=1,INDEX(artwork.xlsx!J:J,QUOTIENT(ROW(A584)-1,3)+2)&lt;&gt;""),
SUBSTITUTE(    artwork.xlsx!$K$1&amp;": '\\n" &amp;
SUBSTITUTE(SUBSTITUTE(SUBSTITUTE(SUBSTITUTE(SUBSTITUTE(INDEX(artwork.xlsx!K:K,QUOTIENT(ROW(A584)-1,3)+2),"'","\'"),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IF(MOD(ROW(A584)-1,3)=2,"","")))</f>
        <v>text_html: '\
&lt;div class="card-text" style="top:20px;"&gt;&lt;div style="position:relative; top:0px;"&gt;&lt;div style="line-height:17px;"&gt;\
&lt;div style="display:inline;"&gt;&lt;div style="display:inline; font-size:18px;"&gt;Écartez une carte de votre main.&lt;/div&gt;&lt;/div&gt;&lt;br&gt;\
&lt;div style="display:inline;"&gt;&lt;div style="display:inline; font-size:18px;"&gt;Recevez un Argent par       de son coût.&lt;/div&gt;&lt;/div&gt;&lt;br&gt;\
&lt;/div&gt;&lt;/div&gt;&lt;div class="horizontal-line" style="width:200px; height:3px;margin-top:15px;"&gt;&lt;/div&gt;&lt;div style="position:relative; top:8px;"&gt;&lt;div style="line-height:17px;"&gt;\
&lt;div style="display:inline;"&gt;&lt;div style="display:inline; font-size:17px;"&gt;Lorsque vous allez recevoir une carte,&lt;/div&gt;&lt;/div&gt;&lt;br&gt;\
&lt;div style="display:inline;"&gt;&lt;div style="display:inline; font-size:17px;"&gt;vous pouvez dévoiler cette carte de votre&lt;/div&gt;&lt;/div&gt;&lt;br&gt;\
&lt;div style="display:inline;"&gt;&lt;div style="display:inline; font-size:17px;"&gt;main pour recevoir un Argent à la place.&lt;/div&gt;&lt;/div&gt;&lt;br&gt;\
&lt;/div&gt;&lt;/div&gt;\
&lt;div class="card-text-coin-icon" style="transform:scale(0.18); top:22px; display: inline;left:171px;"&gt;\
&lt;div class="card-text-coin-text-container" style="display:inline;"&gt;\
&lt;div class="card-text-coin-text" style="color: black; display:inline; top:8px;"&gt;1&lt;/div&gt;&lt;/div&gt;&lt;/div&gt;&lt;/div&gt;'</v>
      </c>
    </row>
    <row r="590" spans="1:3" x14ac:dyDescent="0.25">
      <c r="A590" t="str">
        <f>IF(AND(MOD(ROW(A585)-1,3)=0,INDEX(artwork.xlsx!G:G,QUOTIENT(ROW(A585)-1,3)+2)&lt;&gt;""),"/* "&amp;INDEX(artwork.xlsx!G:G,QUOTIENT(ROW(A585)-1,3)+2)&amp;" */","  ")&amp;
IF(AND(INDEX(artwork.xlsx!F:F,QUOTIENT(ROW(A585)-1,3)+2)&lt;&gt;""),"/* "&amp;INDEX(artwork.xlsx!F:F,QUOTIENT(ROW(A585)-1,3)+2)&amp;" */","  ")&amp;IF(AND(ISERROR(MATCH("},",B590:B$5003,0)), ISERROR(MATCH("    ];",$A$5:A586,0))),"];","")</f>
        <v xml:space="preserve">    </v>
      </c>
      <c r="B590" t="str">
        <f t="shared" si="11"/>
        <v>},</v>
      </c>
      <c r="C590" s="18" t="str">
        <f>IF(AND(MOD(ROW(A585)-1,3)=0, INDEX(artwork.xlsx!J:J,QUOTIENT(ROW(A585)-1,3)+2)&lt;&gt;""),
     artwork.xlsx!$H$1&amp;": """ &amp;SUBSTITUTE(INDEX(artwork.xlsx!H:H,QUOTIENT(ROW(A585)-1,3)+2)," ","") &amp;""",  " &amp;
     artwork.xlsx!$J$1&amp; ": """ &amp; INDEX(artwork.xlsx!J:J,QUOTIENT(ROW(A585)-1,3)+2) &amp;""",  " &amp;
     artwork.xlsx!$L$1&amp; ": """ &amp; SUBSTITUTE(IF(LEFT(INDEX(artwork.xlsx!L:L,QUOTIENT(ROW(A585)-1,3)+2),4)="http","",artwork.xlsx!$M$1) &amp; INDEX(artwork.xlsx!L:L,QUOTIENT(ROW(A585)-1,3)+2),artwork.xlsx!$N$1,"") &amp; """,",
 IF(AND(MOD(ROW(A585)-1,3)=1,INDEX(artwork.xlsx!J:J,QUOTIENT(ROW(A585)-1,3)+2)&lt;&gt;""),
SUBSTITUTE(    artwork.xlsx!$K$1&amp;": '\\n" &amp;
SUBSTITUTE(SUBSTITUTE(SUBSTITUTE(SUBSTITUTE(SUBSTITUTE(INDEX(artwork.xlsx!K:K,QUOTIENT(ROW(A585)-1,3)+2),"'","\'"),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IF(MOD(ROW(A585)-1,3)=2,"","")))</f>
        <v/>
      </c>
    </row>
    <row r="591" spans="1:3" x14ac:dyDescent="0.25">
      <c r="A591" t="str">
        <f>IF(AND(MOD(ROW(A586)-1,3)=0,INDEX(artwork.xlsx!G:G,QUOTIENT(ROW(A586)-1,3)+2)&lt;&gt;""),"/* "&amp;INDEX(artwork.xlsx!G:G,QUOTIENT(ROW(A586)-1,3)+2)&amp;" */","  ")&amp;
IF(AND(INDEX(artwork.xlsx!F:F,QUOTIENT(ROW(A586)-1,3)+2)&lt;&gt;""),"/* "&amp;INDEX(artwork.xlsx!F:F,QUOTIENT(ROW(A586)-1,3)+2)&amp;" */","  ")&amp;IF(AND(ISERROR(MATCH("},",B591:B$5003,0)), ISERROR(MATCH("    ];",$A$5:A587,0))),"];","")</f>
        <v xml:space="preserve">    </v>
      </c>
      <c r="B591" t="str">
        <f t="shared" ref="B591:B654" si="12">IF(AND(C590&lt;&gt;"",MOD(ROW(A589)-1,3)=2),"},","")&amp;IF(AND(C591&lt;&gt;"",MOD(ROW(A586)-1,3)=0),"{","")</f>
        <v>{</v>
      </c>
      <c r="C591" s="18" t="str">
        <f>IF(AND(MOD(ROW(A586)-1,3)=0, INDEX(artwork.xlsx!J:J,QUOTIENT(ROW(A586)-1,3)+2)&lt;&gt;""),
     artwork.xlsx!$H$1&amp;": """ &amp;SUBSTITUTE(INDEX(artwork.xlsx!H:H,QUOTIENT(ROW(A586)-1,3)+2)," ","") &amp;""",  " &amp;
     artwork.xlsx!$J$1&amp; ": """ &amp; INDEX(artwork.xlsx!J:J,QUOTIENT(ROW(A586)-1,3)+2) &amp;""",  " &amp;
     artwork.xlsx!$L$1&amp; ": """ &amp; SUBSTITUTE(IF(LEFT(INDEX(artwork.xlsx!L:L,QUOTIENT(ROW(A586)-1,3)+2),4)="http","",artwork.xlsx!$M$1) &amp; INDEX(artwork.xlsx!L:L,QUOTIENT(ROW(A586)-1,3)+2),artwork.xlsx!$N$1,"") &amp; """,",
 IF(AND(MOD(ROW(A586)-1,3)=1,INDEX(artwork.xlsx!J:J,QUOTIENT(ROW(A586)-1,3)+2)&lt;&gt;""),
SUBSTITUTE(    artwork.xlsx!$K$1&amp;": '\\n" &amp;
SUBSTITUTE(SUBSTITUTE(SUBSTITUTE(SUBSTITUTE(SUBSTITUTE(INDEX(artwork.xlsx!K:K,QUOTIENT(ROW(A586)-1,3)+2),"'","\'"),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IF(MOD(ROW(A586)-1,3)=2,"","")))</f>
        <v>id: "highway",  frenchName: "Route",  artwork: "http://wiki.dominionstrategy.com/images/2/21/HighwayArt.jpg",</v>
      </c>
    </row>
    <row r="592" spans="1:3" ht="165" x14ac:dyDescent="0.25">
      <c r="A592" t="str">
        <f>IF(AND(MOD(ROW(A587)-1,3)=0,INDEX(artwork.xlsx!G:G,QUOTIENT(ROW(A587)-1,3)+2)&lt;&gt;""),"/* "&amp;INDEX(artwork.xlsx!G:G,QUOTIENT(ROW(A587)-1,3)+2)&amp;" */","  ")&amp;
IF(AND(INDEX(artwork.xlsx!F:F,QUOTIENT(ROW(A587)-1,3)+2)&lt;&gt;""),"/* "&amp;INDEX(artwork.xlsx!F:F,QUOTIENT(ROW(A587)-1,3)+2)&amp;" */","  ")&amp;IF(AND(ISERROR(MATCH("},",B592:B$5003,0)), ISERROR(MATCH("    ];",$A$5:A591,0))),"];","")</f>
        <v xml:space="preserve">    </v>
      </c>
      <c r="B592" t="str">
        <f t="shared" si="12"/>
        <v/>
      </c>
      <c r="C592" s="18" t="str">
        <f>IF(AND(MOD(ROW(A587)-1,3)=0, INDEX(artwork.xlsx!J:J,QUOTIENT(ROW(A587)-1,3)+2)&lt;&gt;""),
     artwork.xlsx!$H$1&amp;": """ &amp;SUBSTITUTE(INDEX(artwork.xlsx!H:H,QUOTIENT(ROW(A587)-1,3)+2)," ","") &amp;""",  " &amp;
     artwork.xlsx!$J$1&amp; ": """ &amp; INDEX(artwork.xlsx!J:J,QUOTIENT(ROW(A587)-1,3)+2) &amp;""",  " &amp;
     artwork.xlsx!$L$1&amp; ": """ &amp; SUBSTITUTE(IF(LEFT(INDEX(artwork.xlsx!L:L,QUOTIENT(ROW(A587)-1,3)+2),4)="http","",artwork.xlsx!$M$1) &amp; INDEX(artwork.xlsx!L:L,QUOTIENT(ROW(A587)-1,3)+2),artwork.xlsx!$N$1,"") &amp; """,",
 IF(AND(MOD(ROW(A587)-1,3)=1,INDEX(artwork.xlsx!J:J,QUOTIENT(ROW(A587)-1,3)+2)&lt;&gt;""),
SUBSTITUTE(    artwork.xlsx!$K$1&amp;": '\\n" &amp;
SUBSTITUTE(SUBSTITUTE(SUBSTITUTE(SUBSTITUTE(SUBSTITUTE(INDEX(artwork.xlsx!K:K,QUOTIENT(ROW(A587)-1,3)+2),"'","\'"),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IF(MOD(ROW(A587)-1,3)=2,"","")))</f>
        <v>text_html: '\
&lt;div class="card-text" style="top:29px;"&gt;&lt;div style="position:relative; top:0px;"&gt;&lt;div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&lt;/div&gt;&lt;/div&gt;&lt;/div&gt;&lt;div class="horizontal-line" style="width:200px; height:3px;margin-top:10px;"&gt;&lt;/div&gt;&lt;div style="position:relative; top:5px;"&gt;&lt;div style="line-height:18px;"&gt;\
&lt;div style="display:inline;"&gt;&lt;div style="display:inline; font-size:20px;"&gt;Tant que cette carte est en jeu, les&lt;/div&gt;&lt;/div&gt;&lt;br&gt;\
&lt;div style="display:inline;"&gt;&lt;div style="display:inline; font-size:20px;"&gt;cartes coûtent       de moins.&lt;/div&gt;&lt;/div&gt;&lt;br&gt;\
&lt;/div&gt;&lt;/div&gt;\
&lt;div class="card-text-coin-icon" style="transform:scale(0.2); top:97px; display: inline;left:145px;"&gt;\
&lt;div class="card-text-coin-text-container" style="display:inline;"&gt;\
&lt;div class="card-text-coin-text" style="color: black; display:inline; top:8px;"&gt;1&lt;/div&gt;&lt;/div&gt;&lt;/div&gt;&lt;/div&gt;'</v>
      </c>
    </row>
    <row r="593" spans="1:3" x14ac:dyDescent="0.25">
      <c r="A593" t="str">
        <f>IF(AND(MOD(ROW(A588)-1,3)=0,INDEX(artwork.xlsx!G:G,QUOTIENT(ROW(A588)-1,3)+2)&lt;&gt;""),"/* "&amp;INDEX(artwork.xlsx!G:G,QUOTIENT(ROW(A588)-1,3)+2)&amp;" */","  ")&amp;
IF(AND(INDEX(artwork.xlsx!F:F,QUOTIENT(ROW(A588)-1,3)+2)&lt;&gt;""),"/* "&amp;INDEX(artwork.xlsx!F:F,QUOTIENT(ROW(A588)-1,3)+2)&amp;" */","  ")&amp;IF(AND(ISERROR(MATCH("},",B593:B$5003,0)), ISERROR(MATCH("    ];",$A$5:A589,0))),"];","")</f>
        <v xml:space="preserve">    </v>
      </c>
      <c r="B593" t="str">
        <f t="shared" si="12"/>
        <v>},</v>
      </c>
      <c r="C593" s="18" t="str">
        <f>IF(AND(MOD(ROW(A588)-1,3)=0, INDEX(artwork.xlsx!J:J,QUOTIENT(ROW(A588)-1,3)+2)&lt;&gt;""),
     artwork.xlsx!$H$1&amp;": """ &amp;SUBSTITUTE(INDEX(artwork.xlsx!H:H,QUOTIENT(ROW(A588)-1,3)+2)," ","") &amp;""",  " &amp;
     artwork.xlsx!$J$1&amp; ": """ &amp; INDEX(artwork.xlsx!J:J,QUOTIENT(ROW(A588)-1,3)+2) &amp;""",  " &amp;
     artwork.xlsx!$L$1&amp; ": """ &amp; SUBSTITUTE(IF(LEFT(INDEX(artwork.xlsx!L:L,QUOTIENT(ROW(A588)-1,3)+2),4)="http","",artwork.xlsx!$M$1) &amp; INDEX(artwork.xlsx!L:L,QUOTIENT(ROW(A588)-1,3)+2),artwork.xlsx!$N$1,"") &amp; """,",
 IF(AND(MOD(ROW(A588)-1,3)=1,INDEX(artwork.xlsx!J:J,QUOTIENT(ROW(A588)-1,3)+2)&lt;&gt;""),
SUBSTITUTE(    artwork.xlsx!$K$1&amp;": '\\n" &amp;
SUBSTITUTE(SUBSTITUTE(SUBSTITUTE(SUBSTITUTE(SUBSTITUTE(INDEX(artwork.xlsx!K:K,QUOTIENT(ROW(A588)-1,3)+2),"'","\'"),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IF(MOD(ROW(A588)-1,3)=2,"","")))</f>
        <v/>
      </c>
    </row>
    <row r="594" spans="1:3" x14ac:dyDescent="0.25">
      <c r="A594" t="str">
        <f>IF(AND(MOD(ROW(A589)-1,3)=0,INDEX(artwork.xlsx!G:G,QUOTIENT(ROW(A589)-1,3)+2)&lt;&gt;""),"/* "&amp;INDEX(artwork.xlsx!G:G,QUOTIENT(ROW(A589)-1,3)+2)&amp;" */","  ")&amp;
IF(AND(INDEX(artwork.xlsx!F:F,QUOTIENT(ROW(A589)-1,3)+2)&lt;&gt;""),"/* "&amp;INDEX(artwork.xlsx!F:F,QUOTIENT(ROW(A589)-1,3)+2)&amp;" */","  ")&amp;IF(AND(ISERROR(MATCH("},",B594:B$5003,0)), ISERROR(MATCH("    ];",$A$5:A590,0))),"];","")</f>
        <v xml:space="preserve">    </v>
      </c>
      <c r="B594" t="str">
        <f t="shared" si="12"/>
        <v>{</v>
      </c>
      <c r="C594" s="18" t="str">
        <f>IF(AND(MOD(ROW(A589)-1,3)=0, INDEX(artwork.xlsx!J:J,QUOTIENT(ROW(A589)-1,3)+2)&lt;&gt;""),
     artwork.xlsx!$H$1&amp;": """ &amp;SUBSTITUTE(INDEX(artwork.xlsx!H:H,QUOTIENT(ROW(A589)-1,3)+2)," ","") &amp;""",  " &amp;
     artwork.xlsx!$J$1&amp; ": """ &amp; INDEX(artwork.xlsx!J:J,QUOTIENT(ROW(A589)-1,3)+2) &amp;""",  " &amp;
     artwork.xlsx!$L$1&amp; ": """ &amp; SUBSTITUTE(IF(LEFT(INDEX(artwork.xlsx!L:L,QUOTIENT(ROW(A589)-1,3)+2),4)="http","",artwork.xlsx!$M$1) &amp; INDEX(artwork.xlsx!L:L,QUOTIENT(ROW(A589)-1,3)+2),artwork.xlsx!$N$1,"") &amp; """,",
 IF(AND(MOD(ROW(A589)-1,3)=1,INDEX(artwork.xlsx!J:J,QUOTIENT(ROW(A589)-1,3)+2)&lt;&gt;""),
SUBSTITUTE(    artwork.xlsx!$K$1&amp;": '\\n" &amp;
SUBSTITUTE(SUBSTITUTE(SUBSTITUTE(SUBSTITUTE(SUBSTITUTE(INDEX(artwork.xlsx!K:K,QUOTIENT(ROW(A589)-1,3)+2),"'","\'"),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IF(MOD(ROW(A589)-1,3)=2,"","")))</f>
        <v>id: "silkroad",  frenchName: "Route de la soie",  artwork: "http://wiki.dominionstrategy.com/images/b/b3/Silk_RoadArt.jpg",</v>
      </c>
    </row>
    <row r="595" spans="1:3" ht="150" x14ac:dyDescent="0.25">
      <c r="A595" t="str">
        <f>IF(AND(MOD(ROW(A590)-1,3)=0,INDEX(artwork.xlsx!G:G,QUOTIENT(ROW(A590)-1,3)+2)&lt;&gt;""),"/* "&amp;INDEX(artwork.xlsx!G:G,QUOTIENT(ROW(A590)-1,3)+2)&amp;" */","  ")&amp;
IF(AND(INDEX(artwork.xlsx!F:F,QUOTIENT(ROW(A590)-1,3)+2)&lt;&gt;""),"/* "&amp;INDEX(artwork.xlsx!F:F,QUOTIENT(ROW(A590)-1,3)+2)&amp;" */","  ")&amp;IF(AND(ISERROR(MATCH("},",B595:B$5003,0)), ISERROR(MATCH("    ];",$A$5:A594,0))),"];","")</f>
        <v xml:space="preserve">    </v>
      </c>
      <c r="B595" t="str">
        <f t="shared" si="12"/>
        <v/>
      </c>
      <c r="C595" s="18" t="str">
        <f>IF(AND(MOD(ROW(A590)-1,3)=0, INDEX(artwork.xlsx!J:J,QUOTIENT(ROW(A590)-1,3)+2)&lt;&gt;""),
     artwork.xlsx!$H$1&amp;": """ &amp;SUBSTITUTE(INDEX(artwork.xlsx!H:H,QUOTIENT(ROW(A590)-1,3)+2)," ","") &amp;""",  " &amp;
     artwork.xlsx!$J$1&amp; ": """ &amp; INDEX(artwork.xlsx!J:J,QUOTIENT(ROW(A590)-1,3)+2) &amp;""",  " &amp;
     artwork.xlsx!$L$1&amp; ": """ &amp; SUBSTITUTE(IF(LEFT(INDEX(artwork.xlsx!L:L,QUOTIENT(ROW(A590)-1,3)+2),4)="http","",artwork.xlsx!$M$1) &amp; INDEX(artwork.xlsx!L:L,QUOTIENT(ROW(A590)-1,3)+2),artwork.xlsx!$N$1,"") &amp; """,",
 IF(AND(MOD(ROW(A590)-1,3)=1,INDEX(artwork.xlsx!J:J,QUOTIENT(ROW(A590)-1,3)+2)&lt;&gt;""),
SUBSTITUTE(    artwork.xlsx!$K$1&amp;": '\\n" &amp;
SUBSTITUTE(SUBSTITUTE(SUBSTITUTE(SUBSTITUTE(SUBSTITUTE(INDEX(artwork.xlsx!K:K,QUOTIENT(ROW(A590)-1,3)+2),"'","\'"),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IF(MOD(ROW(A590)-1,3)=2,"","")))</f>
        <v>text_html: '\
&lt;div class="card-text" style="top:47px;"&gt;&lt;div style="position:relative; top:10px;"&gt;&lt;div style="line-height:20px;"&gt;\
&lt;div style="display:inline;"&gt;&lt;div style="display:inline; font-size:20px;"&gt;Vaut        pour chaque 4 cartes&lt;/div&gt;&lt;/div&gt;&lt;br&gt;\
&lt;div style="display:inline;"&gt;&lt;div style="display:inline; font-size:20px;"&gt;Victoire que vous avez&lt;/div&gt;&lt;/div&gt;&lt;br&gt;\
&lt;div style="display:inline;"&gt;&lt;div style="display:inline; font-size:20px;"&gt;(arrondi inférieurement).&lt;/div&gt;&lt;/div&gt;&lt;br&gt;\
&lt;/div&gt;&lt;/div&gt;\
&lt;div class="card-text-vp-icon-container" style="display:inline; transform:scale(0.2); top:10px;left:75px;"&gt;\
&lt;div class="card-text-vp-text-container"&gt;\
&lt;div class="card-text-vp-text" style="top:8px;"&gt;1&lt;/div&gt;&lt;/div&gt;\
&lt;div class="card-text-vp-icon"&gt;&lt;/div&gt;&lt;/div&gt;&lt;/div&gt;'</v>
      </c>
    </row>
    <row r="596" spans="1:3" x14ac:dyDescent="0.25">
      <c r="A596" t="str">
        <f>IF(AND(MOD(ROW(A591)-1,3)=0,INDEX(artwork.xlsx!G:G,QUOTIENT(ROW(A591)-1,3)+2)&lt;&gt;""),"/* "&amp;INDEX(artwork.xlsx!G:G,QUOTIENT(ROW(A591)-1,3)+2)&amp;" */","  ")&amp;
IF(AND(INDEX(artwork.xlsx!F:F,QUOTIENT(ROW(A591)-1,3)+2)&lt;&gt;""),"/* "&amp;INDEX(artwork.xlsx!F:F,QUOTIENT(ROW(A591)-1,3)+2)&amp;" */","  ")&amp;IF(AND(ISERROR(MATCH("},",B596:B$5003,0)), ISERROR(MATCH("    ];",$A$5:A592,0))),"];","")</f>
        <v xml:space="preserve">    </v>
      </c>
      <c r="B596" t="str">
        <f t="shared" si="12"/>
        <v>},</v>
      </c>
      <c r="C596" s="18" t="str">
        <f>IF(AND(MOD(ROW(A591)-1,3)=0, INDEX(artwork.xlsx!J:J,QUOTIENT(ROW(A591)-1,3)+2)&lt;&gt;""),
     artwork.xlsx!$H$1&amp;": """ &amp;SUBSTITUTE(INDEX(artwork.xlsx!H:H,QUOTIENT(ROW(A591)-1,3)+2)," ","") &amp;""",  " &amp;
     artwork.xlsx!$J$1&amp; ": """ &amp; INDEX(artwork.xlsx!J:J,QUOTIENT(ROW(A591)-1,3)+2) &amp;""",  " &amp;
     artwork.xlsx!$L$1&amp; ": """ &amp; SUBSTITUTE(IF(LEFT(INDEX(artwork.xlsx!L:L,QUOTIENT(ROW(A591)-1,3)+2),4)="http","",artwork.xlsx!$M$1) &amp; INDEX(artwork.xlsx!L:L,QUOTIENT(ROW(A591)-1,3)+2),artwork.xlsx!$N$1,"") &amp; """,",
 IF(AND(MOD(ROW(A591)-1,3)=1,INDEX(artwork.xlsx!J:J,QUOTIENT(ROW(A591)-1,3)+2)&lt;&gt;""),
SUBSTITUTE(    artwork.xlsx!$K$1&amp;": '\\n" &amp;
SUBSTITUTE(SUBSTITUTE(SUBSTITUTE(SUBSTITUTE(SUBSTITUTE(INDEX(artwork.xlsx!K:K,QUOTIENT(ROW(A591)-1,3)+2),"'","\'"),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IF(MOD(ROW(A591)-1,3)=2,"","")))</f>
        <v/>
      </c>
    </row>
    <row r="597" spans="1:3" x14ac:dyDescent="0.25">
      <c r="A597" t="str">
        <f>IF(AND(MOD(ROW(A592)-1,3)=0,INDEX(artwork.xlsx!G:G,QUOTIENT(ROW(A592)-1,3)+2)&lt;&gt;""),"/* "&amp;INDEX(artwork.xlsx!G:G,QUOTIENT(ROW(A592)-1,3)+2)&amp;" */","  ")&amp;
IF(AND(INDEX(artwork.xlsx!F:F,QUOTIENT(ROW(A592)-1,3)+2)&lt;&gt;""),"/* "&amp;INDEX(artwork.xlsx!F:F,QUOTIENT(ROW(A592)-1,3)+2)&amp;" */","  ")&amp;IF(AND(ISERROR(MATCH("},",B597:B$5003,0)), ISERROR(MATCH("    ];",$A$5:A593,0))),"];","")</f>
        <v xml:space="preserve">  /* t */</v>
      </c>
      <c r="B597" t="str">
        <f t="shared" si="12"/>
        <v>{</v>
      </c>
      <c r="C597" s="18" t="str">
        <f>IF(AND(MOD(ROW(A592)-1,3)=0, INDEX(artwork.xlsx!J:J,QUOTIENT(ROW(A592)-1,3)+2)&lt;&gt;""),
     artwork.xlsx!$H$1&amp;": """ &amp;SUBSTITUTE(INDEX(artwork.xlsx!H:H,QUOTIENT(ROW(A592)-1,3)+2)," ","") &amp;""",  " &amp;
     artwork.xlsx!$J$1&amp; ": """ &amp; INDEX(artwork.xlsx!J:J,QUOTIENT(ROW(A592)-1,3)+2) &amp;""",  " &amp;
     artwork.xlsx!$L$1&amp; ": """ &amp; SUBSTITUTE(IF(LEFT(INDEX(artwork.xlsx!L:L,QUOTIENT(ROW(A592)-1,3)+2),4)="http","",artwork.xlsx!$M$1) &amp; INDEX(artwork.xlsx!L:L,QUOTIENT(ROW(A592)-1,3)+2),artwork.xlsx!$N$1,"") &amp; """,",
 IF(AND(MOD(ROW(A592)-1,3)=1,INDEX(artwork.xlsx!J:J,QUOTIENT(ROW(A592)-1,3)+2)&lt;&gt;""),
SUBSTITUTE(    artwork.xlsx!$K$1&amp;": '\\n" &amp;
SUBSTITUTE(SUBSTITUTE(SUBSTITUTE(SUBSTITUTE(SUBSTITUTE(INDEX(artwork.xlsx!K:K,QUOTIENT(ROW(A592)-1,3)+2),"'","\'"),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IF(MOD(ROW(A592)-1,3)=2,"","")))</f>
        <v>id: "illgottengains",  frenchName: "Argent noir",  artwork: "http://wiki.dominionstrategy.com/images/e/ee/IllGotten_GainsArt.jpg",</v>
      </c>
    </row>
    <row r="598" spans="1:3" ht="165" x14ac:dyDescent="0.25">
      <c r="A598" t="str">
        <f>IF(AND(MOD(ROW(A593)-1,3)=0,INDEX(artwork.xlsx!G:G,QUOTIENT(ROW(A593)-1,3)+2)&lt;&gt;""),"/* "&amp;INDEX(artwork.xlsx!G:G,QUOTIENT(ROW(A593)-1,3)+2)&amp;" */","  ")&amp;
IF(AND(INDEX(artwork.xlsx!F:F,QUOTIENT(ROW(A593)-1,3)+2)&lt;&gt;""),"/* "&amp;INDEX(artwork.xlsx!F:F,QUOTIENT(ROW(A593)-1,3)+2)&amp;" */","  ")&amp;IF(AND(ISERROR(MATCH("},",B598:B$5003,0)), ISERROR(MATCH("    ];",$A$5:A597,0))),"];","")</f>
        <v xml:space="preserve">  /* t */</v>
      </c>
      <c r="B598" t="str">
        <f t="shared" si="12"/>
        <v/>
      </c>
      <c r="C598" s="18" t="str">
        <f>IF(AND(MOD(ROW(A593)-1,3)=0, INDEX(artwork.xlsx!J:J,QUOTIENT(ROW(A593)-1,3)+2)&lt;&gt;""),
     artwork.xlsx!$H$1&amp;": """ &amp;SUBSTITUTE(INDEX(artwork.xlsx!H:H,QUOTIENT(ROW(A593)-1,3)+2)," ","") &amp;""",  " &amp;
     artwork.xlsx!$J$1&amp; ": """ &amp; INDEX(artwork.xlsx!J:J,QUOTIENT(ROW(A593)-1,3)+2) &amp;""",  " &amp;
     artwork.xlsx!$L$1&amp; ": """ &amp; SUBSTITUTE(IF(LEFT(INDEX(artwork.xlsx!L:L,QUOTIENT(ROW(A593)-1,3)+2),4)="http","",artwork.xlsx!$M$1) &amp; INDEX(artwork.xlsx!L:L,QUOTIENT(ROW(A593)-1,3)+2),artwork.xlsx!$N$1,"") &amp; """,",
 IF(AND(MOD(ROW(A593)-1,3)=1,INDEX(artwork.xlsx!J:J,QUOTIENT(ROW(A593)-1,3)+2)&lt;&gt;""),
SUBSTITUTE(    artwork.xlsx!$K$1&amp;": '\\n" &amp;
SUBSTITUTE(SUBSTITUTE(SUBSTITUTE(SUBSTITUTE(SUBSTITUTE(INDEX(artwork.xlsx!K:K,QUOTIENT(ROW(A593)-1,3)+2),"'","\'"),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IF(MOD(ROW(A593)-1,3)=2,"","")))</f>
        <v>text_html: '\
&lt;div class="card-text" style="top:29px;"&gt;\
&lt;div class="card-text-coin-icon" style="transform:scale(0.45); top:-20px; display: inline;left:113px;"&gt;\
&lt;div class="card-text-coin-text-container" style="display:inline;"&gt;\
&lt;div class="card-text-coin-text" style="color: black; display:inline; top:8px;"&gt;1&lt;/div&gt;&lt;/div&gt;&lt;/div&gt;&lt;div style="position:relative; top:38px;"&gt;&lt;div style="line-height:16px;"&gt;\
&lt;div style="display:inline;"&gt;&lt;div style="display:inline; font-size:16px;"&gt;Lorsque vous jouez cette carte, vous&lt;/div&gt;&lt;/div&gt;&lt;br&gt;\
&lt;div style="display:inline;"&gt;&lt;div style="display:inline; font-size:16px;"&gt;pouvez recevoir un Cuivre en main.&lt;/div&gt;&lt;/div&gt;&lt;br&gt;\
&lt;/div&gt;&lt;/div&gt;&lt;div class="horizontal-line" style="width:200px; height:3px;margin-top:44px;"&gt;&lt;/div&gt;&lt;div style="position:relative; top:0px;"&gt;&lt;div style="line-height:16px;"&gt;\
&lt;div style="display:inline;"&gt;&lt;div style="display:inline; font-size:16px;"&gt;Lorsque vous recevez cette carte, tous&lt;/div&gt;&lt;/div&gt;&lt;br&gt;\
&lt;div style="display:inline;"&gt;&lt;div style="display:inline; font-size:16px;"&gt;vos adversaires reçoivent une Malédiction.&lt;/div&gt;&lt;/div&gt;&lt;br&gt;\
&lt;/div&gt;&lt;/div&gt;&lt;/div&gt;'</v>
      </c>
    </row>
    <row r="599" spans="1:3" x14ac:dyDescent="0.25">
      <c r="A599" t="str">
        <f>IF(AND(MOD(ROW(A594)-1,3)=0,INDEX(artwork.xlsx!G:G,QUOTIENT(ROW(A594)-1,3)+2)&lt;&gt;""),"/* "&amp;INDEX(artwork.xlsx!G:G,QUOTIENT(ROW(A594)-1,3)+2)&amp;" */","  ")&amp;
IF(AND(INDEX(artwork.xlsx!F:F,QUOTIENT(ROW(A594)-1,3)+2)&lt;&gt;""),"/* "&amp;INDEX(artwork.xlsx!F:F,QUOTIENT(ROW(A594)-1,3)+2)&amp;" */","  ")&amp;IF(AND(ISERROR(MATCH("},",B599:B$5003,0)), ISERROR(MATCH("    ];",$A$5:A595,0))),"];","")</f>
        <v xml:space="preserve">  /* t */</v>
      </c>
      <c r="B599" t="str">
        <f t="shared" si="12"/>
        <v>},</v>
      </c>
      <c r="C599" s="18" t="str">
        <f>IF(AND(MOD(ROW(A594)-1,3)=0, INDEX(artwork.xlsx!J:J,QUOTIENT(ROW(A594)-1,3)+2)&lt;&gt;""),
     artwork.xlsx!$H$1&amp;": """ &amp;SUBSTITUTE(INDEX(artwork.xlsx!H:H,QUOTIENT(ROW(A594)-1,3)+2)," ","") &amp;""",  " &amp;
     artwork.xlsx!$J$1&amp; ": """ &amp; INDEX(artwork.xlsx!J:J,QUOTIENT(ROW(A594)-1,3)+2) &amp;""",  " &amp;
     artwork.xlsx!$L$1&amp; ": """ &amp; SUBSTITUTE(IF(LEFT(INDEX(artwork.xlsx!L:L,QUOTIENT(ROW(A594)-1,3)+2),4)="http","",artwork.xlsx!$M$1) &amp; INDEX(artwork.xlsx!L:L,QUOTIENT(ROW(A594)-1,3)+2),artwork.xlsx!$N$1,"") &amp; """,",
 IF(AND(MOD(ROW(A594)-1,3)=1,INDEX(artwork.xlsx!J:J,QUOTIENT(ROW(A594)-1,3)+2)&lt;&gt;""),
SUBSTITUTE(    artwork.xlsx!$K$1&amp;": '\\n" &amp;
SUBSTITUTE(SUBSTITUTE(SUBSTITUTE(SUBSTITUTE(SUBSTITUTE(INDEX(artwork.xlsx!K:K,QUOTIENT(ROW(A594)-1,3)+2),"'","\'"),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IF(MOD(ROW(A594)-1,3)=2,"","")))</f>
        <v/>
      </c>
    </row>
    <row r="600" spans="1:3" x14ac:dyDescent="0.25">
      <c r="A600" t="str">
        <f>IF(AND(MOD(ROW(A595)-1,3)=0,INDEX(artwork.xlsx!G:G,QUOTIENT(ROW(A595)-1,3)+2)&lt;&gt;""),"/* "&amp;INDEX(artwork.xlsx!G:G,QUOTIENT(ROW(A595)-1,3)+2)&amp;" */","  ")&amp;
IF(AND(INDEX(artwork.xlsx!F:F,QUOTIENT(ROW(A595)-1,3)+2)&lt;&gt;""),"/* "&amp;INDEX(artwork.xlsx!F:F,QUOTIENT(ROW(A595)-1,3)+2)&amp;" */","  ")&amp;IF(AND(ISERROR(MATCH("},",B600:B$5003,0)), ISERROR(MATCH("    ];",$A$5:A596,0))),"];","")</f>
        <v xml:space="preserve">    </v>
      </c>
      <c r="B600" t="str">
        <f t="shared" si="12"/>
        <v>{</v>
      </c>
      <c r="C600" s="18" t="str">
        <f>IF(AND(MOD(ROW(A595)-1,3)=0, INDEX(artwork.xlsx!J:J,QUOTIENT(ROW(A595)-1,3)+2)&lt;&gt;""),
     artwork.xlsx!$H$1&amp;": """ &amp;SUBSTITUTE(INDEX(artwork.xlsx!H:H,QUOTIENT(ROW(A595)-1,3)+2)," ","") &amp;""",  " &amp;
     artwork.xlsx!$J$1&amp; ": """ &amp; INDEX(artwork.xlsx!J:J,QUOTIENT(ROW(A595)-1,3)+2) &amp;""",  " &amp;
     artwork.xlsx!$L$1&amp; ": """ &amp; SUBSTITUTE(IF(LEFT(INDEX(artwork.xlsx!L:L,QUOTIENT(ROW(A595)-1,3)+2),4)="http","",artwork.xlsx!$M$1) &amp; INDEX(artwork.xlsx!L:L,QUOTIENT(ROW(A595)-1,3)+2),artwork.xlsx!$N$1,"") &amp; """,",
 IF(AND(MOD(ROW(A595)-1,3)=1,INDEX(artwork.xlsx!J:J,QUOTIENT(ROW(A595)-1,3)+2)&lt;&gt;""),
SUBSTITUTE(    artwork.xlsx!$K$1&amp;": '\\n" &amp;
SUBSTITUTE(SUBSTITUTE(SUBSTITUTE(SUBSTITUTE(SUBSTITUTE(INDEX(artwork.xlsx!K:K,QUOTIENT(ROW(A595)-1,3)+2),"'","\'"),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IF(MOD(ROW(A595)-1,3)=2,"","")))</f>
        <v>id: "embassy",  frenchName: "Ambasse",  artwork: "http://wiki.dominionstrategy.com/images/3/31/EmbassyArt.jpg",</v>
      </c>
    </row>
    <row r="601" spans="1:3" ht="150" x14ac:dyDescent="0.25">
      <c r="A601" t="str">
        <f>IF(AND(MOD(ROW(A596)-1,3)=0,INDEX(artwork.xlsx!G:G,QUOTIENT(ROW(A596)-1,3)+2)&lt;&gt;""),"/* "&amp;INDEX(artwork.xlsx!G:G,QUOTIENT(ROW(A596)-1,3)+2)&amp;" */","  ")&amp;
IF(AND(INDEX(artwork.xlsx!F:F,QUOTIENT(ROW(A596)-1,3)+2)&lt;&gt;""),"/* "&amp;INDEX(artwork.xlsx!F:F,QUOTIENT(ROW(A596)-1,3)+2)&amp;" */","  ")&amp;IF(AND(ISERROR(MATCH("},",B601:B$5003,0)), ISERROR(MATCH("    ];",$A$5:A600,0))),"];","")</f>
        <v xml:space="preserve">    </v>
      </c>
      <c r="B601" t="str">
        <f t="shared" si="12"/>
        <v/>
      </c>
      <c r="C601" s="18" t="str">
        <f>IF(AND(MOD(ROW(A596)-1,3)=0, INDEX(artwork.xlsx!J:J,QUOTIENT(ROW(A596)-1,3)+2)&lt;&gt;""),
     artwork.xlsx!$H$1&amp;": """ &amp;SUBSTITUTE(INDEX(artwork.xlsx!H:H,QUOTIENT(ROW(A596)-1,3)+2)," ","") &amp;""",  " &amp;
     artwork.xlsx!$J$1&amp; ": """ &amp; INDEX(artwork.xlsx!J:J,QUOTIENT(ROW(A596)-1,3)+2) &amp;""",  " &amp;
     artwork.xlsx!$L$1&amp; ": """ &amp; SUBSTITUTE(IF(LEFT(INDEX(artwork.xlsx!L:L,QUOTIENT(ROW(A596)-1,3)+2),4)="http","",artwork.xlsx!$M$1) &amp; INDEX(artwork.xlsx!L:L,QUOTIENT(ROW(A596)-1,3)+2),artwork.xlsx!$N$1,"") &amp; """,",
 IF(AND(MOD(ROW(A596)-1,3)=1,INDEX(artwork.xlsx!J:J,QUOTIENT(ROW(A596)-1,3)+2)&lt;&gt;""),
SUBSTITUTE(    artwork.xlsx!$K$1&amp;": '\\n" &amp;
SUBSTITUTE(SUBSTITUTE(SUBSTITUTE(SUBSTITUTE(SUBSTITUTE(INDEX(artwork.xlsx!K:K,QUOTIENT(ROW(A596)-1,3)+2),"'","\'"),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IF(MOD(ROW(A596)-1,3)=2,"","")))</f>
        <v>text_html: '\
&lt;div class="card-text" style="top:20px;"&gt;&lt;div style="position:relative; top:-5px;"&gt;&lt;div style="font-weight: bold;"&gt;\
&lt;div style="display:inline;"&gt;&lt;div style="display:inline; font-size:28px;"&gt;+5 Cartes&lt;/div&gt;&lt;/div&gt;&lt;br&gt;\
&lt;/div&gt;&lt;/div&gt;&lt;div style="position:relative; top:-5px;"&gt;&lt;div style="line-height:21px;"&gt;\
&lt;div style="display:inline;"&gt;&lt;div style="display:inline; font-size:21px;"&gt;Défaussez 3 cartes.&lt;/div&gt;&lt;/div&gt;&lt;br&gt;\
&lt;/div&gt;&lt;/div&gt;&lt;div class="horizontal-line" style="width:200px; height:3px;margin-top:12px;"&gt;&lt;/div&gt;&lt;div style="position:relative; top:10px;"&gt;&lt;div style="line-height:21px;"&gt;\
&lt;div style="display:inline;"&gt;&lt;div style="display:inline; font-size:21px;"&gt;Lorsque vous recevez cette carte,&lt;/div&gt;&lt;/div&gt;&lt;br&gt;\
&lt;div style="display:inline;"&gt;&lt;div style="display:inline; font-size:21px;"&gt;tous vos adversaires reçoivent&lt;/div&gt;&lt;/div&gt;&lt;br&gt;\
&lt;div style="display:inline;"&gt;&lt;div style="display:inline; font-size:21px;"&gt;un Argent.&lt;/div&gt;&lt;/div&gt;&lt;br&gt;\
&lt;/div&gt;&lt;/div&gt;&lt;/div&gt;'</v>
      </c>
    </row>
    <row r="602" spans="1:3" x14ac:dyDescent="0.25">
      <c r="A602" t="str">
        <f>IF(AND(MOD(ROW(A597)-1,3)=0,INDEX(artwork.xlsx!G:G,QUOTIENT(ROW(A597)-1,3)+2)&lt;&gt;""),"/* "&amp;INDEX(artwork.xlsx!G:G,QUOTIENT(ROW(A597)-1,3)+2)&amp;" */","  ")&amp;
IF(AND(INDEX(artwork.xlsx!F:F,QUOTIENT(ROW(A597)-1,3)+2)&lt;&gt;""),"/* "&amp;INDEX(artwork.xlsx!F:F,QUOTIENT(ROW(A597)-1,3)+2)&amp;" */","  ")&amp;IF(AND(ISERROR(MATCH("},",B602:B$5003,0)), ISERROR(MATCH("    ];",$A$5:A598,0))),"];","")</f>
        <v xml:space="preserve">    </v>
      </c>
      <c r="B602" t="str">
        <f t="shared" si="12"/>
        <v>},</v>
      </c>
      <c r="C602" s="18" t="str">
        <f>IF(AND(MOD(ROW(A597)-1,3)=0, INDEX(artwork.xlsx!J:J,QUOTIENT(ROW(A597)-1,3)+2)&lt;&gt;""),
     artwork.xlsx!$H$1&amp;": """ &amp;SUBSTITUTE(INDEX(artwork.xlsx!H:H,QUOTIENT(ROW(A597)-1,3)+2)," ","") &amp;""",  " &amp;
     artwork.xlsx!$J$1&amp; ": """ &amp; INDEX(artwork.xlsx!J:J,QUOTIENT(ROW(A597)-1,3)+2) &amp;""",  " &amp;
     artwork.xlsx!$L$1&amp; ": """ &amp; SUBSTITUTE(IF(LEFT(INDEX(artwork.xlsx!L:L,QUOTIENT(ROW(A597)-1,3)+2),4)="http","",artwork.xlsx!$M$1) &amp; INDEX(artwork.xlsx!L:L,QUOTIENT(ROW(A597)-1,3)+2),artwork.xlsx!$N$1,"") &amp; """,",
 IF(AND(MOD(ROW(A597)-1,3)=1,INDEX(artwork.xlsx!J:J,QUOTIENT(ROW(A597)-1,3)+2)&lt;&gt;""),
SUBSTITUTE(    artwork.xlsx!$K$1&amp;": '\\n" &amp;
SUBSTITUTE(SUBSTITUTE(SUBSTITUTE(SUBSTITUTE(SUBSTITUTE(INDEX(artwork.xlsx!K:K,QUOTIENT(ROW(A597)-1,3)+2),"'","\'"),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IF(MOD(ROW(A597)-1,3)=2,"","")))</f>
        <v/>
      </c>
    </row>
    <row r="603" spans="1:3" x14ac:dyDescent="0.25">
      <c r="A603" t="str">
        <f>IF(AND(MOD(ROW(A598)-1,3)=0,INDEX(artwork.xlsx!G:G,QUOTIENT(ROW(A598)-1,3)+2)&lt;&gt;""),"/* "&amp;INDEX(artwork.xlsx!G:G,QUOTIENT(ROW(A598)-1,3)+2)&amp;" */","  ")&amp;
IF(AND(INDEX(artwork.xlsx!F:F,QUOTIENT(ROW(A598)-1,3)+2)&lt;&gt;""),"/* "&amp;INDEX(artwork.xlsx!F:F,QUOTIENT(ROW(A598)-1,3)+2)&amp;" */","  ")&amp;IF(AND(ISERROR(MATCH("},",B603:B$5003,0)), ISERROR(MATCH("    ];",$A$5:A599,0))),"];","")</f>
        <v xml:space="preserve">    </v>
      </c>
      <c r="B603" t="str">
        <f t="shared" si="12"/>
        <v>{</v>
      </c>
      <c r="C603" s="18" t="str">
        <f>IF(AND(MOD(ROW(A598)-1,3)=0, INDEX(artwork.xlsx!J:J,QUOTIENT(ROW(A598)-1,3)+2)&lt;&gt;""),
     artwork.xlsx!$H$1&amp;": """ &amp;SUBSTITUTE(INDEX(artwork.xlsx!H:H,QUOTIENT(ROW(A598)-1,3)+2)," ","") &amp;""",  " &amp;
     artwork.xlsx!$J$1&amp; ": """ &amp; INDEX(artwork.xlsx!J:J,QUOTIENT(ROW(A598)-1,3)+2) &amp;""",  " &amp;
     artwork.xlsx!$L$1&amp; ": """ &amp; SUBSTITUTE(IF(LEFT(INDEX(artwork.xlsx!L:L,QUOTIENT(ROW(A598)-1,3)+2),4)="http","",artwork.xlsx!$M$1) &amp; INDEX(artwork.xlsx!L:L,QUOTIENT(ROW(A598)-1,3)+2),artwork.xlsx!$N$1,"") &amp; """,",
 IF(AND(MOD(ROW(A598)-1,3)=1,INDEX(artwork.xlsx!J:J,QUOTIENT(ROW(A598)-1,3)+2)&lt;&gt;""),
SUBSTITUTE(    artwork.xlsx!$K$1&amp;": '\\n" &amp;
SUBSTITUTE(SUBSTITUTE(SUBSTITUTE(SUBSTITUTE(SUBSTITUTE(INDEX(artwork.xlsx!K:K,QUOTIENT(ROW(A598)-1,3)+2),"'","\'"),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IF(MOD(ROW(A598)-1,3)=2,"","")))</f>
        <v>id: "nomadcamp",  frenchName: "Campement nomade",  artwork: "http://wiki.dominionstrategy.com/images/e/ef/Nomad_CampArt.jpg",</v>
      </c>
    </row>
    <row r="604" spans="1:3" ht="165" x14ac:dyDescent="0.25">
      <c r="A604" t="str">
        <f>IF(AND(MOD(ROW(A599)-1,3)=0,INDEX(artwork.xlsx!G:G,QUOTIENT(ROW(A599)-1,3)+2)&lt;&gt;""),"/* "&amp;INDEX(artwork.xlsx!G:G,QUOTIENT(ROW(A599)-1,3)+2)&amp;" */","  ")&amp;
IF(AND(INDEX(artwork.xlsx!F:F,QUOTIENT(ROW(A599)-1,3)+2)&lt;&gt;""),"/* "&amp;INDEX(artwork.xlsx!F:F,QUOTIENT(ROW(A599)-1,3)+2)&amp;" */","  ")&amp;IF(AND(ISERROR(MATCH("},",B604:B$5003,0)), ISERROR(MATCH("    ];",$A$5:A603,0))),"];","")</f>
        <v xml:space="preserve">    </v>
      </c>
      <c r="B604" t="str">
        <f t="shared" si="12"/>
        <v/>
      </c>
      <c r="C604" s="18" t="str">
        <f>IF(AND(MOD(ROW(A599)-1,3)=0, INDEX(artwork.xlsx!J:J,QUOTIENT(ROW(A599)-1,3)+2)&lt;&gt;""),
     artwork.xlsx!$H$1&amp;": """ &amp;SUBSTITUTE(INDEX(artwork.xlsx!H:H,QUOTIENT(ROW(A599)-1,3)+2)," ","") &amp;""",  " &amp;
     artwork.xlsx!$J$1&amp; ": """ &amp; INDEX(artwork.xlsx!J:J,QUOTIENT(ROW(A599)-1,3)+2) &amp;""",  " &amp;
     artwork.xlsx!$L$1&amp; ": """ &amp; SUBSTITUTE(IF(LEFT(INDEX(artwork.xlsx!L:L,QUOTIENT(ROW(A599)-1,3)+2),4)="http","",artwork.xlsx!$M$1) &amp; INDEX(artwork.xlsx!L:L,QUOTIENT(ROW(A599)-1,3)+2),artwork.xlsx!$N$1,"") &amp; """,",
 IF(AND(MOD(ROW(A599)-1,3)=1,INDEX(artwork.xlsx!J:J,QUOTIENT(ROW(A599)-1,3)+2)&lt;&gt;""),
SUBSTITUTE(    artwork.xlsx!$K$1&amp;": '\\n" &amp;
SUBSTITUTE(SUBSTITUTE(SUBSTITUTE(SUBSTITUTE(SUBSTITUTE(INDEX(artwork.xlsx!K:K,QUOTIENT(ROW(A599)-1,3)+2),"'","\'"),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IF(MOD(ROW(A599)-1,3)=2,"","")))</f>
        <v>text_html: '\
&lt;div class="card-text" style="top:29px;"&gt;&lt;div style="position:relative; top:-5px;"&gt;&lt;div style="font-weight: bold;"&gt;&lt;div style="line-height:28px;"&gt;\
&lt;div style="display:inline;"&gt;&lt;div style="display:inline; font-size:28px;"&gt;+1 Achat&lt;/div&gt;&lt;/div&gt;&lt;br&gt;\
&lt;div style="display:inline;"&gt;&lt;div style="display:inline; font-size:28px;"&gt;&lt;div style="position: relative; left:-12px;top:1px;"&gt;+&lt;/div&gt;&lt;/div&gt;&lt;/div&gt;&lt;br&gt;\
&lt;/div&gt;&lt;/div&gt;&lt;/div&gt;&lt;div class="horizontal-line" style="width:200px; height:3px;margin-top:-15px;"&gt;&lt;/div&gt;&lt;div style="position:relative; top:10px;"&gt;&lt;div style="line-height:20px;"&gt;\
&lt;div style="display:inline;"&gt;&lt;div style="display:inline; font-size:20px;"&gt;Cette carte est reçue sur votre&lt;/div&gt;&lt;/div&gt;&lt;br&gt;\
&lt;div style="display:inline;"&gt;&lt;div style="display:inline; font-size:20px;"&gt;pioche (au lieu de votre défausse).&lt;/div&gt;&lt;/div&gt;&lt;br&gt;\
&lt;/div&gt;&lt;/div&gt;\
&lt;div class="card-text-coin-icon" style="transform:scale(0.22); top:25px;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605" spans="1:3" x14ac:dyDescent="0.25">
      <c r="A605" t="str">
        <f>IF(AND(MOD(ROW(A600)-1,3)=0,INDEX(artwork.xlsx!G:G,QUOTIENT(ROW(A600)-1,3)+2)&lt;&gt;""),"/* "&amp;INDEX(artwork.xlsx!G:G,QUOTIENT(ROW(A600)-1,3)+2)&amp;" */","  ")&amp;
IF(AND(INDEX(artwork.xlsx!F:F,QUOTIENT(ROW(A600)-1,3)+2)&lt;&gt;""),"/* "&amp;INDEX(artwork.xlsx!F:F,QUOTIENT(ROW(A600)-1,3)+2)&amp;" */","  ")&amp;IF(AND(ISERROR(MATCH("},",B605:B$5003,0)), ISERROR(MATCH("    ];",$A$5:A601,0))),"];","")</f>
        <v xml:space="preserve">    </v>
      </c>
      <c r="B605" t="str">
        <f t="shared" si="12"/>
        <v>},</v>
      </c>
      <c r="C605" s="18" t="str">
        <f>IF(AND(MOD(ROW(A600)-1,3)=0, INDEX(artwork.xlsx!J:J,QUOTIENT(ROW(A600)-1,3)+2)&lt;&gt;""),
     artwork.xlsx!$H$1&amp;": """ &amp;SUBSTITUTE(INDEX(artwork.xlsx!H:H,QUOTIENT(ROW(A600)-1,3)+2)," ","") &amp;""",  " &amp;
     artwork.xlsx!$J$1&amp; ": """ &amp; INDEX(artwork.xlsx!J:J,QUOTIENT(ROW(A600)-1,3)+2) &amp;""",  " &amp;
     artwork.xlsx!$L$1&amp; ": """ &amp; SUBSTITUTE(IF(LEFT(INDEX(artwork.xlsx!L:L,QUOTIENT(ROW(A600)-1,3)+2),4)="http","",artwork.xlsx!$M$1) &amp; INDEX(artwork.xlsx!L:L,QUOTIENT(ROW(A600)-1,3)+2),artwork.xlsx!$N$1,"") &amp; """,",
 IF(AND(MOD(ROW(A600)-1,3)=1,INDEX(artwork.xlsx!J:J,QUOTIENT(ROW(A600)-1,3)+2)&lt;&gt;""),
SUBSTITUTE(    artwork.xlsx!$K$1&amp;": '\\n" &amp;
SUBSTITUTE(SUBSTITUTE(SUBSTITUTE(SUBSTITUTE(SUBSTITUTE(INDEX(artwork.xlsx!K:K,QUOTIENT(ROW(A600)-1,3)+2),"'","\'"),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IF(MOD(ROW(A600)-1,3)=2,"","")))</f>
        <v/>
      </c>
    </row>
    <row r="606" spans="1:3" x14ac:dyDescent="0.25">
      <c r="A606" t="str">
        <f>IF(AND(MOD(ROW(A601)-1,3)=0,INDEX(artwork.xlsx!G:G,QUOTIENT(ROW(A601)-1,3)+2)&lt;&gt;""),"/* "&amp;INDEX(artwork.xlsx!G:G,QUOTIENT(ROW(A601)-1,3)+2)&amp;" */","  ")&amp;
IF(AND(INDEX(artwork.xlsx!F:F,QUOTIENT(ROW(A601)-1,3)+2)&lt;&gt;""),"/* "&amp;INDEX(artwork.xlsx!F:F,QUOTIENT(ROW(A601)-1,3)+2)&amp;" */","  ")&amp;IF(AND(ISERROR(MATCH("},",B606:B$5003,0)), ISERROR(MATCH("    ];",$A$5:A602,0))),"];","")</f>
        <v xml:space="preserve">    </v>
      </c>
      <c r="B606" t="str">
        <f t="shared" si="12"/>
        <v>{</v>
      </c>
      <c r="C606" s="18" t="str">
        <f>IF(AND(MOD(ROW(A601)-1,3)=0, INDEX(artwork.xlsx!J:J,QUOTIENT(ROW(A601)-1,3)+2)&lt;&gt;""),
     artwork.xlsx!$H$1&amp;": """ &amp;SUBSTITUTE(INDEX(artwork.xlsx!H:H,QUOTIENT(ROW(A601)-1,3)+2)," ","") &amp;""",  " &amp;
     artwork.xlsx!$J$1&amp; ": """ &amp; INDEX(artwork.xlsx!J:J,QUOTIENT(ROW(A601)-1,3)+2) &amp;""",  " &amp;
     artwork.xlsx!$L$1&amp; ": """ &amp; SUBSTITUTE(IF(LEFT(INDEX(artwork.xlsx!L:L,QUOTIENT(ROW(A601)-1,3)+2),4)="http","",artwork.xlsx!$M$1) &amp; INDEX(artwork.xlsx!L:L,QUOTIENT(ROW(A601)-1,3)+2),artwork.xlsx!$N$1,"") &amp; """,",
 IF(AND(MOD(ROW(A601)-1,3)=1,INDEX(artwork.xlsx!J:J,QUOTIENT(ROW(A601)-1,3)+2)&lt;&gt;""),
SUBSTITUTE(    artwork.xlsx!$K$1&amp;": '\\n" &amp;
SUBSTITUTE(SUBSTITUTE(SUBSTITUTE(SUBSTITUTE(SUBSTITUTE(INDEX(artwork.xlsx!K:K,QUOTIENT(ROW(A601)-1,3)+2),"'","\'"),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IF(MOD(ROW(A601)-1,3)=2,"","")))</f>
        <v>id: "spicemerchant",  frenchName: "Marchand d'épices",  artwork: "http://wiki.dominionstrategy.com/images/4/4b/Spice_MerchantArt.jpg",</v>
      </c>
    </row>
    <row r="607" spans="1:3" ht="180" x14ac:dyDescent="0.25">
      <c r="A607" t="str">
        <f>IF(AND(MOD(ROW(A602)-1,3)=0,INDEX(artwork.xlsx!G:G,QUOTIENT(ROW(A602)-1,3)+2)&lt;&gt;""),"/* "&amp;INDEX(artwork.xlsx!G:G,QUOTIENT(ROW(A602)-1,3)+2)&amp;" */","  ")&amp;
IF(AND(INDEX(artwork.xlsx!F:F,QUOTIENT(ROW(A602)-1,3)+2)&lt;&gt;""),"/* "&amp;INDEX(artwork.xlsx!F:F,QUOTIENT(ROW(A602)-1,3)+2)&amp;" */","  ")&amp;IF(AND(ISERROR(MATCH("},",B607:B$5003,0)), ISERROR(MATCH("    ];",$A$5:A606,0))),"];","")</f>
        <v xml:space="preserve">    </v>
      </c>
      <c r="B607" t="str">
        <f t="shared" si="12"/>
        <v/>
      </c>
      <c r="C607" s="18" t="str">
        <f>IF(AND(MOD(ROW(A602)-1,3)=0, INDEX(artwork.xlsx!J:J,QUOTIENT(ROW(A602)-1,3)+2)&lt;&gt;""),
     artwork.xlsx!$H$1&amp;": """ &amp;SUBSTITUTE(INDEX(artwork.xlsx!H:H,QUOTIENT(ROW(A602)-1,3)+2)," ","") &amp;""",  " &amp;
     artwork.xlsx!$J$1&amp; ": """ &amp; INDEX(artwork.xlsx!J:J,QUOTIENT(ROW(A602)-1,3)+2) &amp;""",  " &amp;
     artwork.xlsx!$L$1&amp; ": """ &amp; SUBSTITUTE(IF(LEFT(INDEX(artwork.xlsx!L:L,QUOTIENT(ROW(A602)-1,3)+2),4)="http","",artwork.xlsx!$M$1) &amp; INDEX(artwork.xlsx!L:L,QUOTIENT(ROW(A602)-1,3)+2),artwork.xlsx!$N$1,"") &amp; """,",
 IF(AND(MOD(ROW(A602)-1,3)=1,INDEX(artwork.xlsx!J:J,QUOTIENT(ROW(A602)-1,3)+2)&lt;&gt;""),
SUBSTITUTE(    artwork.xlsx!$K$1&amp;": '\\n" &amp;
SUBSTITUTE(SUBSTITUTE(SUBSTITUTE(SUBSTITUTE(SUBSTITUTE(INDEX(artwork.xlsx!K:K,QUOTIENT(ROW(A602)-1,3)+2),"'","\'"),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IF(MOD(ROW(A602)-1,3)=2,"","")))</f>
        <v>text_html: '\
&lt;div class="card-text" style="top:29px;"&gt;&lt;div style="position:relative; top:8px;"&gt;&lt;div style="line-height:21px;"&gt;\
&lt;div style="display:inline;"&gt;&lt;div style="display:inline; font-size:21px;"&gt;Vous pouvez écarter une carte&lt;/div&gt;&lt;/div&gt;&lt;br&gt;\
&lt;div style="display:inline;"&gt;&lt;div style="display:inline; font-size:21px;"&gt;Trésor de votre main pour choisir&lt;/div&gt;&lt;/div&gt;&lt;br&gt;\
&lt;div style="display:inline;"&gt;&lt;div style="display:inline; font-size:21px;"&gt;&lt;div style="display: inline; font-weight: bold;"&gt;+2 Cartes&lt;/div&gt; et&lt;div style="display: inline; font-weight: bold;"&gt; +1 Action&lt;/div&gt;;&lt;/div&gt;&lt;/div&gt;&lt;br&gt;\
&lt;div style="display:inline;"&gt;&lt;div style="display:inline; font-size:21px;"&gt;ou&lt;div style="display: inline; font-weight: bold;"&gt; +&lt;/div&gt;      et&lt;div style="display: inline; font-weight: bold;"&gt; +1 Achat&lt;/div&gt;.&lt;/div&gt;&lt;/div&gt;&lt;br&gt;\
&lt;/div&gt;&lt;/div&gt;\
&lt;div class="card-text-coin-icon" style="transform:scale(0.2); top:82px; display: inline;left:93px;"&gt;\
&lt;div class="card-text-coin-text-container" style="display:inline;"&gt;\
&lt;div class="card-text-coin-text" style="color: black; display:inline; top:8px;"&gt;2&lt;/div&gt;&lt;/div&gt;&lt;/div&gt;&lt;/div&gt;'</v>
      </c>
    </row>
    <row r="608" spans="1:3" x14ac:dyDescent="0.25">
      <c r="A608" t="str">
        <f>IF(AND(MOD(ROW(A603)-1,3)=0,INDEX(artwork.xlsx!G:G,QUOTIENT(ROW(A603)-1,3)+2)&lt;&gt;""),"/* "&amp;INDEX(artwork.xlsx!G:G,QUOTIENT(ROW(A603)-1,3)+2)&amp;" */","  ")&amp;
IF(AND(INDEX(artwork.xlsx!F:F,QUOTIENT(ROW(A603)-1,3)+2)&lt;&gt;""),"/* "&amp;INDEX(artwork.xlsx!F:F,QUOTIENT(ROW(A603)-1,3)+2)&amp;" */","  ")&amp;IF(AND(ISERROR(MATCH("},",B608:B$5003,0)), ISERROR(MATCH("    ];",$A$5:A604,0))),"];","")</f>
        <v xml:space="preserve">    </v>
      </c>
      <c r="B608" t="str">
        <f t="shared" si="12"/>
        <v>},</v>
      </c>
      <c r="C608" s="18" t="str">
        <f>IF(AND(MOD(ROW(A603)-1,3)=0, INDEX(artwork.xlsx!J:J,QUOTIENT(ROW(A603)-1,3)+2)&lt;&gt;""),
     artwork.xlsx!$H$1&amp;": """ &amp;SUBSTITUTE(INDEX(artwork.xlsx!H:H,QUOTIENT(ROW(A603)-1,3)+2)," ","") &amp;""",  " &amp;
     artwork.xlsx!$J$1&amp; ": """ &amp; INDEX(artwork.xlsx!J:J,QUOTIENT(ROW(A603)-1,3)+2) &amp;""",  " &amp;
     artwork.xlsx!$L$1&amp; ": """ &amp; SUBSTITUTE(IF(LEFT(INDEX(artwork.xlsx!L:L,QUOTIENT(ROW(A603)-1,3)+2),4)="http","",artwork.xlsx!$M$1) &amp; INDEX(artwork.xlsx!L:L,QUOTIENT(ROW(A603)-1,3)+2),artwork.xlsx!$N$1,"") &amp; """,",
 IF(AND(MOD(ROW(A603)-1,3)=1,INDEX(artwork.xlsx!J:J,QUOTIENT(ROW(A603)-1,3)+2)&lt;&gt;""),
SUBSTITUTE(    artwork.xlsx!$K$1&amp;": '\\n" &amp;
SUBSTITUTE(SUBSTITUTE(SUBSTITUTE(SUBSTITUTE(SUBSTITUTE(INDEX(artwork.xlsx!K:K,QUOTIENT(ROW(A603)-1,3)+2),"'","\'"),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IF(MOD(ROW(A603)-1,3)=2,"","")))</f>
        <v/>
      </c>
    </row>
    <row r="609" spans="1:3" x14ac:dyDescent="0.25">
      <c r="A609" t="str">
        <f>IF(AND(MOD(ROW(A604)-1,3)=0,INDEX(artwork.xlsx!G:G,QUOTIENT(ROW(A604)-1,3)+2)&lt;&gt;""),"/* "&amp;INDEX(artwork.xlsx!G:G,QUOTIENT(ROW(A604)-1,3)+2)&amp;" */","  ")&amp;
IF(AND(INDEX(artwork.xlsx!F:F,QUOTIENT(ROW(A604)-1,3)+2)&lt;&gt;""),"/* "&amp;INDEX(artwork.xlsx!F:F,QUOTIENT(ROW(A604)-1,3)+2)&amp;" */","  ")&amp;IF(AND(ISERROR(MATCH("},",B609:B$5003,0)), ISERROR(MATCH("    ];",$A$5:A605,0))),"];","")</f>
        <v xml:space="preserve">    </v>
      </c>
      <c r="B609" t="str">
        <f t="shared" si="12"/>
        <v>{</v>
      </c>
      <c r="C609" s="18" t="str">
        <f>IF(AND(MOD(ROW(A604)-1,3)=0, INDEX(artwork.xlsx!J:J,QUOTIENT(ROW(A604)-1,3)+2)&lt;&gt;""),
     artwork.xlsx!$H$1&amp;": """ &amp;SUBSTITUTE(INDEX(artwork.xlsx!H:H,QUOTIENT(ROW(A604)-1,3)+2)," ","") &amp;""",  " &amp;
     artwork.xlsx!$J$1&amp; ": """ &amp; INDEX(artwork.xlsx!J:J,QUOTIENT(ROW(A604)-1,3)+2) &amp;""",  " &amp;
     artwork.xlsx!$L$1&amp; ": """ &amp; SUBSTITUTE(IF(LEFT(INDEX(artwork.xlsx!L:L,QUOTIENT(ROW(A604)-1,3)+2),4)="http","",artwork.xlsx!$M$1) &amp; INDEX(artwork.xlsx!L:L,QUOTIENT(ROW(A604)-1,3)+2),artwork.xlsx!$N$1,"") &amp; """,",
 IF(AND(MOD(ROW(A604)-1,3)=1,INDEX(artwork.xlsx!J:J,QUOTIENT(ROW(A604)-1,3)+2)&lt;&gt;""),
SUBSTITUTE(    artwork.xlsx!$K$1&amp;": '\\n" &amp;
SUBSTITUTE(SUBSTITUTE(SUBSTITUTE(SUBSTITUTE(SUBSTITUTE(INDEX(artwork.xlsx!K:K,QUOTIENT(ROW(A604)-1,3)+2),"'","\'"),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IF(MOD(ROW(A604)-1,3)=2,"","")))</f>
        <v>id: "oracle",  frenchName: "Oracle",  artwork: "http://wiki.dominionstrategy.com/images/e/eb/OracleArt.jpg",</v>
      </c>
    </row>
    <row r="610" spans="1:3" ht="135" x14ac:dyDescent="0.25">
      <c r="A610" t="str">
        <f>IF(AND(MOD(ROW(A605)-1,3)=0,INDEX(artwork.xlsx!G:G,QUOTIENT(ROW(A605)-1,3)+2)&lt;&gt;""),"/* "&amp;INDEX(artwork.xlsx!G:G,QUOTIENT(ROW(A605)-1,3)+2)&amp;" */","  ")&amp;
IF(AND(INDEX(artwork.xlsx!F:F,QUOTIENT(ROW(A605)-1,3)+2)&lt;&gt;""),"/* "&amp;INDEX(artwork.xlsx!F:F,QUOTIENT(ROW(A605)-1,3)+2)&amp;" */","  ")&amp;IF(AND(ISERROR(MATCH("},",B610:B$5003,0)), ISERROR(MATCH("    ];",$A$5:A609,0))),"];","")</f>
        <v xml:space="preserve">    </v>
      </c>
      <c r="B610" t="str">
        <f t="shared" si="12"/>
        <v/>
      </c>
      <c r="C610" s="18" t="str">
        <f>IF(AND(MOD(ROW(A605)-1,3)=0, INDEX(artwork.xlsx!J:J,QUOTIENT(ROW(A605)-1,3)+2)&lt;&gt;""),
     artwork.xlsx!$H$1&amp;": """ &amp;SUBSTITUTE(INDEX(artwork.xlsx!H:H,QUOTIENT(ROW(A605)-1,3)+2)," ","") &amp;""",  " &amp;
     artwork.xlsx!$J$1&amp; ": """ &amp; INDEX(artwork.xlsx!J:J,QUOTIENT(ROW(A605)-1,3)+2) &amp;""",  " &amp;
     artwork.xlsx!$L$1&amp; ": """ &amp; SUBSTITUTE(IF(LEFT(INDEX(artwork.xlsx!L:L,QUOTIENT(ROW(A605)-1,3)+2),4)="http","",artwork.xlsx!$M$1) &amp; INDEX(artwork.xlsx!L:L,QUOTIENT(ROW(A605)-1,3)+2),artwork.xlsx!$N$1,"") &amp; """,",
 IF(AND(MOD(ROW(A605)-1,3)=1,INDEX(artwork.xlsx!J:J,QUOTIENT(ROW(A605)-1,3)+2)&lt;&gt;""),
SUBSTITUTE(    artwork.xlsx!$K$1&amp;": '\\n" &amp;
SUBSTITUTE(SUBSTITUTE(SUBSTITUTE(SUBSTITUTE(SUBSTITUTE(INDEX(artwork.xlsx!K:K,QUOTIENT(ROW(A605)-1,3)+2),"'","\'"),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IF(MOD(ROW(A605)-1,3)=2,"","")))</f>
        <v>text_html: '\
&lt;div class="card-text" style="top:10px;"&gt;&lt;div style="position:relative; top:10px;"&gt;&lt;div style="line-height:21px;"&gt;\
&lt;div style="display:inline;"&gt;&lt;div style="display:inline; font-size:21px;"&gt;Chaque joueur (vous compris)&lt;/div&gt;&lt;/div&gt;&lt;br&gt;\
&lt;div style="display:inline;"&gt;&lt;div style="display:inline; font-size:21px;"&gt;dévoile les deux premières cartes&lt;/div&gt;&lt;/div&gt;&lt;br&gt;\
&lt;div style="display:inline;"&gt;&lt;div style="display:inline; font-size:21px;"&gt;de sa pioche et les défausse ou&lt;/div&gt;&lt;/div&gt;&lt;br&gt;\
&lt;div style="display:inline;"&gt;&lt;div style="display:inline; font-size:21px;"&gt;les replace (votre choix). S\'il doit&lt;/div&gt;&lt;/div&gt;&lt;br&gt;\
&lt;div style="display:inline;"&gt;&lt;div style="display:inline; font-size:21px;"&gt;les replacer, il choisit l\'ordre.&lt;/div&gt;&lt;/div&gt;&lt;br&gt;\
&lt;div style="display:inline;"&gt;&lt;div style="display:inline; font-size:21px;"&gt;Ensuite, piochez 2 cartes.&lt;/div&gt;&lt;/div&gt;&lt;br&gt;\
&lt;/div&gt;&lt;/div&gt;&lt;/div&gt;'</v>
      </c>
    </row>
    <row r="611" spans="1:3" x14ac:dyDescent="0.25">
      <c r="A611" t="str">
        <f>IF(AND(MOD(ROW(A606)-1,3)=0,INDEX(artwork.xlsx!G:G,QUOTIENT(ROW(A606)-1,3)+2)&lt;&gt;""),"/* "&amp;INDEX(artwork.xlsx!G:G,QUOTIENT(ROW(A606)-1,3)+2)&amp;" */","  ")&amp;
IF(AND(INDEX(artwork.xlsx!F:F,QUOTIENT(ROW(A606)-1,3)+2)&lt;&gt;""),"/* "&amp;INDEX(artwork.xlsx!F:F,QUOTIENT(ROW(A606)-1,3)+2)&amp;" */","  ")&amp;IF(AND(ISERROR(MATCH("},",B611:B$5003,0)), ISERROR(MATCH("    ];",$A$5:A607,0))),"];","")</f>
        <v xml:space="preserve">    </v>
      </c>
      <c r="B611" t="str">
        <f t="shared" si="12"/>
        <v>},</v>
      </c>
      <c r="C611" s="18" t="str">
        <f>IF(AND(MOD(ROW(A606)-1,3)=0, INDEX(artwork.xlsx!J:J,QUOTIENT(ROW(A606)-1,3)+2)&lt;&gt;""),
     artwork.xlsx!$H$1&amp;": """ &amp;SUBSTITUTE(INDEX(artwork.xlsx!H:H,QUOTIENT(ROW(A606)-1,3)+2)," ","") &amp;""",  " &amp;
     artwork.xlsx!$J$1&amp; ": """ &amp; INDEX(artwork.xlsx!J:J,QUOTIENT(ROW(A606)-1,3)+2) &amp;""",  " &amp;
     artwork.xlsx!$L$1&amp; ": """ &amp; SUBSTITUTE(IF(LEFT(INDEX(artwork.xlsx!L:L,QUOTIENT(ROW(A606)-1,3)+2),4)="http","",artwork.xlsx!$M$1) &amp; INDEX(artwork.xlsx!L:L,QUOTIENT(ROW(A606)-1,3)+2),artwork.xlsx!$N$1,"") &amp; """,",
 IF(AND(MOD(ROW(A606)-1,3)=1,INDEX(artwork.xlsx!J:J,QUOTIENT(ROW(A606)-1,3)+2)&lt;&gt;""),
SUBSTITUTE(    artwork.xlsx!$K$1&amp;": '\\n" &amp;
SUBSTITUTE(SUBSTITUTE(SUBSTITUTE(SUBSTITUTE(SUBSTITUTE(INDEX(artwork.xlsx!K:K,QUOTIENT(ROW(A606)-1,3)+2),"'","\'"),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IF(MOD(ROW(A606)-1,3)=2,"","")))</f>
        <v/>
      </c>
    </row>
    <row r="612" spans="1:3" x14ac:dyDescent="0.25">
      <c r="A612" t="str">
        <f>IF(AND(MOD(ROW(A607)-1,3)=0,INDEX(artwork.xlsx!G:G,QUOTIENT(ROW(A607)-1,3)+2)&lt;&gt;""),"/* "&amp;INDEX(artwork.xlsx!G:G,QUOTIENT(ROW(A607)-1,3)+2)&amp;" */","  ")&amp;
IF(AND(INDEX(artwork.xlsx!F:F,QUOTIENT(ROW(A607)-1,3)+2)&lt;&gt;""),"/* "&amp;INDEX(artwork.xlsx!F:F,QUOTIENT(ROW(A607)-1,3)+2)&amp;" */","  ")&amp;IF(AND(ISERROR(MATCH("},",B612:B$5003,0)), ISERROR(MATCH("    ];",$A$5:A608,0))),"];","")</f>
        <v xml:space="preserve">    </v>
      </c>
      <c r="B612" t="str">
        <f t="shared" si="12"/>
        <v>{</v>
      </c>
      <c r="C612" s="18" t="str">
        <f>IF(AND(MOD(ROW(A607)-1,3)=0, INDEX(artwork.xlsx!J:J,QUOTIENT(ROW(A607)-1,3)+2)&lt;&gt;""),
     artwork.xlsx!$H$1&amp;": """ &amp;SUBSTITUTE(INDEX(artwork.xlsx!H:H,QUOTIENT(ROW(A607)-1,3)+2)," ","") &amp;""",  " &amp;
     artwork.xlsx!$J$1&amp; ": """ &amp; INDEX(artwork.xlsx!J:J,QUOTIENT(ROW(A607)-1,3)+2) &amp;""",  " &amp;
     artwork.xlsx!$L$1&amp; ": """ &amp; SUBSTITUTE(IF(LEFT(INDEX(artwork.xlsx!L:L,QUOTIENT(ROW(A607)-1,3)+2),4)="http","",artwork.xlsx!$M$1) &amp; INDEX(artwork.xlsx!L:L,QUOTIENT(ROW(A607)-1,3)+2),artwork.xlsx!$N$1,"") &amp; """,",
 IF(AND(MOD(ROW(A607)-1,3)=1,INDEX(artwork.xlsx!J:J,QUOTIENT(ROW(A607)-1,3)+2)&lt;&gt;""),
SUBSTITUTE(    artwork.xlsx!$K$1&amp;": '\\n" &amp;
SUBSTITUTE(SUBSTITUTE(SUBSTITUTE(SUBSTITUTE(SUBSTITUTE(INDEX(artwork.xlsx!K:K,QUOTIENT(ROW(A607)-1,3)+2),"'","\'"),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IF(MOD(ROW(A607)-1,3)=2,"","")))</f>
        <v>id: "cartographer",  frenchName: "Cartographe",  artwork: "http://wiki.dominionstrategy.com/images/7/75/CartographerArt.jpg",</v>
      </c>
    </row>
    <row r="613" spans="1:3" ht="150" x14ac:dyDescent="0.25">
      <c r="A613" t="str">
        <f>IF(AND(MOD(ROW(A608)-1,3)=0,INDEX(artwork.xlsx!G:G,QUOTIENT(ROW(A608)-1,3)+2)&lt;&gt;""),"/* "&amp;INDEX(artwork.xlsx!G:G,QUOTIENT(ROW(A608)-1,3)+2)&amp;" */","  ")&amp;
IF(AND(INDEX(artwork.xlsx!F:F,QUOTIENT(ROW(A608)-1,3)+2)&lt;&gt;""),"/* "&amp;INDEX(artwork.xlsx!F:F,QUOTIENT(ROW(A608)-1,3)+2)&amp;" */","  ")&amp;IF(AND(ISERROR(MATCH("},",B613:B$5003,0)), ISERROR(MATCH("    ];",$A$5:A612,0))),"];","")</f>
        <v xml:space="preserve">    </v>
      </c>
      <c r="B613" t="str">
        <f t="shared" si="12"/>
        <v/>
      </c>
      <c r="C613" s="18" t="str">
        <f>IF(AND(MOD(ROW(A608)-1,3)=0, INDEX(artwork.xlsx!J:J,QUOTIENT(ROW(A608)-1,3)+2)&lt;&gt;""),
     artwork.xlsx!$H$1&amp;": """ &amp;SUBSTITUTE(INDEX(artwork.xlsx!H:H,QUOTIENT(ROW(A608)-1,3)+2)," ","") &amp;""",  " &amp;
     artwork.xlsx!$J$1&amp; ": """ &amp; INDEX(artwork.xlsx!J:J,QUOTIENT(ROW(A608)-1,3)+2) &amp;""",  " &amp;
     artwork.xlsx!$L$1&amp; ": """ &amp; SUBSTITUTE(IF(LEFT(INDEX(artwork.xlsx!L:L,QUOTIENT(ROW(A608)-1,3)+2),4)="http","",artwork.xlsx!$M$1) &amp; INDEX(artwork.xlsx!L:L,QUOTIENT(ROW(A608)-1,3)+2),artwork.xlsx!$N$1,"") &amp; """,",
 IF(AND(MOD(ROW(A608)-1,3)=1,INDEX(artwork.xlsx!J:J,QUOTIENT(ROW(A608)-1,3)+2)&lt;&gt;""),
SUBSTITUTE(    artwork.xlsx!$K$1&amp;": '\\n" &amp;
SUBSTITUTE(SUBSTITUTE(SUBSTITUTE(SUBSTITUTE(SUBSTITUTE(INDEX(artwork.xlsx!K:K,QUOTIENT(ROW(A608)-1,3)+2),"'","\'"),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IF(MOD(ROW(A608)-1,3)=2,"","")))</f>
        <v>text_html: '\
&lt;div class="card-text" style="top:10px;"&gt;&lt;div style="position:relative; top:0px;"&gt;&lt;div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&lt;/div&gt;&lt;/div&gt;&lt;/div&gt;&lt;div style="position:relative; top:2px;"&gt;&lt;div style="line-height:19px;"&gt;\
&lt;div style="display:inline;"&gt;&lt;div style="display:inline; font-size:19px;"&gt;Consultez les 4 premières cartes&lt;/div&gt;&lt;/div&gt;&lt;br&gt;\
&lt;div style="display:inline;"&gt;&lt;div style="display:inline; font-size:19px;"&gt; de votre pioche. Défaussez-en&lt;/div&gt;&lt;/div&gt;&lt;br&gt;\
&lt;div style="display:inline;"&gt;&lt;div style="display:inline; font-size:19px;"&gt;autant que souhaité, et replacez les&lt;/div&gt;&lt;/div&gt;&lt;br&gt;\
&lt;div style="display:inline;"&gt;&lt;div style="display:inline; font-size:19px;"&gt;autres dans l\'ordre de votre choix.&lt;/div&gt;&lt;/div&gt;&lt;br&gt;\
&lt;/div&gt;&lt;/div&gt;&lt;/div&gt;'</v>
      </c>
    </row>
    <row r="614" spans="1:3" x14ac:dyDescent="0.25">
      <c r="A614" t="str">
        <f>IF(AND(MOD(ROW(A609)-1,3)=0,INDEX(artwork.xlsx!G:G,QUOTIENT(ROW(A609)-1,3)+2)&lt;&gt;""),"/* "&amp;INDEX(artwork.xlsx!G:G,QUOTIENT(ROW(A609)-1,3)+2)&amp;" */","  ")&amp;
IF(AND(INDEX(artwork.xlsx!F:F,QUOTIENT(ROW(A609)-1,3)+2)&lt;&gt;""),"/* "&amp;INDEX(artwork.xlsx!F:F,QUOTIENT(ROW(A609)-1,3)+2)&amp;" */","  ")&amp;IF(AND(ISERROR(MATCH("},",B614:B$5003,0)), ISERROR(MATCH("    ];",$A$5:A610,0))),"];","")</f>
        <v xml:space="preserve">    </v>
      </c>
      <c r="B614" t="str">
        <f t="shared" si="12"/>
        <v>},</v>
      </c>
      <c r="C614" s="18" t="str">
        <f>IF(AND(MOD(ROW(A609)-1,3)=0, INDEX(artwork.xlsx!J:J,QUOTIENT(ROW(A609)-1,3)+2)&lt;&gt;""),
     artwork.xlsx!$H$1&amp;": """ &amp;SUBSTITUTE(INDEX(artwork.xlsx!H:H,QUOTIENT(ROW(A609)-1,3)+2)," ","") &amp;""",  " &amp;
     artwork.xlsx!$J$1&amp; ": """ &amp; INDEX(artwork.xlsx!J:J,QUOTIENT(ROW(A609)-1,3)+2) &amp;""",  " &amp;
     artwork.xlsx!$L$1&amp; ": """ &amp; SUBSTITUTE(IF(LEFT(INDEX(artwork.xlsx!L:L,QUOTIENT(ROW(A609)-1,3)+2),4)="http","",artwork.xlsx!$M$1) &amp; INDEX(artwork.xlsx!L:L,QUOTIENT(ROW(A609)-1,3)+2),artwork.xlsx!$N$1,"") &amp; """,",
 IF(AND(MOD(ROW(A609)-1,3)=1,INDEX(artwork.xlsx!J:J,QUOTIENT(ROW(A609)-1,3)+2)&lt;&gt;""),
SUBSTITUTE(    artwork.xlsx!$K$1&amp;": '\\n" &amp;
SUBSTITUTE(SUBSTITUTE(SUBSTITUTE(SUBSTITUTE(SUBSTITUTE(INDEX(artwork.xlsx!K:K,QUOTIENT(ROW(A609)-1,3)+2),"'","\'"),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IF(MOD(ROW(A609)-1,3)=2,"","")))</f>
        <v/>
      </c>
    </row>
    <row r="615" spans="1:3" x14ac:dyDescent="0.25">
      <c r="A615" t="str">
        <f>IF(AND(MOD(ROW(A610)-1,3)=0,INDEX(artwork.xlsx!G:G,QUOTIENT(ROW(A610)-1,3)+2)&lt;&gt;""),"/* "&amp;INDEX(artwork.xlsx!G:G,QUOTIENT(ROW(A610)-1,3)+2)&amp;" */","  ")&amp;
IF(AND(INDEX(artwork.xlsx!F:F,QUOTIENT(ROW(A610)-1,3)+2)&lt;&gt;""),"/* "&amp;INDEX(artwork.xlsx!F:F,QUOTIENT(ROW(A610)-1,3)+2)&amp;" */","  ")&amp;IF(AND(ISERROR(MATCH("},",B615:B$5003,0)), ISERROR(MATCH("    ];",$A$5:A611,0))),"];","")</f>
        <v xml:space="preserve">    </v>
      </c>
      <c r="B615" t="str">
        <f t="shared" si="12"/>
        <v>{</v>
      </c>
      <c r="C615" s="18" t="str">
        <f>IF(AND(MOD(ROW(A610)-1,3)=0, INDEX(artwork.xlsx!J:J,QUOTIENT(ROW(A610)-1,3)+2)&lt;&gt;""),
     artwork.xlsx!$H$1&amp;": """ &amp;SUBSTITUTE(INDEX(artwork.xlsx!H:H,QUOTIENT(ROW(A610)-1,3)+2)," ","") &amp;""",  " &amp;
     artwork.xlsx!$J$1&amp; ": """ &amp; INDEX(artwork.xlsx!J:J,QUOTIENT(ROW(A610)-1,3)+2) &amp;""",  " &amp;
     artwork.xlsx!$L$1&amp; ": """ &amp; SUBSTITUTE(IF(LEFT(INDEX(artwork.xlsx!L:L,QUOTIENT(ROW(A610)-1,3)+2),4)="http","",artwork.xlsx!$M$1) &amp; INDEX(artwork.xlsx!L:L,QUOTIENT(ROW(A610)-1,3)+2),artwork.xlsx!$N$1,"") &amp; """,",
 IF(AND(MOD(ROW(A610)-1,3)=1,INDEX(artwork.xlsx!J:J,QUOTIENT(ROW(A610)-1,3)+2)&lt;&gt;""),
SUBSTITUTE(    artwork.xlsx!$K$1&amp;": '\\n" &amp;
SUBSTITUTE(SUBSTITUTE(SUBSTITUTE(SUBSTITUTE(SUBSTITUTE(INDEX(artwork.xlsx!K:K,QUOTIENT(ROW(A610)-1,3)+2),"'","\'"),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IF(MOD(ROW(A610)-1,3)=2,"","")))</f>
        <v>id: "farmland",  frenchName: "Terre agricole",  artwork: "http://wiki.dominionstrategy.com/images/d/dd/FarmlandArt.jpg",</v>
      </c>
    </row>
    <row r="616" spans="1:3" ht="210" x14ac:dyDescent="0.25">
      <c r="A616" t="str">
        <f>IF(AND(MOD(ROW(A611)-1,3)=0,INDEX(artwork.xlsx!G:G,QUOTIENT(ROW(A611)-1,3)+2)&lt;&gt;""),"/* "&amp;INDEX(artwork.xlsx!G:G,QUOTIENT(ROW(A611)-1,3)+2)&amp;" */","  ")&amp;
IF(AND(INDEX(artwork.xlsx!F:F,QUOTIENT(ROW(A611)-1,3)+2)&lt;&gt;""),"/* "&amp;INDEX(artwork.xlsx!F:F,QUOTIENT(ROW(A611)-1,3)+2)&amp;" */","  ")&amp;IF(AND(ISERROR(MATCH("},",B616:B$5003,0)), ISERROR(MATCH("    ];",$A$5:A615,0))),"];","")</f>
        <v xml:space="preserve">    </v>
      </c>
      <c r="B616" t="str">
        <f t="shared" si="12"/>
        <v/>
      </c>
      <c r="C616" s="18" t="str">
        <f>IF(AND(MOD(ROW(A611)-1,3)=0, INDEX(artwork.xlsx!J:J,QUOTIENT(ROW(A611)-1,3)+2)&lt;&gt;""),
     artwork.xlsx!$H$1&amp;": """ &amp;SUBSTITUTE(INDEX(artwork.xlsx!H:H,QUOTIENT(ROW(A611)-1,3)+2)," ","") &amp;""",  " &amp;
     artwork.xlsx!$J$1&amp; ": """ &amp; INDEX(artwork.xlsx!J:J,QUOTIENT(ROW(A611)-1,3)+2) &amp;""",  " &amp;
     artwork.xlsx!$L$1&amp; ": """ &amp; SUBSTITUTE(IF(LEFT(INDEX(artwork.xlsx!L:L,QUOTIENT(ROW(A611)-1,3)+2),4)="http","",artwork.xlsx!$M$1) &amp; INDEX(artwork.xlsx!L:L,QUOTIENT(ROW(A611)-1,3)+2),artwork.xlsx!$N$1,"") &amp; """,",
 IF(AND(MOD(ROW(A611)-1,3)=1,INDEX(artwork.xlsx!J:J,QUOTIENT(ROW(A611)-1,3)+2)&lt;&gt;""),
SUBSTITUTE(    artwork.xlsx!$K$1&amp;": '\\n" &amp;
SUBSTITUTE(SUBSTITUTE(SUBSTITUTE(SUBSTITUTE(SUBSTITUTE(INDEX(artwork.xlsx!K:K,QUOTIENT(ROW(A611)-1,3)+2),"'","\'"),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IF(MOD(ROW(A611)-1,3)=2,"","")))</f>
        <v>text_html: '\
&lt;div class="card-text" style="top:29px;"&gt;\
&lt;div class="card-text-vp-icon-container" style="display:inline; transform:scale(0.55); top:-30px;left:130px;"&gt;\
&lt;div class="card-text-vp-text-container"&gt;\
&lt;div class="card-text-vp-text" style="top:8px;"&gt;2&lt;/div&gt;&lt;/div&gt;\
&lt;div class="card-text-vp-icon"&gt;&lt;/div&gt;&lt;/div&gt;&lt;div class="horizontal-line" style="width:200px; height:3px;margin-top:40px;"&gt;&lt;/div&gt;&lt;div style="position:relative; top:5px;"&gt;&lt;div style="line-height:20px;"&gt;\
&lt;div style="display:inline;"&gt;&lt;div style="display:inline; font-size:20px;"&gt;Lorsque vous achetez cette carte,&lt;/div&gt;&lt;/div&gt;&lt;br&gt;\
&lt;div style="display:inline;"&gt;&lt;div style="display:inline; font-size:20px;"&gt;écartez une carte de votre main et&lt;/div&gt;&lt;/div&gt;&lt;br&gt;\
&lt;div style="display:inline;"&gt;&lt;div style="display:inline; font-size:20px;"&gt;recevez une carte coûtant&lt;/div&gt;&lt;/div&gt;&lt;br&gt;\
&lt;div style="display:inline;"&gt;&lt;div style="display:inline; font-size:20px;"&gt;exactement       de plus.&lt;/div&gt;&lt;/div&gt;&lt;br&gt;\
&lt;/div&gt;&lt;/div&gt;\
&lt;div class="card-text-coin-icon" style="transform:scale(0.2); top:118px; display: inline;left:145px;"&gt;\
&lt;div class="card-text-coin-text-container" style="display:inline;"&gt;\
&lt;div class="card-text-coin-text" style="color: black; display:inline; top:8px;"&gt;2&lt;/div&gt;&lt;/div&gt;&lt;/div&gt;&lt;/div&gt;'</v>
      </c>
    </row>
    <row r="617" spans="1:3" x14ac:dyDescent="0.25">
      <c r="A617" t="str">
        <f>IF(AND(MOD(ROW(A612)-1,3)=0,INDEX(artwork.xlsx!G:G,QUOTIENT(ROW(A612)-1,3)+2)&lt;&gt;""),"/* "&amp;INDEX(artwork.xlsx!G:G,QUOTIENT(ROW(A612)-1,3)+2)&amp;" */","  ")&amp;
IF(AND(INDEX(artwork.xlsx!F:F,QUOTIENT(ROW(A612)-1,3)+2)&lt;&gt;""),"/* "&amp;INDEX(artwork.xlsx!F:F,QUOTIENT(ROW(A612)-1,3)+2)&amp;" */","  ")&amp;IF(AND(ISERROR(MATCH("},",B617:B$5003,0)), ISERROR(MATCH("    ];",$A$5:A613,0))),"];","")</f>
        <v xml:space="preserve">    </v>
      </c>
      <c r="B617" t="str">
        <f t="shared" si="12"/>
        <v>},</v>
      </c>
      <c r="C617" s="18" t="str">
        <f>IF(AND(MOD(ROW(A612)-1,3)=0, INDEX(artwork.xlsx!J:J,QUOTIENT(ROW(A612)-1,3)+2)&lt;&gt;""),
     artwork.xlsx!$H$1&amp;": """ &amp;SUBSTITUTE(INDEX(artwork.xlsx!H:H,QUOTIENT(ROW(A612)-1,3)+2)," ","") &amp;""",  " &amp;
     artwork.xlsx!$J$1&amp; ": """ &amp; INDEX(artwork.xlsx!J:J,QUOTIENT(ROW(A612)-1,3)+2) &amp;""",  " &amp;
     artwork.xlsx!$L$1&amp; ": """ &amp; SUBSTITUTE(IF(LEFT(INDEX(artwork.xlsx!L:L,QUOTIENT(ROW(A612)-1,3)+2),4)="http","",artwork.xlsx!$M$1) &amp; INDEX(artwork.xlsx!L:L,QUOTIENT(ROW(A612)-1,3)+2),artwork.xlsx!$N$1,"") &amp; """,",
 IF(AND(MOD(ROW(A612)-1,3)=1,INDEX(artwork.xlsx!J:J,QUOTIENT(ROW(A612)-1,3)+2)&lt;&gt;""),
SUBSTITUTE(    artwork.xlsx!$K$1&amp;": '\\n" &amp;
SUBSTITUTE(SUBSTITUTE(SUBSTITUTE(SUBSTITUTE(SUBSTITUTE(INDEX(artwork.xlsx!K:K,QUOTIENT(ROW(A612)-1,3)+2),"'","\'"),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IF(MOD(ROW(A612)-1,3)=2,"","")))</f>
        <v/>
      </c>
    </row>
    <row r="618" spans="1:3" x14ac:dyDescent="0.25">
      <c r="A618" t="str">
        <f>IF(AND(MOD(ROW(A613)-1,3)=0,INDEX(artwork.xlsx!G:G,QUOTIENT(ROW(A613)-1,3)+2)&lt;&gt;""),"/* "&amp;INDEX(artwork.xlsx!G:G,QUOTIENT(ROW(A613)-1,3)+2)&amp;" */","  ")&amp;
IF(AND(INDEX(artwork.xlsx!F:F,QUOTIENT(ROW(A613)-1,3)+2)&lt;&gt;""),"/* "&amp;INDEX(artwork.xlsx!F:F,QUOTIENT(ROW(A613)-1,3)+2)&amp;" */","  ")&amp;IF(AND(ISERROR(MATCH("},",B618:B$5003,0)), ISERROR(MATCH("    ];",$A$5:A614,0))),"];","")</f>
        <v xml:space="preserve">    </v>
      </c>
      <c r="B618" t="str">
        <f t="shared" si="12"/>
        <v>{</v>
      </c>
      <c r="C618" s="18" t="str">
        <f>IF(AND(MOD(ROW(A613)-1,3)=0, INDEX(artwork.xlsx!J:J,QUOTIENT(ROW(A613)-1,3)+2)&lt;&gt;""),
     artwork.xlsx!$H$1&amp;": """ &amp;SUBSTITUTE(INDEX(artwork.xlsx!H:H,QUOTIENT(ROW(A613)-1,3)+2)," ","") &amp;""",  " &amp;
     artwork.xlsx!$J$1&amp; ": """ &amp; INDEX(artwork.xlsx!J:J,QUOTIENT(ROW(A613)-1,3)+2) &amp;""",  " &amp;
     artwork.xlsx!$L$1&amp; ": """ &amp; SUBSTITUTE(IF(LEFT(INDEX(artwork.xlsx!L:L,QUOTIENT(ROW(A613)-1,3)+2),4)="http","",artwork.xlsx!$M$1) &amp; INDEX(artwork.xlsx!L:L,QUOTIENT(ROW(A613)-1,3)+2),artwork.xlsx!$N$1,"") &amp; """,",
 IF(AND(MOD(ROW(A613)-1,3)=1,INDEX(artwork.xlsx!J:J,QUOTIENT(ROW(A613)-1,3)+2)&lt;&gt;""),
SUBSTITUTE(    artwork.xlsx!$K$1&amp;": '\\n" &amp;
SUBSTITUTE(SUBSTITUTE(SUBSTITUTE(SUBSTITUTE(SUBSTITUTE(INDEX(artwork.xlsx!K:K,QUOTIENT(ROW(A613)-1,3)+2),"'","\'"),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IF(MOD(ROW(A613)-1,3)=2,"","")))</f>
        <v>id: "noblebrigand",  frenchName: "Noble brigand",  artwork: "http://wiki.dominionstrategy.com/images/6/6b/Noble_BrigandArt.jpg",</v>
      </c>
    </row>
    <row r="619" spans="1:3" ht="225" x14ac:dyDescent="0.25">
      <c r="A619" t="str">
        <f>IF(AND(MOD(ROW(A614)-1,3)=0,INDEX(artwork.xlsx!G:G,QUOTIENT(ROW(A614)-1,3)+2)&lt;&gt;""),"/* "&amp;INDEX(artwork.xlsx!G:G,QUOTIENT(ROW(A614)-1,3)+2)&amp;" */","  ")&amp;
IF(AND(INDEX(artwork.xlsx!F:F,QUOTIENT(ROW(A614)-1,3)+2)&lt;&gt;""),"/* "&amp;INDEX(artwork.xlsx!F:F,QUOTIENT(ROW(A614)-1,3)+2)&amp;" */","  ")&amp;IF(AND(ISERROR(MATCH("},",B619:B$5003,0)), ISERROR(MATCH("    ];",$A$5:A618,0))),"];","")</f>
        <v xml:space="preserve">    </v>
      </c>
      <c r="B619" t="str">
        <f t="shared" si="12"/>
        <v/>
      </c>
      <c r="C619" s="18" t="str">
        <f>IF(AND(MOD(ROW(A614)-1,3)=0, INDEX(artwork.xlsx!J:J,QUOTIENT(ROW(A614)-1,3)+2)&lt;&gt;""),
     artwork.xlsx!$H$1&amp;": """ &amp;SUBSTITUTE(INDEX(artwork.xlsx!H:H,QUOTIENT(ROW(A614)-1,3)+2)," ","") &amp;""",  " &amp;
     artwork.xlsx!$J$1&amp; ": """ &amp; INDEX(artwork.xlsx!J:J,QUOTIENT(ROW(A614)-1,3)+2) &amp;""",  " &amp;
     artwork.xlsx!$L$1&amp; ": """ &amp; SUBSTITUTE(IF(LEFT(INDEX(artwork.xlsx!L:L,QUOTIENT(ROW(A614)-1,3)+2),4)="http","",artwork.xlsx!$M$1) &amp; INDEX(artwork.xlsx!L:L,QUOTIENT(ROW(A614)-1,3)+2),artwork.xlsx!$N$1,"") &amp; """,",
 IF(AND(MOD(ROW(A614)-1,3)=1,INDEX(artwork.xlsx!J:J,QUOTIENT(ROW(A614)-1,3)+2)&lt;&gt;""),
SUBSTITUTE(    artwork.xlsx!$K$1&amp;": '\\n" &amp;
SUBSTITUTE(SUBSTITUTE(SUBSTITUTE(SUBSTITUTE(SUBSTITUTE(INDEX(artwork.xlsx!K:K,QUOTIENT(ROW(A614)-1,3)+2),"'","\'"),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IF(MOD(ROW(A614)-1,3)=2,"","")))</f>
        <v>text_html: '\
&lt;div class="card-text" style="top:2px;"&gt;&lt;div style="position: relative; left:-15px;top:2px;"&gt;&lt;div style="font-weight: bold;"&gt;\
&lt;div style="display:inline;"&gt;+&lt;/div&gt;&lt;br&gt;\
&lt;/div&gt;&lt;/div&gt;\
&lt;div class="card-text-coin-icon" style="transform:scale(0.2); top:4px; display: inline;left:142px;"&gt;\
&lt;div class="card-text-coin-text-container" style="display:inline;"&gt;\
&lt;div class="card-text-coin-text" style="color: black; display:inline; top:8px;"&gt;1&lt;/div&gt;&lt;/div&gt;&lt;/div&gt;&lt;div style="position:relative; top:-3px;"&gt;&lt;div style="line-height:16px;"&gt;\
&lt;div style="display:inline;"&gt;&lt;div style="display:inline; font-size:16px;"&gt;Lorsque vous achetez ou jouez cette carte,&lt;/div&gt;&lt;/div&gt;&lt;br&gt;\
&lt;div style="display:inline;"&gt;&lt;div style="display:inline; font-size:16px;"&gt;tous vos adversaires dévoilent les 2&lt;/div&gt;&lt;/div&gt;&lt;br&gt;\
&lt;div style="display:inline;"&gt;&lt;div style="display:inline; font-size:16px;"&gt;premières cartes de leur pioche, écartent&lt;/div&gt;&lt;/div&gt;&lt;br&gt;\
&lt;div style="display:inline;"&gt;&lt;div style="display:inline; font-size:16px;"&gt;un Argent ou Or dévoilé que vous&lt;/div&gt;&lt;/div&gt;&lt;br&gt;\
&lt;div style="display:inline;"&gt;&lt;div style="display:inline; font-size:16px;"&gt;choisissez, défaussent le reste, et&lt;/div&gt;&lt;/div&gt;&lt;br&gt;\
&lt;div style="display:inline;"&gt;&lt;div style="display:inline; font-size:16px;"&gt;reçoivent un Cuivre s\'ils n\'ont pas dévoilé&lt;/div&gt;&lt;/div&gt;&lt;br&gt;\
&lt;div style="display:inline;"&gt;&lt;div style="display:inline; font-size:16px;"&gt;de Trésor. Vous recevez les cartes écartées.&lt;/div&gt;&lt;/div&gt;&lt;br&gt;\
&lt;/div&gt;&lt;/div&gt;&lt;/div&gt;'</v>
      </c>
    </row>
    <row r="620" spans="1:3" x14ac:dyDescent="0.25">
      <c r="A620" t="str">
        <f>IF(AND(MOD(ROW(A615)-1,3)=0,INDEX(artwork.xlsx!G:G,QUOTIENT(ROW(A615)-1,3)+2)&lt;&gt;""),"/* "&amp;INDEX(artwork.xlsx!G:G,QUOTIENT(ROW(A615)-1,3)+2)&amp;" */","  ")&amp;
IF(AND(INDEX(artwork.xlsx!F:F,QUOTIENT(ROW(A615)-1,3)+2)&lt;&gt;""),"/* "&amp;INDEX(artwork.xlsx!F:F,QUOTIENT(ROW(A615)-1,3)+2)&amp;" */","  ")&amp;IF(AND(ISERROR(MATCH("},",B620:B$5003,0)), ISERROR(MATCH("    ];",$A$5:A616,0))),"];","")</f>
        <v xml:space="preserve">    </v>
      </c>
      <c r="B620" t="str">
        <f t="shared" si="12"/>
        <v>},</v>
      </c>
      <c r="C620" s="18" t="str">
        <f>IF(AND(MOD(ROW(A615)-1,3)=0, INDEX(artwork.xlsx!J:J,QUOTIENT(ROW(A615)-1,3)+2)&lt;&gt;""),
     artwork.xlsx!$H$1&amp;": """ &amp;SUBSTITUTE(INDEX(artwork.xlsx!H:H,QUOTIENT(ROW(A615)-1,3)+2)," ","") &amp;""",  " &amp;
     artwork.xlsx!$J$1&amp; ": """ &amp; INDEX(artwork.xlsx!J:J,QUOTIENT(ROW(A615)-1,3)+2) &amp;""",  " &amp;
     artwork.xlsx!$L$1&amp; ": """ &amp; SUBSTITUTE(IF(LEFT(INDEX(artwork.xlsx!L:L,QUOTIENT(ROW(A615)-1,3)+2),4)="http","",artwork.xlsx!$M$1) &amp; INDEX(artwork.xlsx!L:L,QUOTIENT(ROW(A615)-1,3)+2),artwork.xlsx!$N$1,"") &amp; """,",
 IF(AND(MOD(ROW(A615)-1,3)=1,INDEX(artwork.xlsx!J:J,QUOTIENT(ROW(A615)-1,3)+2)&lt;&gt;""),
SUBSTITUTE(    artwork.xlsx!$K$1&amp;": '\\n" &amp;
SUBSTITUTE(SUBSTITUTE(SUBSTITUTE(SUBSTITUTE(SUBSTITUTE(INDEX(artwork.xlsx!K:K,QUOTIENT(ROW(A615)-1,3)+2),"'","\'"),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IF(MOD(ROW(A615)-1,3)=2,"","")))</f>
        <v/>
      </c>
    </row>
    <row r="621" spans="1:3" x14ac:dyDescent="0.25">
      <c r="A621" t="str">
        <f>IF(AND(MOD(ROW(A616)-1,3)=0,INDEX(artwork.xlsx!G:G,QUOTIENT(ROW(A616)-1,3)+2)&lt;&gt;""),"/* "&amp;INDEX(artwork.xlsx!G:G,QUOTIENT(ROW(A616)-1,3)+2)&amp;" */","  ")&amp;
IF(AND(INDEX(artwork.xlsx!F:F,QUOTIENT(ROW(A616)-1,3)+2)&lt;&gt;""),"/* "&amp;INDEX(artwork.xlsx!F:F,QUOTIENT(ROW(A616)-1,3)+2)&amp;" */","  ")&amp;IF(AND(ISERROR(MATCH("},",B621:B$5003,0)), ISERROR(MATCH("    ];",$A$5:A617,0))),"];","")</f>
        <v xml:space="preserve">    </v>
      </c>
      <c r="B621" t="str">
        <f t="shared" si="12"/>
        <v>{</v>
      </c>
      <c r="C621" s="18" t="str">
        <f>IF(AND(MOD(ROW(A616)-1,3)=0, INDEX(artwork.xlsx!J:J,QUOTIENT(ROW(A616)-1,3)+2)&lt;&gt;""),
     artwork.xlsx!$H$1&amp;": """ &amp;SUBSTITUTE(INDEX(artwork.xlsx!H:H,QUOTIENT(ROW(A616)-1,3)+2)," ","") &amp;""",  " &amp;
     artwork.xlsx!$J$1&amp; ": """ &amp; INDEX(artwork.xlsx!J:J,QUOTIENT(ROW(A616)-1,3)+2) &amp;""",  " &amp;
     artwork.xlsx!$L$1&amp; ": """ &amp; SUBSTITUTE(IF(LEFT(INDEX(artwork.xlsx!L:L,QUOTIENT(ROW(A616)-1,3)+2),4)="http","",artwork.xlsx!$M$1) &amp; INDEX(artwork.xlsx!L:L,QUOTIENT(ROW(A616)-1,3)+2),artwork.xlsx!$N$1,"") &amp; """,",
 IF(AND(MOD(ROW(A616)-1,3)=1,INDEX(artwork.xlsx!J:J,QUOTIENT(ROW(A616)-1,3)+2)&lt;&gt;""),
SUBSTITUTE(    artwork.xlsx!$K$1&amp;": '\\n" &amp;
SUBSTITUTE(SUBSTITUTE(SUBSTITUTE(SUBSTITUTE(SUBSTITUTE(INDEX(artwork.xlsx!K:K,QUOTIENT(ROW(A616)-1,3)+2),"'","\'"),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IF(MOD(ROW(A616)-1,3)=2,"","")))</f>
        <v>id: "margrave",  frenchName: "Margrave",  artwork: "http://wiki.dominionstrategy.com/images/f/f0/MargraveArt.jpg",</v>
      </c>
    </row>
    <row r="622" spans="1:3" ht="135" x14ac:dyDescent="0.25">
      <c r="A622" t="str">
        <f>IF(AND(MOD(ROW(A617)-1,3)=0,INDEX(artwork.xlsx!G:G,QUOTIENT(ROW(A617)-1,3)+2)&lt;&gt;""),"/* "&amp;INDEX(artwork.xlsx!G:G,QUOTIENT(ROW(A617)-1,3)+2)&amp;" */","  ")&amp;
IF(AND(INDEX(artwork.xlsx!F:F,QUOTIENT(ROW(A617)-1,3)+2)&lt;&gt;""),"/* "&amp;INDEX(artwork.xlsx!F:F,QUOTIENT(ROW(A617)-1,3)+2)&amp;" */","  ")&amp;IF(AND(ISERROR(MATCH("},",B622:B$5003,0)), ISERROR(MATCH("    ];",$A$5:A621,0))),"];","")</f>
        <v xml:space="preserve">    </v>
      </c>
      <c r="B622" t="str">
        <f t="shared" si="12"/>
        <v/>
      </c>
      <c r="C622" s="18" t="str">
        <f>IF(AND(MOD(ROW(A617)-1,3)=0, INDEX(artwork.xlsx!J:J,QUOTIENT(ROW(A617)-1,3)+2)&lt;&gt;""),
     artwork.xlsx!$H$1&amp;": """ &amp;SUBSTITUTE(INDEX(artwork.xlsx!H:H,QUOTIENT(ROW(A617)-1,3)+2)," ","") &amp;""",  " &amp;
     artwork.xlsx!$J$1&amp; ": """ &amp; INDEX(artwork.xlsx!J:J,QUOTIENT(ROW(A617)-1,3)+2) &amp;""",  " &amp;
     artwork.xlsx!$L$1&amp; ": """ &amp; SUBSTITUTE(IF(LEFT(INDEX(artwork.xlsx!L:L,QUOTIENT(ROW(A617)-1,3)+2),4)="http","",artwork.xlsx!$M$1) &amp; INDEX(artwork.xlsx!L:L,QUOTIENT(ROW(A617)-1,3)+2),artwork.xlsx!$N$1,"") &amp; """,",
 IF(AND(MOD(ROW(A617)-1,3)=1,INDEX(artwork.xlsx!J:J,QUOTIENT(ROW(A617)-1,3)+2)&lt;&gt;""),
SUBSTITUTE(    artwork.xlsx!$K$1&amp;": '\\n" &amp;
SUBSTITUTE(SUBSTITUTE(SUBSTITUTE(SUBSTITUTE(SUBSTITUTE(INDEX(artwork.xlsx!K:K,QUOTIENT(ROW(A617)-1,3)+2),"'","\'"),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IF(MOD(ROW(A617)-1,3)=2,"","")))</f>
        <v>text_html: '\
&lt;div class="card-text" style="top:20px;"&gt;&lt;div style="position:relative; top:0px;"&gt;&lt;div style="font-weight: bold;"&gt;&lt;div style="line-height:28px;"&gt;\
&lt;div style="display:inline;"&gt;&lt;div style="display:inline; font-size:28px;"&gt;+3 Cartes&lt;/div&gt;&lt;/div&gt;&lt;br&gt;\
&lt;div style="display:inline;"&gt;&lt;div style="display:inline; font-size:28px;"&gt;+1 Achat&lt;/div&gt;&lt;/div&gt;&lt;br&gt;\
&lt;/div&gt;&lt;/div&gt;&lt;/div&gt;&lt;div style="position:relative; top:7px;"&gt;&lt;div style="line-height:21px;"&gt;\
&lt;div style="display:inline;"&gt;&lt;div style="display:inline; font-size:20px;"&gt;Tous vos adversaires piochent une&lt;/div&gt;&lt;/div&gt;&lt;br&gt;\
&lt;div style="display:inline;"&gt;&lt;div style="display:inline; font-size:20px;"&gt;carte, puis défaussent jusqu\'à&lt;/div&gt;&lt;/div&gt;&lt;br&gt;\
&lt;div style="display:inline;"&gt;&lt;div style="display:inline; font-size:20px;"&gt;avoir 3 cartes en main.&lt;/div&gt;&lt;/div&gt;&lt;br&gt;\
&lt;/div&gt;&lt;/div&gt;&lt;/div&gt;'</v>
      </c>
    </row>
    <row r="623" spans="1:3" x14ac:dyDescent="0.25">
      <c r="A623" t="str">
        <f>IF(AND(MOD(ROW(A618)-1,3)=0,INDEX(artwork.xlsx!G:G,QUOTIENT(ROW(A618)-1,3)+2)&lt;&gt;""),"/* "&amp;INDEX(artwork.xlsx!G:G,QUOTIENT(ROW(A618)-1,3)+2)&amp;" */","  ")&amp;
IF(AND(INDEX(artwork.xlsx!F:F,QUOTIENT(ROW(A618)-1,3)+2)&lt;&gt;""),"/* "&amp;INDEX(artwork.xlsx!F:F,QUOTIENT(ROW(A618)-1,3)+2)&amp;" */","  ")&amp;IF(AND(ISERROR(MATCH("},",B623:B$5003,0)), ISERROR(MATCH("    ];",$A$5:A619,0))),"];","")</f>
        <v xml:space="preserve">    </v>
      </c>
      <c r="B623" t="str">
        <f t="shared" si="12"/>
        <v>},</v>
      </c>
      <c r="C623" s="18" t="str">
        <f>IF(AND(MOD(ROW(A618)-1,3)=0, INDEX(artwork.xlsx!J:J,QUOTIENT(ROW(A618)-1,3)+2)&lt;&gt;""),
     artwork.xlsx!$H$1&amp;": """ &amp;SUBSTITUTE(INDEX(artwork.xlsx!H:H,QUOTIENT(ROW(A618)-1,3)+2)," ","") &amp;""",  " &amp;
     artwork.xlsx!$J$1&amp; ": """ &amp; INDEX(artwork.xlsx!J:J,QUOTIENT(ROW(A618)-1,3)+2) &amp;""",  " &amp;
     artwork.xlsx!$L$1&amp; ": """ &amp; SUBSTITUTE(IF(LEFT(INDEX(artwork.xlsx!L:L,QUOTIENT(ROW(A618)-1,3)+2),4)="http","",artwork.xlsx!$M$1) &amp; INDEX(artwork.xlsx!L:L,QUOTIENT(ROW(A618)-1,3)+2),artwork.xlsx!$N$1,"") &amp; """,",
 IF(AND(MOD(ROW(A618)-1,3)=1,INDEX(artwork.xlsx!J:J,QUOTIENT(ROW(A618)-1,3)+2)&lt;&gt;""),
SUBSTITUTE(    artwork.xlsx!$K$1&amp;": '\\n" &amp;
SUBSTITUTE(SUBSTITUTE(SUBSTITUTE(SUBSTITUTE(SUBSTITUTE(INDEX(artwork.xlsx!K:K,QUOTIENT(ROW(A618)-1,3)+2),"'","\'"),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IF(MOD(ROW(A618)-1,3)=2,"","")))</f>
        <v/>
      </c>
    </row>
    <row r="624" spans="1:3" x14ac:dyDescent="0.25">
      <c r="A624" t="str">
        <f>IF(AND(MOD(ROW(A619)-1,3)=0,INDEX(artwork.xlsx!G:G,QUOTIENT(ROW(A619)-1,3)+2)&lt;&gt;""),"/* "&amp;INDEX(artwork.xlsx!G:G,QUOTIENT(ROW(A619)-1,3)+2)&amp;" */","  ")&amp;
IF(AND(INDEX(artwork.xlsx!F:F,QUOTIENT(ROW(A619)-1,3)+2)&lt;&gt;""),"/* "&amp;INDEX(artwork.xlsx!F:F,QUOTIENT(ROW(A619)-1,3)+2)&amp;" */","  ")&amp;IF(AND(ISERROR(MATCH("},",B624:B$5003,0)), ISERROR(MATCH("    ];",$A$5:A620,0))),"];","")</f>
        <v xml:space="preserve">    </v>
      </c>
      <c r="B624" t="str">
        <f t="shared" si="12"/>
        <v>{</v>
      </c>
      <c r="C624" s="18" t="str">
        <f>IF(AND(MOD(ROW(A619)-1,3)=0, INDEX(artwork.xlsx!J:J,QUOTIENT(ROW(A619)-1,3)+2)&lt;&gt;""),
     artwork.xlsx!$H$1&amp;": """ &amp;SUBSTITUTE(INDEX(artwork.xlsx!H:H,QUOTIENT(ROW(A619)-1,3)+2)," ","") &amp;""",  " &amp;
     artwork.xlsx!$J$1&amp; ": """ &amp; INDEX(artwork.xlsx!J:J,QUOTIENT(ROW(A619)-1,3)+2) &amp;""",  " &amp;
     artwork.xlsx!$L$1&amp; ": """ &amp; SUBSTITUTE(IF(LEFT(INDEX(artwork.xlsx!L:L,QUOTIENT(ROW(A619)-1,3)+2),4)="http","",artwork.xlsx!$M$1) &amp; INDEX(artwork.xlsx!L:L,QUOTIENT(ROW(A619)-1,3)+2),artwork.xlsx!$N$1,"") &amp; """,",
 IF(AND(MOD(ROW(A619)-1,3)=1,INDEX(artwork.xlsx!J:J,QUOTIENT(ROW(A619)-1,3)+2)&lt;&gt;""),
SUBSTITUTE(    artwork.xlsx!$K$1&amp;": '\\n" &amp;
SUBSTITUTE(SUBSTITUTE(SUBSTITUTE(SUBSTITUTE(SUBSTITUTE(INDEX(artwork.xlsx!K:K,QUOTIENT(ROW(A619)-1,3)+2),"'","\'"),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IF(MOD(ROW(A619)-1,3)=2,"","")))</f>
        <v>id: "haggler",  frenchName: "Marchandeur",  artwork: "http://wiki.dominionstrategy.com/images/b/b5/HagglerArt.jpg",</v>
      </c>
    </row>
    <row r="625" spans="1:3" ht="195" x14ac:dyDescent="0.25">
      <c r="A625" t="str">
        <f>IF(AND(MOD(ROW(A620)-1,3)=0,INDEX(artwork.xlsx!G:G,QUOTIENT(ROW(A620)-1,3)+2)&lt;&gt;""),"/* "&amp;INDEX(artwork.xlsx!G:G,QUOTIENT(ROW(A620)-1,3)+2)&amp;" */","  ")&amp;
IF(AND(INDEX(artwork.xlsx!F:F,QUOTIENT(ROW(A620)-1,3)+2)&lt;&gt;""),"/* "&amp;INDEX(artwork.xlsx!F:F,QUOTIENT(ROW(A620)-1,3)+2)&amp;" */","  ")&amp;IF(AND(ISERROR(MATCH("},",B625:B$5003,0)), ISERROR(MATCH("    ];",$A$5:A624,0))),"];","")</f>
        <v xml:space="preserve">    </v>
      </c>
      <c r="B625" t="str">
        <f t="shared" si="12"/>
        <v/>
      </c>
      <c r="C625" s="18" t="str">
        <f>IF(AND(MOD(ROW(A620)-1,3)=0, INDEX(artwork.xlsx!J:J,QUOTIENT(ROW(A620)-1,3)+2)&lt;&gt;""),
     artwork.xlsx!$H$1&amp;": """ &amp;SUBSTITUTE(INDEX(artwork.xlsx!H:H,QUOTIENT(ROW(A620)-1,3)+2)," ","") &amp;""",  " &amp;
     artwork.xlsx!$J$1&amp; ": """ &amp; INDEX(artwork.xlsx!J:J,QUOTIENT(ROW(A620)-1,3)+2) &amp;""",  " &amp;
     artwork.xlsx!$L$1&amp; ": """ &amp; SUBSTITUTE(IF(LEFT(INDEX(artwork.xlsx!L:L,QUOTIENT(ROW(A620)-1,3)+2),4)="http","",artwork.xlsx!$M$1) &amp; INDEX(artwork.xlsx!L:L,QUOTIENT(ROW(A620)-1,3)+2),artwork.xlsx!$N$1,"") &amp; """,",
 IF(AND(MOD(ROW(A620)-1,3)=1,INDEX(artwork.xlsx!J:J,QUOTIENT(ROW(A620)-1,3)+2)&lt;&gt;""),
SUBSTITUTE(    artwork.xlsx!$K$1&amp;": '\\n" &amp;
SUBSTITUTE(SUBSTITUTE(SUBSTITUTE(SUBSTITUTE(SUBSTITUTE(INDEX(artwork.xlsx!K:K,QUOTIENT(ROW(A620)-1,3)+2),"'","\'"),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IF(MOD(ROW(A620)-1,3)=2,"","")))</f>
        <v>text_html: '\
&lt;div class="card-text" style="top:20px;"&gt;&lt;div style="position:relative; top:-7px;"&gt;&lt;div style="font-weight: bold;"&gt;\
&lt;div style="display:inline;"&gt;&lt;div style="display:inline; font-size:26px;"&gt;+   &lt;/div&gt;&lt;/div&gt;&lt;br&gt;\
&lt;/div&gt;&lt;/div&gt;\
&lt;div class="card-text-coin-icon" style="transform:scale(0.24); top:-7px; display: inline;left:143px;"&gt;\
&lt;div class="card-text-coin-text-container" style="display:inline;"&gt;\
&lt;div class="card-text-coin-text" style="color: black; display:inline; top:8px;"&gt;2&lt;/div&gt;&lt;/div&gt;&lt;/div&gt;&lt;div class="horizontal-line" style="width:200px; height:3px;margin-top:10px;"&gt;&lt;/div&gt;&lt;div style="position:relative; top:10px;"&gt;&lt;div style="line-height:20px;"&gt;\
&lt;div style="display:inline;"&gt;&lt;div style="display:inline; font-size:20px;"&gt;Tant que cette carte est en jeu,&lt;/div&gt;&lt;/div&gt;&lt;br&gt;\
&lt;div style="display:inline;"&gt;&lt;div style="display:inline; font-size:20px;"&gt;quand vous achetez une carte,&lt;/div&gt;&lt;/div&gt;&lt;br&gt;\
&lt;div style="display:inline;"&gt;&lt;div style="display:inline; font-size:20px;"&gt;recevez une carte non-Victoire&lt;/div&gt;&lt;/div&gt;&lt;br&gt;\
&lt;div style="display:inline;"&gt;&lt;div style="display:inline; font-size:20px;"&gt;moins chère.&lt;/div&gt;&lt;/div&gt;&lt;br&gt;\
&lt;/div&gt;&lt;/div&gt;&lt;/div&gt;'</v>
      </c>
    </row>
    <row r="626" spans="1:3" x14ac:dyDescent="0.25">
      <c r="A626" t="str">
        <f>IF(AND(MOD(ROW(A621)-1,3)=0,INDEX(artwork.xlsx!G:G,QUOTIENT(ROW(A621)-1,3)+2)&lt;&gt;""),"/* "&amp;INDEX(artwork.xlsx!G:G,QUOTIENT(ROW(A621)-1,3)+2)&amp;" */","  ")&amp;
IF(AND(INDEX(artwork.xlsx!F:F,QUOTIENT(ROW(A621)-1,3)+2)&lt;&gt;""),"/* "&amp;INDEX(artwork.xlsx!F:F,QUOTIENT(ROW(A621)-1,3)+2)&amp;" */","  ")&amp;IF(AND(ISERROR(MATCH("},",B626:B$5003,0)), ISERROR(MATCH("    ];",$A$5:A622,0))),"];","")</f>
        <v xml:space="preserve">    </v>
      </c>
      <c r="B626" t="str">
        <f t="shared" si="12"/>
        <v>},</v>
      </c>
      <c r="C626" s="18" t="str">
        <f>IF(AND(MOD(ROW(A621)-1,3)=0, INDEX(artwork.xlsx!J:J,QUOTIENT(ROW(A621)-1,3)+2)&lt;&gt;""),
     artwork.xlsx!$H$1&amp;": """ &amp;SUBSTITUTE(INDEX(artwork.xlsx!H:H,QUOTIENT(ROW(A621)-1,3)+2)," ","") &amp;""",  " &amp;
     artwork.xlsx!$J$1&amp; ": """ &amp; INDEX(artwork.xlsx!J:J,QUOTIENT(ROW(A621)-1,3)+2) &amp;""",  " &amp;
     artwork.xlsx!$L$1&amp; ": """ &amp; SUBSTITUTE(IF(LEFT(INDEX(artwork.xlsx!L:L,QUOTIENT(ROW(A621)-1,3)+2),4)="http","",artwork.xlsx!$M$1) &amp; INDEX(artwork.xlsx!L:L,QUOTIENT(ROW(A621)-1,3)+2),artwork.xlsx!$N$1,"") &amp; """,",
 IF(AND(MOD(ROW(A621)-1,3)=1,INDEX(artwork.xlsx!J:J,QUOTIENT(ROW(A621)-1,3)+2)&lt;&gt;""),
SUBSTITUTE(    artwork.xlsx!$K$1&amp;": '\\n" &amp;
SUBSTITUTE(SUBSTITUTE(SUBSTITUTE(SUBSTITUTE(SUBSTITUTE(INDEX(artwork.xlsx!K:K,QUOTIENT(ROW(A621)-1,3)+2),"'","\'"),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IF(MOD(ROW(A621)-1,3)=2,"","")))</f>
        <v/>
      </c>
    </row>
    <row r="627" spans="1:3" x14ac:dyDescent="0.25">
      <c r="A627" t="str">
        <f>IF(AND(MOD(ROW(A622)-1,3)=0,INDEX(artwork.xlsx!G:G,QUOTIENT(ROW(A622)-1,3)+2)&lt;&gt;""),"/* "&amp;INDEX(artwork.xlsx!G:G,QUOTIENT(ROW(A622)-1,3)+2)&amp;" */","  ")&amp;
IF(AND(INDEX(artwork.xlsx!F:F,QUOTIENT(ROW(A622)-1,3)+2)&lt;&gt;""),"/* "&amp;INDEX(artwork.xlsx!F:F,QUOTIENT(ROW(A622)-1,3)+2)&amp;" */","  ")&amp;IF(AND(ISERROR(MATCH("},",B627:B$5003,0)), ISERROR(MATCH("    ];",$A$5:A623,0))),"];","")</f>
        <v xml:space="preserve">    </v>
      </c>
      <c r="B627" t="str">
        <f t="shared" si="12"/>
        <v>{</v>
      </c>
      <c r="C627" s="18" t="str">
        <f>IF(AND(MOD(ROW(A622)-1,3)=0, INDEX(artwork.xlsx!J:J,QUOTIENT(ROW(A622)-1,3)+2)&lt;&gt;""),
     artwork.xlsx!$H$1&amp;": """ &amp;SUBSTITUTE(INDEX(artwork.xlsx!H:H,QUOTIENT(ROW(A622)-1,3)+2)," ","") &amp;""",  " &amp;
     artwork.xlsx!$J$1&amp; ": """ &amp; INDEX(artwork.xlsx!J:J,QUOTIENT(ROW(A622)-1,3)+2) &amp;""",  " &amp;
     artwork.xlsx!$L$1&amp; ": """ &amp; SUBSTITUTE(IF(LEFT(INDEX(artwork.xlsx!L:L,QUOTIENT(ROW(A622)-1,3)+2),4)="http","",artwork.xlsx!$M$1) &amp; INDEX(artwork.xlsx!L:L,QUOTIENT(ROW(A622)-1,3)+2),artwork.xlsx!$N$1,"") &amp; """,",
 IF(AND(MOD(ROW(A622)-1,3)=1,INDEX(artwork.xlsx!J:J,QUOTIENT(ROW(A622)-1,3)+2)&lt;&gt;""),
SUBSTITUTE(    artwork.xlsx!$K$1&amp;": '\\n" &amp;
SUBSTITUTE(SUBSTITUTE(SUBSTITUTE(SUBSTITUTE(SUBSTITUTE(INDEX(artwork.xlsx!K:K,QUOTIENT(ROW(A622)-1,3)+2),"'","\'"),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IF(MOD(ROW(A622)-1,3)=2,"","")))</f>
        <v>id: "scheme",  frenchName: "Complot",  artwork: "http://wiki.dominionstrategy.com/images/a/ab/SchemeArt.jpg",</v>
      </c>
    </row>
    <row r="628" spans="1:3" ht="150" x14ac:dyDescent="0.25">
      <c r="A628" t="str">
        <f>IF(AND(MOD(ROW(A623)-1,3)=0,INDEX(artwork.xlsx!G:G,QUOTIENT(ROW(A623)-1,3)+2)&lt;&gt;""),"/* "&amp;INDEX(artwork.xlsx!G:G,QUOTIENT(ROW(A623)-1,3)+2)&amp;" */","  ")&amp;
IF(AND(INDEX(artwork.xlsx!F:F,QUOTIENT(ROW(A623)-1,3)+2)&lt;&gt;""),"/* "&amp;INDEX(artwork.xlsx!F:F,QUOTIENT(ROW(A623)-1,3)+2)&amp;" */","  ")&amp;IF(AND(ISERROR(MATCH("},",B628:B$5003,0)), ISERROR(MATCH("    ];",$A$5:A627,0))),"];","")</f>
        <v xml:space="preserve">    </v>
      </c>
      <c r="B628" t="str">
        <f t="shared" si="12"/>
        <v/>
      </c>
      <c r="C628" s="18" t="str">
        <f>IF(AND(MOD(ROW(A623)-1,3)=0, INDEX(artwork.xlsx!J:J,QUOTIENT(ROW(A623)-1,3)+2)&lt;&gt;""),
     artwork.xlsx!$H$1&amp;": """ &amp;SUBSTITUTE(INDEX(artwork.xlsx!H:H,QUOTIENT(ROW(A623)-1,3)+2)," ","") &amp;""",  " &amp;
     artwork.xlsx!$J$1&amp; ": """ &amp; INDEX(artwork.xlsx!J:J,QUOTIENT(ROW(A623)-1,3)+2) &amp;""",  " &amp;
     artwork.xlsx!$L$1&amp; ": """ &amp; SUBSTITUTE(IF(LEFT(INDEX(artwork.xlsx!L:L,QUOTIENT(ROW(A623)-1,3)+2),4)="http","",artwork.xlsx!$M$1) &amp; INDEX(artwork.xlsx!L:L,QUOTIENT(ROW(A623)-1,3)+2),artwork.xlsx!$N$1,"") &amp; """,",
 IF(AND(MOD(ROW(A623)-1,3)=1,INDEX(artwork.xlsx!J:J,QUOTIENT(ROW(A623)-1,3)+2)&lt;&gt;""),
SUBSTITUTE(    artwork.xlsx!$K$1&amp;": '\\n" &amp;
SUBSTITUTE(SUBSTITUTE(SUBSTITUTE(SUBSTITUTE(SUBSTITUTE(INDEX(artwork.xlsx!K:K,QUOTIENT(ROW(A623)-1,3)+2),"'","\'"),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IF(MOD(ROW(A623)-1,3)=2,"","")))</f>
        <v>text_html: '\
&lt;div class="card-text" style="top:10px;"&gt;&lt;div style="position:relative; top:0px;"&gt;&lt;div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&lt;/div&gt;&lt;/div&gt;&lt;/div&gt;&lt;div style="position:relative; top:2px;"&gt;&lt;div style="line-height:21px;"&gt;\
&lt;div style="display:inline;"&gt;&lt;div style="display:inline; font-size:21px;"&gt;A ce tour, vous pouvez replacer&lt;/div&gt;&lt;/div&gt;&lt;br&gt;\
&lt;div style="display:inline;"&gt;&lt;div style="display:inline; font-size:21px;"&gt;une carte Action sur votre pioche&lt;/div&gt;&lt;/div&gt;&lt;br&gt;\
&lt;div style="display:inline;"&gt;&lt;div style="display:inline; font-size:21px;"&gt;quand vous la défaussez&lt;/div&gt;&lt;/div&gt;&lt;br&gt;\
&lt;div style="display:inline;"&gt;&lt;div style="display:inline; font-size:21px;"&gt;de votre zone de jeu.&lt;/div&gt;&lt;/div&gt;&lt;br&gt;\
&lt;/div&gt;&lt;/div&gt;&lt;/div&gt;'</v>
      </c>
    </row>
    <row r="629" spans="1:3" x14ac:dyDescent="0.25">
      <c r="A629" t="str">
        <f>IF(AND(MOD(ROW(A624)-1,3)=0,INDEX(artwork.xlsx!G:G,QUOTIENT(ROW(A624)-1,3)+2)&lt;&gt;""),"/* "&amp;INDEX(artwork.xlsx!G:G,QUOTIENT(ROW(A624)-1,3)+2)&amp;" */","  ")&amp;
IF(AND(INDEX(artwork.xlsx!F:F,QUOTIENT(ROW(A624)-1,3)+2)&lt;&gt;""),"/* "&amp;INDEX(artwork.xlsx!F:F,QUOTIENT(ROW(A624)-1,3)+2)&amp;" */","  ")&amp;IF(AND(ISERROR(MATCH("},",B629:B$5003,0)), ISERROR(MATCH("    ];",$A$5:A625,0))),"];","")</f>
        <v xml:space="preserve">    </v>
      </c>
      <c r="B629" t="str">
        <f t="shared" si="12"/>
        <v>},</v>
      </c>
      <c r="C629" s="18" t="str">
        <f>IF(AND(MOD(ROW(A624)-1,3)=0, INDEX(artwork.xlsx!J:J,QUOTIENT(ROW(A624)-1,3)+2)&lt;&gt;""),
     artwork.xlsx!$H$1&amp;": """ &amp;SUBSTITUTE(INDEX(artwork.xlsx!H:H,QUOTIENT(ROW(A624)-1,3)+2)," ","") &amp;""",  " &amp;
     artwork.xlsx!$J$1&amp; ": """ &amp; INDEX(artwork.xlsx!J:J,QUOTIENT(ROW(A624)-1,3)+2) &amp;""",  " &amp;
     artwork.xlsx!$L$1&amp; ": """ &amp; SUBSTITUTE(IF(LEFT(INDEX(artwork.xlsx!L:L,QUOTIENT(ROW(A624)-1,3)+2),4)="http","",artwork.xlsx!$M$1) &amp; INDEX(artwork.xlsx!L:L,QUOTIENT(ROW(A624)-1,3)+2),artwork.xlsx!$N$1,"") &amp; """,",
 IF(AND(MOD(ROW(A624)-1,3)=1,INDEX(artwork.xlsx!J:J,QUOTIENT(ROW(A624)-1,3)+2)&lt;&gt;""),
SUBSTITUTE(    artwork.xlsx!$K$1&amp;": '\\n" &amp;
SUBSTITUTE(SUBSTITUTE(SUBSTITUTE(SUBSTITUTE(SUBSTITUTE(INDEX(artwork.xlsx!K:K,QUOTIENT(ROW(A624)-1,3)+2),"'","\'"),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IF(MOD(ROW(A624)-1,3)=2,"","")))</f>
        <v/>
      </c>
    </row>
    <row r="630" spans="1:3" x14ac:dyDescent="0.25">
      <c r="A630" t="str">
        <f>IF(AND(MOD(ROW(A625)-1,3)=0,INDEX(artwork.xlsx!G:G,QUOTIENT(ROW(A625)-1,3)+2)&lt;&gt;""),"/* "&amp;INDEX(artwork.xlsx!G:G,QUOTIENT(ROW(A625)-1,3)+2)&amp;" */","  ")&amp;
IF(AND(INDEX(artwork.xlsx!F:F,QUOTIENT(ROW(A625)-1,3)+2)&lt;&gt;""),"/* "&amp;INDEX(artwork.xlsx!F:F,QUOTIENT(ROW(A625)-1,3)+2)&amp;" */","  ")&amp;IF(AND(ISERROR(MATCH("},",B630:B$5003,0)), ISERROR(MATCH("    ];",$A$5:A626,0))),"];","")</f>
        <v xml:space="preserve">    </v>
      </c>
      <c r="B630" t="str">
        <f t="shared" si="12"/>
        <v>{</v>
      </c>
      <c r="C630" s="18" t="str">
        <f>IF(AND(MOD(ROW(A625)-1,3)=0, INDEX(artwork.xlsx!J:J,QUOTIENT(ROW(A625)-1,3)+2)&lt;&gt;""),
     artwork.xlsx!$H$1&amp;": """ &amp;SUBSTITUTE(INDEX(artwork.xlsx!H:H,QUOTIENT(ROW(A625)-1,3)+2)," ","") &amp;""",  " &amp;
     artwork.xlsx!$J$1&amp; ": """ &amp; INDEX(artwork.xlsx!J:J,QUOTIENT(ROW(A625)-1,3)+2) &amp;""",  " &amp;
     artwork.xlsx!$L$1&amp; ": """ &amp; SUBSTITUTE(IF(LEFT(INDEX(artwork.xlsx!L:L,QUOTIENT(ROW(A625)-1,3)+2),4)="http","",artwork.xlsx!$M$1) &amp; INDEX(artwork.xlsx!L:L,QUOTIENT(ROW(A625)-1,3)+2),artwork.xlsx!$N$1,"") &amp; """,",
 IF(AND(MOD(ROW(A625)-1,3)=1,INDEX(artwork.xlsx!J:J,QUOTIENT(ROW(A625)-1,3)+2)&lt;&gt;""),
SUBSTITUTE(    artwork.xlsx!$K$1&amp;": '\\n" &amp;
SUBSTITUTE(SUBSTITUTE(SUBSTITUTE(SUBSTITUTE(SUBSTITUTE(INDEX(artwork.xlsx!K:K,QUOTIENT(ROW(A625)-1,3)+2),"'","\'"),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IF(MOD(ROW(A625)-1,3)=2,"","")))</f>
        <v>id: "inn",  frenchName: "Auberge",  artwork: "http://wiki.dominionstrategy.com/images/3/3d/InnArt.jpg",</v>
      </c>
    </row>
    <row r="631" spans="1:3" ht="180" x14ac:dyDescent="0.25">
      <c r="A631" t="str">
        <f>IF(AND(MOD(ROW(A626)-1,3)=0,INDEX(artwork.xlsx!G:G,QUOTIENT(ROW(A626)-1,3)+2)&lt;&gt;""),"/* "&amp;INDEX(artwork.xlsx!G:G,QUOTIENT(ROW(A626)-1,3)+2)&amp;" */","  ")&amp;
IF(AND(INDEX(artwork.xlsx!F:F,QUOTIENT(ROW(A626)-1,3)+2)&lt;&gt;""),"/* "&amp;INDEX(artwork.xlsx!F:F,QUOTIENT(ROW(A626)-1,3)+2)&amp;" */","  ")&amp;IF(AND(ISERROR(MATCH("},",B631:B$5003,0)), ISERROR(MATCH("    ];",$A$5:A630,0))),"];","")</f>
        <v xml:space="preserve">    </v>
      </c>
      <c r="B631" t="str">
        <f t="shared" si="12"/>
        <v/>
      </c>
      <c r="C631" s="18" t="str">
        <f>IF(AND(MOD(ROW(A626)-1,3)=0, INDEX(artwork.xlsx!J:J,QUOTIENT(ROW(A626)-1,3)+2)&lt;&gt;""),
     artwork.xlsx!$H$1&amp;": """ &amp;SUBSTITUTE(INDEX(artwork.xlsx!H:H,QUOTIENT(ROW(A626)-1,3)+2)," ","") &amp;""",  " &amp;
     artwork.xlsx!$J$1&amp; ": """ &amp; INDEX(artwork.xlsx!J:J,QUOTIENT(ROW(A626)-1,3)+2) &amp;""",  " &amp;
     artwork.xlsx!$L$1&amp; ": """ &amp; SUBSTITUTE(IF(LEFT(INDEX(artwork.xlsx!L:L,QUOTIENT(ROW(A626)-1,3)+2),4)="http","",artwork.xlsx!$M$1) &amp; INDEX(artwork.xlsx!L:L,QUOTIENT(ROW(A626)-1,3)+2),artwork.xlsx!$N$1,"") &amp; """,",
 IF(AND(MOD(ROW(A626)-1,3)=1,INDEX(artwork.xlsx!J:J,QUOTIENT(ROW(A626)-1,3)+2)&lt;&gt;""),
SUBSTITUTE(    artwork.xlsx!$K$1&amp;": '\\n" &amp;
SUBSTITUTE(SUBSTITUTE(SUBSTITUTE(SUBSTITUTE(SUBSTITUTE(INDEX(artwork.xlsx!K:K,QUOTIENT(ROW(A626)-1,3)+2),"'","\'"),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IF(MOD(ROW(A626)-1,3)=2,"","")))</f>
        <v>text_html: '\
&lt;div class="card-text" style="top:5px;"&gt;&lt;div style="position:relative; top:0px;"&gt;&lt;div style="font-weight: bold;"&gt;&lt;div style="line-height:24px;"&gt;\
&lt;div style="display:inline;"&gt;&lt;div style="display:inline; font-size:26px;"&gt;+2 Cartes&lt;/div&gt;&lt;/div&gt;&lt;br&gt;\
&lt;div style="display:inline;"&gt;&lt;div style="display:inline; font-size:26px;"&gt;+2 Actions&lt;/div&gt;&lt;/div&gt;&lt;br&gt;\
&lt;/div&gt;&lt;/div&gt;&lt;/div&gt;&lt;div style="position:relative; top:-2px;"&gt;&lt;div style="line-height:19px;"&gt;\
&lt;div style="display:inline;"&gt;&lt;div style="display:inline; font-size:19px;"&gt;Défaussez 2 cartes.&lt;/div&gt;&lt;/div&gt;&lt;br&gt;\
&lt;/div&gt;&lt;/div&gt;&lt;div class="horizontal-line" style="width:200px; height:3px;margin-top:1px;"&gt;&lt;/div&gt;&lt;div style="position:relative; top:2px;"&gt;&lt;div style="line-height:16px;"&gt;\
&lt;div style="display:inline;"&gt;&lt;div style="display:inline; font-size:16px;"&gt;Lorsque vous recevez cette carte, consultez&lt;/div&gt;&lt;/div&gt;&lt;br&gt;\
&lt;div style="display:inline;"&gt;&lt;div style="display:inline; font-size:16px;"&gt;votre défausse, dévoilez-en autant de cartes&lt;/div&gt;&lt;/div&gt;&lt;br&gt;\
&lt;div style="display:inline;"&gt;&lt;div style="display:inline; font-size:16px;"&gt;Action que souhaité (y compris celle-ci), et&lt;/div&gt;&lt;/div&gt;&lt;br&gt;\
&lt;div style="display:inline;"&gt;&lt;div style="display:inline; font-size:16px;"&gt;mélangez-les à votre pioche.&lt;/div&gt;&lt;/div&gt;&lt;br&gt;\
&lt;/div&gt;&lt;/div&gt;&lt;/div&gt;'</v>
      </c>
    </row>
    <row r="632" spans="1:3" x14ac:dyDescent="0.25">
      <c r="A632" t="str">
        <f>IF(AND(MOD(ROW(A627)-1,3)=0,INDEX(artwork.xlsx!G:G,QUOTIENT(ROW(A627)-1,3)+2)&lt;&gt;""),"/* "&amp;INDEX(artwork.xlsx!G:G,QUOTIENT(ROW(A627)-1,3)+2)&amp;" */","  ")&amp;
IF(AND(INDEX(artwork.xlsx!F:F,QUOTIENT(ROW(A627)-1,3)+2)&lt;&gt;""),"/* "&amp;INDEX(artwork.xlsx!F:F,QUOTIENT(ROW(A627)-1,3)+2)&amp;" */","  ")&amp;IF(AND(ISERROR(MATCH("},",B632:B$5003,0)), ISERROR(MATCH("    ];",$A$5:A628,0))),"];","")</f>
        <v xml:space="preserve">    </v>
      </c>
      <c r="B632" t="str">
        <f t="shared" si="12"/>
        <v>},</v>
      </c>
      <c r="C632" s="18" t="str">
        <f>IF(AND(MOD(ROW(A627)-1,3)=0, INDEX(artwork.xlsx!J:J,QUOTIENT(ROW(A627)-1,3)+2)&lt;&gt;""),
     artwork.xlsx!$H$1&amp;": """ &amp;SUBSTITUTE(INDEX(artwork.xlsx!H:H,QUOTIENT(ROW(A627)-1,3)+2)," ","") &amp;""",  " &amp;
     artwork.xlsx!$J$1&amp; ": """ &amp; INDEX(artwork.xlsx!J:J,QUOTIENT(ROW(A627)-1,3)+2) &amp;""",  " &amp;
     artwork.xlsx!$L$1&amp; ": """ &amp; SUBSTITUTE(IF(LEFT(INDEX(artwork.xlsx!L:L,QUOTIENT(ROW(A627)-1,3)+2),4)="http","",artwork.xlsx!$M$1) &amp; INDEX(artwork.xlsx!L:L,QUOTIENT(ROW(A627)-1,3)+2),artwork.xlsx!$N$1,"") &amp; """,",
 IF(AND(MOD(ROW(A627)-1,3)=1,INDEX(artwork.xlsx!J:J,QUOTIENT(ROW(A627)-1,3)+2)&lt;&gt;""),
SUBSTITUTE(    artwork.xlsx!$K$1&amp;": '\\n" &amp;
SUBSTITUTE(SUBSTITUTE(SUBSTITUTE(SUBSTITUTE(SUBSTITUTE(INDEX(artwork.xlsx!K:K,QUOTIENT(ROW(A627)-1,3)+2),"'","\'"),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IF(MOD(ROW(A627)-1,3)=2,"","")))</f>
        <v/>
      </c>
    </row>
    <row r="633" spans="1:3" x14ac:dyDescent="0.25">
      <c r="A633" t="str">
        <f>IF(AND(MOD(ROW(A628)-1,3)=0,INDEX(artwork.xlsx!G:G,QUOTIENT(ROW(A628)-1,3)+2)&lt;&gt;""),"/* "&amp;INDEX(artwork.xlsx!G:G,QUOTIENT(ROW(A628)-1,3)+2)&amp;" */","  ")&amp;
IF(AND(INDEX(artwork.xlsx!F:F,QUOTIENT(ROW(A628)-1,3)+2)&lt;&gt;""),"/* "&amp;INDEX(artwork.xlsx!F:F,QUOTIENT(ROW(A628)-1,3)+2)&amp;" */","  ")&amp;IF(AND(ISERROR(MATCH("},",B633:B$5003,0)), ISERROR(MATCH("    ];",$A$5:A629,0))),"];","")</f>
        <v xml:space="preserve">    </v>
      </c>
      <c r="B633" t="str">
        <f t="shared" si="12"/>
        <v>{</v>
      </c>
      <c r="C633" s="18" t="str">
        <f>IF(AND(MOD(ROW(A628)-1,3)=0, INDEX(artwork.xlsx!J:J,QUOTIENT(ROW(A628)-1,3)+2)&lt;&gt;""),
     artwork.xlsx!$H$1&amp;": """ &amp;SUBSTITUTE(INDEX(artwork.xlsx!H:H,QUOTIENT(ROW(A628)-1,3)+2)," ","") &amp;""",  " &amp;
     artwork.xlsx!$J$1&amp; ": """ &amp; INDEX(artwork.xlsx!J:J,QUOTIENT(ROW(A628)-1,3)+2) &amp;""",  " &amp;
     artwork.xlsx!$L$1&amp; ": """ &amp; SUBSTITUTE(IF(LEFT(INDEX(artwork.xlsx!L:L,QUOTIENT(ROW(A628)-1,3)+2),4)="http","",artwork.xlsx!$M$1) &amp; INDEX(artwork.xlsx!L:L,QUOTIENT(ROW(A628)-1,3)+2),artwork.xlsx!$N$1,"") &amp; """,",
 IF(AND(MOD(ROW(A628)-1,3)=1,INDEX(artwork.xlsx!J:J,QUOTIENT(ROW(A628)-1,3)+2)&lt;&gt;""),
SUBSTITUTE(    artwork.xlsx!$K$1&amp;": '\\n" &amp;
SUBSTITUTE(SUBSTITUTE(SUBSTITUTE(SUBSTITUTE(SUBSTITUTE(INDEX(artwork.xlsx!K:K,QUOTIENT(ROW(A628)-1,3)+2),"'","\'"),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IF(MOD(ROW(A628)-1,3)=2,"","")))</f>
        <v>id: "tunnel",  frenchName: "Tunnel",  artwork: "http://wiki.dominionstrategy.com/images/a/ad/TunnelArt.jpg",</v>
      </c>
    </row>
    <row r="634" spans="1:3" ht="150" x14ac:dyDescent="0.25">
      <c r="A634" t="str">
        <f>IF(AND(MOD(ROW(A629)-1,3)=0,INDEX(artwork.xlsx!G:G,QUOTIENT(ROW(A629)-1,3)+2)&lt;&gt;""),"/* "&amp;INDEX(artwork.xlsx!G:G,QUOTIENT(ROW(A629)-1,3)+2)&amp;" */","  ")&amp;
IF(AND(INDEX(artwork.xlsx!F:F,QUOTIENT(ROW(A629)-1,3)+2)&lt;&gt;""),"/* "&amp;INDEX(artwork.xlsx!F:F,QUOTIENT(ROW(A629)-1,3)+2)&amp;" */","  ")&amp;IF(AND(ISERROR(MATCH("},",B634:B$5003,0)), ISERROR(MATCH("    ];",$A$5:A633,0))),"];","")</f>
        <v xml:space="preserve">    </v>
      </c>
      <c r="B634" t="str">
        <f t="shared" si="12"/>
        <v/>
      </c>
      <c r="C634" s="18" t="str">
        <f>IF(AND(MOD(ROW(A629)-1,3)=0, INDEX(artwork.xlsx!J:J,QUOTIENT(ROW(A629)-1,3)+2)&lt;&gt;""),
     artwork.xlsx!$H$1&amp;": """ &amp;SUBSTITUTE(INDEX(artwork.xlsx!H:H,QUOTIENT(ROW(A629)-1,3)+2)," ","") &amp;""",  " &amp;
     artwork.xlsx!$J$1&amp; ": """ &amp; INDEX(artwork.xlsx!J:J,QUOTIENT(ROW(A629)-1,3)+2) &amp;""",  " &amp;
     artwork.xlsx!$L$1&amp; ": """ &amp; SUBSTITUTE(IF(LEFT(INDEX(artwork.xlsx!L:L,QUOTIENT(ROW(A629)-1,3)+2),4)="http","",artwork.xlsx!$M$1) &amp; INDEX(artwork.xlsx!L:L,QUOTIENT(ROW(A629)-1,3)+2),artwork.xlsx!$N$1,"") &amp; """,",
 IF(AND(MOD(ROW(A629)-1,3)=1,INDEX(artwork.xlsx!J:J,QUOTIENT(ROW(A629)-1,3)+2)&lt;&gt;""),
SUBSTITUTE(    artwork.xlsx!$K$1&amp;": '\\n" &amp;
SUBSTITUTE(SUBSTITUTE(SUBSTITUTE(SUBSTITUTE(SUBSTITUTE(INDEX(artwork.xlsx!K:K,QUOTIENT(ROW(A629)-1,3)+2),"'","\'"),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IF(MOD(ROW(A629)-1,3)=2,"","")))</f>
        <v>text_html: '\
&lt;div class="card-text" style="top:47px;"&gt;\
&lt;div class="card-text-vp-icon-container" style="display:inline; transform:scale(0.55); top:-35px;left:130px;"&gt;\
&lt;div class="card-text-vp-text-container"&gt;\
&lt;div class="card-text-vp-text" style="top:8px;"&gt;2&lt;/div&gt;&lt;/div&gt;\
&lt;div class="card-text-vp-icon"&gt;&lt;/div&gt;&lt;/div&gt;&lt;div class="horizontal-line" style="width:200px; height:3px;margin-top:40px;"&gt;&lt;/div&gt;&lt;div style="position:relative; top:6px;"&gt;&lt;div style="line-height:18px;"&gt;\
&lt;div style="display:inline;"&gt;&lt;div style="display:inline; font-size:17px;"&gt;Quand vous défaussez cette carte en&lt;/div&gt;&lt;/div&gt;&lt;br&gt;\
&lt;div style="display:inline;"&gt;&lt;div style="display:inline; font-size:17px;"&gt;dehors de la phase Ajustement, vous&lt;/div&gt;&lt;/div&gt;&lt;br&gt;\
&lt;div style="display:inline;"&gt;&lt;div style="display:inline; font-size:17px;"&gt;pouvez la dévoiler pour recevoir un Or.&lt;/div&gt;&lt;/div&gt;&lt;br&gt;\
&lt;/div&gt;&lt;/div&gt;&lt;/div&gt;'</v>
      </c>
    </row>
    <row r="635" spans="1:3" x14ac:dyDescent="0.25">
      <c r="A635" t="str">
        <f>IF(AND(MOD(ROW(A630)-1,3)=0,INDEX(artwork.xlsx!G:G,QUOTIENT(ROW(A630)-1,3)+2)&lt;&gt;""),"/* "&amp;INDEX(artwork.xlsx!G:G,QUOTIENT(ROW(A630)-1,3)+2)&amp;" */","  ")&amp;
IF(AND(INDEX(artwork.xlsx!F:F,QUOTIENT(ROW(A630)-1,3)+2)&lt;&gt;""),"/* "&amp;INDEX(artwork.xlsx!F:F,QUOTIENT(ROW(A630)-1,3)+2)&amp;" */","  ")&amp;IF(AND(ISERROR(MATCH("},",B635:B$5003,0)), ISERROR(MATCH("    ];",$A$5:A631,0))),"];","")</f>
        <v xml:space="preserve">    </v>
      </c>
      <c r="B635" t="str">
        <f t="shared" si="12"/>
        <v>},</v>
      </c>
      <c r="C635" s="18" t="str">
        <f>IF(AND(MOD(ROW(A630)-1,3)=0, INDEX(artwork.xlsx!J:J,QUOTIENT(ROW(A630)-1,3)+2)&lt;&gt;""),
     artwork.xlsx!$H$1&amp;": """ &amp;SUBSTITUTE(INDEX(artwork.xlsx!H:H,QUOTIENT(ROW(A630)-1,3)+2)," ","") &amp;""",  " &amp;
     artwork.xlsx!$J$1&amp; ": """ &amp; INDEX(artwork.xlsx!J:J,QUOTIENT(ROW(A630)-1,3)+2) &amp;""",  " &amp;
     artwork.xlsx!$L$1&amp; ": """ &amp; SUBSTITUTE(IF(LEFT(INDEX(artwork.xlsx!L:L,QUOTIENT(ROW(A630)-1,3)+2),4)="http","",artwork.xlsx!$M$1) &amp; INDEX(artwork.xlsx!L:L,QUOTIENT(ROW(A630)-1,3)+2),artwork.xlsx!$N$1,"") &amp; """,",
 IF(AND(MOD(ROW(A630)-1,3)=1,INDEX(artwork.xlsx!J:J,QUOTIENT(ROW(A630)-1,3)+2)&lt;&gt;""),
SUBSTITUTE(    artwork.xlsx!$K$1&amp;": '\\n" &amp;
SUBSTITUTE(SUBSTITUTE(SUBSTITUTE(SUBSTITUTE(SUBSTITUTE(INDEX(artwork.xlsx!K:K,QUOTIENT(ROW(A630)-1,3)+2),"'","\'"),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IF(MOD(ROW(A630)-1,3)=2,"","")))</f>
        <v/>
      </c>
    </row>
    <row r="636" spans="1:3" x14ac:dyDescent="0.25">
      <c r="A636" t="str">
        <f>IF(AND(MOD(ROW(A631)-1,3)=0,INDEX(artwork.xlsx!G:G,QUOTIENT(ROW(A631)-1,3)+2)&lt;&gt;""),"/* "&amp;INDEX(artwork.xlsx!G:G,QUOTIENT(ROW(A631)-1,3)+2)&amp;" */","  ")&amp;
IF(AND(INDEX(artwork.xlsx!F:F,QUOTIENT(ROW(A631)-1,3)+2)&lt;&gt;""),"/* "&amp;INDEX(artwork.xlsx!F:F,QUOTIENT(ROW(A631)-1,3)+2)&amp;" */","  ")&amp;IF(AND(ISERROR(MATCH("},",B636:B$5003,0)), ISERROR(MATCH("    ];",$A$5:A632,0))),"];","")</f>
        <v xml:space="preserve">    </v>
      </c>
      <c r="B636" t="str">
        <f t="shared" si="12"/>
        <v>{</v>
      </c>
      <c r="C636" s="18" t="str">
        <f>IF(AND(MOD(ROW(A631)-1,3)=0, INDEX(artwork.xlsx!J:J,QUOTIENT(ROW(A631)-1,3)+2)&lt;&gt;""),
     artwork.xlsx!$H$1&amp;": """ &amp;SUBSTITUTE(INDEX(artwork.xlsx!H:H,QUOTIENT(ROW(A631)-1,3)+2)," ","") &amp;""",  " &amp;
     artwork.xlsx!$J$1&amp; ": """ &amp; INDEX(artwork.xlsx!J:J,QUOTIENT(ROW(A631)-1,3)+2) &amp;""",  " &amp;
     artwork.xlsx!$L$1&amp; ": """ &amp; SUBSTITUTE(IF(LEFT(INDEX(artwork.xlsx!L:L,QUOTIENT(ROW(A631)-1,3)+2),4)="http","",artwork.xlsx!$M$1) &amp; INDEX(artwork.xlsx!L:L,QUOTIENT(ROW(A631)-1,3)+2),artwork.xlsx!$N$1,"") &amp; """,",
 IF(AND(MOD(ROW(A631)-1,3)=1,INDEX(artwork.xlsx!J:J,QUOTIENT(ROW(A631)-1,3)+2)&lt;&gt;""),
SUBSTITUTE(    artwork.xlsx!$K$1&amp;": '\\n" &amp;
SUBSTITUTE(SUBSTITUTE(SUBSTITUTE(SUBSTITUTE(SUBSTITUTE(INDEX(artwork.xlsx!K:K,QUOTIENT(ROW(A631)-1,3)+2),"'","\'"),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IF(MOD(ROW(A631)-1,3)=2,"","")))</f>
        <v>id: "crossroads",  frenchName: "Carrefour",  artwork: "http://wiki.dominionstrategy.com/images/7/7f/CrossroadsArt.jpg",</v>
      </c>
    </row>
    <row r="637" spans="1:3" ht="120" x14ac:dyDescent="0.25">
      <c r="A637" t="str">
        <f>IF(AND(MOD(ROW(A632)-1,3)=0,INDEX(artwork.xlsx!G:G,QUOTIENT(ROW(A632)-1,3)+2)&lt;&gt;""),"/* "&amp;INDEX(artwork.xlsx!G:G,QUOTIENT(ROW(A632)-1,3)+2)&amp;" */","  ")&amp;
IF(AND(INDEX(artwork.xlsx!F:F,QUOTIENT(ROW(A632)-1,3)+2)&lt;&gt;""),"/* "&amp;INDEX(artwork.xlsx!F:F,QUOTIENT(ROW(A632)-1,3)+2)&amp;" */","  ")&amp;IF(AND(ISERROR(MATCH("},",B637:B$5003,0)), ISERROR(MATCH("    ];",$A$5:A636,0))),"];","")</f>
        <v xml:space="preserve">    </v>
      </c>
      <c r="B637" t="str">
        <f t="shared" si="12"/>
        <v/>
      </c>
      <c r="C637" s="18" t="str">
        <f>IF(AND(MOD(ROW(A632)-1,3)=0, INDEX(artwork.xlsx!J:J,QUOTIENT(ROW(A632)-1,3)+2)&lt;&gt;""),
     artwork.xlsx!$H$1&amp;": """ &amp;SUBSTITUTE(INDEX(artwork.xlsx!H:H,QUOTIENT(ROW(A632)-1,3)+2)," ","") &amp;""",  " &amp;
     artwork.xlsx!$J$1&amp; ": """ &amp; INDEX(artwork.xlsx!J:J,QUOTIENT(ROW(A632)-1,3)+2) &amp;""",  " &amp;
     artwork.xlsx!$L$1&amp; ": """ &amp; SUBSTITUTE(IF(LEFT(INDEX(artwork.xlsx!L:L,QUOTIENT(ROW(A632)-1,3)+2),4)="http","",artwork.xlsx!$M$1) &amp; INDEX(artwork.xlsx!L:L,QUOTIENT(ROW(A632)-1,3)+2),artwork.xlsx!$N$1,"") &amp; """,",
 IF(AND(MOD(ROW(A632)-1,3)=1,INDEX(artwork.xlsx!J:J,QUOTIENT(ROW(A632)-1,3)+2)&lt;&gt;""),
SUBSTITUTE(    artwork.xlsx!$K$1&amp;": '\\n" &amp;
SUBSTITUTE(SUBSTITUTE(SUBSTITUTE(SUBSTITUTE(SUBSTITUTE(INDEX(artwork.xlsx!K:K,QUOTIENT(ROW(A632)-1,3)+2),"'","\'"),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IF(MOD(ROW(A632)-1,3)=2,"","")))</f>
        <v>text_html: '\
&lt;div class="card-text" style="top:20px;"&gt;&lt;div style="position:relative; top:10px;"&gt;&lt;div style="line-height:21px;"&gt;\
&lt;div style="display:inline;"&gt;&lt;div style="display:inline; font-size:21px;"&gt;Dévoilez votre main.&lt;div style="display: inline; font-weight: bold;"&gt; +1 Carte&lt;/div&gt;&lt;/div&gt;&lt;/div&gt;&lt;br&gt;\
&lt;div style="display:inline;"&gt;&lt;div style="display:inline; font-size:21px;"&gt;par carte Victoire dévoilée.&lt;/div&gt;&lt;/div&gt;&lt;br&gt;\
&lt;div style="display:inline;"&gt;&lt;div style="display:inline; font-size:21px;"&gt;Si c\'est la première fois que&lt;/div&gt;&lt;/div&gt;&lt;br&gt;\
&lt;div style="display:inline;"&gt;&lt;div style="display:inline; font-size:21px;"&gt;vous jouez un Carrefour&lt;/div&gt;&lt;/div&gt;&lt;br&gt;\
&lt;div style="display:inline;"&gt;&lt;div style="display:inline; font-size:21px;"&gt;à ce tour,&lt;div style="display: inline; font-weight: bold;"&gt; +3 Actions&lt;/div&gt;.&lt;/div&gt;&lt;/div&gt;&lt;br&gt;\
&lt;/div&gt;&lt;/div&gt;&lt;/div&gt;'</v>
      </c>
    </row>
    <row r="638" spans="1:3" x14ac:dyDescent="0.25">
      <c r="A638" t="str">
        <f>IF(AND(MOD(ROW(A633)-1,3)=0,INDEX(artwork.xlsx!G:G,QUOTIENT(ROW(A633)-1,3)+2)&lt;&gt;""),"/* "&amp;INDEX(artwork.xlsx!G:G,QUOTIENT(ROW(A633)-1,3)+2)&amp;" */","  ")&amp;
IF(AND(INDEX(artwork.xlsx!F:F,QUOTIENT(ROW(A633)-1,3)+2)&lt;&gt;""),"/* "&amp;INDEX(artwork.xlsx!F:F,QUOTIENT(ROW(A633)-1,3)+2)&amp;" */","  ")&amp;IF(AND(ISERROR(MATCH("},",B638:B$5003,0)), ISERROR(MATCH("    ];",$A$5:A634,0))),"];","")</f>
        <v xml:space="preserve">    </v>
      </c>
      <c r="B638" t="str">
        <f t="shared" si="12"/>
        <v>},</v>
      </c>
      <c r="C638" s="18" t="str">
        <f>IF(AND(MOD(ROW(A633)-1,3)=0, INDEX(artwork.xlsx!J:J,QUOTIENT(ROW(A633)-1,3)+2)&lt;&gt;""),
     artwork.xlsx!$H$1&amp;": """ &amp;SUBSTITUTE(INDEX(artwork.xlsx!H:H,QUOTIENT(ROW(A633)-1,3)+2)," ","") &amp;""",  " &amp;
     artwork.xlsx!$J$1&amp; ": """ &amp; INDEX(artwork.xlsx!J:J,QUOTIENT(ROW(A633)-1,3)+2) &amp;""",  " &amp;
     artwork.xlsx!$L$1&amp; ": """ &amp; SUBSTITUTE(IF(LEFT(INDEX(artwork.xlsx!L:L,QUOTIENT(ROW(A633)-1,3)+2),4)="http","",artwork.xlsx!$M$1) &amp; INDEX(artwork.xlsx!L:L,QUOTIENT(ROW(A633)-1,3)+2),artwork.xlsx!$N$1,"") &amp; """,",
 IF(AND(MOD(ROW(A633)-1,3)=1,INDEX(artwork.xlsx!J:J,QUOTIENT(ROW(A633)-1,3)+2)&lt;&gt;""),
SUBSTITUTE(    artwork.xlsx!$K$1&amp;": '\\n" &amp;
SUBSTITUTE(SUBSTITUTE(SUBSTITUTE(SUBSTITUTE(SUBSTITUTE(INDEX(artwork.xlsx!K:K,QUOTIENT(ROW(A633)-1,3)+2),"'","\'"),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IF(MOD(ROW(A633)-1,3)=2,"","")))</f>
        <v/>
      </c>
    </row>
    <row r="639" spans="1:3" x14ac:dyDescent="0.25">
      <c r="A639" t="str">
        <f>IF(AND(MOD(ROW(A634)-1,3)=0,INDEX(artwork.xlsx!G:G,QUOTIENT(ROW(A634)-1,3)+2)&lt;&gt;""),"/* "&amp;INDEX(artwork.xlsx!G:G,QUOTIENT(ROW(A634)-1,3)+2)&amp;" */","  ")&amp;
IF(AND(INDEX(artwork.xlsx!F:F,QUOTIENT(ROW(A634)-1,3)+2)&lt;&gt;""),"/* "&amp;INDEX(artwork.xlsx!F:F,QUOTIENT(ROW(A634)-1,3)+2)&amp;" */","  ")&amp;IF(AND(ISERROR(MATCH("},",B639:B$5003,0)), ISERROR(MATCH("    ];",$A$5:A635,0))),"];","")</f>
        <v xml:space="preserve">    </v>
      </c>
      <c r="B639" t="str">
        <f t="shared" si="12"/>
        <v>{</v>
      </c>
      <c r="C639" s="18" t="str">
        <f>IF(AND(MOD(ROW(A634)-1,3)=0, INDEX(artwork.xlsx!J:J,QUOTIENT(ROW(A634)-1,3)+2)&lt;&gt;""),
     artwork.xlsx!$H$1&amp;": """ &amp;SUBSTITUTE(INDEX(artwork.xlsx!H:H,QUOTIENT(ROW(A634)-1,3)+2)," ","") &amp;""",  " &amp;
     artwork.xlsx!$J$1&amp; ": """ &amp; INDEX(artwork.xlsx!J:J,QUOTIENT(ROW(A634)-1,3)+2) &amp;""",  " &amp;
     artwork.xlsx!$L$1&amp; ": """ &amp; SUBSTITUTE(IF(LEFT(INDEX(artwork.xlsx!L:L,QUOTIENT(ROW(A634)-1,3)+2),4)="http","",artwork.xlsx!$M$1) &amp; INDEX(artwork.xlsx!L:L,QUOTIENT(ROW(A634)-1,3)+2),artwork.xlsx!$N$1,"") &amp; """,",
 IF(AND(MOD(ROW(A634)-1,3)=1,INDEX(artwork.xlsx!J:J,QUOTIENT(ROW(A634)-1,3)+2)&lt;&gt;""),
SUBSTITUTE(    artwork.xlsx!$K$1&amp;": '\\n" &amp;
SUBSTITUTE(SUBSTITUTE(SUBSTITUTE(SUBSTITUTE(SUBSTITUTE(INDEX(artwork.xlsx!K:K,QUOTIENT(ROW(A634)-1,3)+2),"'","\'"),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IF(MOD(ROW(A634)-1,3)=2,"","")))</f>
        <v>id: "develop",  frenchName: "Développement",  artwork: "http://wiki.dominionstrategy.com/images/0/00/DevelopArt.jpg",</v>
      </c>
    </row>
    <row r="640" spans="1:3" ht="225" x14ac:dyDescent="0.25">
      <c r="A640" t="str">
        <f>IF(AND(MOD(ROW(A635)-1,3)=0,INDEX(artwork.xlsx!G:G,QUOTIENT(ROW(A635)-1,3)+2)&lt;&gt;""),"/* "&amp;INDEX(artwork.xlsx!G:G,QUOTIENT(ROW(A635)-1,3)+2)&amp;" */","  ")&amp;
IF(AND(INDEX(artwork.xlsx!F:F,QUOTIENT(ROW(A635)-1,3)+2)&lt;&gt;""),"/* "&amp;INDEX(artwork.xlsx!F:F,QUOTIENT(ROW(A635)-1,3)+2)&amp;" */","  ")&amp;IF(AND(ISERROR(MATCH("},",B640:B$5003,0)), ISERROR(MATCH("    ];",$A$5:A639,0))),"];","")</f>
        <v xml:space="preserve">    </v>
      </c>
      <c r="B640" t="str">
        <f t="shared" si="12"/>
        <v/>
      </c>
      <c r="C640" s="18" t="str">
        <f>IF(AND(MOD(ROW(A635)-1,3)=0, INDEX(artwork.xlsx!J:J,QUOTIENT(ROW(A635)-1,3)+2)&lt;&gt;""),
     artwork.xlsx!$H$1&amp;": """ &amp;SUBSTITUTE(INDEX(artwork.xlsx!H:H,QUOTIENT(ROW(A635)-1,3)+2)," ","") &amp;""",  " &amp;
     artwork.xlsx!$J$1&amp; ": """ &amp; INDEX(artwork.xlsx!J:J,QUOTIENT(ROW(A635)-1,3)+2) &amp;""",  " &amp;
     artwork.xlsx!$L$1&amp; ": """ &amp; SUBSTITUTE(IF(LEFT(INDEX(artwork.xlsx!L:L,QUOTIENT(ROW(A635)-1,3)+2),4)="http","",artwork.xlsx!$M$1) &amp; INDEX(artwork.xlsx!L:L,QUOTIENT(ROW(A635)-1,3)+2),artwork.xlsx!$N$1,"") &amp; """,",
 IF(AND(MOD(ROW(A635)-1,3)=1,INDEX(artwork.xlsx!J:J,QUOTIENT(ROW(A635)-1,3)+2)&lt;&gt;""),
SUBSTITUTE(    artwork.xlsx!$K$1&amp;": '\\n" &amp;
SUBSTITUTE(SUBSTITUTE(SUBSTITUTE(SUBSTITUTE(SUBSTITUTE(INDEX(artwork.xlsx!K:K,QUOTIENT(ROW(A635)-1,3)+2),"'","\'"),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IF(MOD(ROW(A635)-1,3)=2,"","")))</f>
        <v>text_html: '\
&lt;div class="card-text" style="top:10px;"&gt;&lt;div style="position:relative; top:10px;"&gt;&lt;div style="line-height:21px;"&gt;\
&lt;div style="display:inline;"&gt;&lt;div style="display:inline; font-size:21px;"&gt;Écartez une carte de votre main.&lt;/div&gt;&lt;/div&gt;&lt;br&gt;\
&lt;div style="display:inline;"&gt;&lt;div style="display:inline; font-size:21px;"&gt;Recevez deux cartes sur votre&lt;/div&gt;&lt;/div&gt;&lt;br&gt;\
&lt;div style="display:inline;"&gt;&lt;div style="display:inline; font-size:21px;"&gt;pioche, une coûtant exactement&lt;/div&gt;&lt;/div&gt;&lt;br&gt;\
&lt;div style="display:inline;"&gt;&lt;div style="display:inline; font-size:21px;"&gt;       de plus, et une coûtant&lt;/div&gt;&lt;/div&gt;&lt;br&gt;\
&lt;div style="display:inline;"&gt;&lt;div style="display:inline; font-size:21px;"&gt;exactement       de moins,&lt;/div&gt;&lt;/div&gt;&lt;br&gt;\
&lt;div style="display:inline;"&gt;&lt;div style="display:inline; font-size:21px;"&gt;dans l\'ordre de votre choix.&lt;/div&gt;&lt;/div&gt;&lt;br&gt;\
&lt;/div&gt;&lt;/div&gt;\
&lt;div class="card-text-coin-icon" style="transform:scale(0.2);top: 111px;display: inline;left:135px;"&gt;\
&lt;div class="card-text-coin-text-container" style="display:inline;"&gt;\
&lt;div class="card-text-coin-text" style="color: black; display:inline; top:8px;"&gt;1&lt;/div&gt;&lt;/div&gt;&lt;/div&gt;\
&lt;div class="card-text-coin-icon" style="transform:scale(0.2);top: 85px;display: inline;left:34px;"&gt;\
&lt;div class="card-text-coin-text-container" style="display:inline;"&gt;\
&lt;div class="card-text-coin-text" style="color: black; display:inline; top:8px;"&gt;1&lt;/div&gt;&lt;/div&gt;&lt;/div&gt;&lt;/div&gt;'</v>
      </c>
    </row>
    <row r="641" spans="1:3" x14ac:dyDescent="0.25">
      <c r="A641" t="str">
        <f>IF(AND(MOD(ROW(A636)-1,3)=0,INDEX(artwork.xlsx!G:G,QUOTIENT(ROW(A636)-1,3)+2)&lt;&gt;""),"/* "&amp;INDEX(artwork.xlsx!G:G,QUOTIENT(ROW(A636)-1,3)+2)&amp;" */","  ")&amp;
IF(AND(INDEX(artwork.xlsx!F:F,QUOTIENT(ROW(A636)-1,3)+2)&lt;&gt;""),"/* "&amp;INDEX(artwork.xlsx!F:F,QUOTIENT(ROW(A636)-1,3)+2)&amp;" */","  ")&amp;IF(AND(ISERROR(MATCH("},",B641:B$5003,0)), ISERROR(MATCH("    ];",$A$5:A637,0))),"];","")</f>
        <v xml:space="preserve">    </v>
      </c>
      <c r="B641" t="str">
        <f t="shared" si="12"/>
        <v>},</v>
      </c>
      <c r="C641" s="18" t="str">
        <f>IF(AND(MOD(ROW(A636)-1,3)=0, INDEX(artwork.xlsx!J:J,QUOTIENT(ROW(A636)-1,3)+2)&lt;&gt;""),
     artwork.xlsx!$H$1&amp;": """ &amp;SUBSTITUTE(INDEX(artwork.xlsx!H:H,QUOTIENT(ROW(A636)-1,3)+2)," ","") &amp;""",  " &amp;
     artwork.xlsx!$J$1&amp; ": """ &amp; INDEX(artwork.xlsx!J:J,QUOTIENT(ROW(A636)-1,3)+2) &amp;""",  " &amp;
     artwork.xlsx!$L$1&amp; ": """ &amp; SUBSTITUTE(IF(LEFT(INDEX(artwork.xlsx!L:L,QUOTIENT(ROW(A636)-1,3)+2),4)="http","",artwork.xlsx!$M$1) &amp; INDEX(artwork.xlsx!L:L,QUOTIENT(ROW(A636)-1,3)+2),artwork.xlsx!$N$1,"") &amp; """,",
 IF(AND(MOD(ROW(A636)-1,3)=1,INDEX(artwork.xlsx!J:J,QUOTIENT(ROW(A636)-1,3)+2)&lt;&gt;""),
SUBSTITUTE(    artwork.xlsx!$K$1&amp;": '\\n" &amp;
SUBSTITUTE(SUBSTITUTE(SUBSTITUTE(SUBSTITUTE(SUBSTITUTE(INDEX(artwork.xlsx!K:K,QUOTIENT(ROW(A636)-1,3)+2),"'","\'"),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IF(MOD(ROW(A636)-1,3)=2,"","")))</f>
        <v/>
      </c>
    </row>
    <row r="642" spans="1:3" x14ac:dyDescent="0.25">
      <c r="A642" t="str">
        <f>IF(AND(MOD(ROW(A637)-1,3)=0,INDEX(artwork.xlsx!G:G,QUOTIENT(ROW(A637)-1,3)+2)&lt;&gt;""),"/* "&amp;INDEX(artwork.xlsx!G:G,QUOTIENT(ROW(A637)-1,3)+2)&amp;" */","  ")&amp;
IF(AND(INDEX(artwork.xlsx!F:F,QUOTIENT(ROW(A637)-1,3)+2)&lt;&gt;""),"/* "&amp;INDEX(artwork.xlsx!F:F,QUOTIENT(ROW(A637)-1,3)+2)&amp;" */","  ")&amp;IF(AND(ISERROR(MATCH("},",B642:B$5003,0)), ISERROR(MATCH("    ];",$A$5:A638,0))),"];","")</f>
        <v xml:space="preserve">    </v>
      </c>
      <c r="B642" t="str">
        <f t="shared" si="12"/>
        <v>{</v>
      </c>
      <c r="C642" s="18" t="str">
        <f>IF(AND(MOD(ROW(A637)-1,3)=0, INDEX(artwork.xlsx!J:J,QUOTIENT(ROW(A637)-1,3)+2)&lt;&gt;""),
     artwork.xlsx!$H$1&amp;": """ &amp;SUBSTITUTE(INDEX(artwork.xlsx!H:H,QUOTIENT(ROW(A637)-1,3)+2)," ","") &amp;""",  " &amp;
     artwork.xlsx!$J$1&amp; ": """ &amp; INDEX(artwork.xlsx!J:J,QUOTIENT(ROW(A637)-1,3)+2) &amp;""",  " &amp;
     artwork.xlsx!$L$1&amp; ": """ &amp; SUBSTITUTE(IF(LEFT(INDEX(artwork.xlsx!L:L,QUOTIENT(ROW(A637)-1,3)+2),4)="http","",artwork.xlsx!$M$1) &amp; INDEX(artwork.xlsx!L:L,QUOTIENT(ROW(A637)-1,3)+2),artwork.xlsx!$N$1,"") &amp; """,",
 IF(AND(MOD(ROW(A637)-1,3)=1,INDEX(artwork.xlsx!J:J,QUOTIENT(ROW(A637)-1,3)+2)&lt;&gt;""),
SUBSTITUTE(    artwork.xlsx!$K$1&amp;": '\\n" &amp;
SUBSTITUTE(SUBSTITUTE(SUBSTITUTE(SUBSTITUTE(SUBSTITUTE(INDEX(artwork.xlsx!K:K,QUOTIENT(ROW(A637)-1,3)+2),"'","\'"),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IF(MOD(ROW(A637)-1,3)=2,"","")))</f>
        <v>id: "oasis",  frenchName: "Oasis",  artwork: "http://wiki.dominionstrategy.com/images/d/d3/OasisArt.jpg",</v>
      </c>
    </row>
    <row r="643" spans="1:3" ht="165" x14ac:dyDescent="0.25">
      <c r="A643" t="str">
        <f>IF(AND(MOD(ROW(A638)-1,3)=0,INDEX(artwork.xlsx!G:G,QUOTIENT(ROW(A638)-1,3)+2)&lt;&gt;""),"/* "&amp;INDEX(artwork.xlsx!G:G,QUOTIENT(ROW(A638)-1,3)+2)&amp;" */","  ")&amp;
IF(AND(INDEX(artwork.xlsx!F:F,QUOTIENT(ROW(A638)-1,3)+2)&lt;&gt;""),"/* "&amp;INDEX(artwork.xlsx!F:F,QUOTIENT(ROW(A638)-1,3)+2)&amp;" */","  ")&amp;IF(AND(ISERROR(MATCH("},",B643:B$5003,0)), ISERROR(MATCH("    ];",$A$5:A642,0))),"];","")</f>
        <v xml:space="preserve">    </v>
      </c>
      <c r="B643" t="str">
        <f t="shared" si="12"/>
        <v/>
      </c>
      <c r="C643" s="18" t="str">
        <f>IF(AND(MOD(ROW(A638)-1,3)=0, INDEX(artwork.xlsx!J:J,QUOTIENT(ROW(A638)-1,3)+2)&lt;&gt;""),
     artwork.xlsx!$H$1&amp;": """ &amp;SUBSTITUTE(INDEX(artwork.xlsx!H:H,QUOTIENT(ROW(A638)-1,3)+2)," ","") &amp;""",  " &amp;
     artwork.xlsx!$J$1&amp; ": """ &amp; INDEX(artwork.xlsx!J:J,QUOTIENT(ROW(A638)-1,3)+2) &amp;""",  " &amp;
     artwork.xlsx!$L$1&amp; ": """ &amp; SUBSTITUTE(IF(LEFT(INDEX(artwork.xlsx!L:L,QUOTIENT(ROW(A638)-1,3)+2),4)="http","",artwork.xlsx!$M$1) &amp; INDEX(artwork.xlsx!L:L,QUOTIENT(ROW(A638)-1,3)+2),artwork.xlsx!$N$1,"") &amp; """,",
 IF(AND(MOD(ROW(A638)-1,3)=1,INDEX(artwork.xlsx!J:J,QUOTIENT(ROW(A638)-1,3)+2)&lt;&gt;""),
SUBSTITUTE(    artwork.xlsx!$K$1&amp;": '\\n" &amp;
SUBSTITUTE(SUBSTITUTE(SUBSTITUTE(SUBSTITUTE(SUBSTITUTE(INDEX(artwork.xlsx!K:K,QUOTIENT(ROW(A638)-1,3)+2),"'","\'"),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IF(MOD(ROW(A638)-1,3)=2,"","")))</f>
        <v>text_html: '\
&lt;div class="card-text" style="top:29px;"&gt;&lt;div style="position:relative; top:-5px;"&gt;&lt;div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&lt;div style="display:inline;"&gt;&lt;div style="display:inline; font-size:28px;"&gt;+    &lt;/div&gt;&lt;/div&gt;&lt;br&gt;\
&lt;/div&gt;&lt;/div&gt;&lt;/div&gt;&lt;div style="position:relative; top:0px;"&gt;\
&lt;div style="display:inline;"&gt;&lt;div style="display:inline; font-size:21px;"&gt;Défaussez une carte.&lt;/div&gt;&lt;/div&gt;&lt;br&gt;\
&lt;/div&gt;\
&lt;div class="card-text-coin-icon" style="transform:scale(0.22); top:54px; display: inline;left:140px;"&gt;\
&lt;div class="card-text-coin-text-container" style="display:inline;"&gt;\
&lt;div class="card-text-coin-text" style="color: black; display:inline; top:8px;"&gt;1&lt;/div&gt;&lt;/div&gt;&lt;/div&gt;&lt;/div&gt;'</v>
      </c>
    </row>
    <row r="644" spans="1:3" x14ac:dyDescent="0.25">
      <c r="A644" t="str">
        <f>IF(AND(MOD(ROW(A639)-1,3)=0,INDEX(artwork.xlsx!G:G,QUOTIENT(ROW(A639)-1,3)+2)&lt;&gt;""),"/* "&amp;INDEX(artwork.xlsx!G:G,QUOTIENT(ROW(A639)-1,3)+2)&amp;" */","  ")&amp;
IF(AND(INDEX(artwork.xlsx!F:F,QUOTIENT(ROW(A639)-1,3)+2)&lt;&gt;""),"/* "&amp;INDEX(artwork.xlsx!F:F,QUOTIENT(ROW(A639)-1,3)+2)&amp;" */","  ")&amp;IF(AND(ISERROR(MATCH("},",B644:B$5003,0)), ISERROR(MATCH("    ];",$A$5:A640,0))),"];","")</f>
        <v xml:space="preserve">    </v>
      </c>
      <c r="B644" t="str">
        <f t="shared" si="12"/>
        <v>},</v>
      </c>
      <c r="C644" s="18" t="str">
        <f>IF(AND(MOD(ROW(A639)-1,3)=0, INDEX(artwork.xlsx!J:J,QUOTIENT(ROW(A639)-1,3)+2)&lt;&gt;""),
     artwork.xlsx!$H$1&amp;": """ &amp;SUBSTITUTE(INDEX(artwork.xlsx!H:H,QUOTIENT(ROW(A639)-1,3)+2)," ","") &amp;""",  " &amp;
     artwork.xlsx!$J$1&amp; ": """ &amp; INDEX(artwork.xlsx!J:J,QUOTIENT(ROW(A639)-1,3)+2) &amp;""",  " &amp;
     artwork.xlsx!$L$1&amp; ": """ &amp; SUBSTITUTE(IF(LEFT(INDEX(artwork.xlsx!L:L,QUOTIENT(ROW(A639)-1,3)+2),4)="http","",artwork.xlsx!$M$1) &amp; INDEX(artwork.xlsx!L:L,QUOTIENT(ROW(A639)-1,3)+2),artwork.xlsx!$N$1,"") &amp; """,",
 IF(AND(MOD(ROW(A639)-1,3)=1,INDEX(artwork.xlsx!J:J,QUOTIENT(ROW(A639)-1,3)+2)&lt;&gt;""),
SUBSTITUTE(    artwork.xlsx!$K$1&amp;": '\\n" &amp;
SUBSTITUTE(SUBSTITUTE(SUBSTITUTE(SUBSTITUTE(SUBSTITUTE(INDEX(artwork.xlsx!K:K,QUOTIENT(ROW(A639)-1,3)+2),"'","\'"),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IF(MOD(ROW(A639)-1,3)=2,"","")))</f>
        <v/>
      </c>
    </row>
    <row r="645" spans="1:3" x14ac:dyDescent="0.25">
      <c r="A645" t="str">
        <f>IF(AND(MOD(ROW(A640)-1,3)=0,INDEX(artwork.xlsx!G:G,QUOTIENT(ROW(A640)-1,3)+2)&lt;&gt;""),"/* "&amp;INDEX(artwork.xlsx!G:G,QUOTIENT(ROW(A640)-1,3)+2)&amp;" */","  ")&amp;
IF(AND(INDEX(artwork.xlsx!F:F,QUOTIENT(ROW(A640)-1,3)+2)&lt;&gt;""),"/* "&amp;INDEX(artwork.xlsx!F:F,QUOTIENT(ROW(A640)-1,3)+2)&amp;" */","  ")&amp;IF(AND(ISERROR(MATCH("},",B645:B$5003,0)), ISERROR(MATCH("    ];",$A$5:A641,0))),"];","")</f>
        <v xml:space="preserve">    </v>
      </c>
      <c r="B645" t="str">
        <f t="shared" si="12"/>
        <v>{</v>
      </c>
      <c r="C645" s="18" t="str">
        <f>IF(AND(MOD(ROW(A640)-1,3)=0, INDEX(artwork.xlsx!J:J,QUOTIENT(ROW(A640)-1,3)+2)&lt;&gt;""),
     artwork.xlsx!$H$1&amp;": """ &amp;SUBSTITUTE(INDEX(artwork.xlsx!H:H,QUOTIENT(ROW(A640)-1,3)+2)," ","") &amp;""",  " &amp;
     artwork.xlsx!$J$1&amp; ": """ &amp; INDEX(artwork.xlsx!J:J,QUOTIENT(ROW(A640)-1,3)+2) &amp;""",  " &amp;
     artwork.xlsx!$L$1&amp; ": """ &amp; SUBSTITUTE(IF(LEFT(INDEX(artwork.xlsx!L:L,QUOTIENT(ROW(A640)-1,3)+2),4)="http","",artwork.xlsx!$M$1) &amp; INDEX(artwork.xlsx!L:L,QUOTIENT(ROW(A640)-1,3)+2),artwork.xlsx!$N$1,"") &amp; """,",
 IF(AND(MOD(ROW(A640)-1,3)=1,INDEX(artwork.xlsx!J:J,QUOTIENT(ROW(A640)-1,3)+2)&lt;&gt;""),
SUBSTITUTE(    artwork.xlsx!$K$1&amp;": '\\n" &amp;
SUBSTITUTE(SUBSTITUTE(SUBSTITUTE(SUBSTITUTE(SUBSTITUTE(INDEX(artwork.xlsx!K:K,QUOTIENT(ROW(A640)-1,3)+2),"'","\'"),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IF(MOD(ROW(A640)-1,3)=2,"","")))</f>
        <v>id: "mandarin",  frenchName: "Mandarin",  artwork: "http://wiki.dominionstrategy.com/images/c/cf/MandarinArt.jpg",</v>
      </c>
    </row>
    <row r="646" spans="1:3" ht="225" x14ac:dyDescent="0.25">
      <c r="A646" t="str">
        <f>IF(AND(MOD(ROW(A641)-1,3)=0,INDEX(artwork.xlsx!G:G,QUOTIENT(ROW(A641)-1,3)+2)&lt;&gt;""),"/* "&amp;INDEX(artwork.xlsx!G:G,QUOTIENT(ROW(A641)-1,3)+2)&amp;" */","  ")&amp;
IF(AND(INDEX(artwork.xlsx!F:F,QUOTIENT(ROW(A641)-1,3)+2)&lt;&gt;""),"/* "&amp;INDEX(artwork.xlsx!F:F,QUOTIENT(ROW(A641)-1,3)+2)&amp;" */","  ")&amp;IF(AND(ISERROR(MATCH("},",B646:B$5003,0)), ISERROR(MATCH("    ];",$A$5:A645,0))),"];","")</f>
        <v xml:space="preserve">    </v>
      </c>
      <c r="B646" t="str">
        <f t="shared" si="12"/>
        <v/>
      </c>
      <c r="C646" s="18" t="str">
        <f>IF(AND(MOD(ROW(A641)-1,3)=0, INDEX(artwork.xlsx!J:J,QUOTIENT(ROW(A641)-1,3)+2)&lt;&gt;""),
     artwork.xlsx!$H$1&amp;": """ &amp;SUBSTITUTE(INDEX(artwork.xlsx!H:H,QUOTIENT(ROW(A641)-1,3)+2)," ","") &amp;""",  " &amp;
     artwork.xlsx!$J$1&amp; ": """ &amp; INDEX(artwork.xlsx!J:J,QUOTIENT(ROW(A641)-1,3)+2) &amp;""",  " &amp;
     artwork.xlsx!$L$1&amp; ": """ &amp; SUBSTITUTE(IF(LEFT(INDEX(artwork.xlsx!L:L,QUOTIENT(ROW(A641)-1,3)+2),4)="http","",artwork.xlsx!$M$1) &amp; INDEX(artwork.xlsx!L:L,QUOTIENT(ROW(A641)-1,3)+2),artwork.xlsx!$N$1,"") &amp; """,",
 IF(AND(MOD(ROW(A641)-1,3)=1,INDEX(artwork.xlsx!J:J,QUOTIENT(ROW(A641)-1,3)+2)&lt;&gt;""),
SUBSTITUTE(    artwork.xlsx!$K$1&amp;": '\\n" &amp;
SUBSTITUTE(SUBSTITUTE(SUBSTITUTE(SUBSTITUTE(SUBSTITUTE(INDEX(artwork.xlsx!K:K,QUOTIENT(ROW(A641)-1,3)+2),"'","\'"),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IF(MOD(ROW(A641)-1,3)=2,"","")))</f>
        <v>text_html: '\
&lt;div class="card-text" style="top:10px;"&gt;&lt;div style="position: relative; left:-15px;top:2px;"&gt;&lt;div style="font-weight: bold;"&gt;\
&lt;div style="display:inline;"&gt;+&lt;/div&gt;&lt;br&gt;\
&lt;/div&gt;&lt;/div&gt;&lt;div style="position:relative; top:0px;"&gt;&lt;div style="line-height:20px;"&gt;\
&lt;div style="display:inline;"&gt;&lt;div style="display:inline; font-size:20px;"&gt;Placez une carte de votre main&lt;/div&gt;&lt;/div&gt;&lt;br&gt;\
&lt;div style="display:inline;"&gt;&lt;div style="display:inline; font-size:20px;"&gt;sur votre pioche.&lt;/div&gt;&lt;/div&gt;&lt;br&gt;\
&lt;/div&gt;&lt;/div&gt;\
&lt;div class="card-text-coin-icon" style="transform:scale(0.22); top:3px; display: inline;left:140px;"&gt;\
&lt;div class="card-text-coin-text-container" style="display:inline;"&gt;\
&lt;div class="card-text-coin-text" style="color: black; display:inline; top:8px;"&gt;3&lt;/div&gt;&lt;/div&gt;&lt;/div&gt;&lt;div class="horizontal-line" style="width:200px; height:3px;margin-top:7px;"&gt;&lt;/div&gt;&lt;div style="position:relative; top:0px;"&gt;&lt;div style="line-height:19px;"&gt;\
&lt;div style="display:inline;"&gt;&lt;div style="display:inline; font-size:19px;"&gt;Lorsque vous recevez cette carte,&lt;/div&gt;&lt;/div&gt;&lt;br&gt;\
&lt;div style="display:inline;"&gt;&lt;div style="display:inline; font-size:19px;"&gt;placez vos Trésors en jeu sur votre&lt;/div&gt;&lt;/div&gt;&lt;br&gt;\
&lt;div style="display:inline;"&gt;&lt;div style="display:inline; font-size:19px;"&gt;pioche, dans l\'ordre de votre choix.&lt;/div&gt;&lt;/div&gt;&lt;br&gt;\
&lt;/div&gt;&lt;/div&gt;&lt;/div&gt;'</v>
      </c>
    </row>
    <row r="647" spans="1:3" x14ac:dyDescent="0.25">
      <c r="A647" t="str">
        <f>IF(AND(MOD(ROW(A642)-1,3)=0,INDEX(artwork.xlsx!G:G,QUOTIENT(ROW(A642)-1,3)+2)&lt;&gt;""),"/* "&amp;INDEX(artwork.xlsx!G:G,QUOTIENT(ROW(A642)-1,3)+2)&amp;" */","  ")&amp;
IF(AND(INDEX(artwork.xlsx!F:F,QUOTIENT(ROW(A642)-1,3)+2)&lt;&gt;""),"/* "&amp;INDEX(artwork.xlsx!F:F,QUOTIENT(ROW(A642)-1,3)+2)&amp;" */","  ")&amp;IF(AND(ISERROR(MATCH("},",B647:B$5003,0)), ISERROR(MATCH("    ];",$A$5:A643,0))),"];","")</f>
        <v xml:space="preserve">    </v>
      </c>
      <c r="B647" t="str">
        <f t="shared" si="12"/>
        <v>},</v>
      </c>
      <c r="C647" s="18" t="str">
        <f>IF(AND(MOD(ROW(A642)-1,3)=0, INDEX(artwork.xlsx!J:J,QUOTIENT(ROW(A642)-1,3)+2)&lt;&gt;""),
     artwork.xlsx!$H$1&amp;": """ &amp;SUBSTITUTE(INDEX(artwork.xlsx!H:H,QUOTIENT(ROW(A642)-1,3)+2)," ","") &amp;""",  " &amp;
     artwork.xlsx!$J$1&amp; ": """ &amp; INDEX(artwork.xlsx!J:J,QUOTIENT(ROW(A642)-1,3)+2) &amp;""",  " &amp;
     artwork.xlsx!$L$1&amp; ": """ &amp; SUBSTITUTE(IF(LEFT(INDEX(artwork.xlsx!L:L,QUOTIENT(ROW(A642)-1,3)+2),4)="http","",artwork.xlsx!$M$1) &amp; INDEX(artwork.xlsx!L:L,QUOTIENT(ROW(A642)-1,3)+2),artwork.xlsx!$N$1,"") &amp; """,",
 IF(AND(MOD(ROW(A642)-1,3)=1,INDEX(artwork.xlsx!J:J,QUOTIENT(ROW(A642)-1,3)+2)&lt;&gt;""),
SUBSTITUTE(    artwork.xlsx!$K$1&amp;": '\\n" &amp;
SUBSTITUTE(SUBSTITUTE(SUBSTITUTE(SUBSTITUTE(SUBSTITUTE(INDEX(artwork.xlsx!K:K,QUOTIENT(ROW(A642)-1,3)+2),"'","\'"),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IF(MOD(ROW(A642)-1,3)=2,"","")))</f>
        <v/>
      </c>
    </row>
    <row r="648" spans="1:3" x14ac:dyDescent="0.25">
      <c r="A648" t="str">
        <f>IF(AND(MOD(ROW(A643)-1,3)=0,INDEX(artwork.xlsx!G:G,QUOTIENT(ROW(A643)-1,3)+2)&lt;&gt;""),"/* "&amp;INDEX(artwork.xlsx!G:G,QUOTIENT(ROW(A643)-1,3)+2)&amp;" */","  ")&amp;
IF(AND(INDEX(artwork.xlsx!F:F,QUOTIENT(ROW(A643)-1,3)+2)&lt;&gt;""),"/* "&amp;INDEX(artwork.xlsx!F:F,QUOTIENT(ROW(A643)-1,3)+2)&amp;" */","  ")&amp;IF(AND(ISERROR(MATCH("},",B648:B$5003,0)), ISERROR(MATCH("    ];",$A$5:A644,0))),"];","")</f>
        <v xml:space="preserve">  /* t */</v>
      </c>
      <c r="B648" t="str">
        <f t="shared" si="12"/>
        <v>{</v>
      </c>
      <c r="C648" s="18" t="str">
        <f>IF(AND(MOD(ROW(A643)-1,3)=0, INDEX(artwork.xlsx!J:J,QUOTIENT(ROW(A643)-1,3)+2)&lt;&gt;""),
     artwork.xlsx!$H$1&amp;": """ &amp;SUBSTITUTE(INDEX(artwork.xlsx!H:H,QUOTIENT(ROW(A643)-1,3)+2)," ","") &amp;""",  " &amp;
     artwork.xlsx!$J$1&amp; ": """ &amp; INDEX(artwork.xlsx!J:J,QUOTIENT(ROW(A643)-1,3)+2) &amp;""",  " &amp;
     artwork.xlsx!$L$1&amp; ": """ &amp; SUBSTITUTE(IF(LEFT(INDEX(artwork.xlsx!L:L,QUOTIENT(ROW(A643)-1,3)+2),4)="http","",artwork.xlsx!$M$1) &amp; INDEX(artwork.xlsx!L:L,QUOTIENT(ROW(A643)-1,3)+2),artwork.xlsx!$N$1,"") &amp; """,",
 IF(AND(MOD(ROW(A643)-1,3)=1,INDEX(artwork.xlsx!J:J,QUOTIENT(ROW(A643)-1,3)+2)&lt;&gt;""),
SUBSTITUTE(    artwork.xlsx!$K$1&amp;": '\\n" &amp;
SUBSTITUTE(SUBSTITUTE(SUBSTITUTE(SUBSTITUTE(SUBSTITUTE(INDEX(artwork.xlsx!K:K,QUOTIENT(ROW(A643)-1,3)+2),"'","\'"),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IF(MOD(ROW(A643)-1,3)=2,"","")))</f>
        <v>id: "cache",  frenchName: "Cache",  artwork: "http://wiki.dominionstrategy.com/images/7/79/CacheArt.jpg",</v>
      </c>
    </row>
    <row r="649" spans="1:3" ht="135" x14ac:dyDescent="0.25">
      <c r="A649" t="str">
        <f>IF(AND(MOD(ROW(A644)-1,3)=0,INDEX(artwork.xlsx!G:G,QUOTIENT(ROW(A644)-1,3)+2)&lt;&gt;""),"/* "&amp;INDEX(artwork.xlsx!G:G,QUOTIENT(ROW(A644)-1,3)+2)&amp;" */","  ")&amp;
IF(AND(INDEX(artwork.xlsx!F:F,QUOTIENT(ROW(A644)-1,3)+2)&lt;&gt;""),"/* "&amp;INDEX(artwork.xlsx!F:F,QUOTIENT(ROW(A644)-1,3)+2)&amp;" */","  ")&amp;IF(AND(ISERROR(MATCH("},",B649:B$5003,0)), ISERROR(MATCH("    ];",$A$5:A648,0))),"];","")</f>
        <v xml:space="preserve">  /* t */</v>
      </c>
      <c r="B649" t="str">
        <f t="shared" si="12"/>
        <v/>
      </c>
      <c r="C649" s="18" t="str">
        <f>IF(AND(MOD(ROW(A644)-1,3)=0, INDEX(artwork.xlsx!J:J,QUOTIENT(ROW(A644)-1,3)+2)&lt;&gt;""),
     artwork.xlsx!$H$1&amp;": """ &amp;SUBSTITUTE(INDEX(artwork.xlsx!H:H,QUOTIENT(ROW(A644)-1,3)+2)," ","") &amp;""",  " &amp;
     artwork.xlsx!$J$1&amp; ": """ &amp; INDEX(artwork.xlsx!J:J,QUOTIENT(ROW(A644)-1,3)+2) &amp;""",  " &amp;
     artwork.xlsx!$L$1&amp; ": """ &amp; SUBSTITUTE(IF(LEFT(INDEX(artwork.xlsx!L:L,QUOTIENT(ROW(A644)-1,3)+2),4)="http","",artwork.xlsx!$M$1) &amp; INDEX(artwork.xlsx!L:L,QUOTIENT(ROW(A644)-1,3)+2),artwork.xlsx!$N$1,"") &amp; """,",
 IF(AND(MOD(ROW(A644)-1,3)=1,INDEX(artwork.xlsx!J:J,QUOTIENT(ROW(A644)-1,3)+2)&lt;&gt;""),
SUBSTITUTE(    artwork.xlsx!$K$1&amp;": '\\n" &amp;
SUBSTITUTE(SUBSTITUTE(SUBSTITUTE(SUBSTITUTE(SUBSTITUTE(INDEX(artwork.xlsx!K:K,QUOTIENT(ROW(A644)-1,3)+2),"'","\'"),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IF(MOD(ROW(A644)-1,3)=2,"","")))</f>
        <v>text_html: '\
&lt;div class="card-text" style="top:55px;"&gt;\
&lt;div class="card-text-coin-icon" style="transform:scale(0.63); top:-40px; display: inline;left:103px;"&gt;\
&lt;div class="card-text-coin-text-container" style="display:inline;"&gt;\
&lt;div class="card-text-coin-text" style="color: black; display:inline; top:8px;"&gt;3&lt;/div&gt;&lt;/div&gt;&lt;/div&gt;&lt;div class="horizontal-line" style="width:200px; height:3px;margin-top:55px;"&gt;&lt;/div&gt;&lt;div style="position:relative; top:4px;"&gt;&lt;div style="line-height:21px;"&gt;\
&lt;div style="display:inline;"&gt;&lt;div style="display:inline; font-size:21px;"&gt;Quand vous recevez cette carte,&lt;/div&gt;&lt;/div&gt;&lt;br&gt;\
&lt;div style="display:inline;"&gt;&lt;div style="display:inline; font-size:21px;"&gt;recevez deux Cuivres.&lt;/div&gt;&lt;/div&gt;&lt;br&gt;\
&lt;/div&gt;&lt;/div&gt;&lt;/div&gt;'</v>
      </c>
    </row>
    <row r="650" spans="1:3" x14ac:dyDescent="0.25">
      <c r="A650" t="str">
        <f>IF(AND(MOD(ROW(A645)-1,3)=0,INDEX(artwork.xlsx!G:G,QUOTIENT(ROW(A645)-1,3)+2)&lt;&gt;""),"/* "&amp;INDEX(artwork.xlsx!G:G,QUOTIENT(ROW(A645)-1,3)+2)&amp;" */","  ")&amp;
IF(AND(INDEX(artwork.xlsx!F:F,QUOTIENT(ROW(A645)-1,3)+2)&lt;&gt;""),"/* "&amp;INDEX(artwork.xlsx!F:F,QUOTIENT(ROW(A645)-1,3)+2)&amp;" */","  ")&amp;IF(AND(ISERROR(MATCH("},",B650:B$5003,0)), ISERROR(MATCH("    ];",$A$5:A646,0))),"];","")</f>
        <v xml:space="preserve">  /* t */</v>
      </c>
      <c r="B650" t="str">
        <f t="shared" si="12"/>
        <v>},</v>
      </c>
      <c r="C650" s="18" t="str">
        <f>IF(AND(MOD(ROW(A645)-1,3)=0, INDEX(artwork.xlsx!J:J,QUOTIENT(ROW(A645)-1,3)+2)&lt;&gt;""),
     artwork.xlsx!$H$1&amp;": """ &amp;SUBSTITUTE(INDEX(artwork.xlsx!H:H,QUOTIENT(ROW(A645)-1,3)+2)," ","") &amp;""",  " &amp;
     artwork.xlsx!$J$1&amp; ": """ &amp; INDEX(artwork.xlsx!J:J,QUOTIENT(ROW(A645)-1,3)+2) &amp;""",  " &amp;
     artwork.xlsx!$L$1&amp; ": """ &amp; SUBSTITUTE(IF(LEFT(INDEX(artwork.xlsx!L:L,QUOTIENT(ROW(A645)-1,3)+2),4)="http","",artwork.xlsx!$M$1) &amp; INDEX(artwork.xlsx!L:L,QUOTIENT(ROW(A645)-1,3)+2),artwork.xlsx!$N$1,"") &amp; """,",
 IF(AND(MOD(ROW(A645)-1,3)=1,INDEX(artwork.xlsx!J:J,QUOTIENT(ROW(A645)-1,3)+2)&lt;&gt;""),
SUBSTITUTE(    artwork.xlsx!$K$1&amp;": '\\n" &amp;
SUBSTITUTE(SUBSTITUTE(SUBSTITUTE(SUBSTITUTE(SUBSTITUTE(INDEX(artwork.xlsx!K:K,QUOTIENT(ROW(A645)-1,3)+2),"'","\'"),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IF(MOD(ROW(A645)-1,3)=2,"","")))</f>
        <v/>
      </c>
    </row>
    <row r="651" spans="1:3" x14ac:dyDescent="0.25">
      <c r="A651" t="str">
        <f>IF(AND(MOD(ROW(A646)-1,3)=0,INDEX(artwork.xlsx!G:G,QUOTIENT(ROW(A646)-1,3)+2)&lt;&gt;""),"/* "&amp;INDEX(artwork.xlsx!G:G,QUOTIENT(ROW(A646)-1,3)+2)&amp;" */","  ")&amp;
IF(AND(INDEX(artwork.xlsx!F:F,QUOTIENT(ROW(A646)-1,3)+2)&lt;&gt;""),"/* "&amp;INDEX(artwork.xlsx!F:F,QUOTIENT(ROW(A646)-1,3)+2)&amp;" */","  ")&amp;IF(AND(ISERROR(MATCH("},",B651:B$5003,0)), ISERROR(MATCH("    ];",$A$5:A647,0))),"];","")</f>
        <v xml:space="preserve">    </v>
      </c>
      <c r="B651" t="str">
        <f t="shared" si="12"/>
        <v>{</v>
      </c>
      <c r="C651" s="18" t="str">
        <f>IF(AND(MOD(ROW(A646)-1,3)=0, INDEX(artwork.xlsx!J:J,QUOTIENT(ROW(A646)-1,3)+2)&lt;&gt;""),
     artwork.xlsx!$H$1&amp;": """ &amp;SUBSTITUTE(INDEX(artwork.xlsx!H:H,QUOTIENT(ROW(A646)-1,3)+2)," ","") &amp;""",  " &amp;
     artwork.xlsx!$J$1&amp; ": """ &amp; INDEX(artwork.xlsx!J:J,QUOTIENT(ROW(A646)-1,3)+2) &amp;""",  " &amp;
     artwork.xlsx!$L$1&amp; ": """ &amp; SUBSTITUTE(IF(LEFT(INDEX(artwork.xlsx!L:L,QUOTIENT(ROW(A646)-1,3)+2),4)="http","",artwork.xlsx!$M$1) &amp; INDEX(artwork.xlsx!L:L,QUOTIENT(ROW(A646)-1,3)+2),artwork.xlsx!$N$1,"") &amp; """,",
 IF(AND(MOD(ROW(A646)-1,3)=1,INDEX(artwork.xlsx!J:J,QUOTIENT(ROW(A646)-1,3)+2)&lt;&gt;""),
SUBSTITUTE(    artwork.xlsx!$K$1&amp;": '\\n" &amp;
SUBSTITUTE(SUBSTITUTE(SUBSTITUTE(SUBSTITUTE(SUBSTITUTE(INDEX(artwork.xlsx!K:K,QUOTIENT(ROW(A646)-1,3)+2),"'","\'"),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IF(MOD(ROW(A646)-1,3)=2,"","")))</f>
        <v>id: "duchess",  frenchName: "Duchesse",  artwork: "http://wiki.dominionstrategy.com/images/b/bb/DuchessArt.jpg",</v>
      </c>
    </row>
    <row r="652" spans="1:3" ht="225" x14ac:dyDescent="0.25">
      <c r="A652" t="str">
        <f>IF(AND(MOD(ROW(A647)-1,3)=0,INDEX(artwork.xlsx!G:G,QUOTIENT(ROW(A647)-1,3)+2)&lt;&gt;""),"/* "&amp;INDEX(artwork.xlsx!G:G,QUOTIENT(ROW(A647)-1,3)+2)&amp;" */","  ")&amp;
IF(AND(INDEX(artwork.xlsx!F:F,QUOTIENT(ROW(A647)-1,3)+2)&lt;&gt;""),"/* "&amp;INDEX(artwork.xlsx!F:F,QUOTIENT(ROW(A647)-1,3)+2)&amp;" */","  ")&amp;IF(AND(ISERROR(MATCH("},",B652:B$5003,0)), ISERROR(MATCH("    ];",$A$5:A651,0))),"];","")</f>
        <v xml:space="preserve">    </v>
      </c>
      <c r="B652" t="str">
        <f t="shared" si="12"/>
        <v/>
      </c>
      <c r="C652" s="18" t="str">
        <f>IF(AND(MOD(ROW(A647)-1,3)=0, INDEX(artwork.xlsx!J:J,QUOTIENT(ROW(A647)-1,3)+2)&lt;&gt;""),
     artwork.xlsx!$H$1&amp;": """ &amp;SUBSTITUTE(INDEX(artwork.xlsx!H:H,QUOTIENT(ROW(A647)-1,3)+2)," ","") &amp;""",  " &amp;
     artwork.xlsx!$J$1&amp; ": """ &amp; INDEX(artwork.xlsx!J:J,QUOTIENT(ROW(A647)-1,3)+2) &amp;""",  " &amp;
     artwork.xlsx!$L$1&amp; ": """ &amp; SUBSTITUTE(IF(LEFT(INDEX(artwork.xlsx!L:L,QUOTIENT(ROW(A647)-1,3)+2),4)="http","",artwork.xlsx!$M$1) &amp; INDEX(artwork.xlsx!L:L,QUOTIENT(ROW(A647)-1,3)+2),artwork.xlsx!$N$1,"") &amp; """,",
 IF(AND(MOD(ROW(A647)-1,3)=1,INDEX(artwork.xlsx!J:J,QUOTIENT(ROW(A647)-1,3)+2)&lt;&gt;""),
SUBSTITUTE(    artwork.xlsx!$K$1&amp;": '\\n" &amp;
SUBSTITUTE(SUBSTITUTE(SUBSTITUTE(SUBSTITUTE(SUBSTITUTE(INDEX(artwork.xlsx!K:K,QUOTIENT(ROW(A647)-1,3)+2),"'","\'"),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IF(MOD(ROW(A647)-1,3)=2,"","")))</f>
        <v>text_html: '\
&lt;div class="card-text" style="top:5px;"&gt;&lt;div style="position:relative; top:-2px;"&gt;\
&lt;div style="display:inline;"&gt;&lt;div style="display:inline; font-size:26px;"&gt;+   &lt;/div&gt;&lt;/div&gt;&lt;br&gt;\
&lt;/div&gt;\
&lt;div class="card-text-coin-icon" style="transform:scale(0.24); top:-2px; display: inline;left:143px;"&gt;\
&lt;div class="card-text-coin-text-container" style="display:inline;"&gt;\
&lt;div class="card-text-coin-text" style="color: black; display:inline; top:8px;"&gt;2&lt;/div&gt;&lt;/div&gt;&lt;/div&gt;&lt;div style="position:relative; top:-2px;"&gt;&lt;div style="line-height:18px;"&gt;\
&lt;div style="display:inline;"&gt;&lt;div style="display:inline; font-size:19px;"&gt;Tous les joueurs (vous inclus)&lt;/div&gt;&lt;/div&gt;&lt;br&gt;\
&lt;div style="display:inline;"&gt;&lt;div style="display:inline; font-size:19px;"&gt;consultent la carte du haut de leur&lt;/div&gt;&lt;/div&gt;&lt;br&gt;\
&lt;div style="display:inline;"&gt;&lt;div style="display:inline; font-size:19px;"&gt;pioche et peuvent la défausser.&lt;/div&gt;&lt;/div&gt;&lt;br&gt;\
&lt;/div&gt;&lt;/div&gt;&lt;div class="horizontal-line" style="width:200px; height:3px;margin-top:5px;"&gt;&lt;/div&gt;&lt;div style="position:relative; top:-2px;"&gt;&lt;div style="line-height:18px;"&gt;\
&lt;div style="display:inline;"&gt;&lt;div style="display:inline; font-size:19px;"&gt;Si la Duchesse est dans le royaume,&lt;/div&gt;&lt;/div&gt;&lt;br&gt;\
&lt;div style="display:inline;"&gt;&lt;div style="display:inline; font-size:19px;"&gt;vous pouvez en recevoir une&lt;/div&gt;&lt;/div&gt;&lt;br&gt;\
&lt;div style="display:inline;"&gt;&lt;div style="display:inline; font-size:19px;"&gt;lorsque vous recevez un Duché.&lt;/div&gt;&lt;/div&gt;&lt;br&gt;\
&lt;/div&gt;&lt;/div&gt;&lt;/div&gt;'</v>
      </c>
    </row>
    <row r="653" spans="1:3" x14ac:dyDescent="0.25">
      <c r="A653" t="str">
        <f>IF(AND(MOD(ROW(A648)-1,3)=0,INDEX(artwork.xlsx!G:G,QUOTIENT(ROW(A648)-1,3)+2)&lt;&gt;""),"/* "&amp;INDEX(artwork.xlsx!G:G,QUOTIENT(ROW(A648)-1,3)+2)&amp;" */","  ")&amp;
IF(AND(INDEX(artwork.xlsx!F:F,QUOTIENT(ROW(A648)-1,3)+2)&lt;&gt;""),"/* "&amp;INDEX(artwork.xlsx!F:F,QUOTIENT(ROW(A648)-1,3)+2)&amp;" */","  ")&amp;IF(AND(ISERROR(MATCH("},",B653:B$5003,0)), ISERROR(MATCH("    ];",$A$5:A649,0))),"];","")</f>
        <v xml:space="preserve">    </v>
      </c>
      <c r="B653" t="str">
        <f t="shared" si="12"/>
        <v>},</v>
      </c>
      <c r="C653" s="18" t="str">
        <f>IF(AND(MOD(ROW(A648)-1,3)=0, INDEX(artwork.xlsx!J:J,QUOTIENT(ROW(A648)-1,3)+2)&lt;&gt;""),
     artwork.xlsx!$H$1&amp;": """ &amp;SUBSTITUTE(INDEX(artwork.xlsx!H:H,QUOTIENT(ROW(A648)-1,3)+2)," ","") &amp;""",  " &amp;
     artwork.xlsx!$J$1&amp; ": """ &amp; INDEX(artwork.xlsx!J:J,QUOTIENT(ROW(A648)-1,3)+2) &amp;""",  " &amp;
     artwork.xlsx!$L$1&amp; ": """ &amp; SUBSTITUTE(IF(LEFT(INDEX(artwork.xlsx!L:L,QUOTIENT(ROW(A648)-1,3)+2),4)="http","",artwork.xlsx!$M$1) &amp; INDEX(artwork.xlsx!L:L,QUOTIENT(ROW(A648)-1,3)+2),artwork.xlsx!$N$1,"") &amp; """,",
 IF(AND(MOD(ROW(A648)-1,3)=1,INDEX(artwork.xlsx!J:J,QUOTIENT(ROW(A648)-1,3)+2)&lt;&gt;""),
SUBSTITUTE(    artwork.xlsx!$K$1&amp;": '\\n" &amp;
SUBSTITUTE(SUBSTITUTE(SUBSTITUTE(SUBSTITUTE(SUBSTITUTE(INDEX(artwork.xlsx!K:K,QUOTIENT(ROW(A648)-1,3)+2),"'","\'"),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IF(MOD(ROW(A648)-1,3)=2,"","")))</f>
        <v/>
      </c>
    </row>
    <row r="654" spans="1:3" x14ac:dyDescent="0.25">
      <c r="A654" t="str">
        <f>IF(AND(MOD(ROW(A649)-1,3)=0,INDEX(artwork.xlsx!G:G,QUOTIENT(ROW(A649)-1,3)+2)&lt;&gt;""),"/* "&amp;INDEX(artwork.xlsx!G:G,QUOTIENT(ROW(A649)-1,3)+2)&amp;" */","  ")&amp;
IF(AND(INDEX(artwork.xlsx!F:F,QUOTIENT(ROW(A649)-1,3)+2)&lt;&gt;""),"/* "&amp;INDEX(artwork.xlsx!F:F,QUOTIENT(ROW(A649)-1,3)+2)&amp;" */","  ")&amp;IF(AND(ISERROR(MATCH("},",B654:B$5003,0)), ISERROR(MATCH("    ];",$A$5:A650,0))),"];","")</f>
        <v xml:space="preserve">    </v>
      </c>
      <c r="B654" t="str">
        <f t="shared" si="12"/>
        <v>{</v>
      </c>
      <c r="C654" s="18" t="str">
        <f>IF(AND(MOD(ROW(A649)-1,3)=0, INDEX(artwork.xlsx!J:J,QUOTIENT(ROW(A649)-1,3)+2)&lt;&gt;""),
     artwork.xlsx!$H$1&amp;": """ &amp;SUBSTITUTE(INDEX(artwork.xlsx!H:H,QUOTIENT(ROW(A649)-1,3)+2)," ","") &amp;""",  " &amp;
     artwork.xlsx!$J$1&amp; ": """ &amp; INDEX(artwork.xlsx!J:J,QUOTIENT(ROW(A649)-1,3)+2) &amp;""",  " &amp;
     artwork.xlsx!$L$1&amp; ": """ &amp; SUBSTITUTE(IF(LEFT(INDEX(artwork.xlsx!L:L,QUOTIENT(ROW(A649)-1,3)+2),4)="http","",artwork.xlsx!$M$1) &amp; INDEX(artwork.xlsx!L:L,QUOTIENT(ROW(A649)-1,3)+2),artwork.xlsx!$N$1,"") &amp; """,",
 IF(AND(MOD(ROW(A649)-1,3)=1,INDEX(artwork.xlsx!J:J,QUOTIENT(ROW(A649)-1,3)+2)&lt;&gt;""),
SUBSTITUTE(    artwork.xlsx!$K$1&amp;": '\\n" &amp;
SUBSTITUTE(SUBSTITUTE(SUBSTITUTE(SUBSTITUTE(SUBSTITUTE(INDEX(artwork.xlsx!K:K,QUOTIENT(ROW(A649)-1,3)+2),"'","\'"),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IF(MOD(ROW(A649)-1,3)=2,"","")))</f>
        <v>id: "stables",  frenchName: "Écuries",  artwork: "http://wiki.dominionstrategy.com/images/3/38/StablesArt.jpg",</v>
      </c>
    </row>
    <row r="655" spans="1:3" ht="105" x14ac:dyDescent="0.25">
      <c r="A655" t="str">
        <f>IF(AND(MOD(ROW(A650)-1,3)=0,INDEX(artwork.xlsx!G:G,QUOTIENT(ROW(A650)-1,3)+2)&lt;&gt;""),"/* "&amp;INDEX(artwork.xlsx!G:G,QUOTIENT(ROW(A650)-1,3)+2)&amp;" */","  ")&amp;
IF(AND(INDEX(artwork.xlsx!F:F,QUOTIENT(ROW(A650)-1,3)+2)&lt;&gt;""),"/* "&amp;INDEX(artwork.xlsx!F:F,QUOTIENT(ROW(A650)-1,3)+2)&amp;" */","  ")&amp;IF(AND(ISERROR(MATCH("},",B655:B$5003,0)), ISERROR(MATCH("    ];",$A$5:A654,0))),"];","")</f>
        <v xml:space="preserve">    </v>
      </c>
      <c r="B655" t="str">
        <f t="shared" ref="B655:B718" si="13">IF(AND(C654&lt;&gt;"",MOD(ROW(A653)-1,3)=2),"},","")&amp;IF(AND(C655&lt;&gt;"",MOD(ROW(A650)-1,3)=0),"{","")</f>
        <v/>
      </c>
      <c r="C655" s="18" t="str">
        <f>IF(AND(MOD(ROW(A650)-1,3)=0, INDEX(artwork.xlsx!J:J,QUOTIENT(ROW(A650)-1,3)+2)&lt;&gt;""),
     artwork.xlsx!$H$1&amp;": """ &amp;SUBSTITUTE(INDEX(artwork.xlsx!H:H,QUOTIENT(ROW(A650)-1,3)+2)," ","") &amp;""",  " &amp;
     artwork.xlsx!$J$1&amp; ": """ &amp; INDEX(artwork.xlsx!J:J,QUOTIENT(ROW(A650)-1,3)+2) &amp;""",  " &amp;
     artwork.xlsx!$L$1&amp; ": """ &amp; SUBSTITUTE(IF(LEFT(INDEX(artwork.xlsx!L:L,QUOTIENT(ROW(A650)-1,3)+2),4)="http","",artwork.xlsx!$M$1) &amp; INDEX(artwork.xlsx!L:L,QUOTIENT(ROW(A650)-1,3)+2),artwork.xlsx!$N$1,"") &amp; """,",
 IF(AND(MOD(ROW(A650)-1,3)=1,INDEX(artwork.xlsx!J:J,QUOTIENT(ROW(A650)-1,3)+2)&lt;&gt;""),
SUBSTITUTE(    artwork.xlsx!$K$1&amp;": '\\n" &amp;
SUBSTITUTE(SUBSTITUTE(SUBSTITUTE(SUBSTITUTE(SUBSTITUTE(INDEX(artwork.xlsx!K:K,QUOTIENT(ROW(A650)-1,3)+2),"'","\'"),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IF(MOD(ROW(A650)-1,3)=2,"","")))</f>
        <v>text_html: '\
&lt;div class="card-text" style="top:47px;"&gt;&lt;div style="position:relative; top:8px;"&gt;&lt;div style="line-height:20px;"&gt;\
&lt;div style="display:inline;"&gt;&lt;div style="display:inline; font-size:20px;"&gt;Vous pouvez défausser&lt;/div&gt;&lt;/div&gt;&lt;br&gt;\
&lt;div style="display:inline;"&gt;&lt;div style="display:inline; font-size:20px;"&gt;une carte Trésor pour&lt;/div&gt;&lt;/div&gt;&lt;br&gt;\
&lt;div style="display:inline;"&gt;&lt;div style="display:inline; font-size:20px;"&gt;&lt;div style="display: inline; font-weight: bold;"&gt;+3 Cartes&lt;/div&gt; et&lt;div style="display: inline; font-weight: bold;"&gt; +1 Action&lt;/div&gt;.&lt;/div&gt;&lt;/div&gt;&lt;br&gt;\
&lt;/div&gt;&lt;/div&gt;&lt;/div&gt;'</v>
      </c>
    </row>
    <row r="656" spans="1:3" x14ac:dyDescent="0.25">
      <c r="A656" t="str">
        <f>IF(AND(MOD(ROW(A651)-1,3)=0,INDEX(artwork.xlsx!G:G,QUOTIENT(ROW(A651)-1,3)+2)&lt;&gt;""),"/* "&amp;INDEX(artwork.xlsx!G:G,QUOTIENT(ROW(A651)-1,3)+2)&amp;" */","  ")&amp;
IF(AND(INDEX(artwork.xlsx!F:F,QUOTIENT(ROW(A651)-1,3)+2)&lt;&gt;""),"/* "&amp;INDEX(artwork.xlsx!F:F,QUOTIENT(ROW(A651)-1,3)+2)&amp;" */","  ")&amp;IF(AND(ISERROR(MATCH("},",B656:B$5003,0)), ISERROR(MATCH("    ];",$A$5:A652,0))),"];","")</f>
        <v xml:space="preserve">    </v>
      </c>
      <c r="B656" t="str">
        <f t="shared" si="13"/>
        <v>},</v>
      </c>
      <c r="C656" s="18" t="str">
        <f>IF(AND(MOD(ROW(A651)-1,3)=0, INDEX(artwork.xlsx!J:J,QUOTIENT(ROW(A651)-1,3)+2)&lt;&gt;""),
     artwork.xlsx!$H$1&amp;": """ &amp;SUBSTITUTE(INDEX(artwork.xlsx!H:H,QUOTIENT(ROW(A651)-1,3)+2)," ","") &amp;""",  " &amp;
     artwork.xlsx!$J$1&amp; ": """ &amp; INDEX(artwork.xlsx!J:J,QUOTIENT(ROW(A651)-1,3)+2) &amp;""",  " &amp;
     artwork.xlsx!$L$1&amp; ": """ &amp; SUBSTITUTE(IF(LEFT(INDEX(artwork.xlsx!L:L,QUOTIENT(ROW(A651)-1,3)+2),4)="http","",artwork.xlsx!$M$1) &amp; INDEX(artwork.xlsx!L:L,QUOTIENT(ROW(A651)-1,3)+2),artwork.xlsx!$N$1,"") &amp; """,",
 IF(AND(MOD(ROW(A651)-1,3)=1,INDEX(artwork.xlsx!J:J,QUOTIENT(ROW(A651)-1,3)+2)&lt;&gt;""),
SUBSTITUTE(    artwork.xlsx!$K$1&amp;": '\\n" &amp;
SUBSTITUTE(SUBSTITUTE(SUBSTITUTE(SUBSTITUTE(SUBSTITUTE(INDEX(artwork.xlsx!K:K,QUOTIENT(ROW(A651)-1,3)+2),"'","\'"),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IF(MOD(ROW(A651)-1,3)=2,"","")))</f>
        <v/>
      </c>
    </row>
    <row r="657" spans="1:3" x14ac:dyDescent="0.25">
      <c r="A657" t="str">
        <f>IF(AND(MOD(ROW(A652)-1,3)=0,INDEX(artwork.xlsx!G:G,QUOTIENT(ROW(A652)-1,3)+2)&lt;&gt;""),"/* "&amp;INDEX(artwork.xlsx!G:G,QUOTIENT(ROW(A652)-1,3)+2)&amp;" */","  ")&amp;
IF(AND(INDEX(artwork.xlsx!F:F,QUOTIENT(ROW(A652)-1,3)+2)&lt;&gt;""),"/* "&amp;INDEX(artwork.xlsx!F:F,QUOTIENT(ROW(A652)-1,3)+2)&amp;" */","  ")&amp;IF(AND(ISERROR(MATCH("},",B657:B$5003,0)), ISERROR(MATCH("    ];",$A$5:A653,0))),"];","")</f>
        <v xml:space="preserve">    </v>
      </c>
      <c r="B657" t="str">
        <f t="shared" si="13"/>
        <v>{</v>
      </c>
      <c r="C657" s="18" t="str">
        <f>IF(AND(MOD(ROW(A652)-1,3)=0, INDEX(artwork.xlsx!J:J,QUOTIENT(ROW(A652)-1,3)+2)&lt;&gt;""),
     artwork.xlsx!$H$1&amp;": """ &amp;SUBSTITUTE(INDEX(artwork.xlsx!H:H,QUOTIENT(ROW(A652)-1,3)+2)," ","") &amp;""",  " &amp;
     artwork.xlsx!$J$1&amp; ": """ &amp; INDEX(artwork.xlsx!J:J,QUOTIENT(ROW(A652)-1,3)+2) &amp;""",  " &amp;
     artwork.xlsx!$L$1&amp; ": """ &amp; SUBSTITUTE(IF(LEFT(INDEX(artwork.xlsx!L:L,QUOTIENT(ROW(A652)-1,3)+2),4)="http","",artwork.xlsx!$M$1) &amp; INDEX(artwork.xlsx!L:L,QUOTIENT(ROW(A652)-1,3)+2),artwork.xlsx!$N$1,"") &amp; """,",
 IF(AND(MOD(ROW(A652)-1,3)=1,INDEX(artwork.xlsx!J:J,QUOTIENT(ROW(A652)-1,3)+2)&lt;&gt;""),
SUBSTITUTE(    artwork.xlsx!$K$1&amp;": '\\n" &amp;
SUBSTITUTE(SUBSTITUTE(SUBSTITUTE(SUBSTITUTE(SUBSTITUTE(INDEX(artwork.xlsx!K:K,QUOTIENT(ROW(A652)-1,3)+2),"'","\'"),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IF(MOD(ROW(A652)-1,3)=2,"","")))</f>
        <v>id: "jackofalltrades",  frenchName: "Touche-à-tout",  artwork: "http://wiki.dominionstrategy.com/images/a/ae/Jack_of_all_TradesArt.jpg",</v>
      </c>
    </row>
    <row r="658" spans="1:3" ht="195" x14ac:dyDescent="0.25">
      <c r="A658" t="str">
        <f>IF(AND(MOD(ROW(A653)-1,3)=0,INDEX(artwork.xlsx!G:G,QUOTIENT(ROW(A653)-1,3)+2)&lt;&gt;""),"/* "&amp;INDEX(artwork.xlsx!G:G,QUOTIENT(ROW(A653)-1,3)+2)&amp;" */","  ")&amp;
IF(AND(INDEX(artwork.xlsx!F:F,QUOTIENT(ROW(A653)-1,3)+2)&lt;&gt;""),"/* "&amp;INDEX(artwork.xlsx!F:F,QUOTIENT(ROW(A653)-1,3)+2)&amp;" */","  ")&amp;IF(AND(ISERROR(MATCH("},",B658:B$5003,0)), ISERROR(MATCH("    ];",$A$5:A657,0))),"];","")</f>
        <v xml:space="preserve">    </v>
      </c>
      <c r="B658" t="str">
        <f t="shared" si="13"/>
        <v/>
      </c>
      <c r="C658" s="18" t="str">
        <f>IF(AND(MOD(ROW(A653)-1,3)=0, INDEX(artwork.xlsx!J:J,QUOTIENT(ROW(A653)-1,3)+2)&lt;&gt;""),
     artwork.xlsx!$H$1&amp;": """ &amp;SUBSTITUTE(INDEX(artwork.xlsx!H:H,QUOTIENT(ROW(A653)-1,3)+2)," ","") &amp;""",  " &amp;
     artwork.xlsx!$J$1&amp; ": """ &amp; INDEX(artwork.xlsx!J:J,QUOTIENT(ROW(A653)-1,3)+2) &amp;""",  " &amp;
     artwork.xlsx!$L$1&amp; ": """ &amp; SUBSTITUTE(IF(LEFT(INDEX(artwork.xlsx!L:L,QUOTIENT(ROW(A653)-1,3)+2),4)="http","",artwork.xlsx!$M$1) &amp; INDEX(artwork.xlsx!L:L,QUOTIENT(ROW(A653)-1,3)+2),artwork.xlsx!$N$1,"") &amp; """,",
 IF(AND(MOD(ROW(A653)-1,3)=1,INDEX(artwork.xlsx!J:J,QUOTIENT(ROW(A653)-1,3)+2)&lt;&gt;""),
SUBSTITUTE(    artwork.xlsx!$K$1&amp;": '\\n" &amp;
SUBSTITUTE(SUBSTITUTE(SUBSTITUTE(SUBSTITUTE(SUBSTITUTE(INDEX(artwork.xlsx!K:K,QUOTIENT(ROW(A653)-1,3)+2),"'","\'"),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IF(MOD(ROW(A653)-1,3)=2,"","")))</f>
        <v>text_html: '\
&lt;div class="card-text" style="top:5px;"&gt;&lt;div style="position:relative; top:0px;"&gt;\
&lt;div style="display:inline;"&gt;&lt;div style="display:inline; font-size:20px;"&gt;Recevez un Argent.&lt;/div&gt;&lt;/div&gt;&lt;br&gt;\
&lt;/div&gt;&lt;div style="position:relative; top:2px;"&gt;&lt;div style="line-height:19px;"&gt;\
&lt;div style="display:inline;"&gt;&lt;div style="display:inline; font-size:20px;"&gt;Consultez la carte du haut de votre&lt;/div&gt;&lt;/div&gt;&lt;br&gt;\
&lt;div style="display:inline;"&gt;&lt;div style="display:inline; font-size:20px;"&gt;pioche; vous pouvez la défausser.&lt;/div&gt;&lt;/div&gt;&lt;br&gt;\
&lt;/div&gt;&lt;/div&gt;&lt;div style="position:relative; top:4px;"&gt;&lt;div style="line-height:19px;"&gt;\
&lt;div style="display:inline;"&gt;&lt;div style="display:inline; font-size:20px;"&gt;Piochez jusqu\'à avoir 5 cartes&lt;/div&gt;&lt;/div&gt;&lt;br&gt;\
&lt;div style="display:inline;"&gt;&lt;div style="display:inline; font-size:20px;"&gt;en main.&lt;/div&gt;&lt;/div&gt;&lt;br&gt;\
&lt;/div&gt;&lt;/div&gt;&lt;div style="position:relative; top:6px;"&gt;&lt;div style="line-height:19px;"&gt;\
&lt;div style="display:inline;"&gt;&lt;div style="display:inline; font-size:20px;"&gt;Vous pouvez écarter une carte&lt;/div&gt;&lt;/div&gt;&lt;br&gt;\
&lt;div style="display:inline;"&gt;&lt;div style="display:inline; font-size:20px;"&gt;non-Trésor de votre main.&lt;/div&gt;&lt;/div&gt;&lt;br&gt;\
&lt;/div&gt;&lt;/div&gt;&lt;/div&gt;'</v>
      </c>
    </row>
    <row r="659" spans="1:3" x14ac:dyDescent="0.25">
      <c r="A659" t="str">
        <f>IF(AND(MOD(ROW(A654)-1,3)=0,INDEX(artwork.xlsx!G:G,QUOTIENT(ROW(A654)-1,3)+2)&lt;&gt;""),"/* "&amp;INDEX(artwork.xlsx!G:G,QUOTIENT(ROW(A654)-1,3)+2)&amp;" */","  ")&amp;
IF(AND(INDEX(artwork.xlsx!F:F,QUOTIENT(ROW(A654)-1,3)+2)&lt;&gt;""),"/* "&amp;INDEX(artwork.xlsx!F:F,QUOTIENT(ROW(A654)-1,3)+2)&amp;" */","  ")&amp;IF(AND(ISERROR(MATCH("},",B659:B$5003,0)), ISERROR(MATCH("    ];",$A$5:A655,0))),"];","")</f>
        <v xml:space="preserve">    </v>
      </c>
      <c r="B659" t="str">
        <f t="shared" si="13"/>
        <v>},</v>
      </c>
      <c r="C659" s="18" t="str">
        <f>IF(AND(MOD(ROW(A654)-1,3)=0, INDEX(artwork.xlsx!J:J,QUOTIENT(ROW(A654)-1,3)+2)&lt;&gt;""),
     artwork.xlsx!$H$1&amp;": """ &amp;SUBSTITUTE(INDEX(artwork.xlsx!H:H,QUOTIENT(ROW(A654)-1,3)+2)," ","") &amp;""",  " &amp;
     artwork.xlsx!$J$1&amp; ": """ &amp; INDEX(artwork.xlsx!J:J,QUOTIENT(ROW(A654)-1,3)+2) &amp;""",  " &amp;
     artwork.xlsx!$L$1&amp; ": """ &amp; SUBSTITUTE(IF(LEFT(INDEX(artwork.xlsx!L:L,QUOTIENT(ROW(A654)-1,3)+2),4)="http","",artwork.xlsx!$M$1) &amp; INDEX(artwork.xlsx!L:L,QUOTIENT(ROW(A654)-1,3)+2),artwork.xlsx!$N$1,"") &amp; """,",
 IF(AND(MOD(ROW(A654)-1,3)=1,INDEX(artwork.xlsx!J:J,QUOTIENT(ROW(A654)-1,3)+2)&lt;&gt;""),
SUBSTITUTE(    artwork.xlsx!$K$1&amp;": '\\n" &amp;
SUBSTITUTE(SUBSTITUTE(SUBSTITUTE(SUBSTITUTE(SUBSTITUTE(INDEX(artwork.xlsx!K:K,QUOTIENT(ROW(A654)-1,3)+2),"'","\'"),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IF(MOD(ROW(A654)-1,3)=2,"","")))</f>
        <v/>
      </c>
    </row>
    <row r="660" spans="1:3" x14ac:dyDescent="0.25">
      <c r="A660" t="str">
        <f>IF(AND(MOD(ROW(A655)-1,3)=0,INDEX(artwork.xlsx!G:G,QUOTIENT(ROW(A655)-1,3)+2)&lt;&gt;""),"/* "&amp;INDEX(artwork.xlsx!G:G,QUOTIENT(ROW(A655)-1,3)+2)&amp;" */","  ")&amp;
IF(AND(INDEX(artwork.xlsx!F:F,QUOTIENT(ROW(A655)-1,3)+2)&lt;&gt;""),"/* "&amp;INDEX(artwork.xlsx!F:F,QUOTIENT(ROW(A655)-1,3)+2)&amp;" */","  ")&amp;IF(AND(ISERROR(MATCH("},",B660:B$5003,0)), ISERROR(MATCH("    ];",$A$5:A656,0))),"];","")</f>
        <v xml:space="preserve">/* Darkages */  </v>
      </c>
      <c r="B660" t="str">
        <f t="shared" si="13"/>
        <v>{</v>
      </c>
      <c r="C660" s="18" t="str">
        <f>IF(AND(MOD(ROW(A655)-1,3)=0, INDEX(artwork.xlsx!J:J,QUOTIENT(ROW(A655)-1,3)+2)&lt;&gt;""),
     artwork.xlsx!$H$1&amp;": """ &amp;SUBSTITUTE(INDEX(artwork.xlsx!H:H,QUOTIENT(ROW(A655)-1,3)+2)," ","") &amp;""",  " &amp;
     artwork.xlsx!$J$1&amp; ": """ &amp; INDEX(artwork.xlsx!J:J,QUOTIENT(ROW(A655)-1,3)+2) &amp;""",  " &amp;
     artwork.xlsx!$L$1&amp; ": """ &amp; SUBSTITUTE(IF(LEFT(INDEX(artwork.xlsx!L:L,QUOTIENT(ROW(A655)-1,3)+2),4)="http","",artwork.xlsx!$M$1) &amp; INDEX(artwork.xlsx!L:L,QUOTIENT(ROW(A655)-1,3)+2),artwork.xlsx!$N$1,"") &amp; """,",
 IF(AND(MOD(ROW(A655)-1,3)=1,INDEX(artwork.xlsx!J:J,QUOTIENT(ROW(A655)-1,3)+2)&lt;&gt;""),
SUBSTITUTE(    artwork.xlsx!$K$1&amp;": '\\n" &amp;
SUBSTITUTE(SUBSTITUTE(SUBSTITUTE(SUBSTITUTE(SUBSTITUTE(INDEX(artwork.xlsx!K:K,QUOTIENT(ROW(A655)-1,3)+2),"'","\'"),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IF(MOD(ROW(A655)-1,3)=2,"","")))</f>
        <v>id: "armory",  frenchName: "Armurerie",  artwork: "http://wiki.dominionstrategy.com/images/9/91/ArmoryArt.jpg",</v>
      </c>
    </row>
    <row r="661" spans="1:3" ht="120" x14ac:dyDescent="0.25">
      <c r="A661" t="str">
        <f>IF(AND(MOD(ROW(A656)-1,3)=0,INDEX(artwork.xlsx!G:G,QUOTIENT(ROW(A656)-1,3)+2)&lt;&gt;""),"/* "&amp;INDEX(artwork.xlsx!G:G,QUOTIENT(ROW(A656)-1,3)+2)&amp;" */","  ")&amp;
IF(AND(INDEX(artwork.xlsx!F:F,QUOTIENT(ROW(A656)-1,3)+2)&lt;&gt;""),"/* "&amp;INDEX(artwork.xlsx!F:F,QUOTIENT(ROW(A656)-1,3)+2)&amp;" */","  ")&amp;IF(AND(ISERROR(MATCH("},",B661:B$5003,0)), ISERROR(MATCH("    ];",$A$5:A660,0))),"];","")</f>
        <v xml:space="preserve">    </v>
      </c>
      <c r="B661" t="str">
        <f t="shared" si="13"/>
        <v/>
      </c>
      <c r="C661" s="18" t="str">
        <f>IF(AND(MOD(ROW(A656)-1,3)=0, INDEX(artwork.xlsx!J:J,QUOTIENT(ROW(A656)-1,3)+2)&lt;&gt;""),
     artwork.xlsx!$H$1&amp;": """ &amp;SUBSTITUTE(INDEX(artwork.xlsx!H:H,QUOTIENT(ROW(A656)-1,3)+2)," ","") &amp;""",  " &amp;
     artwork.xlsx!$J$1&amp; ": """ &amp; INDEX(artwork.xlsx!J:J,QUOTIENT(ROW(A656)-1,3)+2) &amp;""",  " &amp;
     artwork.xlsx!$L$1&amp; ": """ &amp; SUBSTITUTE(IF(LEFT(INDEX(artwork.xlsx!L:L,QUOTIENT(ROW(A656)-1,3)+2),4)="http","",artwork.xlsx!$M$1) &amp; INDEX(artwork.xlsx!L:L,QUOTIENT(ROW(A656)-1,3)+2),artwork.xlsx!$N$1,"") &amp; """,",
 IF(AND(MOD(ROW(A656)-1,3)=1,INDEX(artwork.xlsx!J:J,QUOTIENT(ROW(A656)-1,3)+2)&lt;&gt;""),
SUBSTITUTE(    artwork.xlsx!$K$1&amp;": '\\n" &amp;
SUBSTITUTE(SUBSTITUTE(SUBSTITUTE(SUBSTITUTE(SUBSTITUTE(INDEX(artwork.xlsx!K:K,QUOTIENT(ROW(A656)-1,3)+2),"'","\'"),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IF(MOD(ROW(A656)-1,3)=2,"","")))</f>
        <v>text_html: '\
&lt;div class="card-text" style="top:55px;"&gt;&lt;div style="position:relative; top:5px;"&gt;&lt;div style="line-height:22px;"&gt;\
&lt;div style="display:inline;"&gt;&lt;div style="display:inline; font-size:22px;"&gt;Recevez sur votre pioche&lt;/div&gt;&lt;/div&gt;&lt;br&gt;\
&lt;div style="display:inline;"&gt;&lt;div style="display:inline; font-size:22px;"&gt;une carte coûtant jusqu\'à      .&lt;/div&gt;&lt;/div&gt;&lt;br&gt;\
&lt;/div&gt;&lt;/div&gt;\
&lt;div class="card-text-coin-icon" style="transform:scale(0.19); top:32px; display: inline;left:236px;"&gt;\
&lt;div class="card-text-coin-text-container" style="display:inline;"&gt;\
&lt;div class="card-text-coin-text" style="color: black; display:inline; top:8px;"&gt;4&lt;/div&gt;&lt;/div&gt;&lt;/div&gt;&lt;/div&gt;'</v>
      </c>
    </row>
    <row r="662" spans="1:3" x14ac:dyDescent="0.25">
      <c r="A662" t="str">
        <f>IF(AND(MOD(ROW(A657)-1,3)=0,INDEX(artwork.xlsx!G:G,QUOTIENT(ROW(A657)-1,3)+2)&lt;&gt;""),"/* "&amp;INDEX(artwork.xlsx!G:G,QUOTIENT(ROW(A657)-1,3)+2)&amp;" */","  ")&amp;
IF(AND(INDEX(artwork.xlsx!F:F,QUOTIENT(ROW(A657)-1,3)+2)&lt;&gt;""),"/* "&amp;INDEX(artwork.xlsx!F:F,QUOTIENT(ROW(A657)-1,3)+2)&amp;" */","  ")&amp;IF(AND(ISERROR(MATCH("},",B662:B$5003,0)), ISERROR(MATCH("    ];",$A$5:A658,0))),"];","")</f>
        <v xml:space="preserve">    </v>
      </c>
      <c r="B662" t="str">
        <f t="shared" si="13"/>
        <v>},</v>
      </c>
      <c r="C662" s="18" t="str">
        <f>IF(AND(MOD(ROW(A657)-1,3)=0, INDEX(artwork.xlsx!J:J,QUOTIENT(ROW(A657)-1,3)+2)&lt;&gt;""),
     artwork.xlsx!$H$1&amp;": """ &amp;SUBSTITUTE(INDEX(artwork.xlsx!H:H,QUOTIENT(ROW(A657)-1,3)+2)," ","") &amp;""",  " &amp;
     artwork.xlsx!$J$1&amp; ": """ &amp; INDEX(artwork.xlsx!J:J,QUOTIENT(ROW(A657)-1,3)+2) &amp;""",  " &amp;
     artwork.xlsx!$L$1&amp; ": """ &amp; SUBSTITUTE(IF(LEFT(INDEX(artwork.xlsx!L:L,QUOTIENT(ROW(A657)-1,3)+2),4)="http","",artwork.xlsx!$M$1) &amp; INDEX(artwork.xlsx!L:L,QUOTIENT(ROW(A657)-1,3)+2),artwork.xlsx!$N$1,"") &amp; """,",
 IF(AND(MOD(ROW(A657)-1,3)=1,INDEX(artwork.xlsx!J:J,QUOTIENT(ROW(A657)-1,3)+2)&lt;&gt;""),
SUBSTITUTE(    artwork.xlsx!$K$1&amp;": '\\n" &amp;
SUBSTITUTE(SUBSTITUTE(SUBSTITUTE(SUBSTITUTE(SUBSTITUTE(INDEX(artwork.xlsx!K:K,QUOTIENT(ROW(A657)-1,3)+2),"'","\'"),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IF(MOD(ROW(A657)-1,3)=2,"","")))</f>
        <v/>
      </c>
    </row>
    <row r="663" spans="1:3" x14ac:dyDescent="0.25">
      <c r="A663" t="str">
        <f>IF(AND(MOD(ROW(A658)-1,3)=0,INDEX(artwork.xlsx!G:G,QUOTIENT(ROW(A658)-1,3)+2)&lt;&gt;""),"/* "&amp;INDEX(artwork.xlsx!G:G,QUOTIENT(ROW(A658)-1,3)+2)&amp;" */","  ")&amp;
IF(AND(INDEX(artwork.xlsx!F:F,QUOTIENT(ROW(A658)-1,3)+2)&lt;&gt;""),"/* "&amp;INDEX(artwork.xlsx!F:F,QUOTIENT(ROW(A658)-1,3)+2)&amp;" */","  ")&amp;IF(AND(ISERROR(MATCH("},",B663:B$5003,0)), ISERROR(MATCH("    ];",$A$5:A659,0))),"];","")</f>
        <v xml:space="preserve">    </v>
      </c>
      <c r="B663" t="str">
        <f t="shared" si="13"/>
        <v>{</v>
      </c>
      <c r="C663" s="18" t="str">
        <f>IF(AND(MOD(ROW(A658)-1,3)=0, INDEX(artwork.xlsx!J:J,QUOTIENT(ROW(A658)-1,3)+2)&lt;&gt;""),
     artwork.xlsx!$H$1&amp;": """ &amp;SUBSTITUTE(INDEX(artwork.xlsx!H:H,QUOTIENT(ROW(A658)-1,3)+2)," ","") &amp;""",  " &amp;
     artwork.xlsx!$J$1&amp; ": """ &amp; INDEX(artwork.xlsx!J:J,QUOTIENT(ROW(A658)-1,3)+2) &amp;""",  " &amp;
     artwork.xlsx!$L$1&amp; ": """ &amp; SUBSTITUTE(IF(LEFT(INDEX(artwork.xlsx!L:L,QUOTIENT(ROW(A658)-1,3)+2),4)="http","",artwork.xlsx!$M$1) &amp; INDEX(artwork.xlsx!L:L,QUOTIENT(ROW(A658)-1,3)+2),artwork.xlsx!$N$1,"") &amp; """,",
 IF(AND(MOD(ROW(A658)-1,3)=1,INDEX(artwork.xlsx!J:J,QUOTIENT(ROW(A658)-1,3)+2)&lt;&gt;""),
SUBSTITUTE(    artwork.xlsx!$K$1&amp;": '\\n" &amp;
SUBSTITUTE(SUBSTITUTE(SUBSTITUTE(SUBSTITUTE(SUBSTITUTE(INDEX(artwork.xlsx!K:K,QUOTIENT(ROW(A658)-1,3)+2),"'","\'"),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IF(MOD(ROW(A658)-1,3)=2,"","")))</f>
        <v>id: "vagrant",  frenchName: "Vagabond",  artwork: "http://wiki.dominionstrategy.com/images/0/0c/VagrantArt.jpg",</v>
      </c>
    </row>
    <row r="664" spans="1:3" ht="165" x14ac:dyDescent="0.25">
      <c r="A664" t="str">
        <f>IF(AND(MOD(ROW(A659)-1,3)=0,INDEX(artwork.xlsx!G:G,QUOTIENT(ROW(A659)-1,3)+2)&lt;&gt;""),"/* "&amp;INDEX(artwork.xlsx!G:G,QUOTIENT(ROW(A659)-1,3)+2)&amp;" */","  ")&amp;
IF(AND(INDEX(artwork.xlsx!F:F,QUOTIENT(ROW(A659)-1,3)+2)&lt;&gt;""),"/* "&amp;INDEX(artwork.xlsx!F:F,QUOTIENT(ROW(A659)-1,3)+2)&amp;" */","  ")&amp;IF(AND(ISERROR(MATCH("},",B664:B$5003,0)), ISERROR(MATCH("    ];",$A$5:A663,0))),"];","")</f>
        <v xml:space="preserve">    </v>
      </c>
      <c r="B664" t="str">
        <f t="shared" si="13"/>
        <v/>
      </c>
      <c r="C664" s="18" t="str">
        <f>IF(AND(MOD(ROW(A659)-1,3)=0, INDEX(artwork.xlsx!J:J,QUOTIENT(ROW(A659)-1,3)+2)&lt;&gt;""),
     artwork.xlsx!$H$1&amp;": """ &amp;SUBSTITUTE(INDEX(artwork.xlsx!H:H,QUOTIENT(ROW(A659)-1,3)+2)," ","") &amp;""",  " &amp;
     artwork.xlsx!$J$1&amp; ": """ &amp; INDEX(artwork.xlsx!J:J,QUOTIENT(ROW(A659)-1,3)+2) &amp;""",  " &amp;
     artwork.xlsx!$L$1&amp; ": """ &amp; SUBSTITUTE(IF(LEFT(INDEX(artwork.xlsx!L:L,QUOTIENT(ROW(A659)-1,3)+2),4)="http","",artwork.xlsx!$M$1) &amp; INDEX(artwork.xlsx!L:L,QUOTIENT(ROW(A659)-1,3)+2),artwork.xlsx!$N$1,"") &amp; """,",
 IF(AND(MOD(ROW(A659)-1,3)=1,INDEX(artwork.xlsx!J:J,QUOTIENT(ROW(A659)-1,3)+2)&lt;&gt;""),
SUBSTITUTE(    artwork.xlsx!$K$1&amp;": '\\n" &amp;
SUBSTITUTE(SUBSTITUTE(SUBSTITUTE(SUBSTITUTE(SUBSTITUTE(INDEX(artwork.xlsx!K:K,QUOTIENT(ROW(A659)-1,3)+2),"'","\'"),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IF(MOD(ROW(A659)-1,3)=2,"","")))</f>
        <v>text_html: '\
&lt;div class="card-text" style="top:5px;"&gt;&lt;div style="position:relative; top:0px;"&gt;&lt;div style="font-weight: bold;"&gt;&lt;div style="line-height:24px;"&gt;\
&lt;div style="display:inline;"&gt;&lt;div style="display:inline; font-size:26px;"&gt;+1 Carte&lt;/div&gt;&lt;/div&gt;&lt;br&gt;\
&lt;div style="display:inline;"&gt;&lt;div style="display:inline; font-size:26px;"&gt;+1 Action&lt;/div&gt;&lt;/div&gt;&lt;br&gt;\
&lt;/div&gt;&lt;/div&gt;&lt;/div&gt;&lt;div style="position:relative; top:3px;"&gt;&lt;div style="line-height:19px;"&gt;\
&lt;div style="display:inline;"&gt;&lt;div style="display:inline; font-size:19.5px;"&gt;Dévoilez la première carte de&lt;/div&gt;&lt;/div&gt;&lt;br&gt;\
&lt;div style="display:inline;"&gt;&lt;div style="display:inline; font-size:19.5px;"&gt;votre pioche. Si c\'est une&lt;/div&gt;&lt;/div&gt;&lt;br&gt;\
&lt;div style="display:inline;"&gt;&lt;div style="display:inline; font-size:19.5px;"&gt;Malédiction, une Ruine, un&lt;/div&gt;&lt;/div&gt;&lt;br&gt;\
&lt;div style="display:inline;"&gt;&lt;div style="display:inline; font-size:19.5px;"&gt;Refuge ou une carte&lt;/div&gt;&lt;/div&gt;&lt;br&gt;\
&lt;div style="display:inline;"&gt;&lt;div style="display:inline; font-size:19.5px;"&gt;Victoire, prenez-la en main.&lt;/div&gt;&lt;/div&gt;&lt;br&gt;\
&lt;/div&gt;&lt;/div&gt;&lt;/div&gt;'</v>
      </c>
    </row>
    <row r="665" spans="1:3" x14ac:dyDescent="0.25">
      <c r="A665" t="str">
        <f>IF(AND(MOD(ROW(A660)-1,3)=0,INDEX(artwork.xlsx!G:G,QUOTIENT(ROW(A660)-1,3)+2)&lt;&gt;""),"/* "&amp;INDEX(artwork.xlsx!G:G,QUOTIENT(ROW(A660)-1,3)+2)&amp;" */","  ")&amp;
IF(AND(INDEX(artwork.xlsx!F:F,QUOTIENT(ROW(A660)-1,3)+2)&lt;&gt;""),"/* "&amp;INDEX(artwork.xlsx!F:F,QUOTIENT(ROW(A660)-1,3)+2)&amp;" */","  ")&amp;IF(AND(ISERROR(MATCH("},",B665:B$5003,0)), ISERROR(MATCH("    ];",$A$5:A661,0))),"];","")</f>
        <v xml:space="preserve">    </v>
      </c>
      <c r="B665" t="str">
        <f t="shared" si="13"/>
        <v>},</v>
      </c>
      <c r="C665" s="18" t="str">
        <f>IF(AND(MOD(ROW(A660)-1,3)=0, INDEX(artwork.xlsx!J:J,QUOTIENT(ROW(A660)-1,3)+2)&lt;&gt;""),
     artwork.xlsx!$H$1&amp;": """ &amp;SUBSTITUTE(INDEX(artwork.xlsx!H:H,QUOTIENT(ROW(A660)-1,3)+2)," ","") &amp;""",  " &amp;
     artwork.xlsx!$J$1&amp; ": """ &amp; INDEX(artwork.xlsx!J:J,QUOTIENT(ROW(A660)-1,3)+2) &amp;""",  " &amp;
     artwork.xlsx!$L$1&amp; ": """ &amp; SUBSTITUTE(IF(LEFT(INDEX(artwork.xlsx!L:L,QUOTIENT(ROW(A660)-1,3)+2),4)="http","",artwork.xlsx!$M$1) &amp; INDEX(artwork.xlsx!L:L,QUOTIENT(ROW(A660)-1,3)+2),artwork.xlsx!$N$1,"") &amp; """,",
 IF(AND(MOD(ROW(A660)-1,3)=1,INDEX(artwork.xlsx!J:J,QUOTIENT(ROW(A660)-1,3)+2)&lt;&gt;""),
SUBSTITUTE(    artwork.xlsx!$K$1&amp;": '\\n" &amp;
SUBSTITUTE(SUBSTITUTE(SUBSTITUTE(SUBSTITUTE(SUBSTITUTE(INDEX(artwork.xlsx!K:K,QUOTIENT(ROW(A660)-1,3)+2),"'","\'"),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IF(MOD(ROW(A660)-1,3)=2,"","")))</f>
        <v/>
      </c>
    </row>
    <row r="666" spans="1:3" x14ac:dyDescent="0.25">
      <c r="A666" t="str">
        <f>IF(AND(MOD(ROW(A661)-1,3)=0,INDEX(artwork.xlsx!G:G,QUOTIENT(ROW(A661)-1,3)+2)&lt;&gt;""),"/* "&amp;INDEX(artwork.xlsx!G:G,QUOTIENT(ROW(A661)-1,3)+2)&amp;" */","  ")&amp;
IF(AND(INDEX(artwork.xlsx!F:F,QUOTIENT(ROW(A661)-1,3)+2)&lt;&gt;""),"/* "&amp;INDEX(artwork.xlsx!F:F,QUOTIENT(ROW(A661)-1,3)+2)&amp;" */","  ")&amp;IF(AND(ISERROR(MATCH("},",B666:B$5003,0)), ISERROR(MATCH("    ];",$A$5:A662,0))),"];","")</f>
        <v xml:space="preserve">    </v>
      </c>
      <c r="B666" t="str">
        <f t="shared" si="13"/>
        <v>{</v>
      </c>
      <c r="C666" s="18" t="str">
        <f>IF(AND(MOD(ROW(A661)-1,3)=0, INDEX(artwork.xlsx!J:J,QUOTIENT(ROW(A661)-1,3)+2)&lt;&gt;""),
     artwork.xlsx!$H$1&amp;": """ &amp;SUBSTITUTE(INDEX(artwork.xlsx!H:H,QUOTIENT(ROW(A661)-1,3)+2)," ","") &amp;""",  " &amp;
     artwork.xlsx!$J$1&amp; ": """ &amp; INDEX(artwork.xlsx!J:J,QUOTIENT(ROW(A661)-1,3)+2) &amp;""",  " &amp;
     artwork.xlsx!$L$1&amp; ": """ &amp; SUBSTITUTE(IF(LEFT(INDEX(artwork.xlsx!L:L,QUOTIENT(ROW(A661)-1,3)+2),4)="http","",artwork.xlsx!$M$1) &amp; INDEX(artwork.xlsx!L:L,QUOTIENT(ROW(A661)-1,3)+2),artwork.xlsx!$N$1,"") &amp; """,",
 IF(AND(MOD(ROW(A661)-1,3)=1,INDEX(artwork.xlsx!J:J,QUOTIENT(ROW(A661)-1,3)+2)&lt;&gt;""),
SUBSTITUTE(    artwork.xlsx!$K$1&amp;": '\\n" &amp;
SUBSTITUTE(SUBSTITUTE(SUBSTITUTE(SUBSTITUTE(SUBSTITUTE(INDEX(artwork.xlsx!K:K,QUOTIENT(ROW(A661)-1,3)+2),"'","\'"),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IF(MOD(ROW(A661)-1,3)=2,"","")))</f>
        <v>id: "catacombs",  frenchName: "Catacombes",  artwork: "http://wiki.dominionstrategy.com/images/5/5b/CatacombsArt.jpg",</v>
      </c>
    </row>
    <row r="667" spans="1:3" ht="135" x14ac:dyDescent="0.25">
      <c r="A667" t="str">
        <f>IF(AND(MOD(ROW(A662)-1,3)=0,INDEX(artwork.xlsx!G:G,QUOTIENT(ROW(A662)-1,3)+2)&lt;&gt;""),"/* "&amp;INDEX(artwork.xlsx!G:G,QUOTIENT(ROW(A662)-1,3)+2)&amp;" */","  ")&amp;
IF(AND(INDEX(artwork.xlsx!F:F,QUOTIENT(ROW(A662)-1,3)+2)&lt;&gt;""),"/* "&amp;INDEX(artwork.xlsx!F:F,QUOTIENT(ROW(A662)-1,3)+2)&amp;" */","  ")&amp;IF(AND(ISERROR(MATCH("},",B667:B$5003,0)), ISERROR(MATCH("    ];",$A$5:A666,0))),"];","")</f>
        <v xml:space="preserve">    </v>
      </c>
      <c r="B667" t="str">
        <f t="shared" si="13"/>
        <v/>
      </c>
      <c r="C667" s="18" t="str">
        <f>IF(AND(MOD(ROW(A662)-1,3)=0, INDEX(artwork.xlsx!J:J,QUOTIENT(ROW(A662)-1,3)+2)&lt;&gt;""),
     artwork.xlsx!$H$1&amp;": """ &amp;SUBSTITUTE(INDEX(artwork.xlsx!H:H,QUOTIENT(ROW(A662)-1,3)+2)," ","") &amp;""",  " &amp;
     artwork.xlsx!$J$1&amp; ": """ &amp; INDEX(artwork.xlsx!J:J,QUOTIENT(ROW(A662)-1,3)+2) &amp;""",  " &amp;
     artwork.xlsx!$L$1&amp; ": """ &amp; SUBSTITUTE(IF(LEFT(INDEX(artwork.xlsx!L:L,QUOTIENT(ROW(A662)-1,3)+2),4)="http","",artwork.xlsx!$M$1) &amp; INDEX(artwork.xlsx!L:L,QUOTIENT(ROW(A662)-1,3)+2),artwork.xlsx!$N$1,"") &amp; """,",
 IF(AND(MOD(ROW(A662)-1,3)=1,INDEX(artwork.xlsx!J:J,QUOTIENT(ROW(A662)-1,3)+2)&lt;&gt;""),
SUBSTITUTE(    artwork.xlsx!$K$1&amp;": '\\n" &amp;
SUBSTITUTE(SUBSTITUTE(SUBSTITUTE(SUBSTITUTE(SUBSTITUTE(INDEX(artwork.xlsx!K:K,QUOTIENT(ROW(A662)-1,3)+2),"'","\'"),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IF(MOD(ROW(A662)-1,3)=2,"","")))</f>
        <v>text_html: '\
&lt;div class="card-text" style="top:20px;"&gt;&lt;div style="position:relative; top:10px;"&gt;&lt;div style="line-height:18px;"&gt;\
&lt;div style="display:inline;"&gt;&lt;div style="display:inline; font-size:18px;"&gt;Consultez les 3 premières cartes de&lt;/div&gt;&lt;/div&gt;&lt;br&gt;\
&lt;div style="display:inline;"&gt;&lt;div style="display:inline; font-size:18px;"&gt;votre pioche. Choisissez : prenez-les en&lt;/div&gt;&lt;/div&gt;&lt;br&gt;\
&lt;div style="display:inline;"&gt;&lt;div style="display:inline; font-size:18px;"&gt;main, ou défaussez-les et &lt;div style="display: inline; font-weight: bold;"&gt;+3 Cartes&lt;/div&gt;.&lt;/div&gt;&lt;/div&gt;&lt;br&gt;\
&lt;/div&gt;&lt;/div&gt;&lt;div class="horizontal-line" style="width:200px; height:3px;margin-top:20px;"&gt;&lt;/div&gt;&lt;div style="position:relative; top:5px;"&gt;&lt;div style="line-height:18px;"&gt;\
&lt;div style="display:inline;"&gt;&lt;div style="display:inline; font-size:18.2px;"&gt;Lorsque vous écartez cette carte,&lt;/div&gt;&lt;/div&gt;&lt;br&gt;\
&lt;div style="display:inline;"&gt;&lt;div style="display:inline; font-size:18.2px;"&gt;recevez une carte moins chère.&lt;/div&gt;&lt;/div&gt;&lt;br&gt;\
&lt;/div&gt;&lt;/div&gt;&lt;/div&gt;'</v>
      </c>
    </row>
    <row r="668" spans="1:3" x14ac:dyDescent="0.25">
      <c r="A668" t="str">
        <f>IF(AND(MOD(ROW(A663)-1,3)=0,INDEX(artwork.xlsx!G:G,QUOTIENT(ROW(A663)-1,3)+2)&lt;&gt;""),"/* "&amp;INDEX(artwork.xlsx!G:G,QUOTIENT(ROW(A663)-1,3)+2)&amp;" */","  ")&amp;
IF(AND(INDEX(artwork.xlsx!F:F,QUOTIENT(ROW(A663)-1,3)+2)&lt;&gt;""),"/* "&amp;INDEX(artwork.xlsx!F:F,QUOTIENT(ROW(A663)-1,3)+2)&amp;" */","  ")&amp;IF(AND(ISERROR(MATCH("},",B668:B$5003,0)), ISERROR(MATCH("    ];",$A$5:A664,0))),"];","")</f>
        <v xml:space="preserve">    </v>
      </c>
      <c r="B668" t="str">
        <f t="shared" si="13"/>
        <v>},</v>
      </c>
      <c r="C668" s="18" t="str">
        <f>IF(AND(MOD(ROW(A663)-1,3)=0, INDEX(artwork.xlsx!J:J,QUOTIENT(ROW(A663)-1,3)+2)&lt;&gt;""),
     artwork.xlsx!$H$1&amp;": """ &amp;SUBSTITUTE(INDEX(artwork.xlsx!H:H,QUOTIENT(ROW(A663)-1,3)+2)," ","") &amp;""",  " &amp;
     artwork.xlsx!$J$1&amp; ": """ &amp; INDEX(artwork.xlsx!J:J,QUOTIENT(ROW(A663)-1,3)+2) &amp;""",  " &amp;
     artwork.xlsx!$L$1&amp; ": """ &amp; SUBSTITUTE(IF(LEFT(INDEX(artwork.xlsx!L:L,QUOTIENT(ROW(A663)-1,3)+2),4)="http","",artwork.xlsx!$M$1) &amp; INDEX(artwork.xlsx!L:L,QUOTIENT(ROW(A663)-1,3)+2),artwork.xlsx!$N$1,"") &amp; """,",
 IF(AND(MOD(ROW(A663)-1,3)=1,INDEX(artwork.xlsx!J:J,QUOTIENT(ROW(A663)-1,3)+2)&lt;&gt;""),
SUBSTITUTE(    artwork.xlsx!$K$1&amp;": '\\n" &amp;
SUBSTITUTE(SUBSTITUTE(SUBSTITUTE(SUBSTITUTE(SUBSTITUTE(INDEX(artwork.xlsx!K:K,QUOTIENT(ROW(A663)-1,3)+2),"'","\'"),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IF(MOD(ROW(A663)-1,3)=2,"","")))</f>
        <v/>
      </c>
    </row>
    <row r="669" spans="1:3" x14ac:dyDescent="0.25">
      <c r="A669" t="str">
        <f>IF(AND(MOD(ROW(A664)-1,3)=0,INDEX(artwork.xlsx!G:G,QUOTIENT(ROW(A664)-1,3)+2)&lt;&gt;""),"/* "&amp;INDEX(artwork.xlsx!G:G,QUOTIENT(ROW(A664)-1,3)+2)&amp;" */","  ")&amp;
IF(AND(INDEX(artwork.xlsx!F:F,QUOTIENT(ROW(A664)-1,3)+2)&lt;&gt;""),"/* "&amp;INDEX(artwork.xlsx!F:F,QUOTIENT(ROW(A664)-1,3)+2)&amp;" */","  ")&amp;IF(AND(ISERROR(MATCH("},",B669:B$5003,0)), ISERROR(MATCH("    ];",$A$5:A665,0))),"];","")</f>
        <v xml:space="preserve">    </v>
      </c>
      <c r="B669" t="str">
        <f t="shared" si="13"/>
        <v>{</v>
      </c>
      <c r="C669" s="18" t="str">
        <f>IF(AND(MOD(ROW(A664)-1,3)=0, INDEX(artwork.xlsx!J:J,QUOTIENT(ROW(A664)-1,3)+2)&lt;&gt;""),
     artwork.xlsx!$H$1&amp;": """ &amp;SUBSTITUTE(INDEX(artwork.xlsx!H:H,QUOTIENT(ROW(A664)-1,3)+2)," ","") &amp;""",  " &amp;
     artwork.xlsx!$J$1&amp; ": """ &amp; INDEX(artwork.xlsx!J:J,QUOTIENT(ROW(A664)-1,3)+2) &amp;""",  " &amp;
     artwork.xlsx!$L$1&amp; ": """ &amp; SUBSTITUTE(IF(LEFT(INDEX(artwork.xlsx!L:L,QUOTIENT(ROW(A664)-1,3)+2),4)="http","",artwork.xlsx!$M$1) &amp; INDEX(artwork.xlsx!L:L,QUOTIENT(ROW(A664)-1,3)+2),artwork.xlsx!$N$1,"") &amp; """,",
 IF(AND(MOD(ROW(A664)-1,3)=1,INDEX(artwork.xlsx!J:J,QUOTIENT(ROW(A664)-1,3)+2)&lt;&gt;""),
SUBSTITUTE(    artwork.xlsx!$K$1&amp;": '\\n" &amp;
SUBSTITUTE(SUBSTITUTE(SUBSTITUTE(SUBSTITUTE(SUBSTITUTE(INDEX(artwork.xlsx!K:K,QUOTIENT(ROW(A664)-1,3)+2),"'","\'"),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IF(MOD(ROW(A664)-1,3)=2,"","")))</f>
        <v>id: "count",  frenchName: "Comte",  artwork: "http://wiki.dominionstrategy.com/images/f/f8/CountArt.jpg",</v>
      </c>
    </row>
    <row r="670" spans="1:3" ht="180" x14ac:dyDescent="0.25">
      <c r="A670" t="str">
        <f>IF(AND(MOD(ROW(A665)-1,3)=0,INDEX(artwork.xlsx!G:G,QUOTIENT(ROW(A665)-1,3)+2)&lt;&gt;""),"/* "&amp;INDEX(artwork.xlsx!G:G,QUOTIENT(ROW(A665)-1,3)+2)&amp;" */","  ")&amp;
IF(AND(INDEX(artwork.xlsx!F:F,QUOTIENT(ROW(A665)-1,3)+2)&lt;&gt;""),"/* "&amp;INDEX(artwork.xlsx!F:F,QUOTIENT(ROW(A665)-1,3)+2)&amp;" */","  ")&amp;IF(AND(ISERROR(MATCH("},",B670:B$5003,0)), ISERROR(MATCH("    ];",$A$5:A669,0))),"];","")</f>
        <v xml:space="preserve">    </v>
      </c>
      <c r="B670" t="str">
        <f t="shared" si="13"/>
        <v/>
      </c>
      <c r="C670" s="18" t="str">
        <f>IF(AND(MOD(ROW(A665)-1,3)=0, INDEX(artwork.xlsx!J:J,QUOTIENT(ROW(A665)-1,3)+2)&lt;&gt;""),
     artwork.xlsx!$H$1&amp;": """ &amp;SUBSTITUTE(INDEX(artwork.xlsx!H:H,QUOTIENT(ROW(A665)-1,3)+2)," ","") &amp;""",  " &amp;
     artwork.xlsx!$J$1&amp; ": """ &amp; INDEX(artwork.xlsx!J:J,QUOTIENT(ROW(A665)-1,3)+2) &amp;""",  " &amp;
     artwork.xlsx!$L$1&amp; ": """ &amp; SUBSTITUTE(IF(LEFT(INDEX(artwork.xlsx!L:L,QUOTIENT(ROW(A665)-1,3)+2),4)="http","",artwork.xlsx!$M$1) &amp; INDEX(artwork.xlsx!L:L,QUOTIENT(ROW(A665)-1,3)+2),artwork.xlsx!$N$1,"") &amp; """,",
 IF(AND(MOD(ROW(A665)-1,3)=1,INDEX(artwork.xlsx!J:J,QUOTIENT(ROW(A665)-1,3)+2)&lt;&gt;""),
SUBSTITUTE(    artwork.xlsx!$K$1&amp;": '\\n" &amp;
SUBSTITUTE(SUBSTITUTE(SUBSTITUTE(SUBSTITUTE(SUBSTITUTE(INDEX(artwork.xlsx!K:K,QUOTIENT(ROW(A665)-1,3)+2),"'","\'"),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IF(MOD(ROW(A665)-1,3)=2,"","")))</f>
        <v>text_html: '\
&lt;div class="card-text" style="top:20px;"&gt;&lt;div style="position:relative; top:7px;"&gt;&lt;div style="line-height:18px;"&gt;\
&lt;div style="display:inline;"&gt;&lt;div style="display:inline; font-size:18px;"&gt;Choisissez : défaussez 2 cartes ;&lt;/div&gt;&lt;/div&gt;&lt;br&gt;\
&lt;div style="display:inline;"&gt;&lt;div style="display:inline; font-size:18px;"&gt;ou placez une carte de votre main sur&lt;/div&gt;&lt;/div&gt;&lt;br&gt;\
&lt;div style="display:inline;"&gt;&lt;div style="display:inline; font-size:18px;"&gt;votre pioche , ou recevez un Cuivre.&lt;/div&gt;&lt;/div&gt;&lt;br&gt;\
&lt;/div&gt;&lt;/div&gt;&lt;div style="position:relative; top:30px;"&gt;&lt;div style="line-height:18px;"&gt;\
&lt;div style="display:inline;"&gt;&lt;div style="display:inline; font-size:18px;"&gt;Choisissez : +      ; ou écartez&lt;/div&gt;&lt;/div&gt;&lt;br&gt;\
&lt;div style="display:inline;"&gt;&lt;div style="display:inline; font-size:18px;"&gt;votre main ; ou recevez un Duché.&lt;/div&gt;&lt;/div&gt;&lt;br&gt;\
&lt;/div&gt;&lt;/div&gt;\
&lt;div class="card-text-coin-icon" style="transform:scale(0.18); top:97px; display: inline;left:139px;"&gt;\
&lt;div class="card-text-coin-text-container" style="display:inline;"&gt;\
&lt;div class="card-text-coin-text" style="color: black; display:inline; top:8px;"&gt;3&lt;/div&gt;&lt;/div&gt;&lt;/div&gt;&lt;/div&gt;'</v>
      </c>
    </row>
    <row r="671" spans="1:3" x14ac:dyDescent="0.25">
      <c r="A671" t="str">
        <f>IF(AND(MOD(ROW(A666)-1,3)=0,INDEX(artwork.xlsx!G:G,QUOTIENT(ROW(A666)-1,3)+2)&lt;&gt;""),"/* "&amp;INDEX(artwork.xlsx!G:G,QUOTIENT(ROW(A666)-1,3)+2)&amp;" */","  ")&amp;
IF(AND(INDEX(artwork.xlsx!F:F,QUOTIENT(ROW(A666)-1,3)+2)&lt;&gt;""),"/* "&amp;INDEX(artwork.xlsx!F:F,QUOTIENT(ROW(A666)-1,3)+2)&amp;" */","  ")&amp;IF(AND(ISERROR(MATCH("},",B671:B$5003,0)), ISERROR(MATCH("    ];",$A$5:A667,0))),"];","")</f>
        <v xml:space="preserve">    </v>
      </c>
      <c r="B671" t="str">
        <f t="shared" si="13"/>
        <v>},</v>
      </c>
      <c r="C671" s="18" t="str">
        <f>IF(AND(MOD(ROW(A666)-1,3)=0, INDEX(artwork.xlsx!J:J,QUOTIENT(ROW(A666)-1,3)+2)&lt;&gt;""),
     artwork.xlsx!$H$1&amp;": """ &amp;SUBSTITUTE(INDEX(artwork.xlsx!H:H,QUOTIENT(ROW(A666)-1,3)+2)," ","") &amp;""",  " &amp;
     artwork.xlsx!$J$1&amp; ": """ &amp; INDEX(artwork.xlsx!J:J,QUOTIENT(ROW(A666)-1,3)+2) &amp;""",  " &amp;
     artwork.xlsx!$L$1&amp; ": """ &amp; SUBSTITUTE(IF(LEFT(INDEX(artwork.xlsx!L:L,QUOTIENT(ROW(A666)-1,3)+2),4)="http","",artwork.xlsx!$M$1) &amp; INDEX(artwork.xlsx!L:L,QUOTIENT(ROW(A666)-1,3)+2),artwork.xlsx!$N$1,"") &amp; """,",
 IF(AND(MOD(ROW(A666)-1,3)=1,INDEX(artwork.xlsx!J:J,QUOTIENT(ROW(A666)-1,3)+2)&lt;&gt;""),
SUBSTITUTE(    artwork.xlsx!$K$1&amp;": '\\n" &amp;
SUBSTITUTE(SUBSTITUTE(SUBSTITUTE(SUBSTITUTE(SUBSTITUTE(INDEX(artwork.xlsx!K:K,QUOTIENT(ROW(A666)-1,3)+2),"'","\'"),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IF(MOD(ROW(A666)-1,3)=2,"","")))</f>
        <v/>
      </c>
    </row>
    <row r="672" spans="1:3" x14ac:dyDescent="0.25">
      <c r="A672" t="str">
        <f>IF(AND(MOD(ROW(A667)-1,3)=0,INDEX(artwork.xlsx!G:G,QUOTIENT(ROW(A667)-1,3)+2)&lt;&gt;""),"/* "&amp;INDEX(artwork.xlsx!G:G,QUOTIENT(ROW(A667)-1,3)+2)&amp;" */","  ")&amp;
IF(AND(INDEX(artwork.xlsx!F:F,QUOTIENT(ROW(A667)-1,3)+2)&lt;&gt;""),"/* "&amp;INDEX(artwork.xlsx!F:F,QUOTIENT(ROW(A667)-1,3)+2)&amp;" */","  ")&amp;IF(AND(ISERROR(MATCH("},",B672:B$5003,0)), ISERROR(MATCH("    ];",$A$5:A668,0))),"];","")</f>
        <v xml:space="preserve">    </v>
      </c>
      <c r="B672" t="str">
        <f t="shared" si="13"/>
        <v>{</v>
      </c>
      <c r="C672" s="18" t="str">
        <f>IF(AND(MOD(ROW(A667)-1,3)=0, INDEX(artwork.xlsx!J:J,QUOTIENT(ROW(A667)-1,3)+2)&lt;&gt;""),
     artwork.xlsx!$H$1&amp;": """ &amp;SUBSTITUTE(INDEX(artwork.xlsx!H:H,QUOTIENT(ROW(A667)-1,3)+2)," ","") &amp;""",  " &amp;
     artwork.xlsx!$J$1&amp; ": """ &amp; INDEX(artwork.xlsx!J:J,QUOTIENT(ROW(A667)-1,3)+2) &amp;""",  " &amp;
     artwork.xlsx!$L$1&amp; ": """ &amp; SUBSTITUTE(IF(LEFT(INDEX(artwork.xlsx!L:L,QUOTIENT(ROW(A667)-1,3)+2),4)="http","",artwork.xlsx!$M$1) &amp; INDEX(artwork.xlsx!L:L,QUOTIENT(ROW(A667)-1,3)+2),artwork.xlsx!$N$1,"") &amp; """,",
 IF(AND(MOD(ROW(A667)-1,3)=1,INDEX(artwork.xlsx!J:J,QUOTIENT(ROW(A667)-1,3)+2)&lt;&gt;""),
SUBSTITUTE(    artwork.xlsx!$K$1&amp;": '\\n" &amp;
SUBSTITUTE(SUBSTITUTE(SUBSTITUTE(SUBSTITUTE(SUBSTITUTE(INDEX(artwork.xlsx!K:K,QUOTIENT(ROW(A667)-1,3)+2),"'","\'"),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IF(MOD(ROW(A667)-1,3)=2,"","")))</f>
        <v>id: "fortress",  frenchName: "Forteresse",  artwork: "http://wiki.dominionstrategy.com/images/f/f5/FortressArt.jpg",</v>
      </c>
    </row>
    <row r="673" spans="1:3" ht="120" x14ac:dyDescent="0.25">
      <c r="A673" t="str">
        <f>IF(AND(MOD(ROW(A668)-1,3)=0,INDEX(artwork.xlsx!G:G,QUOTIENT(ROW(A668)-1,3)+2)&lt;&gt;""),"/* "&amp;INDEX(artwork.xlsx!G:G,QUOTIENT(ROW(A668)-1,3)+2)&amp;" */","  ")&amp;
IF(AND(INDEX(artwork.xlsx!F:F,QUOTIENT(ROW(A668)-1,3)+2)&lt;&gt;""),"/* "&amp;INDEX(artwork.xlsx!F:F,QUOTIENT(ROW(A668)-1,3)+2)&amp;" */","  ")&amp;IF(AND(ISERROR(MATCH("},",B673:B$5003,0)), ISERROR(MATCH("    ];",$A$5:A672,0))),"];","")</f>
        <v xml:space="preserve">    </v>
      </c>
      <c r="B673" t="str">
        <f t="shared" si="13"/>
        <v/>
      </c>
      <c r="C673" s="18" t="str">
        <f>IF(AND(MOD(ROW(A668)-1,3)=0, INDEX(artwork.xlsx!J:J,QUOTIENT(ROW(A668)-1,3)+2)&lt;&gt;""),
     artwork.xlsx!$H$1&amp;": """ &amp;SUBSTITUTE(INDEX(artwork.xlsx!H:H,QUOTIENT(ROW(A668)-1,3)+2)," ","") &amp;""",  " &amp;
     artwork.xlsx!$J$1&amp; ": """ &amp; INDEX(artwork.xlsx!J:J,QUOTIENT(ROW(A668)-1,3)+2) &amp;""",  " &amp;
     artwork.xlsx!$L$1&amp; ": """ &amp; SUBSTITUTE(IF(LEFT(INDEX(artwork.xlsx!L:L,QUOTIENT(ROW(A668)-1,3)+2),4)="http","",artwork.xlsx!$M$1) &amp; INDEX(artwork.xlsx!L:L,QUOTIENT(ROW(A668)-1,3)+2),artwork.xlsx!$N$1,"") &amp; """,",
 IF(AND(MOD(ROW(A668)-1,3)=1,INDEX(artwork.xlsx!J:J,QUOTIENT(ROW(A668)-1,3)+2)&lt;&gt;""),
SUBSTITUTE(    artwork.xlsx!$K$1&amp;": '\\n" &amp;
SUBSTITUTE(SUBSTITUTE(SUBSTITUTE(SUBSTITUTE(SUBSTITUTE(INDEX(artwork.xlsx!K:K,QUOTIENT(ROW(A668)-1,3)+2),"'","\'"),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IF(MOD(ROW(A668)-1,3)=2,"","")))</f>
        <v>text_html: '\
&lt;div class="card-text" style="top:29px;"&gt;&lt;div style="position:relative; top:0px;"&gt;&lt;div style="font-weight: bold;"&gt;&lt;div style="line-height:22px;"&gt;\
&lt;div style="display:inline;"&gt;&lt;div style="display:inline; font-size:25px;"&gt;+1 Carte&lt;/div&gt;&lt;/div&gt;&lt;br&gt;\
&lt;div style="display:inline;"&gt;&lt;div style="display:inline; font-size:25px;"&gt;+2 Actions&lt;/div&gt;&lt;/div&gt;&lt;br&gt;\
&lt;/div&gt;&lt;/div&gt;&lt;/div&gt;&lt;div class="horizontal-line" style="width:200px; height:3px;margin-top:10px;"&gt;&lt;/div&gt;&lt;div style="position:relative; top:5px;"&gt;&lt;div style="line-height:19px;"&gt;\
&lt;div style="display:inline;"&gt;&lt;div style="display:inline; font-size:21px;"&gt;Quand vous écartez cette carte,&lt;/div&gt;&lt;/div&gt;&lt;br&gt;\
&lt;div style="display:inline;"&gt;&lt;div style="display:inline; font-size:21px;"&gt;prenez-la en main.&lt;/div&gt;&lt;/div&gt;&lt;br&gt;\
&lt;/div&gt;&lt;/div&gt;&lt;/div&gt;'</v>
      </c>
    </row>
    <row r="674" spans="1:3" x14ac:dyDescent="0.25">
      <c r="A674" t="str">
        <f>IF(AND(MOD(ROW(A669)-1,3)=0,INDEX(artwork.xlsx!G:G,QUOTIENT(ROW(A669)-1,3)+2)&lt;&gt;""),"/* "&amp;INDEX(artwork.xlsx!G:G,QUOTIENT(ROW(A669)-1,3)+2)&amp;" */","  ")&amp;
IF(AND(INDEX(artwork.xlsx!F:F,QUOTIENT(ROW(A669)-1,3)+2)&lt;&gt;""),"/* "&amp;INDEX(artwork.xlsx!F:F,QUOTIENT(ROW(A669)-1,3)+2)&amp;" */","  ")&amp;IF(AND(ISERROR(MATCH("},",B674:B$5003,0)), ISERROR(MATCH("    ];",$A$5:A670,0))),"];","")</f>
        <v xml:space="preserve">    </v>
      </c>
      <c r="B674" t="str">
        <f t="shared" si="13"/>
        <v>},</v>
      </c>
      <c r="C674" s="18" t="str">
        <f>IF(AND(MOD(ROW(A669)-1,3)=0, INDEX(artwork.xlsx!J:J,QUOTIENT(ROW(A669)-1,3)+2)&lt;&gt;""),
     artwork.xlsx!$H$1&amp;": """ &amp;SUBSTITUTE(INDEX(artwork.xlsx!H:H,QUOTIENT(ROW(A669)-1,3)+2)," ","") &amp;""",  " &amp;
     artwork.xlsx!$J$1&amp; ": """ &amp; INDEX(artwork.xlsx!J:J,QUOTIENT(ROW(A669)-1,3)+2) &amp;""",  " &amp;
     artwork.xlsx!$L$1&amp; ": """ &amp; SUBSTITUTE(IF(LEFT(INDEX(artwork.xlsx!L:L,QUOTIENT(ROW(A669)-1,3)+2),4)="http","",artwork.xlsx!$M$1) &amp; INDEX(artwork.xlsx!L:L,QUOTIENT(ROW(A669)-1,3)+2),artwork.xlsx!$N$1,"") &amp; """,",
 IF(AND(MOD(ROW(A669)-1,3)=1,INDEX(artwork.xlsx!J:J,QUOTIENT(ROW(A669)-1,3)+2)&lt;&gt;""),
SUBSTITUTE(    artwork.xlsx!$K$1&amp;": '\\n" &amp;
SUBSTITUTE(SUBSTITUTE(SUBSTITUTE(SUBSTITUTE(SUBSTITUTE(INDEX(artwork.xlsx!K:K,QUOTIENT(ROW(A669)-1,3)+2),"'","\'"),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IF(MOD(ROW(A669)-1,3)=2,"","")))</f>
        <v/>
      </c>
    </row>
    <row r="675" spans="1:3" x14ac:dyDescent="0.25">
      <c r="A675" t="str">
        <f>IF(AND(MOD(ROW(A670)-1,3)=0,INDEX(artwork.xlsx!G:G,QUOTIENT(ROW(A670)-1,3)+2)&lt;&gt;""),"/* "&amp;INDEX(artwork.xlsx!G:G,QUOTIENT(ROW(A670)-1,3)+2)&amp;" */","  ")&amp;
IF(AND(INDEX(artwork.xlsx!F:F,QUOTIENT(ROW(A670)-1,3)+2)&lt;&gt;""),"/* "&amp;INDEX(artwork.xlsx!F:F,QUOTIENT(ROW(A670)-1,3)+2)&amp;" */","  ")&amp;IF(AND(ISERROR(MATCH("},",B675:B$5003,0)), ISERROR(MATCH("    ];",$A$5:A671,0))),"];","")</f>
        <v xml:space="preserve">    </v>
      </c>
      <c r="B675" t="str">
        <f t="shared" si="13"/>
        <v>{</v>
      </c>
      <c r="C675" s="18" t="str">
        <f>IF(AND(MOD(ROW(A670)-1,3)=0, INDEX(artwork.xlsx!J:J,QUOTIENT(ROW(A670)-1,3)+2)&lt;&gt;""),
     artwork.xlsx!$H$1&amp;": """ &amp;SUBSTITUTE(INDEX(artwork.xlsx!H:H,QUOTIENT(ROW(A670)-1,3)+2)," ","") &amp;""",  " &amp;
     artwork.xlsx!$J$1&amp; ": """ &amp; INDEX(artwork.xlsx!J:J,QUOTIENT(ROW(A670)-1,3)+2) &amp;""",  " &amp;
     artwork.xlsx!$L$1&amp; ": """ &amp; SUBSTITUTE(IF(LEFT(INDEX(artwork.xlsx!L:L,QUOTIENT(ROW(A670)-1,3)+2),4)="http","",artwork.xlsx!$M$1) &amp; INDEX(artwork.xlsx!L:L,QUOTIENT(ROW(A670)-1,3)+2),artwork.xlsx!$N$1,"") &amp; """,",
 IF(AND(MOD(ROW(A670)-1,3)=1,INDEX(artwork.xlsx!J:J,QUOTIENT(ROW(A670)-1,3)+2)&lt;&gt;""),
SUBSTITUTE(    artwork.xlsx!$K$1&amp;": '\\n" &amp;
SUBSTITUTE(SUBSTITUTE(SUBSTITUTE(SUBSTITUTE(SUBSTITUTE(INDEX(artwork.xlsx!K:K,QUOTIENT(ROW(A670)-1,3)+2),"'","\'"),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IF(MOD(ROW(A670)-1,3)=2,"","")))</f>
        <v>id: "scavenger",  frenchName: "Pilleur",  artwork: "http://wiki.dominionstrategy.com/images/2/21/ScavengerArt.jpg",</v>
      </c>
    </row>
    <row r="676" spans="1:3" ht="180" x14ac:dyDescent="0.25">
      <c r="A676" t="str">
        <f>IF(AND(MOD(ROW(A671)-1,3)=0,INDEX(artwork.xlsx!G:G,QUOTIENT(ROW(A671)-1,3)+2)&lt;&gt;""),"/* "&amp;INDEX(artwork.xlsx!G:G,QUOTIENT(ROW(A671)-1,3)+2)&amp;" */","  ")&amp;
IF(AND(INDEX(artwork.xlsx!F:F,QUOTIENT(ROW(A671)-1,3)+2)&lt;&gt;""),"/* "&amp;INDEX(artwork.xlsx!F:F,QUOTIENT(ROW(A671)-1,3)+2)&amp;" */","  ")&amp;IF(AND(ISERROR(MATCH("},",B676:B$5003,0)), ISERROR(MATCH("    ];",$A$5:A675,0))),"];","")</f>
        <v xml:space="preserve">    </v>
      </c>
      <c r="B676" t="str">
        <f t="shared" si="13"/>
        <v/>
      </c>
      <c r="C676" s="18" t="str">
        <f>IF(AND(MOD(ROW(A671)-1,3)=0, INDEX(artwork.xlsx!J:J,QUOTIENT(ROW(A671)-1,3)+2)&lt;&gt;""),
     artwork.xlsx!$H$1&amp;": """ &amp;SUBSTITUTE(INDEX(artwork.xlsx!H:H,QUOTIENT(ROW(A671)-1,3)+2)," ","") &amp;""",  " &amp;
     artwork.xlsx!$J$1&amp; ": """ &amp; INDEX(artwork.xlsx!J:J,QUOTIENT(ROW(A671)-1,3)+2) &amp;""",  " &amp;
     artwork.xlsx!$L$1&amp; ": """ &amp; SUBSTITUTE(IF(LEFT(INDEX(artwork.xlsx!L:L,QUOTIENT(ROW(A671)-1,3)+2),4)="http","",artwork.xlsx!$M$1) &amp; INDEX(artwork.xlsx!L:L,QUOTIENT(ROW(A671)-1,3)+2),artwork.xlsx!$N$1,"") &amp; """,",
 IF(AND(MOD(ROW(A671)-1,3)=1,INDEX(artwork.xlsx!J:J,QUOTIENT(ROW(A671)-1,3)+2)&lt;&gt;""),
SUBSTITUTE(    artwork.xlsx!$K$1&amp;": '\\n" &amp;
SUBSTITUTE(SUBSTITUTE(SUBSTITUTE(SUBSTITUTE(SUBSTITUTE(INDEX(artwork.xlsx!K:K,QUOTIENT(ROW(A671)-1,3)+2),"'","\'"),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IF(MOD(ROW(A671)-1,3)=2,"","")))</f>
        <v>text_html: '\
&lt;div class="card-text" style="top:20px;"&gt;&lt;div style="position:relative; top:0px;"&gt;\
&lt;div style="display:inline;"&gt;&lt;div style="display:inline; font-size:26px;"&gt;+   &lt;/div&gt;&lt;/div&gt;&lt;br&gt;\
&lt;/div&gt;&lt;div style="position:relative; top:10px;"&gt;&lt;div style="line-height:19px;"&gt;\
&lt;div style="display:inline;"&gt;&lt;div style="display:inline; font-size:19px;"&gt;Vous pouvez mettre votre pioche&lt;/div&gt;&lt;/div&gt;&lt;br&gt;\
&lt;div style="display:inline;"&gt;&lt;div style="display:inline; font-size:19px;"&gt;dans votre défausse. Consultez&lt;/div&gt;&lt;/div&gt;&lt;br&gt;\
&lt;div style="display:inline;"&gt;&lt;div style="display:inline; font-size:19px;"&gt;votre défausse et placez-en une&lt;/div&gt;&lt;/div&gt;&lt;br&gt;\
&lt;div style="display:inline;"&gt;&lt;div style="display:inline; font-size:19px;"&gt;carte sur votre pioche.&lt;/div&gt;&lt;/div&gt;&lt;br&gt;\
&lt;/div&gt;&lt;/div&gt;\
&lt;div class="card-text-coin-icon" style="transform:scale(0.24); top:1px; display: inline;left:143px;"&gt;\
&lt;div class="card-text-coin-text-container" style="display:inline;"&gt;\
&lt;div class="card-text-coin-text" style="color: black; display:inline; top:8px;"&gt;2&lt;/div&gt;&lt;/div&gt;&lt;/div&gt;&lt;/div&gt;'</v>
      </c>
    </row>
    <row r="677" spans="1:3" x14ac:dyDescent="0.25">
      <c r="A677" t="str">
        <f>IF(AND(MOD(ROW(A672)-1,3)=0,INDEX(artwork.xlsx!G:G,QUOTIENT(ROW(A672)-1,3)+2)&lt;&gt;""),"/* "&amp;INDEX(artwork.xlsx!G:G,QUOTIENT(ROW(A672)-1,3)+2)&amp;" */","  ")&amp;
IF(AND(INDEX(artwork.xlsx!F:F,QUOTIENT(ROW(A672)-1,3)+2)&lt;&gt;""),"/* "&amp;INDEX(artwork.xlsx!F:F,QUOTIENT(ROW(A672)-1,3)+2)&amp;" */","  ")&amp;IF(AND(ISERROR(MATCH("},",B677:B$5003,0)), ISERROR(MATCH("    ];",$A$5:A673,0))),"];","")</f>
        <v xml:space="preserve">    </v>
      </c>
      <c r="B677" t="str">
        <f t="shared" si="13"/>
        <v>},</v>
      </c>
      <c r="C677" s="18" t="str">
        <f>IF(AND(MOD(ROW(A672)-1,3)=0, INDEX(artwork.xlsx!J:J,QUOTIENT(ROW(A672)-1,3)+2)&lt;&gt;""),
     artwork.xlsx!$H$1&amp;": """ &amp;SUBSTITUTE(INDEX(artwork.xlsx!H:H,QUOTIENT(ROW(A672)-1,3)+2)," ","") &amp;""",  " &amp;
     artwork.xlsx!$J$1&amp; ": """ &amp; INDEX(artwork.xlsx!J:J,QUOTIENT(ROW(A672)-1,3)+2) &amp;""",  " &amp;
     artwork.xlsx!$L$1&amp; ": """ &amp; SUBSTITUTE(IF(LEFT(INDEX(artwork.xlsx!L:L,QUOTIENT(ROW(A672)-1,3)+2),4)="http","",artwork.xlsx!$M$1) &amp; INDEX(artwork.xlsx!L:L,QUOTIENT(ROW(A672)-1,3)+2),artwork.xlsx!$N$1,"") &amp; """,",
 IF(AND(MOD(ROW(A672)-1,3)=1,INDEX(artwork.xlsx!J:J,QUOTIENT(ROW(A672)-1,3)+2)&lt;&gt;""),
SUBSTITUTE(    artwork.xlsx!$K$1&amp;": '\\n" &amp;
SUBSTITUTE(SUBSTITUTE(SUBSTITUTE(SUBSTITUTE(SUBSTITUTE(INDEX(artwork.xlsx!K:K,QUOTIENT(ROW(A672)-1,3)+2),"'","\'"),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IF(MOD(ROW(A672)-1,3)=2,"","")))</f>
        <v/>
      </c>
    </row>
    <row r="678" spans="1:3" x14ac:dyDescent="0.25">
      <c r="A678" t="str">
        <f>IF(AND(MOD(ROW(A673)-1,3)=0,INDEX(artwork.xlsx!G:G,QUOTIENT(ROW(A673)-1,3)+2)&lt;&gt;""),"/* "&amp;INDEX(artwork.xlsx!G:G,QUOTIENT(ROW(A673)-1,3)+2)&amp;" */","  ")&amp;
IF(AND(INDEX(artwork.xlsx!F:F,QUOTIENT(ROW(A673)-1,3)+2)&lt;&gt;""),"/* "&amp;INDEX(artwork.xlsx!F:F,QUOTIENT(ROW(A673)-1,3)+2)&amp;" */","  ")&amp;IF(AND(ISERROR(MATCH("},",B678:B$5003,0)), ISERROR(MATCH("    ];",$A$5:A674,0))),"];","")</f>
        <v xml:space="preserve">    </v>
      </c>
      <c r="B678" t="str">
        <f t="shared" si="13"/>
        <v>{</v>
      </c>
      <c r="C678" s="18" t="str">
        <f>IF(AND(MOD(ROW(A673)-1,3)=0, INDEX(artwork.xlsx!J:J,QUOTIENT(ROW(A673)-1,3)+2)&lt;&gt;""),
     artwork.xlsx!$H$1&amp;": """ &amp;SUBSTITUTE(INDEX(artwork.xlsx!H:H,QUOTIENT(ROW(A673)-1,3)+2)," ","") &amp;""",  " &amp;
     artwork.xlsx!$J$1&amp; ": """ &amp; INDEX(artwork.xlsx!J:J,QUOTIENT(ROW(A673)-1,3)+2) &amp;""",  " &amp;
     artwork.xlsx!$L$1&amp; ": """ &amp; SUBSTITUTE(IF(LEFT(INDEX(artwork.xlsx!L:L,QUOTIENT(ROW(A673)-1,3)+2),4)="http","",artwork.xlsx!$M$1) &amp; INDEX(artwork.xlsx!L:L,QUOTIENT(ROW(A673)-1,3)+2),artwork.xlsx!$N$1,"") &amp; """,",
 IF(AND(MOD(ROW(A673)-1,3)=1,INDEX(artwork.xlsx!J:J,QUOTIENT(ROW(A673)-1,3)+2)&lt;&gt;""),
SUBSTITUTE(    artwork.xlsx!$K$1&amp;": '\\n" &amp;
SUBSTITUTE(SUBSTITUTE(SUBSTITUTE(SUBSTITUTE(SUBSTITUTE(INDEX(artwork.xlsx!K:K,QUOTIENT(ROW(A673)-1,3)+2),"'","\'"),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IF(MOD(ROW(A673)-1,3)=2,"","")))</f>
        <v>id: "marketsquare",  frenchName: "Place du marché",  artwork: "http://wiki.dominionstrategy.com/images/d/dd/Market_SquareArt.jpg",</v>
      </c>
    </row>
    <row r="679" spans="1:3" ht="150" x14ac:dyDescent="0.25">
      <c r="A679" t="str">
        <f>IF(AND(MOD(ROW(A674)-1,3)=0,INDEX(artwork.xlsx!G:G,QUOTIENT(ROW(A674)-1,3)+2)&lt;&gt;""),"/* "&amp;INDEX(artwork.xlsx!G:G,QUOTIENT(ROW(A674)-1,3)+2)&amp;" */","  ")&amp;
IF(AND(INDEX(artwork.xlsx!F:F,QUOTIENT(ROW(A674)-1,3)+2)&lt;&gt;""),"/* "&amp;INDEX(artwork.xlsx!F:F,QUOTIENT(ROW(A674)-1,3)+2)&amp;" */","  ")&amp;IF(AND(ISERROR(MATCH("},",B679:B$5003,0)), ISERROR(MATCH("    ];",$A$5:A678,0))),"];","")</f>
        <v xml:space="preserve">    </v>
      </c>
      <c r="B679" t="str">
        <f t="shared" si="13"/>
        <v/>
      </c>
      <c r="C679" s="18" t="str">
        <f>IF(AND(MOD(ROW(A674)-1,3)=0, INDEX(artwork.xlsx!J:J,QUOTIENT(ROW(A674)-1,3)+2)&lt;&gt;""),
     artwork.xlsx!$H$1&amp;": """ &amp;SUBSTITUTE(INDEX(artwork.xlsx!H:H,QUOTIENT(ROW(A674)-1,3)+2)," ","") &amp;""",  " &amp;
     artwork.xlsx!$J$1&amp; ": """ &amp; INDEX(artwork.xlsx!J:J,QUOTIENT(ROW(A674)-1,3)+2) &amp;""",  " &amp;
     artwork.xlsx!$L$1&amp; ": """ &amp; SUBSTITUTE(IF(LEFT(INDEX(artwork.xlsx!L:L,QUOTIENT(ROW(A674)-1,3)+2),4)="http","",artwork.xlsx!$M$1) &amp; INDEX(artwork.xlsx!L:L,QUOTIENT(ROW(A674)-1,3)+2),artwork.xlsx!$N$1,"") &amp; """,",
 IF(AND(MOD(ROW(A674)-1,3)=1,INDEX(artwork.xlsx!J:J,QUOTIENT(ROW(A674)-1,3)+2)&lt;&gt;""),
SUBSTITUTE(    artwork.xlsx!$K$1&amp;": '\\n" &amp;
SUBSTITUTE(SUBSTITUTE(SUBSTITUTE(SUBSTITUTE(SUBSTITUTE(INDEX(artwork.xlsx!K:K,QUOTIENT(ROW(A674)-1,3)+2),"'","\'"),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IF(MOD(ROW(A674)-1,3)=2,"","")))</f>
        <v>text_html: '\
&lt;div class="card-text" style="top:10px;"&gt;&lt;div style="position:relative; top:3px;"&gt;&lt;div style="font-weight: bold;"&gt;&lt;div style="line-height:22px;"&gt;\
&lt;div style="display:inline;"&gt;&lt;div style="display:inline; font-size:23px;"&gt;+1 Carte&lt;/div&gt;&lt;/div&gt;&lt;br&gt;\
&lt;div style="display:inline;"&gt;&lt;div style="display:inline; font-size:23px;"&gt;+1 Action&lt;/div&gt;&lt;/div&gt;&lt;br&gt;\
&lt;div style="display:inline;"&gt;&lt;div style="display:inline; font-size:23px;"&gt;+1 Achat&lt;/div&gt;&lt;/div&gt;&lt;br&gt;\
&lt;/div&gt;&lt;/div&gt;&lt;/div&gt;&lt;div class="horizontal-line" style="width:200px; height:3px;margin-top:15px;"&gt;&lt;/div&gt;&lt;div style="position:relative; top:6px;"&gt;&lt;div style="line-height:18px;"&gt;\
&lt;div style="display:inline;"&gt;&lt;div style="display:inline; font-size:19px;"&gt;Quand une de vos cartes est écartée,&lt;/div&gt;&lt;/div&gt;&lt;br&gt;\
&lt;div style="display:inline;"&gt;&lt;div style="display:inline; font-size:19px;"&gt;vous pouvez défausser cette carte&lt;/div&gt;&lt;/div&gt;&lt;br&gt;\
&lt;div style="display:inline;"&gt;&lt;div style="display:inline; font-size:19px;"&gt;de votre main pour recevoir un Or.&lt;/div&gt;&lt;/div&gt;&lt;br&gt;\
&lt;/div&gt;&lt;/div&gt;&lt;/div&gt;'</v>
      </c>
    </row>
    <row r="680" spans="1:3" x14ac:dyDescent="0.25">
      <c r="A680" t="str">
        <f>IF(AND(MOD(ROW(A675)-1,3)=0,INDEX(artwork.xlsx!G:G,QUOTIENT(ROW(A675)-1,3)+2)&lt;&gt;""),"/* "&amp;INDEX(artwork.xlsx!G:G,QUOTIENT(ROW(A675)-1,3)+2)&amp;" */","  ")&amp;
IF(AND(INDEX(artwork.xlsx!F:F,QUOTIENT(ROW(A675)-1,3)+2)&lt;&gt;""),"/* "&amp;INDEX(artwork.xlsx!F:F,QUOTIENT(ROW(A675)-1,3)+2)&amp;" */","  ")&amp;IF(AND(ISERROR(MATCH("},",B680:B$5003,0)), ISERROR(MATCH("    ];",$A$5:A676,0))),"];","")</f>
        <v xml:space="preserve">    </v>
      </c>
      <c r="B680" t="str">
        <f t="shared" si="13"/>
        <v>},</v>
      </c>
      <c r="C680" s="18" t="str">
        <f>IF(AND(MOD(ROW(A675)-1,3)=0, INDEX(artwork.xlsx!J:J,QUOTIENT(ROW(A675)-1,3)+2)&lt;&gt;""),
     artwork.xlsx!$H$1&amp;": """ &amp;SUBSTITUTE(INDEX(artwork.xlsx!H:H,QUOTIENT(ROW(A675)-1,3)+2)," ","") &amp;""",  " &amp;
     artwork.xlsx!$J$1&amp; ": """ &amp; INDEX(artwork.xlsx!J:J,QUOTIENT(ROW(A675)-1,3)+2) &amp;""",  " &amp;
     artwork.xlsx!$L$1&amp; ": """ &amp; SUBSTITUTE(IF(LEFT(INDEX(artwork.xlsx!L:L,QUOTIENT(ROW(A675)-1,3)+2),4)="http","",artwork.xlsx!$M$1) &amp; INDEX(artwork.xlsx!L:L,QUOTIENT(ROW(A675)-1,3)+2),artwork.xlsx!$N$1,"") &amp; """,",
 IF(AND(MOD(ROW(A675)-1,3)=1,INDEX(artwork.xlsx!J:J,QUOTIENT(ROW(A675)-1,3)+2)&lt;&gt;""),
SUBSTITUTE(    artwork.xlsx!$K$1&amp;": '\\n" &amp;
SUBSTITUTE(SUBSTITUTE(SUBSTITUTE(SUBSTITUTE(SUBSTITUTE(INDEX(artwork.xlsx!K:K,QUOTIENT(ROW(A675)-1,3)+2),"'","\'"),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IF(MOD(ROW(A675)-1,3)=2,"","")))</f>
        <v/>
      </c>
    </row>
    <row r="681" spans="1:3" x14ac:dyDescent="0.25">
      <c r="A681" t="str">
        <f>IF(AND(MOD(ROW(A676)-1,3)=0,INDEX(artwork.xlsx!G:G,QUOTIENT(ROW(A676)-1,3)+2)&lt;&gt;""),"/* "&amp;INDEX(artwork.xlsx!G:G,QUOTIENT(ROW(A676)-1,3)+2)&amp;" */","  ")&amp;
IF(AND(INDEX(artwork.xlsx!F:F,QUOTIENT(ROW(A676)-1,3)+2)&lt;&gt;""),"/* "&amp;INDEX(artwork.xlsx!F:F,QUOTIENT(ROW(A676)-1,3)+2)&amp;" */","  ")&amp;IF(AND(ISERROR(MATCH("},",B681:B$5003,0)), ISERROR(MATCH("    ];",$A$5:A677,0))),"];","")</f>
        <v xml:space="preserve">    </v>
      </c>
      <c r="B681" t="str">
        <f t="shared" si="13"/>
        <v>{</v>
      </c>
      <c r="C681" s="18" t="str">
        <f>IF(AND(MOD(ROW(A676)-1,3)=0, INDEX(artwork.xlsx!J:J,QUOTIENT(ROW(A676)-1,3)+2)&lt;&gt;""),
     artwork.xlsx!$H$1&amp;": """ &amp;SUBSTITUTE(INDEX(artwork.xlsx!H:H,QUOTIENT(ROW(A676)-1,3)+2)," ","") &amp;""",  " &amp;
     artwork.xlsx!$J$1&amp; ": """ &amp; INDEX(artwork.xlsx!J:J,QUOTIENT(ROW(A676)-1,3)+2) &amp;""",  " &amp;
     artwork.xlsx!$L$1&amp; ": """ &amp; SUBSTITUTE(IF(LEFT(INDEX(artwork.xlsx!L:L,QUOTIENT(ROW(A676)-1,3)+2),4)="http","",artwork.xlsx!$M$1) &amp; INDEX(artwork.xlsx!L:L,QUOTIENT(ROW(A676)-1,3)+2),artwork.xlsx!$N$1,"") &amp; """,",
 IF(AND(MOD(ROW(A676)-1,3)=1,INDEX(artwork.xlsx!J:J,QUOTIENT(ROW(A676)-1,3)+2)&lt;&gt;""),
SUBSTITUTE(    artwork.xlsx!$K$1&amp;": '\\n" &amp;
SUBSTITUTE(SUBSTITUTE(SUBSTITUTE(SUBSTITUTE(SUBSTITUTE(INDEX(artwork.xlsx!K:K,QUOTIENT(ROW(A676)-1,3)+2),"'","\'"),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IF(MOD(ROW(A676)-1,3)=2,"","")))</f>
        <v>id: "urchin",  frenchName: "Orphelin",  artwork: "http://wiki.dominionstrategy.com/images/1/15/UrchinArt.jpg",</v>
      </c>
    </row>
    <row r="682" spans="1:3" ht="195" x14ac:dyDescent="0.25">
      <c r="A682" t="str">
        <f>IF(AND(MOD(ROW(A677)-1,3)=0,INDEX(artwork.xlsx!G:G,QUOTIENT(ROW(A677)-1,3)+2)&lt;&gt;""),"/* "&amp;INDEX(artwork.xlsx!G:G,QUOTIENT(ROW(A677)-1,3)+2)&amp;" */","  ")&amp;
IF(AND(INDEX(artwork.xlsx!F:F,QUOTIENT(ROW(A677)-1,3)+2)&lt;&gt;""),"/* "&amp;INDEX(artwork.xlsx!F:F,QUOTIENT(ROW(A677)-1,3)+2)&amp;" */","  ")&amp;IF(AND(ISERROR(MATCH("},",B682:B$5003,0)), ISERROR(MATCH("    ];",$A$5:A681,0))),"];","")</f>
        <v xml:space="preserve">    </v>
      </c>
      <c r="B682" t="str">
        <f t="shared" si="13"/>
        <v/>
      </c>
      <c r="C682" s="18" t="str">
        <f>IF(AND(MOD(ROW(A677)-1,3)=0, INDEX(artwork.xlsx!J:J,QUOTIENT(ROW(A677)-1,3)+2)&lt;&gt;""),
     artwork.xlsx!$H$1&amp;": """ &amp;SUBSTITUTE(INDEX(artwork.xlsx!H:H,QUOTIENT(ROW(A677)-1,3)+2)," ","") &amp;""",  " &amp;
     artwork.xlsx!$J$1&amp; ": """ &amp; INDEX(artwork.xlsx!J:J,QUOTIENT(ROW(A677)-1,3)+2) &amp;""",  " &amp;
     artwork.xlsx!$L$1&amp; ": """ &amp; SUBSTITUTE(IF(LEFT(INDEX(artwork.xlsx!L:L,QUOTIENT(ROW(A677)-1,3)+2),4)="http","",artwork.xlsx!$M$1) &amp; INDEX(artwork.xlsx!L:L,QUOTIENT(ROW(A677)-1,3)+2),artwork.xlsx!$N$1,"") &amp; """,",
 IF(AND(MOD(ROW(A677)-1,3)=1,INDEX(artwork.xlsx!J:J,QUOTIENT(ROW(A677)-1,3)+2)&lt;&gt;""),
SUBSTITUTE(    artwork.xlsx!$K$1&amp;": '\\n" &amp;
SUBSTITUTE(SUBSTITUTE(SUBSTITUTE(SUBSTITUTE(SUBSTITUTE(INDEX(artwork.xlsx!K:K,QUOTIENT(ROW(A677)-1,3)+2),"'","\'"),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IF(MOD(ROW(A677)-1,3)=2,"","")))</f>
        <v>text_html: '\
&lt;div class="card-text" style="top:2px;"&gt;&lt;div style="position:relative; top:3px;"&gt;&lt;div style="font-weight: bold;"&gt;&lt;div style="line-height:22px;"&gt;\
&lt;div style="display:inline;"&gt;&lt;div style="display:inline; font-size:24px;"&gt;+1 Carte&lt;/div&gt;&lt;/div&gt;&lt;br&gt;\
&lt;div style="display:inline;"&gt;&lt;div style="display:inline; font-size:24px;"&gt;+1 Action&lt;/div&gt;&lt;/div&gt;&lt;br&gt;\
&lt;/div&gt;&lt;/div&gt;&lt;/div&gt;&lt;div style="position:relative; top:0px;"&gt;&lt;div style="line-height:16px;"&gt;\
&lt;div style="display:inline;"&gt;&lt;div style="display:inline; font-size:18px;"&gt;Tous vos adversaires défaussent&lt;/div&gt;&lt;/div&gt;&lt;br&gt;\
&lt;div style="display:inline;"&gt;&lt;div style="display:inline; font-size:18px;"&gt;jusqu\'à avoir 4 cartes en main.&lt;/div&gt;&lt;/div&gt;&lt;br&gt;\
&lt;/div&gt;&lt;/div&gt;&lt;div class="horizontal-line" style="width:200px; height:2px;margin-top:7px;"&gt;&lt;/div&gt;&lt;div style="position:relative; top:0px;"&gt;&lt;div style="line-height:14px;"&gt;\
&lt;div style="display:inline;"&gt;&lt;div style="display:inline; font-size:16px;"&gt;Quand vous jouez une autre carte Attaque&lt;/div&gt;&lt;/div&gt;&lt;br&gt;\
&lt;div style="display:inline;"&gt;&lt;div style="display:inline; font-size:16px;"&gt; alors que cette carte est en jeu, vous pouvez&lt;/div&gt;&lt;/div&gt;&lt;br&gt;\
&lt;div style="display:inline;"&gt;&lt;div style="display:inline; font-size:16px;"&gt;d\'abord écarter cette carte pour recevoir un&lt;/div&gt;&lt;/div&gt;&lt;br&gt;\
&lt;div style="display:inline;"&gt;&lt;div style="display:inline; font-size:16px;"&gt;Mercenaire de la pile des Mercenaires.&lt;/div&gt;&lt;/div&gt;&lt;br&gt;\
&lt;/div&gt;&lt;/div&gt;&lt;/div&gt;'</v>
      </c>
    </row>
    <row r="683" spans="1:3" x14ac:dyDescent="0.25">
      <c r="A683" t="str">
        <f>IF(AND(MOD(ROW(A678)-1,3)=0,INDEX(artwork.xlsx!G:G,QUOTIENT(ROW(A678)-1,3)+2)&lt;&gt;""),"/* "&amp;INDEX(artwork.xlsx!G:G,QUOTIENT(ROW(A678)-1,3)+2)&amp;" */","  ")&amp;
IF(AND(INDEX(artwork.xlsx!F:F,QUOTIENT(ROW(A678)-1,3)+2)&lt;&gt;""),"/* "&amp;INDEX(artwork.xlsx!F:F,QUOTIENT(ROW(A678)-1,3)+2)&amp;" */","  ")&amp;IF(AND(ISERROR(MATCH("},",B683:B$5003,0)), ISERROR(MATCH("    ];",$A$5:A679,0))),"];","")</f>
        <v xml:space="preserve">    </v>
      </c>
      <c r="B683" t="str">
        <f t="shared" si="13"/>
        <v>},</v>
      </c>
      <c r="C683" s="18" t="str">
        <f>IF(AND(MOD(ROW(A678)-1,3)=0, INDEX(artwork.xlsx!J:J,QUOTIENT(ROW(A678)-1,3)+2)&lt;&gt;""),
     artwork.xlsx!$H$1&amp;": """ &amp;SUBSTITUTE(INDEX(artwork.xlsx!H:H,QUOTIENT(ROW(A678)-1,3)+2)," ","") &amp;""",  " &amp;
     artwork.xlsx!$J$1&amp; ": """ &amp; INDEX(artwork.xlsx!J:J,QUOTIENT(ROW(A678)-1,3)+2) &amp;""",  " &amp;
     artwork.xlsx!$L$1&amp; ": """ &amp; SUBSTITUTE(IF(LEFT(INDEX(artwork.xlsx!L:L,QUOTIENT(ROW(A678)-1,3)+2),4)="http","",artwork.xlsx!$M$1) &amp; INDEX(artwork.xlsx!L:L,QUOTIENT(ROW(A678)-1,3)+2),artwork.xlsx!$N$1,"") &amp; """,",
 IF(AND(MOD(ROW(A678)-1,3)=1,INDEX(artwork.xlsx!J:J,QUOTIENT(ROW(A678)-1,3)+2)&lt;&gt;""),
SUBSTITUTE(    artwork.xlsx!$K$1&amp;": '\\n" &amp;
SUBSTITUTE(SUBSTITUTE(SUBSTITUTE(SUBSTITUTE(SUBSTITUTE(INDEX(artwork.xlsx!K:K,QUOTIENT(ROW(A678)-1,3)+2),"'","\'"),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IF(MOD(ROW(A678)-1,3)=2,"","")))</f>
        <v/>
      </c>
    </row>
    <row r="684" spans="1:3" x14ac:dyDescent="0.25">
      <c r="A684" t="str">
        <f>IF(AND(MOD(ROW(A679)-1,3)=0,INDEX(artwork.xlsx!G:G,QUOTIENT(ROW(A679)-1,3)+2)&lt;&gt;""),"/* "&amp;INDEX(artwork.xlsx!G:G,QUOTIENT(ROW(A679)-1,3)+2)&amp;" */","  ")&amp;
IF(AND(INDEX(artwork.xlsx!F:F,QUOTIENT(ROW(A679)-1,3)+2)&lt;&gt;""),"/* "&amp;INDEX(artwork.xlsx!F:F,QUOTIENT(ROW(A679)-1,3)+2)&amp;" */","  ")&amp;IF(AND(ISERROR(MATCH("},",B684:B$5003,0)), ISERROR(MATCH("    ];",$A$5:A680,0))),"];","")</f>
        <v xml:space="preserve">    </v>
      </c>
      <c r="B684" t="str">
        <f t="shared" si="13"/>
        <v>{</v>
      </c>
      <c r="C684" s="18" t="str">
        <f>IF(AND(MOD(ROW(A679)-1,3)=0, INDEX(artwork.xlsx!J:J,QUOTIENT(ROW(A679)-1,3)+2)&lt;&gt;""),
     artwork.xlsx!$H$1&amp;": """ &amp;SUBSTITUTE(INDEX(artwork.xlsx!H:H,QUOTIENT(ROW(A679)-1,3)+2)," ","") &amp;""",  " &amp;
     artwork.xlsx!$J$1&amp; ": """ &amp; INDEX(artwork.xlsx!J:J,QUOTIENT(ROW(A679)-1,3)+2) &amp;""",  " &amp;
     artwork.xlsx!$L$1&amp; ": """ &amp; SUBSTITUTE(IF(LEFT(INDEX(artwork.xlsx!L:L,QUOTIENT(ROW(A679)-1,3)+2),4)="http","",artwork.xlsx!$M$1) &amp; INDEX(artwork.xlsx!L:L,QUOTIENT(ROW(A679)-1,3)+2),artwork.xlsx!$N$1,"") &amp; """,",
 IF(AND(MOD(ROW(A679)-1,3)=1,INDEX(artwork.xlsx!J:J,QUOTIENT(ROW(A679)-1,3)+2)&lt;&gt;""),
SUBSTITUTE(    artwork.xlsx!$K$1&amp;": '\\n" &amp;
SUBSTITUTE(SUBSTITUTE(SUBSTITUTE(SUBSTITUTE(SUBSTITUTE(INDEX(artwork.xlsx!K:K,QUOTIENT(ROW(A679)-1,3)+2),"'","\'"),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IF(MOD(ROW(A679)-1,3)=2,"","")))</f>
        <v>id: "rats",  frenchName: "Rats",  artwork: "http://wiki.dominionstrategy.com/images/3/3b/RatsArt.jpg",</v>
      </c>
    </row>
    <row r="685" spans="1:3" ht="180" x14ac:dyDescent="0.25">
      <c r="A685" t="str">
        <f>IF(AND(MOD(ROW(A680)-1,3)=0,INDEX(artwork.xlsx!G:G,QUOTIENT(ROW(A680)-1,3)+2)&lt;&gt;""),"/* "&amp;INDEX(artwork.xlsx!G:G,QUOTIENT(ROW(A680)-1,3)+2)&amp;" */","  ")&amp;
IF(AND(INDEX(artwork.xlsx!F:F,QUOTIENT(ROW(A680)-1,3)+2)&lt;&gt;""),"/* "&amp;INDEX(artwork.xlsx!F:F,QUOTIENT(ROW(A680)-1,3)+2)&amp;" */","  ")&amp;IF(AND(ISERROR(MATCH("},",B685:B$5003,0)), ISERROR(MATCH("    ];",$A$5:A684,0))),"];","")</f>
        <v xml:space="preserve">    </v>
      </c>
      <c r="B685" t="str">
        <f t="shared" si="13"/>
        <v/>
      </c>
      <c r="C685" s="18" t="str">
        <f>IF(AND(MOD(ROW(A680)-1,3)=0, INDEX(artwork.xlsx!J:J,QUOTIENT(ROW(A680)-1,3)+2)&lt;&gt;""),
     artwork.xlsx!$H$1&amp;": """ &amp;SUBSTITUTE(INDEX(artwork.xlsx!H:H,QUOTIENT(ROW(A680)-1,3)+2)," ","") &amp;""",  " &amp;
     artwork.xlsx!$J$1&amp; ": """ &amp; INDEX(artwork.xlsx!J:J,QUOTIENT(ROW(A680)-1,3)+2) &amp;""",  " &amp;
     artwork.xlsx!$L$1&amp; ": """ &amp; SUBSTITUTE(IF(LEFT(INDEX(artwork.xlsx!L:L,QUOTIENT(ROW(A680)-1,3)+2),4)="http","",artwork.xlsx!$M$1) &amp; INDEX(artwork.xlsx!L:L,QUOTIENT(ROW(A680)-1,3)+2),artwork.xlsx!$N$1,"") &amp; """,",
 IF(AND(MOD(ROW(A680)-1,3)=1,INDEX(artwork.xlsx!J:J,QUOTIENT(ROW(A680)-1,3)+2)&lt;&gt;""),
SUBSTITUTE(    artwork.xlsx!$K$1&amp;": '\\n" &amp;
SUBSTITUTE(SUBSTITUTE(SUBSTITUTE(SUBSTITUTE(SUBSTITUTE(INDEX(artwork.xlsx!K:K,QUOTIENT(ROW(A680)-1,3)+2),"'","\'"),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IF(MOD(ROW(A680)-1,3)=2,"","")))</f>
        <v>text_html: '\
&lt;div class="card-text" style="top:5px;"&gt;&lt;div style="position:relative; top:0px;"&gt;&lt;div style="font-weight: bold;"&gt;&lt;div style="line-height:24px;"&gt;\
&lt;div style="display:inline;"&gt;&lt;div style="display:inline; font-size:26px;"&gt;+1 Carte&lt;/div&gt;&lt;/div&gt;&lt;br&gt;\
&lt;div style="display:inline;"&gt;&lt;div style="display:inline; font-size:26px;"&gt;+1 Action&lt;/div&gt;&lt;/div&gt;&lt;br&gt;\
&lt;/div&gt;&lt;/div&gt;&lt;/div&gt;&lt;div style="position:relative; top:2px;"&gt;&lt;div style="line-height:19px;"&gt;\
&lt;div style="display:inline;"&gt;&lt;div style="display:inline; font-size:19px;"&gt;Recevez un Rats. Écartez une carte&lt;/div&gt;&lt;/div&gt;&lt;br&gt;\
&lt;div style="display:inline;"&gt;&lt;div style="display:inline; font-size:19px;"&gt;de votre main autre qu\'un Rats&lt;/div&gt;&lt;/div&gt;&lt;br&gt;\
&lt;div style="display:inline;"&gt;&lt;div style="display:inline; font-size:19px;"&gt;(ou dévoilez une main de Rats).&lt;/div&gt;&lt;/div&gt;&lt;br&gt;\
&lt;/div&gt;&lt;/div&gt;&lt;div class="horizontal-line" style="width:200px; height:3px;margin-top:7px;"&gt;&lt;/div&gt;&lt;div style="position:relative; top:-3px;"&gt;&lt;div style="line-height:19px;"&gt;\
&lt;div style="display:inline;"&gt;&lt;div style="display:inline; font-size:19px;"&gt;Quand vous écartez cette carte, &lt;/div&gt;&lt;/div&gt;&lt;br&gt;\
&lt;div style="display:inline;"&gt;&lt;div style="display:inline; font-size:19px;"&gt;&lt;div style="display: inline; font-weight: bold;"&gt;+1 Carte&lt;/div&gt;.&lt;/div&gt;&lt;/div&gt;&lt;br&gt;\
&lt;/div&gt;&lt;/div&gt;&lt;/div&gt;'</v>
      </c>
    </row>
    <row r="686" spans="1:3" x14ac:dyDescent="0.25">
      <c r="A686" t="str">
        <f>IF(AND(MOD(ROW(A681)-1,3)=0,INDEX(artwork.xlsx!G:G,QUOTIENT(ROW(A681)-1,3)+2)&lt;&gt;""),"/* "&amp;INDEX(artwork.xlsx!G:G,QUOTIENT(ROW(A681)-1,3)+2)&amp;" */","  ")&amp;
IF(AND(INDEX(artwork.xlsx!F:F,QUOTIENT(ROW(A681)-1,3)+2)&lt;&gt;""),"/* "&amp;INDEX(artwork.xlsx!F:F,QUOTIENT(ROW(A681)-1,3)+2)&amp;" */","  ")&amp;IF(AND(ISERROR(MATCH("},",B686:B$5003,0)), ISERROR(MATCH("    ];",$A$5:A682,0))),"];","")</f>
        <v xml:space="preserve">    </v>
      </c>
      <c r="B686" t="str">
        <f t="shared" si="13"/>
        <v>},</v>
      </c>
      <c r="C686" s="18" t="str">
        <f>IF(AND(MOD(ROW(A681)-1,3)=0, INDEX(artwork.xlsx!J:J,QUOTIENT(ROW(A681)-1,3)+2)&lt;&gt;""),
     artwork.xlsx!$H$1&amp;": """ &amp;SUBSTITUTE(INDEX(artwork.xlsx!H:H,QUOTIENT(ROW(A681)-1,3)+2)," ","") &amp;""",  " &amp;
     artwork.xlsx!$J$1&amp; ": """ &amp; INDEX(artwork.xlsx!J:J,QUOTIENT(ROW(A681)-1,3)+2) &amp;""",  " &amp;
     artwork.xlsx!$L$1&amp; ": """ &amp; SUBSTITUTE(IF(LEFT(INDEX(artwork.xlsx!L:L,QUOTIENT(ROW(A681)-1,3)+2),4)="http","",artwork.xlsx!$M$1) &amp; INDEX(artwork.xlsx!L:L,QUOTIENT(ROW(A681)-1,3)+2),artwork.xlsx!$N$1,"") &amp; """,",
 IF(AND(MOD(ROW(A681)-1,3)=1,INDEX(artwork.xlsx!J:J,QUOTIENT(ROW(A681)-1,3)+2)&lt;&gt;""),
SUBSTITUTE(    artwork.xlsx!$K$1&amp;": '\\n" &amp;
SUBSTITUTE(SUBSTITUTE(SUBSTITUTE(SUBSTITUTE(SUBSTITUTE(INDEX(artwork.xlsx!K:K,QUOTIENT(ROW(A681)-1,3)+2),"'","\'"),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IF(MOD(ROW(A681)-1,3)=2,"","")))</f>
        <v/>
      </c>
    </row>
    <row r="687" spans="1:3" x14ac:dyDescent="0.25">
      <c r="A687" t="str">
        <f>IF(AND(MOD(ROW(A682)-1,3)=0,INDEX(artwork.xlsx!G:G,QUOTIENT(ROW(A682)-1,3)+2)&lt;&gt;""),"/* "&amp;INDEX(artwork.xlsx!G:G,QUOTIENT(ROW(A682)-1,3)+2)&amp;" */","  ")&amp;
IF(AND(INDEX(artwork.xlsx!F:F,QUOTIENT(ROW(A682)-1,3)+2)&lt;&gt;""),"/* "&amp;INDEX(artwork.xlsx!F:F,QUOTIENT(ROW(A682)-1,3)+2)&amp;" */","  ")&amp;IF(AND(ISERROR(MATCH("},",B687:B$5003,0)), ISERROR(MATCH("    ];",$A$5:A683,0))),"];","")</f>
        <v xml:space="preserve">    </v>
      </c>
      <c r="B687" t="str">
        <f t="shared" si="13"/>
        <v>{</v>
      </c>
      <c r="C687" s="18" t="str">
        <f>IF(AND(MOD(ROW(A682)-1,3)=0, INDEX(artwork.xlsx!J:J,QUOTIENT(ROW(A682)-1,3)+2)&lt;&gt;""),
     artwork.xlsx!$H$1&amp;": """ &amp;SUBSTITUTE(INDEX(artwork.xlsx!H:H,QUOTIENT(ROW(A682)-1,3)+2)," ","") &amp;""",  " &amp;
     artwork.xlsx!$J$1&amp; ": """ &amp; INDEX(artwork.xlsx!J:J,QUOTIENT(ROW(A682)-1,3)+2) &amp;""",  " &amp;
     artwork.xlsx!$L$1&amp; ": """ &amp; SUBSTITUTE(IF(LEFT(INDEX(artwork.xlsx!L:L,QUOTIENT(ROW(A682)-1,3)+2),4)="http","",artwork.xlsx!$M$1) &amp; INDEX(artwork.xlsx!L:L,QUOTIENT(ROW(A682)-1,3)+2),artwork.xlsx!$N$1,"") &amp; """,",
 IF(AND(MOD(ROW(A682)-1,3)=1,INDEX(artwork.xlsx!J:J,QUOTIENT(ROW(A682)-1,3)+2)&lt;&gt;""),
SUBSTITUTE(    artwork.xlsx!$K$1&amp;": '\\n" &amp;
SUBSTITUTE(SUBSTITUTE(SUBSTITUTE(SUBSTITUTE(SUBSTITUTE(INDEX(artwork.xlsx!K:K,QUOTIENT(ROW(A682)-1,3)+2),"'","\'"),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IF(MOD(ROW(A682)-1,3)=2,"","")))</f>
        <v>id: "sage",  frenchName: "Sage",  artwork: "http://wiki.dominionstrategy.com/images/d/d6/SageArt.jpg",</v>
      </c>
    </row>
    <row r="688" spans="1:3" ht="180" x14ac:dyDescent="0.25">
      <c r="A688" t="str">
        <f>IF(AND(MOD(ROW(A683)-1,3)=0,INDEX(artwork.xlsx!G:G,QUOTIENT(ROW(A683)-1,3)+2)&lt;&gt;""),"/* "&amp;INDEX(artwork.xlsx!G:G,QUOTIENT(ROW(A683)-1,3)+2)&amp;" */","  ")&amp;
IF(AND(INDEX(artwork.xlsx!F:F,QUOTIENT(ROW(A683)-1,3)+2)&lt;&gt;""),"/* "&amp;INDEX(artwork.xlsx!F:F,QUOTIENT(ROW(A683)-1,3)+2)&amp;" */","  ")&amp;IF(AND(ISERROR(MATCH("},",B688:B$5003,0)), ISERROR(MATCH("    ];",$A$5:A687,0))),"];","")</f>
        <v xml:space="preserve">    </v>
      </c>
      <c r="B688" t="str">
        <f t="shared" si="13"/>
        <v/>
      </c>
      <c r="C688" s="18" t="str">
        <f>IF(AND(MOD(ROW(A683)-1,3)=0, INDEX(artwork.xlsx!J:J,QUOTIENT(ROW(A683)-1,3)+2)&lt;&gt;""),
     artwork.xlsx!$H$1&amp;": """ &amp;SUBSTITUTE(INDEX(artwork.xlsx!H:H,QUOTIENT(ROW(A683)-1,3)+2)," ","") &amp;""",  " &amp;
     artwork.xlsx!$J$1&amp; ": """ &amp; INDEX(artwork.xlsx!J:J,QUOTIENT(ROW(A683)-1,3)+2) &amp;""",  " &amp;
     artwork.xlsx!$L$1&amp; ": """ &amp; SUBSTITUTE(IF(LEFT(INDEX(artwork.xlsx!L:L,QUOTIENT(ROW(A683)-1,3)+2),4)="http","",artwork.xlsx!$M$1) &amp; INDEX(artwork.xlsx!L:L,QUOTIENT(ROW(A683)-1,3)+2),artwork.xlsx!$N$1,"") &amp; """,",
 IF(AND(MOD(ROW(A683)-1,3)=1,INDEX(artwork.xlsx!J:J,QUOTIENT(ROW(A683)-1,3)+2)&lt;&gt;""),
SUBSTITUTE(    artwork.xlsx!$K$1&amp;": '\\n" &amp;
SUBSTITUTE(SUBSTITUTE(SUBSTITUTE(SUBSTITUTE(SUBSTITUTE(INDEX(artwork.xlsx!K:K,QUOTIENT(ROW(A683)-1,3)+2),"'","\'"),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IF(MOD(ROW(A683)-1,3)=2,"","")))</f>
        <v>text_html: '\
&lt;div class="card-text" style="top:20px;"&gt;&lt;div style="position:relative; top:0px;"&gt;&lt;div style="font-weight: bold;"&gt;&lt;div style="line-height:24px;"&gt;\
&lt;div style="display:inline;"&gt;&lt;div style="display:inline; font-size:26px;"&gt;+1 Action&lt;/div&gt;&lt;/div&gt;&lt;br&gt;\
&lt;/div&gt;&lt;/div&gt;&lt;/div&gt;&lt;div style="position:relative; top:10px;"&gt;&lt;div style="line-height:19px;"&gt;\
&lt;div style="display:inline;"&gt;&lt;div style="display:inline; font-size:19px;"&gt;Dévoilez des cartes de votre pioche&lt;/div&gt;&lt;/div&gt;&lt;br&gt;\
&lt;div style="display:inline;"&gt;&lt;div style="display:inline; font-size:19px;"&gt;jusqu\'à dévoiler une carte coûtant&lt;/div&gt;&lt;/div&gt;&lt;br&gt;\
&lt;div style="display:inline;"&gt;&lt;div style="display:inline; font-size:19px;"&gt;       ou plus. Prenez-la en main et&lt;/div&gt;&lt;/div&gt;&lt;br&gt;\
&lt;div style="display:inline;"&gt;&lt;div style="display:inline; font-size:19px;"&gt;défaussez le reste&lt;/div&gt;&lt;/div&gt;&lt;br&gt;\
&lt;/div&gt;&lt;/div&gt;\
&lt;div class="card-text-coin-icon" style="transform:scale(0.19); top:82px; display: inline;left:19px;"&gt;\
&lt;div class="card-text-coin-text-container" style="display:inline;"&gt;\
&lt;div class="card-text-coin-text" style="color: black; display:inline; top:8px;"&gt;3&lt;/div&gt;&lt;/div&gt;&lt;/div&gt;&lt;/div&gt;'</v>
      </c>
    </row>
    <row r="689" spans="1:3" x14ac:dyDescent="0.25">
      <c r="A689" t="str">
        <f>IF(AND(MOD(ROW(A684)-1,3)=0,INDEX(artwork.xlsx!G:G,QUOTIENT(ROW(A684)-1,3)+2)&lt;&gt;""),"/* "&amp;INDEX(artwork.xlsx!G:G,QUOTIENT(ROW(A684)-1,3)+2)&amp;" */","  ")&amp;
IF(AND(INDEX(artwork.xlsx!F:F,QUOTIENT(ROW(A684)-1,3)+2)&lt;&gt;""),"/* "&amp;INDEX(artwork.xlsx!F:F,QUOTIENT(ROW(A684)-1,3)+2)&amp;" */","  ")&amp;IF(AND(ISERROR(MATCH("},",B689:B$5003,0)), ISERROR(MATCH("    ];",$A$5:A685,0))),"];","")</f>
        <v xml:space="preserve">    </v>
      </c>
      <c r="B689" t="str">
        <f t="shared" si="13"/>
        <v>},</v>
      </c>
      <c r="C689" s="18" t="str">
        <f>IF(AND(MOD(ROW(A684)-1,3)=0, INDEX(artwork.xlsx!J:J,QUOTIENT(ROW(A684)-1,3)+2)&lt;&gt;""),
     artwork.xlsx!$H$1&amp;": """ &amp;SUBSTITUTE(INDEX(artwork.xlsx!H:H,QUOTIENT(ROW(A684)-1,3)+2)," ","") &amp;""",  " &amp;
     artwork.xlsx!$J$1&amp; ": """ &amp; INDEX(artwork.xlsx!J:J,QUOTIENT(ROW(A684)-1,3)+2) &amp;""",  " &amp;
     artwork.xlsx!$L$1&amp; ": """ &amp; SUBSTITUTE(IF(LEFT(INDEX(artwork.xlsx!L:L,QUOTIENT(ROW(A684)-1,3)+2),4)="http","",artwork.xlsx!$M$1) &amp; INDEX(artwork.xlsx!L:L,QUOTIENT(ROW(A684)-1,3)+2),artwork.xlsx!$N$1,"") &amp; """,",
 IF(AND(MOD(ROW(A684)-1,3)=1,INDEX(artwork.xlsx!J:J,QUOTIENT(ROW(A684)-1,3)+2)&lt;&gt;""),
SUBSTITUTE(    artwork.xlsx!$K$1&amp;": '\\n" &amp;
SUBSTITUTE(SUBSTITUTE(SUBSTITUTE(SUBSTITUTE(SUBSTITUTE(INDEX(artwork.xlsx!K:K,QUOTIENT(ROW(A684)-1,3)+2),"'","\'"),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IF(MOD(ROW(A684)-1,3)=2,"","")))</f>
        <v/>
      </c>
    </row>
    <row r="690" spans="1:3" x14ac:dyDescent="0.25">
      <c r="A690" t="str">
        <f>IF(AND(MOD(ROW(A685)-1,3)=0,INDEX(artwork.xlsx!G:G,QUOTIENT(ROW(A685)-1,3)+2)&lt;&gt;""),"/* "&amp;INDEX(artwork.xlsx!G:G,QUOTIENT(ROW(A685)-1,3)+2)&amp;" */","  ")&amp;
IF(AND(INDEX(artwork.xlsx!F:F,QUOTIENT(ROW(A685)-1,3)+2)&lt;&gt;""),"/* "&amp;INDEX(artwork.xlsx!F:F,QUOTIENT(ROW(A685)-1,3)+2)&amp;" */","  ")&amp;IF(AND(ISERROR(MATCH("},",B690:B$5003,0)), ISERROR(MATCH("    ];",$A$5:A686,0))),"];","")</f>
        <v xml:space="preserve">    </v>
      </c>
      <c r="B690" t="str">
        <f t="shared" si="13"/>
        <v>{</v>
      </c>
      <c r="C690" s="18" t="str">
        <f>IF(AND(MOD(ROW(A685)-1,3)=0, INDEX(artwork.xlsx!J:J,QUOTIENT(ROW(A685)-1,3)+2)&lt;&gt;""),
     artwork.xlsx!$H$1&amp;": """ &amp;SUBSTITUTE(INDEX(artwork.xlsx!H:H,QUOTIENT(ROW(A685)-1,3)+2)," ","") &amp;""",  " &amp;
     artwork.xlsx!$J$1&amp; ": """ &amp; INDEX(artwork.xlsx!J:J,QUOTIENT(ROW(A685)-1,3)+2) &amp;""",  " &amp;
     artwork.xlsx!$L$1&amp; ": """ &amp; SUBSTITUTE(IF(LEFT(INDEX(artwork.xlsx!L:L,QUOTIENT(ROW(A685)-1,3)+2),4)="http","",artwork.xlsx!$M$1) &amp; INDEX(artwork.xlsx!L:L,QUOTIENT(ROW(A685)-1,3)+2),artwork.xlsx!$N$1,"") &amp; """,",
 IF(AND(MOD(ROW(A685)-1,3)=1,INDEX(artwork.xlsx!J:J,QUOTIENT(ROW(A685)-1,3)+2)&lt;&gt;""),
SUBSTITUTE(    artwork.xlsx!$K$1&amp;": '\\n" &amp;
SUBSTITUTE(SUBSTITUTE(SUBSTITUTE(SUBSTITUTE(SUBSTITUTE(INDEX(artwork.xlsx!K:K,QUOTIENT(ROW(A685)-1,3)+2),"'","\'"),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IF(MOD(ROW(A685)-1,3)=2,"","")))</f>
        <v>id: "forager",  frenchName: "Cueilleur",  artwork: "http://wiki.dominionstrategy.com/images/8/8d/ForagerArt.jpg",</v>
      </c>
    </row>
    <row r="691" spans="1:3" ht="180" x14ac:dyDescent="0.25">
      <c r="A691" t="str">
        <f>IF(AND(MOD(ROW(A686)-1,3)=0,INDEX(artwork.xlsx!G:G,QUOTIENT(ROW(A686)-1,3)+2)&lt;&gt;""),"/* "&amp;INDEX(artwork.xlsx!G:G,QUOTIENT(ROW(A686)-1,3)+2)&amp;" */","  ")&amp;
IF(AND(INDEX(artwork.xlsx!F:F,QUOTIENT(ROW(A686)-1,3)+2)&lt;&gt;""),"/* "&amp;INDEX(artwork.xlsx!F:F,QUOTIENT(ROW(A686)-1,3)+2)&amp;" */","  ")&amp;IF(AND(ISERROR(MATCH("},",B691:B$5003,0)), ISERROR(MATCH("    ];",$A$5:A690,0))),"];","")</f>
        <v xml:space="preserve">    </v>
      </c>
      <c r="B691" t="str">
        <f t="shared" si="13"/>
        <v/>
      </c>
      <c r="C691" s="18" t="str">
        <f>IF(AND(MOD(ROW(A686)-1,3)=0, INDEX(artwork.xlsx!J:J,QUOTIENT(ROW(A686)-1,3)+2)&lt;&gt;""),
     artwork.xlsx!$H$1&amp;": """ &amp;SUBSTITUTE(INDEX(artwork.xlsx!H:H,QUOTIENT(ROW(A686)-1,3)+2)," ","") &amp;""",  " &amp;
     artwork.xlsx!$J$1&amp; ": """ &amp; INDEX(artwork.xlsx!J:J,QUOTIENT(ROW(A686)-1,3)+2) &amp;""",  " &amp;
     artwork.xlsx!$L$1&amp; ": """ &amp; SUBSTITUTE(IF(LEFT(INDEX(artwork.xlsx!L:L,QUOTIENT(ROW(A686)-1,3)+2),4)="http","",artwork.xlsx!$M$1) &amp; INDEX(artwork.xlsx!L:L,QUOTIENT(ROW(A686)-1,3)+2),artwork.xlsx!$N$1,"") &amp; """,",
 IF(AND(MOD(ROW(A686)-1,3)=1,INDEX(artwork.xlsx!J:J,QUOTIENT(ROW(A686)-1,3)+2)&lt;&gt;""),
SUBSTITUTE(    artwork.xlsx!$K$1&amp;": '\\n" &amp;
SUBSTITUTE(SUBSTITUTE(SUBSTITUTE(SUBSTITUTE(SUBSTITUTE(INDEX(artwork.xlsx!K:K,QUOTIENT(ROW(A686)-1,3)+2),"'","\'"),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IF(MOD(ROW(A686)-1,3)=2,"","")))</f>
        <v>text_html: '\
&lt;div class="card-text" style="top:20px;"&gt;&lt;div style="position:relative; top:0px;"&gt;&lt;div style="font-weight: bold;"&gt;&lt;div style="line-height:22px;"&gt;\
&lt;div style="display:inline;"&gt;&lt;div style="display:inline; font-size:25px;"&gt;+1 Action&lt;/div&gt;&lt;/div&gt;&lt;br&gt;\
&lt;div style="display:inline;"&gt;&lt;div style="display:inline; font-size:25px;"&gt;+1 Achat&lt;/div&gt;&lt;/div&gt;&lt;br&gt;\
&lt;/div&gt;&lt;/div&gt;&lt;/div&gt;&lt;div style="position:relative; top:10px;"&gt;&lt;div style="line-height:20px;"&gt;\
&lt;div style="display:inline;"&gt;&lt;div style="display:inline; font-size:20px;"&gt;Écartez une carte de votre main,&lt;/div&gt;&lt;/div&gt;&lt;br&gt;\
&lt;div style="display:inline;"&gt;&lt;div style="display:inline; font-size:20px;"&gt;puis &lt;div style="display: inline; font-weight: bold;"&gt;+&lt;/div&gt;       par carte Trésor de&lt;/div&gt;&lt;/div&gt;&lt;br&gt;\
&lt;div style="display:inline;"&gt;&lt;div style="display:inline; font-size:20px;"&gt;nom différent dans le rebut.&lt;/div&gt;&lt;/div&gt;&lt;br&gt;\
&lt;/div&gt;&lt;/div&gt;\
&lt;div class="card-text-coin-icon" style="transform:scale(0.2); top:81px; display: inline;left:78px;"&gt;\
&lt;div class="card-text-coin-text-container" style="display:inline;"&gt;\
&lt;div class="card-text-coin-text" style="color: black; display:inline; top:8px;"&gt;1&lt;/div&gt;&lt;/div&gt;&lt;/div&gt;&lt;/div&gt;'</v>
      </c>
    </row>
    <row r="692" spans="1:3" x14ac:dyDescent="0.25">
      <c r="A692" t="str">
        <f>IF(AND(MOD(ROW(A687)-1,3)=0,INDEX(artwork.xlsx!G:G,QUOTIENT(ROW(A687)-1,3)+2)&lt;&gt;""),"/* "&amp;INDEX(artwork.xlsx!G:G,QUOTIENT(ROW(A687)-1,3)+2)&amp;" */","  ")&amp;
IF(AND(INDEX(artwork.xlsx!F:F,QUOTIENT(ROW(A687)-1,3)+2)&lt;&gt;""),"/* "&amp;INDEX(artwork.xlsx!F:F,QUOTIENT(ROW(A687)-1,3)+2)&amp;" */","  ")&amp;IF(AND(ISERROR(MATCH("},",B692:B$5003,0)), ISERROR(MATCH("    ];",$A$5:A688,0))),"];","")</f>
        <v xml:space="preserve">    </v>
      </c>
      <c r="B692" t="str">
        <f t="shared" si="13"/>
        <v>},</v>
      </c>
      <c r="C692" s="18" t="str">
        <f>IF(AND(MOD(ROW(A687)-1,3)=0, INDEX(artwork.xlsx!J:J,QUOTIENT(ROW(A687)-1,3)+2)&lt;&gt;""),
     artwork.xlsx!$H$1&amp;": """ &amp;SUBSTITUTE(INDEX(artwork.xlsx!H:H,QUOTIENT(ROW(A687)-1,3)+2)," ","") &amp;""",  " &amp;
     artwork.xlsx!$J$1&amp; ": """ &amp; INDEX(artwork.xlsx!J:J,QUOTIENT(ROW(A687)-1,3)+2) &amp;""",  " &amp;
     artwork.xlsx!$L$1&amp; ": """ &amp; SUBSTITUTE(IF(LEFT(INDEX(artwork.xlsx!L:L,QUOTIENT(ROW(A687)-1,3)+2),4)="http","",artwork.xlsx!$M$1) &amp; INDEX(artwork.xlsx!L:L,QUOTIENT(ROW(A687)-1,3)+2),artwork.xlsx!$N$1,"") &amp; """,",
 IF(AND(MOD(ROW(A687)-1,3)=1,INDEX(artwork.xlsx!J:J,QUOTIENT(ROW(A687)-1,3)+2)&lt;&gt;""),
SUBSTITUTE(    artwork.xlsx!$K$1&amp;": '\\n" &amp;
SUBSTITUTE(SUBSTITUTE(SUBSTITUTE(SUBSTITUTE(SUBSTITUTE(INDEX(artwork.xlsx!K:K,QUOTIENT(ROW(A687)-1,3)+2),"'","\'"),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IF(MOD(ROW(A687)-1,3)=2,"","")))</f>
        <v/>
      </c>
    </row>
    <row r="693" spans="1:3" x14ac:dyDescent="0.25">
      <c r="A693" t="str">
        <f>IF(AND(MOD(ROW(A688)-1,3)=0,INDEX(artwork.xlsx!G:G,QUOTIENT(ROW(A688)-1,3)+2)&lt;&gt;""),"/* "&amp;INDEX(artwork.xlsx!G:G,QUOTIENT(ROW(A688)-1,3)+2)&amp;" */","  ")&amp;
IF(AND(INDEX(artwork.xlsx!F:F,QUOTIENT(ROW(A688)-1,3)+2)&lt;&gt;""),"/* "&amp;INDEX(artwork.xlsx!F:F,QUOTIENT(ROW(A688)-1,3)+2)&amp;" */","  ")&amp;IF(AND(ISERROR(MATCH("},",B693:B$5003,0)), ISERROR(MATCH("    ];",$A$5:A689,0))),"];","")</f>
        <v xml:space="preserve">    </v>
      </c>
      <c r="B693" t="str">
        <f t="shared" si="13"/>
        <v>{</v>
      </c>
      <c r="C693" s="18" t="str">
        <f>IF(AND(MOD(ROW(A688)-1,3)=0, INDEX(artwork.xlsx!J:J,QUOTIENT(ROW(A688)-1,3)+2)&lt;&gt;""),
     artwork.xlsx!$H$1&amp;": """ &amp;SUBSTITUTE(INDEX(artwork.xlsx!H:H,QUOTIENT(ROW(A688)-1,3)+2)," ","") &amp;""",  " &amp;
     artwork.xlsx!$J$1&amp; ": """ &amp; INDEX(artwork.xlsx!J:J,QUOTIENT(ROW(A688)-1,3)+2) &amp;""",  " &amp;
     artwork.xlsx!$L$1&amp; ": """ &amp; SUBSTITUTE(IF(LEFT(INDEX(artwork.xlsx!L:L,QUOTIENT(ROW(A688)-1,3)+2),4)="http","",artwork.xlsx!$M$1) &amp; INDEX(artwork.xlsx!L:L,QUOTIENT(ROW(A688)-1,3)+2),artwork.xlsx!$N$1,"") &amp; """,",
 IF(AND(MOD(ROW(A688)-1,3)=1,INDEX(artwork.xlsx!J:J,QUOTIENT(ROW(A688)-1,3)+2)&lt;&gt;""),
SUBSTITUTE(    artwork.xlsx!$K$1&amp;": '\\n" &amp;
SUBSTITUTE(SUBSTITUTE(SUBSTITUTE(SUBSTITUTE(SUBSTITUTE(INDEX(artwork.xlsx!K:K,QUOTIENT(ROW(A688)-1,3)+2),"'","\'"),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IF(MOD(ROW(A688)-1,3)=2,"","")))</f>
        <v>id: "altar",  frenchName: "Autel",  artwork: "http://wiki.dominionstrategy.com/images/4/4b/AltarArt.jpg",</v>
      </c>
    </row>
    <row r="694" spans="1:3" ht="135" x14ac:dyDescent="0.25">
      <c r="A694" t="str">
        <f>IF(AND(MOD(ROW(A689)-1,3)=0,INDEX(artwork.xlsx!G:G,QUOTIENT(ROW(A689)-1,3)+2)&lt;&gt;""),"/* "&amp;INDEX(artwork.xlsx!G:G,QUOTIENT(ROW(A689)-1,3)+2)&amp;" */","  ")&amp;
IF(AND(INDEX(artwork.xlsx!F:F,QUOTIENT(ROW(A689)-1,3)+2)&lt;&gt;""),"/* "&amp;INDEX(artwork.xlsx!F:F,QUOTIENT(ROW(A689)-1,3)+2)&amp;" */","  ")&amp;IF(AND(ISERROR(MATCH("},",B694:B$5003,0)), ISERROR(MATCH("    ];",$A$5:A693,0))),"];","")</f>
        <v xml:space="preserve">    </v>
      </c>
      <c r="B694" t="str">
        <f t="shared" si="13"/>
        <v/>
      </c>
      <c r="C694" s="18" t="str">
        <f>IF(AND(MOD(ROW(A689)-1,3)=0, INDEX(artwork.xlsx!J:J,QUOTIENT(ROW(A689)-1,3)+2)&lt;&gt;""),
     artwork.xlsx!$H$1&amp;": """ &amp;SUBSTITUTE(INDEX(artwork.xlsx!H:H,QUOTIENT(ROW(A689)-1,3)+2)," ","") &amp;""",  " &amp;
     artwork.xlsx!$J$1&amp; ": """ &amp; INDEX(artwork.xlsx!J:J,QUOTIENT(ROW(A689)-1,3)+2) &amp;""",  " &amp;
     artwork.xlsx!$L$1&amp; ": """ &amp; SUBSTITUTE(IF(LEFT(INDEX(artwork.xlsx!L:L,QUOTIENT(ROW(A689)-1,3)+2),4)="http","",artwork.xlsx!$M$1) &amp; INDEX(artwork.xlsx!L:L,QUOTIENT(ROW(A689)-1,3)+2),artwork.xlsx!$N$1,"") &amp; """,",
 IF(AND(MOD(ROW(A689)-1,3)=1,INDEX(artwork.xlsx!J:J,QUOTIENT(ROW(A689)-1,3)+2)&lt;&gt;""),
SUBSTITUTE(    artwork.xlsx!$K$1&amp;": '\\n" &amp;
SUBSTITUTE(SUBSTITUTE(SUBSTITUTE(SUBSTITUTE(SUBSTITUTE(INDEX(artwork.xlsx!K:K,QUOTIENT(ROW(A689)-1,3)+2),"'","\'"),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IF(MOD(ROW(A689)-1,3)=2,"","")))</f>
        <v>text_html: '\
&lt;div class="card-text" style="top:47px;"&gt;&lt;div style="position:relative; top:5px;"&gt;&lt;div style="line-height:20px;"&gt;\
&lt;div style="display:inline;"&gt;&lt;div style="display:inline; font-size:20px;"&gt;Écartez une carte de votre main.&lt;/div&gt;&lt;/div&gt;&lt;br&gt;\
&lt;div style="display:inline;"&gt;&lt;div style="display:inline; font-size:20px;"&gt;Recevez une carte coûtant&lt;/div&gt;&lt;/div&gt;&lt;br&gt;\
&lt;div style="display:inline;"&gt;&lt;div style="display:inline; font-size:20px;"&gt;jusqu\'à      .&lt;/div&gt;&lt;/div&gt;&lt;br&gt;\
&lt;/div&gt;&lt;/div&gt;\
&lt;div class="card-text-coin-icon" style="transform:scale(0.17); top:55px; display: inline;left:158px;"&gt;\
&lt;div class="card-text-coin-text-container" style="display:inline;"&gt;\
&lt;div class="card-text-coin-text" style="color: black; display:inline; top:8px;"&gt;5&lt;/div&gt;&lt;/div&gt;&lt;/div&gt;&lt;/div&gt;'</v>
      </c>
    </row>
    <row r="695" spans="1:3" x14ac:dyDescent="0.25">
      <c r="A695" t="str">
        <f>IF(AND(MOD(ROW(A690)-1,3)=0,INDEX(artwork.xlsx!G:G,QUOTIENT(ROW(A690)-1,3)+2)&lt;&gt;""),"/* "&amp;INDEX(artwork.xlsx!G:G,QUOTIENT(ROW(A690)-1,3)+2)&amp;" */","  ")&amp;
IF(AND(INDEX(artwork.xlsx!F:F,QUOTIENT(ROW(A690)-1,3)+2)&lt;&gt;""),"/* "&amp;INDEX(artwork.xlsx!F:F,QUOTIENT(ROW(A690)-1,3)+2)&amp;" */","  ")&amp;IF(AND(ISERROR(MATCH("},",B695:B$5003,0)), ISERROR(MATCH("    ];",$A$5:A691,0))),"];","")</f>
        <v xml:space="preserve">    </v>
      </c>
      <c r="B695" t="str">
        <f t="shared" si="13"/>
        <v>},</v>
      </c>
      <c r="C695" s="18" t="str">
        <f>IF(AND(MOD(ROW(A690)-1,3)=0, INDEX(artwork.xlsx!J:J,QUOTIENT(ROW(A690)-1,3)+2)&lt;&gt;""),
     artwork.xlsx!$H$1&amp;": """ &amp;SUBSTITUTE(INDEX(artwork.xlsx!H:H,QUOTIENT(ROW(A690)-1,3)+2)," ","") &amp;""",  " &amp;
     artwork.xlsx!$J$1&amp; ": """ &amp; INDEX(artwork.xlsx!J:J,QUOTIENT(ROW(A690)-1,3)+2) &amp;""",  " &amp;
     artwork.xlsx!$L$1&amp; ": """ &amp; SUBSTITUTE(IF(LEFT(INDEX(artwork.xlsx!L:L,QUOTIENT(ROW(A690)-1,3)+2),4)="http","",artwork.xlsx!$M$1) &amp; INDEX(artwork.xlsx!L:L,QUOTIENT(ROW(A690)-1,3)+2),artwork.xlsx!$N$1,"") &amp; """,",
 IF(AND(MOD(ROW(A690)-1,3)=1,INDEX(artwork.xlsx!J:J,QUOTIENT(ROW(A690)-1,3)+2)&lt;&gt;""),
SUBSTITUTE(    artwork.xlsx!$K$1&amp;": '\\n" &amp;
SUBSTITUTE(SUBSTITUTE(SUBSTITUTE(SUBSTITUTE(SUBSTITUTE(INDEX(artwork.xlsx!K:K,QUOTIENT(ROW(A690)-1,3)+2),"'","\'"),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IF(MOD(ROW(A690)-1,3)=2,"","")))</f>
        <v/>
      </c>
    </row>
    <row r="696" spans="1:3" x14ac:dyDescent="0.25">
      <c r="A696" t="str">
        <f>IF(AND(MOD(ROW(A691)-1,3)=0,INDEX(artwork.xlsx!G:G,QUOTIENT(ROW(A691)-1,3)+2)&lt;&gt;""),"/* "&amp;INDEX(artwork.xlsx!G:G,QUOTIENT(ROW(A691)-1,3)+2)&amp;" */","  ")&amp;
IF(AND(INDEX(artwork.xlsx!F:F,QUOTIENT(ROW(A691)-1,3)+2)&lt;&gt;""),"/* "&amp;INDEX(artwork.xlsx!F:F,QUOTIENT(ROW(A691)-1,3)+2)&amp;" */","  ")&amp;IF(AND(ISERROR(MATCH("},",B696:B$5003,0)), ISERROR(MATCH("    ];",$A$5:A692,0))),"];","")</f>
        <v xml:space="preserve">    </v>
      </c>
      <c r="B696" t="str">
        <f t="shared" si="13"/>
        <v>{</v>
      </c>
      <c r="C696" s="18" t="str">
        <f>IF(AND(MOD(ROW(A691)-1,3)=0, INDEX(artwork.xlsx!J:J,QUOTIENT(ROW(A691)-1,3)+2)&lt;&gt;""),
     artwork.xlsx!$H$1&amp;": """ &amp;SUBSTITUTE(INDEX(artwork.xlsx!H:H,QUOTIENT(ROW(A691)-1,3)+2)," ","") &amp;""",  " &amp;
     artwork.xlsx!$J$1&amp; ": """ &amp; INDEX(artwork.xlsx!J:J,QUOTIENT(ROW(A691)-1,3)+2) &amp;""",  " &amp;
     artwork.xlsx!$L$1&amp; ": """ &amp; SUBSTITUTE(IF(LEFT(INDEX(artwork.xlsx!L:L,QUOTIENT(ROW(A691)-1,3)+2),4)="http","",artwork.xlsx!$M$1) &amp; INDEX(artwork.xlsx!L:L,QUOTIENT(ROW(A691)-1,3)+2),artwork.xlsx!$N$1,"") &amp; """,",
 IF(AND(MOD(ROW(A691)-1,3)=1,INDEX(artwork.xlsx!J:J,QUOTIENT(ROW(A691)-1,3)+2)&lt;&gt;""),
SUBSTITUTE(    artwork.xlsx!$K$1&amp;": '\\n" &amp;
SUBSTITUTE(SUBSTITUTE(SUBSTITUTE(SUBSTITUTE(SUBSTITUTE(INDEX(artwork.xlsx!K:K,QUOTIENT(ROW(A691)-1,3)+2),"'","\'"),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IF(MOD(ROW(A691)-1,3)=2,"","")))</f>
        <v>id: "procession",  frenchName: "Procession",  artwork: "http://wiki.dominionstrategy.com/images/2/29/ProcessionArt.jpg",</v>
      </c>
    </row>
    <row r="697" spans="1:3" ht="165" x14ac:dyDescent="0.25">
      <c r="A697" t="str">
        <f>IF(AND(MOD(ROW(A692)-1,3)=0,INDEX(artwork.xlsx!G:G,QUOTIENT(ROW(A692)-1,3)+2)&lt;&gt;""),"/* "&amp;INDEX(artwork.xlsx!G:G,QUOTIENT(ROW(A692)-1,3)+2)&amp;" */","  ")&amp;
IF(AND(INDEX(artwork.xlsx!F:F,QUOTIENT(ROW(A692)-1,3)+2)&lt;&gt;""),"/* "&amp;INDEX(artwork.xlsx!F:F,QUOTIENT(ROW(A692)-1,3)+2)&amp;" */","  ")&amp;IF(AND(ISERROR(MATCH("},",B697:B$5003,0)), ISERROR(MATCH("    ];",$A$5:A696,0))),"];","")</f>
        <v xml:space="preserve">    </v>
      </c>
      <c r="B697" t="str">
        <f t="shared" si="13"/>
        <v/>
      </c>
      <c r="C697" s="18" t="str">
        <f>IF(AND(MOD(ROW(A692)-1,3)=0, INDEX(artwork.xlsx!J:J,QUOTIENT(ROW(A692)-1,3)+2)&lt;&gt;""),
     artwork.xlsx!$H$1&amp;": """ &amp;SUBSTITUTE(INDEX(artwork.xlsx!H:H,QUOTIENT(ROW(A692)-1,3)+2)," ","") &amp;""",  " &amp;
     artwork.xlsx!$J$1&amp; ": """ &amp; INDEX(artwork.xlsx!J:J,QUOTIENT(ROW(A692)-1,3)+2) &amp;""",  " &amp;
     artwork.xlsx!$L$1&amp; ": """ &amp; SUBSTITUTE(IF(LEFT(INDEX(artwork.xlsx!L:L,QUOTIENT(ROW(A692)-1,3)+2),4)="http","",artwork.xlsx!$M$1) &amp; INDEX(artwork.xlsx!L:L,QUOTIENT(ROW(A692)-1,3)+2),artwork.xlsx!$N$1,"") &amp; """,",
 IF(AND(MOD(ROW(A692)-1,3)=1,INDEX(artwork.xlsx!J:J,QUOTIENT(ROW(A692)-1,3)+2)&lt;&gt;""),
SUBSTITUTE(    artwork.xlsx!$K$1&amp;": '\\n" &amp;
SUBSTITUTE(SUBSTITUTE(SUBSTITUTE(SUBSTITUTE(SUBSTITUTE(INDEX(artwork.xlsx!K:K,QUOTIENT(ROW(A692)-1,3)+2),"'","\'"),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IF(MOD(ROW(A692)-1,3)=2,"","")))</f>
        <v>text_html: '\
&lt;div class="card-text" style="top:20px;"&gt;&lt;div style="position:relative; top:20px;"&gt;&lt;div style="line-height:19px;"&gt;\
&lt;div style="display:inline;"&gt;&lt;div style="display:inline; font-size:20px;"&gt;Vous pouvez jouer deux fois une&lt;/div&gt;&lt;/div&gt;&lt;br&gt;\
&lt;div style="display:inline;"&gt;&lt;div style="display:inline; font-size:20px;"&gt;carte Action non-Durée de votre&lt;/div&gt;&lt;/div&gt;&lt;br&gt;\
&lt;div style="display:inline;"&gt;&lt;div style="display:inline; font-size:20px;"&gt;main. Écartez-la. Recevez une&lt;/div&gt;&lt;/div&gt;&lt;br&gt;\
&lt;div style="display:inline;"&gt;&lt;div style="display:inline; font-size:20px;"&gt;carte Action coûtant&lt;/div&gt;&lt;/div&gt;&lt;br&gt;\
&lt;div style="display:inline;"&gt;&lt;div style="display:inline; font-size:20px;"&gt;exactement      de plus.&lt;/div&gt;&lt;/div&gt;&lt;br&gt;\
&lt;/div&gt;&lt;/div&gt;\
&lt;div class="card-text-coin-icon" style="transform:scale(0.19); top:110px; display: inline;left:144px;"&gt;\
&lt;div class="card-text-coin-text-container" style="display:inline;"&gt;\
&lt;div class="card-text-coin-text" style="color: black; display:inline; top:8px;"&gt;1&lt;/div&gt;&lt;/div&gt;&lt;/div&gt;&lt;/div&gt;'</v>
      </c>
    </row>
    <row r="698" spans="1:3" x14ac:dyDescent="0.25">
      <c r="A698" t="str">
        <f>IF(AND(MOD(ROW(A693)-1,3)=0,INDEX(artwork.xlsx!G:G,QUOTIENT(ROW(A693)-1,3)+2)&lt;&gt;""),"/* "&amp;INDEX(artwork.xlsx!G:G,QUOTIENT(ROW(A693)-1,3)+2)&amp;" */","  ")&amp;
IF(AND(INDEX(artwork.xlsx!F:F,QUOTIENT(ROW(A693)-1,3)+2)&lt;&gt;""),"/* "&amp;INDEX(artwork.xlsx!F:F,QUOTIENT(ROW(A693)-1,3)+2)&amp;" */","  ")&amp;IF(AND(ISERROR(MATCH("},",B698:B$5003,0)), ISERROR(MATCH("    ];",$A$5:A694,0))),"];","")</f>
        <v xml:space="preserve">    </v>
      </c>
      <c r="B698" t="str">
        <f t="shared" si="13"/>
        <v>},</v>
      </c>
      <c r="C698" s="18" t="str">
        <f>IF(AND(MOD(ROW(A693)-1,3)=0, INDEX(artwork.xlsx!J:J,QUOTIENT(ROW(A693)-1,3)+2)&lt;&gt;""),
     artwork.xlsx!$H$1&amp;": """ &amp;SUBSTITUTE(INDEX(artwork.xlsx!H:H,QUOTIENT(ROW(A693)-1,3)+2)," ","") &amp;""",  " &amp;
     artwork.xlsx!$J$1&amp; ": """ &amp; INDEX(artwork.xlsx!J:J,QUOTIENT(ROW(A693)-1,3)+2) &amp;""",  " &amp;
     artwork.xlsx!$L$1&amp; ": """ &amp; SUBSTITUTE(IF(LEFT(INDEX(artwork.xlsx!L:L,QUOTIENT(ROW(A693)-1,3)+2),4)="http","",artwork.xlsx!$M$1) &amp; INDEX(artwork.xlsx!L:L,QUOTIENT(ROW(A693)-1,3)+2),artwork.xlsx!$N$1,"") &amp; """,",
 IF(AND(MOD(ROW(A693)-1,3)=1,INDEX(artwork.xlsx!J:J,QUOTIENT(ROW(A693)-1,3)+2)&lt;&gt;""),
SUBSTITUTE(    artwork.xlsx!$K$1&amp;": '\\n" &amp;
SUBSTITUTE(SUBSTITUTE(SUBSTITUTE(SUBSTITUTE(SUBSTITUTE(INDEX(artwork.xlsx!K:K,QUOTIENT(ROW(A693)-1,3)+2),"'","\'"),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IF(MOD(ROW(A693)-1,3)=2,"","")))</f>
        <v/>
      </c>
    </row>
    <row r="699" spans="1:3" x14ac:dyDescent="0.25">
      <c r="A699" t="str">
        <f>IF(AND(MOD(ROW(A694)-1,3)=0,INDEX(artwork.xlsx!G:G,QUOTIENT(ROW(A694)-1,3)+2)&lt;&gt;""),"/* "&amp;INDEX(artwork.xlsx!G:G,QUOTIENT(ROW(A694)-1,3)+2)&amp;" */","  ")&amp;
IF(AND(INDEX(artwork.xlsx!F:F,QUOTIENT(ROW(A694)-1,3)+2)&lt;&gt;""),"/* "&amp;INDEX(artwork.xlsx!F:F,QUOTIENT(ROW(A694)-1,3)+2)&amp;" */","  ")&amp;IF(AND(ISERROR(MATCH("},",B699:B$5003,0)), ISERROR(MATCH("    ];",$A$5:A695,0))),"];","")</f>
        <v xml:space="preserve">    </v>
      </c>
      <c r="B699" t="str">
        <f t="shared" si="13"/>
        <v>{</v>
      </c>
      <c r="C699" s="18" t="str">
        <f>IF(AND(MOD(ROW(A694)-1,3)=0, INDEX(artwork.xlsx!J:J,QUOTIENT(ROW(A694)-1,3)+2)&lt;&gt;""),
     artwork.xlsx!$H$1&amp;": """ &amp;SUBSTITUTE(INDEX(artwork.xlsx!H:H,QUOTIENT(ROW(A694)-1,3)+2)," ","") &amp;""",  " &amp;
     artwork.xlsx!$J$1&amp; ": """ &amp; INDEX(artwork.xlsx!J:J,QUOTIENT(ROW(A694)-1,3)+2) &amp;""",  " &amp;
     artwork.xlsx!$L$1&amp; ": """ &amp; SUBSTITUTE(IF(LEFT(INDEX(artwork.xlsx!L:L,QUOTIENT(ROW(A694)-1,3)+2),4)="http","",artwork.xlsx!$M$1) &amp; INDEX(artwork.xlsx!L:L,QUOTIENT(ROW(A694)-1,3)+2),artwork.xlsx!$N$1,"") &amp; """,",
 IF(AND(MOD(ROW(A694)-1,3)=1,INDEX(artwork.xlsx!J:J,QUOTIENT(ROW(A694)-1,3)+2)&lt;&gt;""),
SUBSTITUTE(    artwork.xlsx!$K$1&amp;": '\\n" &amp;
SUBSTITUTE(SUBSTITUTE(SUBSTITUTE(SUBSTITUTE(SUBSTITUTE(INDEX(artwork.xlsx!K:K,QUOTIENT(ROW(A694)-1,3)+2),"'","\'"),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IF(MOD(ROW(A694)-1,3)=2,"","")))</f>
        <v>id: "squire",  frenchName: "Écuyer",  artwork: "http://wiki.dominionstrategy.com/images/8/8e/SquireArt.jpg",</v>
      </c>
    </row>
    <row r="700" spans="1:3" ht="195" x14ac:dyDescent="0.25">
      <c r="A700" t="str">
        <f>IF(AND(MOD(ROW(A695)-1,3)=0,INDEX(artwork.xlsx!G:G,QUOTIENT(ROW(A695)-1,3)+2)&lt;&gt;""),"/* "&amp;INDEX(artwork.xlsx!G:G,QUOTIENT(ROW(A695)-1,3)+2)&amp;" */","  ")&amp;
IF(AND(INDEX(artwork.xlsx!F:F,QUOTIENT(ROW(A695)-1,3)+2)&lt;&gt;""),"/* "&amp;INDEX(artwork.xlsx!F:F,QUOTIENT(ROW(A695)-1,3)+2)&amp;" */","  ")&amp;IF(AND(ISERROR(MATCH("},",B700:B$5003,0)), ISERROR(MATCH("    ];",$A$5:A699,0))),"];","")</f>
        <v xml:space="preserve">    </v>
      </c>
      <c r="B700" t="str">
        <f t="shared" si="13"/>
        <v/>
      </c>
      <c r="C700" s="18" t="str">
        <f>IF(AND(MOD(ROW(A695)-1,3)=0, INDEX(artwork.xlsx!J:J,QUOTIENT(ROW(A695)-1,3)+2)&lt;&gt;""),
     artwork.xlsx!$H$1&amp;": """ &amp;SUBSTITUTE(INDEX(artwork.xlsx!H:H,QUOTIENT(ROW(A695)-1,3)+2)," ","") &amp;""",  " &amp;
     artwork.xlsx!$J$1&amp; ": """ &amp; INDEX(artwork.xlsx!J:J,QUOTIENT(ROW(A695)-1,3)+2) &amp;""",  " &amp;
     artwork.xlsx!$L$1&amp; ": """ &amp; SUBSTITUTE(IF(LEFT(INDEX(artwork.xlsx!L:L,QUOTIENT(ROW(A695)-1,3)+2),4)="http","",artwork.xlsx!$M$1) &amp; INDEX(artwork.xlsx!L:L,QUOTIENT(ROW(A695)-1,3)+2),artwork.xlsx!$N$1,"") &amp; """,",
 IF(AND(MOD(ROW(A695)-1,3)=1,INDEX(artwork.xlsx!J:J,QUOTIENT(ROW(A695)-1,3)+2)&lt;&gt;""),
SUBSTITUTE(    artwork.xlsx!$K$1&amp;": '\\n" &amp;
SUBSTITUTE(SUBSTITUTE(SUBSTITUTE(SUBSTITUTE(SUBSTITUTE(INDEX(artwork.xlsx!K:K,QUOTIENT(ROW(A695)-1,3)+2),"'","\'"),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IF(MOD(ROW(A695)-1,3)=2,"","")))</f>
        <v>text_html: '\
&lt;div class="card-text" style="top:20px;"&gt;&lt;div style="position:relative; top:0px;"&gt;\
&lt;div style="display:inline;"&gt;&lt;div style="display:inline; font-size:26px;"&gt;+   &lt;/div&gt;&lt;/div&gt;&lt;br&gt;\
&lt;/div&gt;&lt;div style="position:relative; top:10px;"&gt;&lt;div style="line-height:19px;"&gt;\
&lt;div style="display:inline;"&gt;&lt;div style="display:inline; font-size:20px;"&gt;Choisissez : &lt;div style="display: inline; font-weight: bold;"&gt;+2 Actions&lt;/div&gt;; &lt;/div&gt;&lt;/div&gt;&lt;br&gt;\
&lt;div style="display:inline;"&gt;&lt;div style="display:inline; font-size:20px;"&gt;&lt;div style="display: inline; font-weight: bold;"&gt;+2 Achats&lt;/div&gt;; ou recevez un Argent.&lt;/div&gt;&lt;/div&gt;&lt;br&gt;\
&lt;/div&gt;&lt;/div&gt;&lt;div class="horizontal-line" style="width:200px; height:3px;margin-top:20px;"&gt;&lt;/div&gt;&lt;div style="position:relative; top:5px;"&gt;&lt;div style="line-height:19px;"&gt;\
&lt;div style="display:inline;"&gt;&lt;div style="display:inline; font-size:20px;"&gt;Quand vous écartez cette carte,&lt;/div&gt;&lt;/div&gt;&lt;br&gt;\
&lt;div style="display:inline;"&gt;&lt;div style="display:inline; font-size:20px;"&gt;recevez une carte Attaque.&lt;/div&gt;&lt;/div&gt;&lt;br&gt;\
&lt;/div&gt;&lt;/div&gt;\
&lt;div class="card-text-coin-icon" style="transform:scale(0.24); top:1px; display: inline;left:143px;"&gt;\
&lt;div class="card-text-coin-text-container" style="display:inline;"&gt;\
&lt;div class="card-text-coin-text" style="color: black; display:inline; top:8px;"&gt;1&lt;/div&gt;&lt;/div&gt;&lt;/div&gt;&lt;/div&gt;'</v>
      </c>
    </row>
    <row r="701" spans="1:3" x14ac:dyDescent="0.25">
      <c r="A701" t="str">
        <f>IF(AND(MOD(ROW(A696)-1,3)=0,INDEX(artwork.xlsx!G:G,QUOTIENT(ROW(A696)-1,3)+2)&lt;&gt;""),"/* "&amp;INDEX(artwork.xlsx!G:G,QUOTIENT(ROW(A696)-1,3)+2)&amp;" */","  ")&amp;
IF(AND(INDEX(artwork.xlsx!F:F,QUOTIENT(ROW(A696)-1,3)+2)&lt;&gt;""),"/* "&amp;INDEX(artwork.xlsx!F:F,QUOTIENT(ROW(A696)-1,3)+2)&amp;" */","  ")&amp;IF(AND(ISERROR(MATCH("},",B701:B$5003,0)), ISERROR(MATCH("    ];",$A$5:A697,0))),"];","")</f>
        <v xml:space="preserve">    </v>
      </c>
      <c r="B701" t="str">
        <f t="shared" si="13"/>
        <v>},</v>
      </c>
      <c r="C701" s="18" t="str">
        <f>IF(AND(MOD(ROW(A696)-1,3)=0, INDEX(artwork.xlsx!J:J,QUOTIENT(ROW(A696)-1,3)+2)&lt;&gt;""),
     artwork.xlsx!$H$1&amp;": """ &amp;SUBSTITUTE(INDEX(artwork.xlsx!H:H,QUOTIENT(ROW(A696)-1,3)+2)," ","") &amp;""",  " &amp;
     artwork.xlsx!$J$1&amp; ": """ &amp; INDEX(artwork.xlsx!J:J,QUOTIENT(ROW(A696)-1,3)+2) &amp;""",  " &amp;
     artwork.xlsx!$L$1&amp; ": """ &amp; SUBSTITUTE(IF(LEFT(INDEX(artwork.xlsx!L:L,QUOTIENT(ROW(A696)-1,3)+2),4)="http","",artwork.xlsx!$M$1) &amp; INDEX(artwork.xlsx!L:L,QUOTIENT(ROW(A696)-1,3)+2),artwork.xlsx!$N$1,"") &amp; """,",
 IF(AND(MOD(ROW(A696)-1,3)=1,INDEX(artwork.xlsx!J:J,QUOTIENT(ROW(A696)-1,3)+2)&lt;&gt;""),
SUBSTITUTE(    artwork.xlsx!$K$1&amp;": '\\n" &amp;
SUBSTITUTE(SUBSTITUTE(SUBSTITUTE(SUBSTITUTE(SUBSTITUTE(INDEX(artwork.xlsx!K:K,QUOTIENT(ROW(A696)-1,3)+2),"'","\'"),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IF(MOD(ROW(A696)-1,3)=2,"","")))</f>
        <v/>
      </c>
    </row>
    <row r="702" spans="1:3" x14ac:dyDescent="0.25">
      <c r="A702" t="str">
        <f>IF(AND(MOD(ROW(A697)-1,3)=0,INDEX(artwork.xlsx!G:G,QUOTIENT(ROW(A697)-1,3)+2)&lt;&gt;""),"/* "&amp;INDEX(artwork.xlsx!G:G,QUOTIENT(ROW(A697)-1,3)+2)&amp;" */","  ")&amp;
IF(AND(INDEX(artwork.xlsx!F:F,QUOTIENT(ROW(A697)-1,3)+2)&lt;&gt;""),"/* "&amp;INDEX(artwork.xlsx!F:F,QUOTIENT(ROW(A697)-1,3)+2)&amp;" */","  ")&amp;IF(AND(ISERROR(MATCH("},",B702:B$5003,0)), ISERROR(MATCH("    ];",$A$5:A698,0))),"];","")</f>
        <v xml:space="preserve">    </v>
      </c>
      <c r="B702" t="str">
        <f t="shared" si="13"/>
        <v>{</v>
      </c>
      <c r="C702" s="18" t="str">
        <f>IF(AND(MOD(ROW(A697)-1,3)=0, INDEX(artwork.xlsx!J:J,QUOTIENT(ROW(A697)-1,3)+2)&lt;&gt;""),
     artwork.xlsx!$H$1&amp;": """ &amp;SUBSTITUTE(INDEX(artwork.xlsx!H:H,QUOTIENT(ROW(A697)-1,3)+2)," ","") &amp;""",  " &amp;
     artwork.xlsx!$J$1&amp; ": """ &amp; INDEX(artwork.xlsx!J:J,QUOTIENT(ROW(A697)-1,3)+2) &amp;""",  " &amp;
     artwork.xlsx!$L$1&amp; ": """ &amp; SUBSTITUTE(IF(LEFT(INDEX(artwork.xlsx!L:L,QUOTIENT(ROW(A697)-1,3)+2),4)="http","",artwork.xlsx!$M$1) &amp; INDEX(artwork.xlsx!L:L,QUOTIENT(ROW(A697)-1,3)+2),artwork.xlsx!$N$1,"") &amp; """,",
 IF(AND(MOD(ROW(A697)-1,3)=1,INDEX(artwork.xlsx!J:J,QUOTIENT(ROW(A697)-1,3)+2)&lt;&gt;""),
SUBSTITUTE(    artwork.xlsx!$K$1&amp;": '\\n" &amp;
SUBSTITUTE(SUBSTITUTE(SUBSTITUTE(SUBSTITUTE(SUBSTITUTE(INDEX(artwork.xlsx!K:K,QUOTIENT(ROW(A697)-1,3)+2),"'","\'"),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IF(MOD(ROW(A697)-1,3)=2,"","")))</f>
        <v>id: "beggar",  frenchName: "Mendiant",  artwork: "http://wiki.dominionstrategy.com/images/e/e3/BeggarArt.jpg",</v>
      </c>
    </row>
    <row r="703" spans="1:3" ht="135" x14ac:dyDescent="0.25">
      <c r="A703" t="str">
        <f>IF(AND(MOD(ROW(A698)-1,3)=0,INDEX(artwork.xlsx!G:G,QUOTIENT(ROW(A698)-1,3)+2)&lt;&gt;""),"/* "&amp;INDEX(artwork.xlsx!G:G,QUOTIENT(ROW(A698)-1,3)+2)&amp;" */","  ")&amp;
IF(AND(INDEX(artwork.xlsx!F:F,QUOTIENT(ROW(A698)-1,3)+2)&lt;&gt;""),"/* "&amp;INDEX(artwork.xlsx!F:F,QUOTIENT(ROW(A698)-1,3)+2)&amp;" */","  ")&amp;IF(AND(ISERROR(MATCH("},",B703:B$5003,0)), ISERROR(MATCH("    ];",$A$5:A702,0))),"];","")</f>
        <v xml:space="preserve">    </v>
      </c>
      <c r="B703" t="str">
        <f t="shared" si="13"/>
        <v/>
      </c>
      <c r="C703" s="18" t="str">
        <f>IF(AND(MOD(ROW(A698)-1,3)=0, INDEX(artwork.xlsx!J:J,QUOTIENT(ROW(A698)-1,3)+2)&lt;&gt;""),
     artwork.xlsx!$H$1&amp;": """ &amp;SUBSTITUTE(INDEX(artwork.xlsx!H:H,QUOTIENT(ROW(A698)-1,3)+2)," ","") &amp;""",  " &amp;
     artwork.xlsx!$J$1&amp; ": """ &amp; INDEX(artwork.xlsx!J:J,QUOTIENT(ROW(A698)-1,3)+2) &amp;""",  " &amp;
     artwork.xlsx!$L$1&amp; ": """ &amp; SUBSTITUTE(IF(LEFT(INDEX(artwork.xlsx!L:L,QUOTIENT(ROW(A698)-1,3)+2),4)="http","",artwork.xlsx!$M$1) &amp; INDEX(artwork.xlsx!L:L,QUOTIENT(ROW(A698)-1,3)+2),artwork.xlsx!$N$1,"") &amp; """,",
 IF(AND(MOD(ROW(A698)-1,3)=1,INDEX(artwork.xlsx!J:J,QUOTIENT(ROW(A698)-1,3)+2)&lt;&gt;""),
SUBSTITUTE(    artwork.xlsx!$K$1&amp;": '\\n" &amp;
SUBSTITUTE(SUBSTITUTE(SUBSTITUTE(SUBSTITUTE(SUBSTITUTE(INDEX(artwork.xlsx!K:K,QUOTIENT(ROW(A698)-1,3)+2),"'","\'"),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IF(MOD(ROW(A698)-1,3)=2,"","")))</f>
        <v>text_html: '\
&lt;div class="card-text" style="top:20px;"&gt;&lt;div style="position:relative; top:5px;"&gt;&lt;div style="line-height:18px;"&gt;\
&lt;div style="display:inline;"&gt;&lt;div style="display:inline; font-size:20px;"&gt;Recevez 3 Cuivres en main.&lt;/div&gt;&lt;/div&gt;&lt;br&gt;\
&lt;/div&gt;&lt;/div&gt;&lt;div class="horizontal-line" style="width:200px; height:3px;margin-top:20px;"&gt;&lt;/div&gt;&lt;div style="position:relative; top:10px;"&gt;&lt;div style="line-height:18px;"&gt;\
&lt;div style="display:inline;"&gt;&lt;div style="display:inline; font-size:19px;"&gt;Quand un adversaire joue une&lt;/div&gt;&lt;/div&gt;&lt;br&gt;\
&lt;div style="display:inline;"&gt;&lt;div style="display:inline; font-size:19px;"&gt;carte Attaque, vous pouvez d\'abord&lt;/div&gt;&lt;/div&gt;&lt;br&gt;\
&lt;div style="display:inline;"&gt;&lt;div style="display:inline; font-size:19px;"&gt;défausser cette carte pour recevoir&lt;/div&gt;&lt;/div&gt;&lt;br&gt;\
&lt;div style="display:inline;"&gt;&lt;div style="display:inline; font-size:19px;"&gt;2 Argents, dont 1 sur votre pioche.&lt;/div&gt;&lt;/div&gt;&lt;br&gt;\
&lt;/div&gt;&lt;/div&gt;&lt;/div&gt;'</v>
      </c>
    </row>
    <row r="704" spans="1:3" x14ac:dyDescent="0.25">
      <c r="A704" t="str">
        <f>IF(AND(MOD(ROW(A699)-1,3)=0,INDEX(artwork.xlsx!G:G,QUOTIENT(ROW(A699)-1,3)+2)&lt;&gt;""),"/* "&amp;INDEX(artwork.xlsx!G:G,QUOTIENT(ROW(A699)-1,3)+2)&amp;" */","  ")&amp;
IF(AND(INDEX(artwork.xlsx!F:F,QUOTIENT(ROW(A699)-1,3)+2)&lt;&gt;""),"/* "&amp;INDEX(artwork.xlsx!F:F,QUOTIENT(ROW(A699)-1,3)+2)&amp;" */","  ")&amp;IF(AND(ISERROR(MATCH("},",B704:B$5003,0)), ISERROR(MATCH("    ];",$A$5:A700,0))),"];","")</f>
        <v xml:space="preserve">    </v>
      </c>
      <c r="B704" t="str">
        <f t="shared" si="13"/>
        <v>},</v>
      </c>
      <c r="C704" s="18" t="str">
        <f>IF(AND(MOD(ROW(A699)-1,3)=0, INDEX(artwork.xlsx!J:J,QUOTIENT(ROW(A699)-1,3)+2)&lt;&gt;""),
     artwork.xlsx!$H$1&amp;": """ &amp;SUBSTITUTE(INDEX(artwork.xlsx!H:H,QUOTIENT(ROW(A699)-1,3)+2)," ","") &amp;""",  " &amp;
     artwork.xlsx!$J$1&amp; ": """ &amp; INDEX(artwork.xlsx!J:J,QUOTIENT(ROW(A699)-1,3)+2) &amp;""",  " &amp;
     artwork.xlsx!$L$1&amp; ": """ &amp; SUBSTITUTE(IF(LEFT(INDEX(artwork.xlsx!L:L,QUOTIENT(ROW(A699)-1,3)+2),4)="http","",artwork.xlsx!$M$1) &amp; INDEX(artwork.xlsx!L:L,QUOTIENT(ROW(A699)-1,3)+2),artwork.xlsx!$N$1,"") &amp; """,",
 IF(AND(MOD(ROW(A699)-1,3)=1,INDEX(artwork.xlsx!J:J,QUOTIENT(ROW(A699)-1,3)+2)&lt;&gt;""),
SUBSTITUTE(    artwork.xlsx!$K$1&amp;": '\\n" &amp;
SUBSTITUTE(SUBSTITUTE(SUBSTITUTE(SUBSTITUTE(SUBSTITUTE(INDEX(artwork.xlsx!K:K,QUOTIENT(ROW(A699)-1,3)+2),"'","\'"),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IF(MOD(ROW(A699)-1,3)=2,"","")))</f>
        <v/>
      </c>
    </row>
    <row r="705" spans="1:3" x14ac:dyDescent="0.25">
      <c r="A705" t="str">
        <f>IF(AND(MOD(ROW(A700)-1,3)=0,INDEX(artwork.xlsx!G:G,QUOTIENT(ROW(A700)-1,3)+2)&lt;&gt;""),"/* "&amp;INDEX(artwork.xlsx!G:G,QUOTIENT(ROW(A700)-1,3)+2)&amp;" */","  ")&amp;
IF(AND(INDEX(artwork.xlsx!F:F,QUOTIENT(ROW(A700)-1,3)+2)&lt;&gt;""),"/* "&amp;INDEX(artwork.xlsx!F:F,QUOTIENT(ROW(A700)-1,3)+2)&amp;" */","  ")&amp;IF(AND(ISERROR(MATCH("},",B705:B$5003,0)), ISERROR(MATCH("    ];",$A$5:A701,0))),"];","")</f>
        <v xml:space="preserve">    </v>
      </c>
      <c r="B705" t="str">
        <f t="shared" si="13"/>
        <v>{</v>
      </c>
      <c r="C705" s="18" t="str">
        <f>IF(AND(MOD(ROW(A700)-1,3)=0, INDEX(artwork.xlsx!J:J,QUOTIENT(ROW(A700)-1,3)+2)&lt;&gt;""),
     artwork.xlsx!$H$1&amp;": """ &amp;SUBSTITUTE(INDEX(artwork.xlsx!H:H,QUOTIENT(ROW(A700)-1,3)+2)," ","") &amp;""",  " &amp;
     artwork.xlsx!$J$1&amp; ": """ &amp; INDEX(artwork.xlsx!J:J,QUOTIENT(ROW(A700)-1,3)+2) &amp;""",  " &amp;
     artwork.xlsx!$L$1&amp; ": """ &amp; SUBSTITUTE(IF(LEFT(INDEX(artwork.xlsx!L:L,QUOTIENT(ROW(A700)-1,3)+2),4)="http","",artwork.xlsx!$M$1) &amp; INDEX(artwork.xlsx!L:L,QUOTIENT(ROW(A700)-1,3)+2),artwork.xlsx!$N$1,"") &amp; """,",
 IF(AND(MOD(ROW(A700)-1,3)=1,INDEX(artwork.xlsx!J:J,QUOTIENT(ROW(A700)-1,3)+2)&lt;&gt;""),
SUBSTITUTE(    artwork.xlsx!$K$1&amp;": '\\n" &amp;
SUBSTITUTE(SUBSTITUTE(SUBSTITUTE(SUBSTITUTE(SUBSTITUTE(INDEX(artwork.xlsx!K:K,QUOTIENT(ROW(A700)-1,3)+2),"'","\'"),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IF(MOD(ROW(A700)-1,3)=2,"","")))</f>
        <v>id: "poorhouse",  frenchName: "Hospice",  artwork: "http://wiki.dominionstrategy.com/images/0/02/Poor_HouseArt.jpg",</v>
      </c>
    </row>
    <row r="706" spans="1:3" ht="270" x14ac:dyDescent="0.25">
      <c r="A706" t="str">
        <f>IF(AND(MOD(ROW(A701)-1,3)=0,INDEX(artwork.xlsx!G:G,QUOTIENT(ROW(A701)-1,3)+2)&lt;&gt;""),"/* "&amp;INDEX(artwork.xlsx!G:G,QUOTIENT(ROW(A701)-1,3)+2)&amp;" */","  ")&amp;
IF(AND(INDEX(artwork.xlsx!F:F,QUOTIENT(ROW(A701)-1,3)+2)&lt;&gt;""),"/* "&amp;INDEX(artwork.xlsx!F:F,QUOTIENT(ROW(A701)-1,3)+2)&amp;" */","  ")&amp;IF(AND(ISERROR(MATCH("},",B706:B$5003,0)), ISERROR(MATCH("    ];",$A$5:A705,0))),"];","")</f>
        <v xml:space="preserve">    </v>
      </c>
      <c r="B706" t="str">
        <f t="shared" si="13"/>
        <v/>
      </c>
      <c r="C706" s="18" t="str">
        <f>IF(AND(MOD(ROW(A701)-1,3)=0, INDEX(artwork.xlsx!J:J,QUOTIENT(ROW(A701)-1,3)+2)&lt;&gt;""),
     artwork.xlsx!$H$1&amp;": """ &amp;SUBSTITUTE(INDEX(artwork.xlsx!H:H,QUOTIENT(ROW(A701)-1,3)+2)," ","") &amp;""",  " &amp;
     artwork.xlsx!$J$1&amp; ": """ &amp; INDEX(artwork.xlsx!J:J,QUOTIENT(ROW(A701)-1,3)+2) &amp;""",  " &amp;
     artwork.xlsx!$L$1&amp; ": """ &amp; SUBSTITUTE(IF(LEFT(INDEX(artwork.xlsx!L:L,QUOTIENT(ROW(A701)-1,3)+2),4)="http","",artwork.xlsx!$M$1) &amp; INDEX(artwork.xlsx!L:L,QUOTIENT(ROW(A701)-1,3)+2),artwork.xlsx!$N$1,"") &amp; """,",
 IF(AND(MOD(ROW(A701)-1,3)=1,INDEX(artwork.xlsx!J:J,QUOTIENT(ROW(A701)-1,3)+2)&lt;&gt;""),
SUBSTITUTE(    artwork.xlsx!$K$1&amp;": '\\n" &amp;
SUBSTITUTE(SUBSTITUTE(SUBSTITUTE(SUBSTITUTE(SUBSTITUTE(INDEX(artwork.xlsx!K:K,QUOTIENT(ROW(A701)-1,3)+2),"'","\'"),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IF(MOD(ROW(A701)-1,3)=2,"","")))</f>
        <v>text_html: '\
&lt;div class="card-text" style="top:20px;"&gt;&lt;div style="position:relative; top:0px;"&gt;\
&lt;div style="display:inline;"&gt;&lt;div style="display:inline; font-size:26px;"&gt;+   &lt;/div&gt;&lt;/div&gt;&lt;br&gt;\
&lt;/div&gt;&lt;div style="position:relative; top:15px;"&gt;&lt;div style="line-height:19px;"&gt;\
&lt;div style="display:inline;"&gt;&lt;div style="display:inline; font-size:21px;"&gt;Dévoilez votre main. -      par&lt;/div&gt;&lt;/div&gt;&lt;br&gt;\
&lt;div style="display:inline;"&gt;&lt;div style="display:inline; font-size:21px;"&gt;carte Trésor en main.&lt;/div&gt;&lt;/div&gt;&lt;br&gt;\
&lt;div style="display:inline;"&gt;&lt;div style="display:inline; font-size:21px;"&gt;(Vous ne pouvez pas descendre&lt;/div&gt;&lt;/div&gt;&lt;br&gt;\
&lt;div style="display:inline;"&gt;&lt;div style="display:inline; font-size:21px;"&gt;en dessous de      .)&lt;/div&gt;&lt;/div&gt;&lt;br&gt;\
&lt;/div&gt;&lt;/div&gt;\
&lt;div class="card-text-coin-icon" style="transform:scale(0.24); top:1px; display: inline;left:140px;"&gt;\
&lt;div class="card-text-coin-text-container" style="display:inline;"&gt;\
&lt;div class="card-text-coin-text" style="color: black; display:inline; top:8px;"&gt;4&lt;/div&gt;&lt;/div&gt;&lt;/div&gt;\
&lt;div class="card-text-coin-icon" style="transform:scale(0.2); top:46px; display: inline;left:210px;"&gt;\
&lt;div class="card-text-coin-text-container" style="display:inline;"&gt;\
&lt;div class="card-text-coin-text" style="color: black; display:inline; top:8px;"&gt;1&lt;/div&gt;&lt;/div&gt;&lt;/div&gt;\
&lt;div class="card-text-coin-icon" style="transform:scale(0.2); top:112px; display: inline;left:183px;"&gt;\
&lt;div class="card-text-coin-text-container" style="display:inline;"&gt;\
&lt;div class="card-text-coin-text" style="color: black; display:inline; top:8px;"&gt;0&lt;/div&gt;&lt;/div&gt;&lt;/div&gt;&lt;/div&gt;'</v>
      </c>
    </row>
    <row r="707" spans="1:3" x14ac:dyDescent="0.25">
      <c r="A707" t="str">
        <f>IF(AND(MOD(ROW(A702)-1,3)=0,INDEX(artwork.xlsx!G:G,QUOTIENT(ROW(A702)-1,3)+2)&lt;&gt;""),"/* "&amp;INDEX(artwork.xlsx!G:G,QUOTIENT(ROW(A702)-1,3)+2)&amp;" */","  ")&amp;
IF(AND(INDEX(artwork.xlsx!F:F,QUOTIENT(ROW(A702)-1,3)+2)&lt;&gt;""),"/* "&amp;INDEX(artwork.xlsx!F:F,QUOTIENT(ROW(A702)-1,3)+2)&amp;" */","  ")&amp;IF(AND(ISERROR(MATCH("},",B707:B$5003,0)), ISERROR(MATCH("    ];",$A$5:A703,0))),"];","")</f>
        <v xml:space="preserve">    </v>
      </c>
      <c r="B707" t="str">
        <f t="shared" si="13"/>
        <v>},</v>
      </c>
      <c r="C707" s="18" t="str">
        <f>IF(AND(MOD(ROW(A702)-1,3)=0, INDEX(artwork.xlsx!J:J,QUOTIENT(ROW(A702)-1,3)+2)&lt;&gt;""),
     artwork.xlsx!$H$1&amp;": """ &amp;SUBSTITUTE(INDEX(artwork.xlsx!H:H,QUOTIENT(ROW(A702)-1,3)+2)," ","") &amp;""",  " &amp;
     artwork.xlsx!$J$1&amp; ": """ &amp; INDEX(artwork.xlsx!J:J,QUOTIENT(ROW(A702)-1,3)+2) &amp;""",  " &amp;
     artwork.xlsx!$L$1&amp; ": """ &amp; SUBSTITUTE(IF(LEFT(INDEX(artwork.xlsx!L:L,QUOTIENT(ROW(A702)-1,3)+2),4)="http","",artwork.xlsx!$M$1) &amp; INDEX(artwork.xlsx!L:L,QUOTIENT(ROW(A702)-1,3)+2),artwork.xlsx!$N$1,"") &amp; """,",
 IF(AND(MOD(ROW(A702)-1,3)=1,INDEX(artwork.xlsx!J:J,QUOTIENT(ROW(A702)-1,3)+2)&lt;&gt;""),
SUBSTITUTE(    artwork.xlsx!$K$1&amp;": '\\n" &amp;
SUBSTITUTE(SUBSTITUTE(SUBSTITUTE(SUBSTITUTE(SUBSTITUTE(INDEX(artwork.xlsx!K:K,QUOTIENT(ROW(A702)-1,3)+2),"'","\'"),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IF(MOD(ROW(A702)-1,3)=2,"","")))</f>
        <v/>
      </c>
    </row>
    <row r="708" spans="1:3" x14ac:dyDescent="0.25">
      <c r="A708" t="str">
        <f>IF(AND(MOD(ROW(A703)-1,3)=0,INDEX(artwork.xlsx!G:G,QUOTIENT(ROW(A703)-1,3)+2)&lt;&gt;""),"/* "&amp;INDEX(artwork.xlsx!G:G,QUOTIENT(ROW(A703)-1,3)+2)&amp;" */","  ")&amp;
IF(AND(INDEX(artwork.xlsx!F:F,QUOTIENT(ROW(A703)-1,3)+2)&lt;&gt;""),"/* "&amp;INDEX(artwork.xlsx!F:F,QUOTIENT(ROW(A703)-1,3)+2)&amp;" */","  ")&amp;IF(AND(ISERROR(MATCH("},",B708:B$5003,0)), ISERROR(MATCH("    ];",$A$5:A704,0))),"];","")</f>
        <v xml:space="preserve">    </v>
      </c>
      <c r="B708" t="str">
        <f t="shared" si="13"/>
        <v>{</v>
      </c>
      <c r="C708" s="18" t="str">
        <f>IF(AND(MOD(ROW(A703)-1,3)=0, INDEX(artwork.xlsx!J:J,QUOTIENT(ROW(A703)-1,3)+2)&lt;&gt;""),
     artwork.xlsx!$H$1&amp;": """ &amp;SUBSTITUTE(INDEX(artwork.xlsx!H:H,QUOTIENT(ROW(A703)-1,3)+2)," ","") &amp;""",  " &amp;
     artwork.xlsx!$J$1&amp; ": """ &amp; INDEX(artwork.xlsx!J:J,QUOTIENT(ROW(A703)-1,3)+2) &amp;""",  " &amp;
     artwork.xlsx!$L$1&amp; ": """ &amp; SUBSTITUTE(IF(LEFT(INDEX(artwork.xlsx!L:L,QUOTIENT(ROW(A703)-1,3)+2),4)="http","",artwork.xlsx!$M$1) &amp; INDEX(artwork.xlsx!L:L,QUOTIENT(ROW(A703)-1,3)+2),artwork.xlsx!$N$1,"") &amp; """,",
 IF(AND(MOD(ROW(A703)-1,3)=1,INDEX(artwork.xlsx!J:J,QUOTIENT(ROW(A703)-1,3)+2)&lt;&gt;""),
SUBSTITUTE(    artwork.xlsx!$K$1&amp;": '\\n" &amp;
SUBSTITUTE(SUBSTITUTE(SUBSTITUTE(SUBSTITUTE(SUBSTITUTE(INDEX(artwork.xlsx!K:K,QUOTIENT(ROW(A703)-1,3)+2),"'","\'"),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IF(MOD(ROW(A703)-1,3)=2,"","")))</f>
        <v>id: "deathcart",  frenchName: "Charrette de cadavres",  artwork: "http://wiki.dominionstrategy.com/images/2/2e/Death_CartArt.jpg",</v>
      </c>
    </row>
    <row r="709" spans="1:3" ht="180" x14ac:dyDescent="0.25">
      <c r="A709" t="str">
        <f>IF(AND(MOD(ROW(A704)-1,3)=0,INDEX(artwork.xlsx!G:G,QUOTIENT(ROW(A704)-1,3)+2)&lt;&gt;""),"/* "&amp;INDEX(artwork.xlsx!G:G,QUOTIENT(ROW(A704)-1,3)+2)&amp;" */","  ")&amp;
IF(AND(INDEX(artwork.xlsx!F:F,QUOTIENT(ROW(A704)-1,3)+2)&lt;&gt;""),"/* "&amp;INDEX(artwork.xlsx!F:F,QUOTIENT(ROW(A704)-1,3)+2)&amp;" */","  ")&amp;IF(AND(ISERROR(MATCH("},",B709:B$5003,0)), ISERROR(MATCH("    ];",$A$5:A708,0))),"];","")</f>
        <v xml:space="preserve">    </v>
      </c>
      <c r="B709" t="str">
        <f t="shared" si="13"/>
        <v/>
      </c>
      <c r="C709" s="18" t="str">
        <f>IF(AND(MOD(ROW(A704)-1,3)=0, INDEX(artwork.xlsx!J:J,QUOTIENT(ROW(A704)-1,3)+2)&lt;&gt;""),
     artwork.xlsx!$H$1&amp;": """ &amp;SUBSTITUTE(INDEX(artwork.xlsx!H:H,QUOTIENT(ROW(A704)-1,3)+2)," ","") &amp;""",  " &amp;
     artwork.xlsx!$J$1&amp; ": """ &amp; INDEX(artwork.xlsx!J:J,QUOTIENT(ROW(A704)-1,3)+2) &amp;""",  " &amp;
     artwork.xlsx!$L$1&amp; ": """ &amp; SUBSTITUTE(IF(LEFT(INDEX(artwork.xlsx!L:L,QUOTIENT(ROW(A704)-1,3)+2),4)="http","",artwork.xlsx!$M$1) &amp; INDEX(artwork.xlsx!L:L,QUOTIENT(ROW(A704)-1,3)+2),artwork.xlsx!$N$1,"") &amp; """,",
 IF(AND(MOD(ROW(A704)-1,3)=1,INDEX(artwork.xlsx!J:J,QUOTIENT(ROW(A704)-1,3)+2)&lt;&gt;""),
SUBSTITUTE(    artwork.xlsx!$K$1&amp;": '\\n" &amp;
SUBSTITUTE(SUBSTITUTE(SUBSTITUTE(SUBSTITUTE(SUBSTITUTE(INDEX(artwork.xlsx!K:K,QUOTIENT(ROW(A704)-1,3)+2),"'","\'"),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IF(MOD(ROW(A704)-1,3)=2,"","")))</f>
        <v>text_html: '\
&lt;div class="card-text" style="top:20px;"&gt;&lt;div style="position:relative; top:0px;"&gt;&lt;div style="line-height:19px;"&gt;\
&lt;div style="display:inline;"&gt;&lt;div style="display:inline; font-size:19px;"&gt;Vous pouvez écarter cette carte&lt;/div&gt;&lt;/div&gt;&lt;br&gt;\
&lt;div style="display:inline;"&gt;&lt;div style="display:inline; font-size:19px;"&gt;ou une carte Action de votre main&lt;/div&gt;&lt;/div&gt;&lt;br&gt;\
&lt;div style="display:inline;"&gt;&lt;div style="display:inline; font-size:19px;"&gt;pour +      .&lt;/div&gt;&lt;/div&gt;&lt;br&gt;\
&lt;/div&gt;&lt;/div&gt;&lt;div class="horizontal-line" style="width:200px; height:3px;margin-top:12px;"&gt;&lt;/div&gt;&lt;div style="position:relative; top:5px;"&gt;&lt;div style="line-height:19px;"&gt;\
&lt;div style="display:inline;"&gt;&lt;div style="display:inline; font-size:19px;"&gt;Lorsque vous recevez cette carte,&lt;/div&gt;&lt;/div&gt;&lt;br&gt;\
&lt;div style="display:inline;"&gt;&lt;div style="display:inline; font-size:19px;"&gt;recevez 2 ruines.&lt;/div&gt;&lt;/div&gt;&lt;br&gt;\
&lt;/div&gt;&lt;/div&gt;\
&lt;div class="card-text-coin-icon" style="transform:scale(0.19); top:47px; display: inline;left:154px;"&gt;\
&lt;div class="card-text-coin-text-container" style="display:inline;"&gt;\
&lt;div class="card-text-coin-text" style="color: black; display:inline; top:8px;"&gt;5&lt;/div&gt;&lt;/div&gt;&lt;/div&gt;&lt;/div&gt;'</v>
      </c>
    </row>
    <row r="710" spans="1:3" x14ac:dyDescent="0.25">
      <c r="A710" t="str">
        <f>IF(AND(MOD(ROW(A705)-1,3)=0,INDEX(artwork.xlsx!G:G,QUOTIENT(ROW(A705)-1,3)+2)&lt;&gt;""),"/* "&amp;INDEX(artwork.xlsx!G:G,QUOTIENT(ROW(A705)-1,3)+2)&amp;" */","  ")&amp;
IF(AND(INDEX(artwork.xlsx!F:F,QUOTIENT(ROW(A705)-1,3)+2)&lt;&gt;""),"/* "&amp;INDEX(artwork.xlsx!F:F,QUOTIENT(ROW(A705)-1,3)+2)&amp;" */","  ")&amp;IF(AND(ISERROR(MATCH("},",B710:B$5003,0)), ISERROR(MATCH("    ];",$A$5:A706,0))),"];","")</f>
        <v xml:space="preserve">    </v>
      </c>
      <c r="B710" t="str">
        <f t="shared" si="13"/>
        <v>},</v>
      </c>
      <c r="C710" s="18" t="str">
        <f>IF(AND(MOD(ROW(A705)-1,3)=0, INDEX(artwork.xlsx!J:J,QUOTIENT(ROW(A705)-1,3)+2)&lt;&gt;""),
     artwork.xlsx!$H$1&amp;": """ &amp;SUBSTITUTE(INDEX(artwork.xlsx!H:H,QUOTIENT(ROW(A705)-1,3)+2)," ","") &amp;""",  " &amp;
     artwork.xlsx!$J$1&amp; ": """ &amp; INDEX(artwork.xlsx!J:J,QUOTIENT(ROW(A705)-1,3)+2) &amp;""",  " &amp;
     artwork.xlsx!$L$1&amp; ": """ &amp; SUBSTITUTE(IF(LEFT(INDEX(artwork.xlsx!L:L,QUOTIENT(ROW(A705)-1,3)+2),4)="http","",artwork.xlsx!$M$1) &amp; INDEX(artwork.xlsx!L:L,QUOTIENT(ROW(A705)-1,3)+2),artwork.xlsx!$N$1,"") &amp; """,",
 IF(AND(MOD(ROW(A705)-1,3)=1,INDEX(artwork.xlsx!J:J,QUOTIENT(ROW(A705)-1,3)+2)&lt;&gt;""),
SUBSTITUTE(    artwork.xlsx!$K$1&amp;": '\\n" &amp;
SUBSTITUTE(SUBSTITUTE(SUBSTITUTE(SUBSTITUTE(SUBSTITUTE(INDEX(artwork.xlsx!K:K,QUOTIENT(ROW(A705)-1,3)+2),"'","\'"),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IF(MOD(ROW(A705)-1,3)=2,"","")))</f>
        <v/>
      </c>
    </row>
    <row r="711" spans="1:3" x14ac:dyDescent="0.25">
      <c r="A711" t="str">
        <f>IF(AND(MOD(ROW(A706)-1,3)=0,INDEX(artwork.xlsx!G:G,QUOTIENT(ROW(A706)-1,3)+2)&lt;&gt;""),"/* "&amp;INDEX(artwork.xlsx!G:G,QUOTIENT(ROW(A706)-1,3)+2)&amp;" */","  ")&amp;
IF(AND(INDEX(artwork.xlsx!F:F,QUOTIENT(ROW(A706)-1,3)+2)&lt;&gt;""),"/* "&amp;INDEX(artwork.xlsx!F:F,QUOTIENT(ROW(A706)-1,3)+2)&amp;" */","  ")&amp;IF(AND(ISERROR(MATCH("},",B711:B$5003,0)), ISERROR(MATCH("    ];",$A$5:A707,0))),"];","")</f>
        <v xml:space="preserve">    </v>
      </c>
      <c r="B711" t="str">
        <f t="shared" si="13"/>
        <v>{</v>
      </c>
      <c r="C711" s="18" t="str">
        <f>IF(AND(MOD(ROW(A706)-1,3)=0, INDEX(artwork.xlsx!J:J,QUOTIENT(ROW(A706)-1,3)+2)&lt;&gt;""),
     artwork.xlsx!$H$1&amp;": """ &amp;SUBSTITUTE(INDEX(artwork.xlsx!H:H,QUOTIENT(ROW(A706)-1,3)+2)," ","") &amp;""",  " &amp;
     artwork.xlsx!$J$1&amp; ": """ &amp; INDEX(artwork.xlsx!J:J,QUOTIENT(ROW(A706)-1,3)+2) &amp;""",  " &amp;
     artwork.xlsx!$L$1&amp; ": """ &amp; SUBSTITUTE(IF(LEFT(INDEX(artwork.xlsx!L:L,QUOTIENT(ROW(A706)-1,3)+2),4)="http","",artwork.xlsx!$M$1) &amp; INDEX(artwork.xlsx!L:L,QUOTIENT(ROW(A706)-1,3)+2),artwork.xlsx!$N$1,"") &amp; """,",
 IF(AND(MOD(ROW(A706)-1,3)=1,INDEX(artwork.xlsx!J:J,QUOTIENT(ROW(A706)-1,3)+2)&lt;&gt;""),
SUBSTITUTE(    artwork.xlsx!$K$1&amp;": '\\n" &amp;
SUBSTITUTE(SUBSTITUTE(SUBSTITUTE(SUBSTITUTE(SUBSTITUTE(INDEX(artwork.xlsx!K:K,QUOTIENT(ROW(A706)-1,3)+2),"'","\'"),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IF(MOD(ROW(A706)-1,3)=2,"","")))</f>
        <v>id: "wanderingminstrel",  frenchName: "Ménestrel errant",  artwork: "http://wiki.dominionstrategy.com/images/f/fc/Wandering_MinstrelArt.jpg",</v>
      </c>
    </row>
    <row r="712" spans="1:3" ht="150" x14ac:dyDescent="0.25">
      <c r="A712" t="str">
        <f>IF(AND(MOD(ROW(A707)-1,3)=0,INDEX(artwork.xlsx!G:G,QUOTIENT(ROW(A707)-1,3)+2)&lt;&gt;""),"/* "&amp;INDEX(artwork.xlsx!G:G,QUOTIENT(ROW(A707)-1,3)+2)&amp;" */","  ")&amp;
IF(AND(INDEX(artwork.xlsx!F:F,QUOTIENT(ROW(A707)-1,3)+2)&lt;&gt;""),"/* "&amp;INDEX(artwork.xlsx!F:F,QUOTIENT(ROW(A707)-1,3)+2)&amp;" */","  ")&amp;IF(AND(ISERROR(MATCH("},",B712:B$5003,0)), ISERROR(MATCH("    ];",$A$5:A711,0))),"];","")</f>
        <v xml:space="preserve">    </v>
      </c>
      <c r="B712" t="str">
        <f t="shared" si="13"/>
        <v/>
      </c>
      <c r="C712" s="18" t="str">
        <f>IF(AND(MOD(ROW(A707)-1,3)=0, INDEX(artwork.xlsx!J:J,QUOTIENT(ROW(A707)-1,3)+2)&lt;&gt;""),
     artwork.xlsx!$H$1&amp;": """ &amp;SUBSTITUTE(INDEX(artwork.xlsx!H:H,QUOTIENT(ROW(A707)-1,3)+2)," ","") &amp;""",  " &amp;
     artwork.xlsx!$J$1&amp; ": """ &amp; INDEX(artwork.xlsx!J:J,QUOTIENT(ROW(A707)-1,3)+2) &amp;""",  " &amp;
     artwork.xlsx!$L$1&amp; ": """ &amp; SUBSTITUTE(IF(LEFT(INDEX(artwork.xlsx!L:L,QUOTIENT(ROW(A707)-1,3)+2),4)="http","",artwork.xlsx!$M$1) &amp; INDEX(artwork.xlsx!L:L,QUOTIENT(ROW(A707)-1,3)+2),artwork.xlsx!$N$1,"") &amp; """,",
 IF(AND(MOD(ROW(A707)-1,3)=1,INDEX(artwork.xlsx!J:J,QUOTIENT(ROW(A707)-1,3)+2)&lt;&gt;""),
SUBSTITUTE(    artwork.xlsx!$K$1&amp;": '\\n" &amp;
SUBSTITUTE(SUBSTITUTE(SUBSTITUTE(SUBSTITUTE(SUBSTITUTE(INDEX(artwork.xlsx!K:K,QUOTIENT(ROW(A707)-1,3)+2),"'","\'"),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IF(MOD(ROW(A707)-1,3)=2,"","")))</f>
        <v>text_html: '\
&lt;div class="card-text" style="top:10px;"&gt;&lt;div style="position:relative; top:0px;"&gt;&lt;div style="font-weight: bold;"&gt;&lt;div style="line-height:24px;"&gt;\
&lt;div style="display:inline;"&gt;&lt;div style="display:inline; font-size:26px;"&gt;+1 Carte&lt;/div&gt;&lt;/div&gt;&lt;br&gt;\
&lt;div style="display:inline;"&gt;&lt;div style="display:inline; font-size:26px;"&gt;+2 Actions&lt;/div&gt;&lt;/div&gt;&lt;br&gt;\
&lt;/div&gt;&lt;/div&gt;&lt;/div&gt;&lt;div style="position:relative; top:10px;"&gt;&lt;div style="line-height:19px;"&gt;\
&lt;div style="display:inline;"&gt;&lt;div style="display:inline; font-size:19px;"&gt;Dévoilez les 3 premières cartes&lt;/div&gt;&lt;/div&gt;&lt;br&gt;\
&lt;div style="display:inline;"&gt;&lt;div style="display:inline; font-size:19px;"&gt;de votre pioche. Replacez les&lt;/div&gt;&lt;/div&gt;&lt;br&gt;\
&lt;div style="display:inline;"&gt;&lt;div style="display:inline; font-size:19px;"&gt;cartes Action dans l\'ordre de votre&lt;/div&gt;&lt;/div&gt;&lt;br&gt;\
&lt;div style="display:inline;"&gt;&lt;div style="display:inline; font-size:19px;"&gt;choix et défaussez le reste.&lt;/div&gt;&lt;/div&gt;&lt;br&gt;\
&lt;/div&gt;&lt;/div&gt;&lt;/div&gt;'</v>
      </c>
    </row>
    <row r="713" spans="1:3" x14ac:dyDescent="0.25">
      <c r="A713" t="str">
        <f>IF(AND(MOD(ROW(A708)-1,3)=0,INDEX(artwork.xlsx!G:G,QUOTIENT(ROW(A708)-1,3)+2)&lt;&gt;""),"/* "&amp;INDEX(artwork.xlsx!G:G,QUOTIENT(ROW(A708)-1,3)+2)&amp;" */","  ")&amp;
IF(AND(INDEX(artwork.xlsx!F:F,QUOTIENT(ROW(A708)-1,3)+2)&lt;&gt;""),"/* "&amp;INDEX(artwork.xlsx!F:F,QUOTIENT(ROW(A708)-1,3)+2)&amp;" */","  ")&amp;IF(AND(ISERROR(MATCH("},",B713:B$5003,0)), ISERROR(MATCH("    ];",$A$5:A709,0))),"];","")</f>
        <v xml:space="preserve">    </v>
      </c>
      <c r="B713" t="str">
        <f t="shared" si="13"/>
        <v>},</v>
      </c>
      <c r="C713" s="18" t="str">
        <f>IF(AND(MOD(ROW(A708)-1,3)=0, INDEX(artwork.xlsx!J:J,QUOTIENT(ROW(A708)-1,3)+2)&lt;&gt;""),
     artwork.xlsx!$H$1&amp;": """ &amp;SUBSTITUTE(INDEX(artwork.xlsx!H:H,QUOTIENT(ROW(A708)-1,3)+2)," ","") &amp;""",  " &amp;
     artwork.xlsx!$J$1&amp; ": """ &amp; INDEX(artwork.xlsx!J:J,QUOTIENT(ROW(A708)-1,3)+2) &amp;""",  " &amp;
     artwork.xlsx!$L$1&amp; ": """ &amp; SUBSTITUTE(IF(LEFT(INDEX(artwork.xlsx!L:L,QUOTIENT(ROW(A708)-1,3)+2),4)="http","",artwork.xlsx!$M$1) &amp; INDEX(artwork.xlsx!L:L,QUOTIENT(ROW(A708)-1,3)+2),artwork.xlsx!$N$1,"") &amp; """,",
 IF(AND(MOD(ROW(A708)-1,3)=1,INDEX(artwork.xlsx!J:J,QUOTIENT(ROW(A708)-1,3)+2)&lt;&gt;""),
SUBSTITUTE(    artwork.xlsx!$K$1&amp;": '\\n" &amp;
SUBSTITUTE(SUBSTITUTE(SUBSTITUTE(SUBSTITUTE(SUBSTITUTE(INDEX(artwork.xlsx!K:K,QUOTIENT(ROW(A708)-1,3)+2),"'","\'"),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IF(MOD(ROW(A708)-1,3)=2,"","")))</f>
        <v/>
      </c>
    </row>
    <row r="714" spans="1:3" x14ac:dyDescent="0.25">
      <c r="A714" t="str">
        <f>IF(AND(MOD(ROW(A709)-1,3)=0,INDEX(artwork.xlsx!G:G,QUOTIENT(ROW(A709)-1,3)+2)&lt;&gt;""),"/* "&amp;INDEX(artwork.xlsx!G:G,QUOTIENT(ROW(A709)-1,3)+2)&amp;" */","  ")&amp;
IF(AND(INDEX(artwork.xlsx!F:F,QUOTIENT(ROW(A709)-1,3)+2)&lt;&gt;""),"/* "&amp;INDEX(artwork.xlsx!F:F,QUOTIENT(ROW(A709)-1,3)+2)&amp;" */","  ")&amp;IF(AND(ISERROR(MATCH("},",B714:B$5003,0)), ISERROR(MATCH("    ];",$A$5:A710,0))),"];","")</f>
        <v xml:space="preserve">    </v>
      </c>
      <c r="B714" t="str">
        <f t="shared" si="13"/>
        <v>{</v>
      </c>
      <c r="C714" s="18" t="str">
        <f>IF(AND(MOD(ROW(A709)-1,3)=0, INDEX(artwork.xlsx!J:J,QUOTIENT(ROW(A709)-1,3)+2)&lt;&gt;""),
     artwork.xlsx!$H$1&amp;": """ &amp;SUBSTITUTE(INDEX(artwork.xlsx!H:H,QUOTIENT(ROW(A709)-1,3)+2)," ","") &amp;""",  " &amp;
     artwork.xlsx!$J$1&amp; ": """ &amp; INDEX(artwork.xlsx!J:J,QUOTIENT(ROW(A709)-1,3)+2) &amp;""",  " &amp;
     artwork.xlsx!$L$1&amp; ": """ &amp; SUBSTITUTE(IF(LEFT(INDEX(artwork.xlsx!L:L,QUOTIENT(ROW(A709)-1,3)+2),4)="http","",artwork.xlsx!$M$1) &amp; INDEX(artwork.xlsx!L:L,QUOTIENT(ROW(A709)-1,3)+2),artwork.xlsx!$N$1,"") &amp; """,",
 IF(AND(MOD(ROW(A709)-1,3)=1,INDEX(artwork.xlsx!J:J,QUOTIENT(ROW(A709)-1,3)+2)&lt;&gt;""),
SUBSTITUTE(    artwork.xlsx!$K$1&amp;": '\\n" &amp;
SUBSTITUTE(SUBSTITUTE(SUBSTITUTE(SUBSTITUTE(SUBSTITUTE(INDEX(artwork.xlsx!K:K,QUOTIENT(ROW(A709)-1,3)+2),"'","\'"),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IF(MOD(ROW(A709)-1,3)=2,"","")))</f>
        <v>id: "ironmonger",  frenchName: "Ferronnier",  artwork: "http://wiki.dominionstrategy.com/images/9/96/IronmongerArt.jpg",</v>
      </c>
    </row>
    <row r="715" spans="1:3" ht="240" x14ac:dyDescent="0.25">
      <c r="A715" t="str">
        <f>IF(AND(MOD(ROW(A710)-1,3)=0,INDEX(artwork.xlsx!G:G,QUOTIENT(ROW(A710)-1,3)+2)&lt;&gt;""),"/* "&amp;INDEX(artwork.xlsx!G:G,QUOTIENT(ROW(A710)-1,3)+2)&amp;" */","  ")&amp;
IF(AND(INDEX(artwork.xlsx!F:F,QUOTIENT(ROW(A710)-1,3)+2)&lt;&gt;""),"/* "&amp;INDEX(artwork.xlsx!F:F,QUOTIENT(ROW(A710)-1,3)+2)&amp;" */","  ")&amp;IF(AND(ISERROR(MATCH("},",B715:B$5003,0)), ISERROR(MATCH("    ];",$A$5:A714,0))),"];","")</f>
        <v xml:space="preserve">    </v>
      </c>
      <c r="B715" t="str">
        <f t="shared" si="13"/>
        <v/>
      </c>
      <c r="C715" s="18" t="str">
        <f>IF(AND(MOD(ROW(A710)-1,3)=0, INDEX(artwork.xlsx!J:J,QUOTIENT(ROW(A710)-1,3)+2)&lt;&gt;""),
     artwork.xlsx!$H$1&amp;": """ &amp;SUBSTITUTE(INDEX(artwork.xlsx!H:H,QUOTIENT(ROW(A710)-1,3)+2)," ","") &amp;""",  " &amp;
     artwork.xlsx!$J$1&amp; ": """ &amp; INDEX(artwork.xlsx!J:J,QUOTIENT(ROW(A710)-1,3)+2) &amp;""",  " &amp;
     artwork.xlsx!$L$1&amp; ": """ &amp; SUBSTITUTE(IF(LEFT(INDEX(artwork.xlsx!L:L,QUOTIENT(ROW(A710)-1,3)+2),4)="http","",artwork.xlsx!$M$1) &amp; INDEX(artwork.xlsx!L:L,QUOTIENT(ROW(A710)-1,3)+2),artwork.xlsx!$N$1,"") &amp; """,",
 IF(AND(MOD(ROW(A710)-1,3)=1,INDEX(artwork.xlsx!J:J,QUOTIENT(ROW(A710)-1,3)+2)&lt;&gt;""),
SUBSTITUTE(    artwork.xlsx!$K$1&amp;": '\\n" &amp;
SUBSTITUTE(SUBSTITUTE(SUBSTITUTE(SUBSTITUTE(SUBSTITUTE(INDEX(artwork.xlsx!K:K,QUOTIENT(ROW(A710)-1,3)+2),"'","\'"),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IF(MOD(ROW(A710)-1,3)=2,"","")))</f>
        <v>text_html: '\
&lt;div class="card-text" style="top:2px;"&gt;&lt;div style="position:relative; top:0px;"&gt;&lt;div style="font-weight: bold;"&gt;&lt;div style="line-height:22px;"&gt;\
&lt;div style="display:inline;"&gt;&lt;div style="display:inline; font-size:23px;"&gt;+1 Carte&lt;/div&gt;&lt;/div&gt;&lt;br&gt;\
&lt;div style="display:inline;"&gt;&lt;div style="display:inline; font-size:23px;"&gt;+1 Action&lt;/div&gt;&lt;/div&gt;&lt;br&gt;\
&lt;/div&gt;&lt;/div&gt;&lt;/div&gt;&lt;div style="line-height:17px;"&gt;\
&lt;div style="display:inline;"&gt;&lt;div style="display:inline; font-size:18px;"&gt;Dévoilez la carte du haut de votre&lt;/div&gt;&lt;/div&gt;&lt;br&gt;\
&lt;div style="display:inline;"&gt;&lt;div style="display:inline; font-size:18px;"&gt;pioche. Vous pouvez la défausser.&lt;/div&gt;&lt;/div&gt;&lt;br&gt;\
&lt;div style="display:inline;"&gt;&lt;div style="display:inline; font-size:18px;"&gt;Dans tous les cas, si c\'est une carte...&lt;/div&gt;&lt;/div&gt;&lt;br&gt;\
&lt;/div&gt;&lt;div style="line-height:16px;"&gt;\
&lt;div style="display:inline;"&gt;&lt;div style="display:inline; font-size:17px;"&gt;Action : &lt;div style="display: inline; font-weight: bold;"&gt;+1 Action&lt;/div&gt;&lt;/div&gt;&lt;/div&gt;&lt;br&gt;\
&lt;div style="display:inline;"&gt;&lt;div style="display:inline; font-size:17px;"&gt;Trésor : &lt;div style="display: inline; font-weight: bold;"&gt;+      &lt;/div&gt;&lt;/div&gt;&lt;/div&gt;&lt;br&gt;\
&lt;div style="display:inline;"&gt;&lt;div style="display:inline; font-size:17px;"&gt;Victoire : &lt;div style="display: inline; font-weight: bold;"&gt;+1 Carte&lt;/div&gt;&lt;/div&gt;&lt;/div&gt;&lt;br&gt;\
&lt;/div&gt;\
&lt;div class="card-text-coin-icon" style="transform:scale(0.17);top: 138px; display:inline; left:165px;"&gt;\
&lt;div class="card-text-coin-text-container" style="display:inline;"&gt;\
&lt;div class="card-text-coin-text" style="color: black; display:inline; top:8px;"&gt;1&lt;/div&gt;&lt;/div&gt;&lt;/div&gt;&lt;/div&gt;'</v>
      </c>
    </row>
    <row r="716" spans="1:3" x14ac:dyDescent="0.25">
      <c r="A716" t="str">
        <f>IF(AND(MOD(ROW(A711)-1,3)=0,INDEX(artwork.xlsx!G:G,QUOTIENT(ROW(A711)-1,3)+2)&lt;&gt;""),"/* "&amp;INDEX(artwork.xlsx!G:G,QUOTIENT(ROW(A711)-1,3)+2)&amp;" */","  ")&amp;
IF(AND(INDEX(artwork.xlsx!F:F,QUOTIENT(ROW(A711)-1,3)+2)&lt;&gt;""),"/* "&amp;INDEX(artwork.xlsx!F:F,QUOTIENT(ROW(A711)-1,3)+2)&amp;" */","  ")&amp;IF(AND(ISERROR(MATCH("},",B716:B$5003,0)), ISERROR(MATCH("    ];",$A$5:A712,0))),"];","")</f>
        <v xml:space="preserve">    </v>
      </c>
      <c r="B716" t="str">
        <f t="shared" si="13"/>
        <v>},</v>
      </c>
      <c r="C716" s="18" t="str">
        <f>IF(AND(MOD(ROW(A711)-1,3)=0, INDEX(artwork.xlsx!J:J,QUOTIENT(ROW(A711)-1,3)+2)&lt;&gt;""),
     artwork.xlsx!$H$1&amp;": """ &amp;SUBSTITUTE(INDEX(artwork.xlsx!H:H,QUOTIENT(ROW(A711)-1,3)+2)," ","") &amp;""",  " &amp;
     artwork.xlsx!$J$1&amp; ": """ &amp; INDEX(artwork.xlsx!J:J,QUOTIENT(ROW(A711)-1,3)+2) &amp;""",  " &amp;
     artwork.xlsx!$L$1&amp; ": """ &amp; SUBSTITUTE(IF(LEFT(INDEX(artwork.xlsx!L:L,QUOTIENT(ROW(A711)-1,3)+2),4)="http","",artwork.xlsx!$M$1) &amp; INDEX(artwork.xlsx!L:L,QUOTIENT(ROW(A711)-1,3)+2),artwork.xlsx!$N$1,"") &amp; """,",
 IF(AND(MOD(ROW(A711)-1,3)=1,INDEX(artwork.xlsx!J:J,QUOTIENT(ROW(A711)-1,3)+2)&lt;&gt;""),
SUBSTITUTE(    artwork.xlsx!$K$1&amp;": '\\n" &amp;
SUBSTITUTE(SUBSTITUTE(SUBSTITUTE(SUBSTITUTE(SUBSTITUTE(INDEX(artwork.xlsx!K:K,QUOTIENT(ROW(A711)-1,3)+2),"'","\'"),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IF(MOD(ROW(A711)-1,3)=2,"","")))</f>
        <v/>
      </c>
    </row>
    <row r="717" spans="1:3" x14ac:dyDescent="0.25">
      <c r="A717" t="str">
        <f>IF(AND(MOD(ROW(A712)-1,3)=0,INDEX(artwork.xlsx!G:G,QUOTIENT(ROW(A712)-1,3)+2)&lt;&gt;""),"/* "&amp;INDEX(artwork.xlsx!G:G,QUOTIENT(ROW(A712)-1,3)+2)&amp;" */","  ")&amp;
IF(AND(INDEX(artwork.xlsx!F:F,QUOTIENT(ROW(A712)-1,3)+2)&lt;&gt;""),"/* "&amp;INDEX(artwork.xlsx!F:F,QUOTIENT(ROW(A712)-1,3)+2)&amp;" */","  ")&amp;IF(AND(ISERROR(MATCH("},",B717:B$5003,0)), ISERROR(MATCH("    ];",$A$5:A713,0))),"];","")</f>
        <v xml:space="preserve">    </v>
      </c>
      <c r="B717" t="str">
        <f t="shared" si="13"/>
        <v>{</v>
      </c>
      <c r="C717" s="18" t="str">
        <f>IF(AND(MOD(ROW(A712)-1,3)=0, INDEX(artwork.xlsx!J:J,QUOTIENT(ROW(A712)-1,3)+2)&lt;&gt;""),
     artwork.xlsx!$H$1&amp;": """ &amp;SUBSTITUTE(INDEX(artwork.xlsx!H:H,QUOTIENT(ROW(A712)-1,3)+2)," ","") &amp;""",  " &amp;
     artwork.xlsx!$J$1&amp; ": """ &amp; INDEX(artwork.xlsx!J:J,QUOTIENT(ROW(A712)-1,3)+2) &amp;""",  " &amp;
     artwork.xlsx!$L$1&amp; ": """ &amp; SUBSTITUTE(IF(LEFT(INDEX(artwork.xlsx!L:L,QUOTIENT(ROW(A712)-1,3)+2),4)="http","",artwork.xlsx!$M$1) &amp; INDEX(artwork.xlsx!L:L,QUOTIENT(ROW(A712)-1,3)+2),artwork.xlsx!$N$1,"") &amp; """,",
 IF(AND(MOD(ROW(A712)-1,3)=1,INDEX(artwork.xlsx!J:J,QUOTIENT(ROW(A712)-1,3)+2)&lt;&gt;""),
SUBSTITUTE(    artwork.xlsx!$K$1&amp;": '\\n" &amp;
SUBSTITUTE(SUBSTITUTE(SUBSTITUTE(SUBSTITUTE(SUBSTITUTE(INDEX(artwork.xlsx!K:K,QUOTIENT(ROW(A712)-1,3)+2),"'","\'"),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IF(MOD(ROW(A712)-1,3)=2,"","")))</f>
        <v>id: "hermit",  frenchName: "Ermite",  artwork: "http://wiki.dominionstrategy.com/images/5/5b/HermitArt.jpg",</v>
      </c>
    </row>
    <row r="718" spans="1:3" ht="225" x14ac:dyDescent="0.25">
      <c r="A718" t="str">
        <f>IF(AND(MOD(ROW(A713)-1,3)=0,INDEX(artwork.xlsx!G:G,QUOTIENT(ROW(A713)-1,3)+2)&lt;&gt;""),"/* "&amp;INDEX(artwork.xlsx!G:G,QUOTIENT(ROW(A713)-1,3)+2)&amp;" */","  ")&amp;
IF(AND(INDEX(artwork.xlsx!F:F,QUOTIENT(ROW(A713)-1,3)+2)&lt;&gt;""),"/* "&amp;INDEX(artwork.xlsx!F:F,QUOTIENT(ROW(A713)-1,3)+2)&amp;" */","  ")&amp;IF(AND(ISERROR(MATCH("},",B718:B$5003,0)), ISERROR(MATCH("    ];",$A$5:A717,0))),"];","")</f>
        <v xml:space="preserve">    </v>
      </c>
      <c r="B718" t="str">
        <f t="shared" si="13"/>
        <v/>
      </c>
      <c r="C718" s="18" t="str">
        <f>IF(AND(MOD(ROW(A713)-1,3)=0, INDEX(artwork.xlsx!J:J,QUOTIENT(ROW(A713)-1,3)+2)&lt;&gt;""),
     artwork.xlsx!$H$1&amp;": """ &amp;SUBSTITUTE(INDEX(artwork.xlsx!H:H,QUOTIENT(ROW(A713)-1,3)+2)," ","") &amp;""",  " &amp;
     artwork.xlsx!$J$1&amp; ": """ &amp; INDEX(artwork.xlsx!J:J,QUOTIENT(ROW(A713)-1,3)+2) &amp;""",  " &amp;
     artwork.xlsx!$L$1&amp; ": """ &amp; SUBSTITUTE(IF(LEFT(INDEX(artwork.xlsx!L:L,QUOTIENT(ROW(A713)-1,3)+2),4)="http","",artwork.xlsx!$M$1) &amp; INDEX(artwork.xlsx!L:L,QUOTIENT(ROW(A713)-1,3)+2),artwork.xlsx!$N$1,"") &amp; """,",
 IF(AND(MOD(ROW(A713)-1,3)=1,INDEX(artwork.xlsx!J:J,QUOTIENT(ROW(A713)-1,3)+2)&lt;&gt;""),
SUBSTITUTE(    artwork.xlsx!$K$1&amp;": '\\n" &amp;
SUBSTITUTE(SUBSTITUTE(SUBSTITUTE(SUBSTITUTE(SUBSTITUTE(INDEX(artwork.xlsx!K:K,QUOTIENT(ROW(A713)-1,3)+2),"'","\'"),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IF(MOD(ROW(A713)-1,3)=2,"","")))</f>
        <v>text_html: '\
&lt;div class="card-text" style="top:2px;"&gt;&lt;div style="position:relative; top:7px;"&gt;&lt;div style="line-height:16px;"&gt;\
&lt;div style="display:inline;"&gt;&lt;div style="display:inline; font-size:18px;"&gt;Consultez votre défausse. Vous&lt;/div&gt;&lt;/div&gt;&lt;br&gt;\
&lt;div style="display:inline;"&gt;&lt;div style="display:inline; font-size:18px;"&gt;pouvez écarter une carte non-Trésor&lt;/div&gt;&lt;/div&gt;&lt;br&gt;\
&lt;div style="display:inline;"&gt;&lt;div style="display:inline; font-size:18px;"&gt;de votre défausse ou de votre main.&lt;/div&gt;&lt;/div&gt;&lt;br&gt;\
&lt;div style="display:inline;"&gt;&lt;div style="display:inline; font-size:18px;"&gt;Recevez une carte coûtant jusqu\'à      .&lt;/div&gt;&lt;/div&gt;&lt;br&gt;\
&lt;/div&gt;&lt;/div&gt;&lt;div class="horizontal-line" style="width:200px; height:2px;margin-top:13px;"&gt;&lt;/div&gt;&lt;div style="position:relative; top:0px;"&gt;&lt;div style="line-height:16px;"&gt;\
&lt;div style="display:inline;"&gt;&lt;div style="display:inline; font-size:18px;"&gt;Quand vous défaussez cette carte de la&lt;/div&gt;&lt;/div&gt;&lt;br&gt;\
&lt;div style="display:inline;"&gt;&lt;div style="display:inline; font-size:18px;"&gt;zone de jeu, si vous n\'avez pas acheté&lt;/div&gt;&lt;/div&gt;&lt;br&gt;\
&lt;div style="display:inline;"&gt;&lt;div style="display:inline; font-size:18px;"&gt;de carte à ce tour, écartez-la et recevez&lt;/div&gt;&lt;/div&gt;&lt;br&gt;\
&lt;div style="display:inline;"&gt;&lt;div style="display:inline; font-size:18px;"&gt;un Fou de la pile des Fous.&lt;/div&gt;&lt;/div&gt;&lt;br&gt;\
&lt;/div&gt;&lt;/div&gt;\
&lt;div class="card-text-coin-icon" style="transform:scale(0.18); top:66px; display: inline;left:250px;"&gt;\
&lt;div class="card-text-coin-text-container" style="display:inline;"&gt;\
&lt;div class="card-text-coin-text" style="color: black; display:inline; top:8px;"&gt;3&lt;/div&gt;&lt;/div&gt;&lt;/div&gt;&lt;/div&gt;'</v>
      </c>
    </row>
    <row r="719" spans="1:3" x14ac:dyDescent="0.25">
      <c r="A719" t="str">
        <f>IF(AND(MOD(ROW(A714)-1,3)=0,INDEX(artwork.xlsx!G:G,QUOTIENT(ROW(A714)-1,3)+2)&lt;&gt;""),"/* "&amp;INDEX(artwork.xlsx!G:G,QUOTIENT(ROW(A714)-1,3)+2)&amp;" */","  ")&amp;
IF(AND(INDEX(artwork.xlsx!F:F,QUOTIENT(ROW(A714)-1,3)+2)&lt;&gt;""),"/* "&amp;INDEX(artwork.xlsx!F:F,QUOTIENT(ROW(A714)-1,3)+2)&amp;" */","  ")&amp;IF(AND(ISERROR(MATCH("},",B719:B$5003,0)), ISERROR(MATCH("    ];",$A$5:A715,0))),"];","")</f>
        <v xml:space="preserve">    </v>
      </c>
      <c r="B719" t="str">
        <f t="shared" ref="B719:B782" si="14">IF(AND(C718&lt;&gt;"",MOD(ROW(A717)-1,3)=2),"},","")&amp;IF(AND(C719&lt;&gt;"",MOD(ROW(A714)-1,3)=0),"{","")</f>
        <v>},</v>
      </c>
      <c r="C719" s="18" t="str">
        <f>IF(AND(MOD(ROW(A714)-1,3)=0, INDEX(artwork.xlsx!J:J,QUOTIENT(ROW(A714)-1,3)+2)&lt;&gt;""),
     artwork.xlsx!$H$1&amp;": """ &amp;SUBSTITUTE(INDEX(artwork.xlsx!H:H,QUOTIENT(ROW(A714)-1,3)+2)," ","") &amp;""",  " &amp;
     artwork.xlsx!$J$1&amp; ": """ &amp; INDEX(artwork.xlsx!J:J,QUOTIENT(ROW(A714)-1,3)+2) &amp;""",  " &amp;
     artwork.xlsx!$L$1&amp; ": """ &amp; SUBSTITUTE(IF(LEFT(INDEX(artwork.xlsx!L:L,QUOTIENT(ROW(A714)-1,3)+2),4)="http","",artwork.xlsx!$M$1) &amp; INDEX(artwork.xlsx!L:L,QUOTIENT(ROW(A714)-1,3)+2),artwork.xlsx!$N$1,"") &amp; """,",
 IF(AND(MOD(ROW(A714)-1,3)=1,INDEX(artwork.xlsx!J:J,QUOTIENT(ROW(A714)-1,3)+2)&lt;&gt;""),
SUBSTITUTE(    artwork.xlsx!$K$1&amp;": '\\n" &amp;
SUBSTITUTE(SUBSTITUTE(SUBSTITUTE(SUBSTITUTE(SUBSTITUTE(INDEX(artwork.xlsx!K:K,QUOTIENT(ROW(A714)-1,3)+2),"'","\'"),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IF(MOD(ROW(A714)-1,3)=2,"","")))</f>
        <v/>
      </c>
    </row>
    <row r="720" spans="1:3" x14ac:dyDescent="0.25">
      <c r="A720" t="str">
        <f>IF(AND(MOD(ROW(A715)-1,3)=0,INDEX(artwork.xlsx!G:G,QUOTIENT(ROW(A715)-1,3)+2)&lt;&gt;""),"/* "&amp;INDEX(artwork.xlsx!G:G,QUOTIENT(ROW(A715)-1,3)+2)&amp;" */","  ")&amp;
IF(AND(INDEX(artwork.xlsx!F:F,QUOTIENT(ROW(A715)-1,3)+2)&lt;&gt;""),"/* "&amp;INDEX(artwork.xlsx!F:F,QUOTIENT(ROW(A715)-1,3)+2)&amp;" */","  ")&amp;IF(AND(ISERROR(MATCH("},",B720:B$5003,0)), ISERROR(MATCH("    ];",$A$5:A716,0))),"];","")</f>
        <v xml:space="preserve">    </v>
      </c>
      <c r="B720" t="str">
        <f t="shared" si="14"/>
        <v>{</v>
      </c>
      <c r="C720" s="18" t="str">
        <f>IF(AND(MOD(ROW(A715)-1,3)=0, INDEX(artwork.xlsx!J:J,QUOTIENT(ROW(A715)-1,3)+2)&lt;&gt;""),
     artwork.xlsx!$H$1&amp;": """ &amp;SUBSTITUTE(INDEX(artwork.xlsx!H:H,QUOTIENT(ROW(A715)-1,3)+2)," ","") &amp;""",  " &amp;
     artwork.xlsx!$J$1&amp; ": """ &amp; INDEX(artwork.xlsx!J:J,QUOTIENT(ROW(A715)-1,3)+2) &amp;""",  " &amp;
     artwork.xlsx!$L$1&amp; ": """ &amp; SUBSTITUTE(IF(LEFT(INDEX(artwork.xlsx!L:L,QUOTIENT(ROW(A715)-1,3)+2),4)="http","",artwork.xlsx!$M$1) &amp; INDEX(artwork.xlsx!L:L,QUOTIENT(ROW(A715)-1,3)+2),artwork.xlsx!$N$1,"") &amp; """,",
 IF(AND(MOD(ROW(A715)-1,3)=1,INDEX(artwork.xlsx!J:J,QUOTIENT(ROW(A715)-1,3)+2)&lt;&gt;""),
SUBSTITUTE(    artwork.xlsx!$K$1&amp;": '\\n" &amp;
SUBSTITUTE(SUBSTITUTE(SUBSTITUTE(SUBSTITUTE(SUBSTITUTE(INDEX(artwork.xlsx!K:K,QUOTIENT(ROW(A715)-1,3)+2),"'","\'"),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IF(MOD(ROW(A715)-1,3)=2,"","")))</f>
        <v>id: "pillage",  frenchName: "Pillage",  artwork: "http://wiki.dominionstrategy.com/images/0/07/PillageArt.jpg",</v>
      </c>
    </row>
    <row r="721" spans="1:3" ht="135" x14ac:dyDescent="0.25">
      <c r="A721" t="str">
        <f>IF(AND(MOD(ROW(A716)-1,3)=0,INDEX(artwork.xlsx!G:G,QUOTIENT(ROW(A716)-1,3)+2)&lt;&gt;""),"/* "&amp;INDEX(artwork.xlsx!G:G,QUOTIENT(ROW(A716)-1,3)+2)&amp;" */","  ")&amp;
IF(AND(INDEX(artwork.xlsx!F:F,QUOTIENT(ROW(A716)-1,3)+2)&lt;&gt;""),"/* "&amp;INDEX(artwork.xlsx!F:F,QUOTIENT(ROW(A716)-1,3)+2)&amp;" */","  ")&amp;IF(AND(ISERROR(MATCH("},",B721:B$5003,0)), ISERROR(MATCH("    ];",$A$5:A720,0))),"];","")</f>
        <v xml:space="preserve">    </v>
      </c>
      <c r="B721" t="str">
        <f t="shared" si="14"/>
        <v/>
      </c>
      <c r="C721" s="18" t="str">
        <f>IF(AND(MOD(ROW(A716)-1,3)=0, INDEX(artwork.xlsx!J:J,QUOTIENT(ROW(A716)-1,3)+2)&lt;&gt;""),
     artwork.xlsx!$H$1&amp;": """ &amp;SUBSTITUTE(INDEX(artwork.xlsx!H:H,QUOTIENT(ROW(A716)-1,3)+2)," ","") &amp;""",  " &amp;
     artwork.xlsx!$J$1&amp; ": """ &amp; INDEX(artwork.xlsx!J:J,QUOTIENT(ROW(A716)-1,3)+2) &amp;""",  " &amp;
     artwork.xlsx!$L$1&amp; ": """ &amp; SUBSTITUTE(IF(LEFT(INDEX(artwork.xlsx!L:L,QUOTIENT(ROW(A716)-1,3)+2),4)="http","",artwork.xlsx!$M$1) &amp; INDEX(artwork.xlsx!L:L,QUOTIENT(ROW(A716)-1,3)+2),artwork.xlsx!$N$1,"") &amp; """,",
 IF(AND(MOD(ROW(A716)-1,3)=1,INDEX(artwork.xlsx!J:J,QUOTIENT(ROW(A716)-1,3)+2)&lt;&gt;""),
SUBSTITUTE(    artwork.xlsx!$K$1&amp;": '\\n" &amp;
SUBSTITUTE(SUBSTITUTE(SUBSTITUTE(SUBSTITUTE(SUBSTITUTE(INDEX(artwork.xlsx!K:K,QUOTIENT(ROW(A716)-1,3)+2),"'","\'"),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IF(MOD(ROW(A716)-1,3)=2,"","")))</f>
        <v>text_html: '\
&lt;div class="card-text" style="top:10px;"&gt;&lt;div style="position:relative; top:15px;"&gt;&lt;div style="line-height:19px;"&gt;\
&lt;div style="display:inline;"&gt;&lt;div style="display:inline; font-size:20px;"&gt;Écartez cette carte. Dans ce cas,&lt;/div&gt;&lt;/div&gt;&lt;br&gt;\
&lt;div style="display:inline;"&gt;&lt;div style="display:inline; font-size:20px;"&gt;Recevez 2 Butins, et tous vos&lt;/div&gt;&lt;/div&gt;&lt;br&gt;\
&lt;div style="display:inline;"&gt;&lt;div style="display:inline; font-size:20px;"&gt;adversaires ayant au moins&lt;/div&gt;&lt;/div&gt;&lt;br&gt;\
&lt;div style="display:inline;"&gt;&lt;div style="display:inline; font-size:20px;"&gt;5 cartes en main dévoilent&lt;/div&gt;&lt;/div&gt;&lt;br&gt;\
&lt;div style="display:inline;"&gt;&lt;div style="display:inline; font-size:20px;"&gt;leur main et défaussent&lt;/div&gt;&lt;/div&gt;&lt;br&gt;\
&lt;div style="display:inline;"&gt;&lt;div style="display:inline; font-size:20px;"&gt;une carte de votre choix.&lt;/div&gt;&lt;/div&gt;&lt;br&gt;\
&lt;/div&gt;&lt;/div&gt;&lt;/div&gt;'</v>
      </c>
    </row>
    <row r="722" spans="1:3" x14ac:dyDescent="0.25">
      <c r="A722" t="str">
        <f>IF(AND(MOD(ROW(A717)-1,3)=0,INDEX(artwork.xlsx!G:G,QUOTIENT(ROW(A717)-1,3)+2)&lt;&gt;""),"/* "&amp;INDEX(artwork.xlsx!G:G,QUOTIENT(ROW(A717)-1,3)+2)&amp;" */","  ")&amp;
IF(AND(INDEX(artwork.xlsx!F:F,QUOTIENT(ROW(A717)-1,3)+2)&lt;&gt;""),"/* "&amp;INDEX(artwork.xlsx!F:F,QUOTIENT(ROW(A717)-1,3)+2)&amp;" */","  ")&amp;IF(AND(ISERROR(MATCH("},",B722:B$5003,0)), ISERROR(MATCH("    ];",$A$5:A718,0))),"];","")</f>
        <v xml:space="preserve">    </v>
      </c>
      <c r="B722" t="str">
        <f t="shared" si="14"/>
        <v>},</v>
      </c>
      <c r="C722" s="18" t="str">
        <f>IF(AND(MOD(ROW(A717)-1,3)=0, INDEX(artwork.xlsx!J:J,QUOTIENT(ROW(A717)-1,3)+2)&lt;&gt;""),
     artwork.xlsx!$H$1&amp;": """ &amp;SUBSTITUTE(INDEX(artwork.xlsx!H:H,QUOTIENT(ROW(A717)-1,3)+2)," ","") &amp;""",  " &amp;
     artwork.xlsx!$J$1&amp; ": """ &amp; INDEX(artwork.xlsx!J:J,QUOTIENT(ROW(A717)-1,3)+2) &amp;""",  " &amp;
     artwork.xlsx!$L$1&amp; ": """ &amp; SUBSTITUTE(IF(LEFT(INDEX(artwork.xlsx!L:L,QUOTIENT(ROW(A717)-1,3)+2),4)="http","",artwork.xlsx!$M$1) &amp; INDEX(artwork.xlsx!L:L,QUOTIENT(ROW(A717)-1,3)+2),artwork.xlsx!$N$1,"") &amp; """,",
 IF(AND(MOD(ROW(A717)-1,3)=1,INDEX(artwork.xlsx!J:J,QUOTIENT(ROW(A717)-1,3)+2)&lt;&gt;""),
SUBSTITUTE(    artwork.xlsx!$K$1&amp;": '\\n" &amp;
SUBSTITUTE(SUBSTITUTE(SUBSTITUTE(SUBSTITUTE(SUBSTITUTE(INDEX(artwork.xlsx!K:K,QUOTIENT(ROW(A717)-1,3)+2),"'","\'"),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IF(MOD(ROW(A717)-1,3)=2,"","")))</f>
        <v/>
      </c>
    </row>
    <row r="723" spans="1:3" x14ac:dyDescent="0.25">
      <c r="A723" t="str">
        <f>IF(AND(MOD(ROW(A718)-1,3)=0,INDEX(artwork.xlsx!G:G,QUOTIENT(ROW(A718)-1,3)+2)&lt;&gt;""),"/* "&amp;INDEX(artwork.xlsx!G:G,QUOTIENT(ROW(A718)-1,3)+2)&amp;" */","  ")&amp;
IF(AND(INDEX(artwork.xlsx!F:F,QUOTIENT(ROW(A718)-1,3)+2)&lt;&gt;""),"/* "&amp;INDEX(artwork.xlsx!F:F,QUOTIENT(ROW(A718)-1,3)+2)&amp;" */","  ")&amp;IF(AND(ISERROR(MATCH("},",B723:B$5003,0)), ISERROR(MATCH("    ];",$A$5:A719,0))),"];","")</f>
        <v xml:space="preserve">    </v>
      </c>
      <c r="B723" t="str">
        <f t="shared" si="14"/>
        <v>{</v>
      </c>
      <c r="C723" s="18" t="str">
        <f>IF(AND(MOD(ROW(A718)-1,3)=0, INDEX(artwork.xlsx!J:J,QUOTIENT(ROW(A718)-1,3)+2)&lt;&gt;""),
     artwork.xlsx!$H$1&amp;": """ &amp;SUBSTITUTE(INDEX(artwork.xlsx!H:H,QUOTIENT(ROW(A718)-1,3)+2)," ","") &amp;""",  " &amp;
     artwork.xlsx!$J$1&amp; ": """ &amp; INDEX(artwork.xlsx!J:J,QUOTIENT(ROW(A718)-1,3)+2) &amp;""",  " &amp;
     artwork.xlsx!$L$1&amp; ": """ &amp; SUBSTITUTE(IF(LEFT(INDEX(artwork.xlsx!L:L,QUOTIENT(ROW(A718)-1,3)+2),4)="http","",artwork.xlsx!$M$1) &amp; INDEX(artwork.xlsx!L:L,QUOTIENT(ROW(A718)-1,3)+2),artwork.xlsx!$N$1,"") &amp; """,",
 IF(AND(MOD(ROW(A718)-1,3)=1,INDEX(artwork.xlsx!J:J,QUOTIENT(ROW(A718)-1,3)+2)&lt;&gt;""),
SUBSTITUTE(    artwork.xlsx!$K$1&amp;": '\\n" &amp;
SUBSTITUTE(SUBSTITUTE(SUBSTITUTE(SUBSTITUTE(SUBSTITUTE(INDEX(artwork.xlsx!K:K,QUOTIENT(ROW(A718)-1,3)+2),"'","\'"),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IF(MOD(ROW(A718)-1,3)=2,"","")))</f>
        <v>id: "mystic",  frenchName: "Mystique",  artwork: "http://wiki.dominionstrategy.com/images/2/21/MysticArt.jpg",</v>
      </c>
    </row>
    <row r="724" spans="1:3" ht="180" x14ac:dyDescent="0.25">
      <c r="A724" t="str">
        <f>IF(AND(MOD(ROW(A719)-1,3)=0,INDEX(artwork.xlsx!G:G,QUOTIENT(ROW(A719)-1,3)+2)&lt;&gt;""),"/* "&amp;INDEX(artwork.xlsx!G:G,QUOTIENT(ROW(A719)-1,3)+2)&amp;" */","  ")&amp;
IF(AND(INDEX(artwork.xlsx!F:F,QUOTIENT(ROW(A719)-1,3)+2)&lt;&gt;""),"/* "&amp;INDEX(artwork.xlsx!F:F,QUOTIENT(ROW(A719)-1,3)+2)&amp;" */","  ")&amp;IF(AND(ISERROR(MATCH("},",B724:B$5003,0)), ISERROR(MATCH("    ];",$A$5:A723,0))),"];","")</f>
        <v xml:space="preserve">    </v>
      </c>
      <c r="B724" t="str">
        <f t="shared" si="14"/>
        <v/>
      </c>
      <c r="C724" s="18" t="str">
        <f>IF(AND(MOD(ROW(A719)-1,3)=0, INDEX(artwork.xlsx!J:J,QUOTIENT(ROW(A719)-1,3)+2)&lt;&gt;""),
     artwork.xlsx!$H$1&amp;": """ &amp;SUBSTITUTE(INDEX(artwork.xlsx!H:H,QUOTIENT(ROW(A719)-1,3)+2)," ","") &amp;""",  " &amp;
     artwork.xlsx!$J$1&amp; ": """ &amp; INDEX(artwork.xlsx!J:J,QUOTIENT(ROW(A719)-1,3)+2) &amp;""",  " &amp;
     artwork.xlsx!$L$1&amp; ": """ &amp; SUBSTITUTE(IF(LEFT(INDEX(artwork.xlsx!L:L,QUOTIENT(ROW(A719)-1,3)+2),4)="http","",artwork.xlsx!$M$1) &amp; INDEX(artwork.xlsx!L:L,QUOTIENT(ROW(A719)-1,3)+2),artwork.xlsx!$N$1,"") &amp; """,",
 IF(AND(MOD(ROW(A719)-1,3)=1,INDEX(artwork.xlsx!J:J,QUOTIENT(ROW(A719)-1,3)+2)&lt;&gt;""),
SUBSTITUTE(    artwork.xlsx!$K$1&amp;": '\\n" &amp;
SUBSTITUTE(SUBSTITUTE(SUBSTITUTE(SUBSTITUTE(SUBSTITUTE(INDEX(artwork.xlsx!K:K,QUOTIENT(ROW(A719)-1,3)+2),"'","\'"),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IF(MOD(ROW(A719)-1,3)=2,"","")))</f>
        <v>text_html: '\
&lt;div class="card-text" style="top:20px;"&gt;&lt;div style="font-weight: bold;"&gt;&lt;div style="line-height:24px;"&gt;\
&lt;div style="display:inline;"&gt;&lt;div style="display:inline; font-size:24px;"&gt;+1 Action&lt;/div&gt;&lt;/div&gt;&lt;br&gt;\
&lt;div style="display:inline;"&gt;&lt;div style="display:inline; font-size:24px;"&gt;&lt;div style="position: relative; left:-13px;top:1px;"&gt;+&lt;/div&gt;&lt;/div&gt;&lt;/div&gt;&lt;br&gt;\
&lt;/div&gt;&lt;/div&gt;&lt;div style="position:relative; top:-15px;"&gt;&lt;div style="line-height:18px;"&gt;\
&lt;div style="display:inline;"&gt;&lt;div style="display:inline; font-size:18px;"&gt;Nommez une carte, puis dévoilez la&lt;/div&gt;&lt;/div&gt;&lt;br&gt;\
&lt;div style="display:inline;"&gt;&lt;div style="display:inline; font-size:18px;"&gt;carte du haut de votre pioche. Si le&lt;/div&gt;&lt;/div&gt;&lt;br&gt;\
&lt;div style="display:inline;"&gt;&lt;div style="display:inline; font-size:18px;"&gt;nom correspond, prenez-la en main.&lt;/div&gt;&lt;/div&gt;&lt;br&gt;\
&lt;/div&gt;&lt;/div&gt;\
&lt;div class="card-text-coin-icon" style="transform:scale(0.22); top:24px; display: inline;left:142px;"&gt;\
&lt;div class="card-text-coin-text-container" style="display:inline;"&gt;\
&lt;div class="card-text-coin-text" style="color: black; display:inline; top:8px;"&gt;2&lt;/div&gt;&lt;/div&gt;&lt;/div&gt;&lt;/div&gt;'</v>
      </c>
    </row>
    <row r="725" spans="1:3" x14ac:dyDescent="0.25">
      <c r="A725" t="str">
        <f>IF(AND(MOD(ROW(A720)-1,3)=0,INDEX(artwork.xlsx!G:G,QUOTIENT(ROW(A720)-1,3)+2)&lt;&gt;""),"/* "&amp;INDEX(artwork.xlsx!G:G,QUOTIENT(ROW(A720)-1,3)+2)&amp;" */","  ")&amp;
IF(AND(INDEX(artwork.xlsx!F:F,QUOTIENT(ROW(A720)-1,3)+2)&lt;&gt;""),"/* "&amp;INDEX(artwork.xlsx!F:F,QUOTIENT(ROW(A720)-1,3)+2)&amp;" */","  ")&amp;IF(AND(ISERROR(MATCH("},",B725:B$5003,0)), ISERROR(MATCH("    ];",$A$5:A721,0))),"];","")</f>
        <v xml:space="preserve">    </v>
      </c>
      <c r="B725" t="str">
        <f t="shared" si="14"/>
        <v>},</v>
      </c>
      <c r="C725" s="18" t="str">
        <f>IF(AND(MOD(ROW(A720)-1,3)=0, INDEX(artwork.xlsx!J:J,QUOTIENT(ROW(A720)-1,3)+2)&lt;&gt;""),
     artwork.xlsx!$H$1&amp;": """ &amp;SUBSTITUTE(INDEX(artwork.xlsx!H:H,QUOTIENT(ROW(A720)-1,3)+2)," ","") &amp;""",  " &amp;
     artwork.xlsx!$J$1&amp; ": """ &amp; INDEX(artwork.xlsx!J:J,QUOTIENT(ROW(A720)-1,3)+2) &amp;""",  " &amp;
     artwork.xlsx!$L$1&amp; ": """ &amp; SUBSTITUTE(IF(LEFT(INDEX(artwork.xlsx!L:L,QUOTIENT(ROW(A720)-1,3)+2),4)="http","",artwork.xlsx!$M$1) &amp; INDEX(artwork.xlsx!L:L,QUOTIENT(ROW(A720)-1,3)+2),artwork.xlsx!$N$1,"") &amp; """,",
 IF(AND(MOD(ROW(A720)-1,3)=1,INDEX(artwork.xlsx!J:J,QUOTIENT(ROW(A720)-1,3)+2)&lt;&gt;""),
SUBSTITUTE(    artwork.xlsx!$K$1&amp;": '\\n" &amp;
SUBSTITUTE(SUBSTITUTE(SUBSTITUTE(SUBSTITUTE(SUBSTITUTE(INDEX(artwork.xlsx!K:K,QUOTIENT(ROW(A720)-1,3)+2),"'","\'"),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IF(MOD(ROW(A720)-1,3)=2,"","")))</f>
        <v/>
      </c>
    </row>
    <row r="726" spans="1:3" x14ac:dyDescent="0.25">
      <c r="A726" t="str">
        <f>IF(AND(MOD(ROW(A721)-1,3)=0,INDEX(artwork.xlsx!G:G,QUOTIENT(ROW(A721)-1,3)+2)&lt;&gt;""),"/* "&amp;INDEX(artwork.xlsx!G:G,QUOTIENT(ROW(A721)-1,3)+2)&amp;" */","  ")&amp;
IF(AND(INDEX(artwork.xlsx!F:F,QUOTIENT(ROW(A721)-1,3)+2)&lt;&gt;""),"/* "&amp;INDEX(artwork.xlsx!F:F,QUOTIENT(ROW(A721)-1,3)+2)&amp;" */","  ")&amp;IF(AND(ISERROR(MATCH("},",B726:B$5003,0)), ISERROR(MATCH("    ];",$A$5:A722,0))),"];","")</f>
        <v xml:space="preserve">    </v>
      </c>
      <c r="B726" t="str">
        <f t="shared" si="14"/>
        <v>{</v>
      </c>
      <c r="C726" s="18" t="str">
        <f>IF(AND(MOD(ROW(A721)-1,3)=0, INDEX(artwork.xlsx!J:J,QUOTIENT(ROW(A721)-1,3)+2)&lt;&gt;""),
     artwork.xlsx!$H$1&amp;": """ &amp;SUBSTITUTE(INDEX(artwork.xlsx!H:H,QUOTIENT(ROW(A721)-1,3)+2)," ","") &amp;""",  " &amp;
     artwork.xlsx!$J$1&amp; ": """ &amp; INDEX(artwork.xlsx!J:J,QUOTIENT(ROW(A721)-1,3)+2) &amp;""",  " &amp;
     artwork.xlsx!$L$1&amp; ": """ &amp; SUBSTITUTE(IF(LEFT(INDEX(artwork.xlsx!L:L,QUOTIENT(ROW(A721)-1,3)+2),4)="http","",artwork.xlsx!$M$1) &amp; INDEX(artwork.xlsx!L:L,QUOTIENT(ROW(A721)-1,3)+2),artwork.xlsx!$N$1,"") &amp; """,",
 IF(AND(MOD(ROW(A721)-1,3)=1,INDEX(artwork.xlsx!J:J,QUOTIENT(ROW(A721)-1,3)+2)&lt;&gt;""),
SUBSTITUTE(    artwork.xlsx!$K$1&amp;": '\\n" &amp;
SUBSTITUTE(SUBSTITUTE(SUBSTITUTE(SUBSTITUTE(SUBSTITUTE(INDEX(artwork.xlsx!K:K,QUOTIENT(ROW(A721)-1,3)+2),"'","\'"),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IF(MOD(ROW(A721)-1,3)=2,"","")))</f>
        <v>id: "storeroom",  frenchName: "Salle d'entreposage",  artwork: "http://wiki.dominionstrategy.com/images/1/1e/StoreroomArt.jpg",</v>
      </c>
    </row>
    <row r="727" spans="1:3" ht="180" x14ac:dyDescent="0.25">
      <c r="A727" t="str">
        <f>IF(AND(MOD(ROW(A722)-1,3)=0,INDEX(artwork.xlsx!G:G,QUOTIENT(ROW(A722)-1,3)+2)&lt;&gt;""),"/* "&amp;INDEX(artwork.xlsx!G:G,QUOTIENT(ROW(A722)-1,3)+2)&amp;" */","  ")&amp;
IF(AND(INDEX(artwork.xlsx!F:F,QUOTIENT(ROW(A722)-1,3)+2)&lt;&gt;""),"/* "&amp;INDEX(artwork.xlsx!F:F,QUOTIENT(ROW(A722)-1,3)+2)&amp;" */","  ")&amp;IF(AND(ISERROR(MATCH("},",B727:B$5003,0)), ISERROR(MATCH("    ];",$A$5:A726,0))),"];","")</f>
        <v xml:space="preserve">    </v>
      </c>
      <c r="B727" t="str">
        <f t="shared" si="14"/>
        <v/>
      </c>
      <c r="C727" s="18" t="str">
        <f>IF(AND(MOD(ROW(A722)-1,3)=0, INDEX(artwork.xlsx!J:J,QUOTIENT(ROW(A722)-1,3)+2)&lt;&gt;""),
     artwork.xlsx!$H$1&amp;": """ &amp;SUBSTITUTE(INDEX(artwork.xlsx!H:H,QUOTIENT(ROW(A722)-1,3)+2)," ","") &amp;""",  " &amp;
     artwork.xlsx!$J$1&amp; ": """ &amp; INDEX(artwork.xlsx!J:J,QUOTIENT(ROW(A722)-1,3)+2) &amp;""",  " &amp;
     artwork.xlsx!$L$1&amp; ": """ &amp; SUBSTITUTE(IF(LEFT(INDEX(artwork.xlsx!L:L,QUOTIENT(ROW(A722)-1,3)+2),4)="http","",artwork.xlsx!$M$1) &amp; INDEX(artwork.xlsx!L:L,QUOTIENT(ROW(A722)-1,3)+2),artwork.xlsx!$N$1,"") &amp; """,",
 IF(AND(MOD(ROW(A722)-1,3)=1,INDEX(artwork.xlsx!J:J,QUOTIENT(ROW(A722)-1,3)+2)&lt;&gt;""),
SUBSTITUTE(    artwork.xlsx!$K$1&amp;": '\\n" &amp;
SUBSTITUTE(SUBSTITUTE(SUBSTITUTE(SUBSTITUTE(SUBSTITUTE(INDEX(artwork.xlsx!K:K,QUOTIENT(ROW(A722)-1,3)+2),"'","\'"),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IF(MOD(ROW(A722)-1,3)=2,"","")))</f>
        <v>text_html: '\
&lt;div class="card-text" style="top:20px;"&gt;&lt;div style="position:relative; top:5px;"&gt;&lt;div style="font-weight: bold;"&gt;&lt;div style="line-height:28px;"&gt;\
&lt;div style="display:inline;"&gt;&lt;div style="display:inline; font-size:28px;"&gt;+1 Achat&lt;/div&gt;&lt;/div&gt;&lt;br&gt;\
&lt;/div&gt;&lt;/div&gt;&lt;/div&gt;&lt;div style="position:relative; top:7px;"&gt;&lt;div style="line-height:20px;"&gt;\
&lt;div style="display:inline;"&gt;&lt;div style="display:inline; font-size:20px;"&gt;Défaussez autant de cartes que&lt;/div&gt;&lt;/div&gt;&lt;br&gt;\
&lt;div style="display:inline;"&gt;&lt;div style="display:inline; font-size:20px;"&gt;souhaité, puis piochez-en autant.&lt;/div&gt;&lt;/div&gt;&lt;br&gt;\
&lt;div style="display:inline;"&gt;&lt;div style="display:inline; font-size:20px;"&gt;Ensuite, défaussez autant de cartes&lt;/div&gt;&lt;/div&gt;&lt;br&gt;\
&lt;div style="display:inline;"&gt;&lt;div style="display:inline; font-size:20px;"&gt;que souhaité pour +      par carte.&lt;/div&gt;&lt;/div&gt;&lt;br&gt;\
&lt;/div&gt;&lt;/div&gt;\
&lt;div class="card-text-coin-icon" style="transform:scale(0.19); top:108px; display: inline;left:172px;"&gt;\
&lt;div class="card-text-coin-text-container" style="display:inline;"&gt;\
&lt;div class="card-text-coin-text" style="color: black; display:inline; top:8px;"&gt;1&lt;/div&gt;&lt;/div&gt;&lt;/div&gt;&lt;/div&gt;'</v>
      </c>
    </row>
    <row r="728" spans="1:3" x14ac:dyDescent="0.25">
      <c r="A728" t="str">
        <f>IF(AND(MOD(ROW(A723)-1,3)=0,INDEX(artwork.xlsx!G:G,QUOTIENT(ROW(A723)-1,3)+2)&lt;&gt;""),"/* "&amp;INDEX(artwork.xlsx!G:G,QUOTIENT(ROW(A723)-1,3)+2)&amp;" */","  ")&amp;
IF(AND(INDEX(artwork.xlsx!F:F,QUOTIENT(ROW(A723)-1,3)+2)&lt;&gt;""),"/* "&amp;INDEX(artwork.xlsx!F:F,QUOTIENT(ROW(A723)-1,3)+2)&amp;" */","  ")&amp;IF(AND(ISERROR(MATCH("},",B728:B$5003,0)), ISERROR(MATCH("    ];",$A$5:A724,0))),"];","")</f>
        <v xml:space="preserve">    </v>
      </c>
      <c r="B728" t="str">
        <f t="shared" si="14"/>
        <v>},</v>
      </c>
      <c r="C728" s="18" t="str">
        <f>IF(AND(MOD(ROW(A723)-1,3)=0, INDEX(artwork.xlsx!J:J,QUOTIENT(ROW(A723)-1,3)+2)&lt;&gt;""),
     artwork.xlsx!$H$1&amp;": """ &amp;SUBSTITUTE(INDEX(artwork.xlsx!H:H,QUOTIENT(ROW(A723)-1,3)+2)," ","") &amp;""",  " &amp;
     artwork.xlsx!$J$1&amp; ": """ &amp; INDEX(artwork.xlsx!J:J,QUOTIENT(ROW(A723)-1,3)+2) &amp;""",  " &amp;
     artwork.xlsx!$L$1&amp; ": """ &amp; SUBSTITUTE(IF(LEFT(INDEX(artwork.xlsx!L:L,QUOTIENT(ROW(A723)-1,3)+2),4)="http","",artwork.xlsx!$M$1) &amp; INDEX(artwork.xlsx!L:L,QUOTIENT(ROW(A723)-1,3)+2),artwork.xlsx!$N$1,"") &amp; """,",
 IF(AND(MOD(ROW(A723)-1,3)=1,INDEX(artwork.xlsx!J:J,QUOTIENT(ROW(A723)-1,3)+2)&lt;&gt;""),
SUBSTITUTE(    artwork.xlsx!$K$1&amp;": '\\n" &amp;
SUBSTITUTE(SUBSTITUTE(SUBSTITUTE(SUBSTITUTE(SUBSTITUTE(INDEX(artwork.xlsx!K:K,QUOTIENT(ROW(A723)-1,3)+2),"'","\'"),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IF(MOD(ROW(A723)-1,3)=2,"","")))</f>
        <v/>
      </c>
    </row>
    <row r="729" spans="1:3" x14ac:dyDescent="0.25">
      <c r="A729" t="str">
        <f>IF(AND(MOD(ROW(A724)-1,3)=0,INDEX(artwork.xlsx!G:G,QUOTIENT(ROW(A724)-1,3)+2)&lt;&gt;""),"/* "&amp;INDEX(artwork.xlsx!G:G,QUOTIENT(ROW(A724)-1,3)+2)&amp;" */","  ")&amp;
IF(AND(INDEX(artwork.xlsx!F:F,QUOTIENT(ROW(A724)-1,3)+2)&lt;&gt;""),"/* "&amp;INDEX(artwork.xlsx!F:F,QUOTIENT(ROW(A724)-1,3)+2)&amp;" */","  ")&amp;IF(AND(ISERROR(MATCH("},",B729:B$5003,0)), ISERROR(MATCH("    ];",$A$5:A725,0))),"];","")</f>
        <v xml:space="preserve">    </v>
      </c>
      <c r="B729" t="str">
        <f t="shared" si="14"/>
        <v>{</v>
      </c>
      <c r="C729" s="18" t="str">
        <f>IF(AND(MOD(ROW(A724)-1,3)=0, INDEX(artwork.xlsx!J:J,QUOTIENT(ROW(A724)-1,3)+2)&lt;&gt;""),
     artwork.xlsx!$H$1&amp;": """ &amp;SUBSTITUTE(INDEX(artwork.xlsx!H:H,QUOTIENT(ROW(A724)-1,3)+2)," ","") &amp;""",  " &amp;
     artwork.xlsx!$J$1&amp; ": """ &amp; INDEX(artwork.xlsx!J:J,QUOTIENT(ROW(A724)-1,3)+2) &amp;""",  " &amp;
     artwork.xlsx!$L$1&amp; ": """ &amp; SUBSTITUTE(IF(LEFT(INDEX(artwork.xlsx!L:L,QUOTIENT(ROW(A724)-1,3)+2),4)="http","",artwork.xlsx!$M$1) &amp; INDEX(artwork.xlsx!L:L,QUOTIENT(ROW(A724)-1,3)+2),artwork.xlsx!$N$1,"") &amp; """,",
 IF(AND(MOD(ROW(A724)-1,3)=1,INDEX(artwork.xlsx!J:J,QUOTIENT(ROW(A724)-1,3)+2)&lt;&gt;""),
SUBSTITUTE(    artwork.xlsx!$K$1&amp;": '\\n" &amp;
SUBSTITUTE(SUBSTITUTE(SUBSTITUTE(SUBSTITUTE(SUBSTITUTE(INDEX(artwork.xlsx!K:K,QUOTIENT(ROW(A724)-1,3)+2),"'","\'"),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IF(MOD(ROW(A724)-1,3)=2,"","")))</f>
        <v>id: "huntinggrounds",  frenchName: "Territoire de chasse",  artwork: "http://wiki.dominionstrategy.com/images/3/38/Hunting_GroundsArt.jpg",</v>
      </c>
    </row>
    <row r="730" spans="1:3" ht="105" x14ac:dyDescent="0.25">
      <c r="A730" t="str">
        <f>IF(AND(MOD(ROW(A725)-1,3)=0,INDEX(artwork.xlsx!G:G,QUOTIENT(ROW(A725)-1,3)+2)&lt;&gt;""),"/* "&amp;INDEX(artwork.xlsx!G:G,QUOTIENT(ROW(A725)-1,3)+2)&amp;" */","  ")&amp;
IF(AND(INDEX(artwork.xlsx!F:F,QUOTIENT(ROW(A725)-1,3)+2)&lt;&gt;""),"/* "&amp;INDEX(artwork.xlsx!F:F,QUOTIENT(ROW(A725)-1,3)+2)&amp;" */","  ")&amp;IF(AND(ISERROR(MATCH("},",B730:B$5003,0)), ISERROR(MATCH("    ];",$A$5:A729,0))),"];","")</f>
        <v xml:space="preserve">    </v>
      </c>
      <c r="B730" t="str">
        <f t="shared" si="14"/>
        <v/>
      </c>
      <c r="C730" s="18" t="str">
        <f>IF(AND(MOD(ROW(A725)-1,3)=0, INDEX(artwork.xlsx!J:J,QUOTIENT(ROW(A725)-1,3)+2)&lt;&gt;""),
     artwork.xlsx!$H$1&amp;": """ &amp;SUBSTITUTE(INDEX(artwork.xlsx!H:H,QUOTIENT(ROW(A725)-1,3)+2)," ","") &amp;""",  " &amp;
     artwork.xlsx!$J$1&amp; ": """ &amp; INDEX(artwork.xlsx!J:J,QUOTIENT(ROW(A725)-1,3)+2) &amp;""",  " &amp;
     artwork.xlsx!$L$1&amp; ": """ &amp; SUBSTITUTE(IF(LEFT(INDEX(artwork.xlsx!L:L,QUOTIENT(ROW(A725)-1,3)+2),4)="http","",artwork.xlsx!$M$1) &amp; INDEX(artwork.xlsx!L:L,QUOTIENT(ROW(A725)-1,3)+2),artwork.xlsx!$N$1,"") &amp; """,",
 IF(AND(MOD(ROW(A725)-1,3)=1,INDEX(artwork.xlsx!J:J,QUOTIENT(ROW(A725)-1,3)+2)&lt;&gt;""),
SUBSTITUTE(    artwork.xlsx!$K$1&amp;": '\\n" &amp;
SUBSTITUTE(SUBSTITUTE(SUBSTITUTE(SUBSTITUTE(SUBSTITUTE(INDEX(artwork.xlsx!K:K,QUOTIENT(ROW(A725)-1,3)+2),"'","\'"),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IF(MOD(ROW(A725)-1,3)=2,"","")))</f>
        <v>text_html: '\
&lt;div class="card-text" style="top:47px;"&gt;&lt;div style="position:relative; top:-15px;"&gt;&lt;div style="font-weight: bold;"&gt;&lt;div style="line-height:22px;"&gt;\
&lt;div style="display:inline;"&gt;&lt;div style="display:inline; font-size:28px;"&gt;+4 Cartes&lt;/div&gt;&lt;/div&gt;&lt;br&gt;\
&lt;/div&gt;&lt;/div&gt;&lt;/div&gt;&lt;div class="horizontal-line" style="width:200px; height:3px;margin-top:10px;"&gt;&lt;/div&gt;&lt;div style="position:relative; top:15px;"&gt;&lt;div style="line-height:22px;"&gt;\
&lt;div style="display:inline;"&gt;&lt;div style="display:inline; font-size:20px;"&gt;Quand vous écartez cette carte,&lt;/div&gt;&lt;/div&gt;&lt;br&gt;\
&lt;div style="display:inline;"&gt;&lt;div style="display:inline; font-size:20px;"&gt;recevez un Duché ou 3 Domaines.&lt;/div&gt;&lt;/div&gt;&lt;br&gt;\
&lt;/div&gt;&lt;/div&gt;&lt;/div&gt;'</v>
      </c>
    </row>
    <row r="731" spans="1:3" x14ac:dyDescent="0.25">
      <c r="A731" t="str">
        <f>IF(AND(MOD(ROW(A726)-1,3)=0,INDEX(artwork.xlsx!G:G,QUOTIENT(ROW(A726)-1,3)+2)&lt;&gt;""),"/* "&amp;INDEX(artwork.xlsx!G:G,QUOTIENT(ROW(A726)-1,3)+2)&amp;" */","  ")&amp;
IF(AND(INDEX(artwork.xlsx!F:F,QUOTIENT(ROW(A726)-1,3)+2)&lt;&gt;""),"/* "&amp;INDEX(artwork.xlsx!F:F,QUOTIENT(ROW(A726)-1,3)+2)&amp;" */","  ")&amp;IF(AND(ISERROR(MATCH("},",B731:B$5003,0)), ISERROR(MATCH("    ];",$A$5:A727,0))),"];","")</f>
        <v xml:space="preserve">    </v>
      </c>
      <c r="B731" t="str">
        <f t="shared" si="14"/>
        <v>},</v>
      </c>
      <c r="C731" s="18" t="str">
        <f>IF(AND(MOD(ROW(A726)-1,3)=0, INDEX(artwork.xlsx!J:J,QUOTIENT(ROW(A726)-1,3)+2)&lt;&gt;""),
     artwork.xlsx!$H$1&amp;": """ &amp;SUBSTITUTE(INDEX(artwork.xlsx!H:H,QUOTIENT(ROW(A726)-1,3)+2)," ","") &amp;""",  " &amp;
     artwork.xlsx!$J$1&amp; ": """ &amp; INDEX(artwork.xlsx!J:J,QUOTIENT(ROW(A726)-1,3)+2) &amp;""",  " &amp;
     artwork.xlsx!$L$1&amp; ": """ &amp; SUBSTITUTE(IF(LEFT(INDEX(artwork.xlsx!L:L,QUOTIENT(ROW(A726)-1,3)+2),4)="http","",artwork.xlsx!$M$1) &amp; INDEX(artwork.xlsx!L:L,QUOTIENT(ROW(A726)-1,3)+2),artwork.xlsx!$N$1,"") &amp; """,",
 IF(AND(MOD(ROW(A726)-1,3)=1,INDEX(artwork.xlsx!J:J,QUOTIENT(ROW(A726)-1,3)+2)&lt;&gt;""),
SUBSTITUTE(    artwork.xlsx!$K$1&amp;": '\\n" &amp;
SUBSTITUTE(SUBSTITUTE(SUBSTITUTE(SUBSTITUTE(SUBSTITUTE(INDEX(artwork.xlsx!K:K,QUOTIENT(ROW(A726)-1,3)+2),"'","\'"),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IF(MOD(ROW(A726)-1,3)=2,"","")))</f>
        <v/>
      </c>
    </row>
    <row r="732" spans="1:3" x14ac:dyDescent="0.25">
      <c r="A732" t="str">
        <f>IF(AND(MOD(ROW(A727)-1,3)=0,INDEX(artwork.xlsx!G:G,QUOTIENT(ROW(A727)-1,3)+2)&lt;&gt;""),"/* "&amp;INDEX(artwork.xlsx!G:G,QUOTIENT(ROW(A727)-1,3)+2)&amp;" */","  ")&amp;
IF(AND(INDEX(artwork.xlsx!F:F,QUOTIENT(ROW(A727)-1,3)+2)&lt;&gt;""),"/* "&amp;INDEX(artwork.xlsx!F:F,QUOTIENT(ROW(A727)-1,3)+2)&amp;" */","  ")&amp;IF(AND(ISERROR(MATCH("},",B732:B$5003,0)), ISERROR(MATCH("    ];",$A$5:A728,0))),"];","")</f>
        <v xml:space="preserve">    </v>
      </c>
      <c r="B732" t="str">
        <f t="shared" si="14"/>
        <v>{</v>
      </c>
      <c r="C732" s="18" t="str">
        <f>IF(AND(MOD(ROW(A727)-1,3)=0, INDEX(artwork.xlsx!J:J,QUOTIENT(ROW(A727)-1,3)+2)&lt;&gt;""),
     artwork.xlsx!$H$1&amp;": """ &amp;SUBSTITUTE(INDEX(artwork.xlsx!H:H,QUOTIENT(ROW(A727)-1,3)+2)," ","") &amp;""",  " &amp;
     artwork.xlsx!$J$1&amp; ": """ &amp; INDEX(artwork.xlsx!J:J,QUOTIENT(ROW(A727)-1,3)+2) &amp;""",  " &amp;
     artwork.xlsx!$L$1&amp; ": """ &amp; SUBSTITUTE(IF(LEFT(INDEX(artwork.xlsx!L:L,QUOTIENT(ROW(A727)-1,3)+2),4)="http","",artwork.xlsx!$M$1) &amp; INDEX(artwork.xlsx!L:L,QUOTIENT(ROW(A727)-1,3)+2),artwork.xlsx!$N$1,"") &amp; """,",
 IF(AND(MOD(ROW(A727)-1,3)=1,INDEX(artwork.xlsx!J:J,QUOTIENT(ROW(A727)-1,3)+2)&lt;&gt;""),
SUBSTITUTE(    artwork.xlsx!$K$1&amp;": '\\n" &amp;
SUBSTITUTE(SUBSTITUTE(SUBSTITUTE(SUBSTITUTE(SUBSTITUTE(INDEX(artwork.xlsx!K:K,QUOTIENT(ROW(A727)-1,3)+2),"'","\'"),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IF(MOD(ROW(A727)-1,3)=2,"","")))</f>
        <v>id: "graverobber",  frenchName: "Pilleur de tombe",  artwork: "http://wiki.dominionstrategy.com/images/2/29/GraverobberArt.jpg",</v>
      </c>
    </row>
    <row r="733" spans="1:3" ht="270" x14ac:dyDescent="0.25">
      <c r="A733" t="str">
        <f>IF(AND(MOD(ROW(A728)-1,3)=0,INDEX(artwork.xlsx!G:G,QUOTIENT(ROW(A728)-1,3)+2)&lt;&gt;""),"/* "&amp;INDEX(artwork.xlsx!G:G,QUOTIENT(ROW(A728)-1,3)+2)&amp;" */","  ")&amp;
IF(AND(INDEX(artwork.xlsx!F:F,QUOTIENT(ROW(A728)-1,3)+2)&lt;&gt;""),"/* "&amp;INDEX(artwork.xlsx!F:F,QUOTIENT(ROW(A728)-1,3)+2)&amp;" */","  ")&amp;IF(AND(ISERROR(MATCH("},",B733:B$5003,0)), ISERROR(MATCH("    ];",$A$5:A732,0))),"];","")</f>
        <v xml:space="preserve">    </v>
      </c>
      <c r="B733" t="str">
        <f t="shared" si="14"/>
        <v/>
      </c>
      <c r="C733" s="18" t="str">
        <f>IF(AND(MOD(ROW(A728)-1,3)=0, INDEX(artwork.xlsx!J:J,QUOTIENT(ROW(A728)-1,3)+2)&lt;&gt;""),
     artwork.xlsx!$H$1&amp;": """ &amp;SUBSTITUTE(INDEX(artwork.xlsx!H:H,QUOTIENT(ROW(A728)-1,3)+2)," ","") &amp;""",  " &amp;
     artwork.xlsx!$J$1&amp; ": """ &amp; INDEX(artwork.xlsx!J:J,QUOTIENT(ROW(A728)-1,3)+2) &amp;""",  " &amp;
     artwork.xlsx!$L$1&amp; ": """ &amp; SUBSTITUTE(IF(LEFT(INDEX(artwork.xlsx!L:L,QUOTIENT(ROW(A728)-1,3)+2),4)="http","",artwork.xlsx!$M$1) &amp; INDEX(artwork.xlsx!L:L,QUOTIENT(ROW(A728)-1,3)+2),artwork.xlsx!$N$1,"") &amp; """,",
 IF(AND(MOD(ROW(A728)-1,3)=1,INDEX(artwork.xlsx!J:J,QUOTIENT(ROW(A728)-1,3)+2)&lt;&gt;""),
SUBSTITUTE(    artwork.xlsx!$K$1&amp;": '\\n" &amp;
SUBSTITUTE(SUBSTITUTE(SUBSTITUTE(SUBSTITUTE(SUBSTITUTE(INDEX(artwork.xlsx!K:K,QUOTIENT(ROW(A728)-1,3)+2),"'","\'"),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IF(MOD(ROW(A728)-1,3)=2,"","")))</f>
        <v>text_html: '\
&lt;div class="card-text" style="top:10px;"&gt;&lt;div style="position:relative; top:10px;"&gt;&lt;div style="line-height:19px;"&gt;\
&lt;div style="display:inline;"&gt;&lt;div style="display:inline; font-size:19px;"&gt;Choisissez : recevez sur votre&lt;/div&gt;&lt;/div&gt;&lt;br&gt;\
&lt;div style="display:inline;"&gt;&lt;div style="display:inline; font-size:19px;"&gt;pioche une carte du rebut coûtant&lt;/div&gt;&lt;/div&gt;&lt;br&gt;\
&lt;div style="display:inline;"&gt;&lt;div style="display:inline; font-size:19px;"&gt;entre        et        ; ou écartez une&lt;/div&gt;&lt;/div&gt;&lt;br&gt;\
&lt;div style="display:inline;"&gt;&lt;div style="display:inline; font-size:19px;"&gt;carte Action de votre main et&lt;/div&gt;&lt;/div&gt;&lt;br&gt;\
&lt;div style="display:inline;"&gt;&lt;div style="display:inline; font-size:19px;"&gt;recevez une carte coûtant&lt;/div&gt;&lt;/div&gt;&lt;br&gt;\
&lt;div style="display:inline;"&gt;&lt;div style="display:inline; font-size:19px;"&gt;jusqu\'à        de plus.&lt;/div&gt;&lt;/div&gt;&lt;br&gt;\
&lt;/div&gt;&lt;/div&gt;\
&lt;div class="card-text-coin-icon" style="transform:scale(0.19); top:58px; display: inline;left:63px;"&gt;\
&lt;div class="card-text-coin-text-container" style="display:inline;"&gt;\
&lt;div class="card-text-coin-text" style="color: black; display:inline; top:8px;"&gt;3&lt;/div&gt;&lt;/div&gt;&lt;/div&gt;\
&lt;div class="card-text-coin-icon" style="transform:scale(0.19); top:58px; display: inline;left:115px;"&gt;\
&lt;div class="card-text-coin-text-container" style="display:inline;"&gt;\
&lt;div class="card-text-coin-text" style="color: black; display:inline; top:8px;"&gt;6&lt;/div&gt;&lt;/div&gt;&lt;/div&gt;\
&lt;div class="card-text-coin-icon" style="transform:scale(0.19); top:126px; display: inline;left:127px;"&gt;\
&lt;div class="card-text-coin-text-container" style="display:inline;"&gt;\
&lt;div class="card-text-coin-text" style="color: black; display:inline; top:8px;"&gt;3&lt;/div&gt;&lt;/div&gt;&lt;/div&gt;&lt;/div&gt;'</v>
      </c>
    </row>
    <row r="734" spans="1:3" x14ac:dyDescent="0.25">
      <c r="A734" t="str">
        <f>IF(AND(MOD(ROW(A729)-1,3)=0,INDEX(artwork.xlsx!G:G,QUOTIENT(ROW(A729)-1,3)+2)&lt;&gt;""),"/* "&amp;INDEX(artwork.xlsx!G:G,QUOTIENT(ROW(A729)-1,3)+2)&amp;" */","  ")&amp;
IF(AND(INDEX(artwork.xlsx!F:F,QUOTIENT(ROW(A729)-1,3)+2)&lt;&gt;""),"/* "&amp;INDEX(artwork.xlsx!F:F,QUOTIENT(ROW(A729)-1,3)+2)&amp;" */","  ")&amp;IF(AND(ISERROR(MATCH("},",B734:B$5003,0)), ISERROR(MATCH("    ];",$A$5:A730,0))),"];","")</f>
        <v xml:space="preserve">    </v>
      </c>
      <c r="B734" t="str">
        <f t="shared" si="14"/>
        <v>},</v>
      </c>
      <c r="C734" s="18" t="str">
        <f>IF(AND(MOD(ROW(A729)-1,3)=0, INDEX(artwork.xlsx!J:J,QUOTIENT(ROW(A729)-1,3)+2)&lt;&gt;""),
     artwork.xlsx!$H$1&amp;": """ &amp;SUBSTITUTE(INDEX(artwork.xlsx!H:H,QUOTIENT(ROW(A729)-1,3)+2)," ","") &amp;""",  " &amp;
     artwork.xlsx!$J$1&amp; ": """ &amp; INDEX(artwork.xlsx!J:J,QUOTIENT(ROW(A729)-1,3)+2) &amp;""",  " &amp;
     artwork.xlsx!$L$1&amp; ": """ &amp; SUBSTITUTE(IF(LEFT(INDEX(artwork.xlsx!L:L,QUOTIENT(ROW(A729)-1,3)+2),4)="http","",artwork.xlsx!$M$1) &amp; INDEX(artwork.xlsx!L:L,QUOTIENT(ROW(A729)-1,3)+2),artwork.xlsx!$N$1,"") &amp; """,",
 IF(AND(MOD(ROW(A729)-1,3)=1,INDEX(artwork.xlsx!J:J,QUOTIENT(ROW(A729)-1,3)+2)&lt;&gt;""),
SUBSTITUTE(    artwork.xlsx!$K$1&amp;": '\\n" &amp;
SUBSTITUTE(SUBSTITUTE(SUBSTITUTE(SUBSTITUTE(SUBSTITUTE(INDEX(artwork.xlsx!K:K,QUOTIENT(ROW(A729)-1,3)+2),"'","\'"),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IF(MOD(ROW(A729)-1,3)=2,"","")))</f>
        <v/>
      </c>
    </row>
    <row r="735" spans="1:3" x14ac:dyDescent="0.25">
      <c r="A735" t="str">
        <f>IF(AND(MOD(ROW(A730)-1,3)=0,INDEX(artwork.xlsx!G:G,QUOTIENT(ROW(A730)-1,3)+2)&lt;&gt;""),"/* "&amp;INDEX(artwork.xlsx!G:G,QUOTIENT(ROW(A730)-1,3)+2)&amp;" */","  ")&amp;
IF(AND(INDEX(artwork.xlsx!F:F,QUOTIENT(ROW(A730)-1,3)+2)&lt;&gt;""),"/* "&amp;INDEX(artwork.xlsx!F:F,QUOTIENT(ROW(A730)-1,3)+2)&amp;" */","  ")&amp;IF(AND(ISERROR(MATCH("},",B735:B$5003,0)), ISERROR(MATCH("    ];",$A$5:A731,0))),"];","")</f>
        <v xml:space="preserve">  /* t */</v>
      </c>
      <c r="B735" t="str">
        <f t="shared" si="14"/>
        <v>{</v>
      </c>
      <c r="C735" s="18" t="str">
        <f>IF(AND(MOD(ROW(A730)-1,3)=0, INDEX(artwork.xlsx!J:J,QUOTIENT(ROW(A730)-1,3)+2)&lt;&gt;""),
     artwork.xlsx!$H$1&amp;": """ &amp;SUBSTITUTE(INDEX(artwork.xlsx!H:H,QUOTIENT(ROW(A730)-1,3)+2)," ","") &amp;""",  " &amp;
     artwork.xlsx!$J$1&amp; ": """ &amp; INDEX(artwork.xlsx!J:J,QUOTIENT(ROW(A730)-1,3)+2) &amp;""",  " &amp;
     artwork.xlsx!$L$1&amp; ": """ &amp; SUBSTITUTE(IF(LEFT(INDEX(artwork.xlsx!L:L,QUOTIENT(ROW(A730)-1,3)+2),4)="http","",artwork.xlsx!$M$1) &amp; INDEX(artwork.xlsx!L:L,QUOTIENT(ROW(A730)-1,3)+2),artwork.xlsx!$N$1,"") &amp; """,",
 IF(AND(MOD(ROW(A730)-1,3)=1,INDEX(artwork.xlsx!J:J,QUOTIENT(ROW(A730)-1,3)+2)&lt;&gt;""),
SUBSTITUTE(    artwork.xlsx!$K$1&amp;": '\\n" &amp;
SUBSTITUTE(SUBSTITUTE(SUBSTITUTE(SUBSTITUTE(SUBSTITUTE(INDEX(artwork.xlsx!K:K,QUOTIENT(ROW(A730)-1,3)+2),"'","\'"),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IF(MOD(ROW(A730)-1,3)=2,"","")))</f>
        <v>id: "counterfeit",  frenchName: "Contrefaçon",  artwork: "http://wiki.dominionstrategy.com/images/2/24/CounterfeitArt.jpg",</v>
      </c>
    </row>
    <row r="736" spans="1:3" ht="180" x14ac:dyDescent="0.25">
      <c r="A736" t="str">
        <f>IF(AND(MOD(ROW(A731)-1,3)=0,INDEX(artwork.xlsx!G:G,QUOTIENT(ROW(A731)-1,3)+2)&lt;&gt;""),"/* "&amp;INDEX(artwork.xlsx!G:G,QUOTIENT(ROW(A731)-1,3)+2)&amp;" */","  ")&amp;
IF(AND(INDEX(artwork.xlsx!F:F,QUOTIENT(ROW(A731)-1,3)+2)&lt;&gt;""),"/* "&amp;INDEX(artwork.xlsx!F:F,QUOTIENT(ROW(A731)-1,3)+2)&amp;" */","  ")&amp;IF(AND(ISERROR(MATCH("},",B736:B$5003,0)), ISERROR(MATCH("    ];",$A$5:A735,0))),"];","")</f>
        <v xml:space="preserve">  /* t */</v>
      </c>
      <c r="B736" t="str">
        <f t="shared" si="14"/>
        <v/>
      </c>
      <c r="C736" s="18" t="str">
        <f>IF(AND(MOD(ROW(A731)-1,3)=0, INDEX(artwork.xlsx!J:J,QUOTIENT(ROW(A731)-1,3)+2)&lt;&gt;""),
     artwork.xlsx!$H$1&amp;": """ &amp;SUBSTITUTE(INDEX(artwork.xlsx!H:H,QUOTIENT(ROW(A731)-1,3)+2)," ","") &amp;""",  " &amp;
     artwork.xlsx!$J$1&amp; ": """ &amp; INDEX(artwork.xlsx!J:J,QUOTIENT(ROW(A731)-1,3)+2) &amp;""",  " &amp;
     artwork.xlsx!$L$1&amp; ": """ &amp; SUBSTITUTE(IF(LEFT(INDEX(artwork.xlsx!L:L,QUOTIENT(ROW(A731)-1,3)+2),4)="http","",artwork.xlsx!$M$1) &amp; INDEX(artwork.xlsx!L:L,QUOTIENT(ROW(A731)-1,3)+2),artwork.xlsx!$N$1,"") &amp; """,",
 IF(AND(MOD(ROW(A731)-1,3)=1,INDEX(artwork.xlsx!J:J,QUOTIENT(ROW(A731)-1,3)+2)&lt;&gt;""),
SUBSTITUTE(    artwork.xlsx!$K$1&amp;": '\\n" &amp;
SUBSTITUTE(SUBSTITUTE(SUBSTITUTE(SUBSTITUTE(SUBSTITUTE(INDEX(artwork.xlsx!K:K,QUOTIENT(ROW(A731)-1,3)+2),"'","\'"),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IF(MOD(ROW(A731)-1,3)=2,"","")))</f>
        <v>text_html: '\
&lt;div class="card-text" style="top:29px;"&gt;&lt;div style="position: relative; left:-35px;top:-20px;"&gt;\
&lt;div class="card-text-coin-icon" style="transform:scale(0.5); top:0px; display: inline;"&gt;\
&lt;div class="card-text-coin-text-container" style="display:inline;"&gt;\
&lt;div class="card-text-coin-text" style="color: black; display:inline; top:8px;"&gt;1&lt;/div&gt;&lt;/div&gt;&lt;/div&gt;&lt;/div&gt;&lt;div style="position:relative; top:47px;"&gt;&lt;div style="font-weight: bold;"&gt;&lt;div style="line-height:19px;"&gt;\
&lt;div style="display:inline;"&gt;&lt;div style="display:inline; font-size:23px;"&gt;+1 Achat&lt;/div&gt;&lt;/div&gt;&lt;br&gt;\
&lt;/div&gt;&lt;/div&gt;&lt;/div&gt;&lt;div style="position:relative; top:50px;"&gt;&lt;div style="line-height:20px;"&gt;\
&lt;div style="display:inline;"&gt;&lt;div style="display:inline; font-size:20px;"&gt;Vous pouvez jouez deux fois une&lt;/div&gt;&lt;/div&gt;&lt;br&gt;\
&lt;div style="display:inline;"&gt;&lt;div style="display:inline; font-size:20px;"&gt;carte Trésor de votre main. Dans&lt;/div&gt;&lt;/div&gt;&lt;br&gt;\
&lt;div style="display:inline;"&gt;&lt;div style="display:inline; font-size:20px;"&gt;ce cas, écartez la carte Trésor.&lt;/div&gt;&lt;/div&gt;&lt;br&gt;\
&lt;/div&gt;&lt;/div&gt;&lt;/div&gt;'</v>
      </c>
    </row>
    <row r="737" spans="1:3" x14ac:dyDescent="0.25">
      <c r="A737" t="str">
        <f>IF(AND(MOD(ROW(A732)-1,3)=0,INDEX(artwork.xlsx!G:G,QUOTIENT(ROW(A732)-1,3)+2)&lt;&gt;""),"/* "&amp;INDEX(artwork.xlsx!G:G,QUOTIENT(ROW(A732)-1,3)+2)&amp;" */","  ")&amp;
IF(AND(INDEX(artwork.xlsx!F:F,QUOTIENT(ROW(A732)-1,3)+2)&lt;&gt;""),"/* "&amp;INDEX(artwork.xlsx!F:F,QUOTIENT(ROW(A732)-1,3)+2)&amp;" */","  ")&amp;IF(AND(ISERROR(MATCH("},",B737:B$5003,0)), ISERROR(MATCH("    ];",$A$5:A733,0))),"];","")</f>
        <v xml:space="preserve">  /* t */</v>
      </c>
      <c r="B737" t="str">
        <f t="shared" si="14"/>
        <v>},</v>
      </c>
      <c r="C737" s="18" t="str">
        <f>IF(AND(MOD(ROW(A732)-1,3)=0, INDEX(artwork.xlsx!J:J,QUOTIENT(ROW(A732)-1,3)+2)&lt;&gt;""),
     artwork.xlsx!$H$1&amp;": """ &amp;SUBSTITUTE(INDEX(artwork.xlsx!H:H,QUOTIENT(ROW(A732)-1,3)+2)," ","") &amp;""",  " &amp;
     artwork.xlsx!$J$1&amp; ": """ &amp; INDEX(artwork.xlsx!J:J,QUOTIENT(ROW(A732)-1,3)+2) &amp;""",  " &amp;
     artwork.xlsx!$L$1&amp; ": """ &amp; SUBSTITUTE(IF(LEFT(INDEX(artwork.xlsx!L:L,QUOTIENT(ROW(A732)-1,3)+2),4)="http","",artwork.xlsx!$M$1) &amp; INDEX(artwork.xlsx!L:L,QUOTIENT(ROW(A732)-1,3)+2),artwork.xlsx!$N$1,"") &amp; """,",
 IF(AND(MOD(ROW(A732)-1,3)=1,INDEX(artwork.xlsx!J:J,QUOTIENT(ROW(A732)-1,3)+2)&lt;&gt;""),
SUBSTITUTE(    artwork.xlsx!$K$1&amp;": '\\n" &amp;
SUBSTITUTE(SUBSTITUTE(SUBSTITUTE(SUBSTITUTE(SUBSTITUTE(INDEX(artwork.xlsx!K:K,QUOTIENT(ROW(A732)-1,3)+2),"'","\'"),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IF(MOD(ROW(A732)-1,3)=2,"","")))</f>
        <v/>
      </c>
    </row>
    <row r="738" spans="1:3" x14ac:dyDescent="0.25">
      <c r="A738" t="str">
        <f>IF(AND(MOD(ROW(A733)-1,3)=0,INDEX(artwork.xlsx!G:G,QUOTIENT(ROW(A733)-1,3)+2)&lt;&gt;""),"/* "&amp;INDEX(artwork.xlsx!G:G,QUOTIENT(ROW(A733)-1,3)+2)&amp;" */","  ")&amp;
IF(AND(INDEX(artwork.xlsx!F:F,QUOTIENT(ROW(A733)-1,3)+2)&lt;&gt;""),"/* "&amp;INDEX(artwork.xlsx!F:F,QUOTIENT(ROW(A733)-1,3)+2)&amp;" */","  ")&amp;IF(AND(ISERROR(MATCH("},",B738:B$5003,0)), ISERROR(MATCH("    ];",$A$5:A734,0))),"];","")</f>
        <v xml:space="preserve">    </v>
      </c>
      <c r="B738" t="str">
        <f t="shared" si="14"/>
        <v>{</v>
      </c>
      <c r="C738" s="18" t="str">
        <f>IF(AND(MOD(ROW(A733)-1,3)=0, INDEX(artwork.xlsx!J:J,QUOTIENT(ROW(A733)-1,3)+2)&lt;&gt;""),
     artwork.xlsx!$H$1&amp;": """ &amp;SUBSTITUTE(INDEX(artwork.xlsx!H:H,QUOTIENT(ROW(A733)-1,3)+2)," ","") &amp;""",  " &amp;
     artwork.xlsx!$J$1&amp; ": """ &amp; INDEX(artwork.xlsx!J:J,QUOTIENT(ROW(A733)-1,3)+2) &amp;""",  " &amp;
     artwork.xlsx!$L$1&amp; ": """ &amp; SUBSTITUTE(IF(LEFT(INDEX(artwork.xlsx!L:L,QUOTIENT(ROW(A733)-1,3)+2),4)="http","",artwork.xlsx!$M$1) &amp; INDEX(artwork.xlsx!L:L,QUOTIENT(ROW(A733)-1,3)+2),artwork.xlsx!$N$1,"") &amp; """,",
 IF(AND(MOD(ROW(A733)-1,3)=1,INDEX(artwork.xlsx!J:J,QUOTIENT(ROW(A733)-1,3)+2)&lt;&gt;""),
SUBSTITUTE(    artwork.xlsx!$K$1&amp;": '\\n" &amp;
SUBSTITUTE(SUBSTITUTE(SUBSTITUTE(SUBSTITUTE(SUBSTITUTE(INDEX(artwork.xlsx!K:K,QUOTIENT(ROW(A733)-1,3)+2),"'","\'"),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IF(MOD(ROW(A733)-1,3)=2,"","")))</f>
        <v>id: "cultist",  frenchName: "Cultiste",  artwork: "http://wiki.dominionstrategy.com/images/1/1b/CultistArt.jpg",</v>
      </c>
    </row>
    <row r="739" spans="1:3" ht="165" x14ac:dyDescent="0.25">
      <c r="A739" t="str">
        <f>IF(AND(MOD(ROW(A734)-1,3)=0,INDEX(artwork.xlsx!G:G,QUOTIENT(ROW(A734)-1,3)+2)&lt;&gt;""),"/* "&amp;INDEX(artwork.xlsx!G:G,QUOTIENT(ROW(A734)-1,3)+2)&amp;" */","  ")&amp;
IF(AND(INDEX(artwork.xlsx!F:F,QUOTIENT(ROW(A734)-1,3)+2)&lt;&gt;""),"/* "&amp;INDEX(artwork.xlsx!F:F,QUOTIENT(ROW(A734)-1,3)+2)&amp;" */","  ")&amp;IF(AND(ISERROR(MATCH("},",B739:B$5003,0)), ISERROR(MATCH("    ];",$A$5:A738,0))),"];","")</f>
        <v xml:space="preserve">    </v>
      </c>
      <c r="B739" t="str">
        <f t="shared" si="14"/>
        <v/>
      </c>
      <c r="C739" s="18" t="str">
        <f>IF(AND(MOD(ROW(A734)-1,3)=0, INDEX(artwork.xlsx!J:J,QUOTIENT(ROW(A734)-1,3)+2)&lt;&gt;""),
     artwork.xlsx!$H$1&amp;": """ &amp;SUBSTITUTE(INDEX(artwork.xlsx!H:H,QUOTIENT(ROW(A734)-1,3)+2)," ","") &amp;""",  " &amp;
     artwork.xlsx!$J$1&amp; ": """ &amp; INDEX(artwork.xlsx!J:J,QUOTIENT(ROW(A734)-1,3)+2) &amp;""",  " &amp;
     artwork.xlsx!$L$1&amp; ": """ &amp; SUBSTITUTE(IF(LEFT(INDEX(artwork.xlsx!L:L,QUOTIENT(ROW(A734)-1,3)+2),4)="http","",artwork.xlsx!$M$1) &amp; INDEX(artwork.xlsx!L:L,QUOTIENT(ROW(A734)-1,3)+2),artwork.xlsx!$N$1,"") &amp; """,",
 IF(AND(MOD(ROW(A734)-1,3)=1,INDEX(artwork.xlsx!J:J,QUOTIENT(ROW(A734)-1,3)+2)&lt;&gt;""),
SUBSTITUTE(    artwork.xlsx!$K$1&amp;": '\\n" &amp;
SUBSTITUTE(SUBSTITUTE(SUBSTITUTE(SUBSTITUTE(SUBSTITUTE(INDEX(artwork.xlsx!K:K,QUOTIENT(ROW(A734)-1,3)+2),"'","\'"),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IF(MOD(ROW(A734)-1,3)=2,"","")))</f>
        <v>text_html: '\
&lt;div class="card-text" style="top:10px;"&gt;&lt;div style="position:relative; top:0px;"&gt;&lt;div style="font-weight: bold;"&gt;&lt;div style="line-height:22px;"&gt;\
&lt;div style="display:inline;"&gt;&lt;div style="display:inline; font-size:25px;"&gt;+2 Cartes&lt;/div&gt;&lt;/div&gt;&lt;br&gt;\
&lt;/div&gt;&lt;/div&gt;&lt;/div&gt;&lt;div style="position:relative; top:0px;"&gt;&lt;div style="line-height:17px;"&gt;\
&lt;div style="display:inline;"&gt;&lt;div style="display:inline; font-size:17.4px;"&gt;Tous vos adversaires reçoivent&lt;/div&gt;&lt;/div&gt;&lt;br&gt;\
&lt;div style="display:inline;"&gt;&lt;div style="display:inline; font-size:17.4px;"&gt;une Ruine. Vous pouvez jouer&lt;/div&gt;&lt;/div&gt;&lt;br&gt;\
&lt;div style="display:inline;"&gt;&lt;div style="display:inline; font-size:17.4px;"&gt;un Cultiste de votre main.&lt;/div&gt;&lt;/div&gt;&lt;br&gt;\
&lt;/div&gt;&lt;/div&gt;&lt;div class="horizontal-line" style="width:200px; height:3px;margin-top:15px;"&gt;&lt;/div&gt;&lt;div style="position:relative; top:10px;"&gt;&lt;div style="line-height:20px;"&gt;\
&lt;div style="display:inline;"&gt;&lt;div style="display:inline; font-size:19px;"&gt;Lorsque vous écartez cette carte,&lt;/div&gt;&lt;/div&gt;&lt;br&gt;\
&lt;div style="display:inline;"&gt;&lt;div style="display:inline; font-size:19px;"&gt;&lt;div style="display: inline; font-weight: bold;"&gt;+3 Cartes&lt;/div&gt;.&lt;/div&gt;&lt;/div&gt;&lt;br&gt;\
&lt;/div&gt;&lt;/div&gt;&lt;/div&gt;'</v>
      </c>
    </row>
    <row r="740" spans="1:3" x14ac:dyDescent="0.25">
      <c r="A740" t="str">
        <f>IF(AND(MOD(ROW(A735)-1,3)=0,INDEX(artwork.xlsx!G:G,QUOTIENT(ROW(A735)-1,3)+2)&lt;&gt;""),"/* "&amp;INDEX(artwork.xlsx!G:G,QUOTIENT(ROW(A735)-1,3)+2)&amp;" */","  ")&amp;
IF(AND(INDEX(artwork.xlsx!F:F,QUOTIENT(ROW(A735)-1,3)+2)&lt;&gt;""),"/* "&amp;INDEX(artwork.xlsx!F:F,QUOTIENT(ROW(A735)-1,3)+2)&amp;" */","  ")&amp;IF(AND(ISERROR(MATCH("},",B740:B$5003,0)), ISERROR(MATCH("    ];",$A$5:A736,0))),"];","")</f>
        <v xml:space="preserve">    </v>
      </c>
      <c r="B740" t="str">
        <f t="shared" si="14"/>
        <v>},</v>
      </c>
      <c r="C740" s="18" t="str">
        <f>IF(AND(MOD(ROW(A735)-1,3)=0, INDEX(artwork.xlsx!J:J,QUOTIENT(ROW(A735)-1,3)+2)&lt;&gt;""),
     artwork.xlsx!$H$1&amp;": """ &amp;SUBSTITUTE(INDEX(artwork.xlsx!H:H,QUOTIENT(ROW(A735)-1,3)+2)," ","") &amp;""",  " &amp;
     artwork.xlsx!$J$1&amp; ": """ &amp; INDEX(artwork.xlsx!J:J,QUOTIENT(ROW(A735)-1,3)+2) &amp;""",  " &amp;
     artwork.xlsx!$L$1&amp; ": """ &amp; SUBSTITUTE(IF(LEFT(INDEX(artwork.xlsx!L:L,QUOTIENT(ROW(A735)-1,3)+2),4)="http","",artwork.xlsx!$M$1) &amp; INDEX(artwork.xlsx!L:L,QUOTIENT(ROW(A735)-1,3)+2),artwork.xlsx!$N$1,"") &amp; """,",
 IF(AND(MOD(ROW(A735)-1,3)=1,INDEX(artwork.xlsx!J:J,QUOTIENT(ROW(A735)-1,3)+2)&lt;&gt;""),
SUBSTITUTE(    artwork.xlsx!$K$1&amp;": '\\n" &amp;
SUBSTITUTE(SUBSTITUTE(SUBSTITUTE(SUBSTITUTE(SUBSTITUTE(INDEX(artwork.xlsx!K:K,QUOTIENT(ROW(A735)-1,3)+2),"'","\'"),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IF(MOD(ROW(A735)-1,3)=2,"","")))</f>
        <v/>
      </c>
    </row>
    <row r="741" spans="1:3" x14ac:dyDescent="0.25">
      <c r="A741" t="str">
        <f>IF(AND(MOD(ROW(A736)-1,3)=0,INDEX(artwork.xlsx!G:G,QUOTIENT(ROW(A736)-1,3)+2)&lt;&gt;""),"/* "&amp;INDEX(artwork.xlsx!G:G,QUOTIENT(ROW(A736)-1,3)+2)&amp;" */","  ")&amp;
IF(AND(INDEX(artwork.xlsx!F:F,QUOTIENT(ROW(A736)-1,3)+2)&lt;&gt;""),"/* "&amp;INDEX(artwork.xlsx!F:F,QUOTIENT(ROW(A736)-1,3)+2)&amp;" */","  ")&amp;IF(AND(ISERROR(MATCH("},",B741:B$5003,0)), ISERROR(MATCH("    ];",$A$5:A737,0))),"];","")</f>
        <v xml:space="preserve">    </v>
      </c>
      <c r="B741" t="str">
        <f t="shared" si="14"/>
        <v>{</v>
      </c>
      <c r="C741" s="18" t="str">
        <f>IF(AND(MOD(ROW(A736)-1,3)=0, INDEX(artwork.xlsx!J:J,QUOTIENT(ROW(A736)-1,3)+2)&lt;&gt;""),
     artwork.xlsx!$H$1&amp;": """ &amp;SUBSTITUTE(INDEX(artwork.xlsx!H:H,QUOTIENT(ROW(A736)-1,3)+2)," ","") &amp;""",  " &amp;
     artwork.xlsx!$J$1&amp; ": """ &amp; INDEX(artwork.xlsx!J:J,QUOTIENT(ROW(A736)-1,3)+2) &amp;""",  " &amp;
     artwork.xlsx!$L$1&amp; ": """ &amp; SUBSTITUTE(IF(LEFT(INDEX(artwork.xlsx!L:L,QUOTIENT(ROW(A736)-1,3)+2),4)="http","",artwork.xlsx!$M$1) &amp; INDEX(artwork.xlsx!L:L,QUOTIENT(ROW(A736)-1,3)+2),artwork.xlsx!$N$1,"") &amp; """,",
 IF(AND(MOD(ROW(A736)-1,3)=1,INDEX(artwork.xlsx!J:J,QUOTIENT(ROW(A736)-1,3)+2)&lt;&gt;""),
SUBSTITUTE(    artwork.xlsx!$K$1&amp;": '\\n" &amp;
SUBSTITUTE(SUBSTITUTE(SUBSTITUTE(SUBSTITUTE(SUBSTITUTE(INDEX(artwork.xlsx!K:K,QUOTIENT(ROW(A736)-1,3)+2),"'","\'"),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IF(MOD(ROW(A736)-1,3)=2,"","")))</f>
        <v>id: "rogue",  frenchName: "Bandit",  artwork: "http://wiki.dominionstrategy.com/images/f/fa/RogueArt.jpg",</v>
      </c>
    </row>
    <row r="742" spans="1:3" ht="390" x14ac:dyDescent="0.25">
      <c r="A742" t="str">
        <f>IF(AND(MOD(ROW(A737)-1,3)=0,INDEX(artwork.xlsx!G:G,QUOTIENT(ROW(A737)-1,3)+2)&lt;&gt;""),"/* "&amp;INDEX(artwork.xlsx!G:G,QUOTIENT(ROW(A737)-1,3)+2)&amp;" */","  ")&amp;
IF(AND(INDEX(artwork.xlsx!F:F,QUOTIENT(ROW(A737)-1,3)+2)&lt;&gt;""),"/* "&amp;INDEX(artwork.xlsx!F:F,QUOTIENT(ROW(A737)-1,3)+2)&amp;" */","  ")&amp;IF(AND(ISERROR(MATCH("},",B742:B$5003,0)), ISERROR(MATCH("    ];",$A$5:A741,0))),"];","")</f>
        <v xml:space="preserve">    </v>
      </c>
      <c r="B742" t="str">
        <f t="shared" si="14"/>
        <v/>
      </c>
      <c r="C742" s="18" t="str">
        <f>IF(AND(MOD(ROW(A737)-1,3)=0, INDEX(artwork.xlsx!J:J,QUOTIENT(ROW(A737)-1,3)+2)&lt;&gt;""),
     artwork.xlsx!$H$1&amp;": """ &amp;SUBSTITUTE(INDEX(artwork.xlsx!H:H,QUOTIENT(ROW(A737)-1,3)+2)," ","") &amp;""",  " &amp;
     artwork.xlsx!$J$1&amp; ": """ &amp; INDEX(artwork.xlsx!J:J,QUOTIENT(ROW(A737)-1,3)+2) &amp;""",  " &amp;
     artwork.xlsx!$L$1&amp; ": """ &amp; SUBSTITUTE(IF(LEFT(INDEX(artwork.xlsx!L:L,QUOTIENT(ROW(A737)-1,3)+2),4)="http","",artwork.xlsx!$M$1) &amp; INDEX(artwork.xlsx!L:L,QUOTIENT(ROW(A737)-1,3)+2),artwork.xlsx!$N$1,"") &amp; """,",
 IF(AND(MOD(ROW(A737)-1,3)=1,INDEX(artwork.xlsx!J:J,QUOTIENT(ROW(A737)-1,3)+2)&lt;&gt;""),
SUBSTITUTE(    artwork.xlsx!$K$1&amp;": '\\n" &amp;
SUBSTITUTE(SUBSTITUTE(SUBSTITUTE(SUBSTITUTE(SUBSTITUTE(INDEX(artwork.xlsx!K:K,QUOTIENT(ROW(A737)-1,3)+2),"'","\'"),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IF(MOD(ROW(A737)-1,3)=2,"","")))</f>
        <v>text_html: '\
&lt;div class="card-text" style="top:5px;"&gt;&lt;div style="position:relative; top:0px;"&gt;\
&lt;div style="display:inline;"&gt;&lt;div style="display:inline; font-size:26px;"&gt;+   &lt;/div&gt;&lt;/div&gt;&lt;br&gt;\
&lt;/div&gt;&lt;div style="position:relative; top:0px;"&gt;&lt;div style="line-height:18px;"&gt;\
&lt;div style="display:inline;"&gt;&lt;div style="display:inline; font-size:18px;"&gt;S\'il y a dans le rebut des cartes coûtant&lt;/div&gt;&lt;/div&gt;&lt;br&gt;\
&lt;div style="display:inline;"&gt;&lt;div style="display:inline; font-size:18px;"&gt;entre       et      , recevez-en une.&lt;/div&gt;&lt;/div&gt;&lt;br&gt;\
&lt;div style="display:inline;"&gt;&lt;div style="display:inline; font-size:18px;"&gt;Sinon, tous vos adversaires dévoilent&lt;/div&gt;&lt;/div&gt;&lt;br&gt;\
&lt;div style="display:inline;"&gt;&lt;div style="display:inline; font-size:18px;"&gt;les deux premières cartes de leur&lt;/div&gt;&lt;/div&gt;&lt;br&gt;\
&lt;div style="display:inline;"&gt;&lt;div style="display:inline; font-size:18px;"&gt;pioche, en écartent une coûtant entre&lt;/div&gt;&lt;/div&gt;&lt;br&gt;\
&lt;div style="display:inline;"&gt;&lt;div style="display:inline; font-size:18px;"&gt;      et      , et défaussent le reste.&lt;/div&gt;&lt;/div&gt;&lt;br&gt;\
&lt;/div&gt;&lt;/div&gt;\
&lt;div class="card-text-coin-icon" style="transform:scale(0.24); top:1px; display: inline;left:143px;"&gt;\
&lt;div class="card-text-coin-text-container" style="display:inline;"&gt;\
&lt;div class="card-text-coin-text" style="color: black; display:inline; top:8px;"&gt;2&lt;/div&gt;&lt;/div&gt;&lt;/div&gt;\
&lt;div class="card-text-coin-icon" style="transform:scale(0.18); top:54px; display: inline;left:65px;"&gt;\
&lt;div class="card-text-coin-text-container" style="display:inline;"&gt;\
&lt;div class="card-text-coin-text" style="color: black; display:inline; top:8px;"&gt;3&lt;/div&gt;&lt;/div&gt;&lt;/div&gt;\
&lt;div class="card-text-coin-icon" style="transform:scale(0.18); top:140px; display: inline;left:70px;"&gt;\
&lt;div class="card-text-coin-text-container" style="display:inline;"&gt;\
&lt;div class="card-text-coin-text" style="color: black; display:inline; top:8px;"&gt;6&lt;/div&gt;&lt;/div&gt;&lt;/div&gt;\
&lt;div class="card-text-coin-icon" style="transform:scale(0.18); top:140px; display: inline;left:24px;"&gt;\
&lt;div class="card-text-coin-text-container" style="display:inline;"&gt;\
&lt;div class="card-text-coin-text" style="color: black; display:inline; top:8px;"&gt;3&lt;/div&gt;&lt;/div&gt;&lt;/div&gt;\
&lt;div class="card-text-coin-icon" style="transform:scale(0.18); top:54px; display: inline;left:112px;"&gt;\
&lt;div class="card-text-coin-text-container" style="display:inline;"&gt;\
&lt;div class="card-text-coin-text" style="color: black; display:inline; top:8px;"&gt;6&lt;/div&gt;&lt;/div&gt;&lt;/div&gt;&lt;/div&gt;'</v>
      </c>
    </row>
    <row r="743" spans="1:3" x14ac:dyDescent="0.25">
      <c r="A743" t="str">
        <f>IF(AND(MOD(ROW(A738)-1,3)=0,INDEX(artwork.xlsx!G:G,QUOTIENT(ROW(A738)-1,3)+2)&lt;&gt;""),"/* "&amp;INDEX(artwork.xlsx!G:G,QUOTIENT(ROW(A738)-1,3)+2)&amp;" */","  ")&amp;
IF(AND(INDEX(artwork.xlsx!F:F,QUOTIENT(ROW(A738)-1,3)+2)&lt;&gt;""),"/* "&amp;INDEX(artwork.xlsx!F:F,QUOTIENT(ROW(A738)-1,3)+2)&amp;" */","  ")&amp;IF(AND(ISERROR(MATCH("},",B743:B$5003,0)), ISERROR(MATCH("    ];",$A$5:A739,0))),"];","")</f>
        <v xml:space="preserve">    </v>
      </c>
      <c r="B743" t="str">
        <f t="shared" si="14"/>
        <v>},</v>
      </c>
      <c r="C743" s="18" t="str">
        <f>IF(AND(MOD(ROW(A738)-1,3)=0, INDEX(artwork.xlsx!J:J,QUOTIENT(ROW(A738)-1,3)+2)&lt;&gt;""),
     artwork.xlsx!$H$1&amp;": """ &amp;SUBSTITUTE(INDEX(artwork.xlsx!H:H,QUOTIENT(ROW(A738)-1,3)+2)," ","") &amp;""",  " &amp;
     artwork.xlsx!$J$1&amp; ": """ &amp; INDEX(artwork.xlsx!J:J,QUOTIENT(ROW(A738)-1,3)+2) &amp;""",  " &amp;
     artwork.xlsx!$L$1&amp; ": """ &amp; SUBSTITUTE(IF(LEFT(INDEX(artwork.xlsx!L:L,QUOTIENT(ROW(A738)-1,3)+2),4)="http","",artwork.xlsx!$M$1) &amp; INDEX(artwork.xlsx!L:L,QUOTIENT(ROW(A738)-1,3)+2),artwork.xlsx!$N$1,"") &amp; """,",
 IF(AND(MOD(ROW(A738)-1,3)=1,INDEX(artwork.xlsx!J:J,QUOTIENT(ROW(A738)-1,3)+2)&lt;&gt;""),
SUBSTITUTE(    artwork.xlsx!$K$1&amp;": '\\n" &amp;
SUBSTITUTE(SUBSTITUTE(SUBSTITUTE(SUBSTITUTE(SUBSTITUTE(INDEX(artwork.xlsx!K:K,QUOTIENT(ROW(A738)-1,3)+2),"'","\'"),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IF(MOD(ROW(A738)-1,3)=2,"","")))</f>
        <v/>
      </c>
    </row>
    <row r="744" spans="1:3" x14ac:dyDescent="0.25">
      <c r="A744" t="str">
        <f>IF(AND(MOD(ROW(A739)-1,3)=0,INDEX(artwork.xlsx!G:G,QUOTIENT(ROW(A739)-1,3)+2)&lt;&gt;""),"/* "&amp;INDEX(artwork.xlsx!G:G,QUOTIENT(ROW(A739)-1,3)+2)&amp;" */","  ")&amp;
IF(AND(INDEX(artwork.xlsx!F:F,QUOTIENT(ROW(A739)-1,3)+2)&lt;&gt;""),"/* "&amp;INDEX(artwork.xlsx!F:F,QUOTIENT(ROW(A739)-1,3)+2)&amp;" */","  ")&amp;IF(AND(ISERROR(MATCH("},",B744:B$5003,0)), ISERROR(MATCH("    ];",$A$5:A740,0))),"];","")</f>
        <v xml:space="preserve">    </v>
      </c>
      <c r="B744" t="str">
        <f t="shared" si="14"/>
        <v>{</v>
      </c>
      <c r="C744" s="18" t="str">
        <f>IF(AND(MOD(ROW(A739)-1,3)=0, INDEX(artwork.xlsx!J:J,QUOTIENT(ROW(A739)-1,3)+2)&lt;&gt;""),
     artwork.xlsx!$H$1&amp;": """ &amp;SUBSTITUTE(INDEX(artwork.xlsx!H:H,QUOTIENT(ROW(A739)-1,3)+2)," ","") &amp;""",  " &amp;
     artwork.xlsx!$J$1&amp; ": """ &amp; INDEX(artwork.xlsx!J:J,QUOTIENT(ROW(A739)-1,3)+2) &amp;""",  " &amp;
     artwork.xlsx!$L$1&amp; ": """ &amp; SUBSTITUTE(IF(LEFT(INDEX(artwork.xlsx!L:L,QUOTIENT(ROW(A739)-1,3)+2),4)="http","",artwork.xlsx!$M$1) &amp; INDEX(artwork.xlsx!L:L,QUOTIENT(ROW(A739)-1,3)+2),artwork.xlsx!$N$1,"") &amp; """,",
 IF(AND(MOD(ROW(A739)-1,3)=1,INDEX(artwork.xlsx!J:J,QUOTIENT(ROW(A739)-1,3)+2)&lt;&gt;""),
SUBSTITUTE(    artwork.xlsx!$K$1&amp;": '\\n" &amp;
SUBSTITUTE(SUBSTITUTE(SUBSTITUTE(SUBSTITUTE(SUBSTITUTE(INDEX(artwork.xlsx!K:K,QUOTIENT(ROW(A739)-1,3)+2),"'","\'"),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IF(MOD(ROW(A739)-1,3)=2,"","")))</f>
        <v>id: "marauder",  frenchName: "Maraudeur",  artwork: "http://wiki.dominionstrategy.com/images/1/10/MarauderArt.jpg",</v>
      </c>
    </row>
    <row r="745" spans="1:3" ht="90" x14ac:dyDescent="0.25">
      <c r="A745" t="str">
        <f>IF(AND(MOD(ROW(A740)-1,3)=0,INDEX(artwork.xlsx!G:G,QUOTIENT(ROW(A740)-1,3)+2)&lt;&gt;""),"/* "&amp;INDEX(artwork.xlsx!G:G,QUOTIENT(ROW(A740)-1,3)+2)&amp;" */","  ")&amp;
IF(AND(INDEX(artwork.xlsx!F:F,QUOTIENT(ROW(A740)-1,3)+2)&lt;&gt;""),"/* "&amp;INDEX(artwork.xlsx!F:F,QUOTIENT(ROW(A740)-1,3)+2)&amp;" */","  ")&amp;IF(AND(ISERROR(MATCH("},",B745:B$5003,0)), ISERROR(MATCH("    ];",$A$5:A744,0))),"];","")</f>
        <v xml:space="preserve">    </v>
      </c>
      <c r="B745" t="str">
        <f t="shared" si="14"/>
        <v/>
      </c>
      <c r="C745" s="18" t="str">
        <f>IF(AND(MOD(ROW(A740)-1,3)=0, INDEX(artwork.xlsx!J:J,QUOTIENT(ROW(A740)-1,3)+2)&lt;&gt;""),
     artwork.xlsx!$H$1&amp;": """ &amp;SUBSTITUTE(INDEX(artwork.xlsx!H:H,QUOTIENT(ROW(A740)-1,3)+2)," ","") &amp;""",  " &amp;
     artwork.xlsx!$J$1&amp; ": """ &amp; INDEX(artwork.xlsx!J:J,QUOTIENT(ROW(A740)-1,3)+2) &amp;""",  " &amp;
     artwork.xlsx!$L$1&amp; ": """ &amp; SUBSTITUTE(IF(LEFT(INDEX(artwork.xlsx!L:L,QUOTIENT(ROW(A740)-1,3)+2),4)="http","",artwork.xlsx!$M$1) &amp; INDEX(artwork.xlsx!L:L,QUOTIENT(ROW(A740)-1,3)+2),artwork.xlsx!$N$1,"") &amp; """,",
 IF(AND(MOD(ROW(A740)-1,3)=1,INDEX(artwork.xlsx!J:J,QUOTIENT(ROW(A740)-1,3)+2)&lt;&gt;""),
SUBSTITUTE(    artwork.xlsx!$K$1&amp;": '\\n" &amp;
SUBSTITUTE(SUBSTITUTE(SUBSTITUTE(SUBSTITUTE(SUBSTITUTE(INDEX(artwork.xlsx!K:K,QUOTIENT(ROW(A740)-1,3)+2),"'","\'"),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IF(MOD(ROW(A740)-1,3)=2,"","")))</f>
        <v>text_html: '\
&lt;div class="card-text" style="top:47px;"&gt;&lt;div style="position:relative; top:15px;"&gt;&lt;div style="line-height:18px;"&gt;\
&lt;div style="display:inline;"&gt;&lt;div style="display:inline; font-size:20px;"&gt;Recevez un Butin de la pile des&lt;/div&gt;&lt;/div&gt;&lt;br&gt;\
&lt;div style="display:inline;"&gt;&lt;div style="display:inline; font-size:20px;"&gt;Butins. Tous vos adversaires&lt;/div&gt;&lt;/div&gt;&lt;br&gt;\
&lt;div style="display:inline;"&gt;&lt;div style="display:inline; font-size:20px;"&gt;reçoivent une Ruine.&lt;/div&gt;&lt;/div&gt;&lt;br&gt;\
&lt;/div&gt;&lt;/div&gt;&lt;/div&gt;'</v>
      </c>
    </row>
    <row r="746" spans="1:3" x14ac:dyDescent="0.25">
      <c r="A746" t="str">
        <f>IF(AND(MOD(ROW(A741)-1,3)=0,INDEX(artwork.xlsx!G:G,QUOTIENT(ROW(A741)-1,3)+2)&lt;&gt;""),"/* "&amp;INDEX(artwork.xlsx!G:G,QUOTIENT(ROW(A741)-1,3)+2)&amp;" */","  ")&amp;
IF(AND(INDEX(artwork.xlsx!F:F,QUOTIENT(ROW(A741)-1,3)+2)&lt;&gt;""),"/* "&amp;INDEX(artwork.xlsx!F:F,QUOTIENT(ROW(A741)-1,3)+2)&amp;" */","  ")&amp;IF(AND(ISERROR(MATCH("},",B746:B$5003,0)), ISERROR(MATCH("    ];",$A$5:A742,0))),"];","")</f>
        <v xml:space="preserve">    </v>
      </c>
      <c r="B746" t="str">
        <f t="shared" si="14"/>
        <v>},</v>
      </c>
      <c r="C746" s="18" t="str">
        <f>IF(AND(MOD(ROW(A741)-1,3)=0, INDEX(artwork.xlsx!J:J,QUOTIENT(ROW(A741)-1,3)+2)&lt;&gt;""),
     artwork.xlsx!$H$1&amp;": """ &amp;SUBSTITUTE(INDEX(artwork.xlsx!H:H,QUOTIENT(ROW(A741)-1,3)+2)," ","") &amp;""",  " &amp;
     artwork.xlsx!$J$1&amp; ": """ &amp; INDEX(artwork.xlsx!J:J,QUOTIENT(ROW(A741)-1,3)+2) &amp;""",  " &amp;
     artwork.xlsx!$L$1&amp; ": """ &amp; SUBSTITUTE(IF(LEFT(INDEX(artwork.xlsx!L:L,QUOTIENT(ROW(A741)-1,3)+2),4)="http","",artwork.xlsx!$M$1) &amp; INDEX(artwork.xlsx!L:L,QUOTIENT(ROW(A741)-1,3)+2),artwork.xlsx!$N$1,"") &amp; """,",
 IF(AND(MOD(ROW(A741)-1,3)=1,INDEX(artwork.xlsx!J:J,QUOTIENT(ROW(A741)-1,3)+2)&lt;&gt;""),
SUBSTITUTE(    artwork.xlsx!$K$1&amp;": '\\n" &amp;
SUBSTITUTE(SUBSTITUTE(SUBSTITUTE(SUBSTITUTE(SUBSTITUTE(INDEX(artwork.xlsx!K:K,QUOTIENT(ROW(A741)-1,3)+2),"'","\'"),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IF(MOD(ROW(A741)-1,3)=2,"","")))</f>
        <v/>
      </c>
    </row>
    <row r="747" spans="1:3" x14ac:dyDescent="0.25">
      <c r="A747" t="str">
        <f>IF(AND(MOD(ROW(A742)-1,3)=0,INDEX(artwork.xlsx!G:G,QUOTIENT(ROW(A742)-1,3)+2)&lt;&gt;""),"/* "&amp;INDEX(artwork.xlsx!G:G,QUOTIENT(ROW(A742)-1,3)+2)&amp;" */","  ")&amp;
IF(AND(INDEX(artwork.xlsx!F:F,QUOTIENT(ROW(A742)-1,3)+2)&lt;&gt;""),"/* "&amp;INDEX(artwork.xlsx!F:F,QUOTIENT(ROW(A742)-1,3)+2)&amp;" */","  ")&amp;IF(AND(ISERROR(MATCH("},",B747:B$5003,0)), ISERROR(MATCH("    ];",$A$5:A743,0))),"];","")</f>
        <v xml:space="preserve">    </v>
      </c>
      <c r="B747" t="str">
        <f t="shared" si="14"/>
        <v>{</v>
      </c>
      <c r="C747" s="18" t="str">
        <f>IF(AND(MOD(ROW(A742)-1,3)=0, INDEX(artwork.xlsx!J:J,QUOTIENT(ROW(A742)-1,3)+2)&lt;&gt;""),
     artwork.xlsx!$H$1&amp;": """ &amp;SUBSTITUTE(INDEX(artwork.xlsx!H:H,QUOTIENT(ROW(A742)-1,3)+2)," ","") &amp;""",  " &amp;
     artwork.xlsx!$J$1&amp; ": """ &amp; INDEX(artwork.xlsx!J:J,QUOTIENT(ROW(A742)-1,3)+2) &amp;""",  " &amp;
     artwork.xlsx!$L$1&amp; ": """ &amp; SUBSTITUTE(IF(LEFT(INDEX(artwork.xlsx!L:L,QUOTIENT(ROW(A742)-1,3)+2),4)="http","",artwork.xlsx!$M$1) &amp; INDEX(artwork.xlsx!L:L,QUOTIENT(ROW(A742)-1,3)+2),artwork.xlsx!$N$1,"") &amp; """,",
 IF(AND(MOD(ROW(A742)-1,3)=1,INDEX(artwork.xlsx!J:J,QUOTIENT(ROW(A742)-1,3)+2)&lt;&gt;""),
SUBSTITUTE(    artwork.xlsx!$K$1&amp;": '\\n" &amp;
SUBSTITUTE(SUBSTITUTE(SUBSTITUTE(SUBSTITUTE(SUBSTITUTE(INDEX(artwork.xlsx!K:K,QUOTIENT(ROW(A742)-1,3)+2),"'","\'"),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IF(MOD(ROW(A742)-1,3)=2,"","")))</f>
        <v>id: "bandofmisfits",  frenchName: "Malfaiteurs",  artwork: "http://wiki.dominionstrategy.com/images/d/d9/Band_of_MisfitsArt.jpg",</v>
      </c>
    </row>
    <row r="748" spans="1:3" ht="90" x14ac:dyDescent="0.25">
      <c r="A748" t="str">
        <f>IF(AND(MOD(ROW(A743)-1,3)=0,INDEX(artwork.xlsx!G:G,QUOTIENT(ROW(A743)-1,3)+2)&lt;&gt;""),"/* "&amp;INDEX(artwork.xlsx!G:G,QUOTIENT(ROW(A743)-1,3)+2)&amp;" */","  ")&amp;
IF(AND(INDEX(artwork.xlsx!F:F,QUOTIENT(ROW(A743)-1,3)+2)&lt;&gt;""),"/* "&amp;INDEX(artwork.xlsx!F:F,QUOTIENT(ROW(A743)-1,3)+2)&amp;" */","  ")&amp;IF(AND(ISERROR(MATCH("},",B748:B$5003,0)), ISERROR(MATCH("    ];",$A$5:A747,0))),"];","")</f>
        <v xml:space="preserve">    </v>
      </c>
      <c r="B748" t="str">
        <f t="shared" si="14"/>
        <v/>
      </c>
      <c r="C748" s="18" t="str">
        <f>IF(AND(MOD(ROW(A743)-1,3)=0, INDEX(artwork.xlsx!J:J,QUOTIENT(ROW(A743)-1,3)+2)&lt;&gt;""),
     artwork.xlsx!$H$1&amp;": """ &amp;SUBSTITUTE(INDEX(artwork.xlsx!H:H,QUOTIENT(ROW(A743)-1,3)+2)," ","") &amp;""",  " &amp;
     artwork.xlsx!$J$1&amp; ": """ &amp; INDEX(artwork.xlsx!J:J,QUOTIENT(ROW(A743)-1,3)+2) &amp;""",  " &amp;
     artwork.xlsx!$L$1&amp; ": """ &amp; SUBSTITUTE(IF(LEFT(INDEX(artwork.xlsx!L:L,QUOTIENT(ROW(A743)-1,3)+2),4)="http","",artwork.xlsx!$M$1) &amp; INDEX(artwork.xlsx!L:L,QUOTIENT(ROW(A743)-1,3)+2),artwork.xlsx!$N$1,"") &amp; """,",
 IF(AND(MOD(ROW(A743)-1,3)=1,INDEX(artwork.xlsx!J:J,QUOTIENT(ROW(A743)-1,3)+2)&lt;&gt;""),
SUBSTITUTE(    artwork.xlsx!$K$1&amp;": '\\n" &amp;
SUBSTITUTE(SUBSTITUTE(SUBSTITUTE(SUBSTITUTE(SUBSTITUTE(INDEX(artwork.xlsx!K:K,QUOTIENT(ROW(A743)-1,3)+2),"'","\'"),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IF(MOD(ROW(A743)-1,3)=2,"","")))</f>
        <v>text_html: '\
&lt;div class="card-text" style="top:47px;"&gt;&lt;div style="position:relative; top:5px;"&gt;&lt;div style="line-height:19px;"&gt;\
&lt;div style="display:inline;"&gt;&lt;div style="display:inline; font-size:18px;"&gt;Jouez une carte Action non-Ordre de&lt;/div&gt;&lt;/div&gt;&lt;br&gt;\
&lt;div style="display:inline;"&gt;&lt;div style="display:inline; font-size:18px;"&gt;la réserve moins chère que celle-ci,&lt;/div&gt;&lt;/div&gt;&lt;br&gt;\
&lt;div style="display:inline;"&gt;&lt;div style="display:inline; font-size:18px;"&gt;en la laissant dans la réserve.&lt;/div&gt;&lt;/div&gt;&lt;br&gt;\
&lt;/div&gt;&lt;/div&gt;&lt;/div&gt;'</v>
      </c>
    </row>
    <row r="749" spans="1:3" x14ac:dyDescent="0.25">
      <c r="A749" t="str">
        <f>IF(AND(MOD(ROW(A744)-1,3)=0,INDEX(artwork.xlsx!G:G,QUOTIENT(ROW(A744)-1,3)+2)&lt;&gt;""),"/* "&amp;INDEX(artwork.xlsx!G:G,QUOTIENT(ROW(A744)-1,3)+2)&amp;" */","  ")&amp;
IF(AND(INDEX(artwork.xlsx!F:F,QUOTIENT(ROW(A744)-1,3)+2)&lt;&gt;""),"/* "&amp;INDEX(artwork.xlsx!F:F,QUOTIENT(ROW(A744)-1,3)+2)&amp;" */","  ")&amp;IF(AND(ISERROR(MATCH("},",B749:B$5003,0)), ISERROR(MATCH("    ];",$A$5:A745,0))),"];","")</f>
        <v xml:space="preserve">    </v>
      </c>
      <c r="B749" t="str">
        <f t="shared" si="14"/>
        <v>},</v>
      </c>
      <c r="C749" s="18" t="str">
        <f>IF(AND(MOD(ROW(A744)-1,3)=0, INDEX(artwork.xlsx!J:J,QUOTIENT(ROW(A744)-1,3)+2)&lt;&gt;""),
     artwork.xlsx!$H$1&amp;": """ &amp;SUBSTITUTE(INDEX(artwork.xlsx!H:H,QUOTIENT(ROW(A744)-1,3)+2)," ","") &amp;""",  " &amp;
     artwork.xlsx!$J$1&amp; ": """ &amp; INDEX(artwork.xlsx!J:J,QUOTIENT(ROW(A744)-1,3)+2) &amp;""",  " &amp;
     artwork.xlsx!$L$1&amp; ": """ &amp; SUBSTITUTE(IF(LEFT(INDEX(artwork.xlsx!L:L,QUOTIENT(ROW(A744)-1,3)+2),4)="http","",artwork.xlsx!$M$1) &amp; INDEX(artwork.xlsx!L:L,QUOTIENT(ROW(A744)-1,3)+2),artwork.xlsx!$N$1,"") &amp; """,",
 IF(AND(MOD(ROW(A744)-1,3)=1,INDEX(artwork.xlsx!J:J,QUOTIENT(ROW(A744)-1,3)+2)&lt;&gt;""),
SUBSTITUTE(    artwork.xlsx!$K$1&amp;": '\\n" &amp;
SUBSTITUTE(SUBSTITUTE(SUBSTITUTE(SUBSTITUTE(SUBSTITUTE(INDEX(artwork.xlsx!K:K,QUOTIENT(ROW(A744)-1,3)+2),"'","\'"),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IF(MOD(ROW(A744)-1,3)=2,"","")))</f>
        <v/>
      </c>
    </row>
    <row r="750" spans="1:3" x14ac:dyDescent="0.25">
      <c r="A750" t="str">
        <f>IF(AND(MOD(ROW(A745)-1,3)=0,INDEX(artwork.xlsx!G:G,QUOTIENT(ROW(A745)-1,3)+2)&lt;&gt;""),"/* "&amp;INDEX(artwork.xlsx!G:G,QUOTIENT(ROW(A745)-1,3)+2)&amp;" */","  ")&amp;
IF(AND(INDEX(artwork.xlsx!F:F,QUOTIENT(ROW(A745)-1,3)+2)&lt;&gt;""),"/* "&amp;INDEX(artwork.xlsx!F:F,QUOTIENT(ROW(A745)-1,3)+2)&amp;" */","  ")&amp;IF(AND(ISERROR(MATCH("},",B750:B$5003,0)), ISERROR(MATCH("    ];",$A$5:A746,0))),"];","")</f>
        <v xml:space="preserve">    </v>
      </c>
      <c r="B750" t="str">
        <f t="shared" si="14"/>
        <v>{</v>
      </c>
      <c r="C750" s="18" t="str">
        <f>IF(AND(MOD(ROW(A745)-1,3)=0, INDEX(artwork.xlsx!J:J,QUOTIENT(ROW(A745)-1,3)+2)&lt;&gt;""),
     artwork.xlsx!$H$1&amp;": """ &amp;SUBSTITUTE(INDEX(artwork.xlsx!H:H,QUOTIENT(ROW(A745)-1,3)+2)," ","") &amp;""",  " &amp;
     artwork.xlsx!$J$1&amp; ": """ &amp; INDEX(artwork.xlsx!J:J,QUOTIENT(ROW(A745)-1,3)+2) &amp;""",  " &amp;
     artwork.xlsx!$L$1&amp; ": """ &amp; SUBSTITUTE(IF(LEFT(INDEX(artwork.xlsx!L:L,QUOTIENT(ROW(A745)-1,3)+2),4)="http","",artwork.xlsx!$M$1) &amp; INDEX(artwork.xlsx!L:L,QUOTIENT(ROW(A745)-1,3)+2),artwork.xlsx!$N$1,"") &amp; """,",
 IF(AND(MOD(ROW(A745)-1,3)=1,INDEX(artwork.xlsx!J:J,QUOTIENT(ROW(A745)-1,3)+2)&lt;&gt;""),
SUBSTITUTE(    artwork.xlsx!$K$1&amp;": '\\n" &amp;
SUBSTITUTE(SUBSTITUTE(SUBSTITUTE(SUBSTITUTE(SUBSTITUTE(INDEX(artwork.xlsx!K:K,QUOTIENT(ROW(A745)-1,3)+2),"'","\'"),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IF(MOD(ROW(A745)-1,3)=2,"","")))</f>
        <v>id: "junkdealer",  frenchName: "Brocanteur",  artwork: "http://wiki.dominionstrategy.com/images/8/80/Junk_DealerArt.jpg",</v>
      </c>
    </row>
    <row r="751" spans="1:3" ht="165" x14ac:dyDescent="0.25">
      <c r="A751" t="str">
        <f>IF(AND(MOD(ROW(A746)-1,3)=0,INDEX(artwork.xlsx!G:G,QUOTIENT(ROW(A746)-1,3)+2)&lt;&gt;""),"/* "&amp;INDEX(artwork.xlsx!G:G,QUOTIENT(ROW(A746)-1,3)+2)&amp;" */","  ")&amp;
IF(AND(INDEX(artwork.xlsx!F:F,QUOTIENT(ROW(A746)-1,3)+2)&lt;&gt;""),"/* "&amp;INDEX(artwork.xlsx!F:F,QUOTIENT(ROW(A746)-1,3)+2)&amp;" */","  ")&amp;IF(AND(ISERROR(MATCH("},",B751:B$5003,0)), ISERROR(MATCH("    ];",$A$5:A750,0))),"];","")</f>
        <v xml:space="preserve">    </v>
      </c>
      <c r="B751" t="str">
        <f t="shared" si="14"/>
        <v/>
      </c>
      <c r="C751" s="18" t="str">
        <f>IF(AND(MOD(ROW(A746)-1,3)=0, INDEX(artwork.xlsx!J:J,QUOTIENT(ROW(A746)-1,3)+2)&lt;&gt;""),
     artwork.xlsx!$H$1&amp;": """ &amp;SUBSTITUTE(INDEX(artwork.xlsx!H:H,QUOTIENT(ROW(A746)-1,3)+2)," ","") &amp;""",  " &amp;
     artwork.xlsx!$J$1&amp; ": """ &amp; INDEX(artwork.xlsx!J:J,QUOTIENT(ROW(A746)-1,3)+2) &amp;""",  " &amp;
     artwork.xlsx!$L$1&amp; ": """ &amp; SUBSTITUTE(IF(LEFT(INDEX(artwork.xlsx!L:L,QUOTIENT(ROW(A746)-1,3)+2),4)="http","",artwork.xlsx!$M$1) &amp; INDEX(artwork.xlsx!L:L,QUOTIENT(ROW(A746)-1,3)+2),artwork.xlsx!$N$1,"") &amp; """,",
 IF(AND(MOD(ROW(A746)-1,3)=1,INDEX(artwork.xlsx!J:J,QUOTIENT(ROW(A746)-1,3)+2)&lt;&gt;""),
SUBSTITUTE(    artwork.xlsx!$K$1&amp;": '\\n" &amp;
SUBSTITUTE(SUBSTITUTE(SUBSTITUTE(SUBSTITUTE(SUBSTITUTE(INDEX(artwork.xlsx!K:K,QUOTIENT(ROW(A746)-1,3)+2),"'","\'"),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IF(MOD(ROW(A746)-1,3)=2,"","")))</f>
        <v>text_html: '\
&lt;div class="card-text" style="top:29px;"&gt;&lt;div style="position:relative; top:0px;"&gt;&lt;div style="font-weight: bold;"&gt;&lt;div style="line-height:24px;"&gt;\
&lt;div style="display:inline;"&gt;&lt;div style="display:inline; font-size:24px;"&gt;+1 Carte&lt;/div&gt;&lt;/div&gt;&lt;br&gt;\
&lt;div style="display:inline;"&gt;&lt;div style="display:inline; font-size:24px;"&gt;+1 Action&lt;/div&gt;&lt;/div&gt;&lt;br&gt;\
&lt;div style="display:inline;"&gt;&lt;div style="display:inline; font-size:24px;"&gt;+     &lt;/div&gt;&lt;/div&gt;&lt;br&gt;\
&lt;/div&gt;&lt;/div&gt;&lt;/div&gt;&lt;div style="position:relative; top:15px;"&gt;&lt;div style="line-height:20px;"&gt;\
&lt;div style="display:inline;"&gt;&lt;div style="display:inline; font-size:20px;"&gt;Écartez une carte de votre main.&lt;/div&gt;&lt;/div&gt;&lt;br&gt;\
&lt;/div&gt;&lt;/div&gt;\
&lt;div class="card-text-coin-icon" style="transform:scale(0.22); top:52px; display: inline;left:138px;"&gt;\
&lt;div class="card-text-coin-text-container" style="display:inline;"&gt;\
&lt;div class="card-text-coin-text" style="color: black; display:inline; top:8px;"&gt;1&lt;/div&gt;&lt;/div&gt;&lt;/div&gt;&lt;/div&gt;'</v>
      </c>
    </row>
    <row r="752" spans="1:3" x14ac:dyDescent="0.25">
      <c r="A752" t="str">
        <f>IF(AND(MOD(ROW(A747)-1,3)=0,INDEX(artwork.xlsx!G:G,QUOTIENT(ROW(A747)-1,3)+2)&lt;&gt;""),"/* "&amp;INDEX(artwork.xlsx!G:G,QUOTIENT(ROW(A747)-1,3)+2)&amp;" */","  ")&amp;
IF(AND(INDEX(artwork.xlsx!F:F,QUOTIENT(ROW(A747)-1,3)+2)&lt;&gt;""),"/* "&amp;INDEX(artwork.xlsx!F:F,QUOTIENT(ROW(A747)-1,3)+2)&amp;" */","  ")&amp;IF(AND(ISERROR(MATCH("},",B752:B$5003,0)), ISERROR(MATCH("    ];",$A$5:A748,0))),"];","")</f>
        <v xml:space="preserve">    </v>
      </c>
      <c r="B752" t="str">
        <f t="shared" si="14"/>
        <v>},</v>
      </c>
      <c r="C752" s="18" t="str">
        <f>IF(AND(MOD(ROW(A747)-1,3)=0, INDEX(artwork.xlsx!J:J,QUOTIENT(ROW(A747)-1,3)+2)&lt;&gt;""),
     artwork.xlsx!$H$1&amp;": """ &amp;SUBSTITUTE(INDEX(artwork.xlsx!H:H,QUOTIENT(ROW(A747)-1,3)+2)," ","") &amp;""",  " &amp;
     artwork.xlsx!$J$1&amp; ": """ &amp; INDEX(artwork.xlsx!J:J,QUOTIENT(ROW(A747)-1,3)+2) &amp;""",  " &amp;
     artwork.xlsx!$L$1&amp; ": """ &amp; SUBSTITUTE(IF(LEFT(INDEX(artwork.xlsx!L:L,QUOTIENT(ROW(A747)-1,3)+2),4)="http","",artwork.xlsx!$M$1) &amp; INDEX(artwork.xlsx!L:L,QUOTIENT(ROW(A747)-1,3)+2),artwork.xlsx!$N$1,"") &amp; """,",
 IF(AND(MOD(ROW(A747)-1,3)=1,INDEX(artwork.xlsx!J:J,QUOTIENT(ROW(A747)-1,3)+2)&lt;&gt;""),
SUBSTITUTE(    artwork.xlsx!$K$1&amp;": '\\n" &amp;
SUBSTITUTE(SUBSTITUTE(SUBSTITUTE(SUBSTITUTE(SUBSTITUTE(INDEX(artwork.xlsx!K:K,QUOTIENT(ROW(A747)-1,3)+2),"'","\'"),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IF(MOD(ROW(A747)-1,3)=2,"","")))</f>
        <v/>
      </c>
    </row>
    <row r="753" spans="1:3" x14ac:dyDescent="0.25">
      <c r="A753" t="str">
        <f>IF(AND(MOD(ROW(A748)-1,3)=0,INDEX(artwork.xlsx!G:G,QUOTIENT(ROW(A748)-1,3)+2)&lt;&gt;""),"/* "&amp;INDEX(artwork.xlsx!G:G,QUOTIENT(ROW(A748)-1,3)+2)&amp;" */","  ")&amp;
IF(AND(INDEX(artwork.xlsx!F:F,QUOTIENT(ROW(A748)-1,3)+2)&lt;&gt;""),"/* "&amp;INDEX(artwork.xlsx!F:F,QUOTIENT(ROW(A748)-1,3)+2)&amp;" */","  ")&amp;IF(AND(ISERROR(MATCH("},",B753:B$5003,0)), ISERROR(MATCH("    ];",$A$5:A749,0))),"];","")</f>
        <v xml:space="preserve">    </v>
      </c>
      <c r="B753" t="str">
        <f t="shared" si="14"/>
        <v>{</v>
      </c>
      <c r="C753" s="18" t="str">
        <f>IF(AND(MOD(ROW(A748)-1,3)=0, INDEX(artwork.xlsx!J:J,QUOTIENT(ROW(A748)-1,3)+2)&lt;&gt;""),
     artwork.xlsx!$H$1&amp;": """ &amp;SUBSTITUTE(INDEX(artwork.xlsx!H:H,QUOTIENT(ROW(A748)-1,3)+2)," ","") &amp;""",  " &amp;
     artwork.xlsx!$J$1&amp; ": """ &amp; INDEX(artwork.xlsx!J:J,QUOTIENT(ROW(A748)-1,3)+2) &amp;""",  " &amp;
     artwork.xlsx!$L$1&amp; ": """ &amp; SUBSTITUTE(IF(LEFT(INDEX(artwork.xlsx!L:L,QUOTIENT(ROW(A748)-1,3)+2),4)="http","",artwork.xlsx!$M$1) &amp; INDEX(artwork.xlsx!L:L,QUOTIENT(ROW(A748)-1,3)+2),artwork.xlsx!$N$1,"") &amp; """,",
 IF(AND(MOD(ROW(A748)-1,3)=1,INDEX(artwork.xlsx!J:J,QUOTIENT(ROW(A748)-1,3)+2)&lt;&gt;""),
SUBSTITUTE(    artwork.xlsx!$K$1&amp;": '\\n" &amp;
SUBSTITUTE(SUBSTITUTE(SUBSTITUTE(SUBSTITUTE(SUBSTITUTE(INDEX(artwork.xlsx!K:K,QUOTIENT(ROW(A748)-1,3)+2),"'","\'"),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IF(MOD(ROW(A748)-1,3)=2,"","")))</f>
        <v>id: "feodum",  frenchName: "Fief",  artwork: "http://wiki.dominionstrategy.com/images/5/56/FeodumArt.jpg",</v>
      </c>
    </row>
    <row r="754" spans="1:3" ht="180" x14ac:dyDescent="0.25">
      <c r="A754" t="str">
        <f>IF(AND(MOD(ROW(A749)-1,3)=0,INDEX(artwork.xlsx!G:G,QUOTIENT(ROW(A749)-1,3)+2)&lt;&gt;""),"/* "&amp;INDEX(artwork.xlsx!G:G,QUOTIENT(ROW(A749)-1,3)+2)&amp;" */","  ")&amp;
IF(AND(INDEX(artwork.xlsx!F:F,QUOTIENT(ROW(A749)-1,3)+2)&lt;&gt;""),"/* "&amp;INDEX(artwork.xlsx!F:F,QUOTIENT(ROW(A749)-1,3)+2)&amp;" */","  ")&amp;IF(AND(ISERROR(MATCH("},",B754:B$5003,0)), ISERROR(MATCH("    ];",$A$5:A753,0))),"];","")</f>
        <v xml:space="preserve">    </v>
      </c>
      <c r="B754" t="str">
        <f t="shared" si="14"/>
        <v/>
      </c>
      <c r="C754" s="18" t="str">
        <f>IF(AND(MOD(ROW(A749)-1,3)=0, INDEX(artwork.xlsx!J:J,QUOTIENT(ROW(A749)-1,3)+2)&lt;&gt;""),
     artwork.xlsx!$H$1&amp;": """ &amp;SUBSTITUTE(INDEX(artwork.xlsx!H:H,QUOTIENT(ROW(A749)-1,3)+2)," ","") &amp;""",  " &amp;
     artwork.xlsx!$J$1&amp; ": """ &amp; INDEX(artwork.xlsx!J:J,QUOTIENT(ROW(A749)-1,3)+2) &amp;""",  " &amp;
     artwork.xlsx!$L$1&amp; ": """ &amp; SUBSTITUTE(IF(LEFT(INDEX(artwork.xlsx!L:L,QUOTIENT(ROW(A749)-1,3)+2),4)="http","",artwork.xlsx!$M$1) &amp; INDEX(artwork.xlsx!L:L,QUOTIENT(ROW(A749)-1,3)+2),artwork.xlsx!$N$1,"") &amp; """,",
 IF(AND(MOD(ROW(A749)-1,3)=1,INDEX(artwork.xlsx!J:J,QUOTIENT(ROW(A749)-1,3)+2)&lt;&gt;""),
SUBSTITUTE(    artwork.xlsx!$K$1&amp;": '\\n" &amp;
SUBSTITUTE(SUBSTITUTE(SUBSTITUTE(SUBSTITUTE(SUBSTITUTE(INDEX(artwork.xlsx!K:K,QUOTIENT(ROW(A749)-1,3)+2),"'","\'"),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IF(MOD(ROW(A749)-1,3)=2,"","")))</f>
        <v>text_html: '\
&lt;div class="card-text" style="top:29px;"&gt;&lt;div style="position:relative; top:0px;"&gt;&lt;div style="line-height:18px;"&gt;\
&lt;div style="display:inline;"&gt;&lt;div style="display:inline; font-size:18px;"&gt;Vaut        pour chaque 3 Argents&lt;/div&gt;&lt;/div&gt;&lt;br&gt;\
&lt;div style="display:inline;"&gt;&lt;div style="display:inline; font-size:18px;"&gt;que vous avez (arrondi inférieurement).&lt;/div&gt;&lt;/div&gt;&lt;br&gt;\
&lt;/div&gt;&lt;/div&gt;&lt;div class="horizontal-line" style="width:200px; height:3px;margin-top:12px;"&gt;&lt;/div&gt;&lt;div style="position:relative; top:5px;"&gt;&lt;div style="line-height:18px;"&gt;\
&lt;div style="display:inline;"&gt;&lt;div style="display:inline; font-size:18px;"&gt;Quand vous écartez cette carte,&lt;/div&gt;&lt;/div&gt;&lt;br&gt;\
&lt;div style="display:inline;"&gt;&lt;div style="display:inline; font-size:18px;"&gt;recevez 3 Argents.&lt;/div&gt;&lt;/div&gt;&lt;br&gt;\
&lt;/div&gt;&lt;/div&gt;\
&lt;div class="card-text-vp-icon-container" style="display:inline; transform:scale(0.18); top:1px;left:75px;"&gt;\
&lt;div class="card-text-vp-text-container"&gt;\
&lt;div class="card-text-vp-text" style="top:8px;"&gt;1&lt;/div&gt;&lt;/div&gt;\
&lt;div class="card-text-vp-icon"&gt;&lt;/div&gt;&lt;/div&gt;&lt;/div&gt;'</v>
      </c>
    </row>
    <row r="755" spans="1:3" x14ac:dyDescent="0.25">
      <c r="A755" t="str">
        <f>IF(AND(MOD(ROW(A750)-1,3)=0,INDEX(artwork.xlsx!G:G,QUOTIENT(ROW(A750)-1,3)+2)&lt;&gt;""),"/* "&amp;INDEX(artwork.xlsx!G:G,QUOTIENT(ROW(A750)-1,3)+2)&amp;" */","  ")&amp;
IF(AND(INDEX(artwork.xlsx!F:F,QUOTIENT(ROW(A750)-1,3)+2)&lt;&gt;""),"/* "&amp;INDEX(artwork.xlsx!F:F,QUOTIENT(ROW(A750)-1,3)+2)&amp;" */","  ")&amp;IF(AND(ISERROR(MATCH("},",B755:B$5003,0)), ISERROR(MATCH("    ];",$A$5:A751,0))),"];","")</f>
        <v xml:space="preserve">    </v>
      </c>
      <c r="B755" t="str">
        <f t="shared" si="14"/>
        <v>},</v>
      </c>
      <c r="C755" s="18" t="str">
        <f>IF(AND(MOD(ROW(A750)-1,3)=0, INDEX(artwork.xlsx!J:J,QUOTIENT(ROW(A750)-1,3)+2)&lt;&gt;""),
     artwork.xlsx!$H$1&amp;": """ &amp;SUBSTITUTE(INDEX(artwork.xlsx!H:H,QUOTIENT(ROW(A750)-1,3)+2)," ","") &amp;""",  " &amp;
     artwork.xlsx!$J$1&amp; ": """ &amp; INDEX(artwork.xlsx!J:J,QUOTIENT(ROW(A750)-1,3)+2) &amp;""",  " &amp;
     artwork.xlsx!$L$1&amp; ": """ &amp; SUBSTITUTE(IF(LEFT(INDEX(artwork.xlsx!L:L,QUOTIENT(ROW(A750)-1,3)+2),4)="http","",artwork.xlsx!$M$1) &amp; INDEX(artwork.xlsx!L:L,QUOTIENT(ROW(A750)-1,3)+2),artwork.xlsx!$N$1,"") &amp; """,",
 IF(AND(MOD(ROW(A750)-1,3)=1,INDEX(artwork.xlsx!J:J,QUOTIENT(ROW(A750)-1,3)+2)&lt;&gt;""),
SUBSTITUTE(    artwork.xlsx!$K$1&amp;": '\\n" &amp;
SUBSTITUTE(SUBSTITUTE(SUBSTITUTE(SUBSTITUTE(SUBSTITUTE(INDEX(artwork.xlsx!K:K,QUOTIENT(ROW(A750)-1,3)+2),"'","\'"),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IF(MOD(ROW(A750)-1,3)=2,"","")))</f>
        <v/>
      </c>
    </row>
    <row r="756" spans="1:3" x14ac:dyDescent="0.25">
      <c r="A756" t="str">
        <f>IF(AND(MOD(ROW(A751)-1,3)=0,INDEX(artwork.xlsx!G:G,QUOTIENT(ROW(A751)-1,3)+2)&lt;&gt;""),"/* "&amp;INDEX(artwork.xlsx!G:G,QUOTIENT(ROW(A751)-1,3)+2)&amp;" */","  ")&amp;
IF(AND(INDEX(artwork.xlsx!F:F,QUOTIENT(ROW(A751)-1,3)+2)&lt;&gt;""),"/* "&amp;INDEX(artwork.xlsx!F:F,QUOTIENT(ROW(A751)-1,3)+2)&amp;" */","  ")&amp;IF(AND(ISERROR(MATCH("},",B756:B$5003,0)), ISERROR(MATCH("    ];",$A$5:A752,0))),"];","")</f>
        <v xml:space="preserve">    </v>
      </c>
      <c r="B756" t="str">
        <f t="shared" si="14"/>
        <v>{</v>
      </c>
      <c r="C756" s="18" t="str">
        <f>IF(AND(MOD(ROW(A751)-1,3)=0, INDEX(artwork.xlsx!J:J,QUOTIENT(ROW(A751)-1,3)+2)&lt;&gt;""),
     artwork.xlsx!$H$1&amp;": """ &amp;SUBSTITUTE(INDEX(artwork.xlsx!H:H,QUOTIENT(ROW(A751)-1,3)+2)," ","") &amp;""",  " &amp;
     artwork.xlsx!$J$1&amp; ": """ &amp; INDEX(artwork.xlsx!J:J,QUOTIENT(ROW(A751)-1,3)+2) &amp;""",  " &amp;
     artwork.xlsx!$L$1&amp; ": """ &amp; SUBSTITUTE(IF(LEFT(INDEX(artwork.xlsx!L:L,QUOTIENT(ROW(A751)-1,3)+2),4)="http","",artwork.xlsx!$M$1) &amp; INDEX(artwork.xlsx!L:L,QUOTIENT(ROW(A751)-1,3)+2),artwork.xlsx!$N$1,"") &amp; """,",
 IF(AND(MOD(ROW(A751)-1,3)=1,INDEX(artwork.xlsx!J:J,QUOTIENT(ROW(A751)-1,3)+2)&lt;&gt;""),
SUBSTITUTE(    artwork.xlsx!$K$1&amp;": '\\n" &amp;
SUBSTITUTE(SUBSTITUTE(SUBSTITUTE(SUBSTITUTE(SUBSTITUTE(INDEX(artwork.xlsx!K:K,QUOTIENT(ROW(A751)-1,3)+2),"'","\'"),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IF(MOD(ROW(A751)-1,3)=2,"","")))</f>
        <v>id: "rebuild",  frenchName: "Reconstruction",  artwork: "http://wiki.dominionstrategy.com/images/4/4d/RebuildArt.jpg",</v>
      </c>
    </row>
    <row r="757" spans="1:3" ht="210" x14ac:dyDescent="0.25">
      <c r="A757" t="str">
        <f>IF(AND(MOD(ROW(A752)-1,3)=0,INDEX(artwork.xlsx!G:G,QUOTIENT(ROW(A752)-1,3)+2)&lt;&gt;""),"/* "&amp;INDEX(artwork.xlsx!G:G,QUOTIENT(ROW(A752)-1,3)+2)&amp;" */","  ")&amp;
IF(AND(INDEX(artwork.xlsx!F:F,QUOTIENT(ROW(A752)-1,3)+2)&lt;&gt;""),"/* "&amp;INDEX(artwork.xlsx!F:F,QUOTIENT(ROW(A752)-1,3)+2)&amp;" */","  ")&amp;IF(AND(ISERROR(MATCH("},",B757:B$5003,0)), ISERROR(MATCH("    ];",$A$5:A756,0))),"];","")</f>
        <v xml:space="preserve">    </v>
      </c>
      <c r="B757" t="str">
        <f t="shared" si="14"/>
        <v/>
      </c>
      <c r="C757" s="18" t="str">
        <f>IF(AND(MOD(ROW(A752)-1,3)=0, INDEX(artwork.xlsx!J:J,QUOTIENT(ROW(A752)-1,3)+2)&lt;&gt;""),
     artwork.xlsx!$H$1&amp;": """ &amp;SUBSTITUTE(INDEX(artwork.xlsx!H:H,QUOTIENT(ROW(A752)-1,3)+2)," ","") &amp;""",  " &amp;
     artwork.xlsx!$J$1&amp; ": """ &amp; INDEX(artwork.xlsx!J:J,QUOTIENT(ROW(A752)-1,3)+2) &amp;""",  " &amp;
     artwork.xlsx!$L$1&amp; ": """ &amp; SUBSTITUTE(IF(LEFT(INDEX(artwork.xlsx!L:L,QUOTIENT(ROW(A752)-1,3)+2),4)="http","",artwork.xlsx!$M$1) &amp; INDEX(artwork.xlsx!L:L,QUOTIENT(ROW(A752)-1,3)+2),artwork.xlsx!$N$1,"") &amp; """,",
 IF(AND(MOD(ROW(A752)-1,3)=1,INDEX(artwork.xlsx!J:J,QUOTIENT(ROW(A752)-1,3)+2)&lt;&gt;""),
SUBSTITUTE(    artwork.xlsx!$K$1&amp;": '\\n" &amp;
SUBSTITUTE(SUBSTITUTE(SUBSTITUTE(SUBSTITUTE(SUBSTITUTE(INDEX(artwork.xlsx!K:K,QUOTIENT(ROW(A752)-1,3)+2),"'","\'"),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IF(MOD(ROW(A752)-1,3)=2,"","")))</f>
        <v>text_html: '\
&lt;div class="card-text" style="top:5px;"&gt;&lt;div style="position:relative; top:5px;"&gt;&lt;div style="font-weight: bold;"&gt;&lt;div style="line-height:19px;"&gt;\
&lt;div style="display:inline;"&gt;&lt;div style="display:inline; font-size:26px;"&gt;+1 Action&lt;/div&gt;&lt;/div&gt;&lt;br&gt;\
&lt;/div&gt;&lt;/div&gt;&lt;/div&gt;&lt;div style="position:relative; top:10px;"&gt;&lt;div style="line-height:17px;"&gt;\
&lt;div style="display:inline;"&gt;&lt;div style="display:inline; font-size:17px;"&gt;Nommez une carte. Dévoilez des cartes&lt;/div&gt;&lt;/div&gt;&lt;br&gt;\
&lt;div style="display:inline;"&gt;&lt;div style="display:inline; font-size:17px;"&gt;de votre pioche jusqu\'à dévoiler une&lt;/div&gt;&lt;/div&gt;&lt;br&gt;\
&lt;div style="display:inline;"&gt;&lt;div style="display:inline; font-size:17px;"&gt;carte Victoire différente de la carte&lt;/div&gt;&lt;/div&gt;&lt;br&gt;\
&lt;div style="display:inline;"&gt;&lt;div style="display:inline; font-size:17px;"&gt;nommée. Défaussez le reste, écartez&lt;/div&gt;&lt;/div&gt;&lt;br&gt;\
&lt;div style="display:inline;"&gt;&lt;div style="display:inline; font-size:17px;"&gt;la carte Victoire, puis recevez une carte&lt;/div&gt;&lt;/div&gt;&lt;br&gt;\
&lt;div style="display:inline;"&gt;&lt;div style="display:inline; font-size:17px;"&gt;Victoire coûtant jusqu\'à       de plus.&lt;/div&gt;&lt;/div&gt;&lt;br&gt;\
&lt;/div&gt;&lt;/div&gt;\
&lt;div class="card-text-coin-icon" style="transform:scale(0.17);top: 142px;display: inline;left: 185px;"&gt;\
&lt;div class="card-text-coin-text-container" style="display:inline;"&gt;\
&lt;div class="card-text-coin-text" style="color: black; display:inline; top:8px;"&gt;3&lt;/div&gt;&lt;/div&gt;&lt;/div&gt;&lt;/div&gt;'</v>
      </c>
    </row>
    <row r="758" spans="1:3" x14ac:dyDescent="0.25">
      <c r="A758" t="str">
        <f>IF(AND(MOD(ROW(A753)-1,3)=0,INDEX(artwork.xlsx!G:G,QUOTIENT(ROW(A753)-1,3)+2)&lt;&gt;""),"/* "&amp;INDEX(artwork.xlsx!G:G,QUOTIENT(ROW(A753)-1,3)+2)&amp;" */","  ")&amp;
IF(AND(INDEX(artwork.xlsx!F:F,QUOTIENT(ROW(A753)-1,3)+2)&lt;&gt;""),"/* "&amp;INDEX(artwork.xlsx!F:F,QUOTIENT(ROW(A753)-1,3)+2)&amp;" */","  ")&amp;IF(AND(ISERROR(MATCH("},",B758:B$5003,0)), ISERROR(MATCH("    ];",$A$5:A754,0))),"];","")</f>
        <v xml:space="preserve">    </v>
      </c>
      <c r="B758" t="str">
        <f t="shared" si="14"/>
        <v>},</v>
      </c>
      <c r="C758" s="18" t="str">
        <f>IF(AND(MOD(ROW(A753)-1,3)=0, INDEX(artwork.xlsx!J:J,QUOTIENT(ROW(A753)-1,3)+2)&lt;&gt;""),
     artwork.xlsx!$H$1&amp;": """ &amp;SUBSTITUTE(INDEX(artwork.xlsx!H:H,QUOTIENT(ROW(A753)-1,3)+2)," ","") &amp;""",  " &amp;
     artwork.xlsx!$J$1&amp; ": """ &amp; INDEX(artwork.xlsx!J:J,QUOTIENT(ROW(A753)-1,3)+2) &amp;""",  " &amp;
     artwork.xlsx!$L$1&amp; ": """ &amp; SUBSTITUTE(IF(LEFT(INDEX(artwork.xlsx!L:L,QUOTIENT(ROW(A753)-1,3)+2),4)="http","",artwork.xlsx!$M$1) &amp; INDEX(artwork.xlsx!L:L,QUOTIENT(ROW(A753)-1,3)+2),artwork.xlsx!$N$1,"") &amp; """,",
 IF(AND(MOD(ROW(A753)-1,3)=1,INDEX(artwork.xlsx!J:J,QUOTIENT(ROW(A753)-1,3)+2)&lt;&gt;""),
SUBSTITUTE(    artwork.xlsx!$K$1&amp;": '\\n" &amp;
SUBSTITUTE(SUBSTITUTE(SUBSTITUTE(SUBSTITUTE(SUBSTITUTE(INDEX(artwork.xlsx!K:K,QUOTIENT(ROW(A753)-1,3)+2),"'","\'"),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IF(MOD(ROW(A753)-1,3)=2,"","")))</f>
        <v/>
      </c>
    </row>
    <row r="759" spans="1:3" x14ac:dyDescent="0.25">
      <c r="A759" t="str">
        <f>IF(AND(MOD(ROW(A754)-1,3)=0,INDEX(artwork.xlsx!G:G,QUOTIENT(ROW(A754)-1,3)+2)&lt;&gt;""),"/* "&amp;INDEX(artwork.xlsx!G:G,QUOTIENT(ROW(A754)-1,3)+2)&amp;" */","  ")&amp;
IF(AND(INDEX(artwork.xlsx!F:F,QUOTIENT(ROW(A754)-1,3)+2)&lt;&gt;""),"/* "&amp;INDEX(artwork.xlsx!F:F,QUOTIENT(ROW(A754)-1,3)+2)&amp;" */","  ")&amp;IF(AND(ISERROR(MATCH("},",B759:B$5003,0)), ISERROR(MATCH("    ];",$A$5:A755,0))),"];","")</f>
        <v xml:space="preserve">    </v>
      </c>
      <c r="B759" t="str">
        <f t="shared" si="14"/>
        <v>{</v>
      </c>
      <c r="C759" s="18" t="str">
        <f>IF(AND(MOD(ROW(A754)-1,3)=0, INDEX(artwork.xlsx!J:J,QUOTIENT(ROW(A754)-1,3)+2)&lt;&gt;""),
     artwork.xlsx!$H$1&amp;": """ &amp;SUBSTITUTE(INDEX(artwork.xlsx!H:H,QUOTIENT(ROW(A754)-1,3)+2)," ","") &amp;""",  " &amp;
     artwork.xlsx!$J$1&amp; ": """ &amp; INDEX(artwork.xlsx!J:J,QUOTIENT(ROW(A754)-1,3)+2) &amp;""",  " &amp;
     artwork.xlsx!$L$1&amp; ": """ &amp; SUBSTITUTE(IF(LEFT(INDEX(artwork.xlsx!L:L,QUOTIENT(ROW(A754)-1,3)+2),4)="http","",artwork.xlsx!$M$1) &amp; INDEX(artwork.xlsx!L:L,QUOTIENT(ROW(A754)-1,3)+2),artwork.xlsx!$N$1,"") &amp; """,",
 IF(AND(MOD(ROW(A754)-1,3)=1,INDEX(artwork.xlsx!J:J,QUOTIENT(ROW(A754)-1,3)+2)&lt;&gt;""),
SUBSTITUTE(    artwork.xlsx!$K$1&amp;": '\\n" &amp;
SUBSTITUTE(SUBSTITUTE(SUBSTITUTE(SUBSTITUTE(SUBSTITUTE(INDEX(artwork.xlsx!K:K,QUOTIENT(ROW(A754)-1,3)+2),"'","\'"),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IF(MOD(ROW(A754)-1,3)=2,"","")))</f>
        <v>id: "banditcamp",  frenchName: "Camp de bandits",  artwork: "http://wiki.dominionstrategy.com/images/6/6f/Bandit_CampArt.jpg",</v>
      </c>
    </row>
    <row r="760" spans="1:3" ht="120" x14ac:dyDescent="0.25">
      <c r="A760" t="str">
        <f>IF(AND(MOD(ROW(A755)-1,3)=0,INDEX(artwork.xlsx!G:G,QUOTIENT(ROW(A755)-1,3)+2)&lt;&gt;""),"/* "&amp;INDEX(artwork.xlsx!G:G,QUOTIENT(ROW(A755)-1,3)+2)&amp;" */","  ")&amp;
IF(AND(INDEX(artwork.xlsx!F:F,QUOTIENT(ROW(A755)-1,3)+2)&lt;&gt;""),"/* "&amp;INDEX(artwork.xlsx!F:F,QUOTIENT(ROW(A755)-1,3)+2)&amp;" */","  ")&amp;IF(AND(ISERROR(MATCH("},",B760:B$5003,0)), ISERROR(MATCH("    ];",$A$5:A759,0))),"];","")</f>
        <v xml:space="preserve">    </v>
      </c>
      <c r="B760" t="str">
        <f t="shared" si="14"/>
        <v/>
      </c>
      <c r="C760" s="18" t="str">
        <f>IF(AND(MOD(ROW(A755)-1,3)=0, INDEX(artwork.xlsx!J:J,QUOTIENT(ROW(A755)-1,3)+2)&lt;&gt;""),
     artwork.xlsx!$H$1&amp;": """ &amp;SUBSTITUTE(INDEX(artwork.xlsx!H:H,QUOTIENT(ROW(A755)-1,3)+2)," ","") &amp;""",  " &amp;
     artwork.xlsx!$J$1&amp; ": """ &amp; INDEX(artwork.xlsx!J:J,QUOTIENT(ROW(A755)-1,3)+2) &amp;""",  " &amp;
     artwork.xlsx!$L$1&amp; ": """ &amp; SUBSTITUTE(IF(LEFT(INDEX(artwork.xlsx!L:L,QUOTIENT(ROW(A755)-1,3)+2),4)="http","",artwork.xlsx!$M$1) &amp; INDEX(artwork.xlsx!L:L,QUOTIENT(ROW(A755)-1,3)+2),artwork.xlsx!$N$1,"") &amp; """,",
 IF(AND(MOD(ROW(A755)-1,3)=1,INDEX(artwork.xlsx!J:J,QUOTIENT(ROW(A755)-1,3)+2)&lt;&gt;""),
SUBSTITUTE(    artwork.xlsx!$K$1&amp;": '\\n" &amp;
SUBSTITUTE(SUBSTITUTE(SUBSTITUTE(SUBSTITUTE(SUBSTITUTE(INDEX(artwork.xlsx!K:K,QUOTIENT(ROW(A755)-1,3)+2),"'","\'"),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IF(MOD(ROW(A755)-1,3)=2,"","")))</f>
        <v>text_html: '\
&lt;div class="card-text" style="top:29px;"&gt;&lt;div style="position:relative; top:5px;"&gt;&lt;div style="font-weight: bold;"&gt;&lt;div style="line-height:26px;"&gt;\
&lt;div style="display:inline;"&gt;&lt;div style="display:inline; font-size:26px;"&gt;+1 Carte&lt;/div&gt;&lt;/div&gt;&lt;br&gt;\
&lt;div style="display:inline;"&gt;&lt;div style="display:inline; font-size:26px;"&gt;+2 Actions&lt;/div&gt;&lt;/div&gt;&lt;br&gt;\
&lt;/div&gt;&lt;/div&gt;&lt;/div&gt;&lt;div style="position:relative; top:10px;"&gt;&lt;div style="line-height:20px;"&gt;\
&lt;div style="display:inline;"&gt;&lt;div style="display:inline; font-size:20px;"&gt;Recevez un Butin&lt;/div&gt;&lt;/div&gt;&lt;br&gt;\
&lt;div style="display:inline;"&gt;&lt;div style="display:inline; font-size:20px;"&gt;de la pile des Butins.&lt;/div&gt;&lt;/div&gt;&lt;br&gt;\
&lt;/div&gt;&lt;/div&gt;&lt;/div&gt;'</v>
      </c>
    </row>
    <row r="761" spans="1:3" x14ac:dyDescent="0.25">
      <c r="A761" t="str">
        <f>IF(AND(MOD(ROW(A756)-1,3)=0,INDEX(artwork.xlsx!G:G,QUOTIENT(ROW(A756)-1,3)+2)&lt;&gt;""),"/* "&amp;INDEX(artwork.xlsx!G:G,QUOTIENT(ROW(A756)-1,3)+2)&amp;" */","  ")&amp;
IF(AND(INDEX(artwork.xlsx!F:F,QUOTIENT(ROW(A756)-1,3)+2)&lt;&gt;""),"/* "&amp;INDEX(artwork.xlsx!F:F,QUOTIENT(ROW(A756)-1,3)+2)&amp;" */","  ")&amp;IF(AND(ISERROR(MATCH("},",B761:B$5003,0)), ISERROR(MATCH("    ];",$A$5:A757,0))),"];","")</f>
        <v xml:space="preserve">    </v>
      </c>
      <c r="B761" t="str">
        <f t="shared" si="14"/>
        <v>},</v>
      </c>
      <c r="C761" s="18" t="str">
        <f>IF(AND(MOD(ROW(A756)-1,3)=0, INDEX(artwork.xlsx!J:J,QUOTIENT(ROW(A756)-1,3)+2)&lt;&gt;""),
     artwork.xlsx!$H$1&amp;": """ &amp;SUBSTITUTE(INDEX(artwork.xlsx!H:H,QUOTIENT(ROW(A756)-1,3)+2)," ","") &amp;""",  " &amp;
     artwork.xlsx!$J$1&amp; ": """ &amp; INDEX(artwork.xlsx!J:J,QUOTIENT(ROW(A756)-1,3)+2) &amp;""",  " &amp;
     artwork.xlsx!$L$1&amp; ": """ &amp; SUBSTITUTE(IF(LEFT(INDEX(artwork.xlsx!L:L,QUOTIENT(ROW(A756)-1,3)+2),4)="http","",artwork.xlsx!$M$1) &amp; INDEX(artwork.xlsx!L:L,QUOTIENT(ROW(A756)-1,3)+2),artwork.xlsx!$N$1,"") &amp; """,",
 IF(AND(MOD(ROW(A756)-1,3)=1,INDEX(artwork.xlsx!J:J,QUOTIENT(ROW(A756)-1,3)+2)&lt;&gt;""),
SUBSTITUTE(    artwork.xlsx!$K$1&amp;": '\\n" &amp;
SUBSTITUTE(SUBSTITUTE(SUBSTITUTE(SUBSTITUTE(SUBSTITUTE(INDEX(artwork.xlsx!K:K,QUOTIENT(ROW(A756)-1,3)+2),"'","\'"),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IF(MOD(ROW(A756)-1,3)=2,"","")))</f>
        <v/>
      </c>
    </row>
    <row r="762" spans="1:3" x14ac:dyDescent="0.25">
      <c r="A762" t="str">
        <f>IF(AND(MOD(ROW(A757)-1,3)=0,INDEX(artwork.xlsx!G:G,QUOTIENT(ROW(A757)-1,3)+2)&lt;&gt;""),"/* "&amp;INDEX(artwork.xlsx!G:G,QUOTIENT(ROW(A757)-1,3)+2)&amp;" */","  ")&amp;
IF(AND(INDEX(artwork.xlsx!F:F,QUOTIENT(ROW(A757)-1,3)+2)&lt;&gt;""),"/* "&amp;INDEX(artwork.xlsx!F:F,QUOTIENT(ROW(A757)-1,3)+2)&amp;" */","  ")&amp;IF(AND(ISERROR(MATCH("},",B762:B$5003,0)), ISERROR(MATCH("    ];",$A$5:A758,0))),"];","")</f>
        <v xml:space="preserve">  /* t */</v>
      </c>
      <c r="B762" t="str">
        <f t="shared" si="14"/>
        <v>{</v>
      </c>
      <c r="C762" s="18" t="str">
        <f>IF(AND(MOD(ROW(A757)-1,3)=0, INDEX(artwork.xlsx!J:J,QUOTIENT(ROW(A757)-1,3)+2)&lt;&gt;""),
     artwork.xlsx!$H$1&amp;": """ &amp;SUBSTITUTE(INDEX(artwork.xlsx!H:H,QUOTIENT(ROW(A757)-1,3)+2)," ","") &amp;""",  " &amp;
     artwork.xlsx!$J$1&amp; ": """ &amp; INDEX(artwork.xlsx!J:J,QUOTIENT(ROW(A757)-1,3)+2) &amp;""",  " &amp;
     artwork.xlsx!$L$1&amp; ": """ &amp; SUBSTITUTE(IF(LEFT(INDEX(artwork.xlsx!L:L,QUOTIENT(ROW(A757)-1,3)+2),4)="http","",artwork.xlsx!$M$1) &amp; INDEX(artwork.xlsx!L:L,QUOTIENT(ROW(A757)-1,3)+2),artwork.xlsx!$N$1,"") &amp; """,",
 IF(AND(MOD(ROW(A757)-1,3)=1,INDEX(artwork.xlsx!J:J,QUOTIENT(ROW(A757)-1,3)+2)&lt;&gt;""),
SUBSTITUTE(    artwork.xlsx!$K$1&amp;": '\\n" &amp;
SUBSTITUTE(SUBSTITUTE(SUBSTITUTE(SUBSTITUTE(SUBSTITUTE(INDEX(artwork.xlsx!K:K,QUOTIENT(ROW(A757)-1,3)+2),"'","\'"),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IF(MOD(ROW(A757)-1,3)=2,"","")))</f>
        <v>id: "spoils",  frenchName: "Butin",  artwork: "http://wiki.dominionstrategy.com/images/3/3a/SpoilsArt.jpg",</v>
      </c>
    </row>
    <row r="763" spans="1:3" ht="150" x14ac:dyDescent="0.25">
      <c r="A763" t="str">
        <f>IF(AND(MOD(ROW(A758)-1,3)=0,INDEX(artwork.xlsx!G:G,QUOTIENT(ROW(A758)-1,3)+2)&lt;&gt;""),"/* "&amp;INDEX(artwork.xlsx!G:G,QUOTIENT(ROW(A758)-1,3)+2)&amp;" */","  ")&amp;
IF(AND(INDEX(artwork.xlsx!F:F,QUOTIENT(ROW(A758)-1,3)+2)&lt;&gt;""),"/* "&amp;INDEX(artwork.xlsx!F:F,QUOTIENT(ROW(A758)-1,3)+2)&amp;" */","  ")&amp;IF(AND(ISERROR(MATCH("},",B763:B$5003,0)), ISERROR(MATCH("    ];",$A$5:A762,0))),"];","")</f>
        <v xml:space="preserve">  /* t */</v>
      </c>
      <c r="B763" t="str">
        <f t="shared" si="14"/>
        <v/>
      </c>
      <c r="C763" s="18" t="str">
        <f>IF(AND(MOD(ROW(A758)-1,3)=0, INDEX(artwork.xlsx!J:J,QUOTIENT(ROW(A758)-1,3)+2)&lt;&gt;""),
     artwork.xlsx!$H$1&amp;": """ &amp;SUBSTITUTE(INDEX(artwork.xlsx!H:H,QUOTIENT(ROW(A758)-1,3)+2)," ","") &amp;""",  " &amp;
     artwork.xlsx!$J$1&amp; ": """ &amp; INDEX(artwork.xlsx!J:J,QUOTIENT(ROW(A758)-1,3)+2) &amp;""",  " &amp;
     artwork.xlsx!$L$1&amp; ": """ &amp; SUBSTITUTE(IF(LEFT(INDEX(artwork.xlsx!L:L,QUOTIENT(ROW(A758)-1,3)+2),4)="http","",artwork.xlsx!$M$1) &amp; INDEX(artwork.xlsx!L:L,QUOTIENT(ROW(A758)-1,3)+2),artwork.xlsx!$N$1,"") &amp; """,",
 IF(AND(MOD(ROW(A758)-1,3)=1,INDEX(artwork.xlsx!J:J,QUOTIENT(ROW(A758)-1,3)+2)&lt;&gt;""),
SUBSTITUTE(    artwork.xlsx!$K$1&amp;": '\\n" &amp;
SUBSTITUTE(SUBSTITUTE(SUBSTITUTE(SUBSTITUTE(SUBSTITUTE(INDEX(artwork.xlsx!K:K,QUOTIENT(ROW(A758)-1,3)+2),"'","\'"),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IF(MOD(ROW(A758)-1,3)=2,"","")))</f>
        <v>text_html: '\
&lt;div class="card-text" style="top:47px;"&gt;&lt;div style="position: relative; left:-35px;top:-30px;"&gt;\
&lt;div class="card-text-coin-icon" style="transform:scale(0.5); top:0px; display: inline;"&gt;\
&lt;div class="card-text-coin-text-container" style="display:inline;"&gt;\
&lt;div class="card-text-coin-text" style="color: black; display:inline; top:8px;"&gt;3&lt;/div&gt;&lt;/div&gt;&lt;/div&gt;&lt;/div&gt;&lt;div style="position:relative; top:40px;"&gt;&lt;div style="line-height:20px;"&gt;\
&lt;div style="display:inline;"&gt;&lt;div style="display:inline; font-size:20px;"&gt;Quand vous jouez cette carte,&lt;/div&gt;&lt;/div&gt;&lt;br&gt;\
&lt;div style="display:inline;"&gt;&lt;div style="display:inline; font-size:20px;"&gt;retournez-la sur la pile des Butins.&lt;/div&gt;&lt;/div&gt;&lt;br&gt;\
&lt;/div&gt;&lt;/div&gt;&lt;div class="card-text" style="position:absolute; top:100px;"&gt;&lt;div style="line-height:19px;"&gt;\
&lt;div style="display:inline;"&gt;&lt;div style="display:inline; font-size:20px;"&gt;&lt;div style="display: inline; font-style: italic;"&gt;(Ne fait pas partie de la réserve.)&lt;/div&gt;&lt;/div&gt;&lt;/div&gt;&lt;br&gt;\
&lt;/div&gt;&lt;/div&gt;&lt;/div&gt;'</v>
      </c>
    </row>
    <row r="764" spans="1:3" x14ac:dyDescent="0.25">
      <c r="A764" t="str">
        <f>IF(AND(MOD(ROW(A759)-1,3)=0,INDEX(artwork.xlsx!G:G,QUOTIENT(ROW(A759)-1,3)+2)&lt;&gt;""),"/* "&amp;INDEX(artwork.xlsx!G:G,QUOTIENT(ROW(A759)-1,3)+2)&amp;" */","  ")&amp;
IF(AND(INDEX(artwork.xlsx!F:F,QUOTIENT(ROW(A759)-1,3)+2)&lt;&gt;""),"/* "&amp;INDEX(artwork.xlsx!F:F,QUOTIENT(ROW(A759)-1,3)+2)&amp;" */","  ")&amp;IF(AND(ISERROR(MATCH("},",B764:B$5003,0)), ISERROR(MATCH("    ];",$A$5:A760,0))),"];","")</f>
        <v xml:space="preserve">  /* t */</v>
      </c>
      <c r="B764" t="str">
        <f t="shared" si="14"/>
        <v>},</v>
      </c>
      <c r="C764" s="18" t="str">
        <f>IF(AND(MOD(ROW(A759)-1,3)=0, INDEX(artwork.xlsx!J:J,QUOTIENT(ROW(A759)-1,3)+2)&lt;&gt;""),
     artwork.xlsx!$H$1&amp;": """ &amp;SUBSTITUTE(INDEX(artwork.xlsx!H:H,QUOTIENT(ROW(A759)-1,3)+2)," ","") &amp;""",  " &amp;
     artwork.xlsx!$J$1&amp; ": """ &amp; INDEX(artwork.xlsx!J:J,QUOTIENT(ROW(A759)-1,3)+2) &amp;""",  " &amp;
     artwork.xlsx!$L$1&amp; ": """ &amp; SUBSTITUTE(IF(LEFT(INDEX(artwork.xlsx!L:L,QUOTIENT(ROW(A759)-1,3)+2),4)="http","",artwork.xlsx!$M$1) &amp; INDEX(artwork.xlsx!L:L,QUOTIENT(ROW(A759)-1,3)+2),artwork.xlsx!$N$1,"") &amp; """,",
 IF(AND(MOD(ROW(A759)-1,3)=1,INDEX(artwork.xlsx!J:J,QUOTIENT(ROW(A759)-1,3)+2)&lt;&gt;""),
SUBSTITUTE(    artwork.xlsx!$K$1&amp;": '\\n" &amp;
SUBSTITUTE(SUBSTITUTE(SUBSTITUTE(SUBSTITUTE(SUBSTITUTE(INDEX(artwork.xlsx!K:K,QUOTIENT(ROW(A759)-1,3)+2),"'","\'"),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IF(MOD(ROW(A759)-1,3)=2,"","")))</f>
        <v/>
      </c>
    </row>
    <row r="765" spans="1:3" x14ac:dyDescent="0.25">
      <c r="A765" t="str">
        <f>IF(AND(MOD(ROW(A760)-1,3)=0,INDEX(artwork.xlsx!G:G,QUOTIENT(ROW(A760)-1,3)+2)&lt;&gt;""),"/* "&amp;INDEX(artwork.xlsx!G:G,QUOTIENT(ROW(A760)-1,3)+2)&amp;" */","  ")&amp;
IF(AND(INDEX(artwork.xlsx!F:F,QUOTIENT(ROW(A760)-1,3)+2)&lt;&gt;""),"/* "&amp;INDEX(artwork.xlsx!F:F,QUOTIENT(ROW(A760)-1,3)+2)&amp;" */","  ")&amp;IF(AND(ISERROR(MATCH("},",B765:B$5003,0)), ISERROR(MATCH("    ];",$A$5:A761,0))),"];","")</f>
        <v xml:space="preserve">    </v>
      </c>
      <c r="B765" t="str">
        <f t="shared" si="14"/>
        <v>{</v>
      </c>
      <c r="C765" s="18" t="str">
        <f>IF(AND(MOD(ROW(A760)-1,3)=0, INDEX(artwork.xlsx!J:J,QUOTIENT(ROW(A760)-1,3)+2)&lt;&gt;""),
     artwork.xlsx!$H$1&amp;": """ &amp;SUBSTITUTE(INDEX(artwork.xlsx!H:H,QUOTIENT(ROW(A760)-1,3)+2)," ","") &amp;""",  " &amp;
     artwork.xlsx!$J$1&amp; ": """ &amp; INDEX(artwork.xlsx!J:J,QUOTIENT(ROW(A760)-1,3)+2) &amp;""",  " &amp;
     artwork.xlsx!$L$1&amp; ": """ &amp; SUBSTITUTE(IF(LEFT(INDEX(artwork.xlsx!L:L,QUOTIENT(ROW(A760)-1,3)+2),4)="http","",artwork.xlsx!$M$1) &amp; INDEX(artwork.xlsx!L:L,QUOTIENT(ROW(A760)-1,3)+2),artwork.xlsx!$N$1,"") &amp; """,",
 IF(AND(MOD(ROW(A760)-1,3)=1,INDEX(artwork.xlsx!J:J,QUOTIENT(ROW(A760)-1,3)+2)&lt;&gt;""),
SUBSTITUTE(    artwork.xlsx!$K$1&amp;": '\\n" &amp;
SUBSTITUTE(SUBSTITUTE(SUBSTITUTE(SUBSTITUTE(SUBSTITUTE(INDEX(artwork.xlsx!K:K,QUOTIENT(ROW(A760)-1,3)+2),"'","\'"),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IF(MOD(ROW(A760)-1,3)=2,"","")))</f>
        <v>id: "abandonedmine",  frenchName: "Mine abandonnée",  artwork: "http://wiki.dominionstrategy.com/images/a/ae/Abandoned_MineArt.jpg",</v>
      </c>
    </row>
    <row r="766" spans="1:3" ht="105" x14ac:dyDescent="0.25">
      <c r="A766" t="str">
        <f>IF(AND(MOD(ROW(A761)-1,3)=0,INDEX(artwork.xlsx!G:G,QUOTIENT(ROW(A761)-1,3)+2)&lt;&gt;""),"/* "&amp;INDEX(artwork.xlsx!G:G,QUOTIENT(ROW(A761)-1,3)+2)&amp;" */","  ")&amp;
IF(AND(INDEX(artwork.xlsx!F:F,QUOTIENT(ROW(A761)-1,3)+2)&lt;&gt;""),"/* "&amp;INDEX(artwork.xlsx!F:F,QUOTIENT(ROW(A761)-1,3)+2)&amp;" */","  ")&amp;IF(AND(ISERROR(MATCH("},",B766:B$5003,0)), ISERROR(MATCH("    ];",$A$5:A765,0))),"];","")</f>
        <v xml:space="preserve">    </v>
      </c>
      <c r="B766" t="str">
        <f t="shared" si="14"/>
        <v/>
      </c>
      <c r="C766" s="18" t="str">
        <f>IF(AND(MOD(ROW(A761)-1,3)=0, INDEX(artwork.xlsx!J:J,QUOTIENT(ROW(A761)-1,3)+2)&lt;&gt;""),
     artwork.xlsx!$H$1&amp;": """ &amp;SUBSTITUTE(INDEX(artwork.xlsx!H:H,QUOTIENT(ROW(A761)-1,3)+2)," ","") &amp;""",  " &amp;
     artwork.xlsx!$J$1&amp; ": """ &amp; INDEX(artwork.xlsx!J:J,QUOTIENT(ROW(A761)-1,3)+2) &amp;""",  " &amp;
     artwork.xlsx!$L$1&amp; ": """ &amp; SUBSTITUTE(IF(LEFT(INDEX(artwork.xlsx!L:L,QUOTIENT(ROW(A761)-1,3)+2),4)="http","",artwork.xlsx!$M$1) &amp; INDEX(artwork.xlsx!L:L,QUOTIENT(ROW(A761)-1,3)+2),artwork.xlsx!$N$1,"") &amp; """,",
 IF(AND(MOD(ROW(A761)-1,3)=1,INDEX(artwork.xlsx!J:J,QUOTIENT(ROW(A761)-1,3)+2)&lt;&gt;""),
SUBSTITUTE(    artwork.xlsx!$K$1&amp;": '\\n" &amp;
SUBSTITUTE(SUBSTITUTE(SUBSTITUTE(SUBSTITUTE(SUBSTITUTE(INDEX(artwork.xlsx!K:K,QUOTIENT(ROW(A761)-1,3)+2),"'","\'"),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IF(MOD(ROW(A761)-1,3)=2,"","")))</f>
        <v>text_html: '\
&lt;div class="card-text" style="top:73px;"&gt;&lt;div style="position: relative; left:-15px;"&gt;&lt;div style="font-weight: bold;"&gt;\
&lt;div style="display:inline;"&gt;+&lt;/div&gt;&lt;br&gt;\
&lt;/div&gt;&lt;/div&gt;\
&lt;div class="card-text-coin-icon" style="transform:scale(0.3); top:-5px; display: inline;left:142px;"&gt;\
&lt;div class="card-text-coin-text-container" style="display:inline;"&gt;\
&lt;div class="card-text-coin-text" style="color: black; display:inline; top:8px;"&gt;1&lt;/div&gt;&lt;/div&gt;&lt;/div&gt;&lt;/div&gt;'</v>
      </c>
    </row>
    <row r="767" spans="1:3" x14ac:dyDescent="0.25">
      <c r="A767" t="str">
        <f>IF(AND(MOD(ROW(A762)-1,3)=0,INDEX(artwork.xlsx!G:G,QUOTIENT(ROW(A762)-1,3)+2)&lt;&gt;""),"/* "&amp;INDEX(artwork.xlsx!G:G,QUOTIENT(ROW(A762)-1,3)+2)&amp;" */","  ")&amp;
IF(AND(INDEX(artwork.xlsx!F:F,QUOTIENT(ROW(A762)-1,3)+2)&lt;&gt;""),"/* "&amp;INDEX(artwork.xlsx!F:F,QUOTIENT(ROW(A762)-1,3)+2)&amp;" */","  ")&amp;IF(AND(ISERROR(MATCH("},",B767:B$5003,0)), ISERROR(MATCH("    ];",$A$5:A763,0))),"];","")</f>
        <v xml:space="preserve">    </v>
      </c>
      <c r="B767" t="str">
        <f t="shared" si="14"/>
        <v>},</v>
      </c>
      <c r="C767" s="18" t="str">
        <f>IF(AND(MOD(ROW(A762)-1,3)=0, INDEX(artwork.xlsx!J:J,QUOTIENT(ROW(A762)-1,3)+2)&lt;&gt;""),
     artwork.xlsx!$H$1&amp;": """ &amp;SUBSTITUTE(INDEX(artwork.xlsx!H:H,QUOTIENT(ROW(A762)-1,3)+2)," ","") &amp;""",  " &amp;
     artwork.xlsx!$J$1&amp; ": """ &amp; INDEX(artwork.xlsx!J:J,QUOTIENT(ROW(A762)-1,3)+2) &amp;""",  " &amp;
     artwork.xlsx!$L$1&amp; ": """ &amp; SUBSTITUTE(IF(LEFT(INDEX(artwork.xlsx!L:L,QUOTIENT(ROW(A762)-1,3)+2),4)="http","",artwork.xlsx!$M$1) &amp; INDEX(artwork.xlsx!L:L,QUOTIENT(ROW(A762)-1,3)+2),artwork.xlsx!$N$1,"") &amp; """,",
 IF(AND(MOD(ROW(A762)-1,3)=1,INDEX(artwork.xlsx!J:J,QUOTIENT(ROW(A762)-1,3)+2)&lt;&gt;""),
SUBSTITUTE(    artwork.xlsx!$K$1&amp;": '\\n" &amp;
SUBSTITUTE(SUBSTITUTE(SUBSTITUTE(SUBSTITUTE(SUBSTITUTE(INDEX(artwork.xlsx!K:K,QUOTIENT(ROW(A762)-1,3)+2),"'","\'"),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IF(MOD(ROW(A762)-1,3)=2,"","")))</f>
        <v/>
      </c>
    </row>
    <row r="768" spans="1:3" x14ac:dyDescent="0.25">
      <c r="A768" t="str">
        <f>IF(AND(MOD(ROW(A763)-1,3)=0,INDEX(artwork.xlsx!G:G,QUOTIENT(ROW(A763)-1,3)+2)&lt;&gt;""),"/* "&amp;INDEX(artwork.xlsx!G:G,QUOTIENT(ROW(A763)-1,3)+2)&amp;" */","  ")&amp;
IF(AND(INDEX(artwork.xlsx!F:F,QUOTIENT(ROW(A763)-1,3)+2)&lt;&gt;""),"/* "&amp;INDEX(artwork.xlsx!F:F,QUOTIENT(ROW(A763)-1,3)+2)&amp;" */","  ")&amp;IF(AND(ISERROR(MATCH("},",B768:B$5003,0)), ISERROR(MATCH("    ];",$A$5:A764,0))),"];","")</f>
        <v xml:space="preserve">    </v>
      </c>
      <c r="B768" t="str">
        <f t="shared" si="14"/>
        <v>{</v>
      </c>
      <c r="C768" s="18" t="str">
        <f>IF(AND(MOD(ROW(A763)-1,3)=0, INDEX(artwork.xlsx!J:J,QUOTIENT(ROW(A763)-1,3)+2)&lt;&gt;""),
     artwork.xlsx!$H$1&amp;": """ &amp;SUBSTITUTE(INDEX(artwork.xlsx!H:H,QUOTIENT(ROW(A763)-1,3)+2)," ","") &amp;""",  " &amp;
     artwork.xlsx!$J$1&amp; ": """ &amp; INDEX(artwork.xlsx!J:J,QUOTIENT(ROW(A763)-1,3)+2) &amp;""",  " &amp;
     artwork.xlsx!$L$1&amp; ": """ &amp; SUBSTITUTE(IF(LEFT(INDEX(artwork.xlsx!L:L,QUOTIENT(ROW(A763)-1,3)+2),4)="http","",artwork.xlsx!$M$1) &amp; INDEX(artwork.xlsx!L:L,QUOTIENT(ROW(A763)-1,3)+2),artwork.xlsx!$N$1,"") &amp; """,",
 IF(AND(MOD(ROW(A763)-1,3)=1,INDEX(artwork.xlsx!J:J,QUOTIENT(ROW(A763)-1,3)+2)&lt;&gt;""),
SUBSTITUTE(    artwork.xlsx!$K$1&amp;": '\\n" &amp;
SUBSTITUTE(SUBSTITUTE(SUBSTITUTE(SUBSTITUTE(SUBSTITUTE(INDEX(artwork.xlsx!K:K,QUOTIENT(ROW(A763)-1,3)+2),"'","\'"),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IF(MOD(ROW(A763)-1,3)=2,"","")))</f>
        <v>id: "ruinedlibrary",  frenchName: "Bibliothèque en ruines",  artwork: "http://wiki.dominionstrategy.com/images/f/ff/Ruined_LibraryArt.jpg",</v>
      </c>
    </row>
    <row r="769" spans="1:3" ht="60" x14ac:dyDescent="0.25">
      <c r="A769" t="str">
        <f>IF(AND(MOD(ROW(A764)-1,3)=0,INDEX(artwork.xlsx!G:G,QUOTIENT(ROW(A764)-1,3)+2)&lt;&gt;""),"/* "&amp;INDEX(artwork.xlsx!G:G,QUOTIENT(ROW(A764)-1,3)+2)&amp;" */","  ")&amp;
IF(AND(INDEX(artwork.xlsx!F:F,QUOTIENT(ROW(A764)-1,3)+2)&lt;&gt;""),"/* "&amp;INDEX(artwork.xlsx!F:F,QUOTIENT(ROW(A764)-1,3)+2)&amp;" */","  ")&amp;IF(AND(ISERROR(MATCH("},",B769:B$5003,0)), ISERROR(MATCH("    ];",$A$5:A768,0))),"];","")</f>
        <v xml:space="preserve">    </v>
      </c>
      <c r="B769" t="str">
        <f t="shared" si="14"/>
        <v/>
      </c>
      <c r="C769" s="18" t="str">
        <f>IF(AND(MOD(ROW(A764)-1,3)=0, INDEX(artwork.xlsx!J:J,QUOTIENT(ROW(A764)-1,3)+2)&lt;&gt;""),
     artwork.xlsx!$H$1&amp;": """ &amp;SUBSTITUTE(INDEX(artwork.xlsx!H:H,QUOTIENT(ROW(A764)-1,3)+2)," ","") &amp;""",  " &amp;
     artwork.xlsx!$J$1&amp; ": """ &amp; INDEX(artwork.xlsx!J:J,QUOTIENT(ROW(A764)-1,3)+2) &amp;""",  " &amp;
     artwork.xlsx!$L$1&amp; ": """ &amp; SUBSTITUTE(IF(LEFT(INDEX(artwork.xlsx!L:L,QUOTIENT(ROW(A764)-1,3)+2),4)="http","",artwork.xlsx!$M$1) &amp; INDEX(artwork.xlsx!L:L,QUOTIENT(ROW(A764)-1,3)+2),artwork.xlsx!$N$1,"") &amp; """,",
 IF(AND(MOD(ROW(A764)-1,3)=1,INDEX(artwork.xlsx!J:J,QUOTIENT(ROW(A764)-1,3)+2)&lt;&gt;""),
SUBSTITUTE(    artwork.xlsx!$K$1&amp;": '\\n" &amp;
SUBSTITUTE(SUBSTITUTE(SUBSTITUTE(SUBSTITUTE(SUBSTITUTE(INDEX(artwork.xlsx!K:K,QUOTIENT(ROW(A764)-1,3)+2),"'","\'"),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IF(MOD(ROW(A764)-1,3)=2,"","")))</f>
        <v>text_html: '\
&lt;div class="card-text" style="top:73px;"&gt;&lt;div style="font-weight: bold;"&gt;\
&lt;div style="display:inline;"&gt;+1 Carte&lt;/div&gt;&lt;br&gt;\
&lt;/div&gt;&lt;/div&gt;'</v>
      </c>
    </row>
    <row r="770" spans="1:3" x14ac:dyDescent="0.25">
      <c r="A770" t="str">
        <f>IF(AND(MOD(ROW(A765)-1,3)=0,INDEX(artwork.xlsx!G:G,QUOTIENT(ROW(A765)-1,3)+2)&lt;&gt;""),"/* "&amp;INDEX(artwork.xlsx!G:G,QUOTIENT(ROW(A765)-1,3)+2)&amp;" */","  ")&amp;
IF(AND(INDEX(artwork.xlsx!F:F,QUOTIENT(ROW(A765)-1,3)+2)&lt;&gt;""),"/* "&amp;INDEX(artwork.xlsx!F:F,QUOTIENT(ROW(A765)-1,3)+2)&amp;" */","  ")&amp;IF(AND(ISERROR(MATCH("},",B770:B$5003,0)), ISERROR(MATCH("    ];",$A$5:A766,0))),"];","")</f>
        <v xml:space="preserve">    </v>
      </c>
      <c r="B770" t="str">
        <f t="shared" si="14"/>
        <v>},</v>
      </c>
      <c r="C770" s="18" t="str">
        <f>IF(AND(MOD(ROW(A765)-1,3)=0, INDEX(artwork.xlsx!J:J,QUOTIENT(ROW(A765)-1,3)+2)&lt;&gt;""),
     artwork.xlsx!$H$1&amp;": """ &amp;SUBSTITUTE(INDEX(artwork.xlsx!H:H,QUOTIENT(ROW(A765)-1,3)+2)," ","") &amp;""",  " &amp;
     artwork.xlsx!$J$1&amp; ": """ &amp; INDEX(artwork.xlsx!J:J,QUOTIENT(ROW(A765)-1,3)+2) &amp;""",  " &amp;
     artwork.xlsx!$L$1&amp; ": """ &amp; SUBSTITUTE(IF(LEFT(INDEX(artwork.xlsx!L:L,QUOTIENT(ROW(A765)-1,3)+2),4)="http","",artwork.xlsx!$M$1) &amp; INDEX(artwork.xlsx!L:L,QUOTIENT(ROW(A765)-1,3)+2),artwork.xlsx!$N$1,"") &amp; """,",
 IF(AND(MOD(ROW(A765)-1,3)=1,INDEX(artwork.xlsx!J:J,QUOTIENT(ROW(A765)-1,3)+2)&lt;&gt;""),
SUBSTITUTE(    artwork.xlsx!$K$1&amp;": '\\n" &amp;
SUBSTITUTE(SUBSTITUTE(SUBSTITUTE(SUBSTITUTE(SUBSTITUTE(INDEX(artwork.xlsx!K:K,QUOTIENT(ROW(A765)-1,3)+2),"'","\'"),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IF(MOD(ROW(A765)-1,3)=2,"","")))</f>
        <v/>
      </c>
    </row>
    <row r="771" spans="1:3" x14ac:dyDescent="0.25">
      <c r="A771" t="str">
        <f>IF(AND(MOD(ROW(A766)-1,3)=0,INDEX(artwork.xlsx!G:G,QUOTIENT(ROW(A766)-1,3)+2)&lt;&gt;""),"/* "&amp;INDEX(artwork.xlsx!G:G,QUOTIENT(ROW(A766)-1,3)+2)&amp;" */","  ")&amp;
IF(AND(INDEX(artwork.xlsx!F:F,QUOTIENT(ROW(A766)-1,3)+2)&lt;&gt;""),"/* "&amp;INDEX(artwork.xlsx!F:F,QUOTIENT(ROW(A766)-1,3)+2)&amp;" */","  ")&amp;IF(AND(ISERROR(MATCH("},",B771:B$5003,0)), ISERROR(MATCH("    ];",$A$5:A767,0))),"];","")</f>
        <v xml:space="preserve">    </v>
      </c>
      <c r="B771" t="str">
        <f t="shared" si="14"/>
        <v>{</v>
      </c>
      <c r="C771" s="18" t="str">
        <f>IF(AND(MOD(ROW(A766)-1,3)=0, INDEX(artwork.xlsx!J:J,QUOTIENT(ROW(A766)-1,3)+2)&lt;&gt;""),
     artwork.xlsx!$H$1&amp;": """ &amp;SUBSTITUTE(INDEX(artwork.xlsx!H:H,QUOTIENT(ROW(A766)-1,3)+2)," ","") &amp;""",  " &amp;
     artwork.xlsx!$J$1&amp; ": """ &amp; INDEX(artwork.xlsx!J:J,QUOTIENT(ROW(A766)-1,3)+2) &amp;""",  " &amp;
     artwork.xlsx!$L$1&amp; ": """ &amp; SUBSTITUTE(IF(LEFT(INDEX(artwork.xlsx!L:L,QUOTIENT(ROW(A766)-1,3)+2),4)="http","",artwork.xlsx!$M$1) &amp; INDEX(artwork.xlsx!L:L,QUOTIENT(ROW(A766)-1,3)+2),artwork.xlsx!$N$1,"") &amp; """,",
 IF(AND(MOD(ROW(A766)-1,3)=1,INDEX(artwork.xlsx!J:J,QUOTIENT(ROW(A766)-1,3)+2)&lt;&gt;""),
SUBSTITUTE(    artwork.xlsx!$K$1&amp;": '\\n" &amp;
SUBSTITUTE(SUBSTITUTE(SUBSTITUTE(SUBSTITUTE(SUBSTITUTE(INDEX(artwork.xlsx!K:K,QUOTIENT(ROW(A766)-1,3)+2),"'","\'"),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IF(MOD(ROW(A766)-1,3)=2,"","")))</f>
        <v>id: "ruinedmarket",  frenchName: "Marché en ruines",  artwork: "http://wiki.dominionstrategy.com/images/0/0e/Ruined_MarketArt.jpg",</v>
      </c>
    </row>
    <row r="772" spans="1:3" ht="60" x14ac:dyDescent="0.25">
      <c r="A772" t="str">
        <f>IF(AND(MOD(ROW(A767)-1,3)=0,INDEX(artwork.xlsx!G:G,QUOTIENT(ROW(A767)-1,3)+2)&lt;&gt;""),"/* "&amp;INDEX(artwork.xlsx!G:G,QUOTIENT(ROW(A767)-1,3)+2)&amp;" */","  ")&amp;
IF(AND(INDEX(artwork.xlsx!F:F,QUOTIENT(ROW(A767)-1,3)+2)&lt;&gt;""),"/* "&amp;INDEX(artwork.xlsx!F:F,QUOTIENT(ROW(A767)-1,3)+2)&amp;" */","  ")&amp;IF(AND(ISERROR(MATCH("},",B772:B$5003,0)), ISERROR(MATCH("    ];",$A$5:A771,0))),"];","")</f>
        <v xml:space="preserve">    </v>
      </c>
      <c r="B772" t="str">
        <f t="shared" si="14"/>
        <v/>
      </c>
      <c r="C772" s="18" t="str">
        <f>IF(AND(MOD(ROW(A767)-1,3)=0, INDEX(artwork.xlsx!J:J,QUOTIENT(ROW(A767)-1,3)+2)&lt;&gt;""),
     artwork.xlsx!$H$1&amp;": """ &amp;SUBSTITUTE(INDEX(artwork.xlsx!H:H,QUOTIENT(ROW(A767)-1,3)+2)," ","") &amp;""",  " &amp;
     artwork.xlsx!$J$1&amp; ": """ &amp; INDEX(artwork.xlsx!J:J,QUOTIENT(ROW(A767)-1,3)+2) &amp;""",  " &amp;
     artwork.xlsx!$L$1&amp; ": """ &amp; SUBSTITUTE(IF(LEFT(INDEX(artwork.xlsx!L:L,QUOTIENT(ROW(A767)-1,3)+2),4)="http","",artwork.xlsx!$M$1) &amp; INDEX(artwork.xlsx!L:L,QUOTIENT(ROW(A767)-1,3)+2),artwork.xlsx!$N$1,"") &amp; """,",
 IF(AND(MOD(ROW(A767)-1,3)=1,INDEX(artwork.xlsx!J:J,QUOTIENT(ROW(A767)-1,3)+2)&lt;&gt;""),
SUBSTITUTE(    artwork.xlsx!$K$1&amp;": '\\n" &amp;
SUBSTITUTE(SUBSTITUTE(SUBSTITUTE(SUBSTITUTE(SUBSTITUTE(INDEX(artwork.xlsx!K:K,QUOTIENT(ROW(A767)-1,3)+2),"'","\'"),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IF(MOD(ROW(A767)-1,3)=2,"","")))</f>
        <v>text_html: '\
&lt;div class="card-text" style="top:73px;"&gt;&lt;div style="font-weight: bold;"&gt;\
&lt;div style="display:inline;"&gt;+1 Achat&lt;/div&gt;&lt;br&gt;\
&lt;/div&gt;&lt;/div&gt;'</v>
      </c>
    </row>
    <row r="773" spans="1:3" x14ac:dyDescent="0.25">
      <c r="A773" t="str">
        <f>IF(AND(MOD(ROW(A768)-1,3)=0,INDEX(artwork.xlsx!G:G,QUOTIENT(ROW(A768)-1,3)+2)&lt;&gt;""),"/* "&amp;INDEX(artwork.xlsx!G:G,QUOTIENT(ROW(A768)-1,3)+2)&amp;" */","  ")&amp;
IF(AND(INDEX(artwork.xlsx!F:F,QUOTIENT(ROW(A768)-1,3)+2)&lt;&gt;""),"/* "&amp;INDEX(artwork.xlsx!F:F,QUOTIENT(ROW(A768)-1,3)+2)&amp;" */","  ")&amp;IF(AND(ISERROR(MATCH("},",B773:B$5003,0)), ISERROR(MATCH("    ];",$A$5:A769,0))),"];","")</f>
        <v xml:space="preserve">    </v>
      </c>
      <c r="B773" t="str">
        <f t="shared" si="14"/>
        <v>},</v>
      </c>
      <c r="C773" s="18" t="str">
        <f>IF(AND(MOD(ROW(A768)-1,3)=0, INDEX(artwork.xlsx!J:J,QUOTIENT(ROW(A768)-1,3)+2)&lt;&gt;""),
     artwork.xlsx!$H$1&amp;": """ &amp;SUBSTITUTE(INDEX(artwork.xlsx!H:H,QUOTIENT(ROW(A768)-1,3)+2)," ","") &amp;""",  " &amp;
     artwork.xlsx!$J$1&amp; ": """ &amp; INDEX(artwork.xlsx!J:J,QUOTIENT(ROW(A768)-1,3)+2) &amp;""",  " &amp;
     artwork.xlsx!$L$1&amp; ": """ &amp; SUBSTITUTE(IF(LEFT(INDEX(artwork.xlsx!L:L,QUOTIENT(ROW(A768)-1,3)+2),4)="http","",artwork.xlsx!$M$1) &amp; INDEX(artwork.xlsx!L:L,QUOTIENT(ROW(A768)-1,3)+2),artwork.xlsx!$N$1,"") &amp; """,",
 IF(AND(MOD(ROW(A768)-1,3)=1,INDEX(artwork.xlsx!J:J,QUOTIENT(ROW(A768)-1,3)+2)&lt;&gt;""),
SUBSTITUTE(    artwork.xlsx!$K$1&amp;": '\\n" &amp;
SUBSTITUTE(SUBSTITUTE(SUBSTITUTE(SUBSTITUTE(SUBSTITUTE(INDEX(artwork.xlsx!K:K,QUOTIENT(ROW(A768)-1,3)+2),"'","\'"),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IF(MOD(ROW(A768)-1,3)=2,"","")))</f>
        <v/>
      </c>
    </row>
    <row r="774" spans="1:3" x14ac:dyDescent="0.25">
      <c r="A774" t="str">
        <f>IF(AND(MOD(ROW(A769)-1,3)=0,INDEX(artwork.xlsx!G:G,QUOTIENT(ROW(A769)-1,3)+2)&lt;&gt;""),"/* "&amp;INDEX(artwork.xlsx!G:G,QUOTIENT(ROW(A769)-1,3)+2)&amp;" */","  ")&amp;
IF(AND(INDEX(artwork.xlsx!F:F,QUOTIENT(ROW(A769)-1,3)+2)&lt;&gt;""),"/* "&amp;INDEX(artwork.xlsx!F:F,QUOTIENT(ROW(A769)-1,3)+2)&amp;" */","  ")&amp;IF(AND(ISERROR(MATCH("},",B774:B$5003,0)), ISERROR(MATCH("    ];",$A$5:A770,0))),"];","")</f>
        <v xml:space="preserve">    </v>
      </c>
      <c r="B774" t="str">
        <f t="shared" si="14"/>
        <v>{</v>
      </c>
      <c r="C774" s="18" t="str">
        <f>IF(AND(MOD(ROW(A769)-1,3)=0, INDEX(artwork.xlsx!J:J,QUOTIENT(ROW(A769)-1,3)+2)&lt;&gt;""),
     artwork.xlsx!$H$1&amp;": """ &amp;SUBSTITUTE(INDEX(artwork.xlsx!H:H,QUOTIENT(ROW(A769)-1,3)+2)," ","") &amp;""",  " &amp;
     artwork.xlsx!$J$1&amp; ": """ &amp; INDEX(artwork.xlsx!J:J,QUOTIENT(ROW(A769)-1,3)+2) &amp;""",  " &amp;
     artwork.xlsx!$L$1&amp; ": """ &amp; SUBSTITUTE(IF(LEFT(INDEX(artwork.xlsx!L:L,QUOTIENT(ROW(A769)-1,3)+2),4)="http","",artwork.xlsx!$M$1) &amp; INDEX(artwork.xlsx!L:L,QUOTIENT(ROW(A769)-1,3)+2),artwork.xlsx!$N$1,"") &amp; """,",
 IF(AND(MOD(ROW(A769)-1,3)=1,INDEX(artwork.xlsx!J:J,QUOTIENT(ROW(A769)-1,3)+2)&lt;&gt;""),
SUBSTITUTE(    artwork.xlsx!$K$1&amp;": '\\n" &amp;
SUBSTITUTE(SUBSTITUTE(SUBSTITUTE(SUBSTITUTE(SUBSTITUTE(INDEX(artwork.xlsx!K:K,QUOTIENT(ROW(A769)-1,3)+2),"'","\'"),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IF(MOD(ROW(A769)-1,3)=2,"","")))</f>
        <v>id: "ruinedvillage",  frenchName: "Village en ruines",  artwork: "http://wiki.dominionstrategy.com/images/2/21/Ruined_VillageArt.jpg",</v>
      </c>
    </row>
    <row r="775" spans="1:3" ht="60" x14ac:dyDescent="0.25">
      <c r="A775" t="str">
        <f>IF(AND(MOD(ROW(A770)-1,3)=0,INDEX(artwork.xlsx!G:G,QUOTIENT(ROW(A770)-1,3)+2)&lt;&gt;""),"/* "&amp;INDEX(artwork.xlsx!G:G,QUOTIENT(ROW(A770)-1,3)+2)&amp;" */","  ")&amp;
IF(AND(INDEX(artwork.xlsx!F:F,QUOTIENT(ROW(A770)-1,3)+2)&lt;&gt;""),"/* "&amp;INDEX(artwork.xlsx!F:F,QUOTIENT(ROW(A770)-1,3)+2)&amp;" */","  ")&amp;IF(AND(ISERROR(MATCH("},",B775:B$5003,0)), ISERROR(MATCH("    ];",$A$5:A774,0))),"];","")</f>
        <v xml:space="preserve">    </v>
      </c>
      <c r="B775" t="str">
        <f t="shared" si="14"/>
        <v/>
      </c>
      <c r="C775" s="18" t="str">
        <f>IF(AND(MOD(ROW(A770)-1,3)=0, INDEX(artwork.xlsx!J:J,QUOTIENT(ROW(A770)-1,3)+2)&lt;&gt;""),
     artwork.xlsx!$H$1&amp;": """ &amp;SUBSTITUTE(INDEX(artwork.xlsx!H:H,QUOTIENT(ROW(A770)-1,3)+2)," ","") &amp;""",  " &amp;
     artwork.xlsx!$J$1&amp; ": """ &amp; INDEX(artwork.xlsx!J:J,QUOTIENT(ROW(A770)-1,3)+2) &amp;""",  " &amp;
     artwork.xlsx!$L$1&amp; ": """ &amp; SUBSTITUTE(IF(LEFT(INDEX(artwork.xlsx!L:L,QUOTIENT(ROW(A770)-1,3)+2),4)="http","",artwork.xlsx!$M$1) &amp; INDEX(artwork.xlsx!L:L,QUOTIENT(ROW(A770)-1,3)+2),artwork.xlsx!$N$1,"") &amp; """,",
 IF(AND(MOD(ROW(A770)-1,3)=1,INDEX(artwork.xlsx!J:J,QUOTIENT(ROW(A770)-1,3)+2)&lt;&gt;""),
SUBSTITUTE(    artwork.xlsx!$K$1&amp;": '\\n" &amp;
SUBSTITUTE(SUBSTITUTE(SUBSTITUTE(SUBSTITUTE(SUBSTITUTE(INDEX(artwork.xlsx!K:K,QUOTIENT(ROW(A770)-1,3)+2),"'","\'"),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IF(MOD(ROW(A770)-1,3)=2,"","")))</f>
        <v>text_html: '\
&lt;div class="card-text" style="top:73px;"&gt;&lt;div style="font-weight: bold;"&gt;\
&lt;div style="display:inline;"&gt;+1 Action&lt;/div&gt;&lt;br&gt;\
&lt;/div&gt;&lt;/div&gt;'</v>
      </c>
    </row>
    <row r="776" spans="1:3" x14ac:dyDescent="0.25">
      <c r="A776" t="str">
        <f>IF(AND(MOD(ROW(A771)-1,3)=0,INDEX(artwork.xlsx!G:G,QUOTIENT(ROW(A771)-1,3)+2)&lt;&gt;""),"/* "&amp;INDEX(artwork.xlsx!G:G,QUOTIENT(ROW(A771)-1,3)+2)&amp;" */","  ")&amp;
IF(AND(INDEX(artwork.xlsx!F:F,QUOTIENT(ROW(A771)-1,3)+2)&lt;&gt;""),"/* "&amp;INDEX(artwork.xlsx!F:F,QUOTIENT(ROW(A771)-1,3)+2)&amp;" */","  ")&amp;IF(AND(ISERROR(MATCH("},",B776:B$5003,0)), ISERROR(MATCH("    ];",$A$5:A772,0))),"];","")</f>
        <v xml:space="preserve">    </v>
      </c>
      <c r="B776" t="str">
        <f t="shared" si="14"/>
        <v>},</v>
      </c>
      <c r="C776" s="18" t="str">
        <f>IF(AND(MOD(ROW(A771)-1,3)=0, INDEX(artwork.xlsx!J:J,QUOTIENT(ROW(A771)-1,3)+2)&lt;&gt;""),
     artwork.xlsx!$H$1&amp;": """ &amp;SUBSTITUTE(INDEX(artwork.xlsx!H:H,QUOTIENT(ROW(A771)-1,3)+2)," ","") &amp;""",  " &amp;
     artwork.xlsx!$J$1&amp; ": """ &amp; INDEX(artwork.xlsx!J:J,QUOTIENT(ROW(A771)-1,3)+2) &amp;""",  " &amp;
     artwork.xlsx!$L$1&amp; ": """ &amp; SUBSTITUTE(IF(LEFT(INDEX(artwork.xlsx!L:L,QUOTIENT(ROW(A771)-1,3)+2),4)="http","",artwork.xlsx!$M$1) &amp; INDEX(artwork.xlsx!L:L,QUOTIENT(ROW(A771)-1,3)+2),artwork.xlsx!$N$1,"") &amp; """,",
 IF(AND(MOD(ROW(A771)-1,3)=1,INDEX(artwork.xlsx!J:J,QUOTIENT(ROW(A771)-1,3)+2)&lt;&gt;""),
SUBSTITUTE(    artwork.xlsx!$K$1&amp;": '\\n" &amp;
SUBSTITUTE(SUBSTITUTE(SUBSTITUTE(SUBSTITUTE(SUBSTITUTE(INDEX(artwork.xlsx!K:K,QUOTIENT(ROW(A771)-1,3)+2),"'","\'"),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IF(MOD(ROW(A771)-1,3)=2,"","")))</f>
        <v/>
      </c>
    </row>
    <row r="777" spans="1:3" x14ac:dyDescent="0.25">
      <c r="A777" t="str">
        <f>IF(AND(MOD(ROW(A772)-1,3)=0,INDEX(artwork.xlsx!G:G,QUOTIENT(ROW(A772)-1,3)+2)&lt;&gt;""),"/* "&amp;INDEX(artwork.xlsx!G:G,QUOTIENT(ROW(A772)-1,3)+2)&amp;" */","  ")&amp;
IF(AND(INDEX(artwork.xlsx!F:F,QUOTIENT(ROW(A772)-1,3)+2)&lt;&gt;""),"/* "&amp;INDEX(artwork.xlsx!F:F,QUOTIENT(ROW(A772)-1,3)+2)&amp;" */","  ")&amp;IF(AND(ISERROR(MATCH("},",B777:B$5003,0)), ISERROR(MATCH("    ];",$A$5:A773,0))),"];","")</f>
        <v xml:space="preserve">    </v>
      </c>
      <c r="B777" t="str">
        <f t="shared" si="14"/>
        <v>{</v>
      </c>
      <c r="C777" s="18" t="str">
        <f>IF(AND(MOD(ROW(A772)-1,3)=0, INDEX(artwork.xlsx!J:J,QUOTIENT(ROW(A772)-1,3)+2)&lt;&gt;""),
     artwork.xlsx!$H$1&amp;": """ &amp;SUBSTITUTE(INDEX(artwork.xlsx!H:H,QUOTIENT(ROW(A772)-1,3)+2)," ","") &amp;""",  " &amp;
     artwork.xlsx!$J$1&amp; ": """ &amp; INDEX(artwork.xlsx!J:J,QUOTIENT(ROW(A772)-1,3)+2) &amp;""",  " &amp;
     artwork.xlsx!$L$1&amp; ": """ &amp; SUBSTITUTE(IF(LEFT(INDEX(artwork.xlsx!L:L,QUOTIENT(ROW(A772)-1,3)+2),4)="http","",artwork.xlsx!$M$1) &amp; INDEX(artwork.xlsx!L:L,QUOTIENT(ROW(A772)-1,3)+2),artwork.xlsx!$N$1,"") &amp; """,",
 IF(AND(MOD(ROW(A772)-1,3)=1,INDEX(artwork.xlsx!J:J,QUOTIENT(ROW(A772)-1,3)+2)&lt;&gt;""),
SUBSTITUTE(    artwork.xlsx!$K$1&amp;": '\\n" &amp;
SUBSTITUTE(SUBSTITUTE(SUBSTITUTE(SUBSTITUTE(SUBSTITUTE(INDEX(artwork.xlsx!K:K,QUOTIENT(ROW(A772)-1,3)+2),"'","\'"),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IF(MOD(ROW(A772)-1,3)=2,"","")))</f>
        <v>id: "survivors",  frenchName: "rescapés",  artwork: "http://wiki.dominionstrategy.com/images/a/a4/SurvivorsArt.jpg",</v>
      </c>
    </row>
    <row r="778" spans="1:3" ht="105" x14ac:dyDescent="0.25">
      <c r="A778" t="str">
        <f>IF(AND(MOD(ROW(A773)-1,3)=0,INDEX(artwork.xlsx!G:G,QUOTIENT(ROW(A773)-1,3)+2)&lt;&gt;""),"/* "&amp;INDEX(artwork.xlsx!G:G,QUOTIENT(ROW(A773)-1,3)+2)&amp;" */","  ")&amp;
IF(AND(INDEX(artwork.xlsx!F:F,QUOTIENT(ROW(A773)-1,3)+2)&lt;&gt;""),"/* "&amp;INDEX(artwork.xlsx!F:F,QUOTIENT(ROW(A773)-1,3)+2)&amp;" */","  ")&amp;IF(AND(ISERROR(MATCH("},",B778:B$5003,0)), ISERROR(MATCH("    ];",$A$5:A777,0))),"];","")</f>
        <v xml:space="preserve">    </v>
      </c>
      <c r="B778" t="str">
        <f t="shared" si="14"/>
        <v/>
      </c>
      <c r="C778" s="18" t="str">
        <f>IF(AND(MOD(ROW(A773)-1,3)=0, INDEX(artwork.xlsx!J:J,QUOTIENT(ROW(A773)-1,3)+2)&lt;&gt;""),
     artwork.xlsx!$H$1&amp;": """ &amp;SUBSTITUTE(INDEX(artwork.xlsx!H:H,QUOTIENT(ROW(A773)-1,3)+2)," ","") &amp;""",  " &amp;
     artwork.xlsx!$J$1&amp; ": """ &amp; INDEX(artwork.xlsx!J:J,QUOTIENT(ROW(A773)-1,3)+2) &amp;""",  " &amp;
     artwork.xlsx!$L$1&amp; ": """ &amp; SUBSTITUTE(IF(LEFT(INDEX(artwork.xlsx!L:L,QUOTIENT(ROW(A773)-1,3)+2),4)="http","",artwork.xlsx!$M$1) &amp; INDEX(artwork.xlsx!L:L,QUOTIENT(ROW(A773)-1,3)+2),artwork.xlsx!$N$1,"") &amp; """,",
 IF(AND(MOD(ROW(A773)-1,3)=1,INDEX(artwork.xlsx!J:J,QUOTIENT(ROW(A773)-1,3)+2)&lt;&gt;""),
SUBSTITUTE(    artwork.xlsx!$K$1&amp;": '\\n" &amp;
SUBSTITUTE(SUBSTITUTE(SUBSTITUTE(SUBSTITUTE(SUBSTITUTE(INDEX(artwork.xlsx!K:K,QUOTIENT(ROW(A773)-1,3)+2),"'","\'"),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IF(MOD(ROW(A773)-1,3)=2,"","")))</f>
        <v>text_html: '\
&lt;div class="card-text" style="top:29px;"&gt;&lt;div style="position:relative; top:10px;"&gt;&lt;div style="line-height:19px;"&gt;\
&lt;div style="display:inline;"&gt;&lt;div style="display:inline; font-size:20px;"&gt;Consultez les deux premières&lt;/div&gt;&lt;/div&gt;&lt;br&gt;\
&lt;div style="display:inline;"&gt;&lt;div style="display:inline; font-size:20px;"&gt;cartes de votre pioche.&lt;/div&gt;&lt;/div&gt;&lt;br&gt;\
&lt;div style="display:inline;"&gt;&lt;div style="display:inline; font-size:20px;"&gt;Défaussez-les ou replacez-les&lt;/div&gt;&lt;/div&gt;&lt;br&gt;\
&lt;div style="display:inline;"&gt;&lt;div style="display:inline; font-size:20px;"&gt;dans l\'ordre de votre choix.&lt;/div&gt;&lt;/div&gt;&lt;br&gt;\
&lt;/div&gt;&lt;/div&gt;&lt;/div&gt;'</v>
      </c>
    </row>
    <row r="779" spans="1:3" x14ac:dyDescent="0.25">
      <c r="A779" t="str">
        <f>IF(AND(MOD(ROW(A774)-1,3)=0,INDEX(artwork.xlsx!G:G,QUOTIENT(ROW(A774)-1,3)+2)&lt;&gt;""),"/* "&amp;INDEX(artwork.xlsx!G:G,QUOTIENT(ROW(A774)-1,3)+2)&amp;" */","  ")&amp;
IF(AND(INDEX(artwork.xlsx!F:F,QUOTIENT(ROW(A774)-1,3)+2)&lt;&gt;""),"/* "&amp;INDEX(artwork.xlsx!F:F,QUOTIENT(ROW(A774)-1,3)+2)&amp;" */","  ")&amp;IF(AND(ISERROR(MATCH("},",B779:B$5003,0)), ISERROR(MATCH("    ];",$A$5:A775,0))),"];","")</f>
        <v xml:space="preserve">    </v>
      </c>
      <c r="B779" t="str">
        <f t="shared" si="14"/>
        <v>},</v>
      </c>
      <c r="C779" s="18" t="str">
        <f>IF(AND(MOD(ROW(A774)-1,3)=0, INDEX(artwork.xlsx!J:J,QUOTIENT(ROW(A774)-1,3)+2)&lt;&gt;""),
     artwork.xlsx!$H$1&amp;": """ &amp;SUBSTITUTE(INDEX(artwork.xlsx!H:H,QUOTIENT(ROW(A774)-1,3)+2)," ","") &amp;""",  " &amp;
     artwork.xlsx!$J$1&amp; ": """ &amp; INDEX(artwork.xlsx!J:J,QUOTIENT(ROW(A774)-1,3)+2) &amp;""",  " &amp;
     artwork.xlsx!$L$1&amp; ": """ &amp; SUBSTITUTE(IF(LEFT(INDEX(artwork.xlsx!L:L,QUOTIENT(ROW(A774)-1,3)+2),4)="http","",artwork.xlsx!$M$1) &amp; INDEX(artwork.xlsx!L:L,QUOTIENT(ROW(A774)-1,3)+2),artwork.xlsx!$N$1,"") &amp; """,",
 IF(AND(MOD(ROW(A774)-1,3)=1,INDEX(artwork.xlsx!J:J,QUOTIENT(ROW(A774)-1,3)+2)&lt;&gt;""),
SUBSTITUTE(    artwork.xlsx!$K$1&amp;": '\\n" &amp;
SUBSTITUTE(SUBSTITUTE(SUBSTITUTE(SUBSTITUTE(SUBSTITUTE(INDEX(artwork.xlsx!K:K,QUOTIENT(ROW(A774)-1,3)+2),"'","\'"),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IF(MOD(ROW(A774)-1,3)=2,"","")))</f>
        <v/>
      </c>
    </row>
    <row r="780" spans="1:3" x14ac:dyDescent="0.25">
      <c r="A780" t="str">
        <f>IF(AND(MOD(ROW(A775)-1,3)=0,INDEX(artwork.xlsx!G:G,QUOTIENT(ROW(A775)-1,3)+2)&lt;&gt;""),"/* "&amp;INDEX(artwork.xlsx!G:G,QUOTIENT(ROW(A775)-1,3)+2)&amp;" */","  ")&amp;
IF(AND(INDEX(artwork.xlsx!F:F,QUOTIENT(ROW(A775)-1,3)+2)&lt;&gt;""),"/* "&amp;INDEX(artwork.xlsx!F:F,QUOTIENT(ROW(A775)-1,3)+2)&amp;" */","  ")&amp;IF(AND(ISERROR(MATCH("},",B780:B$5003,0)), ISERROR(MATCH("    ];",$A$5:A776,0))),"];","")</f>
        <v xml:space="preserve">    </v>
      </c>
      <c r="B780" t="str">
        <f t="shared" si="14"/>
        <v>{</v>
      </c>
      <c r="C780" s="18" t="str">
        <f>IF(AND(MOD(ROW(A775)-1,3)=0, INDEX(artwork.xlsx!J:J,QUOTIENT(ROW(A775)-1,3)+2)&lt;&gt;""),
     artwork.xlsx!$H$1&amp;": """ &amp;SUBSTITUTE(INDEX(artwork.xlsx!H:H,QUOTIENT(ROW(A775)-1,3)+2)," ","") &amp;""",  " &amp;
     artwork.xlsx!$J$1&amp; ": """ &amp; INDEX(artwork.xlsx!J:J,QUOTIENT(ROW(A775)-1,3)+2) &amp;""",  " &amp;
     artwork.xlsx!$L$1&amp; ": """ &amp; SUBSTITUTE(IF(LEFT(INDEX(artwork.xlsx!L:L,QUOTIENT(ROW(A775)-1,3)+2),4)="http","",artwork.xlsx!$M$1) &amp; INDEX(artwork.xlsx!L:L,QUOTIENT(ROW(A775)-1,3)+2),artwork.xlsx!$N$1,"") &amp; """,",
 IF(AND(MOD(ROW(A775)-1,3)=1,INDEX(artwork.xlsx!J:J,QUOTIENT(ROW(A775)-1,3)+2)&lt;&gt;""),
SUBSTITUTE(    artwork.xlsx!$K$1&amp;": '\\n" &amp;
SUBSTITUTE(SUBSTITUTE(SUBSTITUTE(SUBSTITUTE(SUBSTITUTE(INDEX(artwork.xlsx!K:K,QUOTIENT(ROW(A775)-1,3)+2),"'","\'"),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IF(MOD(ROW(A775)-1,3)=2,"","")))</f>
        <v>id: "madman",  frenchName: "Fou",  artwork: "http://wiki.dominionstrategy.com/images/c/c1/MadmanArt.jpg",</v>
      </c>
    </row>
    <row r="781" spans="1:3" ht="150" x14ac:dyDescent="0.25">
      <c r="A781" t="str">
        <f>IF(AND(MOD(ROW(A776)-1,3)=0,INDEX(artwork.xlsx!G:G,QUOTIENT(ROW(A776)-1,3)+2)&lt;&gt;""),"/* "&amp;INDEX(artwork.xlsx!G:G,QUOTIENT(ROW(A776)-1,3)+2)&amp;" */","  ")&amp;
IF(AND(INDEX(artwork.xlsx!F:F,QUOTIENT(ROW(A776)-1,3)+2)&lt;&gt;""),"/* "&amp;INDEX(artwork.xlsx!F:F,QUOTIENT(ROW(A776)-1,3)+2)&amp;" */","  ")&amp;IF(AND(ISERROR(MATCH("},",B781:B$5003,0)), ISERROR(MATCH("    ];",$A$5:A780,0))),"];","")</f>
        <v xml:space="preserve">    </v>
      </c>
      <c r="B781" t="str">
        <f t="shared" si="14"/>
        <v/>
      </c>
      <c r="C781" s="18" t="str">
        <f>IF(AND(MOD(ROW(A776)-1,3)=0, INDEX(artwork.xlsx!J:J,QUOTIENT(ROW(A776)-1,3)+2)&lt;&gt;""),
     artwork.xlsx!$H$1&amp;": """ &amp;SUBSTITUTE(INDEX(artwork.xlsx!H:H,QUOTIENT(ROW(A776)-1,3)+2)," ","") &amp;""",  " &amp;
     artwork.xlsx!$J$1&amp; ": """ &amp; INDEX(artwork.xlsx!J:J,QUOTIENT(ROW(A776)-1,3)+2) &amp;""",  " &amp;
     artwork.xlsx!$L$1&amp; ": """ &amp; SUBSTITUTE(IF(LEFT(INDEX(artwork.xlsx!L:L,QUOTIENT(ROW(A776)-1,3)+2),4)="http","",artwork.xlsx!$M$1) &amp; INDEX(artwork.xlsx!L:L,QUOTIENT(ROW(A776)-1,3)+2),artwork.xlsx!$N$1,"") &amp; """,",
 IF(AND(MOD(ROW(A776)-1,3)=1,INDEX(artwork.xlsx!J:J,QUOTIENT(ROW(A776)-1,3)+2)&lt;&gt;""),
SUBSTITUTE(    artwork.xlsx!$K$1&amp;": '\\n" &amp;
SUBSTITUTE(SUBSTITUTE(SUBSTITUTE(SUBSTITUTE(SUBSTITUTE(INDEX(artwork.xlsx!K:K,QUOTIENT(ROW(A776)-1,3)+2),"'","\'"),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IF(MOD(ROW(A776)-1,3)=2,"","")))</f>
        <v>text_html: '\
&lt;div class="card-text" style="top:20px;"&gt;&lt;div style="position:relative; top:0px;"&gt;&lt;div style="font-weight: bold;"&gt;&lt;div style="line-height:22px;"&gt;\
&lt;div style="display:inline;"&gt;&lt;div style="display:inline; font-size:26px;"&gt;+2 Actions&lt;/div&gt;&lt;/div&gt;&lt;br&gt;\
&lt;/div&gt;&lt;/div&gt;&lt;/div&gt;&lt;div style="position:relative; top:15px;"&gt;&lt;div style="line-height:20px;"&gt;\
&lt;div style="display:inline;"&gt;&lt;div style="display:inline; font-size:20px;"&gt;Retournez cette carte sur la pile&lt;/div&gt;&lt;/div&gt;&lt;br&gt;\
&lt;div style="display:inline;"&gt;&lt;div style="display:inline; font-size:20px;"&gt;des Fous. Dans ce cas, &lt;div style="display: inline; font-weight: bold;"&gt;+1 Carte&lt;/div&gt;&lt;/div&gt;&lt;/div&gt;&lt;br&gt;\
&lt;div style="display:inline;"&gt;&lt;div style="display:inline; font-size:20px;"&gt;par carte en main.&lt;/div&gt;&lt;/div&gt;&lt;br&gt;\
&lt;/div&gt;&lt;/div&gt;&lt;div class="card-text" style="position:absolute; top:127px;"&gt;&lt;div style="line-height:19px;"&gt;\
&lt;div style="display:inline;"&gt;&lt;div style="display:inline; font-size:20px;"&gt;&lt;div style="display: inline; font-style: italic;"&gt;(Ne fait pas partie de la réserve.)&lt;/div&gt;&lt;/div&gt;&lt;/div&gt;&lt;br&gt;\
&lt;/div&gt;&lt;/div&gt;&lt;/div&gt;'</v>
      </c>
    </row>
    <row r="782" spans="1:3" x14ac:dyDescent="0.25">
      <c r="A782" t="str">
        <f>IF(AND(MOD(ROW(A777)-1,3)=0,INDEX(artwork.xlsx!G:G,QUOTIENT(ROW(A777)-1,3)+2)&lt;&gt;""),"/* "&amp;INDEX(artwork.xlsx!G:G,QUOTIENT(ROW(A777)-1,3)+2)&amp;" */","  ")&amp;
IF(AND(INDEX(artwork.xlsx!F:F,QUOTIENT(ROW(A777)-1,3)+2)&lt;&gt;""),"/* "&amp;INDEX(artwork.xlsx!F:F,QUOTIENT(ROW(A777)-1,3)+2)&amp;" */","  ")&amp;IF(AND(ISERROR(MATCH("},",B782:B$5003,0)), ISERROR(MATCH("    ];",$A$5:A778,0))),"];","")</f>
        <v xml:space="preserve">    </v>
      </c>
      <c r="B782" t="str">
        <f t="shared" si="14"/>
        <v>},</v>
      </c>
      <c r="C782" s="18" t="str">
        <f>IF(AND(MOD(ROW(A777)-1,3)=0, INDEX(artwork.xlsx!J:J,QUOTIENT(ROW(A777)-1,3)+2)&lt;&gt;""),
     artwork.xlsx!$H$1&amp;": """ &amp;SUBSTITUTE(INDEX(artwork.xlsx!H:H,QUOTIENT(ROW(A777)-1,3)+2)," ","") &amp;""",  " &amp;
     artwork.xlsx!$J$1&amp; ": """ &amp; INDEX(artwork.xlsx!J:J,QUOTIENT(ROW(A777)-1,3)+2) &amp;""",  " &amp;
     artwork.xlsx!$L$1&amp; ": """ &amp; SUBSTITUTE(IF(LEFT(INDEX(artwork.xlsx!L:L,QUOTIENT(ROW(A777)-1,3)+2),4)="http","",artwork.xlsx!$M$1) &amp; INDEX(artwork.xlsx!L:L,QUOTIENT(ROW(A777)-1,3)+2),artwork.xlsx!$N$1,"") &amp; """,",
 IF(AND(MOD(ROW(A777)-1,3)=1,INDEX(artwork.xlsx!J:J,QUOTIENT(ROW(A777)-1,3)+2)&lt;&gt;""),
SUBSTITUTE(    artwork.xlsx!$K$1&amp;": '\\n" &amp;
SUBSTITUTE(SUBSTITUTE(SUBSTITUTE(SUBSTITUTE(SUBSTITUTE(INDEX(artwork.xlsx!K:K,QUOTIENT(ROW(A777)-1,3)+2),"'","\'"),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IF(MOD(ROW(A777)-1,3)=2,"","")))</f>
        <v/>
      </c>
    </row>
    <row r="783" spans="1:3" x14ac:dyDescent="0.25">
      <c r="A783" t="str">
        <f>IF(AND(MOD(ROW(A778)-1,3)=0,INDEX(artwork.xlsx!G:G,QUOTIENT(ROW(A778)-1,3)+2)&lt;&gt;""),"/* "&amp;INDEX(artwork.xlsx!G:G,QUOTIENT(ROW(A778)-1,3)+2)&amp;" */","  ")&amp;
IF(AND(INDEX(artwork.xlsx!F:F,QUOTIENT(ROW(A778)-1,3)+2)&lt;&gt;""),"/* "&amp;INDEX(artwork.xlsx!F:F,QUOTIENT(ROW(A778)-1,3)+2)&amp;" */","  ")&amp;IF(AND(ISERROR(MATCH("},",B783:B$5003,0)), ISERROR(MATCH("    ];",$A$5:A779,0))),"];","")</f>
        <v xml:space="preserve">    </v>
      </c>
      <c r="B783" t="str">
        <f t="shared" ref="B783:B846" si="15">IF(AND(C782&lt;&gt;"",MOD(ROW(A781)-1,3)=2),"},","")&amp;IF(AND(C783&lt;&gt;"",MOD(ROW(A778)-1,3)=0),"{","")</f>
        <v>{</v>
      </c>
      <c r="C783" s="18" t="str">
        <f>IF(AND(MOD(ROW(A778)-1,3)=0, INDEX(artwork.xlsx!J:J,QUOTIENT(ROW(A778)-1,3)+2)&lt;&gt;""),
     artwork.xlsx!$H$1&amp;": """ &amp;SUBSTITUTE(INDEX(artwork.xlsx!H:H,QUOTIENT(ROW(A778)-1,3)+2)," ","") &amp;""",  " &amp;
     artwork.xlsx!$J$1&amp; ": """ &amp; INDEX(artwork.xlsx!J:J,QUOTIENT(ROW(A778)-1,3)+2) &amp;""",  " &amp;
     artwork.xlsx!$L$1&amp; ": """ &amp; SUBSTITUTE(IF(LEFT(INDEX(artwork.xlsx!L:L,QUOTIENT(ROW(A778)-1,3)+2),4)="http","",artwork.xlsx!$M$1) &amp; INDEX(artwork.xlsx!L:L,QUOTIENT(ROW(A778)-1,3)+2),artwork.xlsx!$N$1,"") &amp; """,",
 IF(AND(MOD(ROW(A778)-1,3)=1,INDEX(artwork.xlsx!J:J,QUOTIENT(ROW(A778)-1,3)+2)&lt;&gt;""),
SUBSTITUTE(    artwork.xlsx!$K$1&amp;": '\\n" &amp;
SUBSTITUTE(SUBSTITUTE(SUBSTITUTE(SUBSTITUTE(SUBSTITUTE(INDEX(artwork.xlsx!K:K,QUOTIENT(ROW(A778)-1,3)+2),"'","\'"),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IF(MOD(ROW(A778)-1,3)=2,"","")))</f>
        <v>id: "mercenary",  frenchName: "Mercenaire",  artwork: "http://wiki.dominionstrategy.com/images/b/bb/MercenaryArt.jpg",</v>
      </c>
    </row>
    <row r="784" spans="1:3" ht="195" x14ac:dyDescent="0.25">
      <c r="A784" t="str">
        <f>IF(AND(MOD(ROW(A779)-1,3)=0,INDEX(artwork.xlsx!G:G,QUOTIENT(ROW(A779)-1,3)+2)&lt;&gt;""),"/* "&amp;INDEX(artwork.xlsx!G:G,QUOTIENT(ROW(A779)-1,3)+2)&amp;" */","  ")&amp;
IF(AND(INDEX(artwork.xlsx!F:F,QUOTIENT(ROW(A779)-1,3)+2)&lt;&gt;""),"/* "&amp;INDEX(artwork.xlsx!F:F,QUOTIENT(ROW(A779)-1,3)+2)&amp;" */","  ")&amp;IF(AND(ISERROR(MATCH("},",B784:B$5003,0)), ISERROR(MATCH("    ];",$A$5:A783,0))),"];","")</f>
        <v xml:space="preserve">    </v>
      </c>
      <c r="B784" t="str">
        <f t="shared" si="15"/>
        <v/>
      </c>
      <c r="C784" s="18" t="str">
        <f>IF(AND(MOD(ROW(A779)-1,3)=0, INDEX(artwork.xlsx!J:J,QUOTIENT(ROW(A779)-1,3)+2)&lt;&gt;""),
     artwork.xlsx!$H$1&amp;": """ &amp;SUBSTITUTE(INDEX(artwork.xlsx!H:H,QUOTIENT(ROW(A779)-1,3)+2)," ","") &amp;""",  " &amp;
     artwork.xlsx!$J$1&amp; ": """ &amp; INDEX(artwork.xlsx!J:J,QUOTIENT(ROW(A779)-1,3)+2) &amp;""",  " &amp;
     artwork.xlsx!$L$1&amp; ": """ &amp; SUBSTITUTE(IF(LEFT(INDEX(artwork.xlsx!L:L,QUOTIENT(ROW(A779)-1,3)+2),4)="http","",artwork.xlsx!$M$1) &amp; INDEX(artwork.xlsx!L:L,QUOTIENT(ROW(A779)-1,3)+2),artwork.xlsx!$N$1,"") &amp; """,",
 IF(AND(MOD(ROW(A779)-1,3)=1,INDEX(artwork.xlsx!J:J,QUOTIENT(ROW(A779)-1,3)+2)&lt;&gt;""),
SUBSTITUTE(    artwork.xlsx!$K$1&amp;": '\\n" &amp;
SUBSTITUTE(SUBSTITUTE(SUBSTITUTE(SUBSTITUTE(SUBSTITUTE(INDEX(artwork.xlsx!K:K,QUOTIENT(ROW(A779)-1,3)+2),"'","\'"),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IF(MOD(ROW(A779)-1,3)=2,"","")))</f>
        <v>text_html: '\
&lt;div class="card-text" style="top:10px;"&gt;&lt;div style="position:relative; top:15px;"&gt;&lt;div style="line-height:19px;"&gt;\
&lt;div style="display:inline;"&gt;&lt;div style="display:inline; font-size:20px;"&gt;Vous pouvez écarter 2 cartes de&lt;/div&gt;&lt;/div&gt;&lt;br&gt;\
&lt;div style="display:inline;"&gt;&lt;div style="display:inline; font-size:20px;"&gt;votre main. Dans ce cas, &lt;/div&gt;&lt;/div&gt;&lt;br&gt;\
&lt;div style="display:inline;"&gt;&lt;div style="display:inline; font-size:20px;"&gt;&lt;div style="display: inline; font-weight: bold;"&gt;+2 Cartes&lt;/div&gt;, +      , et tous vos&lt;/div&gt;&lt;/div&gt;&lt;br&gt;\
&lt;div style="display:inline;"&gt;&lt;div style="display:inline; font-size:20px;"&gt;adversaires défaussent jusqu\'à&lt;/div&gt;&lt;/div&gt;&lt;br&gt;\
&lt;div style="display:inline;"&gt;&lt;div style="display:inline; font-size:20px;"&gt;avoir 3 cartes en main.&lt;/div&gt;&lt;/div&gt;&lt;br&gt;\
&lt;/div&gt;&lt;/div&gt;&lt;div class="card-text" style="position:absolute; top:137px;"&gt;&lt;div style="line-height:19px;"&gt;\
&lt;div style="display:inline;"&gt;&lt;div style="display:inline; font-size:20px;"&gt;&lt;div style="display: inline; font-style: italic;"&gt;(Ne fait pas partie de la réserve.)&lt;/div&gt;&lt;/div&gt;&lt;/div&gt;&lt;br&gt;\
&lt;/div&gt;&lt;/div&gt;\
&lt;div class="card-text-coin-icon" style="transform:scale(0.2);top: 61px;display: inline;left:133px;"&gt;\
&lt;div class="card-text-coin-text-container" style="display:inline;"&gt;\
&lt;div class="card-text-coin-text" style="color: black; display:inline; top:8px;"&gt;2&lt;/div&gt;&lt;/div&gt;&lt;/div&gt;&lt;/div&gt;'</v>
      </c>
    </row>
    <row r="785" spans="1:3" x14ac:dyDescent="0.25">
      <c r="A785" t="str">
        <f>IF(AND(MOD(ROW(A780)-1,3)=0,INDEX(artwork.xlsx!G:G,QUOTIENT(ROW(A780)-1,3)+2)&lt;&gt;""),"/* "&amp;INDEX(artwork.xlsx!G:G,QUOTIENT(ROW(A780)-1,3)+2)&amp;" */","  ")&amp;
IF(AND(INDEX(artwork.xlsx!F:F,QUOTIENT(ROW(A780)-1,3)+2)&lt;&gt;""),"/* "&amp;INDEX(artwork.xlsx!F:F,QUOTIENT(ROW(A780)-1,3)+2)&amp;" */","  ")&amp;IF(AND(ISERROR(MATCH("},",B785:B$5003,0)), ISERROR(MATCH("    ];",$A$5:A781,0))),"];","")</f>
        <v xml:space="preserve">    </v>
      </c>
      <c r="B785" t="str">
        <f t="shared" si="15"/>
        <v>},</v>
      </c>
      <c r="C785" s="18" t="str">
        <f>IF(AND(MOD(ROW(A780)-1,3)=0, INDEX(artwork.xlsx!J:J,QUOTIENT(ROW(A780)-1,3)+2)&lt;&gt;""),
     artwork.xlsx!$H$1&amp;": """ &amp;SUBSTITUTE(INDEX(artwork.xlsx!H:H,QUOTIENT(ROW(A780)-1,3)+2)," ","") &amp;""",  " &amp;
     artwork.xlsx!$J$1&amp; ": """ &amp; INDEX(artwork.xlsx!J:J,QUOTIENT(ROW(A780)-1,3)+2) &amp;""",  " &amp;
     artwork.xlsx!$L$1&amp; ": """ &amp; SUBSTITUTE(IF(LEFT(INDEX(artwork.xlsx!L:L,QUOTIENT(ROW(A780)-1,3)+2),4)="http","",artwork.xlsx!$M$1) &amp; INDEX(artwork.xlsx!L:L,QUOTIENT(ROW(A780)-1,3)+2),artwork.xlsx!$N$1,"") &amp; """,",
 IF(AND(MOD(ROW(A780)-1,3)=1,INDEX(artwork.xlsx!J:J,QUOTIENT(ROW(A780)-1,3)+2)&lt;&gt;""),
SUBSTITUTE(    artwork.xlsx!$K$1&amp;": '\\n" &amp;
SUBSTITUTE(SUBSTITUTE(SUBSTITUTE(SUBSTITUTE(SUBSTITUTE(INDEX(artwork.xlsx!K:K,QUOTIENT(ROW(A780)-1,3)+2),"'","\'"),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IF(MOD(ROW(A780)-1,3)=2,"","")))</f>
        <v/>
      </c>
    </row>
    <row r="786" spans="1:3" x14ac:dyDescent="0.25">
      <c r="A786" t="str">
        <f>IF(AND(MOD(ROW(A781)-1,3)=0,INDEX(artwork.xlsx!G:G,QUOTIENT(ROW(A781)-1,3)+2)&lt;&gt;""),"/* "&amp;INDEX(artwork.xlsx!G:G,QUOTIENT(ROW(A781)-1,3)+2)&amp;" */","  ")&amp;
IF(AND(INDEX(artwork.xlsx!F:F,QUOTIENT(ROW(A781)-1,3)+2)&lt;&gt;""),"/* "&amp;INDEX(artwork.xlsx!F:F,QUOTIENT(ROW(A781)-1,3)+2)&amp;" */","  ")&amp;IF(AND(ISERROR(MATCH("},",B786:B$5003,0)), ISERROR(MATCH("    ];",$A$5:A782,0))),"];","")</f>
        <v xml:space="preserve">    </v>
      </c>
      <c r="B786" t="str">
        <f t="shared" si="15"/>
        <v>{</v>
      </c>
      <c r="C786" s="18" t="str">
        <f>IF(AND(MOD(ROW(A781)-1,3)=0, INDEX(artwork.xlsx!J:J,QUOTIENT(ROW(A781)-1,3)+2)&lt;&gt;""),
     artwork.xlsx!$H$1&amp;": """ &amp;SUBSTITUTE(INDEX(artwork.xlsx!H:H,QUOTIENT(ROW(A781)-1,3)+2)," ","") &amp;""",  " &amp;
     artwork.xlsx!$J$1&amp; ": """ &amp; INDEX(artwork.xlsx!J:J,QUOTIENT(ROW(A781)-1,3)+2) &amp;""",  " &amp;
     artwork.xlsx!$L$1&amp; ": """ &amp; SUBSTITUTE(IF(LEFT(INDEX(artwork.xlsx!L:L,QUOTIENT(ROW(A781)-1,3)+2),4)="http","",artwork.xlsx!$M$1) &amp; INDEX(artwork.xlsx!L:L,QUOTIENT(ROW(A781)-1,3)+2),artwork.xlsx!$N$1,"") &amp; """,",
 IF(AND(MOD(ROW(A781)-1,3)=1,INDEX(artwork.xlsx!J:J,QUOTIENT(ROW(A781)-1,3)+2)&lt;&gt;""),
SUBSTITUTE(    artwork.xlsx!$K$1&amp;": '\\n" &amp;
SUBSTITUTE(SUBSTITUTE(SUBSTITUTE(SUBSTITUTE(SUBSTITUTE(INDEX(artwork.xlsx!K:K,QUOTIENT(ROW(A781)-1,3)+2),"'","\'"),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IF(MOD(ROW(A781)-1,3)=2,"","")))</f>
        <v>id: "hovel",  frenchName: "Cabane",  artwork: "http://wiki.dominionstrategy.com/images/4/4a/HovelArt.jpg",</v>
      </c>
    </row>
    <row r="787" spans="1:3" ht="90" x14ac:dyDescent="0.25">
      <c r="A787" t="str">
        <f>IF(AND(MOD(ROW(A782)-1,3)=0,INDEX(artwork.xlsx!G:G,QUOTIENT(ROW(A782)-1,3)+2)&lt;&gt;""),"/* "&amp;INDEX(artwork.xlsx!G:G,QUOTIENT(ROW(A782)-1,3)+2)&amp;" */","  ")&amp;
IF(AND(INDEX(artwork.xlsx!F:F,QUOTIENT(ROW(A782)-1,3)+2)&lt;&gt;""),"/* "&amp;INDEX(artwork.xlsx!F:F,QUOTIENT(ROW(A782)-1,3)+2)&amp;" */","  ")&amp;IF(AND(ISERROR(MATCH("},",B787:B$5003,0)), ISERROR(MATCH("    ];",$A$5:A786,0))),"];","")</f>
        <v xml:space="preserve">    </v>
      </c>
      <c r="B787" t="str">
        <f t="shared" si="15"/>
        <v/>
      </c>
      <c r="C787" s="18" t="str">
        <f>IF(AND(MOD(ROW(A782)-1,3)=0, INDEX(artwork.xlsx!J:J,QUOTIENT(ROW(A782)-1,3)+2)&lt;&gt;""),
     artwork.xlsx!$H$1&amp;": """ &amp;SUBSTITUTE(INDEX(artwork.xlsx!H:H,QUOTIENT(ROW(A782)-1,3)+2)," ","") &amp;""",  " &amp;
     artwork.xlsx!$J$1&amp; ": """ &amp; INDEX(artwork.xlsx!J:J,QUOTIENT(ROW(A782)-1,3)+2) &amp;""",  " &amp;
     artwork.xlsx!$L$1&amp; ": """ &amp; SUBSTITUTE(IF(LEFT(INDEX(artwork.xlsx!L:L,QUOTIENT(ROW(A782)-1,3)+2),4)="http","",artwork.xlsx!$M$1) &amp; INDEX(artwork.xlsx!L:L,QUOTIENT(ROW(A782)-1,3)+2),artwork.xlsx!$N$1,"") &amp; """,",
 IF(AND(MOD(ROW(A782)-1,3)=1,INDEX(artwork.xlsx!J:J,QUOTIENT(ROW(A782)-1,3)+2)&lt;&gt;""),
SUBSTITUTE(    artwork.xlsx!$K$1&amp;": '\\n" &amp;
SUBSTITUTE(SUBSTITUTE(SUBSTITUTE(SUBSTITUTE(SUBSTITUTE(INDEX(artwork.xlsx!K:K,QUOTIENT(ROW(A782)-1,3)+2),"'","\'"),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IF(MOD(ROW(A782)-1,3)=2,"","")))</f>
        <v>text_html: '\
&lt;div class="card-text" style="top:47px;"&gt;&lt;div style="position:relative; top:10px;"&gt;&lt;div style="line-height:18px;"&gt;\
&lt;div style="display:inline;"&gt;&lt;div style="display:inline; font-size:19px;"&gt;Quand vous achetez une carte&lt;/div&gt;&lt;/div&gt;&lt;br&gt;\
&lt;div style="display:inline;"&gt;&lt;div style="display:inline; font-size:19px;"&gt;Victoire, vous pouvez écarter&lt;/div&gt;&lt;/div&gt;&lt;br&gt;\
&lt;div style="display:inline;"&gt;&lt;div style="display:inline; font-size:19px;"&gt;cette carte de votre main.&lt;/div&gt;&lt;/div&gt;&lt;br&gt;\
&lt;/div&gt;&lt;/div&gt;&lt;/div&gt;'</v>
      </c>
    </row>
    <row r="788" spans="1:3" x14ac:dyDescent="0.25">
      <c r="A788" t="str">
        <f>IF(AND(MOD(ROW(A783)-1,3)=0,INDEX(artwork.xlsx!G:G,QUOTIENT(ROW(A783)-1,3)+2)&lt;&gt;""),"/* "&amp;INDEX(artwork.xlsx!G:G,QUOTIENT(ROW(A783)-1,3)+2)&amp;" */","  ")&amp;
IF(AND(INDEX(artwork.xlsx!F:F,QUOTIENT(ROW(A783)-1,3)+2)&lt;&gt;""),"/* "&amp;INDEX(artwork.xlsx!F:F,QUOTIENT(ROW(A783)-1,3)+2)&amp;" */","  ")&amp;IF(AND(ISERROR(MATCH("},",B788:B$5003,0)), ISERROR(MATCH("    ];",$A$5:A784,0))),"];","")</f>
        <v xml:space="preserve">    </v>
      </c>
      <c r="B788" t="str">
        <f t="shared" si="15"/>
        <v>},</v>
      </c>
      <c r="C788" s="18" t="str">
        <f>IF(AND(MOD(ROW(A783)-1,3)=0, INDEX(artwork.xlsx!J:J,QUOTIENT(ROW(A783)-1,3)+2)&lt;&gt;""),
     artwork.xlsx!$H$1&amp;": """ &amp;SUBSTITUTE(INDEX(artwork.xlsx!H:H,QUOTIENT(ROW(A783)-1,3)+2)," ","") &amp;""",  " &amp;
     artwork.xlsx!$J$1&amp; ": """ &amp; INDEX(artwork.xlsx!J:J,QUOTIENT(ROW(A783)-1,3)+2) &amp;""",  " &amp;
     artwork.xlsx!$L$1&amp; ": """ &amp; SUBSTITUTE(IF(LEFT(INDEX(artwork.xlsx!L:L,QUOTIENT(ROW(A783)-1,3)+2),4)="http","",artwork.xlsx!$M$1) &amp; INDEX(artwork.xlsx!L:L,QUOTIENT(ROW(A783)-1,3)+2),artwork.xlsx!$N$1,"") &amp; """,",
 IF(AND(MOD(ROW(A783)-1,3)=1,INDEX(artwork.xlsx!J:J,QUOTIENT(ROW(A783)-1,3)+2)&lt;&gt;""),
SUBSTITUTE(    artwork.xlsx!$K$1&amp;": '\\n" &amp;
SUBSTITUTE(SUBSTITUTE(SUBSTITUTE(SUBSTITUTE(SUBSTITUTE(INDEX(artwork.xlsx!K:K,QUOTIENT(ROW(A783)-1,3)+2),"'","\'"),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IF(MOD(ROW(A783)-1,3)=2,"","")))</f>
        <v/>
      </c>
    </row>
    <row r="789" spans="1:3" x14ac:dyDescent="0.25">
      <c r="A789" t="str">
        <f>IF(AND(MOD(ROW(A784)-1,3)=0,INDEX(artwork.xlsx!G:G,QUOTIENT(ROW(A784)-1,3)+2)&lt;&gt;""),"/* "&amp;INDEX(artwork.xlsx!G:G,QUOTIENT(ROW(A784)-1,3)+2)&amp;" */","  ")&amp;
IF(AND(INDEX(artwork.xlsx!F:F,QUOTIENT(ROW(A784)-1,3)+2)&lt;&gt;""),"/* "&amp;INDEX(artwork.xlsx!F:F,QUOTIENT(ROW(A784)-1,3)+2)&amp;" */","  ")&amp;IF(AND(ISERROR(MATCH("},",B789:B$5003,0)), ISERROR(MATCH("    ];",$A$5:A785,0))),"];","")</f>
        <v xml:space="preserve">    </v>
      </c>
      <c r="B789" t="str">
        <f t="shared" si="15"/>
        <v>{</v>
      </c>
      <c r="C789" s="18" t="str">
        <f>IF(AND(MOD(ROW(A784)-1,3)=0, INDEX(artwork.xlsx!J:J,QUOTIENT(ROW(A784)-1,3)+2)&lt;&gt;""),
     artwork.xlsx!$H$1&amp;": """ &amp;SUBSTITUTE(INDEX(artwork.xlsx!H:H,QUOTIENT(ROW(A784)-1,3)+2)," ","") &amp;""",  " &amp;
     artwork.xlsx!$J$1&amp; ": """ &amp; INDEX(artwork.xlsx!J:J,QUOTIENT(ROW(A784)-1,3)+2) &amp;""",  " &amp;
     artwork.xlsx!$L$1&amp; ": """ &amp; SUBSTITUTE(IF(LEFT(INDEX(artwork.xlsx!L:L,QUOTIENT(ROW(A784)-1,3)+2),4)="http","",artwork.xlsx!$M$1) &amp; INDEX(artwork.xlsx!L:L,QUOTIENT(ROW(A784)-1,3)+2),artwork.xlsx!$N$1,"") &amp; """,",
 IF(AND(MOD(ROW(A784)-1,3)=1,INDEX(artwork.xlsx!J:J,QUOTIENT(ROW(A784)-1,3)+2)&lt;&gt;""),
SUBSTITUTE(    artwork.xlsx!$K$1&amp;": '\\n" &amp;
SUBSTITUTE(SUBSTITUTE(SUBSTITUTE(SUBSTITUTE(SUBSTITUTE(INDEX(artwork.xlsx!K:K,QUOTIENT(ROW(A784)-1,3)+2),"'","\'"),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IF(MOD(ROW(A784)-1,3)=2,"","")))</f>
        <v>id: "necropolis",  frenchName: "Nécropole",  artwork: "http://wiki.dominionstrategy.com/images/f/fe/NecropolisArt.jpg",</v>
      </c>
    </row>
    <row r="790" spans="1:3" ht="60" x14ac:dyDescent="0.25">
      <c r="A790" t="str">
        <f>IF(AND(MOD(ROW(A785)-1,3)=0,INDEX(artwork.xlsx!G:G,QUOTIENT(ROW(A785)-1,3)+2)&lt;&gt;""),"/* "&amp;INDEX(artwork.xlsx!G:G,QUOTIENT(ROW(A785)-1,3)+2)&amp;" */","  ")&amp;
IF(AND(INDEX(artwork.xlsx!F:F,QUOTIENT(ROW(A785)-1,3)+2)&lt;&gt;""),"/* "&amp;INDEX(artwork.xlsx!F:F,QUOTIENT(ROW(A785)-1,3)+2)&amp;" */","  ")&amp;IF(AND(ISERROR(MATCH("},",B790:B$5003,0)), ISERROR(MATCH("    ];",$A$5:A789,0))),"];","")</f>
        <v xml:space="preserve">    </v>
      </c>
      <c r="B790" t="str">
        <f t="shared" si="15"/>
        <v/>
      </c>
      <c r="C790" s="18" t="str">
        <f>IF(AND(MOD(ROW(A785)-1,3)=0, INDEX(artwork.xlsx!J:J,QUOTIENT(ROW(A785)-1,3)+2)&lt;&gt;""),
     artwork.xlsx!$H$1&amp;": """ &amp;SUBSTITUTE(INDEX(artwork.xlsx!H:H,QUOTIENT(ROW(A785)-1,3)+2)," ","") &amp;""",  " &amp;
     artwork.xlsx!$J$1&amp; ": """ &amp; INDEX(artwork.xlsx!J:J,QUOTIENT(ROW(A785)-1,3)+2) &amp;""",  " &amp;
     artwork.xlsx!$L$1&amp; ": """ &amp; SUBSTITUTE(IF(LEFT(INDEX(artwork.xlsx!L:L,QUOTIENT(ROW(A785)-1,3)+2),4)="http","",artwork.xlsx!$M$1) &amp; INDEX(artwork.xlsx!L:L,QUOTIENT(ROW(A785)-1,3)+2),artwork.xlsx!$N$1,"") &amp; """,",
 IF(AND(MOD(ROW(A785)-1,3)=1,INDEX(artwork.xlsx!J:J,QUOTIENT(ROW(A785)-1,3)+2)&lt;&gt;""),
SUBSTITUTE(    artwork.xlsx!$K$1&amp;": '\\n" &amp;
SUBSTITUTE(SUBSTITUTE(SUBSTITUTE(SUBSTITUTE(SUBSTITUTE(INDEX(artwork.xlsx!K:K,QUOTIENT(ROW(A785)-1,3)+2),"'","\'"),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IF(MOD(ROW(A785)-1,3)=2,"","")))</f>
        <v>text_html: '\
&lt;div class="card-text" style="top:73px;"&gt;&lt;div style="font-weight: bold;"&gt;\
&lt;div style="display:inline;"&gt;+2 Actions&lt;/div&gt;&lt;br&gt;\
&lt;/div&gt;&lt;/div&gt;'</v>
      </c>
    </row>
    <row r="791" spans="1:3" x14ac:dyDescent="0.25">
      <c r="A791" t="str">
        <f>IF(AND(MOD(ROW(A786)-1,3)=0,INDEX(artwork.xlsx!G:G,QUOTIENT(ROW(A786)-1,3)+2)&lt;&gt;""),"/* "&amp;INDEX(artwork.xlsx!G:G,QUOTIENT(ROW(A786)-1,3)+2)&amp;" */","  ")&amp;
IF(AND(INDEX(artwork.xlsx!F:F,QUOTIENT(ROW(A786)-1,3)+2)&lt;&gt;""),"/* "&amp;INDEX(artwork.xlsx!F:F,QUOTIENT(ROW(A786)-1,3)+2)&amp;" */","  ")&amp;IF(AND(ISERROR(MATCH("},",B791:B$5003,0)), ISERROR(MATCH("    ];",$A$5:A787,0))),"];","")</f>
        <v xml:space="preserve">    </v>
      </c>
      <c r="B791" t="str">
        <f t="shared" si="15"/>
        <v>},</v>
      </c>
      <c r="C791" s="18" t="str">
        <f>IF(AND(MOD(ROW(A786)-1,3)=0, INDEX(artwork.xlsx!J:J,QUOTIENT(ROW(A786)-1,3)+2)&lt;&gt;""),
     artwork.xlsx!$H$1&amp;": """ &amp;SUBSTITUTE(INDEX(artwork.xlsx!H:H,QUOTIENT(ROW(A786)-1,3)+2)," ","") &amp;""",  " &amp;
     artwork.xlsx!$J$1&amp; ": """ &amp; INDEX(artwork.xlsx!J:J,QUOTIENT(ROW(A786)-1,3)+2) &amp;""",  " &amp;
     artwork.xlsx!$L$1&amp; ": """ &amp; SUBSTITUTE(IF(LEFT(INDEX(artwork.xlsx!L:L,QUOTIENT(ROW(A786)-1,3)+2),4)="http","",artwork.xlsx!$M$1) &amp; INDEX(artwork.xlsx!L:L,QUOTIENT(ROW(A786)-1,3)+2),artwork.xlsx!$N$1,"") &amp; """,",
 IF(AND(MOD(ROW(A786)-1,3)=1,INDEX(artwork.xlsx!J:J,QUOTIENT(ROW(A786)-1,3)+2)&lt;&gt;""),
SUBSTITUTE(    artwork.xlsx!$K$1&amp;": '\\n" &amp;
SUBSTITUTE(SUBSTITUTE(SUBSTITUTE(SUBSTITUTE(SUBSTITUTE(INDEX(artwork.xlsx!K:K,QUOTIENT(ROW(A786)-1,3)+2),"'","\'"),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IF(MOD(ROW(A786)-1,3)=2,"","")))</f>
        <v/>
      </c>
    </row>
    <row r="792" spans="1:3" x14ac:dyDescent="0.25">
      <c r="A792" t="str">
        <f>IF(AND(MOD(ROW(A787)-1,3)=0,INDEX(artwork.xlsx!G:G,QUOTIENT(ROW(A787)-1,3)+2)&lt;&gt;""),"/* "&amp;INDEX(artwork.xlsx!G:G,QUOTIENT(ROW(A787)-1,3)+2)&amp;" */","  ")&amp;
IF(AND(INDEX(artwork.xlsx!F:F,QUOTIENT(ROW(A787)-1,3)+2)&lt;&gt;""),"/* "&amp;INDEX(artwork.xlsx!F:F,QUOTIENT(ROW(A787)-1,3)+2)&amp;" */","  ")&amp;IF(AND(ISERROR(MATCH("},",B792:B$5003,0)), ISERROR(MATCH("    ];",$A$5:A788,0))),"];","")</f>
        <v xml:space="preserve">    </v>
      </c>
      <c r="B792" t="str">
        <f t="shared" si="15"/>
        <v>{</v>
      </c>
      <c r="C792" s="18" t="str">
        <f>IF(AND(MOD(ROW(A787)-1,3)=0, INDEX(artwork.xlsx!J:J,QUOTIENT(ROW(A787)-1,3)+2)&lt;&gt;""),
     artwork.xlsx!$H$1&amp;": """ &amp;SUBSTITUTE(INDEX(artwork.xlsx!H:H,QUOTIENT(ROW(A787)-1,3)+2)," ","") &amp;""",  " &amp;
     artwork.xlsx!$J$1&amp; ": """ &amp; INDEX(artwork.xlsx!J:J,QUOTIENT(ROW(A787)-1,3)+2) &amp;""",  " &amp;
     artwork.xlsx!$L$1&amp; ": """ &amp; SUBSTITUTE(IF(LEFT(INDEX(artwork.xlsx!L:L,QUOTIENT(ROW(A787)-1,3)+2),4)="http","",artwork.xlsx!$M$1) &amp; INDEX(artwork.xlsx!L:L,QUOTIENT(ROW(A787)-1,3)+2),artwork.xlsx!$N$1,"") &amp; """,",
 IF(AND(MOD(ROW(A787)-1,3)=1,INDEX(artwork.xlsx!J:J,QUOTIENT(ROW(A787)-1,3)+2)&lt;&gt;""),
SUBSTITUTE(    artwork.xlsx!$K$1&amp;": '\\n" &amp;
SUBSTITUTE(SUBSTITUTE(SUBSTITUTE(SUBSTITUTE(SUBSTITUTE(INDEX(artwork.xlsx!K:K,QUOTIENT(ROW(A787)-1,3)+2),"'","\'"),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IF(MOD(ROW(A787)-1,3)=2,"","")))</f>
        <v>id: "overgrownestate",  frenchName: "Domaine luxuriant",  artwork: "http://wiki.dominionstrategy.com/images/7/71/Overgrown_EstateArt.jpg",</v>
      </c>
    </row>
    <row r="793" spans="1:3" ht="150" x14ac:dyDescent="0.25">
      <c r="A793" t="str">
        <f>IF(AND(MOD(ROW(A788)-1,3)=0,INDEX(artwork.xlsx!G:G,QUOTIENT(ROW(A788)-1,3)+2)&lt;&gt;""),"/* "&amp;INDEX(artwork.xlsx!G:G,QUOTIENT(ROW(A788)-1,3)+2)&amp;" */","  ")&amp;
IF(AND(INDEX(artwork.xlsx!F:F,QUOTIENT(ROW(A788)-1,3)+2)&lt;&gt;""),"/* "&amp;INDEX(artwork.xlsx!F:F,QUOTIENT(ROW(A788)-1,3)+2)&amp;" */","  ")&amp;IF(AND(ISERROR(MATCH("},",B793:B$5003,0)), ISERROR(MATCH("    ];",$A$5:A792,0))),"];","")</f>
        <v xml:space="preserve">    </v>
      </c>
      <c r="B793" t="str">
        <f t="shared" si="15"/>
        <v/>
      </c>
      <c r="C793" s="18" t="str">
        <f>IF(AND(MOD(ROW(A788)-1,3)=0, INDEX(artwork.xlsx!J:J,QUOTIENT(ROW(A788)-1,3)+2)&lt;&gt;""),
     artwork.xlsx!$H$1&amp;": """ &amp;SUBSTITUTE(INDEX(artwork.xlsx!H:H,QUOTIENT(ROW(A788)-1,3)+2)," ","") &amp;""",  " &amp;
     artwork.xlsx!$J$1&amp; ": """ &amp; INDEX(artwork.xlsx!J:J,QUOTIENT(ROW(A788)-1,3)+2) &amp;""",  " &amp;
     artwork.xlsx!$L$1&amp; ": """ &amp; SUBSTITUTE(IF(LEFT(INDEX(artwork.xlsx!L:L,QUOTIENT(ROW(A788)-1,3)+2),4)="http","",artwork.xlsx!$M$1) &amp; INDEX(artwork.xlsx!L:L,QUOTIENT(ROW(A788)-1,3)+2),artwork.xlsx!$N$1,"") &amp; """,",
 IF(AND(MOD(ROW(A788)-1,3)=1,INDEX(artwork.xlsx!J:J,QUOTIENT(ROW(A788)-1,3)+2)&lt;&gt;""),
SUBSTITUTE(    artwork.xlsx!$K$1&amp;": '\\n" &amp;
SUBSTITUTE(SUBSTITUTE(SUBSTITUTE(SUBSTITUTE(SUBSTITUTE(INDEX(artwork.xlsx!K:K,QUOTIENT(ROW(A788)-1,3)+2),"'","\'"),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IF(MOD(ROW(A788)-1,3)=2,"","")))</f>
        <v>text_html: '\
&lt;div class="card-text" style="top:55px;"&gt;&lt;div style="position: relative; left:-15px;top:-30px;"&gt;\
&lt;div class="card-text-vp-icon-container" style="display:inline; transform:scale(0.5); top:-10px;"&gt;\
&lt;div class="card-text-vp-text-container"&gt;\
&lt;div class="card-text-vp-text" style="top:8px;"&gt;0&lt;/div&gt;&lt;/div&gt;\
&lt;div class="card-text-vp-icon"&gt;&lt;/div&gt;&lt;/div&gt;&lt;/div&gt;&lt;div class="horizontal-line" style="width:200px; height:3px;margin-top:30px;"&gt;&lt;/div&gt;&lt;div style="position:relative; top:23px;"&gt;&lt;div style="line-height:19px;"&gt;\
&lt;div style="display:inline;"&gt;&lt;div style="display:inline; font-size:19px;"&gt;Quand vous écartez cette carte, &lt;/div&gt;&lt;/div&gt;&lt;br&gt;\
&lt;div style="display:inline;"&gt;&lt;div style="display:inline; font-size:19px;"&gt;&lt;div style="display: inline; font-weight: bold;"&gt;+1 Carte&lt;/div&gt;.&lt;/div&gt;&lt;/div&gt;&lt;br&gt;\
&lt;/div&gt;&lt;/div&gt;&lt;/div&gt;'</v>
      </c>
    </row>
    <row r="794" spans="1:3" x14ac:dyDescent="0.25">
      <c r="A794" t="str">
        <f>IF(AND(MOD(ROW(A789)-1,3)=0,INDEX(artwork.xlsx!G:G,QUOTIENT(ROW(A789)-1,3)+2)&lt;&gt;""),"/* "&amp;INDEX(artwork.xlsx!G:G,QUOTIENT(ROW(A789)-1,3)+2)&amp;" */","  ")&amp;
IF(AND(INDEX(artwork.xlsx!F:F,QUOTIENT(ROW(A789)-1,3)+2)&lt;&gt;""),"/* "&amp;INDEX(artwork.xlsx!F:F,QUOTIENT(ROW(A789)-1,3)+2)&amp;" */","  ")&amp;IF(AND(ISERROR(MATCH("},",B794:B$5003,0)), ISERROR(MATCH("    ];",$A$5:A790,0))),"];","")</f>
        <v xml:space="preserve">    </v>
      </c>
      <c r="B794" t="str">
        <f t="shared" si="15"/>
        <v>},</v>
      </c>
      <c r="C794" s="18" t="str">
        <f>IF(AND(MOD(ROW(A789)-1,3)=0, INDEX(artwork.xlsx!J:J,QUOTIENT(ROW(A789)-1,3)+2)&lt;&gt;""),
     artwork.xlsx!$H$1&amp;": """ &amp;SUBSTITUTE(INDEX(artwork.xlsx!H:H,QUOTIENT(ROW(A789)-1,3)+2)," ","") &amp;""",  " &amp;
     artwork.xlsx!$J$1&amp; ": """ &amp; INDEX(artwork.xlsx!J:J,QUOTIENT(ROW(A789)-1,3)+2) &amp;""",  " &amp;
     artwork.xlsx!$L$1&amp; ": """ &amp; SUBSTITUTE(IF(LEFT(INDEX(artwork.xlsx!L:L,QUOTIENT(ROW(A789)-1,3)+2),4)="http","",artwork.xlsx!$M$1) &amp; INDEX(artwork.xlsx!L:L,QUOTIENT(ROW(A789)-1,3)+2),artwork.xlsx!$N$1,"") &amp; """,",
 IF(AND(MOD(ROW(A789)-1,3)=1,INDEX(artwork.xlsx!J:J,QUOTIENT(ROW(A789)-1,3)+2)&lt;&gt;""),
SUBSTITUTE(    artwork.xlsx!$K$1&amp;": '\\n" &amp;
SUBSTITUTE(SUBSTITUTE(SUBSTITUTE(SUBSTITUTE(SUBSTITUTE(INDEX(artwork.xlsx!K:K,QUOTIENT(ROW(A789)-1,3)+2),"'","\'"),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IF(MOD(ROW(A789)-1,3)=2,"","")))</f>
        <v/>
      </c>
    </row>
    <row r="795" spans="1:3" x14ac:dyDescent="0.25">
      <c r="A795" t="str">
        <f>IF(AND(MOD(ROW(A790)-1,3)=0,INDEX(artwork.xlsx!G:G,QUOTIENT(ROW(A790)-1,3)+2)&lt;&gt;""),"/* "&amp;INDEX(artwork.xlsx!G:G,QUOTIENT(ROW(A790)-1,3)+2)&amp;" */","  ")&amp;
IF(AND(INDEX(artwork.xlsx!F:F,QUOTIENT(ROW(A790)-1,3)+2)&lt;&gt;""),"/* "&amp;INDEX(artwork.xlsx!F:F,QUOTIENT(ROW(A790)-1,3)+2)&amp;" */","  ")&amp;IF(AND(ISERROR(MATCH("},",B795:B$5003,0)), ISERROR(MATCH("    ];",$A$5:A791,0))),"];","")</f>
        <v xml:space="preserve">    </v>
      </c>
      <c r="B795" t="str">
        <f t="shared" si="15"/>
        <v>{</v>
      </c>
      <c r="C795" s="18" t="str">
        <f>IF(AND(MOD(ROW(A790)-1,3)=0, INDEX(artwork.xlsx!J:J,QUOTIENT(ROW(A790)-1,3)+2)&lt;&gt;""),
     artwork.xlsx!$H$1&amp;": """ &amp;SUBSTITUTE(INDEX(artwork.xlsx!H:H,QUOTIENT(ROW(A790)-1,3)+2)," ","") &amp;""",  " &amp;
     artwork.xlsx!$J$1&amp; ": """ &amp; INDEX(artwork.xlsx!J:J,QUOTIENT(ROW(A790)-1,3)+2) &amp;""",  " &amp;
     artwork.xlsx!$L$1&amp; ": """ &amp; SUBSTITUTE(IF(LEFT(INDEX(artwork.xlsx!L:L,QUOTIENT(ROW(A790)-1,3)+2),4)="http","",artwork.xlsx!$M$1) &amp; INDEX(artwork.xlsx!L:L,QUOTIENT(ROW(A790)-1,3)+2),artwork.xlsx!$N$1,"") &amp; """,",
 IF(AND(MOD(ROW(A790)-1,3)=1,INDEX(artwork.xlsx!J:J,QUOTIENT(ROW(A790)-1,3)+2)&lt;&gt;""),
SUBSTITUTE(    artwork.xlsx!$K$1&amp;": '\\n" &amp;
SUBSTITUTE(SUBSTITUTE(SUBSTITUTE(SUBSTITUTE(SUBSTITUTE(INDEX(artwork.xlsx!K:K,QUOTIENT(ROW(A790)-1,3)+2),"'","\'"),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IF(MOD(ROW(A790)-1,3)=2,"","")))</f>
        <v>id: "knights",  frenchName: "Chevaliers",  artwork: "http://wiki.dominionstrategy.com/images/7/7b/KnightsArt.jpg",</v>
      </c>
    </row>
    <row r="796" spans="1:3" ht="135" x14ac:dyDescent="0.25">
      <c r="A796" t="str">
        <f>IF(AND(MOD(ROW(A791)-1,3)=0,INDEX(artwork.xlsx!G:G,QUOTIENT(ROW(A791)-1,3)+2)&lt;&gt;""),"/* "&amp;INDEX(artwork.xlsx!G:G,QUOTIENT(ROW(A791)-1,3)+2)&amp;" */","  ")&amp;
IF(AND(INDEX(artwork.xlsx!F:F,QUOTIENT(ROW(A791)-1,3)+2)&lt;&gt;""),"/* "&amp;INDEX(artwork.xlsx!F:F,QUOTIENT(ROW(A791)-1,3)+2)&amp;" */","  ")&amp;IF(AND(ISERROR(MATCH("},",B796:B$5003,0)), ISERROR(MATCH("    ];",$A$5:A795,0))),"];","")</f>
        <v xml:space="preserve">    </v>
      </c>
      <c r="B796" t="str">
        <f t="shared" si="15"/>
        <v/>
      </c>
      <c r="C796" s="18" t="str">
        <f>IF(AND(MOD(ROW(A791)-1,3)=0, INDEX(artwork.xlsx!J:J,QUOTIENT(ROW(A791)-1,3)+2)&lt;&gt;""),
     artwork.xlsx!$H$1&amp;": """ &amp;SUBSTITUTE(INDEX(artwork.xlsx!H:H,QUOTIENT(ROW(A791)-1,3)+2)," ","") &amp;""",  " &amp;
     artwork.xlsx!$J$1&amp; ": """ &amp; INDEX(artwork.xlsx!J:J,QUOTIENT(ROW(A791)-1,3)+2) &amp;""",  " &amp;
     artwork.xlsx!$L$1&amp; ": """ &amp; SUBSTITUTE(IF(LEFT(INDEX(artwork.xlsx!L:L,QUOTIENT(ROW(A791)-1,3)+2),4)="http","",artwork.xlsx!$M$1) &amp; INDEX(artwork.xlsx!L:L,QUOTIENT(ROW(A791)-1,3)+2),artwork.xlsx!$N$1,"") &amp; """,",
 IF(AND(MOD(ROW(A791)-1,3)=1,INDEX(artwork.xlsx!J:J,QUOTIENT(ROW(A791)-1,3)+2)&lt;&gt;""),
SUBSTITUTE(    artwork.xlsx!$K$1&amp;": '\\n" &amp;
SUBSTITUTE(SUBSTITUTE(SUBSTITUTE(SUBSTITUTE(SUBSTITUTE(INDEX(artwork.xlsx!K:K,QUOTIENT(ROW(A791)-1,3)+2),"'","\'"),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IF(MOD(ROW(A791)-1,3)=2,"","")))</f>
        <v>text_html: '\
&lt;div class="card-text" style="top:10px;"&gt;&lt;div style="position:relative; top:15px;"&gt;&lt;div style="line-height:18px;"&gt;\
&lt;div style="display:inline;"&gt;&lt;div style="display:inline; font-size:18px;"&gt;Au début de chaque partie avec les&lt;/div&gt;&lt;/div&gt;&lt;br&gt;\
&lt;div style="display:inline;"&gt;&lt;div style="display:inline; font-size:18px;"&gt;cartes &lt;i&gt;Chevalier&lt;/i&gt;, mélangez la pile&lt;/div&gt;&lt;/div&gt;&lt;br&gt;\
&lt;div style="display:inline;"&gt;&lt;div style="display:inline; font-size:18px;"&gt;&lt;i&gt;Chevalier&lt;/i&gt;. Gardez cette pile face&lt;/div&gt;&lt;/div&gt;&lt;br&gt;\
&lt;div style="display:inline;"&gt;&lt;div style="display:inline; font-size:18px;"&gt;cachée, à l\'exception de la première&lt;/div&gt;&lt;/div&gt;&lt;br&gt;\
&lt;div style="display:inline;"&gt;&lt;div style="display:inline; font-size:18px;"&gt;carte qui est la seule carte pouvant&lt;/div&gt;&lt;/div&gt;&lt;br&gt;\
&lt;div style="display:inline;"&gt;&lt;div style="display:inline; font-size:18px;"&gt;être achetée ou reçue.&lt;/div&gt;&lt;/div&gt;&lt;br&gt;\
&lt;/div&gt;&lt;/div&gt;&lt;/div&gt;'</v>
      </c>
    </row>
    <row r="797" spans="1:3" x14ac:dyDescent="0.25">
      <c r="A797" t="str">
        <f>IF(AND(MOD(ROW(A792)-1,3)=0,INDEX(artwork.xlsx!G:G,QUOTIENT(ROW(A792)-1,3)+2)&lt;&gt;""),"/* "&amp;INDEX(artwork.xlsx!G:G,QUOTIENT(ROW(A792)-1,3)+2)&amp;" */","  ")&amp;
IF(AND(INDEX(artwork.xlsx!F:F,QUOTIENT(ROW(A792)-1,3)+2)&lt;&gt;""),"/* "&amp;INDEX(artwork.xlsx!F:F,QUOTIENT(ROW(A792)-1,3)+2)&amp;" */","  ")&amp;IF(AND(ISERROR(MATCH("},",B797:B$5003,0)), ISERROR(MATCH("    ];",$A$5:A793,0))),"];","")</f>
        <v xml:space="preserve">    </v>
      </c>
      <c r="B797" t="str">
        <f t="shared" si="15"/>
        <v>},</v>
      </c>
      <c r="C797" s="18" t="str">
        <f>IF(AND(MOD(ROW(A792)-1,3)=0, INDEX(artwork.xlsx!J:J,QUOTIENT(ROW(A792)-1,3)+2)&lt;&gt;""),
     artwork.xlsx!$H$1&amp;": """ &amp;SUBSTITUTE(INDEX(artwork.xlsx!H:H,QUOTIENT(ROW(A792)-1,3)+2)," ","") &amp;""",  " &amp;
     artwork.xlsx!$J$1&amp; ": """ &amp; INDEX(artwork.xlsx!J:J,QUOTIENT(ROW(A792)-1,3)+2) &amp;""",  " &amp;
     artwork.xlsx!$L$1&amp; ": """ &amp; SUBSTITUTE(IF(LEFT(INDEX(artwork.xlsx!L:L,QUOTIENT(ROW(A792)-1,3)+2),4)="http","",artwork.xlsx!$M$1) &amp; INDEX(artwork.xlsx!L:L,QUOTIENT(ROW(A792)-1,3)+2),artwork.xlsx!$N$1,"") &amp; """,",
 IF(AND(MOD(ROW(A792)-1,3)=1,INDEX(artwork.xlsx!J:J,QUOTIENT(ROW(A792)-1,3)+2)&lt;&gt;""),
SUBSTITUTE(    artwork.xlsx!$K$1&amp;": '\\n" &amp;
SUBSTITUTE(SUBSTITUTE(SUBSTITUTE(SUBSTITUTE(SUBSTITUTE(INDEX(artwork.xlsx!K:K,QUOTIENT(ROW(A792)-1,3)+2),"'","\'"),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IF(MOD(ROW(A792)-1,3)=2,"","")))</f>
        <v/>
      </c>
    </row>
    <row r="798" spans="1:3" x14ac:dyDescent="0.25">
      <c r="A798" t="str">
        <f>IF(AND(MOD(ROW(A793)-1,3)=0,INDEX(artwork.xlsx!G:G,QUOTIENT(ROW(A793)-1,3)+2)&lt;&gt;""),"/* "&amp;INDEX(artwork.xlsx!G:G,QUOTIENT(ROW(A793)-1,3)+2)&amp;" */","  ")&amp;
IF(AND(INDEX(artwork.xlsx!F:F,QUOTIENT(ROW(A793)-1,3)+2)&lt;&gt;""),"/* "&amp;INDEX(artwork.xlsx!F:F,QUOTIENT(ROW(A793)-1,3)+2)&amp;" */","  ")&amp;IF(AND(ISERROR(MATCH("},",B798:B$5003,0)), ISERROR(MATCH("    ];",$A$5:A794,0))),"];","")</f>
        <v xml:space="preserve">    </v>
      </c>
      <c r="B798" t="str">
        <f t="shared" si="15"/>
        <v>{</v>
      </c>
      <c r="C798" s="18" t="str">
        <f>IF(AND(MOD(ROW(A793)-1,3)=0, INDEX(artwork.xlsx!J:J,QUOTIENT(ROW(A793)-1,3)+2)&lt;&gt;""),
     artwork.xlsx!$H$1&amp;": """ &amp;SUBSTITUTE(INDEX(artwork.xlsx!H:H,QUOTIENT(ROW(A793)-1,3)+2)," ","") &amp;""",  " &amp;
     artwork.xlsx!$J$1&amp; ": """ &amp; INDEX(artwork.xlsx!J:J,QUOTIENT(ROW(A793)-1,3)+2) &amp;""",  " &amp;
     artwork.xlsx!$L$1&amp; ": """ &amp; SUBSTITUTE(IF(LEFT(INDEX(artwork.xlsx!L:L,QUOTIENT(ROW(A793)-1,3)+2),4)="http","",artwork.xlsx!$M$1) &amp; INDEX(artwork.xlsx!L:L,QUOTIENT(ROW(A793)-1,3)+2),artwork.xlsx!$N$1,"") &amp; """,",
 IF(AND(MOD(ROW(A793)-1,3)=1,INDEX(artwork.xlsx!J:J,QUOTIENT(ROW(A793)-1,3)+2)&lt;&gt;""),
SUBSTITUTE(    artwork.xlsx!$K$1&amp;": '\\n" &amp;
SUBSTITUTE(SUBSTITUTE(SUBSTITUTE(SUBSTITUTE(SUBSTITUTE(INDEX(artwork.xlsx!K:K,QUOTIENT(ROW(A793)-1,3)+2),"'","\'"),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IF(MOD(ROW(A793)-1,3)=2,"","")))</f>
        <v>id: "dameanna",  frenchName: "Dame Anna",  artwork: "/img/artworks/Dame_AnnaArt.jpg",</v>
      </c>
    </row>
    <row r="799" spans="1:3" ht="255" x14ac:dyDescent="0.25">
      <c r="A799" t="str">
        <f>IF(AND(MOD(ROW(A794)-1,3)=0,INDEX(artwork.xlsx!G:G,QUOTIENT(ROW(A794)-1,3)+2)&lt;&gt;""),"/* "&amp;INDEX(artwork.xlsx!G:G,QUOTIENT(ROW(A794)-1,3)+2)&amp;" */","  ")&amp;
IF(AND(INDEX(artwork.xlsx!F:F,QUOTIENT(ROW(A794)-1,3)+2)&lt;&gt;""),"/* "&amp;INDEX(artwork.xlsx!F:F,QUOTIENT(ROW(A794)-1,3)+2)&amp;" */","  ")&amp;IF(AND(ISERROR(MATCH("},",B799:B$5003,0)), ISERROR(MATCH("    ];",$A$5:A798,0))),"];","")</f>
        <v xml:space="preserve">    </v>
      </c>
      <c r="B799" t="str">
        <f t="shared" si="15"/>
        <v/>
      </c>
      <c r="C799" s="18" t="str">
        <f>IF(AND(MOD(ROW(A794)-1,3)=0, INDEX(artwork.xlsx!J:J,QUOTIENT(ROW(A794)-1,3)+2)&lt;&gt;""),
     artwork.xlsx!$H$1&amp;": """ &amp;SUBSTITUTE(INDEX(artwork.xlsx!H:H,QUOTIENT(ROW(A794)-1,3)+2)," ","") &amp;""",  " &amp;
     artwork.xlsx!$J$1&amp; ": """ &amp; INDEX(artwork.xlsx!J:J,QUOTIENT(ROW(A794)-1,3)+2) &amp;""",  " &amp;
     artwork.xlsx!$L$1&amp; ": """ &amp; SUBSTITUTE(IF(LEFT(INDEX(artwork.xlsx!L:L,QUOTIENT(ROW(A794)-1,3)+2),4)="http","",artwork.xlsx!$M$1) &amp; INDEX(artwork.xlsx!L:L,QUOTIENT(ROW(A794)-1,3)+2),artwork.xlsx!$N$1,"") &amp; """,",
 IF(AND(MOD(ROW(A794)-1,3)=1,INDEX(artwork.xlsx!J:J,QUOTIENT(ROW(A794)-1,3)+2)&lt;&gt;""),
SUBSTITUTE(    artwork.xlsx!$K$1&amp;": '\\n" &amp;
SUBSTITUTE(SUBSTITUTE(SUBSTITUTE(SUBSTITUTE(SUBSTITUTE(INDEX(artwork.xlsx!K:K,QUOTIENT(ROW(A794)-1,3)+2),"'","\'"),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IF(MOD(ROW(A794)-1,3)=2,"","")))</f>
        <v>text_html: '\
&lt;div class="card-text" style="top:5px;"&gt;&lt;div style="position:relative; top:0px;"&gt;&lt;div style="line-height:19px;"&gt;\
&lt;div style="display:inline;"&gt;&lt;div style="display:inline; font-size:20px;"&gt;Vous pouvez écarter jusqu\'à&lt;/div&gt;&lt;/div&gt;&lt;br&gt;\
&lt;div style="display:inline;"&gt;&lt;div style="display:inline; font-size:20px;"&gt;deux cartes de votre main.&lt;/div&gt;&lt;/div&gt;&lt;br&gt;\
&lt;/div&gt;&lt;/div&gt;&lt;div style="position:relative; top:10px;"&gt;&lt;div style="line-height:18px;"&gt;\
&lt;div style="display:inline;"&gt;&lt;div style="display:inline; font-size:18px;"&gt;Tous vos adversaires dévoilent les&lt;/div&gt;&lt;/div&gt;&lt;br&gt;\
&lt;div style="display:inline;"&gt;&lt;div style="display:inline; font-size:18px;"&gt;deux cartes du haut de leur pioche, en&lt;/div&gt;&lt;/div&gt;&lt;br&gt;\
&lt;div style="display:inline;"&gt;&lt;div style="display:inline; font-size:18px;"&gt;écartent une coûtant entre       et       ,&lt;/div&gt;&lt;/div&gt;&lt;br&gt;\
&lt;div style="display:inline;"&gt;&lt;div style="display:inline; font-size:18px;"&gt;et défaussent le reste. Si un Chevalier&lt;/div&gt;&lt;/div&gt;&lt;br&gt;\
&lt;div style="display:inline;"&gt;&lt;div style="display:inline; font-size:18px;"&gt;a été écarté, écartez cette carte.&lt;/div&gt;&lt;/div&gt;&lt;br&gt;\
&lt;/div&gt;&lt;/div&gt;\
&lt;div class="card-text-coin-icon" style="transform:scale(0.18); top:100px; display: inline;left:197px;"&gt;\
&lt;div class="card-text-coin-text-container" style="display:inline;"&gt;\
&lt;div class="card-text-coin-text" style="color: black; display:inline; top:8px;"&gt;3&lt;/div&gt;&lt;/div&gt;&lt;/div&gt;\
&lt;div class="card-text-coin-icon" style="transform:scale(0.18); top:100px; display: inline;left:245px;"&gt;\
&lt;div class="card-text-coin-text-container" style="display:inline;"&gt;\
&lt;div class="card-text-coin-text" style="color: black; display:inline; top:8px;"&gt;6&lt;/div&gt;&lt;/div&gt;&lt;/div&gt;&lt;/div&gt;'</v>
      </c>
    </row>
    <row r="800" spans="1:3" x14ac:dyDescent="0.25">
      <c r="A800" t="str">
        <f>IF(AND(MOD(ROW(A795)-1,3)=0,INDEX(artwork.xlsx!G:G,QUOTIENT(ROW(A795)-1,3)+2)&lt;&gt;""),"/* "&amp;INDEX(artwork.xlsx!G:G,QUOTIENT(ROW(A795)-1,3)+2)&amp;" */","  ")&amp;
IF(AND(INDEX(artwork.xlsx!F:F,QUOTIENT(ROW(A795)-1,3)+2)&lt;&gt;""),"/* "&amp;INDEX(artwork.xlsx!F:F,QUOTIENT(ROW(A795)-1,3)+2)&amp;" */","  ")&amp;IF(AND(ISERROR(MATCH("},",B800:B$5003,0)), ISERROR(MATCH("    ];",$A$5:A796,0))),"];","")</f>
        <v xml:space="preserve">    </v>
      </c>
      <c r="B800" t="str">
        <f t="shared" si="15"/>
        <v>},</v>
      </c>
      <c r="C800" s="18" t="str">
        <f>IF(AND(MOD(ROW(A795)-1,3)=0, INDEX(artwork.xlsx!J:J,QUOTIENT(ROW(A795)-1,3)+2)&lt;&gt;""),
     artwork.xlsx!$H$1&amp;": """ &amp;SUBSTITUTE(INDEX(artwork.xlsx!H:H,QUOTIENT(ROW(A795)-1,3)+2)," ","") &amp;""",  " &amp;
     artwork.xlsx!$J$1&amp; ": """ &amp; INDEX(artwork.xlsx!J:J,QUOTIENT(ROW(A795)-1,3)+2) &amp;""",  " &amp;
     artwork.xlsx!$L$1&amp; ": """ &amp; SUBSTITUTE(IF(LEFT(INDEX(artwork.xlsx!L:L,QUOTIENT(ROW(A795)-1,3)+2),4)="http","",artwork.xlsx!$M$1) &amp; INDEX(artwork.xlsx!L:L,QUOTIENT(ROW(A795)-1,3)+2),artwork.xlsx!$N$1,"") &amp; """,",
 IF(AND(MOD(ROW(A795)-1,3)=1,INDEX(artwork.xlsx!J:J,QUOTIENT(ROW(A795)-1,3)+2)&lt;&gt;""),
SUBSTITUTE(    artwork.xlsx!$K$1&amp;": '\\n" &amp;
SUBSTITUTE(SUBSTITUTE(SUBSTITUTE(SUBSTITUTE(SUBSTITUTE(INDEX(artwork.xlsx!K:K,QUOTIENT(ROW(A795)-1,3)+2),"'","\'"),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IF(MOD(ROW(A795)-1,3)=2,"","")))</f>
        <v/>
      </c>
    </row>
    <row r="801" spans="1:3" x14ac:dyDescent="0.25">
      <c r="A801" t="str">
        <f>IF(AND(MOD(ROW(A796)-1,3)=0,INDEX(artwork.xlsx!G:G,QUOTIENT(ROW(A796)-1,3)+2)&lt;&gt;""),"/* "&amp;INDEX(artwork.xlsx!G:G,QUOTIENT(ROW(A796)-1,3)+2)&amp;" */","  ")&amp;
IF(AND(INDEX(artwork.xlsx!F:F,QUOTIENT(ROW(A796)-1,3)+2)&lt;&gt;""),"/* "&amp;INDEX(artwork.xlsx!F:F,QUOTIENT(ROW(A796)-1,3)+2)&amp;" */","  ")&amp;IF(AND(ISERROR(MATCH("},",B801:B$5003,0)), ISERROR(MATCH("    ];",$A$5:A797,0))),"];","")</f>
        <v xml:space="preserve">    </v>
      </c>
      <c r="B801" t="str">
        <f t="shared" si="15"/>
        <v>{</v>
      </c>
      <c r="C801" s="18" t="str">
        <f>IF(AND(MOD(ROW(A796)-1,3)=0, INDEX(artwork.xlsx!J:J,QUOTIENT(ROW(A796)-1,3)+2)&lt;&gt;""),
     artwork.xlsx!$H$1&amp;": """ &amp;SUBSTITUTE(INDEX(artwork.xlsx!H:H,QUOTIENT(ROW(A796)-1,3)+2)," ","") &amp;""",  " &amp;
     artwork.xlsx!$J$1&amp; ": """ &amp; INDEX(artwork.xlsx!J:J,QUOTIENT(ROW(A796)-1,3)+2) &amp;""",  " &amp;
     artwork.xlsx!$L$1&amp; ": """ &amp; SUBSTITUTE(IF(LEFT(INDEX(artwork.xlsx!L:L,QUOTIENT(ROW(A796)-1,3)+2),4)="http","",artwork.xlsx!$M$1) &amp; INDEX(artwork.xlsx!L:L,QUOTIENT(ROW(A796)-1,3)+2),artwork.xlsx!$N$1,"") &amp; """,",
 IF(AND(MOD(ROW(A796)-1,3)=1,INDEX(artwork.xlsx!J:J,QUOTIENT(ROW(A796)-1,3)+2)&lt;&gt;""),
SUBSTITUTE(    artwork.xlsx!$K$1&amp;": '\\n" &amp;
SUBSTITUTE(SUBSTITUTE(SUBSTITUTE(SUBSTITUTE(SUBSTITUTE(INDEX(artwork.xlsx!K:K,QUOTIENT(ROW(A796)-1,3)+2),"'","\'"),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IF(MOD(ROW(A796)-1,3)=2,"","")))</f>
        <v>id: "damejosephine",  frenchName: "Dame Josephine",  artwork: "http://wiki.dominionstrategy.com/images/8/89/Dame_JosephineArt.jpg",</v>
      </c>
    </row>
    <row r="802" spans="1:3" ht="270" x14ac:dyDescent="0.25">
      <c r="A802" t="str">
        <f>IF(AND(MOD(ROW(A797)-1,3)=0,INDEX(artwork.xlsx!G:G,QUOTIENT(ROW(A797)-1,3)+2)&lt;&gt;""),"/* "&amp;INDEX(artwork.xlsx!G:G,QUOTIENT(ROW(A797)-1,3)+2)&amp;" */","  ")&amp;
IF(AND(INDEX(artwork.xlsx!F:F,QUOTIENT(ROW(A797)-1,3)+2)&lt;&gt;""),"/* "&amp;INDEX(artwork.xlsx!F:F,QUOTIENT(ROW(A797)-1,3)+2)&amp;" */","  ")&amp;IF(AND(ISERROR(MATCH("},",B802:B$5003,0)), ISERROR(MATCH("    ];",$A$5:A801,0))),"];","")</f>
        <v xml:space="preserve">    </v>
      </c>
      <c r="B802" t="str">
        <f t="shared" si="15"/>
        <v/>
      </c>
      <c r="C802" s="18" t="str">
        <f>IF(AND(MOD(ROW(A797)-1,3)=0, INDEX(artwork.xlsx!J:J,QUOTIENT(ROW(A797)-1,3)+2)&lt;&gt;""),
     artwork.xlsx!$H$1&amp;": """ &amp;SUBSTITUTE(INDEX(artwork.xlsx!H:H,QUOTIENT(ROW(A797)-1,3)+2)," ","") &amp;""",  " &amp;
     artwork.xlsx!$J$1&amp; ": """ &amp; INDEX(artwork.xlsx!J:J,QUOTIENT(ROW(A797)-1,3)+2) &amp;""",  " &amp;
     artwork.xlsx!$L$1&amp; ": """ &amp; SUBSTITUTE(IF(LEFT(INDEX(artwork.xlsx!L:L,QUOTIENT(ROW(A797)-1,3)+2),4)="http","",artwork.xlsx!$M$1) &amp; INDEX(artwork.xlsx!L:L,QUOTIENT(ROW(A797)-1,3)+2),artwork.xlsx!$N$1,"") &amp; """,",
 IF(AND(MOD(ROW(A797)-1,3)=1,INDEX(artwork.xlsx!J:J,QUOTIENT(ROW(A797)-1,3)+2)&lt;&gt;""),
SUBSTITUTE(    artwork.xlsx!$K$1&amp;": '\\n" &amp;
SUBSTITUTE(SUBSTITUTE(SUBSTITUTE(SUBSTITUTE(SUBSTITUTE(INDEX(artwork.xlsx!K:K,QUOTIENT(ROW(A797)-1,3)+2),"'","\'"),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IF(MOD(ROW(A797)-1,3)=2,"","")))</f>
        <v>text_html: '\
&lt;div class="card-text" style="top:20px;"&gt;&lt;div style="position:relative; top:-10px;"&gt;&lt;div style="line-height:15px;"&gt;\
&lt;div style="display:inline;"&gt;&lt;div style="display:inline; font-size:18px;"&gt;Tous vos adversaires dévoilent les&lt;/div&gt;&lt;/div&gt;&lt;br&gt;\
&lt;div style="display:inline;"&gt;&lt;div style="display:inline; font-size:18px;"&gt;deux cartes du haut de leur pioche, en&lt;/div&gt;&lt;/div&gt;&lt;br&gt;\
&lt;div style="display:inline;"&gt;&lt;div style="display:inline; font-size:18px;"&gt;écartent une coûtant entre       et       ,&lt;/div&gt;&lt;/div&gt;&lt;br&gt;\
&lt;div style="display:inline;"&gt;&lt;div style="display:inline; font-size:18px;"&gt;et défaussent le reste. Si un Chevalier&lt;/div&gt;&lt;/div&gt;&lt;br&gt;\
&lt;div style="display:inline;"&gt;&lt;div style="display:inline; font-size:18px;"&gt;a été écarté, écartez cette carte.&lt;/div&gt;&lt;/div&gt;&lt;br&gt;\
&lt;/div&gt;&lt;/div&gt;\
&lt;div class="card-text-coin-icon" style="transform:scale(0.17); top:30px; display: inline;left:197px;"&gt;\
&lt;div class="card-text-coin-text-container" style="display:inline;"&gt;\
&lt;div class="card-text-coin-text" style="color: black; display:inline; top:8px;"&gt;3&lt;/div&gt;&lt;/div&gt;&lt;/div&gt;\
&lt;div class="card-text-coin-icon" style="transform:scale(0.17); top:30px; display: inline;left:245px;"&gt;\
&lt;div class="card-text-coin-text-container" style="display:inline;"&gt;\
&lt;div class="card-text-coin-text" style="color: black; display:inline; top:8px;"&gt;6&lt;/div&gt;&lt;/div&gt;&lt;/div&gt;&lt;div class="horizontal-line" style="width:200px; height:2px;margin-top:-5px;"&gt;&lt;/div&gt;\
&lt;div class="card-text-vp-icon-container" style="display:inline; transform:scale(0.47); top:100px;"&gt;\
&lt;div class="card-text-vp-text-container"&gt;\
&lt;div class="card-text-vp-text" style="top:8px;"&gt;2&lt;/div&gt;&lt;/div&gt;\
&lt;div class="card-text-vp-icon"&gt;&lt;/div&gt;&lt;/div&gt;&lt;/div&gt;'</v>
      </c>
    </row>
    <row r="803" spans="1:3" x14ac:dyDescent="0.25">
      <c r="A803" t="str">
        <f>IF(AND(MOD(ROW(A798)-1,3)=0,INDEX(artwork.xlsx!G:G,QUOTIENT(ROW(A798)-1,3)+2)&lt;&gt;""),"/* "&amp;INDEX(artwork.xlsx!G:G,QUOTIENT(ROW(A798)-1,3)+2)&amp;" */","  ")&amp;
IF(AND(INDEX(artwork.xlsx!F:F,QUOTIENT(ROW(A798)-1,3)+2)&lt;&gt;""),"/* "&amp;INDEX(artwork.xlsx!F:F,QUOTIENT(ROW(A798)-1,3)+2)&amp;" */","  ")&amp;IF(AND(ISERROR(MATCH("},",B803:B$5003,0)), ISERROR(MATCH("    ];",$A$5:A799,0))),"];","")</f>
        <v xml:space="preserve">    </v>
      </c>
      <c r="B803" t="str">
        <f t="shared" si="15"/>
        <v>},</v>
      </c>
      <c r="C803" s="18" t="str">
        <f>IF(AND(MOD(ROW(A798)-1,3)=0, INDEX(artwork.xlsx!J:J,QUOTIENT(ROW(A798)-1,3)+2)&lt;&gt;""),
     artwork.xlsx!$H$1&amp;": """ &amp;SUBSTITUTE(INDEX(artwork.xlsx!H:H,QUOTIENT(ROW(A798)-1,3)+2)," ","") &amp;""",  " &amp;
     artwork.xlsx!$J$1&amp; ": """ &amp; INDEX(artwork.xlsx!J:J,QUOTIENT(ROW(A798)-1,3)+2) &amp;""",  " &amp;
     artwork.xlsx!$L$1&amp; ": """ &amp; SUBSTITUTE(IF(LEFT(INDEX(artwork.xlsx!L:L,QUOTIENT(ROW(A798)-1,3)+2),4)="http","",artwork.xlsx!$M$1) &amp; INDEX(artwork.xlsx!L:L,QUOTIENT(ROW(A798)-1,3)+2),artwork.xlsx!$N$1,"") &amp; """,",
 IF(AND(MOD(ROW(A798)-1,3)=1,INDEX(artwork.xlsx!J:J,QUOTIENT(ROW(A798)-1,3)+2)&lt;&gt;""),
SUBSTITUTE(    artwork.xlsx!$K$1&amp;": '\\n" &amp;
SUBSTITUTE(SUBSTITUTE(SUBSTITUTE(SUBSTITUTE(SUBSTITUTE(INDEX(artwork.xlsx!K:K,QUOTIENT(ROW(A798)-1,3)+2),"'","\'"),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IF(MOD(ROW(A798)-1,3)=2,"","")))</f>
        <v/>
      </c>
    </row>
    <row r="804" spans="1:3" x14ac:dyDescent="0.25">
      <c r="A804" t="str">
        <f>IF(AND(MOD(ROW(A799)-1,3)=0,INDEX(artwork.xlsx!G:G,QUOTIENT(ROW(A799)-1,3)+2)&lt;&gt;""),"/* "&amp;INDEX(artwork.xlsx!G:G,QUOTIENT(ROW(A799)-1,3)+2)&amp;" */","  ")&amp;
IF(AND(INDEX(artwork.xlsx!F:F,QUOTIENT(ROW(A799)-1,3)+2)&lt;&gt;""),"/* "&amp;INDEX(artwork.xlsx!F:F,QUOTIENT(ROW(A799)-1,3)+2)&amp;" */","  ")&amp;IF(AND(ISERROR(MATCH("},",B804:B$5003,0)), ISERROR(MATCH("    ];",$A$5:A800,0))),"];","")</f>
        <v xml:space="preserve">    </v>
      </c>
      <c r="B804" t="str">
        <f t="shared" si="15"/>
        <v>{</v>
      </c>
      <c r="C804" s="18" t="str">
        <f>IF(AND(MOD(ROW(A799)-1,3)=0, INDEX(artwork.xlsx!J:J,QUOTIENT(ROW(A799)-1,3)+2)&lt;&gt;""),
     artwork.xlsx!$H$1&amp;": """ &amp;SUBSTITUTE(INDEX(artwork.xlsx!H:H,QUOTIENT(ROW(A799)-1,3)+2)," ","") &amp;""",  " &amp;
     artwork.xlsx!$J$1&amp; ": """ &amp; INDEX(artwork.xlsx!J:J,QUOTIENT(ROW(A799)-1,3)+2) &amp;""",  " &amp;
     artwork.xlsx!$L$1&amp; ": """ &amp; SUBSTITUTE(IF(LEFT(INDEX(artwork.xlsx!L:L,QUOTIENT(ROW(A799)-1,3)+2),4)="http","",artwork.xlsx!$M$1) &amp; INDEX(artwork.xlsx!L:L,QUOTIENT(ROW(A799)-1,3)+2),artwork.xlsx!$N$1,"") &amp; """,",
 IF(AND(MOD(ROW(A799)-1,3)=1,INDEX(artwork.xlsx!J:J,QUOTIENT(ROW(A799)-1,3)+2)&lt;&gt;""),
SUBSTITUTE(    artwork.xlsx!$K$1&amp;": '\\n" &amp;
SUBSTITUTE(SUBSTITUTE(SUBSTITUTE(SUBSTITUTE(SUBSTITUTE(INDEX(artwork.xlsx!K:K,QUOTIENT(ROW(A799)-1,3)+2),"'","\'"),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IF(MOD(ROW(A799)-1,3)=2,"","")))</f>
        <v>id: "damemolly",  frenchName: "Dame Molly",  artwork: "http://wiki.dominionstrategy.com/images/5/5a/Dame_MollyArt.jpg",</v>
      </c>
    </row>
    <row r="805" spans="1:3" ht="240" x14ac:dyDescent="0.25">
      <c r="A805" t="str">
        <f>IF(AND(MOD(ROW(A800)-1,3)=0,INDEX(artwork.xlsx!G:G,QUOTIENT(ROW(A800)-1,3)+2)&lt;&gt;""),"/* "&amp;INDEX(artwork.xlsx!G:G,QUOTIENT(ROW(A800)-1,3)+2)&amp;" */","  ")&amp;
IF(AND(INDEX(artwork.xlsx!F:F,QUOTIENT(ROW(A800)-1,3)+2)&lt;&gt;""),"/* "&amp;INDEX(artwork.xlsx!F:F,QUOTIENT(ROW(A800)-1,3)+2)&amp;" */","  ")&amp;IF(AND(ISERROR(MATCH("},",B805:B$5003,0)), ISERROR(MATCH("    ];",$A$5:A804,0))),"];","")</f>
        <v xml:space="preserve">    </v>
      </c>
      <c r="B805" t="str">
        <f t="shared" si="15"/>
        <v/>
      </c>
      <c r="C805" s="18" t="str">
        <f>IF(AND(MOD(ROW(A800)-1,3)=0, INDEX(artwork.xlsx!J:J,QUOTIENT(ROW(A800)-1,3)+2)&lt;&gt;""),
     artwork.xlsx!$H$1&amp;": """ &amp;SUBSTITUTE(INDEX(artwork.xlsx!H:H,QUOTIENT(ROW(A800)-1,3)+2)," ","") &amp;""",  " &amp;
     artwork.xlsx!$J$1&amp; ": """ &amp; INDEX(artwork.xlsx!J:J,QUOTIENT(ROW(A800)-1,3)+2) &amp;""",  " &amp;
     artwork.xlsx!$L$1&amp; ": """ &amp; SUBSTITUTE(IF(LEFT(INDEX(artwork.xlsx!L:L,QUOTIENT(ROW(A800)-1,3)+2),4)="http","",artwork.xlsx!$M$1) &amp; INDEX(artwork.xlsx!L:L,QUOTIENT(ROW(A800)-1,3)+2),artwork.xlsx!$N$1,"") &amp; """,",
 IF(AND(MOD(ROW(A800)-1,3)=1,INDEX(artwork.xlsx!J:J,QUOTIENT(ROW(A800)-1,3)+2)&lt;&gt;""),
SUBSTITUTE(    artwork.xlsx!$K$1&amp;": '\\n" &amp;
SUBSTITUTE(SUBSTITUTE(SUBSTITUTE(SUBSTITUTE(SUBSTITUTE(INDEX(artwork.xlsx!K:K,QUOTIENT(ROW(A800)-1,3)+2),"'","\'"),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IF(MOD(ROW(A800)-1,3)=2,"","")))</f>
        <v>text_html: '\
&lt;div class="card-text" style="top:10px;"&gt;&lt;div style="position:relative; top:10px;"&gt;&lt;div style="font-weight: bold;"&gt;&lt;div style="line-height:19px;"&gt;\
&lt;div style="display:inline;"&gt;&lt;div style="display:inline; font-size:26px;"&gt;+2 Actions&lt;/div&gt;&lt;/div&gt;&lt;br&gt;\
&lt;/div&gt;&lt;/div&gt;&lt;/div&gt;&lt;div style="position:relative; top:20px;"&gt;&lt;div style="line-height:18px;"&gt;\
&lt;div style="display:inline;"&gt;&lt;div style="display:inline; font-size:18px;"&gt;Tous vos adversaires dévoilent les&lt;/div&gt;&lt;/div&gt;&lt;br&gt;\
&lt;div style="display:inline;"&gt;&lt;div style="display:inline; font-size:18px;"&gt;deux cartes du haut de leur pioche, en&lt;/div&gt;&lt;/div&gt;&lt;br&gt;\
&lt;div style="display:inline;"&gt;&lt;div style="display:inline; font-size:18px;"&gt;écartent une coûtant entre       et       ,&lt;/div&gt;&lt;/div&gt;&lt;br&gt;\
&lt;div style="display:inline;"&gt;&lt;div style="display:inline; font-size:18px;"&gt;et défaussent le reste. Si un Chevalier&lt;/div&gt;&lt;/div&gt;&lt;br&gt;\
&lt;div style="display:inline;"&gt;&lt;div style="display:inline; font-size:18px;"&gt;a été écarté, écartez cette carte.&lt;/div&gt;&lt;/div&gt;&lt;br&gt;\
&lt;/div&gt;&lt;/div&gt;\
&lt;div class="card-text-coin-icon" style="transform:scale(0.18); top:86px; display: inline;left:197px;"&gt;\
&lt;div class="card-text-coin-text-container" style="display:inline;"&gt;\
&lt;div class="card-text-coin-text" style="color: black; display:inline; top:8px;"&gt;3&lt;/div&gt;&lt;/div&gt;&lt;/div&gt;\
&lt;div class="card-text-coin-icon" style="transform:scale(0.18); top:86px; display: inline;left:245px;"&gt;\
&lt;div class="card-text-coin-text-container" style="display:inline;"&gt;\
&lt;div class="card-text-coin-text" style="color: black; display:inline; top:8px;"&gt;6&lt;/div&gt;&lt;/div&gt;&lt;/div&gt;&lt;/div&gt;'</v>
      </c>
    </row>
    <row r="806" spans="1:3" x14ac:dyDescent="0.25">
      <c r="A806" t="str">
        <f>IF(AND(MOD(ROW(A801)-1,3)=0,INDEX(artwork.xlsx!G:G,QUOTIENT(ROW(A801)-1,3)+2)&lt;&gt;""),"/* "&amp;INDEX(artwork.xlsx!G:G,QUOTIENT(ROW(A801)-1,3)+2)&amp;" */","  ")&amp;
IF(AND(INDEX(artwork.xlsx!F:F,QUOTIENT(ROW(A801)-1,3)+2)&lt;&gt;""),"/* "&amp;INDEX(artwork.xlsx!F:F,QUOTIENT(ROW(A801)-1,3)+2)&amp;" */","  ")&amp;IF(AND(ISERROR(MATCH("},",B806:B$5003,0)), ISERROR(MATCH("    ];",$A$5:A802,0))),"];","")</f>
        <v xml:space="preserve">    </v>
      </c>
      <c r="B806" t="str">
        <f t="shared" si="15"/>
        <v>},</v>
      </c>
      <c r="C806" s="18" t="str">
        <f>IF(AND(MOD(ROW(A801)-1,3)=0, INDEX(artwork.xlsx!J:J,QUOTIENT(ROW(A801)-1,3)+2)&lt;&gt;""),
     artwork.xlsx!$H$1&amp;": """ &amp;SUBSTITUTE(INDEX(artwork.xlsx!H:H,QUOTIENT(ROW(A801)-1,3)+2)," ","") &amp;""",  " &amp;
     artwork.xlsx!$J$1&amp; ": """ &amp; INDEX(artwork.xlsx!J:J,QUOTIENT(ROW(A801)-1,3)+2) &amp;""",  " &amp;
     artwork.xlsx!$L$1&amp; ": """ &amp; SUBSTITUTE(IF(LEFT(INDEX(artwork.xlsx!L:L,QUOTIENT(ROW(A801)-1,3)+2),4)="http","",artwork.xlsx!$M$1) &amp; INDEX(artwork.xlsx!L:L,QUOTIENT(ROW(A801)-1,3)+2),artwork.xlsx!$N$1,"") &amp; """,",
 IF(AND(MOD(ROW(A801)-1,3)=1,INDEX(artwork.xlsx!J:J,QUOTIENT(ROW(A801)-1,3)+2)&lt;&gt;""),
SUBSTITUTE(    artwork.xlsx!$K$1&amp;": '\\n" &amp;
SUBSTITUTE(SUBSTITUTE(SUBSTITUTE(SUBSTITUTE(SUBSTITUTE(INDEX(artwork.xlsx!K:K,QUOTIENT(ROW(A801)-1,3)+2),"'","\'"),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IF(MOD(ROW(A801)-1,3)=2,"","")))</f>
        <v/>
      </c>
    </row>
    <row r="807" spans="1:3" x14ac:dyDescent="0.25">
      <c r="A807" t="str">
        <f>IF(AND(MOD(ROW(A802)-1,3)=0,INDEX(artwork.xlsx!G:G,QUOTIENT(ROW(A802)-1,3)+2)&lt;&gt;""),"/* "&amp;INDEX(artwork.xlsx!G:G,QUOTIENT(ROW(A802)-1,3)+2)&amp;" */","  ")&amp;
IF(AND(INDEX(artwork.xlsx!F:F,QUOTIENT(ROW(A802)-1,3)+2)&lt;&gt;""),"/* "&amp;INDEX(artwork.xlsx!F:F,QUOTIENT(ROW(A802)-1,3)+2)&amp;" */","  ")&amp;IF(AND(ISERROR(MATCH("},",B807:B$5003,0)), ISERROR(MATCH("    ];",$A$5:A803,0))),"];","")</f>
        <v xml:space="preserve">    </v>
      </c>
      <c r="B807" t="str">
        <f t="shared" si="15"/>
        <v>{</v>
      </c>
      <c r="C807" s="18" t="str">
        <f>IF(AND(MOD(ROW(A802)-1,3)=0, INDEX(artwork.xlsx!J:J,QUOTIENT(ROW(A802)-1,3)+2)&lt;&gt;""),
     artwork.xlsx!$H$1&amp;": """ &amp;SUBSTITUTE(INDEX(artwork.xlsx!H:H,QUOTIENT(ROW(A802)-1,3)+2)," ","") &amp;""",  " &amp;
     artwork.xlsx!$J$1&amp; ": """ &amp; INDEX(artwork.xlsx!J:J,QUOTIENT(ROW(A802)-1,3)+2) &amp;""",  " &amp;
     artwork.xlsx!$L$1&amp; ": """ &amp; SUBSTITUTE(IF(LEFT(INDEX(artwork.xlsx!L:L,QUOTIENT(ROW(A802)-1,3)+2),4)="http","",artwork.xlsx!$M$1) &amp; INDEX(artwork.xlsx!L:L,QUOTIENT(ROW(A802)-1,3)+2),artwork.xlsx!$N$1,"") &amp; """,",
 IF(AND(MOD(ROW(A802)-1,3)=1,INDEX(artwork.xlsx!J:J,QUOTIENT(ROW(A802)-1,3)+2)&lt;&gt;""),
SUBSTITUTE(    artwork.xlsx!$K$1&amp;": '\\n" &amp;
SUBSTITUTE(SUBSTITUTE(SUBSTITUTE(SUBSTITUTE(SUBSTITUTE(INDEX(artwork.xlsx!K:K,QUOTIENT(ROW(A802)-1,3)+2),"'","\'"),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IF(MOD(ROW(A802)-1,3)=2,"","")))</f>
        <v>id: "damenatalie",  frenchName: "Dame Natalie",  artwork: "http://wiki.dominionstrategy.com/images/1/1a/Dame_NatalieArt.jpg",</v>
      </c>
    </row>
    <row r="808" spans="1:3" ht="300" x14ac:dyDescent="0.25">
      <c r="A808" t="str">
        <f>IF(AND(MOD(ROW(A803)-1,3)=0,INDEX(artwork.xlsx!G:G,QUOTIENT(ROW(A803)-1,3)+2)&lt;&gt;""),"/* "&amp;INDEX(artwork.xlsx!G:G,QUOTIENT(ROW(A803)-1,3)+2)&amp;" */","  ")&amp;
IF(AND(INDEX(artwork.xlsx!F:F,QUOTIENT(ROW(A803)-1,3)+2)&lt;&gt;""),"/* "&amp;INDEX(artwork.xlsx!F:F,QUOTIENT(ROW(A803)-1,3)+2)&amp;" */","  ")&amp;IF(AND(ISERROR(MATCH("},",B808:B$5003,0)), ISERROR(MATCH("    ];",$A$5:A807,0))),"];","")</f>
        <v xml:space="preserve">    </v>
      </c>
      <c r="B808" t="str">
        <f t="shared" si="15"/>
        <v/>
      </c>
      <c r="C808" s="18" t="str">
        <f>IF(AND(MOD(ROW(A803)-1,3)=0, INDEX(artwork.xlsx!J:J,QUOTIENT(ROW(A803)-1,3)+2)&lt;&gt;""),
     artwork.xlsx!$H$1&amp;": """ &amp;SUBSTITUTE(INDEX(artwork.xlsx!H:H,QUOTIENT(ROW(A803)-1,3)+2)," ","") &amp;""",  " &amp;
     artwork.xlsx!$J$1&amp; ": """ &amp; INDEX(artwork.xlsx!J:J,QUOTIENT(ROW(A803)-1,3)+2) &amp;""",  " &amp;
     artwork.xlsx!$L$1&amp; ": """ &amp; SUBSTITUTE(IF(LEFT(INDEX(artwork.xlsx!L:L,QUOTIENT(ROW(A803)-1,3)+2),4)="http","",artwork.xlsx!$M$1) &amp; INDEX(artwork.xlsx!L:L,QUOTIENT(ROW(A803)-1,3)+2),artwork.xlsx!$N$1,"") &amp; """,",
 IF(AND(MOD(ROW(A803)-1,3)=1,INDEX(artwork.xlsx!J:J,QUOTIENT(ROW(A803)-1,3)+2)&lt;&gt;""),
SUBSTITUTE(    artwork.xlsx!$K$1&amp;": '\\n" &amp;
SUBSTITUTE(SUBSTITUTE(SUBSTITUTE(SUBSTITUTE(SUBSTITUTE(INDEX(artwork.xlsx!K:K,QUOTIENT(ROW(A803)-1,3)+2),"'","\'"),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IF(MOD(ROW(A803)-1,3)=2,"","")))</f>
        <v>text_html: '\
&lt;div class="card-text" style="top:5px;"&gt;&lt;div style="position:relative; top:0px;"&gt;&lt;div style="line-height:18px;"&gt;\
&lt;div style="display:inline;"&gt;&lt;div style="display:inline; font-size:18px;"&gt;Recevez une carte&lt;/div&gt;&lt;/div&gt;&lt;br&gt;\
&lt;div style="display:inline;"&gt;&lt;div style="display:inline; font-size:18px;"&gt;coûtant jusqu\'à      .&lt;/div&gt;&lt;/div&gt;&lt;br&gt;\
&lt;/div&gt;&lt;/div&gt;&lt;div style="position:relative; top:10px;"&gt;&lt;div style="line-height:18px;"&gt;\
&lt;div style="display:inline;"&gt;&lt;div style="display:inline; font-size:18px;"&gt;Tous vos adversaires dévoilent les&lt;/div&gt;&lt;/div&gt;&lt;br&gt;\
&lt;div style="display:inline;"&gt;&lt;div style="display:inline; font-size:18px;"&gt;deux cartes du haut de leur pioche, en&lt;/div&gt;&lt;/div&gt;&lt;br&gt;\
&lt;div style="display:inline;"&gt;&lt;div style="display:inline; font-size:18px;"&gt;écartent une coûtant entre       et       ,&lt;/div&gt;&lt;/div&gt;&lt;br&gt;\
&lt;div style="display:inline;"&gt;&lt;div style="display:inline; font-size:18px;"&gt;et défaussent le reste. Si un Chevalier&lt;/div&gt;&lt;/div&gt;&lt;br&gt;\
&lt;div style="display:inline;"&gt;&lt;div style="display:inline; font-size:18px;"&gt;a été écarté, écartez cette carte.&lt;/div&gt;&lt;/div&gt;&lt;br&gt;\
&lt;/div&gt;&lt;/div&gt;\
&lt;div class="card-text-coin-icon" style="transform:scale(0.18);top: 98px;display: inline;left:197px;"&gt;\
&lt;div class="card-text-coin-text-container" style="display:inline;"&gt;\
&lt;div class="card-text-coin-text" style="color: black; display:inline; top:8px;"&gt;3&lt;/div&gt;&lt;/div&gt;&lt;/div&gt;\
&lt;div class="card-text-coin-icon" style="transform:scale(0.18);top: 98px;display: inline;left:245px;"&gt;\
&lt;div class="card-text-coin-text-container" style="display:inline;"&gt;\
&lt;div class="card-text-coin-text" style="color: black; display:inline; top:8px;"&gt;6&lt;/div&gt;&lt;/div&gt;&lt;/div&gt;\
&lt;div class="card-text-coin-icon" style="transform:scale(0.18); top:23px; display: inline;left:183px;"&gt;\
&lt;div class="card-text-coin-text-container" style="display:inline;"&gt;\
&lt;div class="card-text-coin-text" style="color: black; display:inline; top:8px;"&gt;3&lt;/div&gt;&lt;/div&gt;&lt;/div&gt;&lt;/div&gt;'</v>
      </c>
    </row>
    <row r="809" spans="1:3" x14ac:dyDescent="0.25">
      <c r="A809" t="str">
        <f>IF(AND(MOD(ROW(A804)-1,3)=0,INDEX(artwork.xlsx!G:G,QUOTIENT(ROW(A804)-1,3)+2)&lt;&gt;""),"/* "&amp;INDEX(artwork.xlsx!G:G,QUOTIENT(ROW(A804)-1,3)+2)&amp;" */","  ")&amp;
IF(AND(INDEX(artwork.xlsx!F:F,QUOTIENT(ROW(A804)-1,3)+2)&lt;&gt;""),"/* "&amp;INDEX(artwork.xlsx!F:F,QUOTIENT(ROW(A804)-1,3)+2)&amp;" */","  ")&amp;IF(AND(ISERROR(MATCH("},",B809:B$5003,0)), ISERROR(MATCH("    ];",$A$5:A805,0))),"];","")</f>
        <v xml:space="preserve">    </v>
      </c>
      <c r="B809" t="str">
        <f t="shared" si="15"/>
        <v>},</v>
      </c>
      <c r="C809" s="18" t="str">
        <f>IF(AND(MOD(ROW(A804)-1,3)=0, INDEX(artwork.xlsx!J:J,QUOTIENT(ROW(A804)-1,3)+2)&lt;&gt;""),
     artwork.xlsx!$H$1&amp;": """ &amp;SUBSTITUTE(INDEX(artwork.xlsx!H:H,QUOTIENT(ROW(A804)-1,3)+2)," ","") &amp;""",  " &amp;
     artwork.xlsx!$J$1&amp; ": """ &amp; INDEX(artwork.xlsx!J:J,QUOTIENT(ROW(A804)-1,3)+2) &amp;""",  " &amp;
     artwork.xlsx!$L$1&amp; ": """ &amp; SUBSTITUTE(IF(LEFT(INDEX(artwork.xlsx!L:L,QUOTIENT(ROW(A804)-1,3)+2),4)="http","",artwork.xlsx!$M$1) &amp; INDEX(artwork.xlsx!L:L,QUOTIENT(ROW(A804)-1,3)+2),artwork.xlsx!$N$1,"") &amp; """,",
 IF(AND(MOD(ROW(A804)-1,3)=1,INDEX(artwork.xlsx!J:J,QUOTIENT(ROW(A804)-1,3)+2)&lt;&gt;""),
SUBSTITUTE(    artwork.xlsx!$K$1&amp;": '\\n" &amp;
SUBSTITUTE(SUBSTITUTE(SUBSTITUTE(SUBSTITUTE(SUBSTITUTE(INDEX(artwork.xlsx!K:K,QUOTIENT(ROW(A804)-1,3)+2),"'","\'"),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IF(MOD(ROW(A804)-1,3)=2,"","")))</f>
        <v/>
      </c>
    </row>
    <row r="810" spans="1:3" x14ac:dyDescent="0.25">
      <c r="A810" t="str">
        <f>IF(AND(MOD(ROW(A805)-1,3)=0,INDEX(artwork.xlsx!G:G,QUOTIENT(ROW(A805)-1,3)+2)&lt;&gt;""),"/* "&amp;INDEX(artwork.xlsx!G:G,QUOTIENT(ROW(A805)-1,3)+2)&amp;" */","  ")&amp;
IF(AND(INDEX(artwork.xlsx!F:F,QUOTIENT(ROW(A805)-1,3)+2)&lt;&gt;""),"/* "&amp;INDEX(artwork.xlsx!F:F,QUOTIENT(ROW(A805)-1,3)+2)&amp;" */","  ")&amp;IF(AND(ISERROR(MATCH("},",B810:B$5003,0)), ISERROR(MATCH("    ];",$A$5:A806,0))),"];","")</f>
        <v xml:space="preserve">    </v>
      </c>
      <c r="B810" t="str">
        <f t="shared" si="15"/>
        <v>{</v>
      </c>
      <c r="C810" s="18" t="str">
        <f>IF(AND(MOD(ROW(A805)-1,3)=0, INDEX(artwork.xlsx!J:J,QUOTIENT(ROW(A805)-1,3)+2)&lt;&gt;""),
     artwork.xlsx!$H$1&amp;": """ &amp;SUBSTITUTE(INDEX(artwork.xlsx!H:H,QUOTIENT(ROW(A805)-1,3)+2)," ","") &amp;""",  " &amp;
     artwork.xlsx!$J$1&amp; ": """ &amp; INDEX(artwork.xlsx!J:J,QUOTIENT(ROW(A805)-1,3)+2) &amp;""",  " &amp;
     artwork.xlsx!$L$1&amp; ": """ &amp; SUBSTITUTE(IF(LEFT(INDEX(artwork.xlsx!L:L,QUOTIENT(ROW(A805)-1,3)+2),4)="http","",artwork.xlsx!$M$1) &amp; INDEX(artwork.xlsx!L:L,QUOTIENT(ROW(A805)-1,3)+2),artwork.xlsx!$N$1,"") &amp; """,",
 IF(AND(MOD(ROW(A805)-1,3)=1,INDEX(artwork.xlsx!J:J,QUOTIENT(ROW(A805)-1,3)+2)&lt;&gt;""),
SUBSTITUTE(    artwork.xlsx!$K$1&amp;": '\\n" &amp;
SUBSTITUTE(SUBSTITUTE(SUBSTITUTE(SUBSTITUTE(SUBSTITUTE(INDEX(artwork.xlsx!K:K,QUOTIENT(ROW(A805)-1,3)+2),"'","\'"),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IF(MOD(ROW(A805)-1,3)=2,"","")))</f>
        <v>id: "damesylvia",  frenchName: "Dame Sylvia",  artwork: "http://wiki.dominionstrategy.com/images/6/66/Dame_SylviaArt.jpg",</v>
      </c>
    </row>
    <row r="811" spans="1:3" ht="285" x14ac:dyDescent="0.25">
      <c r="A811" t="str">
        <f>IF(AND(MOD(ROW(A806)-1,3)=0,INDEX(artwork.xlsx!G:G,QUOTIENT(ROW(A806)-1,3)+2)&lt;&gt;""),"/* "&amp;INDEX(artwork.xlsx!G:G,QUOTIENT(ROW(A806)-1,3)+2)&amp;" */","  ")&amp;
IF(AND(INDEX(artwork.xlsx!F:F,QUOTIENT(ROW(A806)-1,3)+2)&lt;&gt;""),"/* "&amp;INDEX(artwork.xlsx!F:F,QUOTIENT(ROW(A806)-1,3)+2)&amp;" */","  ")&amp;IF(AND(ISERROR(MATCH("},",B811:B$5003,0)), ISERROR(MATCH("    ];",$A$5:A810,0))),"];","")</f>
        <v xml:space="preserve">    </v>
      </c>
      <c r="B811" t="str">
        <f t="shared" si="15"/>
        <v/>
      </c>
      <c r="C811" s="18" t="str">
        <f>IF(AND(MOD(ROW(A806)-1,3)=0, INDEX(artwork.xlsx!J:J,QUOTIENT(ROW(A806)-1,3)+2)&lt;&gt;""),
     artwork.xlsx!$H$1&amp;": """ &amp;SUBSTITUTE(INDEX(artwork.xlsx!H:H,QUOTIENT(ROW(A806)-1,3)+2)," ","") &amp;""",  " &amp;
     artwork.xlsx!$J$1&amp; ": """ &amp; INDEX(artwork.xlsx!J:J,QUOTIENT(ROW(A806)-1,3)+2) &amp;""",  " &amp;
     artwork.xlsx!$L$1&amp; ": """ &amp; SUBSTITUTE(IF(LEFT(INDEX(artwork.xlsx!L:L,QUOTIENT(ROW(A806)-1,3)+2),4)="http","",artwork.xlsx!$M$1) &amp; INDEX(artwork.xlsx!L:L,QUOTIENT(ROW(A806)-1,3)+2),artwork.xlsx!$N$1,"") &amp; """,",
 IF(AND(MOD(ROW(A806)-1,3)=1,INDEX(artwork.xlsx!J:J,QUOTIENT(ROW(A806)-1,3)+2)&lt;&gt;""),
SUBSTITUTE(    artwork.xlsx!$K$1&amp;": '\\n" &amp;
SUBSTITUTE(SUBSTITUTE(SUBSTITUTE(SUBSTITUTE(SUBSTITUTE(INDEX(artwork.xlsx!K:K,QUOTIENT(ROW(A806)-1,3)+2),"'","\'"),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IF(MOD(ROW(A806)-1,3)=2,"","")))</f>
        <v>text_html: '\
&lt;div class="card-text" style="top:10px;"&gt;&lt;div style="position:relative; top:5px;"&gt;\
&lt;div style="display:inline;"&gt;&lt;div style="display:inline; font-size:26px;"&gt;+   &lt;/div&gt;&lt;/div&gt;&lt;br&gt;\
&lt;/div&gt;&lt;div style="position:relative; top:10px;"&gt;&lt;div style="line-height:18px;"&gt;\
&lt;div style="display:inline;"&gt;&lt;div style="display:inline; font-size:18px;"&gt;Tous vos adversaires dévoilent les&lt;/div&gt;&lt;/div&gt;&lt;br&gt;\
&lt;div style="display:inline;"&gt;&lt;div style="display:inline; font-size:18px;"&gt;deux cartes du haut de leur pioche, en&lt;/div&gt;&lt;/div&gt;&lt;br&gt;\
&lt;div style="display:inline;"&gt;&lt;div style="display:inline; font-size:18px;"&gt;écartent une coûtant entre       et       ,&lt;/div&gt;&lt;/div&gt;&lt;br&gt;\
&lt;div style="display:inline;"&gt;&lt;div style="display:inline; font-size:18px;"&gt;et défaussent le reste. Si un Chevalier&lt;/div&gt;&lt;/div&gt;&lt;br&gt;\
&lt;div style="display:inline;"&gt;&lt;div style="display:inline; font-size:18px;"&gt;a été écarté, écartez cette carte.&lt;/div&gt;&lt;/div&gt;&lt;br&gt;\
&lt;/div&gt;&lt;/div&gt;\
&lt;div class="card-text-coin-icon" style="transform:scale(0.18); top:85px; display: inline;left:197px;"&gt;\
&lt;div class="card-text-coin-text-container" style="display:inline;"&gt;\
&lt;div class="card-text-coin-text" style="color: black; display:inline; top:8px;"&gt;3&lt;/div&gt;&lt;/div&gt;&lt;/div&gt;\
&lt;div class="card-text-coin-icon" style="transform:scale(0.18); top:85px; display: inline;left:245px;"&gt;\
&lt;div class="card-text-coin-text-container" style="display:inline;"&gt;\
&lt;div class="card-text-coin-text" style="color: black; display:inline; top:8px;"&gt;6&lt;/div&gt;&lt;/div&gt;&lt;/div&gt;\
&lt;div class="card-text-coin-icon" style="transform:scale(0.24); top:6px; display: inline;left:142px;"&gt;\
&lt;div class="card-text-coin-text-container" style="display:inline;"&gt;\
&lt;div class="card-text-coin-text" style="color: black; display:inline; top:8px;"&gt;2&lt;/div&gt;&lt;/div&gt;&lt;/div&gt;&lt;/div&gt;'</v>
      </c>
    </row>
    <row r="812" spans="1:3" x14ac:dyDescent="0.25">
      <c r="A812" t="str">
        <f>IF(AND(MOD(ROW(A807)-1,3)=0,INDEX(artwork.xlsx!G:G,QUOTIENT(ROW(A807)-1,3)+2)&lt;&gt;""),"/* "&amp;INDEX(artwork.xlsx!G:G,QUOTIENT(ROW(A807)-1,3)+2)&amp;" */","  ")&amp;
IF(AND(INDEX(artwork.xlsx!F:F,QUOTIENT(ROW(A807)-1,3)+2)&lt;&gt;""),"/* "&amp;INDEX(artwork.xlsx!F:F,QUOTIENT(ROW(A807)-1,3)+2)&amp;" */","  ")&amp;IF(AND(ISERROR(MATCH("},",B812:B$5003,0)), ISERROR(MATCH("    ];",$A$5:A808,0))),"];","")</f>
        <v xml:space="preserve">    </v>
      </c>
      <c r="B812" t="str">
        <f t="shared" si="15"/>
        <v>},</v>
      </c>
      <c r="C812" s="18" t="str">
        <f>IF(AND(MOD(ROW(A807)-1,3)=0, INDEX(artwork.xlsx!J:J,QUOTIENT(ROW(A807)-1,3)+2)&lt;&gt;""),
     artwork.xlsx!$H$1&amp;": """ &amp;SUBSTITUTE(INDEX(artwork.xlsx!H:H,QUOTIENT(ROW(A807)-1,3)+2)," ","") &amp;""",  " &amp;
     artwork.xlsx!$J$1&amp; ": """ &amp; INDEX(artwork.xlsx!J:J,QUOTIENT(ROW(A807)-1,3)+2) &amp;""",  " &amp;
     artwork.xlsx!$L$1&amp; ": """ &amp; SUBSTITUTE(IF(LEFT(INDEX(artwork.xlsx!L:L,QUOTIENT(ROW(A807)-1,3)+2),4)="http","",artwork.xlsx!$M$1) &amp; INDEX(artwork.xlsx!L:L,QUOTIENT(ROW(A807)-1,3)+2),artwork.xlsx!$N$1,"") &amp; """,",
 IF(AND(MOD(ROW(A807)-1,3)=1,INDEX(artwork.xlsx!J:J,QUOTIENT(ROW(A807)-1,3)+2)&lt;&gt;""),
SUBSTITUTE(    artwork.xlsx!$K$1&amp;": '\\n" &amp;
SUBSTITUTE(SUBSTITUTE(SUBSTITUTE(SUBSTITUTE(SUBSTITUTE(INDEX(artwork.xlsx!K:K,QUOTIENT(ROW(A807)-1,3)+2),"'","\'"),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IF(MOD(ROW(A807)-1,3)=2,"","")))</f>
        <v/>
      </c>
    </row>
    <row r="813" spans="1:3" x14ac:dyDescent="0.25">
      <c r="A813" t="str">
        <f>IF(AND(MOD(ROW(A808)-1,3)=0,INDEX(artwork.xlsx!G:G,QUOTIENT(ROW(A808)-1,3)+2)&lt;&gt;""),"/* "&amp;INDEX(artwork.xlsx!G:G,QUOTIENT(ROW(A808)-1,3)+2)&amp;" */","  ")&amp;
IF(AND(INDEX(artwork.xlsx!F:F,QUOTIENT(ROW(A808)-1,3)+2)&lt;&gt;""),"/* "&amp;INDEX(artwork.xlsx!F:F,QUOTIENT(ROW(A808)-1,3)+2)&amp;" */","  ")&amp;IF(AND(ISERROR(MATCH("},",B813:B$5003,0)), ISERROR(MATCH("    ];",$A$5:A809,0))),"];","")</f>
        <v xml:space="preserve">    </v>
      </c>
      <c r="B813" t="str">
        <f t="shared" si="15"/>
        <v>{</v>
      </c>
      <c r="C813" s="18" t="str">
        <f>IF(AND(MOD(ROW(A808)-1,3)=0, INDEX(artwork.xlsx!J:J,QUOTIENT(ROW(A808)-1,3)+2)&lt;&gt;""),
     artwork.xlsx!$H$1&amp;": """ &amp;SUBSTITUTE(INDEX(artwork.xlsx!H:H,QUOTIENT(ROW(A808)-1,3)+2)," ","") &amp;""",  " &amp;
     artwork.xlsx!$J$1&amp; ": """ &amp; INDEX(artwork.xlsx!J:J,QUOTIENT(ROW(A808)-1,3)+2) &amp;""",  " &amp;
     artwork.xlsx!$L$1&amp; ": """ &amp; SUBSTITUTE(IF(LEFT(INDEX(artwork.xlsx!L:L,QUOTIENT(ROW(A808)-1,3)+2),4)="http","",artwork.xlsx!$M$1) &amp; INDEX(artwork.xlsx!L:L,QUOTIENT(ROW(A808)-1,3)+2),artwork.xlsx!$N$1,"") &amp; """,",
 IF(AND(MOD(ROW(A808)-1,3)=1,INDEX(artwork.xlsx!J:J,QUOTIENT(ROW(A808)-1,3)+2)&lt;&gt;""),
SUBSTITUTE(    artwork.xlsx!$K$1&amp;": '\\n" &amp;
SUBSTITUTE(SUBSTITUTE(SUBSTITUTE(SUBSTITUTE(SUBSTITUTE(INDEX(artwork.xlsx!K:K,QUOTIENT(ROW(A808)-1,3)+2),"'","\'"),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IF(MOD(ROW(A808)-1,3)=2,"","")))</f>
        <v>id: "sirbailey",  frenchName: "Sir Bailey",  artwork: "http://wiki.dominionstrategy.com/images/d/d2/Sir_BaileyArt.jpg",</v>
      </c>
    </row>
    <row r="814" spans="1:3" ht="255" x14ac:dyDescent="0.25">
      <c r="A814" t="str">
        <f>IF(AND(MOD(ROW(A809)-1,3)=0,INDEX(artwork.xlsx!G:G,QUOTIENT(ROW(A809)-1,3)+2)&lt;&gt;""),"/* "&amp;INDEX(artwork.xlsx!G:G,QUOTIENT(ROW(A809)-1,3)+2)&amp;" */","  ")&amp;
IF(AND(INDEX(artwork.xlsx!F:F,QUOTIENT(ROW(A809)-1,3)+2)&lt;&gt;""),"/* "&amp;INDEX(artwork.xlsx!F:F,QUOTIENT(ROW(A809)-1,3)+2)&amp;" */","  ")&amp;IF(AND(ISERROR(MATCH("},",B814:B$5003,0)), ISERROR(MATCH("    ];",$A$5:A813,0))),"];","")</f>
        <v xml:space="preserve">    </v>
      </c>
      <c r="B814" t="str">
        <f t="shared" si="15"/>
        <v/>
      </c>
      <c r="C814" s="18" t="str">
        <f>IF(AND(MOD(ROW(A809)-1,3)=0, INDEX(artwork.xlsx!J:J,QUOTIENT(ROW(A809)-1,3)+2)&lt;&gt;""),
     artwork.xlsx!$H$1&amp;": """ &amp;SUBSTITUTE(INDEX(artwork.xlsx!H:H,QUOTIENT(ROW(A809)-1,3)+2)," ","") &amp;""",  " &amp;
     artwork.xlsx!$J$1&amp; ": """ &amp; INDEX(artwork.xlsx!J:J,QUOTIENT(ROW(A809)-1,3)+2) &amp;""",  " &amp;
     artwork.xlsx!$L$1&amp; ": """ &amp; SUBSTITUTE(IF(LEFT(INDEX(artwork.xlsx!L:L,QUOTIENT(ROW(A809)-1,3)+2),4)="http","",artwork.xlsx!$M$1) &amp; INDEX(artwork.xlsx!L:L,QUOTIENT(ROW(A809)-1,3)+2),artwork.xlsx!$N$1,"") &amp; """,",
 IF(AND(MOD(ROW(A809)-1,3)=1,INDEX(artwork.xlsx!J:J,QUOTIENT(ROW(A809)-1,3)+2)&lt;&gt;""),
SUBSTITUTE(    artwork.xlsx!$K$1&amp;": '\\n" &amp;
SUBSTITUTE(SUBSTITUTE(SUBSTITUTE(SUBSTITUTE(SUBSTITUTE(INDEX(artwork.xlsx!K:K,QUOTIENT(ROW(A809)-1,3)+2),"'","\'"),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IF(MOD(ROW(A809)-1,3)=2,"","")))</f>
        <v>text_html: '\
&lt;div class="card-text" style="top:5px;"&gt;&lt;div style="position:relative; top:0px;"&gt;&lt;div style="font-weight: bold;"&gt;&lt;div style="line-height:24px;"&gt;\
&lt;div style="display:inline;"&gt;&lt;div style="display:inline; font-size:26px;"&gt;+1 Carte&lt;/div&gt;&lt;/div&gt;&lt;br&gt;\
&lt;div style="display:inline;"&gt;&lt;div style="display:inline; font-size:26px;"&gt;+1 Action&lt;/div&gt;&lt;/div&gt;&lt;br&gt;\
&lt;/div&gt;&lt;/div&gt;&lt;/div&gt;&lt;div style="position:relative; top:0px;"&gt;&lt;div style="line-height:18px;"&gt;\
&lt;div style="display:inline;"&gt;&lt;div style="display:inline; font-size:18px;"&gt;Tous vos adversaires dévoilent les&lt;/div&gt;&lt;/div&gt;&lt;br&gt;\
&lt;div style="display:inline;"&gt;&lt;div style="display:inline; font-size:18px;"&gt;deux cartes du haut de leur pioche, en&lt;/div&gt;&lt;/div&gt;&lt;br&gt;\
&lt;div style="display:inline;"&gt;&lt;div style="display:inline; font-size:18px;"&gt;écartent une coûtant entre       et       ,&lt;/div&gt;&lt;/div&gt;&lt;br&gt;\
&lt;div style="display:inline;"&gt;&lt;div style="display:inline; font-size:18px;"&gt;et défaussent le reste. Si un Chevalier&lt;/div&gt;&lt;/div&gt;&lt;br&gt;\
&lt;div style="display:inline;"&gt;&lt;div style="display:inline; font-size:18px;"&gt;a été écarté, écartez cette carte.&lt;/div&gt;&lt;/div&gt;&lt;br&gt;\
&lt;/div&gt;&lt;/div&gt;\
&lt;div class="card-text-coin-icon" style="transform:scale(0.18); top:96px; display: inline;left:197px;"&gt;\
&lt;div class="card-text-coin-text-container" style="display:inline;"&gt;\
&lt;div class="card-text-coin-text" style="color: black; display:inline; top:8px;"&gt;3&lt;/div&gt;&lt;/div&gt;&lt;/div&gt;\
&lt;div class="card-text-coin-icon" style="transform:scale(0.18); top:96px; display: inline;left:245px;"&gt;\
&lt;div class="card-text-coin-text-container" style="display:inline;"&gt;\
&lt;div class="card-text-coin-text" style="color: black; display:inline; top:8px;"&gt;6&lt;/div&gt;&lt;/div&gt;&lt;/div&gt;&lt;/div&gt;'</v>
      </c>
    </row>
    <row r="815" spans="1:3" x14ac:dyDescent="0.25">
      <c r="A815" t="str">
        <f>IF(AND(MOD(ROW(A810)-1,3)=0,INDEX(artwork.xlsx!G:G,QUOTIENT(ROW(A810)-1,3)+2)&lt;&gt;""),"/* "&amp;INDEX(artwork.xlsx!G:G,QUOTIENT(ROW(A810)-1,3)+2)&amp;" */","  ")&amp;
IF(AND(INDEX(artwork.xlsx!F:F,QUOTIENT(ROW(A810)-1,3)+2)&lt;&gt;""),"/* "&amp;INDEX(artwork.xlsx!F:F,QUOTIENT(ROW(A810)-1,3)+2)&amp;" */","  ")&amp;IF(AND(ISERROR(MATCH("},",B815:B$5003,0)), ISERROR(MATCH("    ];",$A$5:A811,0))),"];","")</f>
        <v xml:space="preserve">    </v>
      </c>
      <c r="B815" t="str">
        <f t="shared" si="15"/>
        <v>},</v>
      </c>
      <c r="C815" s="18" t="str">
        <f>IF(AND(MOD(ROW(A810)-1,3)=0, INDEX(artwork.xlsx!J:J,QUOTIENT(ROW(A810)-1,3)+2)&lt;&gt;""),
     artwork.xlsx!$H$1&amp;": """ &amp;SUBSTITUTE(INDEX(artwork.xlsx!H:H,QUOTIENT(ROW(A810)-1,3)+2)," ","") &amp;""",  " &amp;
     artwork.xlsx!$J$1&amp; ": """ &amp; INDEX(artwork.xlsx!J:J,QUOTIENT(ROW(A810)-1,3)+2) &amp;""",  " &amp;
     artwork.xlsx!$L$1&amp; ": """ &amp; SUBSTITUTE(IF(LEFT(INDEX(artwork.xlsx!L:L,QUOTIENT(ROW(A810)-1,3)+2),4)="http","",artwork.xlsx!$M$1) &amp; INDEX(artwork.xlsx!L:L,QUOTIENT(ROW(A810)-1,3)+2),artwork.xlsx!$N$1,"") &amp; """,",
 IF(AND(MOD(ROW(A810)-1,3)=1,INDEX(artwork.xlsx!J:J,QUOTIENT(ROW(A810)-1,3)+2)&lt;&gt;""),
SUBSTITUTE(    artwork.xlsx!$K$1&amp;": '\\n" &amp;
SUBSTITUTE(SUBSTITUTE(SUBSTITUTE(SUBSTITUTE(SUBSTITUTE(INDEX(artwork.xlsx!K:K,QUOTIENT(ROW(A810)-1,3)+2),"'","\'"),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IF(MOD(ROW(A810)-1,3)=2,"","")))</f>
        <v/>
      </c>
    </row>
    <row r="816" spans="1:3" x14ac:dyDescent="0.25">
      <c r="A816" t="str">
        <f>IF(AND(MOD(ROW(A811)-1,3)=0,INDEX(artwork.xlsx!G:G,QUOTIENT(ROW(A811)-1,3)+2)&lt;&gt;""),"/* "&amp;INDEX(artwork.xlsx!G:G,QUOTIENT(ROW(A811)-1,3)+2)&amp;" */","  ")&amp;
IF(AND(INDEX(artwork.xlsx!F:F,QUOTIENT(ROW(A811)-1,3)+2)&lt;&gt;""),"/* "&amp;INDEX(artwork.xlsx!F:F,QUOTIENT(ROW(A811)-1,3)+2)&amp;" */","  ")&amp;IF(AND(ISERROR(MATCH("},",B816:B$5003,0)), ISERROR(MATCH("    ];",$A$5:A812,0))),"];","")</f>
        <v xml:space="preserve">    </v>
      </c>
      <c r="B816" t="str">
        <f t="shared" si="15"/>
        <v>{</v>
      </c>
      <c r="C816" s="18" t="str">
        <f>IF(AND(MOD(ROW(A811)-1,3)=0, INDEX(artwork.xlsx!J:J,QUOTIENT(ROW(A811)-1,3)+2)&lt;&gt;""),
     artwork.xlsx!$H$1&amp;": """ &amp;SUBSTITUTE(INDEX(artwork.xlsx!H:H,QUOTIENT(ROW(A811)-1,3)+2)," ","") &amp;""",  " &amp;
     artwork.xlsx!$J$1&amp; ": """ &amp; INDEX(artwork.xlsx!J:J,QUOTIENT(ROW(A811)-1,3)+2) &amp;""",  " &amp;
     artwork.xlsx!$L$1&amp; ": """ &amp; SUBSTITUTE(IF(LEFT(INDEX(artwork.xlsx!L:L,QUOTIENT(ROW(A811)-1,3)+2),4)="http","",artwork.xlsx!$M$1) &amp; INDEX(artwork.xlsx!L:L,QUOTIENT(ROW(A811)-1,3)+2),artwork.xlsx!$N$1,"") &amp; """,",
 IF(AND(MOD(ROW(A811)-1,3)=1,INDEX(artwork.xlsx!J:J,QUOTIENT(ROW(A811)-1,3)+2)&lt;&gt;""),
SUBSTITUTE(    artwork.xlsx!$K$1&amp;": '\\n" &amp;
SUBSTITUTE(SUBSTITUTE(SUBSTITUTE(SUBSTITUTE(SUBSTITUTE(INDEX(artwork.xlsx!K:K,QUOTIENT(ROW(A811)-1,3)+2),"'","\'"),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IF(MOD(ROW(A811)-1,3)=2,"","")))</f>
        <v>id: "sirdestry",  frenchName: "Sir Destry",  artwork: "http://wiki.dominionstrategy.com/images/7/7f/Sir_DestryArt.jpg",</v>
      </c>
    </row>
    <row r="817" spans="1:3" ht="240" x14ac:dyDescent="0.25">
      <c r="A817" t="str">
        <f>IF(AND(MOD(ROW(A812)-1,3)=0,INDEX(artwork.xlsx!G:G,QUOTIENT(ROW(A812)-1,3)+2)&lt;&gt;""),"/* "&amp;INDEX(artwork.xlsx!G:G,QUOTIENT(ROW(A812)-1,3)+2)&amp;" */","  ")&amp;
IF(AND(INDEX(artwork.xlsx!F:F,QUOTIENT(ROW(A812)-1,3)+2)&lt;&gt;""),"/* "&amp;INDEX(artwork.xlsx!F:F,QUOTIENT(ROW(A812)-1,3)+2)&amp;" */","  ")&amp;IF(AND(ISERROR(MATCH("},",B817:B$5003,0)), ISERROR(MATCH("    ];",$A$5:A816,0))),"];","")</f>
        <v xml:space="preserve">    </v>
      </c>
      <c r="B817" t="str">
        <f t="shared" si="15"/>
        <v/>
      </c>
      <c r="C817" s="18" t="str">
        <f>IF(AND(MOD(ROW(A812)-1,3)=0, INDEX(artwork.xlsx!J:J,QUOTIENT(ROW(A812)-1,3)+2)&lt;&gt;""),
     artwork.xlsx!$H$1&amp;": """ &amp;SUBSTITUTE(INDEX(artwork.xlsx!H:H,QUOTIENT(ROW(A812)-1,3)+2)," ","") &amp;""",  " &amp;
     artwork.xlsx!$J$1&amp; ": """ &amp; INDEX(artwork.xlsx!J:J,QUOTIENT(ROW(A812)-1,3)+2) &amp;""",  " &amp;
     artwork.xlsx!$L$1&amp; ": """ &amp; SUBSTITUTE(IF(LEFT(INDEX(artwork.xlsx!L:L,QUOTIENT(ROW(A812)-1,3)+2),4)="http","",artwork.xlsx!$M$1) &amp; INDEX(artwork.xlsx!L:L,QUOTIENT(ROW(A812)-1,3)+2),artwork.xlsx!$N$1,"") &amp; """,",
 IF(AND(MOD(ROW(A812)-1,3)=1,INDEX(artwork.xlsx!J:J,QUOTIENT(ROW(A812)-1,3)+2)&lt;&gt;""),
SUBSTITUTE(    artwork.xlsx!$K$1&amp;": '\\n" &amp;
SUBSTITUTE(SUBSTITUTE(SUBSTITUTE(SUBSTITUTE(SUBSTITUTE(INDEX(artwork.xlsx!K:K,QUOTIENT(ROW(A812)-1,3)+2),"'","\'"),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IF(MOD(ROW(A812)-1,3)=2,"","")))</f>
        <v>text_html: '\
&lt;div class="card-text" style="top:10px;"&gt;&lt;div style="position:relative; top:10px;"&gt;&lt;div style="font-weight: bold;"&gt;&lt;div style="line-height:19px;"&gt;\
&lt;div style="display:inline;"&gt;&lt;div style="display:inline; font-size:26px;"&gt;+2 Cartes&lt;/div&gt;&lt;/div&gt;&lt;br&gt;\
&lt;/div&gt;&lt;/div&gt;&lt;/div&gt;&lt;div style="position:relative; top:20px;"&gt;&lt;div style="line-height:18px;"&gt;\
&lt;div style="display:inline;"&gt;&lt;div style="display:inline; font-size:18px;"&gt;Tous vos adversaires dévoilent les&lt;/div&gt;&lt;/div&gt;&lt;br&gt;\
&lt;div style="display:inline;"&gt;&lt;div style="display:inline; font-size:18px;"&gt;deux cartes du haut de leur pioche, en&lt;/div&gt;&lt;/div&gt;&lt;br&gt;\
&lt;div style="display:inline;"&gt;&lt;div style="display:inline; font-size:18px;"&gt;écartent une coûtant entre       et       ,&lt;/div&gt;&lt;/div&gt;&lt;br&gt;\
&lt;div style="display:inline;"&gt;&lt;div style="display:inline; font-size:18px;"&gt;et défaussent le reste. Si un Chevalier&lt;/div&gt;&lt;/div&gt;&lt;br&gt;\
&lt;div style="display:inline;"&gt;&lt;div style="display:inline; font-size:18px;"&gt;a été écarté, écartez cette carte.&lt;/div&gt;&lt;/div&gt;&lt;br&gt;\
&lt;/div&gt;&lt;/div&gt;\
&lt;div class="card-text-coin-icon" style="transform:scale(0.18); top:85px; display: inline;left:197px;"&gt;\
&lt;div class="card-text-coin-text-container" style="display:inline;"&gt;\
&lt;div class="card-text-coin-text" style="color: black; display:inline; top:8px;"&gt;3&lt;/div&gt;&lt;/div&gt;&lt;/div&gt;\
&lt;div class="card-text-coin-icon" style="transform:scale(0.18); top:85px; display: inline;left:245px;"&gt;\
&lt;div class="card-text-coin-text-container" style="display:inline;"&gt;\
&lt;div class="card-text-coin-text" style="color: black; display:inline; top:8px;"&gt;6&lt;/div&gt;&lt;/div&gt;&lt;/div&gt;&lt;/div&gt;'</v>
      </c>
    </row>
    <row r="818" spans="1:3" x14ac:dyDescent="0.25">
      <c r="A818" t="str">
        <f>IF(AND(MOD(ROW(A813)-1,3)=0,INDEX(artwork.xlsx!G:G,QUOTIENT(ROW(A813)-1,3)+2)&lt;&gt;""),"/* "&amp;INDEX(artwork.xlsx!G:G,QUOTIENT(ROW(A813)-1,3)+2)&amp;" */","  ")&amp;
IF(AND(INDEX(artwork.xlsx!F:F,QUOTIENT(ROW(A813)-1,3)+2)&lt;&gt;""),"/* "&amp;INDEX(artwork.xlsx!F:F,QUOTIENT(ROW(A813)-1,3)+2)&amp;" */","  ")&amp;IF(AND(ISERROR(MATCH("},",B818:B$5003,0)), ISERROR(MATCH("    ];",$A$5:A814,0))),"];","")</f>
        <v xml:space="preserve">    </v>
      </c>
      <c r="B818" t="str">
        <f t="shared" si="15"/>
        <v>},</v>
      </c>
      <c r="C818" s="18" t="str">
        <f>IF(AND(MOD(ROW(A813)-1,3)=0, INDEX(artwork.xlsx!J:J,QUOTIENT(ROW(A813)-1,3)+2)&lt;&gt;""),
     artwork.xlsx!$H$1&amp;": """ &amp;SUBSTITUTE(INDEX(artwork.xlsx!H:H,QUOTIENT(ROW(A813)-1,3)+2)," ","") &amp;""",  " &amp;
     artwork.xlsx!$J$1&amp; ": """ &amp; INDEX(artwork.xlsx!J:J,QUOTIENT(ROW(A813)-1,3)+2) &amp;""",  " &amp;
     artwork.xlsx!$L$1&amp; ": """ &amp; SUBSTITUTE(IF(LEFT(INDEX(artwork.xlsx!L:L,QUOTIENT(ROW(A813)-1,3)+2),4)="http","",artwork.xlsx!$M$1) &amp; INDEX(artwork.xlsx!L:L,QUOTIENT(ROW(A813)-1,3)+2),artwork.xlsx!$N$1,"") &amp; """,",
 IF(AND(MOD(ROW(A813)-1,3)=1,INDEX(artwork.xlsx!J:J,QUOTIENT(ROW(A813)-1,3)+2)&lt;&gt;""),
SUBSTITUTE(    artwork.xlsx!$K$1&amp;": '\\n" &amp;
SUBSTITUTE(SUBSTITUTE(SUBSTITUTE(SUBSTITUTE(SUBSTITUTE(INDEX(artwork.xlsx!K:K,QUOTIENT(ROW(A813)-1,3)+2),"'","\'"),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IF(MOD(ROW(A813)-1,3)=2,"","")))</f>
        <v/>
      </c>
    </row>
    <row r="819" spans="1:3" x14ac:dyDescent="0.25">
      <c r="A819" t="str">
        <f>IF(AND(MOD(ROW(A814)-1,3)=0,INDEX(artwork.xlsx!G:G,QUOTIENT(ROW(A814)-1,3)+2)&lt;&gt;""),"/* "&amp;INDEX(artwork.xlsx!G:G,QUOTIENT(ROW(A814)-1,3)+2)&amp;" */","  ")&amp;
IF(AND(INDEX(artwork.xlsx!F:F,QUOTIENT(ROW(A814)-1,3)+2)&lt;&gt;""),"/* "&amp;INDEX(artwork.xlsx!F:F,QUOTIENT(ROW(A814)-1,3)+2)&amp;" */","  ")&amp;IF(AND(ISERROR(MATCH("},",B819:B$5003,0)), ISERROR(MATCH("    ];",$A$5:A815,0))),"];","")</f>
        <v xml:space="preserve">    </v>
      </c>
      <c r="B819" t="str">
        <f t="shared" si="15"/>
        <v>{</v>
      </c>
      <c r="C819" s="18" t="str">
        <f>IF(AND(MOD(ROW(A814)-1,3)=0, INDEX(artwork.xlsx!J:J,QUOTIENT(ROW(A814)-1,3)+2)&lt;&gt;""),
     artwork.xlsx!$H$1&amp;": """ &amp;SUBSTITUTE(INDEX(artwork.xlsx!H:H,QUOTIENT(ROW(A814)-1,3)+2)," ","") &amp;""",  " &amp;
     artwork.xlsx!$J$1&amp; ": """ &amp; INDEX(artwork.xlsx!J:J,QUOTIENT(ROW(A814)-1,3)+2) &amp;""",  " &amp;
     artwork.xlsx!$L$1&amp; ": """ &amp; SUBSTITUTE(IF(LEFT(INDEX(artwork.xlsx!L:L,QUOTIENT(ROW(A814)-1,3)+2),4)="http","",artwork.xlsx!$M$1) &amp; INDEX(artwork.xlsx!L:L,QUOTIENT(ROW(A814)-1,3)+2),artwork.xlsx!$N$1,"") &amp; """,",
 IF(AND(MOD(ROW(A814)-1,3)=1,INDEX(artwork.xlsx!J:J,QUOTIENT(ROW(A814)-1,3)+2)&lt;&gt;""),
SUBSTITUTE(    artwork.xlsx!$K$1&amp;": '\\n" &amp;
SUBSTITUTE(SUBSTITUTE(SUBSTITUTE(SUBSTITUTE(SUBSTITUTE(INDEX(artwork.xlsx!K:K,QUOTIENT(ROW(A814)-1,3)+2),"'","\'"),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IF(MOD(ROW(A814)-1,3)=2,"","")))</f>
        <v>id: "sirmartin",  frenchName: "Sir Martin",  artwork: "http://wiki.dominionstrategy.com/images/a/ab/Sir_MartinArt.jpg",</v>
      </c>
    </row>
    <row r="820" spans="1:3" ht="240" x14ac:dyDescent="0.25">
      <c r="A820" t="str">
        <f>IF(AND(MOD(ROW(A815)-1,3)=0,INDEX(artwork.xlsx!G:G,QUOTIENT(ROW(A815)-1,3)+2)&lt;&gt;""),"/* "&amp;INDEX(artwork.xlsx!G:G,QUOTIENT(ROW(A815)-1,3)+2)&amp;" */","  ")&amp;
IF(AND(INDEX(artwork.xlsx!F:F,QUOTIENT(ROW(A815)-1,3)+2)&lt;&gt;""),"/* "&amp;INDEX(artwork.xlsx!F:F,QUOTIENT(ROW(A815)-1,3)+2)&amp;" */","  ")&amp;IF(AND(ISERROR(MATCH("},",B820:B$5003,0)), ISERROR(MATCH("    ];",$A$5:A819,0))),"];","")</f>
        <v xml:space="preserve">    </v>
      </c>
      <c r="B820" t="str">
        <f t="shared" si="15"/>
        <v/>
      </c>
      <c r="C820" s="18" t="str">
        <f>IF(AND(MOD(ROW(A815)-1,3)=0, INDEX(artwork.xlsx!J:J,QUOTIENT(ROW(A815)-1,3)+2)&lt;&gt;""),
     artwork.xlsx!$H$1&amp;": """ &amp;SUBSTITUTE(INDEX(artwork.xlsx!H:H,QUOTIENT(ROW(A815)-1,3)+2)," ","") &amp;""",  " &amp;
     artwork.xlsx!$J$1&amp; ": """ &amp; INDEX(artwork.xlsx!J:J,QUOTIENT(ROW(A815)-1,3)+2) &amp;""",  " &amp;
     artwork.xlsx!$L$1&amp; ": """ &amp; SUBSTITUTE(IF(LEFT(INDEX(artwork.xlsx!L:L,QUOTIENT(ROW(A815)-1,3)+2),4)="http","",artwork.xlsx!$M$1) &amp; INDEX(artwork.xlsx!L:L,QUOTIENT(ROW(A815)-1,3)+2),artwork.xlsx!$N$1,"") &amp; """,",
 IF(AND(MOD(ROW(A815)-1,3)=1,INDEX(artwork.xlsx!J:J,QUOTIENT(ROW(A815)-1,3)+2)&lt;&gt;""),
SUBSTITUTE(    artwork.xlsx!$K$1&amp;": '\\n" &amp;
SUBSTITUTE(SUBSTITUTE(SUBSTITUTE(SUBSTITUTE(SUBSTITUTE(INDEX(artwork.xlsx!K:K,QUOTIENT(ROW(A815)-1,3)+2),"'","\'"),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IF(MOD(ROW(A815)-1,3)=2,"","")))</f>
        <v>text_html: '\
&lt;div class="card-text" style="top:10px;"&gt;&lt;div style="position:relative; top:10px;"&gt;&lt;div style="font-weight: bold;"&gt;&lt;div style="line-height:19px;"&gt;\
&lt;div style="display:inline;"&gt;&lt;div style="display:inline; font-size:26px;"&gt;+2 Achats&lt;/div&gt;&lt;/div&gt;&lt;br&gt;\
&lt;/div&gt;&lt;/div&gt;&lt;/div&gt;&lt;div style="position:relative; top:20px;"&gt;&lt;div style="line-height:18px;"&gt;\
&lt;div style="display:inline;"&gt;&lt;div style="display:inline; font-size:18px;"&gt;Tous vos adversaires dévoilent les&lt;/div&gt;&lt;/div&gt;&lt;br&gt;\
&lt;div style="display:inline;"&gt;&lt;div style="display:inline; font-size:18px;"&gt;deux cartes du haut de leur pioche, en&lt;/div&gt;&lt;/div&gt;&lt;br&gt;\
&lt;div style="display:inline;"&gt;&lt;div style="display:inline; font-size:18px;"&gt;écartent une coûtant entre       et       ,&lt;/div&gt;&lt;/div&gt;&lt;br&gt;\
&lt;div style="display:inline;"&gt;&lt;div style="display:inline; font-size:18px;"&gt;et défaussent le reste. Si un Chevalier&lt;/div&gt;&lt;/div&gt;&lt;br&gt;\
&lt;div style="display:inline;"&gt;&lt;div style="display:inline; font-size:18px;"&gt;a été écarté, écartez cette carte.&lt;/div&gt;&lt;/div&gt;&lt;br&gt;\
&lt;/div&gt;&lt;/div&gt;\
&lt;div class="card-text-coin-icon" style="transform:scale(0.18); top:85px; display: inline;left:197px;"&gt;\
&lt;div class="card-text-coin-text-container" style="display:inline;"&gt;\
&lt;div class="card-text-coin-text" style="color: black; display:inline; top:8px;"&gt;3&lt;/div&gt;&lt;/div&gt;&lt;/div&gt;\
&lt;div class="card-text-coin-icon" style="transform:scale(0.18); top:85px; display: inline;left:245px;"&gt;\
&lt;div class="card-text-coin-text-container" style="display:inline;"&gt;\
&lt;div class="card-text-coin-text" style="color: black; display:inline; top:8px;"&gt;6&lt;/div&gt;&lt;/div&gt;&lt;/div&gt;&lt;/div&gt;'</v>
      </c>
    </row>
    <row r="821" spans="1:3" x14ac:dyDescent="0.25">
      <c r="A821" t="str">
        <f>IF(AND(MOD(ROW(A816)-1,3)=0,INDEX(artwork.xlsx!G:G,QUOTIENT(ROW(A816)-1,3)+2)&lt;&gt;""),"/* "&amp;INDEX(artwork.xlsx!G:G,QUOTIENT(ROW(A816)-1,3)+2)&amp;" */","  ")&amp;
IF(AND(INDEX(artwork.xlsx!F:F,QUOTIENT(ROW(A816)-1,3)+2)&lt;&gt;""),"/* "&amp;INDEX(artwork.xlsx!F:F,QUOTIENT(ROW(A816)-1,3)+2)&amp;" */","  ")&amp;IF(AND(ISERROR(MATCH("},",B821:B$5003,0)), ISERROR(MATCH("    ];",$A$5:A817,0))),"];","")</f>
        <v xml:space="preserve">    </v>
      </c>
      <c r="B821" t="str">
        <f t="shared" si="15"/>
        <v>},</v>
      </c>
      <c r="C821" s="18" t="str">
        <f>IF(AND(MOD(ROW(A816)-1,3)=0, INDEX(artwork.xlsx!J:J,QUOTIENT(ROW(A816)-1,3)+2)&lt;&gt;""),
     artwork.xlsx!$H$1&amp;": """ &amp;SUBSTITUTE(INDEX(artwork.xlsx!H:H,QUOTIENT(ROW(A816)-1,3)+2)," ","") &amp;""",  " &amp;
     artwork.xlsx!$J$1&amp; ": """ &amp; INDEX(artwork.xlsx!J:J,QUOTIENT(ROW(A816)-1,3)+2) &amp;""",  " &amp;
     artwork.xlsx!$L$1&amp; ": """ &amp; SUBSTITUTE(IF(LEFT(INDEX(artwork.xlsx!L:L,QUOTIENT(ROW(A816)-1,3)+2),4)="http","",artwork.xlsx!$M$1) &amp; INDEX(artwork.xlsx!L:L,QUOTIENT(ROW(A816)-1,3)+2),artwork.xlsx!$N$1,"") &amp; """,",
 IF(AND(MOD(ROW(A816)-1,3)=1,INDEX(artwork.xlsx!J:J,QUOTIENT(ROW(A816)-1,3)+2)&lt;&gt;""),
SUBSTITUTE(    artwork.xlsx!$K$1&amp;": '\\n" &amp;
SUBSTITUTE(SUBSTITUTE(SUBSTITUTE(SUBSTITUTE(SUBSTITUTE(INDEX(artwork.xlsx!K:K,QUOTIENT(ROW(A816)-1,3)+2),"'","\'"),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IF(MOD(ROW(A816)-1,3)=2,"","")))</f>
        <v/>
      </c>
    </row>
    <row r="822" spans="1:3" x14ac:dyDescent="0.25">
      <c r="A822" t="str">
        <f>IF(AND(MOD(ROW(A817)-1,3)=0,INDEX(artwork.xlsx!G:G,QUOTIENT(ROW(A817)-1,3)+2)&lt;&gt;""),"/* "&amp;INDEX(artwork.xlsx!G:G,QUOTIENT(ROW(A817)-1,3)+2)&amp;" */","  ")&amp;
IF(AND(INDEX(artwork.xlsx!F:F,QUOTIENT(ROW(A817)-1,3)+2)&lt;&gt;""),"/* "&amp;INDEX(artwork.xlsx!F:F,QUOTIENT(ROW(A817)-1,3)+2)&amp;" */","  ")&amp;IF(AND(ISERROR(MATCH("},",B822:B$5003,0)), ISERROR(MATCH("    ];",$A$5:A818,0))),"];","")</f>
        <v xml:space="preserve">    </v>
      </c>
      <c r="B822" t="str">
        <f t="shared" si="15"/>
        <v>{</v>
      </c>
      <c r="C822" s="18" t="str">
        <f>IF(AND(MOD(ROW(A817)-1,3)=0, INDEX(artwork.xlsx!J:J,QUOTIENT(ROW(A817)-1,3)+2)&lt;&gt;""),
     artwork.xlsx!$H$1&amp;": """ &amp;SUBSTITUTE(INDEX(artwork.xlsx!H:H,QUOTIENT(ROW(A817)-1,3)+2)," ","") &amp;""",  " &amp;
     artwork.xlsx!$J$1&amp; ": """ &amp; INDEX(artwork.xlsx!J:J,QUOTIENT(ROW(A817)-1,3)+2) &amp;""",  " &amp;
     artwork.xlsx!$L$1&amp; ": """ &amp; SUBSTITUTE(IF(LEFT(INDEX(artwork.xlsx!L:L,QUOTIENT(ROW(A817)-1,3)+2),4)="http","",artwork.xlsx!$M$1) &amp; INDEX(artwork.xlsx!L:L,QUOTIENT(ROW(A817)-1,3)+2),artwork.xlsx!$N$1,"") &amp; """,",
 IF(AND(MOD(ROW(A817)-1,3)=1,INDEX(artwork.xlsx!J:J,QUOTIENT(ROW(A817)-1,3)+2)&lt;&gt;""),
SUBSTITUTE(    artwork.xlsx!$K$1&amp;": '\\n" &amp;
SUBSTITUTE(SUBSTITUTE(SUBSTITUTE(SUBSTITUTE(SUBSTITUTE(INDEX(artwork.xlsx!K:K,QUOTIENT(ROW(A817)-1,3)+2),"'","\'"),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IF(MOD(ROW(A817)-1,3)=2,"","")))</f>
        <v>id: "sirmichael",  frenchName: "Sir Michael",  artwork: "http://wiki.dominionstrategy.com/images/5/5a/Sir_MichaelArt.jpg",</v>
      </c>
    </row>
    <row r="823" spans="1:3" ht="255" x14ac:dyDescent="0.25">
      <c r="A823" t="str">
        <f>IF(AND(MOD(ROW(A818)-1,3)=0,INDEX(artwork.xlsx!G:G,QUOTIENT(ROW(A818)-1,3)+2)&lt;&gt;""),"/* "&amp;INDEX(artwork.xlsx!G:G,QUOTIENT(ROW(A818)-1,3)+2)&amp;" */","  ")&amp;
IF(AND(INDEX(artwork.xlsx!F:F,QUOTIENT(ROW(A818)-1,3)+2)&lt;&gt;""),"/* "&amp;INDEX(artwork.xlsx!F:F,QUOTIENT(ROW(A818)-1,3)+2)&amp;" */","  ")&amp;IF(AND(ISERROR(MATCH("},",B823:B$5003,0)), ISERROR(MATCH("    ];",$A$5:A822,0))),"];","")</f>
        <v xml:space="preserve">    </v>
      </c>
      <c r="B823" t="str">
        <f t="shared" si="15"/>
        <v/>
      </c>
      <c r="C823" s="18" t="str">
        <f>IF(AND(MOD(ROW(A818)-1,3)=0, INDEX(artwork.xlsx!J:J,QUOTIENT(ROW(A818)-1,3)+2)&lt;&gt;""),
     artwork.xlsx!$H$1&amp;": """ &amp;SUBSTITUTE(INDEX(artwork.xlsx!H:H,QUOTIENT(ROW(A818)-1,3)+2)," ","") &amp;""",  " &amp;
     artwork.xlsx!$J$1&amp; ": """ &amp; INDEX(artwork.xlsx!J:J,QUOTIENT(ROW(A818)-1,3)+2) &amp;""",  " &amp;
     artwork.xlsx!$L$1&amp; ": """ &amp; SUBSTITUTE(IF(LEFT(INDEX(artwork.xlsx!L:L,QUOTIENT(ROW(A818)-1,3)+2),4)="http","",artwork.xlsx!$M$1) &amp; INDEX(artwork.xlsx!L:L,QUOTIENT(ROW(A818)-1,3)+2),artwork.xlsx!$N$1,"") &amp; """,",
 IF(AND(MOD(ROW(A818)-1,3)=1,INDEX(artwork.xlsx!J:J,QUOTIENT(ROW(A818)-1,3)+2)&lt;&gt;""),
SUBSTITUTE(    artwork.xlsx!$K$1&amp;": '\\n" &amp;
SUBSTITUTE(SUBSTITUTE(SUBSTITUTE(SUBSTITUTE(SUBSTITUTE(INDEX(artwork.xlsx!K:K,QUOTIENT(ROW(A818)-1,3)+2),"'","\'"),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IF(MOD(ROW(A818)-1,3)=2,"","")))</f>
        <v>text_html: '\
&lt;div class="card-text" style="top:5px;"&gt;&lt;div style="position:relative; top:0px;"&gt;&lt;div style="line-height:18px;"&gt;\
&lt;div style="display:inline;"&gt;&lt;div style="display:inline; font-size:18px;"&gt;Tous vos adversaires défaussent&lt;/div&gt;&lt;/div&gt;&lt;br&gt;\
&lt;div style="display:inline;"&gt;&lt;div style="display:inline; font-size:18px;"&gt;jusqu\'à avoir 3 cartes en main.&lt;/div&gt;&lt;/div&gt;&lt;br&gt;\
&lt;/div&gt;&lt;/div&gt;&lt;div style="position:relative; top:10px;"&gt;&lt;div style="line-height:18px;"&gt;\
&lt;div style="display:inline;"&gt;&lt;div style="display:inline; font-size:18px;"&gt;Tous vos adversaires dévoilent les&lt;/div&gt;&lt;/div&gt;&lt;br&gt;\
&lt;div style="display:inline;"&gt;&lt;div style="display:inline; font-size:18px;"&gt;deux cartes du haut de leur pioche, en&lt;/div&gt;&lt;/div&gt;&lt;br&gt;\
&lt;div style="display:inline;"&gt;&lt;div style="display:inline; font-size:18px;"&gt;écartent une coûtant entre       et       ,&lt;/div&gt;&lt;/div&gt;&lt;br&gt;\
&lt;div style="display:inline;"&gt;&lt;div style="display:inline; font-size:18px;"&gt;et défaussent le reste. Si un Chevalier&lt;/div&gt;&lt;/div&gt;&lt;br&gt;\
&lt;div style="display:inline;"&gt;&lt;div style="display:inline; font-size:18px;"&gt;a été écarté, écartez cette carte.&lt;/div&gt;&lt;/div&gt;&lt;br&gt;\
&lt;/div&gt;&lt;/div&gt;\
&lt;div class="card-text-coin-icon" style="transform:scale(0.18); top:98px; display: inline;left:197px;"&gt;\
&lt;div class="card-text-coin-text-container" style="display:inline;"&gt;\
&lt;div class="card-text-coin-text" style="color: black; display:inline; top:8px;"&gt;3&lt;/div&gt;&lt;/div&gt;&lt;/div&gt;\
&lt;div class="card-text-coin-icon" style="transform:scale(0.18); top:98px; display: inline;left:245px;"&gt;\
&lt;div class="card-text-coin-text-container" style="display:inline;"&gt;\
&lt;div class="card-text-coin-text" style="color: black; display:inline; top:8px;"&gt;6&lt;/div&gt;&lt;/div&gt;&lt;/div&gt;&lt;/div&gt;'</v>
      </c>
    </row>
    <row r="824" spans="1:3" x14ac:dyDescent="0.25">
      <c r="A824" t="str">
        <f>IF(AND(MOD(ROW(A819)-1,3)=0,INDEX(artwork.xlsx!G:G,QUOTIENT(ROW(A819)-1,3)+2)&lt;&gt;""),"/* "&amp;INDEX(artwork.xlsx!G:G,QUOTIENT(ROW(A819)-1,3)+2)&amp;" */","  ")&amp;
IF(AND(INDEX(artwork.xlsx!F:F,QUOTIENT(ROW(A819)-1,3)+2)&lt;&gt;""),"/* "&amp;INDEX(artwork.xlsx!F:F,QUOTIENT(ROW(A819)-1,3)+2)&amp;" */","  ")&amp;IF(AND(ISERROR(MATCH("},",B824:B$5003,0)), ISERROR(MATCH("    ];",$A$5:A820,0))),"];","")</f>
        <v xml:space="preserve">    </v>
      </c>
      <c r="B824" t="str">
        <f t="shared" si="15"/>
        <v>},</v>
      </c>
      <c r="C824" s="18" t="str">
        <f>IF(AND(MOD(ROW(A819)-1,3)=0, INDEX(artwork.xlsx!J:J,QUOTIENT(ROW(A819)-1,3)+2)&lt;&gt;""),
     artwork.xlsx!$H$1&amp;": """ &amp;SUBSTITUTE(INDEX(artwork.xlsx!H:H,QUOTIENT(ROW(A819)-1,3)+2)," ","") &amp;""",  " &amp;
     artwork.xlsx!$J$1&amp; ": """ &amp; INDEX(artwork.xlsx!J:J,QUOTIENT(ROW(A819)-1,3)+2) &amp;""",  " &amp;
     artwork.xlsx!$L$1&amp; ": """ &amp; SUBSTITUTE(IF(LEFT(INDEX(artwork.xlsx!L:L,QUOTIENT(ROW(A819)-1,3)+2),4)="http","",artwork.xlsx!$M$1) &amp; INDEX(artwork.xlsx!L:L,QUOTIENT(ROW(A819)-1,3)+2),artwork.xlsx!$N$1,"") &amp; """,",
 IF(AND(MOD(ROW(A819)-1,3)=1,INDEX(artwork.xlsx!J:J,QUOTIENT(ROW(A819)-1,3)+2)&lt;&gt;""),
SUBSTITUTE(    artwork.xlsx!$K$1&amp;": '\\n" &amp;
SUBSTITUTE(SUBSTITUTE(SUBSTITUTE(SUBSTITUTE(SUBSTITUTE(INDEX(artwork.xlsx!K:K,QUOTIENT(ROW(A819)-1,3)+2),"'","\'"),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IF(MOD(ROW(A819)-1,3)=2,"","")))</f>
        <v/>
      </c>
    </row>
    <row r="825" spans="1:3" x14ac:dyDescent="0.25">
      <c r="A825" t="str">
        <f>IF(AND(MOD(ROW(A820)-1,3)=0,INDEX(artwork.xlsx!G:G,QUOTIENT(ROW(A820)-1,3)+2)&lt;&gt;""),"/* "&amp;INDEX(artwork.xlsx!G:G,QUOTIENT(ROW(A820)-1,3)+2)&amp;" */","  ")&amp;
IF(AND(INDEX(artwork.xlsx!F:F,QUOTIENT(ROW(A820)-1,3)+2)&lt;&gt;""),"/* "&amp;INDEX(artwork.xlsx!F:F,QUOTIENT(ROW(A820)-1,3)+2)&amp;" */","  ")&amp;IF(AND(ISERROR(MATCH("},",B825:B$5003,0)), ISERROR(MATCH("    ];",$A$5:A821,0))),"];","")</f>
        <v xml:space="preserve">    </v>
      </c>
      <c r="B825" t="str">
        <f t="shared" si="15"/>
        <v>{</v>
      </c>
      <c r="C825" s="18" t="str">
        <f>IF(AND(MOD(ROW(A820)-1,3)=0, INDEX(artwork.xlsx!J:J,QUOTIENT(ROW(A820)-1,3)+2)&lt;&gt;""),
     artwork.xlsx!$H$1&amp;": """ &amp;SUBSTITUTE(INDEX(artwork.xlsx!H:H,QUOTIENT(ROW(A820)-1,3)+2)," ","") &amp;""",  " &amp;
     artwork.xlsx!$J$1&amp; ": """ &amp; INDEX(artwork.xlsx!J:J,QUOTIENT(ROW(A820)-1,3)+2) &amp;""",  " &amp;
     artwork.xlsx!$L$1&amp; ": """ &amp; SUBSTITUTE(IF(LEFT(INDEX(artwork.xlsx!L:L,QUOTIENT(ROW(A820)-1,3)+2),4)="http","",artwork.xlsx!$M$1) &amp; INDEX(artwork.xlsx!L:L,QUOTIENT(ROW(A820)-1,3)+2),artwork.xlsx!$N$1,"") &amp; """,",
 IF(AND(MOD(ROW(A820)-1,3)=1,INDEX(artwork.xlsx!J:J,QUOTIENT(ROW(A820)-1,3)+2)&lt;&gt;""),
SUBSTITUTE(    artwork.xlsx!$K$1&amp;": '\\n" &amp;
SUBSTITUTE(SUBSTITUTE(SUBSTITUTE(SUBSTITUTE(SUBSTITUTE(INDEX(artwork.xlsx!K:K,QUOTIENT(ROW(A820)-1,3)+2),"'","\'"),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IF(MOD(ROW(A820)-1,3)=2,"","")))</f>
        <v>id: "sirvander",  frenchName: "Sir Vander",  artwork: "http://wiki.dominionstrategy.com/images/1/1d/Sir_VanderArt.jpg",</v>
      </c>
    </row>
    <row r="826" spans="1:3" ht="255" x14ac:dyDescent="0.25">
      <c r="A826" t="str">
        <f>IF(AND(MOD(ROW(A821)-1,3)=0,INDEX(artwork.xlsx!G:G,QUOTIENT(ROW(A821)-1,3)+2)&lt;&gt;""),"/* "&amp;INDEX(artwork.xlsx!G:G,QUOTIENT(ROW(A821)-1,3)+2)&amp;" */","  ")&amp;
IF(AND(INDEX(artwork.xlsx!F:F,QUOTIENT(ROW(A821)-1,3)+2)&lt;&gt;""),"/* "&amp;INDEX(artwork.xlsx!F:F,QUOTIENT(ROW(A821)-1,3)+2)&amp;" */","  ")&amp;IF(AND(ISERROR(MATCH("},",B826:B$5003,0)), ISERROR(MATCH("    ];",$A$5:A825,0))),"];","")</f>
        <v xml:space="preserve">    </v>
      </c>
      <c r="B826" t="str">
        <f t="shared" si="15"/>
        <v/>
      </c>
      <c r="C826" s="18" t="str">
        <f>IF(AND(MOD(ROW(A821)-1,3)=0, INDEX(artwork.xlsx!J:J,QUOTIENT(ROW(A821)-1,3)+2)&lt;&gt;""),
     artwork.xlsx!$H$1&amp;": """ &amp;SUBSTITUTE(INDEX(artwork.xlsx!H:H,QUOTIENT(ROW(A821)-1,3)+2)," ","") &amp;""",  " &amp;
     artwork.xlsx!$J$1&amp; ": """ &amp; INDEX(artwork.xlsx!J:J,QUOTIENT(ROW(A821)-1,3)+2) &amp;""",  " &amp;
     artwork.xlsx!$L$1&amp; ": """ &amp; SUBSTITUTE(IF(LEFT(INDEX(artwork.xlsx!L:L,QUOTIENT(ROW(A821)-1,3)+2),4)="http","",artwork.xlsx!$M$1) &amp; INDEX(artwork.xlsx!L:L,QUOTIENT(ROW(A821)-1,3)+2),artwork.xlsx!$N$1,"") &amp; """,",
 IF(AND(MOD(ROW(A821)-1,3)=1,INDEX(artwork.xlsx!J:J,QUOTIENT(ROW(A821)-1,3)+2)&lt;&gt;""),
SUBSTITUTE(    artwork.xlsx!$K$1&amp;": '\\n" &amp;
SUBSTITUTE(SUBSTITUTE(SUBSTITUTE(SUBSTITUTE(SUBSTITUTE(INDEX(artwork.xlsx!K:K,QUOTIENT(ROW(A821)-1,3)+2),"'","\'"),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IF(MOD(ROW(A821)-1,3)=2,"","")))</f>
        <v>text_html: '\
&lt;div class="card-text" style="top:5px;"&gt;&lt;div style="position:relative; top:10px;"&gt;&lt;div style="line-height:18px;"&gt;\
&lt;div style="display:inline;"&gt;&lt;div style="display:inline; font-size:18px;"&gt;Tous vos adversaires dévoilent les&lt;/div&gt;&lt;/div&gt;&lt;br&gt;\
&lt;div style="display:inline;"&gt;&lt;div style="display:inline; font-size:18px;"&gt;deux cartes du haut de leur pioche, en&lt;/div&gt;&lt;/div&gt;&lt;br&gt;\
&lt;div style="display:inline;"&gt;&lt;div style="display:inline; font-size:18px;"&gt;écartent une coûtant entre       et       ,&lt;/div&gt;&lt;/div&gt;&lt;br&gt;\
&lt;div style="display:inline;"&gt;&lt;div style="display:inline; font-size:18px;"&gt;et défaussent le reste. Si un Chevalier&lt;/div&gt;&lt;/div&gt;&lt;br&gt;\
&lt;div style="display:inline;"&gt;&lt;div style="display:inline; font-size:18px;"&gt;a été écarté, écartez cette carte.&lt;/div&gt;&lt;/div&gt;&lt;br&gt;\
&lt;/div&gt;&lt;/div&gt;&lt;div class="horizontal-line" style="width:200px; height:2px;margin-top:15px;"&gt;&lt;/div&gt;&lt;div style="position:relative; top:0px;"&gt;&lt;div style="line-height:18px;"&gt;\
&lt;div style="display:inline;"&gt;&lt;div style="display:inline; font-size:18px;"&gt;Quand vous écartez cette carte,&lt;/div&gt;&lt;/div&gt;&lt;br&gt;\
&lt;div style="display:inline;"&gt;&lt;div style="display:inline; font-size:18px;"&gt;recevez un Or.&lt;/div&gt;&lt;/div&gt;&lt;br&gt;\
&lt;/div&gt;&lt;/div&gt;\
&lt;div class="card-text-coin-icon" style="transform:scale(0.18); top:54px; display: inline;left:197px;"&gt;\
&lt;div class="card-text-coin-text-container" style="display:inline;"&gt;\
&lt;div class="card-text-coin-text" style="color: black; display:inline; top:8px;"&gt;3&lt;/div&gt;&lt;/div&gt;&lt;/div&gt;\
&lt;div class="card-text-coin-icon" style="transform:scale(0.18); top:54px; display: inline;left:245px;"&gt;\
&lt;div class="card-text-coin-text-container" style="display:inline;"&gt;\
&lt;div class="card-text-coin-text" style="color: black; display:inline; top:8px;"&gt;6&lt;/div&gt;&lt;/div&gt;&lt;/div&gt;&lt;/div&gt;'</v>
      </c>
    </row>
    <row r="827" spans="1:3" x14ac:dyDescent="0.25">
      <c r="A827" t="str">
        <f>IF(AND(MOD(ROW(A822)-1,3)=0,INDEX(artwork.xlsx!G:G,QUOTIENT(ROW(A822)-1,3)+2)&lt;&gt;""),"/* "&amp;INDEX(artwork.xlsx!G:G,QUOTIENT(ROW(A822)-1,3)+2)&amp;" */","  ")&amp;
IF(AND(INDEX(artwork.xlsx!F:F,QUOTIENT(ROW(A822)-1,3)+2)&lt;&gt;""),"/* "&amp;INDEX(artwork.xlsx!F:F,QUOTIENT(ROW(A822)-1,3)+2)&amp;" */","  ")&amp;IF(AND(ISERROR(MATCH("},",B827:B$5003,0)), ISERROR(MATCH("    ];",$A$5:A823,0))),"];","")</f>
        <v xml:space="preserve">    </v>
      </c>
      <c r="B827" t="str">
        <f t="shared" si="15"/>
        <v>},</v>
      </c>
      <c r="C827" s="18" t="str">
        <f>IF(AND(MOD(ROW(A822)-1,3)=0, INDEX(artwork.xlsx!J:J,QUOTIENT(ROW(A822)-1,3)+2)&lt;&gt;""),
     artwork.xlsx!$H$1&amp;": """ &amp;SUBSTITUTE(INDEX(artwork.xlsx!H:H,QUOTIENT(ROW(A822)-1,3)+2)," ","") &amp;""",  " &amp;
     artwork.xlsx!$J$1&amp; ": """ &amp; INDEX(artwork.xlsx!J:J,QUOTIENT(ROW(A822)-1,3)+2) &amp;""",  " &amp;
     artwork.xlsx!$L$1&amp; ": """ &amp; SUBSTITUTE(IF(LEFT(INDEX(artwork.xlsx!L:L,QUOTIENT(ROW(A822)-1,3)+2),4)="http","",artwork.xlsx!$M$1) &amp; INDEX(artwork.xlsx!L:L,QUOTIENT(ROW(A822)-1,3)+2),artwork.xlsx!$N$1,"") &amp; """,",
 IF(AND(MOD(ROW(A822)-1,3)=1,INDEX(artwork.xlsx!J:J,QUOTIENT(ROW(A822)-1,3)+2)&lt;&gt;""),
SUBSTITUTE(    artwork.xlsx!$K$1&amp;": '\\n" &amp;
SUBSTITUTE(SUBSTITUTE(SUBSTITUTE(SUBSTITUTE(SUBSTITUTE(INDEX(artwork.xlsx!K:K,QUOTIENT(ROW(A822)-1,3)+2),"'","\'"),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IF(MOD(ROW(A822)-1,3)=2,"","")))</f>
        <v/>
      </c>
    </row>
    <row r="828" spans="1:3" x14ac:dyDescent="0.25">
      <c r="A828" t="str">
        <f>IF(AND(MOD(ROW(A823)-1,3)=0,INDEX(artwork.xlsx!G:G,QUOTIENT(ROW(A823)-1,3)+2)&lt;&gt;""),"/* "&amp;INDEX(artwork.xlsx!G:G,QUOTIENT(ROW(A823)-1,3)+2)&amp;" */","  ")&amp;
IF(AND(INDEX(artwork.xlsx!F:F,QUOTIENT(ROW(A823)-1,3)+2)&lt;&gt;""),"/* "&amp;INDEX(artwork.xlsx!F:F,QUOTIENT(ROW(A823)-1,3)+2)&amp;" */","  ")&amp;IF(AND(ISERROR(MATCH("},",B828:B$5003,0)), ISERROR(MATCH("    ];",$A$5:A824,0))),"];","")</f>
        <v xml:space="preserve">/* Adventures */  </v>
      </c>
      <c r="B828" t="str">
        <f t="shared" si="15"/>
        <v>{</v>
      </c>
      <c r="C828" s="18" t="str">
        <f>IF(AND(MOD(ROW(A823)-1,3)=0, INDEX(artwork.xlsx!J:J,QUOTIENT(ROW(A823)-1,3)+2)&lt;&gt;""),
     artwork.xlsx!$H$1&amp;": """ &amp;SUBSTITUTE(INDEX(artwork.xlsx!H:H,QUOTIENT(ROW(A823)-1,3)+2)," ","") &amp;""",  " &amp;
     artwork.xlsx!$J$1&amp; ": """ &amp; INDEX(artwork.xlsx!J:J,QUOTIENT(ROW(A823)-1,3)+2) &amp;""",  " &amp;
     artwork.xlsx!$L$1&amp; ": """ &amp; SUBSTITUTE(IF(LEFT(INDEX(artwork.xlsx!L:L,QUOTIENT(ROW(A823)-1,3)+2),4)="http","",artwork.xlsx!$M$1) &amp; INDEX(artwork.xlsx!L:L,QUOTIENT(ROW(A823)-1,3)+2),artwork.xlsx!$N$1,"") &amp; """,",
 IF(AND(MOD(ROW(A823)-1,3)=1,INDEX(artwork.xlsx!J:J,QUOTIENT(ROW(A823)-1,3)+2)&lt;&gt;""),
SUBSTITUTE(    artwork.xlsx!$K$1&amp;": '\\n" &amp;
SUBSTITUTE(SUBSTITUTE(SUBSTITUTE(SUBSTITUTE(SUBSTITUTE(INDEX(artwork.xlsx!K:K,QUOTIENT(ROW(A823)-1,3)+2),"'","\'"),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IF(MOD(ROW(A823)-1,3)=2,"","")))</f>
        <v>id: "amulet",  frenchName: "Amulette",  artwork: "http://wiki.dominionstrategy.com/images/4/48/AmuletArt.jpg",</v>
      </c>
    </row>
    <row r="829" spans="1:3" ht="150" x14ac:dyDescent="0.25">
      <c r="A829" t="str">
        <f>IF(AND(MOD(ROW(A824)-1,3)=0,INDEX(artwork.xlsx!G:G,QUOTIENT(ROW(A824)-1,3)+2)&lt;&gt;""),"/* "&amp;INDEX(artwork.xlsx!G:G,QUOTIENT(ROW(A824)-1,3)+2)&amp;" */","  ")&amp;
IF(AND(INDEX(artwork.xlsx!F:F,QUOTIENT(ROW(A824)-1,3)+2)&lt;&gt;""),"/* "&amp;INDEX(artwork.xlsx!F:F,QUOTIENT(ROW(A824)-1,3)+2)&amp;" */","  ")&amp;IF(AND(ISERROR(MATCH("},",B829:B$5003,0)), ISERROR(MATCH("    ];",$A$5:A828,0))),"];","")</f>
        <v xml:space="preserve">    </v>
      </c>
      <c r="B829" t="str">
        <f t="shared" si="15"/>
        <v/>
      </c>
      <c r="C829" s="18" t="str">
        <f>IF(AND(MOD(ROW(A824)-1,3)=0, INDEX(artwork.xlsx!J:J,QUOTIENT(ROW(A824)-1,3)+2)&lt;&gt;""),
     artwork.xlsx!$H$1&amp;": """ &amp;SUBSTITUTE(INDEX(artwork.xlsx!H:H,QUOTIENT(ROW(A824)-1,3)+2)," ","") &amp;""",  " &amp;
     artwork.xlsx!$J$1&amp; ": """ &amp; INDEX(artwork.xlsx!J:J,QUOTIENT(ROW(A824)-1,3)+2) &amp;""",  " &amp;
     artwork.xlsx!$L$1&amp; ": """ &amp; SUBSTITUTE(IF(LEFT(INDEX(artwork.xlsx!L:L,QUOTIENT(ROW(A824)-1,3)+2),4)="http","",artwork.xlsx!$M$1) &amp; INDEX(artwork.xlsx!L:L,QUOTIENT(ROW(A824)-1,3)+2),artwork.xlsx!$N$1,"") &amp; """,",
 IF(AND(MOD(ROW(A824)-1,3)=1,INDEX(artwork.xlsx!J:J,QUOTIENT(ROW(A824)-1,3)+2)&lt;&gt;""),
SUBSTITUTE(    artwork.xlsx!$K$1&amp;": '\\n" &amp;
SUBSTITUTE(SUBSTITUTE(SUBSTITUTE(SUBSTITUTE(SUBSTITUTE(INDEX(artwork.xlsx!K:K,QUOTIENT(ROW(A824)-1,3)+2),"'","\'"),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IF(MOD(ROW(A824)-1,3)=2,"","")))</f>
        <v>text_html: '\
&lt;div class="card-text" style="top:29px;"&gt;&lt;div style="position:relative; top:15px;"&gt;&lt;div style="line-height:20px;"&gt;\
&lt;div style="display:inline;"&gt;&lt;div style="display:inline; font-size:20px;"&gt;Maintenant et au début de votre&lt;/div&gt;&lt;/div&gt;&lt;br&gt;\
&lt;div style="display:inline;"&gt;&lt;div style="display:inline; font-size:20px;"&gt;prochain tour, choisissez : +      ;&lt;/div&gt;&lt;/div&gt;&lt;br&gt;\
&lt;div style="display:inline;"&gt;&lt;div style="display:inline; font-size:20px;"&gt;ou écartez une carte de votre main;&lt;/div&gt;&lt;/div&gt;&lt;br&gt;\
&lt;div style="display:inline;"&gt;&lt;div style="display:inline; font-size:20px;"&gt;ou recevez un Argent.&lt;/div&gt;&lt;/div&gt;&lt;br&gt;\
&lt;/div&gt;&lt;/div&gt;\
&lt;div class="card-text-coin-icon" style="transform:scale(0.2); top:40px; display: inline;left:239px;"&gt;\
&lt;div class="card-text-coin-text-container" style="display:inline;"&gt;\
&lt;div class="card-text-coin-text" style="color: black; display:inline; top:8px;"&gt;1&lt;/div&gt;&lt;/div&gt;&lt;/div&gt;&lt;/div&gt;'</v>
      </c>
    </row>
    <row r="830" spans="1:3" x14ac:dyDescent="0.25">
      <c r="A830" t="str">
        <f>IF(AND(MOD(ROW(A825)-1,3)=0,INDEX(artwork.xlsx!G:G,QUOTIENT(ROW(A825)-1,3)+2)&lt;&gt;""),"/* "&amp;INDEX(artwork.xlsx!G:G,QUOTIENT(ROW(A825)-1,3)+2)&amp;" */","  ")&amp;
IF(AND(INDEX(artwork.xlsx!F:F,QUOTIENT(ROW(A825)-1,3)+2)&lt;&gt;""),"/* "&amp;INDEX(artwork.xlsx!F:F,QUOTIENT(ROW(A825)-1,3)+2)&amp;" */","  ")&amp;IF(AND(ISERROR(MATCH("},",B830:B$5003,0)), ISERROR(MATCH("    ];",$A$5:A826,0))),"];","")</f>
        <v xml:space="preserve">    </v>
      </c>
      <c r="B830" t="str">
        <f t="shared" si="15"/>
        <v>},</v>
      </c>
      <c r="C830" s="18" t="str">
        <f>IF(AND(MOD(ROW(A825)-1,3)=0, INDEX(artwork.xlsx!J:J,QUOTIENT(ROW(A825)-1,3)+2)&lt;&gt;""),
     artwork.xlsx!$H$1&amp;": """ &amp;SUBSTITUTE(INDEX(artwork.xlsx!H:H,QUOTIENT(ROW(A825)-1,3)+2)," ","") &amp;""",  " &amp;
     artwork.xlsx!$J$1&amp; ": """ &amp; INDEX(artwork.xlsx!J:J,QUOTIENT(ROW(A825)-1,3)+2) &amp;""",  " &amp;
     artwork.xlsx!$L$1&amp; ": """ &amp; SUBSTITUTE(IF(LEFT(INDEX(artwork.xlsx!L:L,QUOTIENT(ROW(A825)-1,3)+2),4)="http","",artwork.xlsx!$M$1) &amp; INDEX(artwork.xlsx!L:L,QUOTIENT(ROW(A825)-1,3)+2),artwork.xlsx!$N$1,"") &amp; """,",
 IF(AND(MOD(ROW(A825)-1,3)=1,INDEX(artwork.xlsx!J:J,QUOTIENT(ROW(A825)-1,3)+2)&lt;&gt;""),
SUBSTITUTE(    artwork.xlsx!$K$1&amp;": '\\n" &amp;
SUBSTITUTE(SUBSTITUTE(SUBSTITUTE(SUBSTITUTE(SUBSTITUTE(INDEX(artwork.xlsx!K:K,QUOTIENT(ROW(A825)-1,3)+2),"'","\'"),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IF(MOD(ROW(A825)-1,3)=2,"","")))</f>
        <v/>
      </c>
    </row>
    <row r="831" spans="1:3" x14ac:dyDescent="0.25">
      <c r="A831" t="str">
        <f>IF(AND(MOD(ROW(A826)-1,3)=0,INDEX(artwork.xlsx!G:G,QUOTIENT(ROW(A826)-1,3)+2)&lt;&gt;""),"/* "&amp;INDEX(artwork.xlsx!G:G,QUOTIENT(ROW(A826)-1,3)+2)&amp;" */","  ")&amp;
IF(AND(INDEX(artwork.xlsx!F:F,QUOTIENT(ROW(A826)-1,3)+2)&lt;&gt;""),"/* "&amp;INDEX(artwork.xlsx!F:F,QUOTIENT(ROW(A826)-1,3)+2)&amp;" */","  ")&amp;IF(AND(ISERROR(MATCH("},",B831:B$5003,0)), ISERROR(MATCH("    ];",$A$5:A827,0))),"];","")</f>
        <v xml:space="preserve">    </v>
      </c>
      <c r="B831" t="str">
        <f t="shared" si="15"/>
        <v>{</v>
      </c>
      <c r="C831" s="18" t="str">
        <f>IF(AND(MOD(ROW(A826)-1,3)=0, INDEX(artwork.xlsx!J:J,QUOTIENT(ROW(A826)-1,3)+2)&lt;&gt;""),
     artwork.xlsx!$H$1&amp;": """ &amp;SUBSTITUTE(INDEX(artwork.xlsx!H:H,QUOTIENT(ROW(A826)-1,3)+2)," ","") &amp;""",  " &amp;
     artwork.xlsx!$J$1&amp; ": """ &amp; INDEX(artwork.xlsx!J:J,QUOTIENT(ROW(A826)-1,3)+2) &amp;""",  " &amp;
     artwork.xlsx!$L$1&amp; ": """ &amp; SUBSTITUTE(IF(LEFT(INDEX(artwork.xlsx!L:L,QUOTIENT(ROW(A826)-1,3)+2),4)="http","",artwork.xlsx!$M$1) &amp; INDEX(artwork.xlsx!L:L,QUOTIENT(ROW(A826)-1,3)+2),artwork.xlsx!$N$1,"") &amp; """,",
 IF(AND(MOD(ROW(A826)-1,3)=1,INDEX(artwork.xlsx!J:J,QUOTIENT(ROW(A826)-1,3)+2)&lt;&gt;""),
SUBSTITUTE(    artwork.xlsx!$K$1&amp;": '\\n" &amp;
SUBSTITUTE(SUBSTITUTE(SUBSTITUTE(SUBSTITUTE(SUBSTITUTE(INDEX(artwork.xlsx!K:K,QUOTIENT(ROW(A826)-1,3)+2),"'","\'"),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IF(MOD(ROW(A826)-1,3)=2,"","")))</f>
        <v>id: "artificer",  frenchName: "Maître artisan",  artwork: "http://wiki.dominionstrategy.com/images/6/6b/ArtificerArt.jpg",</v>
      </c>
    </row>
    <row r="832" spans="1:3" ht="255" x14ac:dyDescent="0.25">
      <c r="A832" t="str">
        <f>IF(AND(MOD(ROW(A827)-1,3)=0,INDEX(artwork.xlsx!G:G,QUOTIENT(ROW(A827)-1,3)+2)&lt;&gt;""),"/* "&amp;INDEX(artwork.xlsx!G:G,QUOTIENT(ROW(A827)-1,3)+2)&amp;" */","  ")&amp;
IF(AND(INDEX(artwork.xlsx!F:F,QUOTIENT(ROW(A827)-1,3)+2)&lt;&gt;""),"/* "&amp;INDEX(artwork.xlsx!F:F,QUOTIENT(ROW(A827)-1,3)+2)&amp;" */","  ")&amp;IF(AND(ISERROR(MATCH("},",B832:B$5003,0)), ISERROR(MATCH("    ];",$A$5:A831,0))),"];","")</f>
        <v xml:space="preserve">    </v>
      </c>
      <c r="B832" t="str">
        <f t="shared" si="15"/>
        <v/>
      </c>
      <c r="C832" s="18" t="str">
        <f>IF(AND(MOD(ROW(A827)-1,3)=0, INDEX(artwork.xlsx!J:J,QUOTIENT(ROW(A827)-1,3)+2)&lt;&gt;""),
     artwork.xlsx!$H$1&amp;": """ &amp;SUBSTITUTE(INDEX(artwork.xlsx!H:H,QUOTIENT(ROW(A827)-1,3)+2)," ","") &amp;""",  " &amp;
     artwork.xlsx!$J$1&amp; ": """ &amp; INDEX(artwork.xlsx!J:J,QUOTIENT(ROW(A827)-1,3)+2) &amp;""",  " &amp;
     artwork.xlsx!$L$1&amp; ": """ &amp; SUBSTITUTE(IF(LEFT(INDEX(artwork.xlsx!L:L,QUOTIENT(ROW(A827)-1,3)+2),4)="http","",artwork.xlsx!$M$1) &amp; INDEX(artwork.xlsx!L:L,QUOTIENT(ROW(A827)-1,3)+2),artwork.xlsx!$N$1,"") &amp; """,",
 IF(AND(MOD(ROW(A827)-1,3)=1,INDEX(artwork.xlsx!J:J,QUOTIENT(ROW(A827)-1,3)+2)&lt;&gt;""),
SUBSTITUTE(    artwork.xlsx!$K$1&amp;": '\\n" &amp;
SUBSTITUTE(SUBSTITUTE(SUBSTITUTE(SUBSTITUTE(SUBSTITUTE(INDEX(artwork.xlsx!K:K,QUOTIENT(ROW(A827)-1,3)+2),"'","\'"),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IF(MOD(ROW(A827)-1,3)=2,"","")))</f>
        <v>text_html: '\
&lt;div class="card-text" style="top:5px;"&gt;&lt;div style="font-weight: bold;"&gt;&lt;div style="line-height:22px;"&gt;\
&lt;div style="display:inline;"&gt;&lt;div style="display:inline; font-size:24px;"&gt;+1 Carte&lt;/div&gt;&lt;/div&gt;&lt;br&gt;\
&lt;div style="display:inline;"&gt;&lt;div style="display:inline; font-size:24px;"&gt;+1 Action&lt;/div&gt;&lt;/div&gt;&lt;br&gt;\
&lt;div style="display:inline;"&gt;&lt;div style="display:inline; font-size:24px;"&gt;&lt;div style="position: relative; left:-12px;top:3px;"&gt;+&lt;/div&gt;&lt;/div&gt;&lt;/div&gt;&lt;br&gt;\
&lt;/div&gt;&lt;/div&gt;&lt;div style="position:relative; top:-24px;"&gt;&lt;div style="line-height:19px;"&gt;\
&lt;div style="display:inline;"&gt;&lt;div style="display:inline; font-size:19px;"&gt;Défaussez autant de cartes que&lt;/div&gt;&lt;/div&gt;&lt;br&gt;\
&lt;div style="display:inline;"&gt;&lt;div style="display:inline; font-size:19px;"&gt;souhaité. Vous pouvez recevoir sur&lt;/div&gt;&lt;/div&gt;&lt;br&gt;\
&lt;div style="display:inline;"&gt;&lt;div style="display:inline; font-size:19px;"&gt;votre pioche une carte coûtant&lt;/div&gt;&lt;/div&gt;&lt;br&gt;\
&lt;div style="display:inline;"&gt;&lt;div style="display:inline; font-size:19px;"&gt;exactement       par carte défaussée.&lt;/div&gt;&lt;/div&gt;&lt;br&gt;\
&lt;/div&gt;&lt;/div&gt;\
&lt;div class="card-text-coin-icon" style="transform:scale(0.22); top:47px; display: inline;left:140px;"&gt;\
&lt;div class="card-text-coin-text-container" style="display:inline;"&gt;\
&lt;div class="card-text-coin-text" style="color: black; display:inline; top:8px;"&gt;1&lt;/div&gt;&lt;/div&gt;&lt;/div&gt;\
&lt;div class="card-text-coin-icon" style="transform:scale(0.2); top:141px; display: inline;left:98px;"&gt;\
&lt;div class="card-text-coin-text-container" style="display:inline;"&gt;\
&lt;div class="card-text-coin-text" style="color: black; display:inline; top:8px;"&gt;1&lt;/div&gt;&lt;/div&gt;&lt;/div&gt;&lt;/div&gt;'</v>
      </c>
    </row>
    <row r="833" spans="1:3" x14ac:dyDescent="0.25">
      <c r="A833" t="str">
        <f>IF(AND(MOD(ROW(A828)-1,3)=0,INDEX(artwork.xlsx!G:G,QUOTIENT(ROW(A828)-1,3)+2)&lt;&gt;""),"/* "&amp;INDEX(artwork.xlsx!G:G,QUOTIENT(ROW(A828)-1,3)+2)&amp;" */","  ")&amp;
IF(AND(INDEX(artwork.xlsx!F:F,QUOTIENT(ROW(A828)-1,3)+2)&lt;&gt;""),"/* "&amp;INDEX(artwork.xlsx!F:F,QUOTIENT(ROW(A828)-1,3)+2)&amp;" */","  ")&amp;IF(AND(ISERROR(MATCH("},",B833:B$5003,0)), ISERROR(MATCH("    ];",$A$5:A829,0))),"];","")</f>
        <v xml:space="preserve">    </v>
      </c>
      <c r="B833" t="str">
        <f t="shared" si="15"/>
        <v>},</v>
      </c>
      <c r="C833" s="18" t="str">
        <f>IF(AND(MOD(ROW(A828)-1,3)=0, INDEX(artwork.xlsx!J:J,QUOTIENT(ROW(A828)-1,3)+2)&lt;&gt;""),
     artwork.xlsx!$H$1&amp;": """ &amp;SUBSTITUTE(INDEX(artwork.xlsx!H:H,QUOTIENT(ROW(A828)-1,3)+2)," ","") &amp;""",  " &amp;
     artwork.xlsx!$J$1&amp; ": """ &amp; INDEX(artwork.xlsx!J:J,QUOTIENT(ROW(A828)-1,3)+2) &amp;""",  " &amp;
     artwork.xlsx!$L$1&amp; ": """ &amp; SUBSTITUTE(IF(LEFT(INDEX(artwork.xlsx!L:L,QUOTIENT(ROW(A828)-1,3)+2),4)="http","",artwork.xlsx!$M$1) &amp; INDEX(artwork.xlsx!L:L,QUOTIENT(ROW(A828)-1,3)+2),artwork.xlsx!$N$1,"") &amp; """,",
 IF(AND(MOD(ROW(A828)-1,3)=1,INDEX(artwork.xlsx!J:J,QUOTIENT(ROW(A828)-1,3)+2)&lt;&gt;""),
SUBSTITUTE(    artwork.xlsx!$K$1&amp;": '\\n" &amp;
SUBSTITUTE(SUBSTITUTE(SUBSTITUTE(SUBSTITUTE(SUBSTITUTE(INDEX(artwork.xlsx!K:K,QUOTIENT(ROW(A828)-1,3)+2),"'","\'"),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IF(MOD(ROW(A828)-1,3)=2,"","")))</f>
        <v/>
      </c>
    </row>
    <row r="834" spans="1:3" x14ac:dyDescent="0.25">
      <c r="A834" t="str">
        <f>IF(AND(MOD(ROW(A829)-1,3)=0,INDEX(artwork.xlsx!G:G,QUOTIENT(ROW(A829)-1,3)+2)&lt;&gt;""),"/* "&amp;INDEX(artwork.xlsx!G:G,QUOTIENT(ROW(A829)-1,3)+2)&amp;" */","  ")&amp;
IF(AND(INDEX(artwork.xlsx!F:F,QUOTIENT(ROW(A829)-1,3)+2)&lt;&gt;""),"/* "&amp;INDEX(artwork.xlsx!F:F,QUOTIENT(ROW(A829)-1,3)+2)&amp;" */","  ")&amp;IF(AND(ISERROR(MATCH("},",B834:B$5003,0)), ISERROR(MATCH("    ];",$A$5:A830,0))),"];","")</f>
        <v xml:space="preserve">    </v>
      </c>
      <c r="B834" t="str">
        <f t="shared" si="15"/>
        <v>{</v>
      </c>
      <c r="C834" s="18" t="str">
        <f>IF(AND(MOD(ROW(A829)-1,3)=0, INDEX(artwork.xlsx!J:J,QUOTIENT(ROW(A829)-1,3)+2)&lt;&gt;""),
     artwork.xlsx!$H$1&amp;": """ &amp;SUBSTITUTE(INDEX(artwork.xlsx!H:H,QUOTIENT(ROW(A829)-1,3)+2)," ","") &amp;""",  " &amp;
     artwork.xlsx!$J$1&amp; ": """ &amp; INDEX(artwork.xlsx!J:J,QUOTIENT(ROW(A829)-1,3)+2) &amp;""",  " &amp;
     artwork.xlsx!$L$1&amp; ": """ &amp; SUBSTITUTE(IF(LEFT(INDEX(artwork.xlsx!L:L,QUOTIENT(ROW(A829)-1,3)+2),4)="http","",artwork.xlsx!$M$1) &amp; INDEX(artwork.xlsx!L:L,QUOTIENT(ROW(A829)-1,3)+2),artwork.xlsx!$N$1,"") &amp; """,",
 IF(AND(MOD(ROW(A829)-1,3)=1,INDEX(artwork.xlsx!J:J,QUOTIENT(ROW(A829)-1,3)+2)&lt;&gt;""),
SUBSTITUTE(    artwork.xlsx!$K$1&amp;": '\\n" &amp;
SUBSTITUTE(SUBSTITUTE(SUBSTITUTE(SUBSTITUTE(SUBSTITUTE(INDEX(artwork.xlsx!K:K,QUOTIENT(ROW(A829)-1,3)+2),"'","\'"),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IF(MOD(ROW(A829)-1,3)=2,"","")))</f>
        <v>id: "bridgetroll",  frenchName: "Pont aux trolls",  artwork: "http://wiki.dominionstrategy.com/images/a/a1/BridgeTrollArt.jpg",</v>
      </c>
    </row>
    <row r="835" spans="1:3" ht="240" x14ac:dyDescent="0.25">
      <c r="A835" t="str">
        <f>IF(AND(MOD(ROW(A830)-1,3)=0,INDEX(artwork.xlsx!G:G,QUOTIENT(ROW(A830)-1,3)+2)&lt;&gt;""),"/* "&amp;INDEX(artwork.xlsx!G:G,QUOTIENT(ROW(A830)-1,3)+2)&amp;" */","  ")&amp;
IF(AND(INDEX(artwork.xlsx!F:F,QUOTIENT(ROW(A830)-1,3)+2)&lt;&gt;""),"/* "&amp;INDEX(artwork.xlsx!F:F,QUOTIENT(ROW(A830)-1,3)+2)&amp;" */","  ")&amp;IF(AND(ISERROR(MATCH("},",B835:B$5003,0)), ISERROR(MATCH("    ];",$A$5:A834,0))),"];","")</f>
        <v xml:space="preserve">    </v>
      </c>
      <c r="B835" t="str">
        <f t="shared" si="15"/>
        <v/>
      </c>
      <c r="C835" s="18" t="str">
        <f>IF(AND(MOD(ROW(A830)-1,3)=0, INDEX(artwork.xlsx!J:J,QUOTIENT(ROW(A830)-1,3)+2)&lt;&gt;""),
     artwork.xlsx!$H$1&amp;": """ &amp;SUBSTITUTE(INDEX(artwork.xlsx!H:H,QUOTIENT(ROW(A830)-1,3)+2)," ","") &amp;""",  " &amp;
     artwork.xlsx!$J$1&amp; ": """ &amp; INDEX(artwork.xlsx!J:J,QUOTIENT(ROW(A830)-1,3)+2) &amp;""",  " &amp;
     artwork.xlsx!$L$1&amp; ": """ &amp; SUBSTITUTE(IF(LEFT(INDEX(artwork.xlsx!L:L,QUOTIENT(ROW(A830)-1,3)+2),4)="http","",artwork.xlsx!$M$1) &amp; INDEX(artwork.xlsx!L:L,QUOTIENT(ROW(A830)-1,3)+2),artwork.xlsx!$N$1,"") &amp; """,",
 IF(AND(MOD(ROW(A830)-1,3)=1,INDEX(artwork.xlsx!J:J,QUOTIENT(ROW(A830)-1,3)+2)&lt;&gt;""),
SUBSTITUTE(    artwork.xlsx!$K$1&amp;": '\\n" &amp;
SUBSTITUTE(SUBSTITUTE(SUBSTITUTE(SUBSTITUTE(SUBSTITUTE(INDEX(artwork.xlsx!K:K,QUOTIENT(ROW(A830)-1,3)+2),"'","\'"),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IF(MOD(ROW(A830)-1,3)=2,"","")))</f>
        <v>text_html: '\
&lt;div class="card-text" style="top:10px;"&gt;&lt;div style="position:relative; top:10px;"&gt;&lt;div style="line-height:18px;"&gt;\
&lt;div style="display:inline;"&gt;&lt;div style="display:inline; font-size:19px;"&gt;Tous vos adversaires prennent leur&lt;/div&gt;&lt;/div&gt;&lt;br&gt;\
&lt;div style="display:inline;"&gt;&lt;div style="display:inline; font-size:19px;"&gt;jeton -     . Maintenant et au début&lt;/div&gt;&lt;/div&gt;&lt;br&gt;\
&lt;div style="display:inline;"&gt;&lt;div style="display:inline; font-size:19px;"&gt;de votre prochain tour : &lt;div style="display: inline; font-weight: bold;"&gt;+1 Achat&lt;/div&gt;.&lt;/div&gt;&lt;/div&gt;&lt;br&gt;\
&lt;/div&gt;&lt;/div&gt;&lt;div class="horizontal-line" style="width:200px; height:3px;margin-top:18px;"&gt;&lt;/div&gt;&lt;div style="position:relative; top:5px;"&gt;&lt;div style="line-height:18px;"&gt;\
&lt;div style="display:inline;"&gt;&lt;div style="display:inline; font-size:19px;"&gt;Tant que cette carte est en jeu, les&lt;/div&gt;&lt;/div&gt;&lt;br&gt;\
&lt;div style="display:inline;"&gt;&lt;div style="display:inline; font-size:19px;"&gt;cartes coûtent       de moins à votre&lt;/div&gt;&lt;/div&gt;&lt;br&gt;\
&lt;div style="display:inline;"&gt;&lt;div style="display:inline; font-size:19px;"&gt;tour.&lt;/div&gt;&lt;/div&gt;&lt;br&gt;\
&lt;/div&gt;&lt;/div&gt;\
&lt;div class="card-text-coin-icon" style="transform:scale(0.19); top:32px; display: inline;left:61px;"&gt;\
&lt;div class="card-text-coin-text-container" style="display:inline;"&gt;\
&lt;div class="card-text-coin-text" style="color: black; display:inline; top:8px;"&gt;1&lt;/div&gt;&lt;/div&gt;&lt;/div&gt;\
&lt;div class="card-text-coin-icon" style="transform:scale(0.19); top:113px; display: inline;left:118px;"&gt;\
&lt;div class="card-text-coin-text-container" style="display:inline;"&gt;\
&lt;div class="card-text-coin-text" style="color: black; display:inline; top:8px;"&gt;1&lt;/div&gt;&lt;/div&gt;&lt;/div&gt;&lt;/div&gt;'</v>
      </c>
    </row>
    <row r="836" spans="1:3" x14ac:dyDescent="0.25">
      <c r="A836" t="str">
        <f>IF(AND(MOD(ROW(A831)-1,3)=0,INDEX(artwork.xlsx!G:G,QUOTIENT(ROW(A831)-1,3)+2)&lt;&gt;""),"/* "&amp;INDEX(artwork.xlsx!G:G,QUOTIENT(ROW(A831)-1,3)+2)&amp;" */","  ")&amp;
IF(AND(INDEX(artwork.xlsx!F:F,QUOTIENT(ROW(A831)-1,3)+2)&lt;&gt;""),"/* "&amp;INDEX(artwork.xlsx!F:F,QUOTIENT(ROW(A831)-1,3)+2)&amp;" */","  ")&amp;IF(AND(ISERROR(MATCH("},",B836:B$5003,0)), ISERROR(MATCH("    ];",$A$5:A832,0))),"];","")</f>
        <v xml:space="preserve">    </v>
      </c>
      <c r="B836" t="str">
        <f t="shared" si="15"/>
        <v>},</v>
      </c>
      <c r="C836" s="18" t="str">
        <f>IF(AND(MOD(ROW(A831)-1,3)=0, INDEX(artwork.xlsx!J:J,QUOTIENT(ROW(A831)-1,3)+2)&lt;&gt;""),
     artwork.xlsx!$H$1&amp;": """ &amp;SUBSTITUTE(INDEX(artwork.xlsx!H:H,QUOTIENT(ROW(A831)-1,3)+2)," ","") &amp;""",  " &amp;
     artwork.xlsx!$J$1&amp; ": """ &amp; INDEX(artwork.xlsx!J:J,QUOTIENT(ROW(A831)-1,3)+2) &amp;""",  " &amp;
     artwork.xlsx!$L$1&amp; ": """ &amp; SUBSTITUTE(IF(LEFT(INDEX(artwork.xlsx!L:L,QUOTIENT(ROW(A831)-1,3)+2),4)="http","",artwork.xlsx!$M$1) &amp; INDEX(artwork.xlsx!L:L,QUOTIENT(ROW(A831)-1,3)+2),artwork.xlsx!$N$1,"") &amp; """,",
 IF(AND(MOD(ROW(A831)-1,3)=1,INDEX(artwork.xlsx!J:J,QUOTIENT(ROW(A831)-1,3)+2)&lt;&gt;""),
SUBSTITUTE(    artwork.xlsx!$K$1&amp;": '\\n" &amp;
SUBSTITUTE(SUBSTITUTE(SUBSTITUTE(SUBSTITUTE(SUBSTITUTE(INDEX(artwork.xlsx!K:K,QUOTIENT(ROW(A831)-1,3)+2),"'","\'"),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IF(MOD(ROW(A831)-1,3)=2,"","")))</f>
        <v/>
      </c>
    </row>
    <row r="837" spans="1:3" x14ac:dyDescent="0.25">
      <c r="A837" t="str">
        <f>IF(AND(MOD(ROW(A832)-1,3)=0,INDEX(artwork.xlsx!G:G,QUOTIENT(ROW(A832)-1,3)+2)&lt;&gt;""),"/* "&amp;INDEX(artwork.xlsx!G:G,QUOTIENT(ROW(A832)-1,3)+2)&amp;" */","  ")&amp;
IF(AND(INDEX(artwork.xlsx!F:F,QUOTIENT(ROW(A832)-1,3)+2)&lt;&gt;""),"/* "&amp;INDEX(artwork.xlsx!F:F,QUOTIENT(ROW(A832)-1,3)+2)&amp;" */","  ")&amp;IF(AND(ISERROR(MATCH("},",B837:B$5003,0)), ISERROR(MATCH("    ];",$A$5:A833,0))),"];","")</f>
        <v xml:space="preserve">    </v>
      </c>
      <c r="B837" t="str">
        <f t="shared" si="15"/>
        <v>{</v>
      </c>
      <c r="C837" s="18" t="str">
        <f>IF(AND(MOD(ROW(A832)-1,3)=0, INDEX(artwork.xlsx!J:J,QUOTIENT(ROW(A832)-1,3)+2)&lt;&gt;""),
     artwork.xlsx!$H$1&amp;": """ &amp;SUBSTITUTE(INDEX(artwork.xlsx!H:H,QUOTIENT(ROW(A832)-1,3)+2)," ","") &amp;""",  " &amp;
     artwork.xlsx!$J$1&amp; ": """ &amp; INDEX(artwork.xlsx!J:J,QUOTIENT(ROW(A832)-1,3)+2) &amp;""",  " &amp;
     artwork.xlsx!$L$1&amp; ": """ &amp; SUBSTITUTE(IF(LEFT(INDEX(artwork.xlsx!L:L,QUOTIENT(ROW(A832)-1,3)+2),4)="http","",artwork.xlsx!$M$1) &amp; INDEX(artwork.xlsx!L:L,QUOTIENT(ROW(A832)-1,3)+2),artwork.xlsx!$N$1,"") &amp; """,",
 IF(AND(MOD(ROW(A832)-1,3)=1,INDEX(artwork.xlsx!J:J,QUOTIENT(ROW(A832)-1,3)+2)&lt;&gt;""),
SUBSTITUTE(    artwork.xlsx!$K$1&amp;": '\\n" &amp;
SUBSTITUTE(SUBSTITUTE(SUBSTITUTE(SUBSTITUTE(SUBSTITUTE(INDEX(artwork.xlsx!K:K,QUOTIENT(ROW(A832)-1,3)+2),"'","\'"),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IF(MOD(ROW(A832)-1,3)=2,"","")))</f>
        <v>id: "caravanguard",  frenchName: "Escorte",  artwork: "http://wiki.dominionstrategy.com/images/9/96/Caravan_GuardArt.jpg",</v>
      </c>
    </row>
    <row r="838" spans="1:3" ht="240" x14ac:dyDescent="0.25">
      <c r="A838" t="str">
        <f>IF(AND(MOD(ROW(A833)-1,3)=0,INDEX(artwork.xlsx!G:G,QUOTIENT(ROW(A833)-1,3)+2)&lt;&gt;""),"/* "&amp;INDEX(artwork.xlsx!G:G,QUOTIENT(ROW(A833)-1,3)+2)&amp;" */","  ")&amp;
IF(AND(INDEX(artwork.xlsx!F:F,QUOTIENT(ROW(A833)-1,3)+2)&lt;&gt;""),"/* "&amp;INDEX(artwork.xlsx!F:F,QUOTIENT(ROW(A833)-1,3)+2)&amp;" */","  ")&amp;IF(AND(ISERROR(MATCH("},",B838:B$5003,0)), ISERROR(MATCH("    ];",$A$5:A837,0))),"];","")</f>
        <v xml:space="preserve">    </v>
      </c>
      <c r="B838" t="str">
        <f t="shared" si="15"/>
        <v/>
      </c>
      <c r="C838" s="18" t="str">
        <f>IF(AND(MOD(ROW(A833)-1,3)=0, INDEX(artwork.xlsx!J:J,QUOTIENT(ROW(A833)-1,3)+2)&lt;&gt;""),
     artwork.xlsx!$H$1&amp;": """ &amp;SUBSTITUTE(INDEX(artwork.xlsx!H:H,QUOTIENT(ROW(A833)-1,3)+2)," ","") &amp;""",  " &amp;
     artwork.xlsx!$J$1&amp; ": """ &amp; INDEX(artwork.xlsx!J:J,QUOTIENT(ROW(A833)-1,3)+2) &amp;""",  " &amp;
     artwork.xlsx!$L$1&amp; ": """ &amp; SUBSTITUTE(IF(LEFT(INDEX(artwork.xlsx!L:L,QUOTIENT(ROW(A833)-1,3)+2),4)="http","",artwork.xlsx!$M$1) &amp; INDEX(artwork.xlsx!L:L,QUOTIENT(ROW(A833)-1,3)+2),artwork.xlsx!$N$1,"") &amp; """,",
 IF(AND(MOD(ROW(A833)-1,3)=1,INDEX(artwork.xlsx!J:J,QUOTIENT(ROW(A833)-1,3)+2)&lt;&gt;""),
SUBSTITUTE(    artwork.xlsx!$K$1&amp;": '\\n" &amp;
SUBSTITUTE(SUBSTITUTE(SUBSTITUTE(SUBSTITUTE(SUBSTITUTE(INDEX(artwork.xlsx!K:K,QUOTIENT(ROW(A833)-1,3)+2),"'","\'"),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IF(MOD(ROW(A833)-1,3)=2,"","")))</f>
        <v>text_html: '\
&lt;div class="card-text" style="top:5px;"&gt;&lt;div style="font-weight: bold;"&gt;&lt;div style="line-height:22px;"&gt;\
&lt;div style="display:inline;"&gt;&lt;div style="display:inline; font-size:26px;"&gt;+1 Carte&lt;/div&gt;&lt;/div&gt;&lt;br&gt;\
&lt;div style="display:inline;"&gt;&lt;div style="display:inline; font-size:26px;"&gt;+1 Action&lt;/div&gt;&lt;/div&gt;&lt;br&gt;\
&lt;/div&gt;&lt;/div&gt;&lt;div style="position:relative; top:undefinedpx;"&gt;\
&lt;div style="display:inline;"&gt;&lt;div style="display:inline; font-size:18px;"&gt;Au début de votre prochain tour, &lt;div style="display: inline; font-weight: bold;"&gt;+&lt;/div&gt;     .&lt;/div&gt;&lt;/div&gt;&lt;br&gt;\
&lt;/div&gt;&lt;div class="horizontal-line" style="width:200px; height:3px;margin-top:2px;"&gt;&lt;/div&gt;&lt;div style="position:relative; top:0px;"&gt;&lt;div style="line-height:17px;"&gt;\
&lt;div style="display:inline;"&gt;&lt;div style="display:inline; font-size:18px;"&gt;Quand un adversaire joue une carte&lt;/div&gt;&lt;/div&gt;&lt;br&gt;\
&lt;div style="display:inline;"&gt;&lt;div style="display:inline; font-size:18px;"&gt;Attaque, vous pouvez d\'abord jouer&lt;/div&gt;&lt;/div&gt;&lt;br&gt;\
&lt;div style="display:inline;"&gt;&lt;div style="display:inline; font-size:18px;"&gt;cette carte de votre main.&lt;div style="display: inline; font-size:16px; font-style: italic;"&gt; (&lt;div style="display: inline; font-weight: bold;"&gt;+1 Action&lt;/div&gt;&lt;/div&gt;&lt;/div&gt;&lt;/div&gt;&lt;br&gt;\
&lt;div style="display:inline;"&gt;&lt;div style="display:inline; font-size:16px;"&gt;&lt;div style="display: inline; font-style: italic;"&gt;n\'a pas d\'effet en dehors de votre tour.)&lt;/div&gt;&lt;/div&gt;&lt;/div&gt;&lt;br&gt;\
&lt;/div&gt;&lt;/div&gt;\
&lt;div class="card-text-coin-icon" style="transform:scale(0.19); top:52px; display: inline;left:254px;"&gt;\
&lt;div class="card-text-coin-text-container" style="display:inline;"&gt;\
&lt;div class="card-text-coin-text" style="color: black; display:inline; top:8px;"&gt;1&lt;/div&gt;&lt;/div&gt;&lt;/div&gt;&lt;/div&gt;'</v>
      </c>
    </row>
    <row r="839" spans="1:3" x14ac:dyDescent="0.25">
      <c r="A839" t="str">
        <f>IF(AND(MOD(ROW(A834)-1,3)=0,INDEX(artwork.xlsx!G:G,QUOTIENT(ROW(A834)-1,3)+2)&lt;&gt;""),"/* "&amp;INDEX(artwork.xlsx!G:G,QUOTIENT(ROW(A834)-1,3)+2)&amp;" */","  ")&amp;
IF(AND(INDEX(artwork.xlsx!F:F,QUOTIENT(ROW(A834)-1,3)+2)&lt;&gt;""),"/* "&amp;INDEX(artwork.xlsx!F:F,QUOTIENT(ROW(A834)-1,3)+2)&amp;" */","  ")&amp;IF(AND(ISERROR(MATCH("},",B839:B$5003,0)), ISERROR(MATCH("    ];",$A$5:A835,0))),"];","")</f>
        <v xml:space="preserve">    </v>
      </c>
      <c r="B839" t="str">
        <f t="shared" si="15"/>
        <v>},</v>
      </c>
      <c r="C839" s="18" t="str">
        <f>IF(AND(MOD(ROW(A834)-1,3)=0, INDEX(artwork.xlsx!J:J,QUOTIENT(ROW(A834)-1,3)+2)&lt;&gt;""),
     artwork.xlsx!$H$1&amp;": """ &amp;SUBSTITUTE(INDEX(artwork.xlsx!H:H,QUOTIENT(ROW(A834)-1,3)+2)," ","") &amp;""",  " &amp;
     artwork.xlsx!$J$1&amp; ": """ &amp; INDEX(artwork.xlsx!J:J,QUOTIENT(ROW(A834)-1,3)+2) &amp;""",  " &amp;
     artwork.xlsx!$L$1&amp; ": """ &amp; SUBSTITUTE(IF(LEFT(INDEX(artwork.xlsx!L:L,QUOTIENT(ROW(A834)-1,3)+2),4)="http","",artwork.xlsx!$M$1) &amp; INDEX(artwork.xlsx!L:L,QUOTIENT(ROW(A834)-1,3)+2),artwork.xlsx!$N$1,"") &amp; """,",
 IF(AND(MOD(ROW(A834)-1,3)=1,INDEX(artwork.xlsx!J:J,QUOTIENT(ROW(A834)-1,3)+2)&lt;&gt;""),
SUBSTITUTE(    artwork.xlsx!$K$1&amp;": '\\n" &amp;
SUBSTITUTE(SUBSTITUTE(SUBSTITUTE(SUBSTITUTE(SUBSTITUTE(INDEX(artwork.xlsx!K:K,QUOTIENT(ROW(A834)-1,3)+2),"'","\'"),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IF(MOD(ROW(A834)-1,3)=2,"","")))</f>
        <v/>
      </c>
    </row>
    <row r="840" spans="1:3" x14ac:dyDescent="0.25">
      <c r="A840" t="str">
        <f>IF(AND(MOD(ROW(A835)-1,3)=0,INDEX(artwork.xlsx!G:G,QUOTIENT(ROW(A835)-1,3)+2)&lt;&gt;""),"/* "&amp;INDEX(artwork.xlsx!G:G,QUOTIENT(ROW(A835)-1,3)+2)&amp;" */","  ")&amp;
IF(AND(INDEX(artwork.xlsx!F:F,QUOTIENT(ROW(A835)-1,3)+2)&lt;&gt;""),"/* "&amp;INDEX(artwork.xlsx!F:F,QUOTIENT(ROW(A835)-1,3)+2)&amp;" */","  ")&amp;IF(AND(ISERROR(MATCH("},",B840:B$5003,0)), ISERROR(MATCH("    ];",$A$5:A836,0))),"];","")</f>
        <v xml:space="preserve">    </v>
      </c>
      <c r="B840" t="str">
        <f t="shared" si="15"/>
        <v>{</v>
      </c>
      <c r="C840" s="18" t="str">
        <f>IF(AND(MOD(ROW(A835)-1,3)=0, INDEX(artwork.xlsx!J:J,QUOTIENT(ROW(A835)-1,3)+2)&lt;&gt;""),
     artwork.xlsx!$H$1&amp;": """ &amp;SUBSTITUTE(INDEX(artwork.xlsx!H:H,QUOTIENT(ROW(A835)-1,3)+2)," ","") &amp;""",  " &amp;
     artwork.xlsx!$J$1&amp; ": """ &amp; INDEX(artwork.xlsx!J:J,QUOTIENT(ROW(A835)-1,3)+2) &amp;""",  " &amp;
     artwork.xlsx!$L$1&amp; ": """ &amp; SUBSTITUTE(IF(LEFT(INDEX(artwork.xlsx!L:L,QUOTIENT(ROW(A835)-1,3)+2),4)="http","",artwork.xlsx!$M$1) &amp; INDEX(artwork.xlsx!L:L,QUOTIENT(ROW(A835)-1,3)+2),artwork.xlsx!$N$1,"") &amp; """,",
 IF(AND(MOD(ROW(A835)-1,3)=1,INDEX(artwork.xlsx!J:J,QUOTIENT(ROW(A835)-1,3)+2)&lt;&gt;""),
SUBSTITUTE(    artwork.xlsx!$K$1&amp;": '\\n" &amp;
SUBSTITUTE(SUBSTITUTE(SUBSTITUTE(SUBSTITUTE(SUBSTITUTE(INDEX(artwork.xlsx!K:K,QUOTIENT(ROW(A835)-1,3)+2),"'","\'"),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IF(MOD(ROW(A835)-1,3)=2,"","")))</f>
        <v>id: "distantlands",  frenchName: "Terres lointaines",  artwork: "http://wiki.dominionstrategy.com/images/c/c4/Distant_LandsArt.jpg",</v>
      </c>
    </row>
    <row r="841" spans="1:3" ht="255" x14ac:dyDescent="0.25">
      <c r="A841" t="str">
        <f>IF(AND(MOD(ROW(A836)-1,3)=0,INDEX(artwork.xlsx!G:G,QUOTIENT(ROW(A836)-1,3)+2)&lt;&gt;""),"/* "&amp;INDEX(artwork.xlsx!G:G,QUOTIENT(ROW(A836)-1,3)+2)&amp;" */","  ")&amp;
IF(AND(INDEX(artwork.xlsx!F:F,QUOTIENT(ROW(A836)-1,3)+2)&lt;&gt;""),"/* "&amp;INDEX(artwork.xlsx!F:F,QUOTIENT(ROW(A836)-1,3)+2)&amp;" */","  ")&amp;IF(AND(ISERROR(MATCH("},",B841:B$5003,0)), ISERROR(MATCH("    ];",$A$5:A840,0))),"];","")</f>
        <v xml:space="preserve">    </v>
      </c>
      <c r="B841" t="str">
        <f t="shared" si="15"/>
        <v/>
      </c>
      <c r="C841" s="18" t="str">
        <f>IF(AND(MOD(ROW(A836)-1,3)=0, INDEX(artwork.xlsx!J:J,QUOTIENT(ROW(A836)-1,3)+2)&lt;&gt;""),
     artwork.xlsx!$H$1&amp;": """ &amp;SUBSTITUTE(INDEX(artwork.xlsx!H:H,QUOTIENT(ROW(A836)-1,3)+2)," ","") &amp;""",  " &amp;
     artwork.xlsx!$J$1&amp; ": """ &amp; INDEX(artwork.xlsx!J:J,QUOTIENT(ROW(A836)-1,3)+2) &amp;""",  " &amp;
     artwork.xlsx!$L$1&amp; ": """ &amp; SUBSTITUTE(IF(LEFT(INDEX(artwork.xlsx!L:L,QUOTIENT(ROW(A836)-1,3)+2),4)="http","",artwork.xlsx!$M$1) &amp; INDEX(artwork.xlsx!L:L,QUOTIENT(ROW(A836)-1,3)+2),artwork.xlsx!$N$1,"") &amp; """,",
 IF(AND(MOD(ROW(A836)-1,3)=1,INDEX(artwork.xlsx!J:J,QUOTIENT(ROW(A836)-1,3)+2)&lt;&gt;""),
SUBSTITUTE(    artwork.xlsx!$K$1&amp;": '\\n" &amp;
SUBSTITUTE(SUBSTITUTE(SUBSTITUTE(SUBSTITUTE(SUBSTITUTE(INDEX(artwork.xlsx!K:K,QUOTIENT(ROW(A836)-1,3)+2),"'","\'"),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IF(MOD(ROW(A836)-1,3)=2,"","")))</f>
        <v>text_html: '\
&lt;div class="card-text" style="top:20px;"&gt;&lt;div style="position:relative; top:0px;"&gt;&lt;div style="line-height:22px;"&gt;\
&lt;div style="display:inline;"&gt;&lt;div style="display:inline; font-size:21px;"&gt;Placez cette carte&lt;/div&gt;&lt;/div&gt;&lt;br&gt;\
&lt;div style="display:inline;"&gt;&lt;div style="display:inline; font-size:21px;"&gt;sur votre plateau taverne.&lt;/div&gt;&lt;/div&gt;&lt;br&gt;\
&lt;/div&gt;&lt;/div&gt;&lt;div class="horizontal-line" style="width:200px; height:3px;margin-top:10px;"&gt;&lt;/div&gt;&lt;div style="position:relative; top:10px;"&gt;&lt;div style="line-height:20px;"&gt;\
&lt;div style="display:inline;"&gt;&lt;div style="display:inline; font-size:21px;"&gt;Cette carte vaut         si elle est&lt;/div&gt;&lt;/div&gt;&lt;br&gt;\
&lt;div style="display:inline;"&gt;&lt;div style="display:inline; font-size:21px;"&gt;sur votre plateau Taverne à la fin&lt;/div&gt;&lt;/div&gt;&lt;br&gt;\
&lt;div style="display:inline;"&gt;&lt;div style="display:inline; font-size:21px;"&gt;de la partie (        sinon).&lt;/div&gt;&lt;/div&gt;&lt;br&gt;\
&lt;/div&gt;&lt;/div&gt;\
&lt;div class="card-text-vp-icon-container" style="display:inline; transform:scale(0.2); top:74px;left:167px;"&gt;\
&lt;div class="card-text-vp-text-container"&gt;\
&lt;div class="card-text-vp-text" style="top:8px;"&gt;4&lt;/div&gt;&lt;/div&gt;\
&lt;div class="card-text-vp-icon"&gt;&lt;/div&gt;&lt;/div&gt;\
&lt;div class="card-text-vp-icon-container" style="display:inline; transform:scale(0.19); top:120px;left:161px;"&gt;\
&lt;div class="card-text-vp-text-container"&gt;\
&lt;div class="card-text-vp-text" style="top:8px;"&gt;0&lt;/div&gt;&lt;/div&gt;\
&lt;div class="card-text-vp-icon"&gt;&lt;/div&gt;&lt;/div&gt;&lt;/div&gt;'</v>
      </c>
    </row>
    <row r="842" spans="1:3" x14ac:dyDescent="0.25">
      <c r="A842" t="str">
        <f>IF(AND(MOD(ROW(A837)-1,3)=0,INDEX(artwork.xlsx!G:G,QUOTIENT(ROW(A837)-1,3)+2)&lt;&gt;""),"/* "&amp;INDEX(artwork.xlsx!G:G,QUOTIENT(ROW(A837)-1,3)+2)&amp;" */","  ")&amp;
IF(AND(INDEX(artwork.xlsx!F:F,QUOTIENT(ROW(A837)-1,3)+2)&lt;&gt;""),"/* "&amp;INDEX(artwork.xlsx!F:F,QUOTIENT(ROW(A837)-1,3)+2)&amp;" */","  ")&amp;IF(AND(ISERROR(MATCH("},",B842:B$5003,0)), ISERROR(MATCH("    ];",$A$5:A838,0))),"];","")</f>
        <v xml:space="preserve">    </v>
      </c>
      <c r="B842" t="str">
        <f t="shared" si="15"/>
        <v>},</v>
      </c>
      <c r="C842" s="18" t="str">
        <f>IF(AND(MOD(ROW(A837)-1,3)=0, INDEX(artwork.xlsx!J:J,QUOTIENT(ROW(A837)-1,3)+2)&lt;&gt;""),
     artwork.xlsx!$H$1&amp;": """ &amp;SUBSTITUTE(INDEX(artwork.xlsx!H:H,QUOTIENT(ROW(A837)-1,3)+2)," ","") &amp;""",  " &amp;
     artwork.xlsx!$J$1&amp; ": """ &amp; INDEX(artwork.xlsx!J:J,QUOTIENT(ROW(A837)-1,3)+2) &amp;""",  " &amp;
     artwork.xlsx!$L$1&amp; ": """ &amp; SUBSTITUTE(IF(LEFT(INDEX(artwork.xlsx!L:L,QUOTIENT(ROW(A837)-1,3)+2),4)="http","",artwork.xlsx!$M$1) &amp; INDEX(artwork.xlsx!L:L,QUOTIENT(ROW(A837)-1,3)+2),artwork.xlsx!$N$1,"") &amp; """,",
 IF(AND(MOD(ROW(A837)-1,3)=1,INDEX(artwork.xlsx!J:J,QUOTIENT(ROW(A837)-1,3)+2)&lt;&gt;""),
SUBSTITUTE(    artwork.xlsx!$K$1&amp;": '\\n" &amp;
SUBSTITUTE(SUBSTITUTE(SUBSTITUTE(SUBSTITUTE(SUBSTITUTE(INDEX(artwork.xlsx!K:K,QUOTIENT(ROW(A837)-1,3)+2),"'","\'"),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IF(MOD(ROW(A837)-1,3)=2,"","")))</f>
        <v/>
      </c>
    </row>
    <row r="843" spans="1:3" x14ac:dyDescent="0.25">
      <c r="A843" t="str">
        <f>IF(AND(MOD(ROW(A838)-1,3)=0,INDEX(artwork.xlsx!G:G,QUOTIENT(ROW(A838)-1,3)+2)&lt;&gt;""),"/* "&amp;INDEX(artwork.xlsx!G:G,QUOTIENT(ROW(A838)-1,3)+2)&amp;" */","  ")&amp;
IF(AND(INDEX(artwork.xlsx!F:F,QUOTIENT(ROW(A838)-1,3)+2)&lt;&gt;""),"/* "&amp;INDEX(artwork.xlsx!F:F,QUOTIENT(ROW(A838)-1,3)+2)&amp;" */","  ")&amp;IF(AND(ISERROR(MATCH("},",B843:B$5003,0)), ISERROR(MATCH("    ];",$A$5:A839,0))),"];","")</f>
        <v xml:space="preserve">    </v>
      </c>
      <c r="B843" t="str">
        <f t="shared" si="15"/>
        <v>{</v>
      </c>
      <c r="C843" s="18" t="str">
        <f>IF(AND(MOD(ROW(A838)-1,3)=0, INDEX(artwork.xlsx!J:J,QUOTIENT(ROW(A838)-1,3)+2)&lt;&gt;""),
     artwork.xlsx!$H$1&amp;": """ &amp;SUBSTITUTE(INDEX(artwork.xlsx!H:H,QUOTIENT(ROW(A838)-1,3)+2)," ","") &amp;""",  " &amp;
     artwork.xlsx!$J$1&amp; ": """ &amp; INDEX(artwork.xlsx!J:J,QUOTIENT(ROW(A838)-1,3)+2) &amp;""",  " &amp;
     artwork.xlsx!$L$1&amp; ": """ &amp; SUBSTITUTE(IF(LEFT(INDEX(artwork.xlsx!L:L,QUOTIENT(ROW(A838)-1,3)+2),4)="http","",artwork.xlsx!$M$1) &amp; INDEX(artwork.xlsx!L:L,QUOTIENT(ROW(A838)-1,3)+2),artwork.xlsx!$N$1,"") &amp; """,",
 IF(AND(MOD(ROW(A838)-1,3)=1,INDEX(artwork.xlsx!J:J,QUOTIENT(ROW(A838)-1,3)+2)&lt;&gt;""),
SUBSTITUTE(    artwork.xlsx!$K$1&amp;": '\\n" &amp;
SUBSTITUTE(SUBSTITUTE(SUBSTITUTE(SUBSTITUTE(SUBSTITUTE(INDEX(artwork.xlsx!K:K,QUOTIENT(ROW(A838)-1,3)+2),"'","\'"),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IF(MOD(ROW(A838)-1,3)=2,"","")))</f>
        <v>id: "dungeon",  frenchName: "Donjon",  artwork: "http://wiki.dominionstrategy.com/images/4/4b/DungeonArt.jpg",</v>
      </c>
    </row>
    <row r="844" spans="1:3" ht="120" x14ac:dyDescent="0.25">
      <c r="A844" t="str">
        <f>IF(AND(MOD(ROW(A839)-1,3)=0,INDEX(artwork.xlsx!G:G,QUOTIENT(ROW(A839)-1,3)+2)&lt;&gt;""),"/* "&amp;INDEX(artwork.xlsx!G:G,QUOTIENT(ROW(A839)-1,3)+2)&amp;" */","  ")&amp;
IF(AND(INDEX(artwork.xlsx!F:F,QUOTIENT(ROW(A839)-1,3)+2)&lt;&gt;""),"/* "&amp;INDEX(artwork.xlsx!F:F,QUOTIENT(ROW(A839)-1,3)+2)&amp;" */","  ")&amp;IF(AND(ISERROR(MATCH("},",B844:B$5003,0)), ISERROR(MATCH("    ];",$A$5:A843,0))),"];","")</f>
        <v xml:space="preserve">    </v>
      </c>
      <c r="B844" t="str">
        <f t="shared" si="15"/>
        <v/>
      </c>
      <c r="C844" s="18" t="str">
        <f>IF(AND(MOD(ROW(A839)-1,3)=0, INDEX(artwork.xlsx!J:J,QUOTIENT(ROW(A839)-1,3)+2)&lt;&gt;""),
     artwork.xlsx!$H$1&amp;": """ &amp;SUBSTITUTE(INDEX(artwork.xlsx!H:H,QUOTIENT(ROW(A839)-1,3)+2)," ","") &amp;""",  " &amp;
     artwork.xlsx!$J$1&amp; ": """ &amp; INDEX(artwork.xlsx!J:J,QUOTIENT(ROW(A839)-1,3)+2) &amp;""",  " &amp;
     artwork.xlsx!$L$1&amp; ": """ &amp; SUBSTITUTE(IF(LEFT(INDEX(artwork.xlsx!L:L,QUOTIENT(ROW(A839)-1,3)+2),4)="http","",artwork.xlsx!$M$1) &amp; INDEX(artwork.xlsx!L:L,QUOTIENT(ROW(A839)-1,3)+2),artwork.xlsx!$N$1,"") &amp; """,",
 IF(AND(MOD(ROW(A839)-1,3)=1,INDEX(artwork.xlsx!J:J,QUOTIENT(ROW(A839)-1,3)+2)&lt;&gt;""),
SUBSTITUTE(    artwork.xlsx!$K$1&amp;": '\\n" &amp;
SUBSTITUTE(SUBSTITUTE(SUBSTITUTE(SUBSTITUTE(SUBSTITUTE(INDEX(artwork.xlsx!K:K,QUOTIENT(ROW(A839)-1,3)+2),"'","\'"),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IF(MOD(ROW(A839)-1,3)=2,"","")))</f>
        <v>text_html: '\
&lt;div class="card-text" style="top:29px;"&gt;&lt;div style="font-weight: bold;"&gt;\
&lt;div style="display:inline;"&gt;&lt;div style="display:inline; font-size:28px;"&gt;+1 Action&lt;/div&gt;&lt;/div&gt;&lt;br&gt;\
&lt;/div&gt;&lt;div style="position:relative; top:10px;"&gt;&lt;div style="line-height:22px;"&gt;\
&lt;div style="display:inline;"&gt;&lt;div style="display:inline; font-size:21px;"&gt;Maintenant et au début de votre&lt;/div&gt;&lt;/div&gt;&lt;br&gt;\
&lt;div style="display:inline;"&gt;&lt;div style="display:inline; font-size:21px;"&gt;prochain tour : &lt;div style="display: inline; font-weight: bold;"&gt;+2 Cartes&lt;/div&gt;,&lt;/div&gt;&lt;/div&gt;&lt;br&gt;\
&lt;div style="display:inline;"&gt;&lt;div style="display:inline; font-size:21px;"&gt;puis défaussez 2 cartes.&lt;/div&gt;&lt;/div&gt;&lt;br&gt;\
&lt;/div&gt;&lt;/div&gt;&lt;/div&gt;'</v>
      </c>
    </row>
    <row r="845" spans="1:3" x14ac:dyDescent="0.25">
      <c r="A845" t="str">
        <f>IF(AND(MOD(ROW(A840)-1,3)=0,INDEX(artwork.xlsx!G:G,QUOTIENT(ROW(A840)-1,3)+2)&lt;&gt;""),"/* "&amp;INDEX(artwork.xlsx!G:G,QUOTIENT(ROW(A840)-1,3)+2)&amp;" */","  ")&amp;
IF(AND(INDEX(artwork.xlsx!F:F,QUOTIENT(ROW(A840)-1,3)+2)&lt;&gt;""),"/* "&amp;INDEX(artwork.xlsx!F:F,QUOTIENT(ROW(A840)-1,3)+2)&amp;" */","  ")&amp;IF(AND(ISERROR(MATCH("},",B845:B$5003,0)), ISERROR(MATCH("    ];",$A$5:A841,0))),"];","")</f>
        <v xml:space="preserve">    </v>
      </c>
      <c r="B845" t="str">
        <f t="shared" si="15"/>
        <v>},</v>
      </c>
      <c r="C845" s="18" t="str">
        <f>IF(AND(MOD(ROW(A840)-1,3)=0, INDEX(artwork.xlsx!J:J,QUOTIENT(ROW(A840)-1,3)+2)&lt;&gt;""),
     artwork.xlsx!$H$1&amp;": """ &amp;SUBSTITUTE(INDEX(artwork.xlsx!H:H,QUOTIENT(ROW(A840)-1,3)+2)," ","") &amp;""",  " &amp;
     artwork.xlsx!$J$1&amp; ": """ &amp; INDEX(artwork.xlsx!J:J,QUOTIENT(ROW(A840)-1,3)+2) &amp;""",  " &amp;
     artwork.xlsx!$L$1&amp; ": """ &amp; SUBSTITUTE(IF(LEFT(INDEX(artwork.xlsx!L:L,QUOTIENT(ROW(A840)-1,3)+2),4)="http","",artwork.xlsx!$M$1) &amp; INDEX(artwork.xlsx!L:L,QUOTIENT(ROW(A840)-1,3)+2),artwork.xlsx!$N$1,"") &amp; """,",
 IF(AND(MOD(ROW(A840)-1,3)=1,INDEX(artwork.xlsx!J:J,QUOTIENT(ROW(A840)-1,3)+2)&lt;&gt;""),
SUBSTITUTE(    artwork.xlsx!$K$1&amp;": '\\n" &amp;
SUBSTITUTE(SUBSTITUTE(SUBSTITUTE(SUBSTITUTE(SUBSTITUTE(INDEX(artwork.xlsx!K:K,QUOTIENT(ROW(A840)-1,3)+2),"'","\'"),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IF(MOD(ROW(A840)-1,3)=2,"","")))</f>
        <v/>
      </c>
    </row>
    <row r="846" spans="1:3" x14ac:dyDescent="0.25">
      <c r="A846" t="str">
        <f>IF(AND(MOD(ROW(A841)-1,3)=0,INDEX(artwork.xlsx!G:G,QUOTIENT(ROW(A841)-1,3)+2)&lt;&gt;""),"/* "&amp;INDEX(artwork.xlsx!G:G,QUOTIENT(ROW(A841)-1,3)+2)&amp;" */","  ")&amp;
IF(AND(INDEX(artwork.xlsx!F:F,QUOTIENT(ROW(A841)-1,3)+2)&lt;&gt;""),"/* "&amp;INDEX(artwork.xlsx!F:F,QUOTIENT(ROW(A841)-1,3)+2)&amp;" */","  ")&amp;IF(AND(ISERROR(MATCH("},",B846:B$5003,0)), ISERROR(MATCH("    ];",$A$5:A842,0))),"];","")</f>
        <v xml:space="preserve">    </v>
      </c>
      <c r="B846" t="str">
        <f t="shared" si="15"/>
        <v>{</v>
      </c>
      <c r="C846" s="18" t="str">
        <f>IF(AND(MOD(ROW(A841)-1,3)=0, INDEX(artwork.xlsx!J:J,QUOTIENT(ROW(A841)-1,3)+2)&lt;&gt;""),
     artwork.xlsx!$H$1&amp;": """ &amp;SUBSTITUTE(INDEX(artwork.xlsx!H:H,QUOTIENT(ROW(A841)-1,3)+2)," ","") &amp;""",  " &amp;
     artwork.xlsx!$J$1&amp; ": """ &amp; INDEX(artwork.xlsx!J:J,QUOTIENT(ROW(A841)-1,3)+2) &amp;""",  " &amp;
     artwork.xlsx!$L$1&amp; ": """ &amp; SUBSTITUTE(IF(LEFT(INDEX(artwork.xlsx!L:L,QUOTIENT(ROW(A841)-1,3)+2),4)="http","",artwork.xlsx!$M$1) &amp; INDEX(artwork.xlsx!L:L,QUOTIENT(ROW(A841)-1,3)+2),artwork.xlsx!$N$1,"") &amp; """,",
 IF(AND(MOD(ROW(A841)-1,3)=1,INDEX(artwork.xlsx!J:J,QUOTIENT(ROW(A841)-1,3)+2)&lt;&gt;""),
SUBSTITUTE(    artwork.xlsx!$K$1&amp;": '\\n" &amp;
SUBSTITUTE(SUBSTITUTE(SUBSTITUTE(SUBSTITUTE(SUBSTITUTE(INDEX(artwork.xlsx!K:K,QUOTIENT(ROW(A841)-1,3)+2),"'","\'"),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IF(MOD(ROW(A841)-1,3)=2,"","")))</f>
        <v>id: "duplicate",  frenchName: "Copie",  artwork: "http://wiki.dominionstrategy.com/images/0/09/DuplicateArt.jpg",</v>
      </c>
    </row>
    <row r="847" spans="1:3" ht="195" x14ac:dyDescent="0.25">
      <c r="A847" t="str">
        <f>IF(AND(MOD(ROW(A842)-1,3)=0,INDEX(artwork.xlsx!G:G,QUOTIENT(ROW(A842)-1,3)+2)&lt;&gt;""),"/* "&amp;INDEX(artwork.xlsx!G:G,QUOTIENT(ROW(A842)-1,3)+2)&amp;" */","  ")&amp;
IF(AND(INDEX(artwork.xlsx!F:F,QUOTIENT(ROW(A842)-1,3)+2)&lt;&gt;""),"/* "&amp;INDEX(artwork.xlsx!F:F,QUOTIENT(ROW(A842)-1,3)+2)&amp;" */","  ")&amp;IF(AND(ISERROR(MATCH("},",B847:B$5003,0)), ISERROR(MATCH("    ];",$A$5:A846,0))),"];","")</f>
        <v xml:space="preserve">    </v>
      </c>
      <c r="B847" t="str">
        <f t="shared" ref="B847:B910" si="16">IF(AND(C846&lt;&gt;"",MOD(ROW(A845)-1,3)=2),"},","")&amp;IF(AND(C847&lt;&gt;"",MOD(ROW(A842)-1,3)=0),"{","")</f>
        <v/>
      </c>
      <c r="C847" s="18" t="str">
        <f>IF(AND(MOD(ROW(A842)-1,3)=0, INDEX(artwork.xlsx!J:J,QUOTIENT(ROW(A842)-1,3)+2)&lt;&gt;""),
     artwork.xlsx!$H$1&amp;": """ &amp;SUBSTITUTE(INDEX(artwork.xlsx!H:H,QUOTIENT(ROW(A842)-1,3)+2)," ","") &amp;""",  " &amp;
     artwork.xlsx!$J$1&amp; ": """ &amp; INDEX(artwork.xlsx!J:J,QUOTIENT(ROW(A842)-1,3)+2) &amp;""",  " &amp;
     artwork.xlsx!$L$1&amp; ": """ &amp; SUBSTITUTE(IF(LEFT(INDEX(artwork.xlsx!L:L,QUOTIENT(ROW(A842)-1,3)+2),4)="http","",artwork.xlsx!$M$1) &amp; INDEX(artwork.xlsx!L:L,QUOTIENT(ROW(A842)-1,3)+2),artwork.xlsx!$N$1,"") &amp; """,",
 IF(AND(MOD(ROW(A842)-1,3)=1,INDEX(artwork.xlsx!J:J,QUOTIENT(ROW(A842)-1,3)+2)&lt;&gt;""),
SUBSTITUTE(    artwork.xlsx!$K$1&amp;": '\\n" &amp;
SUBSTITUTE(SUBSTITUTE(SUBSTITUTE(SUBSTITUTE(SUBSTITUTE(INDEX(artwork.xlsx!K:K,QUOTIENT(ROW(A842)-1,3)+2),"'","\'"),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IF(MOD(ROW(A842)-1,3)=2,"","")))</f>
        <v>text_html: '\
&lt;div class="card-text" style="top:10px;"&gt;&lt;div style="position:relative; top:0px;"&gt;&lt;div style="line-height:18.5px;"&gt;\
&lt;div style="display:inline;"&gt;&lt;div style="display:inline; font-size:22px;"&gt;Placez cette carte&lt;/div&gt;&lt;/div&gt;&lt;br&gt;\
&lt;div style="display:inline;"&gt;&lt;div style="display:inline; font-size:22px;"&gt;sur votre plateau Taverne.&lt;/div&gt;&lt;/div&gt;&lt;br&gt;\
&lt;/div&gt;&lt;/div&gt;&lt;div class="horizontal-line" style="width:200px; height:3px;margin-top:10px;"&gt;&lt;/div&gt;&lt;div style="position:relative; top:10px;"&gt;&lt;div style="line-height:20px;"&gt;\
&lt;div style="display:inline;"&gt;&lt;div style="display:inline; font-size:20px;"&gt;Quand vous recevez une carte&lt;/div&gt;&lt;/div&gt;&lt;br&gt;\
&lt;div style="display:inline;"&gt;&lt;div style="display:inline; font-size:20px;"&gt;coûtant jusqu\'à      , vous pouvez&lt;/div&gt;&lt;/div&gt;&lt;br&gt;\
&lt;div style="display:inline;"&gt;&lt;div style="display:inline; font-size:20px;"&gt;recourir à cette carte pour&lt;/div&gt;&lt;/div&gt;&lt;br&gt;\
&lt;div style="display:inline;"&gt;&lt;div style="display:inline; font-size:20px;"&gt;en recevoir un exemplaire.&lt;/div&gt;&lt;/div&gt;&lt;br&gt;\
&lt;/div&gt;&lt;/div&gt;\
&lt;div class="card-text-coin-icon" style="transform:scale(0.2); top:90px; display: inline;left:135px;"&gt;\
&lt;div class="card-text-coin-text-container" style="display:inline;"&gt;\
&lt;div class="card-text-coin-text" style="color: black; display:inline; top:8px;"&gt;6&lt;/div&gt;&lt;/div&gt;&lt;/div&gt;&lt;/div&gt;'</v>
      </c>
    </row>
    <row r="848" spans="1:3" x14ac:dyDescent="0.25">
      <c r="A848" t="str">
        <f>IF(AND(MOD(ROW(A843)-1,3)=0,INDEX(artwork.xlsx!G:G,QUOTIENT(ROW(A843)-1,3)+2)&lt;&gt;""),"/* "&amp;INDEX(artwork.xlsx!G:G,QUOTIENT(ROW(A843)-1,3)+2)&amp;" */","  ")&amp;
IF(AND(INDEX(artwork.xlsx!F:F,QUOTIENT(ROW(A843)-1,3)+2)&lt;&gt;""),"/* "&amp;INDEX(artwork.xlsx!F:F,QUOTIENT(ROW(A843)-1,3)+2)&amp;" */","  ")&amp;IF(AND(ISERROR(MATCH("},",B848:B$5003,0)), ISERROR(MATCH("    ];",$A$5:A844,0))),"];","")</f>
        <v xml:space="preserve">    </v>
      </c>
      <c r="B848" t="str">
        <f t="shared" si="16"/>
        <v>},</v>
      </c>
      <c r="C848" s="18" t="str">
        <f>IF(AND(MOD(ROW(A843)-1,3)=0, INDEX(artwork.xlsx!J:J,QUOTIENT(ROW(A843)-1,3)+2)&lt;&gt;""),
     artwork.xlsx!$H$1&amp;": """ &amp;SUBSTITUTE(INDEX(artwork.xlsx!H:H,QUOTIENT(ROW(A843)-1,3)+2)," ","") &amp;""",  " &amp;
     artwork.xlsx!$J$1&amp; ": """ &amp; INDEX(artwork.xlsx!J:J,QUOTIENT(ROW(A843)-1,3)+2) &amp;""",  " &amp;
     artwork.xlsx!$L$1&amp; ": """ &amp; SUBSTITUTE(IF(LEFT(INDEX(artwork.xlsx!L:L,QUOTIENT(ROW(A843)-1,3)+2),4)="http","",artwork.xlsx!$M$1) &amp; INDEX(artwork.xlsx!L:L,QUOTIENT(ROW(A843)-1,3)+2),artwork.xlsx!$N$1,"") &amp; """,",
 IF(AND(MOD(ROW(A843)-1,3)=1,INDEX(artwork.xlsx!J:J,QUOTIENT(ROW(A843)-1,3)+2)&lt;&gt;""),
SUBSTITUTE(    artwork.xlsx!$K$1&amp;": '\\n" &amp;
SUBSTITUTE(SUBSTITUTE(SUBSTITUTE(SUBSTITUTE(SUBSTITUTE(INDEX(artwork.xlsx!K:K,QUOTIENT(ROW(A843)-1,3)+2),"'","\'"),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IF(MOD(ROW(A843)-1,3)=2,"","")))</f>
        <v/>
      </c>
    </row>
    <row r="849" spans="1:3" x14ac:dyDescent="0.25">
      <c r="A849" t="str">
        <f>IF(AND(MOD(ROW(A844)-1,3)=0,INDEX(artwork.xlsx!G:G,QUOTIENT(ROW(A844)-1,3)+2)&lt;&gt;""),"/* "&amp;INDEX(artwork.xlsx!G:G,QUOTIENT(ROW(A844)-1,3)+2)&amp;" */","  ")&amp;
IF(AND(INDEX(artwork.xlsx!F:F,QUOTIENT(ROW(A844)-1,3)+2)&lt;&gt;""),"/* "&amp;INDEX(artwork.xlsx!F:F,QUOTIENT(ROW(A844)-1,3)+2)&amp;" */","  ")&amp;IF(AND(ISERROR(MATCH("},",B849:B$5003,0)), ISERROR(MATCH("    ];",$A$5:A845,0))),"];","")</f>
        <v xml:space="preserve">    </v>
      </c>
      <c r="B849" t="str">
        <f t="shared" si="16"/>
        <v>{</v>
      </c>
      <c r="C849" s="18" t="str">
        <f>IF(AND(MOD(ROW(A844)-1,3)=0, INDEX(artwork.xlsx!J:J,QUOTIENT(ROW(A844)-1,3)+2)&lt;&gt;""),
     artwork.xlsx!$H$1&amp;": """ &amp;SUBSTITUTE(INDEX(artwork.xlsx!H:H,QUOTIENT(ROW(A844)-1,3)+2)," ","") &amp;""",  " &amp;
     artwork.xlsx!$J$1&amp; ": """ &amp; INDEX(artwork.xlsx!J:J,QUOTIENT(ROW(A844)-1,3)+2) &amp;""",  " &amp;
     artwork.xlsx!$L$1&amp; ": """ &amp; SUBSTITUTE(IF(LEFT(INDEX(artwork.xlsx!L:L,QUOTIENT(ROW(A844)-1,3)+2),4)="http","",artwork.xlsx!$M$1) &amp; INDEX(artwork.xlsx!L:L,QUOTIENT(ROW(A844)-1,3)+2),artwork.xlsx!$N$1,"") &amp; """,",
 IF(AND(MOD(ROW(A844)-1,3)=1,INDEX(artwork.xlsx!J:J,QUOTIENT(ROW(A844)-1,3)+2)&lt;&gt;""),
SUBSTITUTE(    artwork.xlsx!$K$1&amp;": '\\n" &amp;
SUBSTITUTE(SUBSTITUTE(SUBSTITUTE(SUBSTITUTE(SUBSTITUTE(INDEX(artwork.xlsx!K:K,QUOTIENT(ROW(A844)-1,3)+2),"'","\'"),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IF(MOD(ROW(A844)-1,3)=2,"","")))</f>
        <v>id: "gear",  frenchName: "Equipement",  artwork: "http://wiki.dominionstrategy.com/images/6/62/GearArt.jpg",</v>
      </c>
    </row>
    <row r="850" spans="1:3" ht="150" x14ac:dyDescent="0.25">
      <c r="A850" t="str">
        <f>IF(AND(MOD(ROW(A845)-1,3)=0,INDEX(artwork.xlsx!G:G,QUOTIENT(ROW(A845)-1,3)+2)&lt;&gt;""),"/* "&amp;INDEX(artwork.xlsx!G:G,QUOTIENT(ROW(A845)-1,3)+2)&amp;" */","  ")&amp;
IF(AND(INDEX(artwork.xlsx!F:F,QUOTIENT(ROW(A845)-1,3)+2)&lt;&gt;""),"/* "&amp;INDEX(artwork.xlsx!F:F,QUOTIENT(ROW(A845)-1,3)+2)&amp;" */","  ")&amp;IF(AND(ISERROR(MATCH("},",B850:B$5003,0)), ISERROR(MATCH("    ];",$A$5:A849,0))),"];","")</f>
        <v xml:space="preserve">    </v>
      </c>
      <c r="B850" t="str">
        <f t="shared" si="16"/>
        <v/>
      </c>
      <c r="C850" s="18" t="str">
        <f>IF(AND(MOD(ROW(A845)-1,3)=0, INDEX(artwork.xlsx!J:J,QUOTIENT(ROW(A845)-1,3)+2)&lt;&gt;""),
     artwork.xlsx!$H$1&amp;": """ &amp;SUBSTITUTE(INDEX(artwork.xlsx!H:H,QUOTIENT(ROW(A845)-1,3)+2)," ","") &amp;""",  " &amp;
     artwork.xlsx!$J$1&amp; ": """ &amp; INDEX(artwork.xlsx!J:J,QUOTIENT(ROW(A845)-1,3)+2) &amp;""",  " &amp;
     artwork.xlsx!$L$1&amp; ": """ &amp; SUBSTITUTE(IF(LEFT(INDEX(artwork.xlsx!L:L,QUOTIENT(ROW(A845)-1,3)+2),4)="http","",artwork.xlsx!$M$1) &amp; INDEX(artwork.xlsx!L:L,QUOTIENT(ROW(A845)-1,3)+2),artwork.xlsx!$N$1,"") &amp; """,",
 IF(AND(MOD(ROW(A845)-1,3)=1,INDEX(artwork.xlsx!J:J,QUOTIENT(ROW(A845)-1,3)+2)&lt;&gt;""),
SUBSTITUTE(    artwork.xlsx!$K$1&amp;": '\\n" &amp;
SUBSTITUTE(SUBSTITUTE(SUBSTITUTE(SUBSTITUTE(SUBSTITUTE(INDEX(artwork.xlsx!K:K,QUOTIENT(ROW(A845)-1,3)+2),"'","\'"),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IF(MOD(ROW(A845)-1,3)=2,"","")))</f>
        <v>text_html: '\
&lt;div class="card-text" style="top:10px;"&gt;&lt;div style="font-weight: bold;"&gt;\
&lt;div style="display:inline;"&gt;&lt;div style="display:inline; font-size:28px;"&gt;+2 Cartes&lt;/div&gt;&lt;/div&gt;&lt;br&gt;\
&lt;/div&gt;&lt;div style="position:relative; top:10px;"&gt;&lt;div style="line-height:20px;"&gt;\
&lt;div style="display:inline;"&gt;&lt;div style="display:inline; font-size:21px;"&gt;Mettez de côté face cachée&lt;/div&gt;&lt;/div&gt;&lt;br&gt;\
&lt;div style="display:inline;"&gt;&lt;div style="display:inline; font-size:21px;"&gt;jusqu\'à 2 cartes de votre main&lt;/div&gt;&lt;/div&gt;&lt;br&gt;\
&lt;div style="display:inline;"&gt;&lt;div style="display:inline; font-size:21px;"&gt;(sous cette carte).&lt;/div&gt;&lt;/div&gt;&lt;br&gt;\
&lt;div style="display:inline;"&gt;&lt;div style="display:inline; font-size:21px;"&gt;Au début de votre prochain tour,&lt;/div&gt;&lt;/div&gt;&lt;br&gt;\
&lt;div style="display:inline;"&gt;&lt;div style="display:inline; font-size:21px;"&gt;prenez-les en main.&lt;/div&gt;&lt;/div&gt;&lt;br&gt;\
&lt;/div&gt;&lt;/div&gt;&lt;/div&gt;'</v>
      </c>
    </row>
    <row r="851" spans="1:3" x14ac:dyDescent="0.25">
      <c r="A851" t="str">
        <f>IF(AND(MOD(ROW(A846)-1,3)=0,INDEX(artwork.xlsx!G:G,QUOTIENT(ROW(A846)-1,3)+2)&lt;&gt;""),"/* "&amp;INDEX(artwork.xlsx!G:G,QUOTIENT(ROW(A846)-1,3)+2)&amp;" */","  ")&amp;
IF(AND(INDEX(artwork.xlsx!F:F,QUOTIENT(ROW(A846)-1,3)+2)&lt;&gt;""),"/* "&amp;INDEX(artwork.xlsx!F:F,QUOTIENT(ROW(A846)-1,3)+2)&amp;" */","  ")&amp;IF(AND(ISERROR(MATCH("},",B851:B$5003,0)), ISERROR(MATCH("    ];",$A$5:A847,0))),"];","")</f>
        <v xml:space="preserve">    </v>
      </c>
      <c r="B851" t="str">
        <f t="shared" si="16"/>
        <v>},</v>
      </c>
      <c r="C851" s="18" t="str">
        <f>IF(AND(MOD(ROW(A846)-1,3)=0, INDEX(artwork.xlsx!J:J,QUOTIENT(ROW(A846)-1,3)+2)&lt;&gt;""),
     artwork.xlsx!$H$1&amp;": """ &amp;SUBSTITUTE(INDEX(artwork.xlsx!H:H,QUOTIENT(ROW(A846)-1,3)+2)," ","") &amp;""",  " &amp;
     artwork.xlsx!$J$1&amp; ": """ &amp; INDEX(artwork.xlsx!J:J,QUOTIENT(ROW(A846)-1,3)+2) &amp;""",  " &amp;
     artwork.xlsx!$L$1&amp; ": """ &amp; SUBSTITUTE(IF(LEFT(INDEX(artwork.xlsx!L:L,QUOTIENT(ROW(A846)-1,3)+2),4)="http","",artwork.xlsx!$M$1) &amp; INDEX(artwork.xlsx!L:L,QUOTIENT(ROW(A846)-1,3)+2),artwork.xlsx!$N$1,"") &amp; """,",
 IF(AND(MOD(ROW(A846)-1,3)=1,INDEX(artwork.xlsx!J:J,QUOTIENT(ROW(A846)-1,3)+2)&lt;&gt;""),
SUBSTITUTE(    artwork.xlsx!$K$1&amp;": '\\n" &amp;
SUBSTITUTE(SUBSTITUTE(SUBSTITUTE(SUBSTITUTE(SUBSTITUTE(INDEX(artwork.xlsx!K:K,QUOTIENT(ROW(A846)-1,3)+2),"'","\'"),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IF(MOD(ROW(A846)-1,3)=2,"","")))</f>
        <v/>
      </c>
    </row>
    <row r="852" spans="1:3" x14ac:dyDescent="0.25">
      <c r="A852" t="str">
        <f>IF(AND(MOD(ROW(A847)-1,3)=0,INDEX(artwork.xlsx!G:G,QUOTIENT(ROW(A847)-1,3)+2)&lt;&gt;""),"/* "&amp;INDEX(artwork.xlsx!G:G,QUOTIENT(ROW(A847)-1,3)+2)&amp;" */","  ")&amp;
IF(AND(INDEX(artwork.xlsx!F:F,QUOTIENT(ROW(A847)-1,3)+2)&lt;&gt;""),"/* "&amp;INDEX(artwork.xlsx!F:F,QUOTIENT(ROW(A847)-1,3)+2)&amp;" */","  ")&amp;IF(AND(ISERROR(MATCH("},",B852:B$5003,0)), ISERROR(MATCH("    ];",$A$5:A848,0))),"];","")</f>
        <v xml:space="preserve">    </v>
      </c>
      <c r="B852" t="str">
        <f t="shared" si="16"/>
        <v>{</v>
      </c>
      <c r="C852" s="18" t="str">
        <f>IF(AND(MOD(ROW(A847)-1,3)=0, INDEX(artwork.xlsx!J:J,QUOTIENT(ROW(A847)-1,3)+2)&lt;&gt;""),
     artwork.xlsx!$H$1&amp;": """ &amp;SUBSTITUTE(INDEX(artwork.xlsx!H:H,QUOTIENT(ROW(A847)-1,3)+2)," ","") &amp;""",  " &amp;
     artwork.xlsx!$J$1&amp; ": """ &amp; INDEX(artwork.xlsx!J:J,QUOTIENT(ROW(A847)-1,3)+2) &amp;""",  " &amp;
     artwork.xlsx!$L$1&amp; ": """ &amp; SUBSTITUTE(IF(LEFT(INDEX(artwork.xlsx!L:L,QUOTIENT(ROW(A847)-1,3)+2),4)="http","",artwork.xlsx!$M$1) &amp; INDEX(artwork.xlsx!L:L,QUOTIENT(ROW(A847)-1,3)+2),artwork.xlsx!$N$1,"") &amp; """,",
 IF(AND(MOD(ROW(A847)-1,3)=1,INDEX(artwork.xlsx!J:J,QUOTIENT(ROW(A847)-1,3)+2)&lt;&gt;""),
SUBSTITUTE(    artwork.xlsx!$K$1&amp;": '\\n" &amp;
SUBSTITUTE(SUBSTITUTE(SUBSTITUTE(SUBSTITUTE(SUBSTITUTE(INDEX(artwork.xlsx!K:K,QUOTIENT(ROW(A847)-1,3)+2),"'","\'"),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IF(MOD(ROW(A847)-1,3)=2,"","")))</f>
        <v>id: "giant",  frenchName: "Géant",  artwork: "http://wiki.dominionstrategy.com/images/3/31/GiantArt.jpg",</v>
      </c>
    </row>
    <row r="853" spans="1:3" ht="345" x14ac:dyDescent="0.25">
      <c r="A853" t="str">
        <f>IF(AND(MOD(ROW(A848)-1,3)=0,INDEX(artwork.xlsx!G:G,QUOTIENT(ROW(A848)-1,3)+2)&lt;&gt;""),"/* "&amp;INDEX(artwork.xlsx!G:G,QUOTIENT(ROW(A848)-1,3)+2)&amp;" */","  ")&amp;
IF(AND(INDEX(artwork.xlsx!F:F,QUOTIENT(ROW(A848)-1,3)+2)&lt;&gt;""),"/* "&amp;INDEX(artwork.xlsx!F:F,QUOTIENT(ROW(A848)-1,3)+2)&amp;" */","  ")&amp;IF(AND(ISERROR(MATCH("},",B853:B$5003,0)), ISERROR(MATCH("    ];",$A$5:A852,0))),"];","")</f>
        <v xml:space="preserve">    </v>
      </c>
      <c r="B853" t="str">
        <f t="shared" si="16"/>
        <v/>
      </c>
      <c r="C853" s="18" t="str">
        <f>IF(AND(MOD(ROW(A848)-1,3)=0, INDEX(artwork.xlsx!J:J,QUOTIENT(ROW(A848)-1,3)+2)&lt;&gt;""),
     artwork.xlsx!$H$1&amp;": """ &amp;SUBSTITUTE(INDEX(artwork.xlsx!H:H,QUOTIENT(ROW(A848)-1,3)+2)," ","") &amp;""",  " &amp;
     artwork.xlsx!$J$1&amp; ": """ &amp; INDEX(artwork.xlsx!J:J,QUOTIENT(ROW(A848)-1,3)+2) &amp;""",  " &amp;
     artwork.xlsx!$L$1&amp; ": """ &amp; SUBSTITUTE(IF(LEFT(INDEX(artwork.xlsx!L:L,QUOTIENT(ROW(A848)-1,3)+2),4)="http","",artwork.xlsx!$M$1) &amp; INDEX(artwork.xlsx!L:L,QUOTIENT(ROW(A848)-1,3)+2),artwork.xlsx!$N$1,"") &amp; """,",
 IF(AND(MOD(ROW(A848)-1,3)=1,INDEX(artwork.xlsx!J:J,QUOTIENT(ROW(A848)-1,3)+2)&lt;&gt;""),
SUBSTITUTE(    artwork.xlsx!$K$1&amp;": '\\n" &amp;
SUBSTITUTE(SUBSTITUTE(SUBSTITUTE(SUBSTITUTE(SUBSTITUTE(INDEX(artwork.xlsx!K:K,QUOTIENT(ROW(A848)-1,3)+2),"'","\'"),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IF(MOD(ROW(A848)-1,3)=2,"","")))</f>
        <v>text_html: '\
&lt;div class="card-text" style="top:5px;"&gt;&lt;div style="position:relative; top:5px;"&gt;&lt;div style="line-height:16px;"&gt;\
&lt;div style="display:inline;"&gt;&lt;div style="display:inline; font-size:17px;"&gt;Retournez votre jeton Voyage&lt;/div&gt;&lt;/div&gt;&lt;br&gt;\
&lt;div style="display:inline;"&gt;&lt;div style="display:inline; font-size:17px;"&gt;(mettez-le face visible au début de la &lt;/div&gt;&lt;/div&gt;&lt;br&gt;\
&lt;div style="display:inline;"&gt;&lt;div style="display:inline; font-size:17px;"&gt;partie). S\'il est face cachée, +       .&lt;/div&gt;&lt;/div&gt;&lt;br&gt;\
&lt;div style="display:inline;"&gt;&lt;div style="display:inline; font-size:17px;"&gt; S\'il est face visible, +      , et tous vos&lt;/div&gt;&lt;/div&gt;&lt;br&gt;\
&lt;div style="display:inline;"&gt;&lt;div style="display:inline; font-size:17px;"&gt;adversaires dévoilent la carte du haut&lt;/div&gt;&lt;/div&gt;&lt;br&gt;\
&lt;div style="display:inline;"&gt;&lt;div style="display:inline; font-size:17px;"&gt;de leur pioche, l\'écartent si elle coûte&lt;/div&gt;&lt;/div&gt;&lt;br&gt;\
&lt;div style="display:inline;"&gt;&lt;div style="display:inline; font-size:17px;"&gt; entre       et       , et sinon la défaussent&lt;/div&gt;&lt;/div&gt;&lt;br&gt;\
&lt;div style="display:inline;"&gt;&lt;div style="display:inline; font-size:17px;"&gt;et reçoivent une Malédiction.&lt;/div&gt;&lt;/div&gt;&lt;br&gt;\
&lt;/div&gt;&lt;/div&gt;\
&lt;div class="card-text-coin-icon" style="transform:scale(0.18); top:47px; display: inline;left:228px;"&gt;\
&lt;div class="card-text-coin-text-container" style="display:inline;"&gt;\
&lt;div class="card-text-coin-text" style="color: black; display:inline; top:8px;"&gt;1&lt;/div&gt;&lt;/div&gt;&lt;/div&gt;\
&lt;div class="card-text-coin-icon" style="transform:scale(0.18); top:68px; display: inline;left:165px;"&gt;\
&lt;div class="card-text-coin-text-container" style="display:inline;"&gt;\
&lt;div class="card-text-coin-text" style="color: black; display:inline; top:8px;"&gt;5&lt;/div&gt;&lt;/div&gt;&lt;/div&gt;\
&lt;div class="card-text-coin-icon" style="transform:scale(0.18); top:132px; display: inline;left:52px;"&gt;\
&lt;div class="card-text-coin-text-container" style="display:inline;"&gt;\
&lt;div class="card-text-coin-text" style="color: black; display:inline; top:8px;"&gt;3&lt;/div&gt;&lt;/div&gt;&lt;/div&gt;\
&lt;div class="card-text-coin-icon" style="transform:scale(0.18); top:132px; display: inline;left:95px;"&gt;\
&lt;div class="card-text-coin-text-container" style="display:inline;"&gt;\
&lt;div class="card-text-coin-text" style="color: black; display:inline; top:8px;"&gt;6&lt;/div&gt;&lt;/div&gt;&lt;/div&gt;&lt;/div&gt;'</v>
      </c>
    </row>
    <row r="854" spans="1:3" x14ac:dyDescent="0.25">
      <c r="A854" t="str">
        <f>IF(AND(MOD(ROW(A849)-1,3)=0,INDEX(artwork.xlsx!G:G,QUOTIENT(ROW(A849)-1,3)+2)&lt;&gt;""),"/* "&amp;INDEX(artwork.xlsx!G:G,QUOTIENT(ROW(A849)-1,3)+2)&amp;" */","  ")&amp;
IF(AND(INDEX(artwork.xlsx!F:F,QUOTIENT(ROW(A849)-1,3)+2)&lt;&gt;""),"/* "&amp;INDEX(artwork.xlsx!F:F,QUOTIENT(ROW(A849)-1,3)+2)&amp;" */","  ")&amp;IF(AND(ISERROR(MATCH("},",B854:B$5003,0)), ISERROR(MATCH("    ];",$A$5:A850,0))),"];","")</f>
        <v xml:space="preserve">    </v>
      </c>
      <c r="B854" t="str">
        <f t="shared" si="16"/>
        <v>},</v>
      </c>
      <c r="C854" s="18" t="str">
        <f>IF(AND(MOD(ROW(A849)-1,3)=0, INDEX(artwork.xlsx!J:J,QUOTIENT(ROW(A849)-1,3)+2)&lt;&gt;""),
     artwork.xlsx!$H$1&amp;": """ &amp;SUBSTITUTE(INDEX(artwork.xlsx!H:H,QUOTIENT(ROW(A849)-1,3)+2)," ","") &amp;""",  " &amp;
     artwork.xlsx!$J$1&amp; ": """ &amp; INDEX(artwork.xlsx!J:J,QUOTIENT(ROW(A849)-1,3)+2) &amp;""",  " &amp;
     artwork.xlsx!$L$1&amp; ": """ &amp; SUBSTITUTE(IF(LEFT(INDEX(artwork.xlsx!L:L,QUOTIENT(ROW(A849)-1,3)+2),4)="http","",artwork.xlsx!$M$1) &amp; INDEX(artwork.xlsx!L:L,QUOTIENT(ROW(A849)-1,3)+2),artwork.xlsx!$N$1,"") &amp; """,",
 IF(AND(MOD(ROW(A849)-1,3)=1,INDEX(artwork.xlsx!J:J,QUOTIENT(ROW(A849)-1,3)+2)&lt;&gt;""),
SUBSTITUTE(    artwork.xlsx!$K$1&amp;": '\\n" &amp;
SUBSTITUTE(SUBSTITUTE(SUBSTITUTE(SUBSTITUTE(SUBSTITUTE(INDEX(artwork.xlsx!K:K,QUOTIENT(ROW(A849)-1,3)+2),"'","\'"),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IF(MOD(ROW(A849)-1,3)=2,"","")))</f>
        <v/>
      </c>
    </row>
    <row r="855" spans="1:3" x14ac:dyDescent="0.25">
      <c r="A855" t="str">
        <f>IF(AND(MOD(ROW(A850)-1,3)=0,INDEX(artwork.xlsx!G:G,QUOTIENT(ROW(A850)-1,3)+2)&lt;&gt;""),"/* "&amp;INDEX(artwork.xlsx!G:G,QUOTIENT(ROW(A850)-1,3)+2)&amp;" */","  ")&amp;
IF(AND(INDEX(artwork.xlsx!F:F,QUOTIENT(ROW(A850)-1,3)+2)&lt;&gt;""),"/* "&amp;INDEX(artwork.xlsx!F:F,QUOTIENT(ROW(A850)-1,3)+2)&amp;" */","  ")&amp;IF(AND(ISERROR(MATCH("},",B855:B$5003,0)), ISERROR(MATCH("    ];",$A$5:A851,0))),"];","")</f>
        <v xml:space="preserve">    </v>
      </c>
      <c r="B855" t="str">
        <f t="shared" si="16"/>
        <v>{</v>
      </c>
      <c r="C855" s="18" t="str">
        <f>IF(AND(MOD(ROW(A850)-1,3)=0, INDEX(artwork.xlsx!J:J,QUOTIENT(ROW(A850)-1,3)+2)&lt;&gt;""),
     artwork.xlsx!$H$1&amp;": """ &amp;SUBSTITUTE(INDEX(artwork.xlsx!H:H,QUOTIENT(ROW(A850)-1,3)+2)," ","") &amp;""",  " &amp;
     artwork.xlsx!$J$1&amp; ": """ &amp; INDEX(artwork.xlsx!J:J,QUOTIENT(ROW(A850)-1,3)+2) &amp;""",  " &amp;
     artwork.xlsx!$L$1&amp; ": """ &amp; SUBSTITUTE(IF(LEFT(INDEX(artwork.xlsx!L:L,QUOTIENT(ROW(A850)-1,3)+2),4)="http","",artwork.xlsx!$M$1) &amp; INDEX(artwork.xlsx!L:L,QUOTIENT(ROW(A850)-1,3)+2),artwork.xlsx!$N$1,"") &amp; """,",
 IF(AND(MOD(ROW(A850)-1,3)=1,INDEX(artwork.xlsx!J:J,QUOTIENT(ROW(A850)-1,3)+2)&lt;&gt;""),
SUBSTITUTE(    artwork.xlsx!$K$1&amp;": '\\n" &amp;
SUBSTITUTE(SUBSTITUTE(SUBSTITUTE(SUBSTITUTE(SUBSTITUTE(INDEX(artwork.xlsx!K:K,QUOTIENT(ROW(A850)-1,3)+2),"'","\'"),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IF(MOD(ROW(A850)-1,3)=2,"","")))</f>
        <v>id: "guide",  frenchName: "Guide",  artwork: "http://wiki.dominionstrategy.com/images/b/b7/GuideArt.jpg",</v>
      </c>
    </row>
    <row r="856" spans="1:3" ht="180" x14ac:dyDescent="0.25">
      <c r="A856" t="str">
        <f>IF(AND(MOD(ROW(A851)-1,3)=0,INDEX(artwork.xlsx!G:G,QUOTIENT(ROW(A851)-1,3)+2)&lt;&gt;""),"/* "&amp;INDEX(artwork.xlsx!G:G,QUOTIENT(ROW(A851)-1,3)+2)&amp;" */","  ")&amp;
IF(AND(INDEX(artwork.xlsx!F:F,QUOTIENT(ROW(A851)-1,3)+2)&lt;&gt;""),"/* "&amp;INDEX(artwork.xlsx!F:F,QUOTIENT(ROW(A851)-1,3)+2)&amp;" */","  ")&amp;IF(AND(ISERROR(MATCH("},",B856:B$5003,0)), ISERROR(MATCH("    ];",$A$5:A855,0))),"];","")</f>
        <v xml:space="preserve">    </v>
      </c>
      <c r="B856" t="str">
        <f t="shared" si="16"/>
        <v/>
      </c>
      <c r="C856" s="18" t="str">
        <f>IF(AND(MOD(ROW(A851)-1,3)=0, INDEX(artwork.xlsx!J:J,QUOTIENT(ROW(A851)-1,3)+2)&lt;&gt;""),
     artwork.xlsx!$H$1&amp;": """ &amp;SUBSTITUTE(INDEX(artwork.xlsx!H:H,QUOTIENT(ROW(A851)-1,3)+2)," ","") &amp;""",  " &amp;
     artwork.xlsx!$J$1&amp; ": """ &amp; INDEX(artwork.xlsx!J:J,QUOTIENT(ROW(A851)-1,3)+2) &amp;""",  " &amp;
     artwork.xlsx!$L$1&amp; ": """ &amp; SUBSTITUTE(IF(LEFT(INDEX(artwork.xlsx!L:L,QUOTIENT(ROW(A851)-1,3)+2),4)="http","",artwork.xlsx!$M$1) &amp; INDEX(artwork.xlsx!L:L,QUOTIENT(ROW(A851)-1,3)+2),artwork.xlsx!$N$1,"") &amp; """,",
 IF(AND(MOD(ROW(A851)-1,3)=1,INDEX(artwork.xlsx!J:J,QUOTIENT(ROW(A851)-1,3)+2)&lt;&gt;""),
SUBSTITUTE(    artwork.xlsx!$K$1&amp;": '\\n" &amp;
SUBSTITUTE(SUBSTITUTE(SUBSTITUTE(SUBSTITUTE(SUBSTITUTE(INDEX(artwork.xlsx!K:K,QUOTIENT(ROW(A851)-1,3)+2),"'","\'"),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IF(MOD(ROW(A851)-1,3)=2,"","")))</f>
        <v>text_html: '\
&lt;div class="card-text" style="top:5px;"&gt;&lt;div style="font-weight: bold;"&gt;&lt;div style="line-height:24px;"&gt;\
&lt;div style="display:inline;"&gt;&lt;div style="display:inline; font-size:26px;"&gt;+1 Carte&lt;/div&gt;&lt;/div&gt;&lt;br&gt;\
&lt;div style="display:inline;"&gt;&lt;div style="display:inline; font-size:26px;"&gt;+1 Action&lt;/div&gt;&lt;/div&gt;&lt;br&gt;\
&lt;/div&gt;&lt;/div&gt;&lt;div style="position:relative; top:-5px;"&gt;&lt;div style="line-height:19px;"&gt;\
&lt;div style="display:inline;"&gt;&lt;div style="display:inline; font-size:19px;"&gt;Placez cette carte&lt;/div&gt;&lt;/div&gt;&lt;br&gt;\
&lt;div style="display:inline;"&gt;&lt;div style="display:inline; font-size:19px;"&gt;sur votre plateau Taverne.&lt;/div&gt;&lt;/div&gt;&lt;br&gt;\
&lt;/div&gt;&lt;/div&gt;&lt;div class="horizontal-line" style="width:200px; height:3px;margin-top:1px;"&gt;&lt;/div&gt;&lt;div style="position:relative; top:5px;"&gt;&lt;div style="line-height:18px;"&gt;\
&lt;div style="display:inline;"&gt;&lt;div style="display:inline; font-size:18px;"&gt;Au début de votre tour, vous pouvez&lt;/div&gt;&lt;/div&gt;&lt;br&gt;\
&lt;div style="display:inline;"&gt;&lt;div style="display:inline; font-size:18px;"&gt;recourir à cette carte pour défausser&lt;/div&gt;&lt;/div&gt;&lt;br&gt;\
&lt;div style="display:inline;"&gt;&lt;div style="display:inline; font-size:18px;"&gt;votre main et piocher 5 cartes.&lt;/div&gt;&lt;/div&gt;&lt;br&gt;\
&lt;/div&gt;&lt;/div&gt;&lt;/div&gt;'</v>
      </c>
    </row>
    <row r="857" spans="1:3" x14ac:dyDescent="0.25">
      <c r="A857" t="str">
        <f>IF(AND(MOD(ROW(A852)-1,3)=0,INDEX(artwork.xlsx!G:G,QUOTIENT(ROW(A852)-1,3)+2)&lt;&gt;""),"/* "&amp;INDEX(artwork.xlsx!G:G,QUOTIENT(ROW(A852)-1,3)+2)&amp;" */","  ")&amp;
IF(AND(INDEX(artwork.xlsx!F:F,QUOTIENT(ROW(A852)-1,3)+2)&lt;&gt;""),"/* "&amp;INDEX(artwork.xlsx!F:F,QUOTIENT(ROW(A852)-1,3)+2)&amp;" */","  ")&amp;IF(AND(ISERROR(MATCH("},",B857:B$5003,0)), ISERROR(MATCH("    ];",$A$5:A853,0))),"];","")</f>
        <v xml:space="preserve">    </v>
      </c>
      <c r="B857" t="str">
        <f t="shared" si="16"/>
        <v>},</v>
      </c>
      <c r="C857" s="18" t="str">
        <f>IF(AND(MOD(ROW(A852)-1,3)=0, INDEX(artwork.xlsx!J:J,QUOTIENT(ROW(A852)-1,3)+2)&lt;&gt;""),
     artwork.xlsx!$H$1&amp;": """ &amp;SUBSTITUTE(INDEX(artwork.xlsx!H:H,QUOTIENT(ROW(A852)-1,3)+2)," ","") &amp;""",  " &amp;
     artwork.xlsx!$J$1&amp; ": """ &amp; INDEX(artwork.xlsx!J:J,QUOTIENT(ROW(A852)-1,3)+2) &amp;""",  " &amp;
     artwork.xlsx!$L$1&amp; ": """ &amp; SUBSTITUTE(IF(LEFT(INDEX(artwork.xlsx!L:L,QUOTIENT(ROW(A852)-1,3)+2),4)="http","",artwork.xlsx!$M$1) &amp; INDEX(artwork.xlsx!L:L,QUOTIENT(ROW(A852)-1,3)+2),artwork.xlsx!$N$1,"") &amp; """,",
 IF(AND(MOD(ROW(A852)-1,3)=1,INDEX(artwork.xlsx!J:J,QUOTIENT(ROW(A852)-1,3)+2)&lt;&gt;""),
SUBSTITUTE(    artwork.xlsx!$K$1&amp;": '\\n" &amp;
SUBSTITUTE(SUBSTITUTE(SUBSTITUTE(SUBSTITUTE(SUBSTITUTE(INDEX(artwork.xlsx!K:K,QUOTIENT(ROW(A852)-1,3)+2),"'","\'"),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IF(MOD(ROW(A852)-1,3)=2,"","")))</f>
        <v/>
      </c>
    </row>
    <row r="858" spans="1:3" x14ac:dyDescent="0.25">
      <c r="A858" t="str">
        <f>IF(AND(MOD(ROW(A853)-1,3)=0,INDEX(artwork.xlsx!G:G,QUOTIENT(ROW(A853)-1,3)+2)&lt;&gt;""),"/* "&amp;INDEX(artwork.xlsx!G:G,QUOTIENT(ROW(A853)-1,3)+2)&amp;" */","  ")&amp;
IF(AND(INDEX(artwork.xlsx!F:F,QUOTIENT(ROW(A853)-1,3)+2)&lt;&gt;""),"/* "&amp;INDEX(artwork.xlsx!F:F,QUOTIENT(ROW(A853)-1,3)+2)&amp;" */","  ")&amp;IF(AND(ISERROR(MATCH("},",B858:B$5003,0)), ISERROR(MATCH("    ];",$A$5:A854,0))),"];","")</f>
        <v xml:space="preserve">    </v>
      </c>
      <c r="B858" t="str">
        <f t="shared" si="16"/>
        <v>{</v>
      </c>
      <c r="C858" s="18" t="str">
        <f>IF(AND(MOD(ROW(A853)-1,3)=0, INDEX(artwork.xlsx!J:J,QUOTIENT(ROW(A853)-1,3)+2)&lt;&gt;""),
     artwork.xlsx!$H$1&amp;": """ &amp;SUBSTITUTE(INDEX(artwork.xlsx!H:H,QUOTIENT(ROW(A853)-1,3)+2)," ","") &amp;""",  " &amp;
     artwork.xlsx!$J$1&amp; ": """ &amp; INDEX(artwork.xlsx!J:J,QUOTIENT(ROW(A853)-1,3)+2) &amp;""",  " &amp;
     artwork.xlsx!$L$1&amp; ": """ &amp; SUBSTITUTE(IF(LEFT(INDEX(artwork.xlsx!L:L,QUOTIENT(ROW(A853)-1,3)+2),4)="http","",artwork.xlsx!$M$1) &amp; INDEX(artwork.xlsx!L:L,QUOTIENT(ROW(A853)-1,3)+2),artwork.xlsx!$N$1,"") &amp; """,",
 IF(AND(MOD(ROW(A853)-1,3)=1,INDEX(artwork.xlsx!J:J,QUOTIENT(ROW(A853)-1,3)+2)&lt;&gt;""),
SUBSTITUTE(    artwork.xlsx!$K$1&amp;": '\\n" &amp;
SUBSTITUTE(SUBSTITUTE(SUBSTITUTE(SUBSTITUTE(SUBSTITUTE(INDEX(artwork.xlsx!K:K,QUOTIENT(ROW(A853)-1,3)+2),"'","\'"),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IF(MOD(ROW(A853)-1,3)=2,"","")))</f>
        <v>id: "hauntedwoods",  frenchName: "Bois hantés",  artwork: "http://wiki.dominionstrategy.com/images/7/78/HauntedWoodsArt.jpg",</v>
      </c>
    </row>
    <row r="859" spans="1:3" ht="150" x14ac:dyDescent="0.25">
      <c r="A859" t="str">
        <f>IF(AND(MOD(ROW(A854)-1,3)=0,INDEX(artwork.xlsx!G:G,QUOTIENT(ROW(A854)-1,3)+2)&lt;&gt;""),"/* "&amp;INDEX(artwork.xlsx!G:G,QUOTIENT(ROW(A854)-1,3)+2)&amp;" */","  ")&amp;
IF(AND(INDEX(artwork.xlsx!F:F,QUOTIENT(ROW(A854)-1,3)+2)&lt;&gt;""),"/* "&amp;INDEX(artwork.xlsx!F:F,QUOTIENT(ROW(A854)-1,3)+2)&amp;" */","  ")&amp;IF(AND(ISERROR(MATCH("},",B859:B$5003,0)), ISERROR(MATCH("    ];",$A$5:A858,0))),"];","")</f>
        <v xml:space="preserve">    </v>
      </c>
      <c r="B859" t="str">
        <f t="shared" si="16"/>
        <v/>
      </c>
      <c r="C859" s="18" t="str">
        <f>IF(AND(MOD(ROW(A854)-1,3)=0, INDEX(artwork.xlsx!J:J,QUOTIENT(ROW(A854)-1,3)+2)&lt;&gt;""),
     artwork.xlsx!$H$1&amp;": """ &amp;SUBSTITUTE(INDEX(artwork.xlsx!H:H,QUOTIENT(ROW(A854)-1,3)+2)," ","") &amp;""",  " &amp;
     artwork.xlsx!$J$1&amp; ": """ &amp; INDEX(artwork.xlsx!J:J,QUOTIENT(ROW(A854)-1,3)+2) &amp;""",  " &amp;
     artwork.xlsx!$L$1&amp; ": """ &amp; SUBSTITUTE(IF(LEFT(INDEX(artwork.xlsx!L:L,QUOTIENT(ROW(A854)-1,3)+2),4)="http","",artwork.xlsx!$M$1) &amp; INDEX(artwork.xlsx!L:L,QUOTIENT(ROW(A854)-1,3)+2),artwork.xlsx!$N$1,"") &amp; """,",
 IF(AND(MOD(ROW(A854)-1,3)=1,INDEX(artwork.xlsx!J:J,QUOTIENT(ROW(A854)-1,3)+2)&lt;&gt;""),
SUBSTITUTE(    artwork.xlsx!$K$1&amp;": '\\n" &amp;
SUBSTITUTE(SUBSTITUTE(SUBSTITUTE(SUBSTITUTE(SUBSTITUTE(INDEX(artwork.xlsx!K:K,QUOTIENT(ROW(A854)-1,3)+2),"'","\'"),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IF(MOD(ROW(A854)-1,3)=2,"","")))</f>
        <v>text_html: '\
&lt;div class="card-text" style="top:10px;"&gt;&lt;div style="position:relative; top:10px;"&gt;&lt;div style="line-height:19px;"&gt;\
&lt;div style="display:inline;"&gt;&lt;div style="display:inline; font-size:19px;"&gt;Jusqu\'à votre prochain tour, quand&lt;/div&gt;&lt;/div&gt;&lt;br&gt;\
&lt;div style="display:inline;"&gt;&lt;div style="display:inline; font-size:19px;"&gt;un adversaire achète une carte, il&lt;/div&gt;&lt;/div&gt;&lt;br&gt;\
&lt;div style="display:inline;"&gt;&lt;div style="display:inline; font-size:19px;"&gt;place sa main sur sa pioche dans&lt;/div&gt;&lt;/div&gt;&lt;br&gt;\
&lt;div style="display:inline;"&gt;&lt;div style="display:inline; font-size:19px;"&gt;l\'ordre de son choix.&lt;/div&gt;&lt;/div&gt;&lt;br&gt;\
&lt;div style="display:inline;"&gt;&lt;div style="display:inline; font-size:19px;"&gt;Au début de votre prochain tour,&lt;/div&gt;&lt;/div&gt;&lt;br&gt;\
&lt;/div&gt;&lt;/div&gt;&lt;div style="position:relative; top:15px;"&gt;&lt;div style="font-weight: bold;"&gt;\
&lt;div style="display:inline;"&gt;&lt;div style="display:inline; font-size:26px;"&gt;+3 Cartes&lt;/div&gt;&lt;/div&gt;&lt;br&gt;\
&lt;/div&gt;&lt;/div&gt;&lt;/div&gt;'</v>
      </c>
    </row>
    <row r="860" spans="1:3" x14ac:dyDescent="0.25">
      <c r="A860" t="str">
        <f>IF(AND(MOD(ROW(A855)-1,3)=0,INDEX(artwork.xlsx!G:G,QUOTIENT(ROW(A855)-1,3)+2)&lt;&gt;""),"/* "&amp;INDEX(artwork.xlsx!G:G,QUOTIENT(ROW(A855)-1,3)+2)&amp;" */","  ")&amp;
IF(AND(INDEX(artwork.xlsx!F:F,QUOTIENT(ROW(A855)-1,3)+2)&lt;&gt;""),"/* "&amp;INDEX(artwork.xlsx!F:F,QUOTIENT(ROW(A855)-1,3)+2)&amp;" */","  ")&amp;IF(AND(ISERROR(MATCH("},",B860:B$5003,0)), ISERROR(MATCH("    ];",$A$5:A856,0))),"];","")</f>
        <v xml:space="preserve">    </v>
      </c>
      <c r="B860" t="str">
        <f t="shared" si="16"/>
        <v>},</v>
      </c>
      <c r="C860" s="18" t="str">
        <f>IF(AND(MOD(ROW(A855)-1,3)=0, INDEX(artwork.xlsx!J:J,QUOTIENT(ROW(A855)-1,3)+2)&lt;&gt;""),
     artwork.xlsx!$H$1&amp;": """ &amp;SUBSTITUTE(INDEX(artwork.xlsx!H:H,QUOTIENT(ROW(A855)-1,3)+2)," ","") &amp;""",  " &amp;
     artwork.xlsx!$J$1&amp; ": """ &amp; INDEX(artwork.xlsx!J:J,QUOTIENT(ROW(A855)-1,3)+2) &amp;""",  " &amp;
     artwork.xlsx!$L$1&amp; ": """ &amp; SUBSTITUTE(IF(LEFT(INDEX(artwork.xlsx!L:L,QUOTIENT(ROW(A855)-1,3)+2),4)="http","",artwork.xlsx!$M$1) &amp; INDEX(artwork.xlsx!L:L,QUOTIENT(ROW(A855)-1,3)+2),artwork.xlsx!$N$1,"") &amp; """,",
 IF(AND(MOD(ROW(A855)-1,3)=1,INDEX(artwork.xlsx!J:J,QUOTIENT(ROW(A855)-1,3)+2)&lt;&gt;""),
SUBSTITUTE(    artwork.xlsx!$K$1&amp;": '\\n" &amp;
SUBSTITUTE(SUBSTITUTE(SUBSTITUTE(SUBSTITUTE(SUBSTITUTE(INDEX(artwork.xlsx!K:K,QUOTIENT(ROW(A855)-1,3)+2),"'","\'"),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IF(MOD(ROW(A855)-1,3)=2,"","")))</f>
        <v/>
      </c>
    </row>
    <row r="861" spans="1:3" x14ac:dyDescent="0.25">
      <c r="A861" t="str">
        <f>IF(AND(MOD(ROW(A856)-1,3)=0,INDEX(artwork.xlsx!G:G,QUOTIENT(ROW(A856)-1,3)+2)&lt;&gt;""),"/* "&amp;INDEX(artwork.xlsx!G:G,QUOTIENT(ROW(A856)-1,3)+2)&amp;" */","  ")&amp;
IF(AND(INDEX(artwork.xlsx!F:F,QUOTIENT(ROW(A856)-1,3)+2)&lt;&gt;""),"/* "&amp;INDEX(artwork.xlsx!F:F,QUOTIENT(ROW(A856)-1,3)+2)&amp;" */","  ")&amp;IF(AND(ISERROR(MATCH("},",B861:B$5003,0)), ISERROR(MATCH("    ];",$A$5:A857,0))),"];","")</f>
        <v xml:space="preserve">    </v>
      </c>
      <c r="B861" t="str">
        <f t="shared" si="16"/>
        <v>{</v>
      </c>
      <c r="C861" s="18" t="str">
        <f>IF(AND(MOD(ROW(A856)-1,3)=0, INDEX(artwork.xlsx!J:J,QUOTIENT(ROW(A856)-1,3)+2)&lt;&gt;""),
     artwork.xlsx!$H$1&amp;": """ &amp;SUBSTITUTE(INDEX(artwork.xlsx!H:H,QUOTIENT(ROW(A856)-1,3)+2)," ","") &amp;""",  " &amp;
     artwork.xlsx!$J$1&amp; ": """ &amp; INDEX(artwork.xlsx!J:J,QUOTIENT(ROW(A856)-1,3)+2) &amp;""",  " &amp;
     artwork.xlsx!$L$1&amp; ": """ &amp; SUBSTITUTE(IF(LEFT(INDEX(artwork.xlsx!L:L,QUOTIENT(ROW(A856)-1,3)+2),4)="http","",artwork.xlsx!$M$1) &amp; INDEX(artwork.xlsx!L:L,QUOTIENT(ROW(A856)-1,3)+2),artwork.xlsx!$N$1,"") &amp; """,",
 IF(AND(MOD(ROW(A856)-1,3)=1,INDEX(artwork.xlsx!J:J,QUOTIENT(ROW(A856)-1,3)+2)&lt;&gt;""),
SUBSTITUTE(    artwork.xlsx!$K$1&amp;": '\\n" &amp;
SUBSTITUTE(SUBSTITUTE(SUBSTITUTE(SUBSTITUTE(SUBSTITUTE(INDEX(artwork.xlsx!K:K,QUOTIENT(ROW(A856)-1,3)+2),"'","\'"),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IF(MOD(ROW(A856)-1,3)=2,"","")))</f>
        <v>id: "hireling",  frenchName: "Recrue",  artwork: "http://wiki.dominionstrategy.com/images/c/cf/HirelingArt.jpg",</v>
      </c>
    </row>
    <row r="862" spans="1:3" ht="135" x14ac:dyDescent="0.25">
      <c r="A862" t="str">
        <f>IF(AND(MOD(ROW(A857)-1,3)=0,INDEX(artwork.xlsx!G:G,QUOTIENT(ROW(A857)-1,3)+2)&lt;&gt;""),"/* "&amp;INDEX(artwork.xlsx!G:G,QUOTIENT(ROW(A857)-1,3)+2)&amp;" */","  ")&amp;
IF(AND(INDEX(artwork.xlsx!F:F,QUOTIENT(ROW(A857)-1,3)+2)&lt;&gt;""),"/* "&amp;INDEX(artwork.xlsx!F:F,QUOTIENT(ROW(A857)-1,3)+2)&amp;" */","  ")&amp;IF(AND(ISERROR(MATCH("},",B862:B$5003,0)), ISERROR(MATCH("    ];",$A$5:A861,0))),"];","")</f>
        <v xml:space="preserve">    </v>
      </c>
      <c r="B862" t="str">
        <f t="shared" si="16"/>
        <v/>
      </c>
      <c r="C862" s="18" t="str">
        <f>IF(AND(MOD(ROW(A857)-1,3)=0, INDEX(artwork.xlsx!J:J,QUOTIENT(ROW(A857)-1,3)+2)&lt;&gt;""),
     artwork.xlsx!$H$1&amp;": """ &amp;SUBSTITUTE(INDEX(artwork.xlsx!H:H,QUOTIENT(ROW(A857)-1,3)+2)," ","") &amp;""",  " &amp;
     artwork.xlsx!$J$1&amp; ": """ &amp; INDEX(artwork.xlsx!J:J,QUOTIENT(ROW(A857)-1,3)+2) &amp;""",  " &amp;
     artwork.xlsx!$L$1&amp; ": """ &amp; SUBSTITUTE(IF(LEFT(INDEX(artwork.xlsx!L:L,QUOTIENT(ROW(A857)-1,3)+2),4)="http","",artwork.xlsx!$M$1) &amp; INDEX(artwork.xlsx!L:L,QUOTIENT(ROW(A857)-1,3)+2),artwork.xlsx!$N$1,"") &amp; """,",
 IF(AND(MOD(ROW(A857)-1,3)=1,INDEX(artwork.xlsx!J:J,QUOTIENT(ROW(A857)-1,3)+2)&lt;&gt;""),
SUBSTITUTE(    artwork.xlsx!$K$1&amp;": '\\n" &amp;
SUBSTITUTE(SUBSTITUTE(SUBSTITUTE(SUBSTITUTE(SUBSTITUTE(INDEX(artwork.xlsx!K:K,QUOTIENT(ROW(A857)-1,3)+2),"'","\'"),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IF(MOD(ROW(A857)-1,3)=2,"","")))</f>
        <v>text_html: '\
&lt;div class="card-text" style="top:29px;"&gt;&lt;div style="position:relative; top:10px;"&gt;&lt;div style="line-height:19px;"&gt;\
&lt;div style="display:inline;"&gt;&lt;div style="display:inline; font-size:19px;"&gt;Au début de tous vos tours,&lt;/div&gt;&lt;/div&gt;&lt;br&gt;\
&lt;div style="display:inline;"&gt;&lt;div style="display:inline; font-size:19px;"&gt;jusqu\'à la fin de la partie :&lt;/div&gt;&lt;/div&gt;&lt;br&gt;\
&lt;/div&gt;&lt;/div&gt;&lt;div style="position:relative; top:15px;"&gt;&lt;div style="font-weight: bold;"&gt;\
&lt;div style="display:inline;"&gt;&lt;div style="display:inline; font-size:26px;"&gt;+1 Carte&lt;/div&gt;&lt;/div&gt;&lt;br&gt;\
&lt;/div&gt;&lt;/div&gt;&lt;div style="position:relative; top:5px;"&gt;\
&lt;div style="display:inline;"&gt;&lt;div style="display:inline; font-size:19px;"&gt;&lt;div style="display: inline; font-style: italic;"&gt;(Cette carte reste en jeu.)&lt;/div&gt;&lt;/div&gt;&lt;/div&gt;&lt;br&gt;\
&lt;/div&gt;&lt;/div&gt;'</v>
      </c>
    </row>
    <row r="863" spans="1:3" x14ac:dyDescent="0.25">
      <c r="A863" t="str">
        <f>IF(AND(MOD(ROW(A858)-1,3)=0,INDEX(artwork.xlsx!G:G,QUOTIENT(ROW(A858)-1,3)+2)&lt;&gt;""),"/* "&amp;INDEX(artwork.xlsx!G:G,QUOTIENT(ROW(A858)-1,3)+2)&amp;" */","  ")&amp;
IF(AND(INDEX(artwork.xlsx!F:F,QUOTIENT(ROW(A858)-1,3)+2)&lt;&gt;""),"/* "&amp;INDEX(artwork.xlsx!F:F,QUOTIENT(ROW(A858)-1,3)+2)&amp;" */","  ")&amp;IF(AND(ISERROR(MATCH("},",B863:B$5003,0)), ISERROR(MATCH("    ];",$A$5:A859,0))),"];","")</f>
        <v xml:space="preserve">    </v>
      </c>
      <c r="B863" t="str">
        <f t="shared" si="16"/>
        <v>},</v>
      </c>
      <c r="C863" s="18" t="str">
        <f>IF(AND(MOD(ROW(A858)-1,3)=0, INDEX(artwork.xlsx!J:J,QUOTIENT(ROW(A858)-1,3)+2)&lt;&gt;""),
     artwork.xlsx!$H$1&amp;": """ &amp;SUBSTITUTE(INDEX(artwork.xlsx!H:H,QUOTIENT(ROW(A858)-1,3)+2)," ","") &amp;""",  " &amp;
     artwork.xlsx!$J$1&amp; ": """ &amp; INDEX(artwork.xlsx!J:J,QUOTIENT(ROW(A858)-1,3)+2) &amp;""",  " &amp;
     artwork.xlsx!$L$1&amp; ": """ &amp; SUBSTITUTE(IF(LEFT(INDEX(artwork.xlsx!L:L,QUOTIENT(ROW(A858)-1,3)+2),4)="http","",artwork.xlsx!$M$1) &amp; INDEX(artwork.xlsx!L:L,QUOTIENT(ROW(A858)-1,3)+2),artwork.xlsx!$N$1,"") &amp; """,",
 IF(AND(MOD(ROW(A858)-1,3)=1,INDEX(artwork.xlsx!J:J,QUOTIENT(ROW(A858)-1,3)+2)&lt;&gt;""),
SUBSTITUTE(    artwork.xlsx!$K$1&amp;": '\\n" &amp;
SUBSTITUTE(SUBSTITUTE(SUBSTITUTE(SUBSTITUTE(SUBSTITUTE(INDEX(artwork.xlsx!K:K,QUOTIENT(ROW(A858)-1,3)+2),"'","\'"),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IF(MOD(ROW(A858)-1,3)=2,"","")))</f>
        <v/>
      </c>
    </row>
    <row r="864" spans="1:3" x14ac:dyDescent="0.25">
      <c r="A864" t="str">
        <f>IF(AND(MOD(ROW(A859)-1,3)=0,INDEX(artwork.xlsx!G:G,QUOTIENT(ROW(A859)-1,3)+2)&lt;&gt;""),"/* "&amp;INDEX(artwork.xlsx!G:G,QUOTIENT(ROW(A859)-1,3)+2)&amp;" */","  ")&amp;
IF(AND(INDEX(artwork.xlsx!F:F,QUOTIENT(ROW(A859)-1,3)+2)&lt;&gt;""),"/* "&amp;INDEX(artwork.xlsx!F:F,QUOTIENT(ROW(A859)-1,3)+2)&amp;" */","  ")&amp;IF(AND(ISERROR(MATCH("},",B864:B$5003,0)), ISERROR(MATCH("    ];",$A$5:A860,0))),"];","")</f>
        <v xml:space="preserve">    </v>
      </c>
      <c r="B864" t="str">
        <f t="shared" si="16"/>
        <v>{</v>
      </c>
      <c r="C864" s="18" t="str">
        <f>IF(AND(MOD(ROW(A859)-1,3)=0, INDEX(artwork.xlsx!J:J,QUOTIENT(ROW(A859)-1,3)+2)&lt;&gt;""),
     artwork.xlsx!$H$1&amp;": """ &amp;SUBSTITUTE(INDEX(artwork.xlsx!H:H,QUOTIENT(ROW(A859)-1,3)+2)," ","") &amp;""",  " &amp;
     artwork.xlsx!$J$1&amp; ": """ &amp; INDEX(artwork.xlsx!J:J,QUOTIENT(ROW(A859)-1,3)+2) &amp;""",  " &amp;
     artwork.xlsx!$L$1&amp; ": """ &amp; SUBSTITUTE(IF(LEFT(INDEX(artwork.xlsx!L:L,QUOTIENT(ROW(A859)-1,3)+2),4)="http","",artwork.xlsx!$M$1) &amp; INDEX(artwork.xlsx!L:L,QUOTIENT(ROW(A859)-1,3)+2),artwork.xlsx!$N$1,"") &amp; """,",
 IF(AND(MOD(ROW(A859)-1,3)=1,INDEX(artwork.xlsx!J:J,QUOTIENT(ROW(A859)-1,3)+2)&lt;&gt;""),
SUBSTITUTE(    artwork.xlsx!$K$1&amp;": '\\n" &amp;
SUBSTITUTE(SUBSTITUTE(SUBSTITUTE(SUBSTITUTE(SUBSTITUTE(INDEX(artwork.xlsx!K:K,QUOTIENT(ROW(A859)-1,3)+2),"'","\'"),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IF(MOD(ROW(A859)-1,3)=2,"","")))</f>
        <v>id: "lostcity",  frenchName: "Cité perdue",  artwork: "http://wiki.dominionstrategy.com/images/b/b1/Lost_CityArt.jpg",</v>
      </c>
    </row>
    <row r="865" spans="1:3" ht="120" x14ac:dyDescent="0.25">
      <c r="A865" t="str">
        <f>IF(AND(MOD(ROW(A860)-1,3)=0,INDEX(artwork.xlsx!G:G,QUOTIENT(ROW(A860)-1,3)+2)&lt;&gt;""),"/* "&amp;INDEX(artwork.xlsx!G:G,QUOTIENT(ROW(A860)-1,3)+2)&amp;" */","  ")&amp;
IF(AND(INDEX(artwork.xlsx!F:F,QUOTIENT(ROW(A860)-1,3)+2)&lt;&gt;""),"/* "&amp;INDEX(artwork.xlsx!F:F,QUOTIENT(ROW(A860)-1,3)+2)&amp;" */","  ")&amp;IF(AND(ISERROR(MATCH("},",B865:B$5003,0)), ISERROR(MATCH("    ];",$A$5:A864,0))),"];","")</f>
        <v xml:space="preserve">    </v>
      </c>
      <c r="B865" t="str">
        <f t="shared" si="16"/>
        <v/>
      </c>
      <c r="C865" s="18" t="str">
        <f>IF(AND(MOD(ROW(A860)-1,3)=0, INDEX(artwork.xlsx!J:J,QUOTIENT(ROW(A860)-1,3)+2)&lt;&gt;""),
     artwork.xlsx!$H$1&amp;": """ &amp;SUBSTITUTE(INDEX(artwork.xlsx!H:H,QUOTIENT(ROW(A860)-1,3)+2)," ","") &amp;""",  " &amp;
     artwork.xlsx!$J$1&amp; ": """ &amp; INDEX(artwork.xlsx!J:J,QUOTIENT(ROW(A860)-1,3)+2) &amp;""",  " &amp;
     artwork.xlsx!$L$1&amp; ": """ &amp; SUBSTITUTE(IF(LEFT(INDEX(artwork.xlsx!L:L,QUOTIENT(ROW(A860)-1,3)+2),4)="http","",artwork.xlsx!$M$1) &amp; INDEX(artwork.xlsx!L:L,QUOTIENT(ROW(A860)-1,3)+2),artwork.xlsx!$N$1,"") &amp; """,",
 IF(AND(MOD(ROW(A860)-1,3)=1,INDEX(artwork.xlsx!J:J,QUOTIENT(ROW(A860)-1,3)+2)&lt;&gt;""),
SUBSTITUTE(    artwork.xlsx!$K$1&amp;": '\\n" &amp;
SUBSTITUTE(SUBSTITUTE(SUBSTITUTE(SUBSTITUTE(SUBSTITUTE(INDEX(artwork.xlsx!K:K,QUOTIENT(ROW(A860)-1,3)+2),"'","\'"),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IF(MOD(ROW(A860)-1,3)=2,"","")))</f>
        <v>text_html: '\
&lt;div class="card-text" style="top:29px;"&gt;&lt;div style="font-weight: bold;"&gt;&lt;div style="line-height:26px;"&gt;\
&lt;div style="display:inline;"&gt;&lt;div style="display:inline; font-size:28px;"&gt;+2 Cartes&lt;/div&gt;&lt;/div&gt;&lt;br&gt;\
&lt;div style="display:inline;"&gt;&lt;div style="display:inline; font-size:28px;"&gt;+2 Actions&lt;/div&gt;&lt;/div&gt;&lt;br&gt;\
&lt;/div&gt;&lt;/div&gt;&lt;div class="horizontal-line" style="width:200px; height:3px;margin-top:13px;"&gt;&lt;/div&gt;&lt;div style="position:relative; top:8px;"&gt;&lt;div style="line-height:18px;"&gt;\
&lt;div style="display:inline;"&gt;&lt;div style="display:inline; font-size:18px;"&gt;Quand vous recevez cette carte, tous&lt;/div&gt;&lt;/div&gt;&lt;br&gt;\
&lt;div style="display:inline;"&gt;&lt;div style="display:inline; font-size:18px;"&gt;vos adversaires piochent une carte.&lt;/div&gt;&lt;/div&gt;&lt;br&gt;\
&lt;/div&gt;&lt;/div&gt;&lt;/div&gt;'</v>
      </c>
    </row>
    <row r="866" spans="1:3" x14ac:dyDescent="0.25">
      <c r="A866" t="str">
        <f>IF(AND(MOD(ROW(A861)-1,3)=0,INDEX(artwork.xlsx!G:G,QUOTIENT(ROW(A861)-1,3)+2)&lt;&gt;""),"/* "&amp;INDEX(artwork.xlsx!G:G,QUOTIENT(ROW(A861)-1,3)+2)&amp;" */","  ")&amp;
IF(AND(INDEX(artwork.xlsx!F:F,QUOTIENT(ROW(A861)-1,3)+2)&lt;&gt;""),"/* "&amp;INDEX(artwork.xlsx!F:F,QUOTIENT(ROW(A861)-1,3)+2)&amp;" */","  ")&amp;IF(AND(ISERROR(MATCH("},",B866:B$5003,0)), ISERROR(MATCH("    ];",$A$5:A862,0))),"];","")</f>
        <v xml:space="preserve">    </v>
      </c>
      <c r="B866" t="str">
        <f t="shared" si="16"/>
        <v>},</v>
      </c>
      <c r="C866" s="18" t="str">
        <f>IF(AND(MOD(ROW(A861)-1,3)=0, INDEX(artwork.xlsx!J:J,QUOTIENT(ROW(A861)-1,3)+2)&lt;&gt;""),
     artwork.xlsx!$H$1&amp;": """ &amp;SUBSTITUTE(INDEX(artwork.xlsx!H:H,QUOTIENT(ROW(A861)-1,3)+2)," ","") &amp;""",  " &amp;
     artwork.xlsx!$J$1&amp; ": """ &amp; INDEX(artwork.xlsx!J:J,QUOTIENT(ROW(A861)-1,3)+2) &amp;""",  " &amp;
     artwork.xlsx!$L$1&amp; ": """ &amp; SUBSTITUTE(IF(LEFT(INDEX(artwork.xlsx!L:L,QUOTIENT(ROW(A861)-1,3)+2),4)="http","",artwork.xlsx!$M$1) &amp; INDEX(artwork.xlsx!L:L,QUOTIENT(ROW(A861)-1,3)+2),artwork.xlsx!$N$1,"") &amp; """,",
 IF(AND(MOD(ROW(A861)-1,3)=1,INDEX(artwork.xlsx!J:J,QUOTIENT(ROW(A861)-1,3)+2)&lt;&gt;""),
SUBSTITUTE(    artwork.xlsx!$K$1&amp;": '\\n" &amp;
SUBSTITUTE(SUBSTITUTE(SUBSTITUTE(SUBSTITUTE(SUBSTITUTE(INDEX(artwork.xlsx!K:K,QUOTIENT(ROW(A861)-1,3)+2),"'","\'"),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IF(MOD(ROW(A861)-1,3)=2,"","")))</f>
        <v/>
      </c>
    </row>
    <row r="867" spans="1:3" x14ac:dyDescent="0.25">
      <c r="A867" t="str">
        <f>IF(AND(MOD(ROW(A862)-1,3)=0,INDEX(artwork.xlsx!G:G,QUOTIENT(ROW(A862)-1,3)+2)&lt;&gt;""),"/* "&amp;INDEX(artwork.xlsx!G:G,QUOTIENT(ROW(A862)-1,3)+2)&amp;" */","  ")&amp;
IF(AND(INDEX(artwork.xlsx!F:F,QUOTIENT(ROW(A862)-1,3)+2)&lt;&gt;""),"/* "&amp;INDEX(artwork.xlsx!F:F,QUOTIENT(ROW(A862)-1,3)+2)&amp;" */","  ")&amp;IF(AND(ISERROR(MATCH("},",B867:B$5003,0)), ISERROR(MATCH("    ];",$A$5:A863,0))),"];","")</f>
        <v xml:space="preserve">    </v>
      </c>
      <c r="B867" t="str">
        <f t="shared" si="16"/>
        <v>{</v>
      </c>
      <c r="C867" s="18" t="str">
        <f>IF(AND(MOD(ROW(A862)-1,3)=0, INDEX(artwork.xlsx!J:J,QUOTIENT(ROW(A862)-1,3)+2)&lt;&gt;""),
     artwork.xlsx!$H$1&amp;": """ &amp;SUBSTITUTE(INDEX(artwork.xlsx!H:H,QUOTIENT(ROW(A862)-1,3)+2)," ","") &amp;""",  " &amp;
     artwork.xlsx!$J$1&amp; ": """ &amp; INDEX(artwork.xlsx!J:J,QUOTIENT(ROW(A862)-1,3)+2) &amp;""",  " &amp;
     artwork.xlsx!$L$1&amp; ": """ &amp; SUBSTITUTE(IF(LEFT(INDEX(artwork.xlsx!L:L,QUOTIENT(ROW(A862)-1,3)+2),4)="http","",artwork.xlsx!$M$1) &amp; INDEX(artwork.xlsx!L:L,QUOTIENT(ROW(A862)-1,3)+2),artwork.xlsx!$N$1,"") &amp; """,",
 IF(AND(MOD(ROW(A862)-1,3)=1,INDEX(artwork.xlsx!J:J,QUOTIENT(ROW(A862)-1,3)+2)&lt;&gt;""),
SUBSTITUTE(    artwork.xlsx!$K$1&amp;": '\\n" &amp;
SUBSTITUTE(SUBSTITUTE(SUBSTITUTE(SUBSTITUTE(SUBSTITUTE(INDEX(artwork.xlsx!K:K,QUOTIENT(ROW(A862)-1,3)+2),"'","\'"),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IF(MOD(ROW(A862)-1,3)=2,"","")))</f>
        <v>id: "magpie",  frenchName: "Pie voleuse",  artwork: "http://wiki.dominionstrategy.com/images/b/b0/MagpieArt.jpg",</v>
      </c>
    </row>
    <row r="868" spans="1:3" ht="150" x14ac:dyDescent="0.25">
      <c r="A868" t="str">
        <f>IF(AND(MOD(ROW(A863)-1,3)=0,INDEX(artwork.xlsx!G:G,QUOTIENT(ROW(A863)-1,3)+2)&lt;&gt;""),"/* "&amp;INDEX(artwork.xlsx!G:G,QUOTIENT(ROW(A863)-1,3)+2)&amp;" */","  ")&amp;
IF(AND(INDEX(artwork.xlsx!F:F,QUOTIENT(ROW(A863)-1,3)+2)&lt;&gt;""),"/* "&amp;INDEX(artwork.xlsx!F:F,QUOTIENT(ROW(A863)-1,3)+2)&amp;" */","  ")&amp;IF(AND(ISERROR(MATCH("},",B868:B$5003,0)), ISERROR(MATCH("    ];",$A$5:A867,0))),"];","")</f>
        <v xml:space="preserve">    </v>
      </c>
      <c r="B868" t="str">
        <f t="shared" si="16"/>
        <v/>
      </c>
      <c r="C868" s="18" t="str">
        <f>IF(AND(MOD(ROW(A863)-1,3)=0, INDEX(artwork.xlsx!J:J,QUOTIENT(ROW(A863)-1,3)+2)&lt;&gt;""),
     artwork.xlsx!$H$1&amp;": """ &amp;SUBSTITUTE(INDEX(artwork.xlsx!H:H,QUOTIENT(ROW(A863)-1,3)+2)," ","") &amp;""",  " &amp;
     artwork.xlsx!$J$1&amp; ": """ &amp; INDEX(artwork.xlsx!J:J,QUOTIENT(ROW(A863)-1,3)+2) &amp;""",  " &amp;
     artwork.xlsx!$L$1&amp; ": """ &amp; SUBSTITUTE(IF(LEFT(INDEX(artwork.xlsx!L:L,QUOTIENT(ROW(A863)-1,3)+2),4)="http","",artwork.xlsx!$M$1) &amp; INDEX(artwork.xlsx!L:L,QUOTIENT(ROW(A863)-1,3)+2),artwork.xlsx!$N$1,"") &amp; """,",
 IF(AND(MOD(ROW(A863)-1,3)=1,INDEX(artwork.xlsx!J:J,QUOTIENT(ROW(A863)-1,3)+2)&lt;&gt;""),
SUBSTITUTE(    artwork.xlsx!$K$1&amp;": '\\n" &amp;
SUBSTITUTE(SUBSTITUTE(SUBSTITUTE(SUBSTITUTE(SUBSTITUTE(INDEX(artwork.xlsx!K:K,QUOTIENT(ROW(A863)-1,3)+2),"'","\'"),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IF(MOD(ROW(A863)-1,3)=2,"","")))</f>
        <v>text_html: '\
&lt;div class="card-text" style="top:10px;"&gt;&lt;div style="position:relative; top:5px;"&gt;&lt;div style="font-weight: bold;"&gt;&lt;div style="line-height:26px;"&gt;\
&lt;div style="display:inline;"&gt;&lt;div style="display:inline; font-size:26px;"&gt;+1 Carte&lt;/div&gt;&lt;/div&gt;&lt;br&gt;\
&lt;div style="display:inline;"&gt;&lt;div style="display:inline; font-size:26px;"&gt;+1 Action&lt;/div&gt;&lt;/div&gt;&lt;br&gt;\
&lt;/div&gt;&lt;/div&gt;&lt;/div&gt;&lt;div style="position:relative; top:10px;"&gt;&lt;div style="line-height:18px;"&gt;\
&lt;div style="display:inline;"&gt;&lt;div style="display:inline; font-size:16px;"&gt;Dévoilez la carte du haut de votre pioche.&lt;/div&gt;&lt;/div&gt;&lt;br&gt;\
&lt;div style="display:inline;"&gt;&lt;div style="display:inline; font-size:16px;"&gt;Si c\'est une carte Trésor, prenez-la&lt;/div&gt;&lt;/div&gt;&lt;br&gt;\
&lt;div style="display:inline;"&gt;&lt;div style="display:inline; font-size:16px;"&gt;en main. Si c\'est une carte Action ou&lt;/div&gt;&lt;/div&gt;&lt;br&gt;\
&lt;div style="display:inline;"&gt;&lt;div style="display:inline; font-size:16px;"&gt;Victoire, recevez une Pie voleuse.&lt;/div&gt;&lt;/div&gt;&lt;br&gt;\
&lt;/div&gt;&lt;/div&gt;&lt;/div&gt;'</v>
      </c>
    </row>
    <row r="869" spans="1:3" x14ac:dyDescent="0.25">
      <c r="A869" t="str">
        <f>IF(AND(MOD(ROW(A864)-1,3)=0,INDEX(artwork.xlsx!G:G,QUOTIENT(ROW(A864)-1,3)+2)&lt;&gt;""),"/* "&amp;INDEX(artwork.xlsx!G:G,QUOTIENT(ROW(A864)-1,3)+2)&amp;" */","  ")&amp;
IF(AND(INDEX(artwork.xlsx!F:F,QUOTIENT(ROW(A864)-1,3)+2)&lt;&gt;""),"/* "&amp;INDEX(artwork.xlsx!F:F,QUOTIENT(ROW(A864)-1,3)+2)&amp;" */","  ")&amp;IF(AND(ISERROR(MATCH("},",B869:B$5003,0)), ISERROR(MATCH("    ];",$A$5:A865,0))),"];","")</f>
        <v xml:space="preserve">    </v>
      </c>
      <c r="B869" t="str">
        <f t="shared" si="16"/>
        <v>},</v>
      </c>
      <c r="C869" s="18" t="str">
        <f>IF(AND(MOD(ROW(A864)-1,3)=0, INDEX(artwork.xlsx!J:J,QUOTIENT(ROW(A864)-1,3)+2)&lt;&gt;""),
     artwork.xlsx!$H$1&amp;": """ &amp;SUBSTITUTE(INDEX(artwork.xlsx!H:H,QUOTIENT(ROW(A864)-1,3)+2)," ","") &amp;""",  " &amp;
     artwork.xlsx!$J$1&amp; ": """ &amp; INDEX(artwork.xlsx!J:J,QUOTIENT(ROW(A864)-1,3)+2) &amp;""",  " &amp;
     artwork.xlsx!$L$1&amp; ": """ &amp; SUBSTITUTE(IF(LEFT(INDEX(artwork.xlsx!L:L,QUOTIENT(ROW(A864)-1,3)+2),4)="http","",artwork.xlsx!$M$1) &amp; INDEX(artwork.xlsx!L:L,QUOTIENT(ROW(A864)-1,3)+2),artwork.xlsx!$N$1,"") &amp; """,",
 IF(AND(MOD(ROW(A864)-1,3)=1,INDEX(artwork.xlsx!J:J,QUOTIENT(ROW(A864)-1,3)+2)&lt;&gt;""),
SUBSTITUTE(    artwork.xlsx!$K$1&amp;": '\\n" &amp;
SUBSTITUTE(SUBSTITUTE(SUBSTITUTE(SUBSTITUTE(SUBSTITUTE(INDEX(artwork.xlsx!K:K,QUOTIENT(ROW(A864)-1,3)+2),"'","\'"),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IF(MOD(ROW(A864)-1,3)=2,"","")))</f>
        <v/>
      </c>
    </row>
    <row r="870" spans="1:3" x14ac:dyDescent="0.25">
      <c r="A870" t="str">
        <f>IF(AND(MOD(ROW(A865)-1,3)=0,INDEX(artwork.xlsx!G:G,QUOTIENT(ROW(A865)-1,3)+2)&lt;&gt;""),"/* "&amp;INDEX(artwork.xlsx!G:G,QUOTIENT(ROW(A865)-1,3)+2)&amp;" */","  ")&amp;
IF(AND(INDEX(artwork.xlsx!F:F,QUOTIENT(ROW(A865)-1,3)+2)&lt;&gt;""),"/* "&amp;INDEX(artwork.xlsx!F:F,QUOTIENT(ROW(A865)-1,3)+2)&amp;" */","  ")&amp;IF(AND(ISERROR(MATCH("},",B870:B$5003,0)), ISERROR(MATCH("    ];",$A$5:A866,0))),"];","")</f>
        <v xml:space="preserve">    </v>
      </c>
      <c r="B870" t="str">
        <f t="shared" si="16"/>
        <v>{</v>
      </c>
      <c r="C870" s="18" t="str">
        <f>IF(AND(MOD(ROW(A865)-1,3)=0, INDEX(artwork.xlsx!J:J,QUOTIENT(ROW(A865)-1,3)+2)&lt;&gt;""),
     artwork.xlsx!$H$1&amp;": """ &amp;SUBSTITUTE(INDEX(artwork.xlsx!H:H,QUOTIENT(ROW(A865)-1,3)+2)," ","") &amp;""",  " &amp;
     artwork.xlsx!$J$1&amp; ": """ &amp; INDEX(artwork.xlsx!J:J,QUOTIENT(ROW(A865)-1,3)+2) &amp;""",  " &amp;
     artwork.xlsx!$L$1&amp; ": """ &amp; SUBSTITUTE(IF(LEFT(INDEX(artwork.xlsx!L:L,QUOTIENT(ROW(A865)-1,3)+2),4)="http","",artwork.xlsx!$M$1) &amp; INDEX(artwork.xlsx!L:L,QUOTIENT(ROW(A865)-1,3)+2),artwork.xlsx!$N$1,"") &amp; """,",
 IF(AND(MOD(ROW(A865)-1,3)=1,INDEX(artwork.xlsx!J:J,QUOTIENT(ROW(A865)-1,3)+2)&lt;&gt;""),
SUBSTITUTE(    artwork.xlsx!$K$1&amp;": '\\n" &amp;
SUBSTITUTE(SUBSTITUTE(SUBSTITUTE(SUBSTITUTE(SUBSTITUTE(INDEX(artwork.xlsx!K:K,QUOTIENT(ROW(A865)-1,3)+2),"'","\'"),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IF(MOD(ROW(A865)-1,3)=2,"","")))</f>
        <v>id: "messenger",  frenchName: "Courrier",  artwork: "http://wiki.dominionstrategy.com/images/9/98/MessengerArt.jpg",</v>
      </c>
    </row>
    <row r="871" spans="1:3" ht="270" x14ac:dyDescent="0.25">
      <c r="A871" t="str">
        <f>IF(AND(MOD(ROW(A866)-1,3)=0,INDEX(artwork.xlsx!G:G,QUOTIENT(ROW(A866)-1,3)+2)&lt;&gt;""),"/* "&amp;INDEX(artwork.xlsx!G:G,QUOTIENT(ROW(A866)-1,3)+2)&amp;" */","  ")&amp;
IF(AND(INDEX(artwork.xlsx!F:F,QUOTIENT(ROW(A866)-1,3)+2)&lt;&gt;""),"/* "&amp;INDEX(artwork.xlsx!F:F,QUOTIENT(ROW(A866)-1,3)+2)&amp;" */","  ")&amp;IF(AND(ISERROR(MATCH("},",B871:B$5003,0)), ISERROR(MATCH("    ];",$A$5:A870,0))),"];","")</f>
        <v xml:space="preserve">    </v>
      </c>
      <c r="B871" t="str">
        <f t="shared" si="16"/>
        <v/>
      </c>
      <c r="C871" s="18" t="str">
        <f>IF(AND(MOD(ROW(A866)-1,3)=0, INDEX(artwork.xlsx!J:J,QUOTIENT(ROW(A866)-1,3)+2)&lt;&gt;""),
     artwork.xlsx!$H$1&amp;": """ &amp;SUBSTITUTE(INDEX(artwork.xlsx!H:H,QUOTIENT(ROW(A866)-1,3)+2)," ","") &amp;""",  " &amp;
     artwork.xlsx!$J$1&amp; ": """ &amp; INDEX(artwork.xlsx!J:J,QUOTIENT(ROW(A866)-1,3)+2) &amp;""",  " &amp;
     artwork.xlsx!$L$1&amp; ": """ &amp; SUBSTITUTE(IF(LEFT(INDEX(artwork.xlsx!L:L,QUOTIENT(ROW(A866)-1,3)+2),4)="http","",artwork.xlsx!$M$1) &amp; INDEX(artwork.xlsx!L:L,QUOTIENT(ROW(A866)-1,3)+2),artwork.xlsx!$N$1,"") &amp; """,",
 IF(AND(MOD(ROW(A866)-1,3)=1,INDEX(artwork.xlsx!J:J,QUOTIENT(ROW(A866)-1,3)+2)&lt;&gt;""),
SUBSTITUTE(    artwork.xlsx!$K$1&amp;": '\\n" &amp;
SUBSTITUTE(SUBSTITUTE(SUBSTITUTE(SUBSTITUTE(SUBSTITUTE(INDEX(artwork.xlsx!K:K,QUOTIENT(ROW(A866)-1,3)+2),"'","\'"),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IF(MOD(ROW(A866)-1,3)=2,"","")))</f>
        <v>text_html: '\
&lt;div class="card-text" style="top:5px;"&gt;&lt;div style="font-weight: bold;"&gt;&lt;div style="line-height:26px;"&gt;\
&lt;div style="display:inline;"&gt;&lt;div style="display:inline; font-size:26px;"&gt;+1 Achat&lt;/div&gt;&lt;/div&gt;&lt;br&gt;\
&lt;div style="display:inline;"&gt;&lt;div style="display:inline; font-size:26px;"&gt;&lt;div style="position: relative; left:-12px;top:1px;"&gt;+&lt;/div&gt;&lt;/div&gt;&lt;/div&gt;&lt;br&gt;\
&lt;/div&gt;&lt;/div&gt;&lt;div style="position:relative; top:-27px;"&gt;&lt;div style="line-height:18px;"&gt;\
&lt;div style="display:inline;"&gt;&lt;div style="display:inline; font-size:18.5px;"&gt;Vous pouvez placer votre pioche&lt;/div&gt;&lt;/div&gt;&lt;br&gt;\
&lt;div style="display:inline;"&gt;&lt;div style="display:inline; font-size:18.5px;"&gt;dans votre défausse.&lt;/div&gt;&lt;/div&gt;&lt;br&gt;\
&lt;/div&gt;&lt;/div&gt;&lt;div class="horizontal-line" style="width:200px; height:3px;margin-top:-22px;"&gt;&lt;/div&gt;&lt;div style="position:relative; top:-3px;"&gt;&lt;div style="line-height:15px;"&gt;\
&lt;div style="display:inline;"&gt;&lt;div style="display:inline; font-size:16px;"&gt;Si à un tour ceci est votre premier achat,&lt;/div&gt;&lt;/div&gt;&lt;br&gt;\
&lt;div style="display:inline;"&gt;&lt;div style="display:inline; font-size:16px;"&gt; recevez une carte coûtant jusqu\'à     , et tous&lt;/div&gt;&lt;/div&gt;&lt;br&gt;\
&lt;div style="display:inline;"&gt;&lt;div style="display:inline; font-size:16px;"&gt; vos adversaires en reçoivent un exemplaire.&lt;/div&gt;&lt;/div&gt;&lt;br&gt;\
&lt;/div&gt;&lt;/div&gt;\
&lt;div class="card-text-coin-icon" style="transform:scale(0.22); top:27px; display: inline;left:140px;"&gt;\
&lt;div class="card-text-coin-text-container" style="display:inline;"&gt;\
&lt;div class="card-text-coin-text" style="color: black; display:inline; top:8px;"&gt;2&lt;/div&gt;&lt;/div&gt;&lt;/div&gt;\
&lt;div class="card-text-coin-icon" style="transform:scale(0.15); top:126px; display: inline;left:216px;"&gt;\
&lt;div class="card-text-coin-text-container" style="display:inline;"&gt;\
&lt;div class="card-text-coin-text" style="color: black; display:inline; top:8px;"&gt;4&lt;/div&gt;&lt;/div&gt;&lt;/div&gt;&lt;/div&gt;'</v>
      </c>
    </row>
    <row r="872" spans="1:3" x14ac:dyDescent="0.25">
      <c r="A872" t="str">
        <f>IF(AND(MOD(ROW(A867)-1,3)=0,INDEX(artwork.xlsx!G:G,QUOTIENT(ROW(A867)-1,3)+2)&lt;&gt;""),"/* "&amp;INDEX(artwork.xlsx!G:G,QUOTIENT(ROW(A867)-1,3)+2)&amp;" */","  ")&amp;
IF(AND(INDEX(artwork.xlsx!F:F,QUOTIENT(ROW(A867)-1,3)+2)&lt;&gt;""),"/* "&amp;INDEX(artwork.xlsx!F:F,QUOTIENT(ROW(A867)-1,3)+2)&amp;" */","  ")&amp;IF(AND(ISERROR(MATCH("},",B872:B$5003,0)), ISERROR(MATCH("    ];",$A$5:A868,0))),"];","")</f>
        <v xml:space="preserve">    </v>
      </c>
      <c r="B872" t="str">
        <f t="shared" si="16"/>
        <v>},</v>
      </c>
      <c r="C872" s="18" t="str">
        <f>IF(AND(MOD(ROW(A867)-1,3)=0, INDEX(artwork.xlsx!J:J,QUOTIENT(ROW(A867)-1,3)+2)&lt;&gt;""),
     artwork.xlsx!$H$1&amp;": """ &amp;SUBSTITUTE(INDEX(artwork.xlsx!H:H,QUOTIENT(ROW(A867)-1,3)+2)," ","") &amp;""",  " &amp;
     artwork.xlsx!$J$1&amp; ": """ &amp; INDEX(artwork.xlsx!J:J,QUOTIENT(ROW(A867)-1,3)+2) &amp;""",  " &amp;
     artwork.xlsx!$L$1&amp; ": """ &amp; SUBSTITUTE(IF(LEFT(INDEX(artwork.xlsx!L:L,QUOTIENT(ROW(A867)-1,3)+2),4)="http","",artwork.xlsx!$M$1) &amp; INDEX(artwork.xlsx!L:L,QUOTIENT(ROW(A867)-1,3)+2),artwork.xlsx!$N$1,"") &amp; """,",
 IF(AND(MOD(ROW(A867)-1,3)=1,INDEX(artwork.xlsx!J:J,QUOTIENT(ROW(A867)-1,3)+2)&lt;&gt;""),
SUBSTITUTE(    artwork.xlsx!$K$1&amp;": '\\n" &amp;
SUBSTITUTE(SUBSTITUTE(SUBSTITUTE(SUBSTITUTE(SUBSTITUTE(INDEX(artwork.xlsx!K:K,QUOTIENT(ROW(A867)-1,3)+2),"'","\'"),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IF(MOD(ROW(A867)-1,3)=2,"","")))</f>
        <v/>
      </c>
    </row>
    <row r="873" spans="1:3" x14ac:dyDescent="0.25">
      <c r="A873" t="str">
        <f>IF(AND(MOD(ROW(A868)-1,3)=0,INDEX(artwork.xlsx!G:G,QUOTIENT(ROW(A868)-1,3)+2)&lt;&gt;""),"/* "&amp;INDEX(artwork.xlsx!G:G,QUOTIENT(ROW(A868)-1,3)+2)&amp;" */","  ")&amp;
IF(AND(INDEX(artwork.xlsx!F:F,QUOTIENT(ROW(A868)-1,3)+2)&lt;&gt;""),"/* "&amp;INDEX(artwork.xlsx!F:F,QUOTIENT(ROW(A868)-1,3)+2)&amp;" */","  ")&amp;IF(AND(ISERROR(MATCH("},",B873:B$5003,0)), ISERROR(MATCH("    ];",$A$5:A869,0))),"];","")</f>
        <v xml:space="preserve">    </v>
      </c>
      <c r="B873" t="str">
        <f t="shared" si="16"/>
        <v>{</v>
      </c>
      <c r="C873" s="18" t="str">
        <f>IF(AND(MOD(ROW(A868)-1,3)=0, INDEX(artwork.xlsx!J:J,QUOTIENT(ROW(A868)-1,3)+2)&lt;&gt;""),
     artwork.xlsx!$H$1&amp;": """ &amp;SUBSTITUTE(INDEX(artwork.xlsx!H:H,QUOTIENT(ROW(A868)-1,3)+2)," ","") &amp;""",  " &amp;
     artwork.xlsx!$J$1&amp; ": """ &amp; INDEX(artwork.xlsx!J:J,QUOTIENT(ROW(A868)-1,3)+2) &amp;""",  " &amp;
     artwork.xlsx!$L$1&amp; ": """ &amp; SUBSTITUTE(IF(LEFT(INDEX(artwork.xlsx!L:L,QUOTIENT(ROW(A868)-1,3)+2),4)="http","",artwork.xlsx!$M$1) &amp; INDEX(artwork.xlsx!L:L,QUOTIENT(ROW(A868)-1,3)+2),artwork.xlsx!$N$1,"") &amp; """,",
 IF(AND(MOD(ROW(A868)-1,3)=1,INDEX(artwork.xlsx!J:J,QUOTIENT(ROW(A868)-1,3)+2)&lt;&gt;""),
SUBSTITUTE(    artwork.xlsx!$K$1&amp;": '\\n" &amp;
SUBSTITUTE(SUBSTITUTE(SUBSTITUTE(SUBSTITUTE(SUBSTITUTE(INDEX(artwork.xlsx!K:K,QUOTIENT(ROW(A868)-1,3)+2),"'","\'"),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IF(MOD(ROW(A868)-1,3)=2,"","")))</f>
        <v>id: "miser",  frenchName: "Miséreux",  artwork: "http://wiki.dominionstrategy.com/images/c/c0/MiserArt.jpg",</v>
      </c>
    </row>
    <row r="874" spans="1:3" ht="150" x14ac:dyDescent="0.25">
      <c r="A874" t="str">
        <f>IF(AND(MOD(ROW(A869)-1,3)=0,INDEX(artwork.xlsx!G:G,QUOTIENT(ROW(A869)-1,3)+2)&lt;&gt;""),"/* "&amp;INDEX(artwork.xlsx!G:G,QUOTIENT(ROW(A869)-1,3)+2)&amp;" */","  ")&amp;
IF(AND(INDEX(artwork.xlsx!F:F,QUOTIENT(ROW(A869)-1,3)+2)&lt;&gt;""),"/* "&amp;INDEX(artwork.xlsx!F:F,QUOTIENT(ROW(A869)-1,3)+2)&amp;" */","  ")&amp;IF(AND(ISERROR(MATCH("},",B874:B$5003,0)), ISERROR(MATCH("    ];",$A$5:A873,0))),"];","")</f>
        <v xml:space="preserve">    </v>
      </c>
      <c r="B874" t="str">
        <f t="shared" si="16"/>
        <v/>
      </c>
      <c r="C874" s="18" t="str">
        <f>IF(AND(MOD(ROW(A869)-1,3)=0, INDEX(artwork.xlsx!J:J,QUOTIENT(ROW(A869)-1,3)+2)&lt;&gt;""),
     artwork.xlsx!$H$1&amp;": """ &amp;SUBSTITUTE(INDEX(artwork.xlsx!H:H,QUOTIENT(ROW(A869)-1,3)+2)," ","") &amp;""",  " &amp;
     artwork.xlsx!$J$1&amp; ": """ &amp; INDEX(artwork.xlsx!J:J,QUOTIENT(ROW(A869)-1,3)+2) &amp;""",  " &amp;
     artwork.xlsx!$L$1&amp; ": """ &amp; SUBSTITUTE(IF(LEFT(INDEX(artwork.xlsx!L:L,QUOTIENT(ROW(A869)-1,3)+2),4)="http","",artwork.xlsx!$M$1) &amp; INDEX(artwork.xlsx!L:L,QUOTIENT(ROW(A869)-1,3)+2),artwork.xlsx!$N$1,"") &amp; """,",
 IF(AND(MOD(ROW(A869)-1,3)=1,INDEX(artwork.xlsx!J:J,QUOTIENT(ROW(A869)-1,3)+2)&lt;&gt;""),
SUBSTITUTE(    artwork.xlsx!$K$1&amp;": '\\n" &amp;
SUBSTITUTE(SUBSTITUTE(SUBSTITUTE(SUBSTITUTE(SUBSTITUTE(INDEX(artwork.xlsx!K:K,QUOTIENT(ROW(A869)-1,3)+2),"'","\'"),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IF(MOD(ROW(A869)-1,3)=2,"","")))</f>
        <v>text_html: '\
&lt;div class="card-text" style="top:29px;"&gt;&lt;div style="position:relative; top:10px;"&gt;&lt;div style="line-height:20px;"&gt;\
&lt;div style="display:inline;"&gt;&lt;div style="display:inline; font-size:20.5px;"&gt;Choisissez : placez un Cuivre de&lt;/div&gt;&lt;/div&gt;&lt;br&gt;\
&lt;div style="display:inline;"&gt;&lt;div style="display:inline; font-size:20.5px;"&gt;votre main sur le plateau Taverne;&lt;/div&gt;&lt;/div&gt;&lt;br&gt;\
&lt;div style="display:inline;"&gt;&lt;div style="display:inline; font-size:20.5px;"&gt;ou &lt;div style="display: inline; font-weight: bold;"&gt;+&lt;/div&gt;      par Cuivre sur votre&lt;/div&gt;&lt;/div&gt;&lt;br&gt;\
&lt;div style="display:inline;"&gt;&lt;div style="display:inline; font-size:20.5px;"&gt;plateau Taverne.&lt;/div&gt;&lt;/div&gt;&lt;br&gt;\
&lt;/div&gt;&lt;/div&gt;\
&lt;div class="card-text-coin-icon" style="transform:scale(0.2); top:57px; display: inline;left:64px;"&gt;\
&lt;div class="card-text-coin-text-container" style="display:inline;"&gt;\
&lt;div class="card-text-coin-text" style="color: black; display:inline; top:8px;"&gt;1&lt;/div&gt;&lt;/div&gt;&lt;/div&gt;&lt;/div&gt;'</v>
      </c>
    </row>
    <row r="875" spans="1:3" x14ac:dyDescent="0.25">
      <c r="A875" t="str">
        <f>IF(AND(MOD(ROW(A870)-1,3)=0,INDEX(artwork.xlsx!G:G,QUOTIENT(ROW(A870)-1,3)+2)&lt;&gt;""),"/* "&amp;INDEX(artwork.xlsx!G:G,QUOTIENT(ROW(A870)-1,3)+2)&amp;" */","  ")&amp;
IF(AND(INDEX(artwork.xlsx!F:F,QUOTIENT(ROW(A870)-1,3)+2)&lt;&gt;""),"/* "&amp;INDEX(artwork.xlsx!F:F,QUOTIENT(ROW(A870)-1,3)+2)&amp;" */","  ")&amp;IF(AND(ISERROR(MATCH("},",B875:B$5003,0)), ISERROR(MATCH("    ];",$A$5:A871,0))),"];","")</f>
        <v xml:space="preserve">    </v>
      </c>
      <c r="B875" t="str">
        <f t="shared" si="16"/>
        <v>},</v>
      </c>
      <c r="C875" s="18" t="str">
        <f>IF(AND(MOD(ROW(A870)-1,3)=0, INDEX(artwork.xlsx!J:J,QUOTIENT(ROW(A870)-1,3)+2)&lt;&gt;""),
     artwork.xlsx!$H$1&amp;": """ &amp;SUBSTITUTE(INDEX(artwork.xlsx!H:H,QUOTIENT(ROW(A870)-1,3)+2)," ","") &amp;""",  " &amp;
     artwork.xlsx!$J$1&amp; ": """ &amp; INDEX(artwork.xlsx!J:J,QUOTIENT(ROW(A870)-1,3)+2) &amp;""",  " &amp;
     artwork.xlsx!$L$1&amp; ": """ &amp; SUBSTITUTE(IF(LEFT(INDEX(artwork.xlsx!L:L,QUOTIENT(ROW(A870)-1,3)+2),4)="http","",artwork.xlsx!$M$1) &amp; INDEX(artwork.xlsx!L:L,QUOTIENT(ROW(A870)-1,3)+2),artwork.xlsx!$N$1,"") &amp; """,",
 IF(AND(MOD(ROW(A870)-1,3)=1,INDEX(artwork.xlsx!J:J,QUOTIENT(ROW(A870)-1,3)+2)&lt;&gt;""),
SUBSTITUTE(    artwork.xlsx!$K$1&amp;": '\\n" &amp;
SUBSTITUTE(SUBSTITUTE(SUBSTITUTE(SUBSTITUTE(SUBSTITUTE(INDEX(artwork.xlsx!K:K,QUOTIENT(ROW(A870)-1,3)+2),"'","\'"),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IF(MOD(ROW(A870)-1,3)=2,"","")))</f>
        <v/>
      </c>
    </row>
    <row r="876" spans="1:3" x14ac:dyDescent="0.25">
      <c r="A876" t="str">
        <f>IF(AND(MOD(ROW(A871)-1,3)=0,INDEX(artwork.xlsx!G:G,QUOTIENT(ROW(A871)-1,3)+2)&lt;&gt;""),"/* "&amp;INDEX(artwork.xlsx!G:G,QUOTIENT(ROW(A871)-1,3)+2)&amp;" */","  ")&amp;
IF(AND(INDEX(artwork.xlsx!F:F,QUOTIENT(ROW(A871)-1,3)+2)&lt;&gt;""),"/* "&amp;INDEX(artwork.xlsx!F:F,QUOTIENT(ROW(A871)-1,3)+2)&amp;" */","  ")&amp;IF(AND(ISERROR(MATCH("},",B876:B$5003,0)), ISERROR(MATCH("    ];",$A$5:A872,0))),"];","")</f>
        <v xml:space="preserve">    </v>
      </c>
      <c r="B876" t="str">
        <f t="shared" si="16"/>
        <v>{</v>
      </c>
      <c r="C876" s="18" t="str">
        <f>IF(AND(MOD(ROW(A871)-1,3)=0, INDEX(artwork.xlsx!J:J,QUOTIENT(ROW(A871)-1,3)+2)&lt;&gt;""),
     artwork.xlsx!$H$1&amp;": """ &amp;SUBSTITUTE(INDEX(artwork.xlsx!H:H,QUOTIENT(ROW(A871)-1,3)+2)," ","") &amp;""",  " &amp;
     artwork.xlsx!$J$1&amp; ": """ &amp; INDEX(artwork.xlsx!J:J,QUOTIENT(ROW(A871)-1,3)+2) &amp;""",  " &amp;
     artwork.xlsx!$L$1&amp; ": """ &amp; SUBSTITUTE(IF(LEFT(INDEX(artwork.xlsx!L:L,QUOTIENT(ROW(A871)-1,3)+2),4)="http","",artwork.xlsx!$M$1) &amp; INDEX(artwork.xlsx!L:L,QUOTIENT(ROW(A871)-1,3)+2),artwork.xlsx!$N$1,"") &amp; """,",
 IF(AND(MOD(ROW(A871)-1,3)=1,INDEX(artwork.xlsx!J:J,QUOTIENT(ROW(A871)-1,3)+2)&lt;&gt;""),
SUBSTITUTE(    artwork.xlsx!$K$1&amp;": '\\n" &amp;
SUBSTITUTE(SUBSTITUTE(SUBSTITUTE(SUBSTITUTE(SUBSTITUTE(INDEX(artwork.xlsx!K:K,QUOTIENT(ROW(A871)-1,3)+2),"'","\'"),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IF(MOD(ROW(A871)-1,3)=2,"","")))</f>
        <v>id: "page",  frenchName: "Page",  artwork: "http://wiki.dominionstrategy.com/images/a/ac/PageArt.jpg",</v>
      </c>
    </row>
    <row r="877" spans="1:3" ht="135" x14ac:dyDescent="0.25">
      <c r="A877" t="str">
        <f>IF(AND(MOD(ROW(A872)-1,3)=0,INDEX(artwork.xlsx!G:G,QUOTIENT(ROW(A872)-1,3)+2)&lt;&gt;""),"/* "&amp;INDEX(artwork.xlsx!G:G,QUOTIENT(ROW(A872)-1,3)+2)&amp;" */","  ")&amp;
IF(AND(INDEX(artwork.xlsx!F:F,QUOTIENT(ROW(A872)-1,3)+2)&lt;&gt;""),"/* "&amp;INDEX(artwork.xlsx!F:F,QUOTIENT(ROW(A872)-1,3)+2)&amp;" */","  ")&amp;IF(AND(ISERROR(MATCH("},",B877:B$5003,0)), ISERROR(MATCH("    ];",$A$5:A876,0))),"];","")</f>
        <v xml:space="preserve">    </v>
      </c>
      <c r="B877" t="str">
        <f t="shared" si="16"/>
        <v/>
      </c>
      <c r="C877" s="18" t="str">
        <f>IF(AND(MOD(ROW(A872)-1,3)=0, INDEX(artwork.xlsx!J:J,QUOTIENT(ROW(A872)-1,3)+2)&lt;&gt;""),
     artwork.xlsx!$H$1&amp;": """ &amp;SUBSTITUTE(INDEX(artwork.xlsx!H:H,QUOTIENT(ROW(A872)-1,3)+2)," ","") &amp;""",  " &amp;
     artwork.xlsx!$J$1&amp; ": """ &amp; INDEX(artwork.xlsx!J:J,QUOTIENT(ROW(A872)-1,3)+2) &amp;""",  " &amp;
     artwork.xlsx!$L$1&amp; ": """ &amp; SUBSTITUTE(IF(LEFT(INDEX(artwork.xlsx!L:L,QUOTIENT(ROW(A872)-1,3)+2),4)="http","",artwork.xlsx!$M$1) &amp; INDEX(artwork.xlsx!L:L,QUOTIENT(ROW(A872)-1,3)+2),artwork.xlsx!$N$1,"") &amp; """,",
 IF(AND(MOD(ROW(A872)-1,3)=1,INDEX(artwork.xlsx!J:J,QUOTIENT(ROW(A872)-1,3)+2)&lt;&gt;""),
SUBSTITUTE(    artwork.xlsx!$K$1&amp;": '\\n" &amp;
SUBSTITUTE(SUBSTITUTE(SUBSTITUTE(SUBSTITUTE(SUBSTITUTE(INDEX(artwork.xlsx!K:K,QUOTIENT(ROW(A872)-1,3)+2),"'","\'"),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IF(MOD(ROW(A872)-1,3)=2,"","")))</f>
        <v>text_html: '\
&lt;div class="card-text" style="top:20px;"&gt;&lt;div style="font-weight: bold;"&gt;&lt;div style="line-height:26px;"&gt;\
&lt;div style="display:inline;"&gt;&lt;div style="display:inline; font-size:26px;"&gt;+1 Carte&lt;/div&gt;&lt;/div&gt;&lt;br&gt;\
&lt;div style="display:inline;"&gt;&lt;div style="display:inline; font-size:26px;"&gt;+1 Action&lt;/div&gt;&lt;/div&gt;&lt;br&gt;\
&lt;/div&gt;&lt;/div&gt;&lt;div class="horizontal-line" style="width:200px; height:3px;margin-top:13px;"&gt;&lt;/div&gt;&lt;div style="position:relative; top:8px;"&gt;&lt;div style="line-height:17.5px;"&gt;\
&lt;div style="display:inline;"&gt;&lt;div style="display:inline; font-size:17.5px;"&gt;Quand vous défaussez cette carte de&lt;/div&gt;&lt;/div&gt;&lt;br&gt;\
&lt;div style="display:inline;"&gt;&lt;div style="display:inline; font-size:17.5px;"&gt;votre zone de jeu, vous pouvez l\'échan-&lt;/div&gt;&lt;/div&gt;&lt;br&gt;\
&lt;div style="display:inline;"&gt;&lt;div style="display:inline; font-size:17.5px;"&gt;ger contre une Chasseuse de Trésors.&lt;/div&gt;&lt;/div&gt;&lt;br&gt;\
&lt;/div&gt;&lt;/div&gt;&lt;/div&gt;'</v>
      </c>
    </row>
    <row r="878" spans="1:3" x14ac:dyDescent="0.25">
      <c r="A878" t="str">
        <f>IF(AND(MOD(ROW(A873)-1,3)=0,INDEX(artwork.xlsx!G:G,QUOTIENT(ROW(A873)-1,3)+2)&lt;&gt;""),"/* "&amp;INDEX(artwork.xlsx!G:G,QUOTIENT(ROW(A873)-1,3)+2)&amp;" */","  ")&amp;
IF(AND(INDEX(artwork.xlsx!F:F,QUOTIENT(ROW(A873)-1,3)+2)&lt;&gt;""),"/* "&amp;INDEX(artwork.xlsx!F:F,QUOTIENT(ROW(A873)-1,3)+2)&amp;" */","  ")&amp;IF(AND(ISERROR(MATCH("},",B878:B$5003,0)), ISERROR(MATCH("    ];",$A$5:A874,0))),"];","")</f>
        <v xml:space="preserve">    </v>
      </c>
      <c r="B878" t="str">
        <f t="shared" si="16"/>
        <v>},</v>
      </c>
      <c r="C878" s="18" t="str">
        <f>IF(AND(MOD(ROW(A873)-1,3)=0, INDEX(artwork.xlsx!J:J,QUOTIENT(ROW(A873)-1,3)+2)&lt;&gt;""),
     artwork.xlsx!$H$1&amp;": """ &amp;SUBSTITUTE(INDEX(artwork.xlsx!H:H,QUOTIENT(ROW(A873)-1,3)+2)," ","") &amp;""",  " &amp;
     artwork.xlsx!$J$1&amp; ": """ &amp; INDEX(artwork.xlsx!J:J,QUOTIENT(ROW(A873)-1,3)+2) &amp;""",  " &amp;
     artwork.xlsx!$L$1&amp; ": """ &amp; SUBSTITUTE(IF(LEFT(INDEX(artwork.xlsx!L:L,QUOTIENT(ROW(A873)-1,3)+2),4)="http","",artwork.xlsx!$M$1) &amp; INDEX(artwork.xlsx!L:L,QUOTIENT(ROW(A873)-1,3)+2),artwork.xlsx!$N$1,"") &amp; """,",
 IF(AND(MOD(ROW(A873)-1,3)=1,INDEX(artwork.xlsx!J:J,QUOTIENT(ROW(A873)-1,3)+2)&lt;&gt;""),
SUBSTITUTE(    artwork.xlsx!$K$1&amp;": '\\n" &amp;
SUBSTITUTE(SUBSTITUTE(SUBSTITUTE(SUBSTITUTE(SUBSTITUTE(INDEX(artwork.xlsx!K:K,QUOTIENT(ROW(A873)-1,3)+2),"'","\'"),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IF(MOD(ROW(A873)-1,3)=2,"","")))</f>
        <v/>
      </c>
    </row>
    <row r="879" spans="1:3" x14ac:dyDescent="0.25">
      <c r="A879" t="str">
        <f>IF(AND(MOD(ROW(A874)-1,3)=0,INDEX(artwork.xlsx!G:G,QUOTIENT(ROW(A874)-1,3)+2)&lt;&gt;""),"/* "&amp;INDEX(artwork.xlsx!G:G,QUOTIENT(ROW(A874)-1,3)+2)&amp;" */","  ")&amp;
IF(AND(INDEX(artwork.xlsx!F:F,QUOTIENT(ROW(A874)-1,3)+2)&lt;&gt;""),"/* "&amp;INDEX(artwork.xlsx!F:F,QUOTIENT(ROW(A874)-1,3)+2)&amp;" */","  ")&amp;IF(AND(ISERROR(MATCH("},",B879:B$5003,0)), ISERROR(MATCH("    ];",$A$5:A875,0))),"];","")</f>
        <v xml:space="preserve">    </v>
      </c>
      <c r="B879" t="str">
        <f t="shared" si="16"/>
        <v>{</v>
      </c>
      <c r="C879" s="18" t="str">
        <f>IF(AND(MOD(ROW(A874)-1,3)=0, INDEX(artwork.xlsx!J:J,QUOTIENT(ROW(A874)-1,3)+2)&lt;&gt;""),
     artwork.xlsx!$H$1&amp;": """ &amp;SUBSTITUTE(INDEX(artwork.xlsx!H:H,QUOTIENT(ROW(A874)-1,3)+2)," ","") &amp;""",  " &amp;
     artwork.xlsx!$J$1&amp; ": """ &amp; INDEX(artwork.xlsx!J:J,QUOTIENT(ROW(A874)-1,3)+2) &amp;""",  " &amp;
     artwork.xlsx!$L$1&amp; ": """ &amp; SUBSTITUTE(IF(LEFT(INDEX(artwork.xlsx!L:L,QUOTIENT(ROW(A874)-1,3)+2),4)="http","",artwork.xlsx!$M$1) &amp; INDEX(artwork.xlsx!L:L,QUOTIENT(ROW(A874)-1,3)+2),artwork.xlsx!$N$1,"") &amp; """,",
 IF(AND(MOD(ROW(A874)-1,3)=1,INDEX(artwork.xlsx!J:J,QUOTIENT(ROW(A874)-1,3)+2)&lt;&gt;""),
SUBSTITUTE(    artwork.xlsx!$K$1&amp;": '\\n" &amp;
SUBSTITUTE(SUBSTITUTE(SUBSTITUTE(SUBSTITUTE(SUBSTITUTE(INDEX(artwork.xlsx!K:K,QUOTIENT(ROW(A874)-1,3)+2),"'","\'"),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IF(MOD(ROW(A874)-1,3)=2,"","")))</f>
        <v>id: "peasant",  frenchName: "Paysan",  artwork: "http://wiki.dominionstrategy.com/images/2/2a/PeasantArt.jpg",</v>
      </c>
    </row>
    <row r="880" spans="1:3" ht="180" x14ac:dyDescent="0.25">
      <c r="A880" t="str">
        <f>IF(AND(MOD(ROW(A875)-1,3)=0,INDEX(artwork.xlsx!G:G,QUOTIENT(ROW(A875)-1,3)+2)&lt;&gt;""),"/* "&amp;INDEX(artwork.xlsx!G:G,QUOTIENT(ROW(A875)-1,3)+2)&amp;" */","  ")&amp;
IF(AND(INDEX(artwork.xlsx!F:F,QUOTIENT(ROW(A875)-1,3)+2)&lt;&gt;""),"/* "&amp;INDEX(artwork.xlsx!F:F,QUOTIENT(ROW(A875)-1,3)+2)&amp;" */","  ")&amp;IF(AND(ISERROR(MATCH("},",B880:B$5003,0)), ISERROR(MATCH("    ];",$A$5:A879,0))),"];","")</f>
        <v xml:space="preserve">    </v>
      </c>
      <c r="B880" t="str">
        <f t="shared" si="16"/>
        <v/>
      </c>
      <c r="C880" s="18" t="str">
        <f>IF(AND(MOD(ROW(A875)-1,3)=0, INDEX(artwork.xlsx!J:J,QUOTIENT(ROW(A875)-1,3)+2)&lt;&gt;""),
     artwork.xlsx!$H$1&amp;": """ &amp;SUBSTITUTE(INDEX(artwork.xlsx!H:H,QUOTIENT(ROW(A875)-1,3)+2)," ","") &amp;""",  " &amp;
     artwork.xlsx!$J$1&amp; ": """ &amp; INDEX(artwork.xlsx!J:J,QUOTIENT(ROW(A875)-1,3)+2) &amp;""",  " &amp;
     artwork.xlsx!$L$1&amp; ": """ &amp; SUBSTITUTE(IF(LEFT(INDEX(artwork.xlsx!L:L,QUOTIENT(ROW(A875)-1,3)+2),4)="http","",artwork.xlsx!$M$1) &amp; INDEX(artwork.xlsx!L:L,QUOTIENT(ROW(A875)-1,3)+2),artwork.xlsx!$N$1,"") &amp; """,",
 IF(AND(MOD(ROW(A875)-1,3)=1,INDEX(artwork.xlsx!J:J,QUOTIENT(ROW(A875)-1,3)+2)&lt;&gt;""),
SUBSTITUTE(    artwork.xlsx!$K$1&amp;": '\\n" &amp;
SUBSTITUTE(SUBSTITUTE(SUBSTITUTE(SUBSTITUTE(SUBSTITUTE(INDEX(artwork.xlsx!K:K,QUOTIENT(ROW(A875)-1,3)+2),"'","\'"),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IF(MOD(ROW(A875)-1,3)=2,"","")))</f>
        <v>text_html: '\
&lt;div class="card-text" style="top:20px;"&gt;&lt;div style="font-weight: bold;"&gt;&lt;div style="line-height:26px;"&gt;\
&lt;div style="display:inline;"&gt;&lt;div style="display:inline; font-size:26px;"&gt;+1 Achat&lt;/div&gt;&lt;/div&gt;&lt;br&gt;\
&lt;div style="display:inline;"&gt;&lt;div style="display:inline; font-size:26px;"&gt;&lt;div style="position: relative; left:-12px;top:1px;"&gt;+&lt;/div&gt;&lt;/div&gt;&lt;/div&gt;&lt;br&gt;\
&lt;/div&gt;&lt;/div&gt;&lt;div class="horizontal-line" style="width:200px; height:3px;margin-top:-3px;"&gt;&lt;/div&gt;&lt;div style="position:relative; top:3px;"&gt;&lt;div style="line-height:17.5px;"&gt;\
&lt;div style="display:inline;"&gt;&lt;div style="display:inline; font-size:17.5px;"&gt;Quand vous défaussez cette carte&lt;/div&gt;&lt;/div&gt;&lt;br&gt;\
&lt;div style="display:inline;"&gt;&lt;div style="display:inline; font-size:17.5px;"&gt;de votre zone de jeu, vous pouvez&lt;/div&gt;&lt;/div&gt;&lt;br&gt;\
&lt;div style="display:inline;"&gt;&lt;div style="display:inline; font-size:17.5px;"&gt;l\'échanger contre un Soldat.&lt;/div&gt;&lt;/div&gt;&lt;br&gt;\
&lt;/div&gt;&lt;/div&gt;\
&lt;div class="card-text-coin-icon" style="transform:scale(0.21); top:27px; display: inline;left:140px;"&gt;\
&lt;div class="card-text-coin-text-container" style="display:inline;"&gt;\
&lt;div class="card-text-coin-text" style="color: black; display:inline; top:8px;"&gt;1&lt;/div&gt;&lt;/div&gt;&lt;/div&gt;&lt;/div&gt;'</v>
      </c>
    </row>
    <row r="881" spans="1:3" x14ac:dyDescent="0.25">
      <c r="A881" t="str">
        <f>IF(AND(MOD(ROW(A876)-1,3)=0,INDEX(artwork.xlsx!G:G,QUOTIENT(ROW(A876)-1,3)+2)&lt;&gt;""),"/* "&amp;INDEX(artwork.xlsx!G:G,QUOTIENT(ROW(A876)-1,3)+2)&amp;" */","  ")&amp;
IF(AND(INDEX(artwork.xlsx!F:F,QUOTIENT(ROW(A876)-1,3)+2)&lt;&gt;""),"/* "&amp;INDEX(artwork.xlsx!F:F,QUOTIENT(ROW(A876)-1,3)+2)&amp;" */","  ")&amp;IF(AND(ISERROR(MATCH("},",B881:B$5003,0)), ISERROR(MATCH("    ];",$A$5:A877,0))),"];","")</f>
        <v xml:space="preserve">    </v>
      </c>
      <c r="B881" t="str">
        <f t="shared" si="16"/>
        <v>},</v>
      </c>
      <c r="C881" s="18" t="str">
        <f>IF(AND(MOD(ROW(A876)-1,3)=0, INDEX(artwork.xlsx!J:J,QUOTIENT(ROW(A876)-1,3)+2)&lt;&gt;""),
     artwork.xlsx!$H$1&amp;": """ &amp;SUBSTITUTE(INDEX(artwork.xlsx!H:H,QUOTIENT(ROW(A876)-1,3)+2)," ","") &amp;""",  " &amp;
     artwork.xlsx!$J$1&amp; ": """ &amp; INDEX(artwork.xlsx!J:J,QUOTIENT(ROW(A876)-1,3)+2) &amp;""",  " &amp;
     artwork.xlsx!$L$1&amp; ": """ &amp; SUBSTITUTE(IF(LEFT(INDEX(artwork.xlsx!L:L,QUOTIENT(ROW(A876)-1,3)+2),4)="http","",artwork.xlsx!$M$1) &amp; INDEX(artwork.xlsx!L:L,QUOTIENT(ROW(A876)-1,3)+2),artwork.xlsx!$N$1,"") &amp; """,",
 IF(AND(MOD(ROW(A876)-1,3)=1,INDEX(artwork.xlsx!J:J,QUOTIENT(ROW(A876)-1,3)+2)&lt;&gt;""),
SUBSTITUTE(    artwork.xlsx!$K$1&amp;": '\\n" &amp;
SUBSTITUTE(SUBSTITUTE(SUBSTITUTE(SUBSTITUTE(SUBSTITUTE(INDEX(artwork.xlsx!K:K,QUOTIENT(ROW(A876)-1,3)+2),"'","\'"),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IF(MOD(ROW(A876)-1,3)=2,"","")))</f>
        <v/>
      </c>
    </row>
    <row r="882" spans="1:3" x14ac:dyDescent="0.25">
      <c r="A882" t="str">
        <f>IF(AND(MOD(ROW(A877)-1,3)=0,INDEX(artwork.xlsx!G:G,QUOTIENT(ROW(A877)-1,3)+2)&lt;&gt;""),"/* "&amp;INDEX(artwork.xlsx!G:G,QUOTIENT(ROW(A877)-1,3)+2)&amp;" */","  ")&amp;
IF(AND(INDEX(artwork.xlsx!F:F,QUOTIENT(ROW(A877)-1,3)+2)&lt;&gt;""),"/* "&amp;INDEX(artwork.xlsx!F:F,QUOTIENT(ROW(A877)-1,3)+2)&amp;" */","  ")&amp;IF(AND(ISERROR(MATCH("},",B882:B$5003,0)), ISERROR(MATCH("    ];",$A$5:A878,0))),"];","")</f>
        <v xml:space="preserve">    </v>
      </c>
      <c r="B882" t="str">
        <f t="shared" si="16"/>
        <v>{</v>
      </c>
      <c r="C882" s="18" t="str">
        <f>IF(AND(MOD(ROW(A877)-1,3)=0, INDEX(artwork.xlsx!J:J,QUOTIENT(ROW(A877)-1,3)+2)&lt;&gt;""),
     artwork.xlsx!$H$1&amp;": """ &amp;SUBSTITUTE(INDEX(artwork.xlsx!H:H,QUOTIENT(ROW(A877)-1,3)+2)," ","") &amp;""",  " &amp;
     artwork.xlsx!$J$1&amp; ": """ &amp; INDEX(artwork.xlsx!J:J,QUOTIENT(ROW(A877)-1,3)+2) &amp;""",  " &amp;
     artwork.xlsx!$L$1&amp; ": """ &amp; SUBSTITUTE(IF(LEFT(INDEX(artwork.xlsx!L:L,QUOTIENT(ROW(A877)-1,3)+2),4)="http","",artwork.xlsx!$M$1) &amp; INDEX(artwork.xlsx!L:L,QUOTIENT(ROW(A877)-1,3)+2),artwork.xlsx!$N$1,"") &amp; """,",
 IF(AND(MOD(ROW(A877)-1,3)=1,INDEX(artwork.xlsx!J:J,QUOTIENT(ROW(A877)-1,3)+2)&lt;&gt;""),
SUBSTITUTE(    artwork.xlsx!$K$1&amp;": '\\n" &amp;
SUBSTITUTE(SUBSTITUTE(SUBSTITUTE(SUBSTITUTE(SUBSTITUTE(INDEX(artwork.xlsx!K:K,QUOTIENT(ROW(A877)-1,3)+2),"'","\'"),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IF(MOD(ROW(A877)-1,3)=2,"","")))</f>
        <v>id: "port",  frenchName: "Ville portuaire",  artwork: "http://wiki.dominionstrategy.com/images/7/71/PortArt.jpg",</v>
      </c>
    </row>
    <row r="883" spans="1:3" ht="120" x14ac:dyDescent="0.25">
      <c r="A883" t="str">
        <f>IF(AND(MOD(ROW(A878)-1,3)=0,INDEX(artwork.xlsx!G:G,QUOTIENT(ROW(A878)-1,3)+2)&lt;&gt;""),"/* "&amp;INDEX(artwork.xlsx!G:G,QUOTIENT(ROW(A878)-1,3)+2)&amp;" */","  ")&amp;
IF(AND(INDEX(artwork.xlsx!F:F,QUOTIENT(ROW(A878)-1,3)+2)&lt;&gt;""),"/* "&amp;INDEX(artwork.xlsx!F:F,QUOTIENT(ROW(A878)-1,3)+2)&amp;" */","  ")&amp;IF(AND(ISERROR(MATCH("},",B883:B$5003,0)), ISERROR(MATCH("    ];",$A$5:A882,0))),"];","")</f>
        <v xml:space="preserve">    </v>
      </c>
      <c r="B883" t="str">
        <f t="shared" si="16"/>
        <v/>
      </c>
      <c r="C883" s="18" t="str">
        <f>IF(AND(MOD(ROW(A878)-1,3)=0, INDEX(artwork.xlsx!J:J,QUOTIENT(ROW(A878)-1,3)+2)&lt;&gt;""),
     artwork.xlsx!$H$1&amp;": """ &amp;SUBSTITUTE(INDEX(artwork.xlsx!H:H,QUOTIENT(ROW(A878)-1,3)+2)," ","") &amp;""",  " &amp;
     artwork.xlsx!$J$1&amp; ": """ &amp; INDEX(artwork.xlsx!J:J,QUOTIENT(ROW(A878)-1,3)+2) &amp;""",  " &amp;
     artwork.xlsx!$L$1&amp; ": """ &amp; SUBSTITUTE(IF(LEFT(INDEX(artwork.xlsx!L:L,QUOTIENT(ROW(A878)-1,3)+2),4)="http","",artwork.xlsx!$M$1) &amp; INDEX(artwork.xlsx!L:L,QUOTIENT(ROW(A878)-1,3)+2),artwork.xlsx!$N$1,"") &amp; """,",
 IF(AND(MOD(ROW(A878)-1,3)=1,INDEX(artwork.xlsx!J:J,QUOTIENT(ROW(A878)-1,3)+2)&lt;&gt;""),
SUBSTITUTE(    artwork.xlsx!$K$1&amp;": '\\n" &amp;
SUBSTITUTE(SUBSTITUTE(SUBSTITUTE(SUBSTITUTE(SUBSTITUTE(INDEX(artwork.xlsx!K:K,QUOTIENT(ROW(A878)-1,3)+2),"'","\'"),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IF(MOD(ROW(A878)-1,3)=2,"","")))</f>
        <v>text_html: '\
&lt;div class="card-text" style="top:29px;"&gt;&lt;div style="font-weight: bold;"&gt;&lt;div style="line-height:26px;"&gt;\
&lt;div style="display:inline;"&gt;&lt;div style="display:inline; font-size:26px;"&gt;+1 Carte&lt;/div&gt;&lt;/div&gt;&lt;br&gt;\
&lt;div style="display:inline;"&gt;&lt;div style="display:inline; font-size:26px;"&gt;+2 Actions&lt;/div&gt;&lt;/div&gt;&lt;br&gt;\
&lt;/div&gt;&lt;/div&gt;&lt;div class="horizontal-line" style="width:200px; height:3px;margin-top:13px;"&gt;&lt;/div&gt;&lt;div style="position:relative; top:8px;"&gt;&lt;div style="line-height:21px;"&gt;\
&lt;div style="display:inline;"&gt;&lt;div style="display:inline; font-size:21px;"&gt;Quand vous achetez cette carte,&lt;/div&gt;&lt;/div&gt;&lt;br&gt;\
&lt;div style="display:inline;"&gt;&lt;div style="display:inline; font-size:21px;"&gt; recevez une autre Ville portuaire.&lt;/div&gt;&lt;/div&gt;&lt;br&gt;\
&lt;/div&gt;&lt;/div&gt;&lt;/div&gt;'</v>
      </c>
    </row>
    <row r="884" spans="1:3" x14ac:dyDescent="0.25">
      <c r="A884" t="str">
        <f>IF(AND(MOD(ROW(A879)-1,3)=0,INDEX(artwork.xlsx!G:G,QUOTIENT(ROW(A879)-1,3)+2)&lt;&gt;""),"/* "&amp;INDEX(artwork.xlsx!G:G,QUOTIENT(ROW(A879)-1,3)+2)&amp;" */","  ")&amp;
IF(AND(INDEX(artwork.xlsx!F:F,QUOTIENT(ROW(A879)-1,3)+2)&lt;&gt;""),"/* "&amp;INDEX(artwork.xlsx!F:F,QUOTIENT(ROW(A879)-1,3)+2)&amp;" */","  ")&amp;IF(AND(ISERROR(MATCH("},",B884:B$5003,0)), ISERROR(MATCH("    ];",$A$5:A880,0))),"];","")</f>
        <v xml:space="preserve">    </v>
      </c>
      <c r="B884" t="str">
        <f t="shared" si="16"/>
        <v>},</v>
      </c>
      <c r="C884" s="18" t="str">
        <f>IF(AND(MOD(ROW(A879)-1,3)=0, INDEX(artwork.xlsx!J:J,QUOTIENT(ROW(A879)-1,3)+2)&lt;&gt;""),
     artwork.xlsx!$H$1&amp;": """ &amp;SUBSTITUTE(INDEX(artwork.xlsx!H:H,QUOTIENT(ROW(A879)-1,3)+2)," ","") &amp;""",  " &amp;
     artwork.xlsx!$J$1&amp; ": """ &amp; INDEX(artwork.xlsx!J:J,QUOTIENT(ROW(A879)-1,3)+2) &amp;""",  " &amp;
     artwork.xlsx!$L$1&amp; ": """ &amp; SUBSTITUTE(IF(LEFT(INDEX(artwork.xlsx!L:L,QUOTIENT(ROW(A879)-1,3)+2),4)="http","",artwork.xlsx!$M$1) &amp; INDEX(artwork.xlsx!L:L,QUOTIENT(ROW(A879)-1,3)+2),artwork.xlsx!$N$1,"") &amp; """,",
 IF(AND(MOD(ROW(A879)-1,3)=1,INDEX(artwork.xlsx!J:J,QUOTIENT(ROW(A879)-1,3)+2)&lt;&gt;""),
SUBSTITUTE(    artwork.xlsx!$K$1&amp;": '\\n" &amp;
SUBSTITUTE(SUBSTITUTE(SUBSTITUTE(SUBSTITUTE(SUBSTITUTE(INDEX(artwork.xlsx!K:K,QUOTIENT(ROW(A879)-1,3)+2),"'","\'"),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IF(MOD(ROW(A879)-1,3)=2,"","")))</f>
        <v/>
      </c>
    </row>
    <row r="885" spans="1:3" x14ac:dyDescent="0.25">
      <c r="A885" t="str">
        <f>IF(AND(MOD(ROW(A880)-1,3)=0,INDEX(artwork.xlsx!G:G,QUOTIENT(ROW(A880)-1,3)+2)&lt;&gt;""),"/* "&amp;INDEX(artwork.xlsx!G:G,QUOTIENT(ROW(A880)-1,3)+2)&amp;" */","  ")&amp;
IF(AND(INDEX(artwork.xlsx!F:F,QUOTIENT(ROW(A880)-1,3)+2)&lt;&gt;""),"/* "&amp;INDEX(artwork.xlsx!F:F,QUOTIENT(ROW(A880)-1,3)+2)&amp;" */","  ")&amp;IF(AND(ISERROR(MATCH("},",B885:B$5003,0)), ISERROR(MATCH("    ];",$A$5:A881,0))),"];","")</f>
        <v xml:space="preserve">    </v>
      </c>
      <c r="B885" t="str">
        <f t="shared" si="16"/>
        <v>{</v>
      </c>
      <c r="C885" s="18" t="str">
        <f>IF(AND(MOD(ROW(A880)-1,3)=0, INDEX(artwork.xlsx!J:J,QUOTIENT(ROW(A880)-1,3)+2)&lt;&gt;""),
     artwork.xlsx!$H$1&amp;": """ &amp;SUBSTITUTE(INDEX(artwork.xlsx!H:H,QUOTIENT(ROW(A880)-1,3)+2)," ","") &amp;""",  " &amp;
     artwork.xlsx!$J$1&amp; ": """ &amp; INDEX(artwork.xlsx!J:J,QUOTIENT(ROW(A880)-1,3)+2) &amp;""",  " &amp;
     artwork.xlsx!$L$1&amp; ": """ &amp; SUBSTITUTE(IF(LEFT(INDEX(artwork.xlsx!L:L,QUOTIENT(ROW(A880)-1,3)+2),4)="http","",artwork.xlsx!$M$1) &amp; INDEX(artwork.xlsx!L:L,QUOTIENT(ROW(A880)-1,3)+2),artwork.xlsx!$N$1,"") &amp; """,",
 IF(AND(MOD(ROW(A880)-1,3)=1,INDEX(artwork.xlsx!J:J,QUOTIENT(ROW(A880)-1,3)+2)&lt;&gt;""),
SUBSTITUTE(    artwork.xlsx!$K$1&amp;": '\\n" &amp;
SUBSTITUTE(SUBSTITUTE(SUBSTITUTE(SUBSTITUTE(SUBSTITUTE(INDEX(artwork.xlsx!K:K,QUOTIENT(ROW(A880)-1,3)+2),"'","\'"),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IF(MOD(ROW(A880)-1,3)=2,"","")))</f>
        <v>id: "ranger",  frenchName: "Forestier",  artwork: "http://wiki.dominionstrategy.com/images/9/94/RangerArt.jpg",</v>
      </c>
    </row>
    <row r="886" spans="1:3" ht="135" x14ac:dyDescent="0.25">
      <c r="A886" t="str">
        <f>IF(AND(MOD(ROW(A881)-1,3)=0,INDEX(artwork.xlsx!G:G,QUOTIENT(ROW(A881)-1,3)+2)&lt;&gt;""),"/* "&amp;INDEX(artwork.xlsx!G:G,QUOTIENT(ROW(A881)-1,3)+2)&amp;" */","  ")&amp;
IF(AND(INDEX(artwork.xlsx!F:F,QUOTIENT(ROW(A881)-1,3)+2)&lt;&gt;""),"/* "&amp;INDEX(artwork.xlsx!F:F,QUOTIENT(ROW(A881)-1,3)+2)&amp;" */","  ")&amp;IF(AND(ISERROR(MATCH("},",B886:B$5003,0)), ISERROR(MATCH("    ];",$A$5:A885,0))),"];","")</f>
        <v xml:space="preserve">    </v>
      </c>
      <c r="B886" t="str">
        <f t="shared" si="16"/>
        <v/>
      </c>
      <c r="C886" s="18" t="str">
        <f>IF(AND(MOD(ROW(A881)-1,3)=0, INDEX(artwork.xlsx!J:J,QUOTIENT(ROW(A881)-1,3)+2)&lt;&gt;""),
     artwork.xlsx!$H$1&amp;": """ &amp;SUBSTITUTE(INDEX(artwork.xlsx!H:H,QUOTIENT(ROW(A881)-1,3)+2)," ","") &amp;""",  " &amp;
     artwork.xlsx!$J$1&amp; ": """ &amp; INDEX(artwork.xlsx!J:J,QUOTIENT(ROW(A881)-1,3)+2) &amp;""",  " &amp;
     artwork.xlsx!$L$1&amp; ": """ &amp; SUBSTITUTE(IF(LEFT(INDEX(artwork.xlsx!L:L,QUOTIENT(ROW(A881)-1,3)+2),4)="http","",artwork.xlsx!$M$1) &amp; INDEX(artwork.xlsx!L:L,QUOTIENT(ROW(A881)-1,3)+2),artwork.xlsx!$N$1,"") &amp; """,",
 IF(AND(MOD(ROW(A881)-1,3)=1,INDEX(artwork.xlsx!J:J,QUOTIENT(ROW(A881)-1,3)+2)&lt;&gt;""),
SUBSTITUTE(    artwork.xlsx!$K$1&amp;": '\\n" &amp;
SUBSTITUTE(SUBSTITUTE(SUBSTITUTE(SUBSTITUTE(SUBSTITUTE(INDEX(artwork.xlsx!K:K,QUOTIENT(ROW(A881)-1,3)+2),"'","\'"),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IF(MOD(ROW(A881)-1,3)=2,"","")))</f>
        <v>text_html: '\
&lt;div class="card-text" style="top:20px;"&gt;&lt;div style="font-weight: bold;"&gt;\
&lt;div style="display:inline;"&gt;&lt;div style="display:inline; font-size:25px;"&gt;+1 Achat&lt;/div&gt;&lt;/div&gt;&lt;br&gt;\
&lt;/div&gt;&lt;div style="position:relative; top:5px;"&gt;&lt;div style="line-height:19px;"&gt;\
&lt;div style="display:inline;"&gt;&lt;div style="display:inline; font-size:19px;"&gt;Retournez votre jeton Voyage&lt;/div&gt;&lt;/div&gt;&lt;br&gt;\
&lt;div style="display:inline;"&gt;&lt;div style="display:inline; font-size:19px;"&gt;(placez-le face visible au début de&lt;/div&gt;&lt;/div&gt;&lt;br&gt;\
&lt;div style="display:inline;"&gt;&lt;div style="display:inline; font-size:19px;"&gt;la partie). S\'il est face visible,&lt;/div&gt;&lt;/div&gt;&lt;br&gt;\
&lt;div style="display:inline;"&gt;&lt;div style="display:inline; font-size:19px;"&gt;&lt;div style="display: inline; font-weight: bold;"&gt;+5 Cartes&lt;/div&gt;.&lt;/div&gt;&lt;/div&gt;&lt;br&gt;\
&lt;/div&gt;&lt;/div&gt;&lt;/div&gt;'</v>
      </c>
    </row>
    <row r="887" spans="1:3" x14ac:dyDescent="0.25">
      <c r="A887" t="str">
        <f>IF(AND(MOD(ROW(A882)-1,3)=0,INDEX(artwork.xlsx!G:G,QUOTIENT(ROW(A882)-1,3)+2)&lt;&gt;""),"/* "&amp;INDEX(artwork.xlsx!G:G,QUOTIENT(ROW(A882)-1,3)+2)&amp;" */","  ")&amp;
IF(AND(INDEX(artwork.xlsx!F:F,QUOTIENT(ROW(A882)-1,3)+2)&lt;&gt;""),"/* "&amp;INDEX(artwork.xlsx!F:F,QUOTIENT(ROW(A882)-1,3)+2)&amp;" */","  ")&amp;IF(AND(ISERROR(MATCH("},",B887:B$5003,0)), ISERROR(MATCH("    ];",$A$5:A883,0))),"];","")</f>
        <v xml:space="preserve">    </v>
      </c>
      <c r="B887" t="str">
        <f t="shared" si="16"/>
        <v>},</v>
      </c>
      <c r="C887" s="18" t="str">
        <f>IF(AND(MOD(ROW(A882)-1,3)=0, INDEX(artwork.xlsx!J:J,QUOTIENT(ROW(A882)-1,3)+2)&lt;&gt;""),
     artwork.xlsx!$H$1&amp;": """ &amp;SUBSTITUTE(INDEX(artwork.xlsx!H:H,QUOTIENT(ROW(A882)-1,3)+2)," ","") &amp;""",  " &amp;
     artwork.xlsx!$J$1&amp; ": """ &amp; INDEX(artwork.xlsx!J:J,QUOTIENT(ROW(A882)-1,3)+2) &amp;""",  " &amp;
     artwork.xlsx!$L$1&amp; ": """ &amp; SUBSTITUTE(IF(LEFT(INDEX(artwork.xlsx!L:L,QUOTIENT(ROW(A882)-1,3)+2),4)="http","",artwork.xlsx!$M$1) &amp; INDEX(artwork.xlsx!L:L,QUOTIENT(ROW(A882)-1,3)+2),artwork.xlsx!$N$1,"") &amp; """,",
 IF(AND(MOD(ROW(A882)-1,3)=1,INDEX(artwork.xlsx!J:J,QUOTIENT(ROW(A882)-1,3)+2)&lt;&gt;""),
SUBSTITUTE(    artwork.xlsx!$K$1&amp;": '\\n" &amp;
SUBSTITUTE(SUBSTITUTE(SUBSTITUTE(SUBSTITUTE(SUBSTITUTE(INDEX(artwork.xlsx!K:K,QUOTIENT(ROW(A882)-1,3)+2),"'","\'"),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IF(MOD(ROW(A882)-1,3)=2,"","")))</f>
        <v/>
      </c>
    </row>
    <row r="888" spans="1:3" x14ac:dyDescent="0.25">
      <c r="A888" t="str">
        <f>IF(AND(MOD(ROW(A883)-1,3)=0,INDEX(artwork.xlsx!G:G,QUOTIENT(ROW(A883)-1,3)+2)&lt;&gt;""),"/* "&amp;INDEX(artwork.xlsx!G:G,QUOTIENT(ROW(A883)-1,3)+2)&amp;" */","  ")&amp;
IF(AND(INDEX(artwork.xlsx!F:F,QUOTIENT(ROW(A883)-1,3)+2)&lt;&gt;""),"/* "&amp;INDEX(artwork.xlsx!F:F,QUOTIENT(ROW(A883)-1,3)+2)&amp;" */","  ")&amp;IF(AND(ISERROR(MATCH("},",B888:B$5003,0)), ISERROR(MATCH("    ];",$A$5:A884,0))),"];","")</f>
        <v xml:space="preserve">    </v>
      </c>
      <c r="B888" t="str">
        <f t="shared" si="16"/>
        <v>{</v>
      </c>
      <c r="C888" s="18" t="str">
        <f>IF(AND(MOD(ROW(A883)-1,3)=0, INDEX(artwork.xlsx!J:J,QUOTIENT(ROW(A883)-1,3)+2)&lt;&gt;""),
     artwork.xlsx!$H$1&amp;": """ &amp;SUBSTITUTE(INDEX(artwork.xlsx!H:H,QUOTIENT(ROW(A883)-1,3)+2)," ","") &amp;""",  " &amp;
     artwork.xlsx!$J$1&amp; ": """ &amp; INDEX(artwork.xlsx!J:J,QUOTIENT(ROW(A883)-1,3)+2) &amp;""",  " &amp;
     artwork.xlsx!$L$1&amp; ": """ &amp; SUBSTITUTE(IF(LEFT(INDEX(artwork.xlsx!L:L,QUOTIENT(ROW(A883)-1,3)+2),4)="http","",artwork.xlsx!$M$1) &amp; INDEX(artwork.xlsx!L:L,QUOTIENT(ROW(A883)-1,3)+2),artwork.xlsx!$N$1,"") &amp; """,",
 IF(AND(MOD(ROW(A883)-1,3)=1,INDEX(artwork.xlsx!J:J,QUOTIENT(ROW(A883)-1,3)+2)&lt;&gt;""),
SUBSTITUTE(    artwork.xlsx!$K$1&amp;": '\\n" &amp;
SUBSTITUTE(SUBSTITUTE(SUBSTITUTE(SUBSTITUTE(SUBSTITUTE(INDEX(artwork.xlsx!K:K,QUOTIENT(ROW(A883)-1,3)+2),"'","\'"),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IF(MOD(ROW(A883)-1,3)=2,"","")))</f>
        <v>id: "ratcatcher",  frenchName: "Chasseur de rats",  artwork: "http://wiki.dominionstrategy.com/images/8/81/RatcatcherArt.jpg",</v>
      </c>
    </row>
    <row r="889" spans="1:3" ht="180" x14ac:dyDescent="0.25">
      <c r="A889" t="str">
        <f>IF(AND(MOD(ROW(A884)-1,3)=0,INDEX(artwork.xlsx!G:G,QUOTIENT(ROW(A884)-1,3)+2)&lt;&gt;""),"/* "&amp;INDEX(artwork.xlsx!G:G,QUOTIENT(ROW(A884)-1,3)+2)&amp;" */","  ")&amp;
IF(AND(INDEX(artwork.xlsx!F:F,QUOTIENT(ROW(A884)-1,3)+2)&lt;&gt;""),"/* "&amp;INDEX(artwork.xlsx!F:F,QUOTIENT(ROW(A884)-1,3)+2)&amp;" */","  ")&amp;IF(AND(ISERROR(MATCH("},",B889:B$5003,0)), ISERROR(MATCH("    ];",$A$5:A888,0))),"];","")</f>
        <v xml:space="preserve">    </v>
      </c>
      <c r="B889" t="str">
        <f t="shared" si="16"/>
        <v/>
      </c>
      <c r="C889" s="18" t="str">
        <f>IF(AND(MOD(ROW(A884)-1,3)=0, INDEX(artwork.xlsx!J:J,QUOTIENT(ROW(A884)-1,3)+2)&lt;&gt;""),
     artwork.xlsx!$H$1&amp;": """ &amp;SUBSTITUTE(INDEX(artwork.xlsx!H:H,QUOTIENT(ROW(A884)-1,3)+2)," ","") &amp;""",  " &amp;
     artwork.xlsx!$J$1&amp; ": """ &amp; INDEX(artwork.xlsx!J:J,QUOTIENT(ROW(A884)-1,3)+2) &amp;""",  " &amp;
     artwork.xlsx!$L$1&amp; ": """ &amp; SUBSTITUTE(IF(LEFT(INDEX(artwork.xlsx!L:L,QUOTIENT(ROW(A884)-1,3)+2),4)="http","",artwork.xlsx!$M$1) &amp; INDEX(artwork.xlsx!L:L,QUOTIENT(ROW(A884)-1,3)+2),artwork.xlsx!$N$1,"") &amp; """,",
 IF(AND(MOD(ROW(A884)-1,3)=1,INDEX(artwork.xlsx!J:J,QUOTIENT(ROW(A884)-1,3)+2)&lt;&gt;""),
SUBSTITUTE(    artwork.xlsx!$K$1&amp;": '\\n" &amp;
SUBSTITUTE(SUBSTITUTE(SUBSTITUTE(SUBSTITUTE(SUBSTITUTE(INDEX(artwork.xlsx!K:K,QUOTIENT(ROW(A884)-1,3)+2),"'","\'"),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IF(MOD(ROW(A884)-1,3)=2,"","")))</f>
        <v>text_html: '\
&lt;div class="card-text" style="top:5px;"&gt;&lt;div style="font-weight: bold;"&gt;&lt;div style="line-height:24px;"&gt;\
&lt;div style="display:inline;"&gt;&lt;div style="display:inline; font-size:26px;"&gt;+1 Carte&lt;/div&gt;&lt;/div&gt;&lt;br&gt;\
&lt;div style="display:inline;"&gt;&lt;div style="display:inline; font-size:26px;"&gt;+1 Action&lt;/div&gt;&lt;/div&gt;&lt;br&gt;\
&lt;/div&gt;&lt;/div&gt;&lt;div style="position:relative; top:-5px;"&gt;&lt;div style="line-height:19px;"&gt;\
&lt;div style="display:inline;"&gt;&lt;div style="display:inline; font-size:20px;"&gt;Placez cette carte&lt;/div&gt;&lt;/div&gt;&lt;br&gt;\
&lt;div style="display:inline;"&gt;&lt;div style="display:inline; font-size:20px;"&gt;sur votre plateau Taverne&lt;/div&gt;&lt;/div&gt;&lt;br&gt;\
&lt;/div&gt;&lt;/div&gt;&lt;div class="horizontal-line" style="width:200px; height:3px;"&gt;&lt;/div&gt;&lt;div style="position:relative; top:0px;"&gt;&lt;div style="line-height:19px;"&gt;\
&lt;div style="display:inline;"&gt;&lt;div style="display:inline; font-size:19px;"&gt;Au début de votre tour, vous&lt;/div&gt;&lt;/div&gt;&lt;br&gt;\
&lt;div style="display:inline;"&gt;&lt;div style="display:inline; font-size:19px;"&gt;pouvez recourir à cette carte pour&lt;/div&gt;&lt;/div&gt;&lt;br&gt;\
&lt;div style="display:inline;"&gt;&lt;div style="display:inline; font-size:19px;"&gt;écarter une carte de votre main.&lt;/div&gt;&lt;/div&gt;&lt;br&gt;\
&lt;/div&gt;&lt;/div&gt;&lt;/div&gt;'</v>
      </c>
    </row>
    <row r="890" spans="1:3" x14ac:dyDescent="0.25">
      <c r="A890" t="str">
        <f>IF(AND(MOD(ROW(A885)-1,3)=0,INDEX(artwork.xlsx!G:G,QUOTIENT(ROW(A885)-1,3)+2)&lt;&gt;""),"/* "&amp;INDEX(artwork.xlsx!G:G,QUOTIENT(ROW(A885)-1,3)+2)&amp;" */","  ")&amp;
IF(AND(INDEX(artwork.xlsx!F:F,QUOTIENT(ROW(A885)-1,3)+2)&lt;&gt;""),"/* "&amp;INDEX(artwork.xlsx!F:F,QUOTIENT(ROW(A885)-1,3)+2)&amp;" */","  ")&amp;IF(AND(ISERROR(MATCH("},",B890:B$5003,0)), ISERROR(MATCH("    ];",$A$5:A886,0))),"];","")</f>
        <v xml:space="preserve">    </v>
      </c>
      <c r="B890" t="str">
        <f t="shared" si="16"/>
        <v>},</v>
      </c>
      <c r="C890" s="18" t="str">
        <f>IF(AND(MOD(ROW(A885)-1,3)=0, INDEX(artwork.xlsx!J:J,QUOTIENT(ROW(A885)-1,3)+2)&lt;&gt;""),
     artwork.xlsx!$H$1&amp;": """ &amp;SUBSTITUTE(INDEX(artwork.xlsx!H:H,QUOTIENT(ROW(A885)-1,3)+2)," ","") &amp;""",  " &amp;
     artwork.xlsx!$J$1&amp; ": """ &amp; INDEX(artwork.xlsx!J:J,QUOTIENT(ROW(A885)-1,3)+2) &amp;""",  " &amp;
     artwork.xlsx!$L$1&amp; ": """ &amp; SUBSTITUTE(IF(LEFT(INDEX(artwork.xlsx!L:L,QUOTIENT(ROW(A885)-1,3)+2),4)="http","",artwork.xlsx!$M$1) &amp; INDEX(artwork.xlsx!L:L,QUOTIENT(ROW(A885)-1,3)+2),artwork.xlsx!$N$1,"") &amp; """,",
 IF(AND(MOD(ROW(A885)-1,3)=1,INDEX(artwork.xlsx!J:J,QUOTIENT(ROW(A885)-1,3)+2)&lt;&gt;""),
SUBSTITUTE(    artwork.xlsx!$K$1&amp;": '\\n" &amp;
SUBSTITUTE(SUBSTITUTE(SUBSTITUTE(SUBSTITUTE(SUBSTITUTE(INDEX(artwork.xlsx!K:K,QUOTIENT(ROW(A885)-1,3)+2),"'","\'"),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IF(MOD(ROW(A885)-1,3)=2,"","")))</f>
        <v/>
      </c>
    </row>
    <row r="891" spans="1:3" x14ac:dyDescent="0.25">
      <c r="A891" t="str">
        <f>IF(AND(MOD(ROW(A886)-1,3)=0,INDEX(artwork.xlsx!G:G,QUOTIENT(ROW(A886)-1,3)+2)&lt;&gt;""),"/* "&amp;INDEX(artwork.xlsx!G:G,QUOTIENT(ROW(A886)-1,3)+2)&amp;" */","  ")&amp;
IF(AND(INDEX(artwork.xlsx!F:F,QUOTIENT(ROW(A886)-1,3)+2)&lt;&gt;""),"/* "&amp;INDEX(artwork.xlsx!F:F,QUOTIENT(ROW(A886)-1,3)+2)&amp;" */","  ")&amp;IF(AND(ISERROR(MATCH("},",B891:B$5003,0)), ISERROR(MATCH("    ];",$A$5:A887,0))),"];","")</f>
        <v xml:space="preserve">    </v>
      </c>
      <c r="B891" t="str">
        <f t="shared" si="16"/>
        <v>{</v>
      </c>
      <c r="C891" s="18" t="str">
        <f>IF(AND(MOD(ROW(A886)-1,3)=0, INDEX(artwork.xlsx!J:J,QUOTIENT(ROW(A886)-1,3)+2)&lt;&gt;""),
     artwork.xlsx!$H$1&amp;": """ &amp;SUBSTITUTE(INDEX(artwork.xlsx!H:H,QUOTIENT(ROW(A886)-1,3)+2)," ","") &amp;""",  " &amp;
     artwork.xlsx!$J$1&amp; ": """ &amp; INDEX(artwork.xlsx!J:J,QUOTIENT(ROW(A886)-1,3)+2) &amp;""",  " &amp;
     artwork.xlsx!$L$1&amp; ": """ &amp; SUBSTITUTE(IF(LEFT(INDEX(artwork.xlsx!L:L,QUOTIENT(ROW(A886)-1,3)+2),4)="http","",artwork.xlsx!$M$1) &amp; INDEX(artwork.xlsx!L:L,QUOTIENT(ROW(A886)-1,3)+2),artwork.xlsx!$N$1,"") &amp; """,",
 IF(AND(MOD(ROW(A886)-1,3)=1,INDEX(artwork.xlsx!J:J,QUOTIENT(ROW(A886)-1,3)+2)&lt;&gt;""),
SUBSTITUTE(    artwork.xlsx!$K$1&amp;": '\\n" &amp;
SUBSTITUTE(SUBSTITUTE(SUBSTITUTE(SUBSTITUTE(SUBSTITUTE(INDEX(artwork.xlsx!K:K,QUOTIENT(ROW(A886)-1,3)+2),"'","\'"),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IF(MOD(ROW(A886)-1,3)=2,"","")))</f>
        <v>id: "raze",  frenchName: "Démolition",  artwork: "http://wiki.dominionstrategy.com/images/c/c8/RazeArt.jpg",</v>
      </c>
    </row>
    <row r="892" spans="1:3" ht="195" x14ac:dyDescent="0.25">
      <c r="A892" t="str">
        <f>IF(AND(MOD(ROW(A887)-1,3)=0,INDEX(artwork.xlsx!G:G,QUOTIENT(ROW(A887)-1,3)+2)&lt;&gt;""),"/* "&amp;INDEX(artwork.xlsx!G:G,QUOTIENT(ROW(A887)-1,3)+2)&amp;" */","  ")&amp;
IF(AND(INDEX(artwork.xlsx!F:F,QUOTIENT(ROW(A887)-1,3)+2)&lt;&gt;""),"/* "&amp;INDEX(artwork.xlsx!F:F,QUOTIENT(ROW(A887)-1,3)+2)&amp;" */","  ")&amp;IF(AND(ISERROR(MATCH("},",B892:B$5003,0)), ISERROR(MATCH("    ];",$A$5:A891,0))),"];","")</f>
        <v xml:space="preserve">    </v>
      </c>
      <c r="B892" t="str">
        <f t="shared" si="16"/>
        <v/>
      </c>
      <c r="C892" s="18" t="str">
        <f>IF(AND(MOD(ROW(A887)-1,3)=0, INDEX(artwork.xlsx!J:J,QUOTIENT(ROW(A887)-1,3)+2)&lt;&gt;""),
     artwork.xlsx!$H$1&amp;": """ &amp;SUBSTITUTE(INDEX(artwork.xlsx!H:H,QUOTIENT(ROW(A887)-1,3)+2)," ","") &amp;""",  " &amp;
     artwork.xlsx!$J$1&amp; ": """ &amp; INDEX(artwork.xlsx!J:J,QUOTIENT(ROW(A887)-1,3)+2) &amp;""",  " &amp;
     artwork.xlsx!$L$1&amp; ": """ &amp; SUBSTITUTE(IF(LEFT(INDEX(artwork.xlsx!L:L,QUOTIENT(ROW(A887)-1,3)+2),4)="http","",artwork.xlsx!$M$1) &amp; INDEX(artwork.xlsx!L:L,QUOTIENT(ROW(A887)-1,3)+2),artwork.xlsx!$N$1,"") &amp; """,",
 IF(AND(MOD(ROW(A887)-1,3)=1,INDEX(artwork.xlsx!J:J,QUOTIENT(ROW(A887)-1,3)+2)&lt;&gt;""),
SUBSTITUTE(    artwork.xlsx!$K$1&amp;": '\\n" &amp;
SUBSTITUTE(SUBSTITUTE(SUBSTITUTE(SUBSTITUTE(SUBSTITUTE(INDEX(artwork.xlsx!K:K,QUOTIENT(ROW(A887)-1,3)+2),"'","\'"),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IF(MOD(ROW(A887)-1,3)=2,"","")))</f>
        <v>text_html: '\
&lt;div class="card-text" style="top:10px;"&gt;&lt;div style="position:relative; top:5px;"&gt;&lt;div style="font-weight: bold;"&gt;\
&lt;div style="display:inline;"&gt;&lt;div style="display:inline; font-size:28px;"&gt;+1 Action&lt;/div&gt;&lt;/div&gt;&lt;br&gt;\
&lt;/div&gt;&lt;/div&gt;&lt;div style="position:relative; top:10px;"&gt;&lt;div style="line-height:21px;"&gt;\
&lt;div style="display:inline;"&gt;&lt;div style="display:inline; font-size:19px;"&gt;Écartez cette carte ou une carte de&lt;/div&gt;&lt;/div&gt;&lt;br&gt;\
&lt;div style="display:inline;"&gt;&lt;div style="display:inline; font-size:19px;"&gt;votre main. Consultez une carte&lt;/div&gt;&lt;/div&gt;&lt;br&gt;\
&lt;div style="display:inline;"&gt;&lt;div style="display:inline; font-size:19px;"&gt;du haut de votre pioche par       que&lt;/div&gt;&lt;/div&gt;&lt;br&gt;\
&lt;div style="display:inline;"&gt;&lt;div style="display:inline; font-size:19px;"&gt;coûte la carte écartée. Prenez-en&lt;/div&gt;&lt;/div&gt;&lt;br&gt;\
&lt;div style="display:inline;"&gt;&lt;div style="display:inline; font-size:19px;"&gt;une en main et défaussez le reste.&lt;/div&gt;&lt;/div&gt;&lt;br&gt;\
&lt;/div&gt;&lt;/div&gt;\
&lt;div class="card-text-coin-icon" style="transform:scale(0.19); top:91px; display: inline;left:220px;"&gt;\
&lt;div class="card-text-coin-text-container" style="display:inline;"&gt;\
&lt;div class="card-text-coin-text" style="color: black; display:inline; top:8px;"&gt;1&lt;/div&gt;&lt;/div&gt;&lt;/div&gt;&lt;/div&gt;'</v>
      </c>
    </row>
    <row r="893" spans="1:3" x14ac:dyDescent="0.25">
      <c r="A893" t="str">
        <f>IF(AND(MOD(ROW(A888)-1,3)=0,INDEX(artwork.xlsx!G:G,QUOTIENT(ROW(A888)-1,3)+2)&lt;&gt;""),"/* "&amp;INDEX(artwork.xlsx!G:G,QUOTIENT(ROW(A888)-1,3)+2)&amp;" */","  ")&amp;
IF(AND(INDEX(artwork.xlsx!F:F,QUOTIENT(ROW(A888)-1,3)+2)&lt;&gt;""),"/* "&amp;INDEX(artwork.xlsx!F:F,QUOTIENT(ROW(A888)-1,3)+2)&amp;" */","  ")&amp;IF(AND(ISERROR(MATCH("},",B893:B$5003,0)), ISERROR(MATCH("    ];",$A$5:A889,0))),"];","")</f>
        <v xml:space="preserve">    </v>
      </c>
      <c r="B893" t="str">
        <f t="shared" si="16"/>
        <v>},</v>
      </c>
      <c r="C893" s="18" t="str">
        <f>IF(AND(MOD(ROW(A888)-1,3)=0, INDEX(artwork.xlsx!J:J,QUOTIENT(ROW(A888)-1,3)+2)&lt;&gt;""),
     artwork.xlsx!$H$1&amp;": """ &amp;SUBSTITUTE(INDEX(artwork.xlsx!H:H,QUOTIENT(ROW(A888)-1,3)+2)," ","") &amp;""",  " &amp;
     artwork.xlsx!$J$1&amp; ": """ &amp; INDEX(artwork.xlsx!J:J,QUOTIENT(ROW(A888)-1,3)+2) &amp;""",  " &amp;
     artwork.xlsx!$L$1&amp; ": """ &amp; SUBSTITUTE(IF(LEFT(INDEX(artwork.xlsx!L:L,QUOTIENT(ROW(A888)-1,3)+2),4)="http","",artwork.xlsx!$M$1) &amp; INDEX(artwork.xlsx!L:L,QUOTIENT(ROW(A888)-1,3)+2),artwork.xlsx!$N$1,"") &amp; """,",
 IF(AND(MOD(ROW(A888)-1,3)=1,INDEX(artwork.xlsx!J:J,QUOTIENT(ROW(A888)-1,3)+2)&lt;&gt;""),
SUBSTITUTE(    artwork.xlsx!$K$1&amp;": '\\n" &amp;
SUBSTITUTE(SUBSTITUTE(SUBSTITUTE(SUBSTITUTE(SUBSTITUTE(INDEX(artwork.xlsx!K:K,QUOTIENT(ROW(A888)-1,3)+2),"'","\'"),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IF(MOD(ROW(A888)-1,3)=2,"","")))</f>
        <v/>
      </c>
    </row>
    <row r="894" spans="1:3" x14ac:dyDescent="0.25">
      <c r="A894" t="str">
        <f>IF(AND(MOD(ROW(A889)-1,3)=0,INDEX(artwork.xlsx!G:G,QUOTIENT(ROW(A889)-1,3)+2)&lt;&gt;""),"/* "&amp;INDEX(artwork.xlsx!G:G,QUOTIENT(ROW(A889)-1,3)+2)&amp;" */","  ")&amp;
IF(AND(INDEX(artwork.xlsx!F:F,QUOTIENT(ROW(A889)-1,3)+2)&lt;&gt;""),"/* "&amp;INDEX(artwork.xlsx!F:F,QUOTIENT(ROW(A889)-1,3)+2)&amp;" */","  ")&amp;IF(AND(ISERROR(MATCH("},",B894:B$5003,0)), ISERROR(MATCH("    ];",$A$5:A890,0))),"];","")</f>
        <v xml:space="preserve">    </v>
      </c>
      <c r="B894" t="str">
        <f t="shared" si="16"/>
        <v>{</v>
      </c>
      <c r="C894" s="18" t="str">
        <f>IF(AND(MOD(ROW(A889)-1,3)=0, INDEX(artwork.xlsx!J:J,QUOTIENT(ROW(A889)-1,3)+2)&lt;&gt;""),
     artwork.xlsx!$H$1&amp;": """ &amp;SUBSTITUTE(INDEX(artwork.xlsx!H:H,QUOTIENT(ROW(A889)-1,3)+2)," ","") &amp;""",  " &amp;
     artwork.xlsx!$J$1&amp; ": """ &amp; INDEX(artwork.xlsx!J:J,QUOTIENT(ROW(A889)-1,3)+2) &amp;""",  " &amp;
     artwork.xlsx!$L$1&amp; ": """ &amp; SUBSTITUTE(IF(LEFT(INDEX(artwork.xlsx!L:L,QUOTIENT(ROW(A889)-1,3)+2),4)="http","",artwork.xlsx!$M$1) &amp; INDEX(artwork.xlsx!L:L,QUOTIENT(ROW(A889)-1,3)+2),artwork.xlsx!$N$1,"") &amp; """,",
 IF(AND(MOD(ROW(A889)-1,3)=1,INDEX(artwork.xlsx!J:J,QUOTIENT(ROW(A889)-1,3)+2)&lt;&gt;""),
SUBSTITUTE(    artwork.xlsx!$K$1&amp;": '\\n" &amp;
SUBSTITUTE(SUBSTITUTE(SUBSTITUTE(SUBSTITUTE(SUBSTITUTE(INDEX(artwork.xlsx!K:K,QUOTIENT(ROW(A889)-1,3)+2),"'","\'"),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IF(MOD(ROW(A889)-1,3)=2,"","")))</f>
        <v>id: "relic",  frenchName: "Relique",  artwork: "http://wiki.dominionstrategy.com/images/9/93/RelicArt.jpg",</v>
      </c>
    </row>
    <row r="895" spans="1:3" ht="135" x14ac:dyDescent="0.25">
      <c r="A895" t="str">
        <f>IF(AND(MOD(ROW(A890)-1,3)=0,INDEX(artwork.xlsx!G:G,QUOTIENT(ROW(A890)-1,3)+2)&lt;&gt;""),"/* "&amp;INDEX(artwork.xlsx!G:G,QUOTIENT(ROW(A890)-1,3)+2)&amp;" */","  ")&amp;
IF(AND(INDEX(artwork.xlsx!F:F,QUOTIENT(ROW(A890)-1,3)+2)&lt;&gt;""),"/* "&amp;INDEX(artwork.xlsx!F:F,QUOTIENT(ROW(A890)-1,3)+2)&amp;" */","  ")&amp;IF(AND(ISERROR(MATCH("},",B895:B$5003,0)), ISERROR(MATCH("    ];",$A$5:A894,0))),"];","")</f>
        <v xml:space="preserve">    </v>
      </c>
      <c r="B895" t="str">
        <f t="shared" si="16"/>
        <v/>
      </c>
      <c r="C895" s="18" t="str">
        <f>IF(AND(MOD(ROW(A890)-1,3)=0, INDEX(artwork.xlsx!J:J,QUOTIENT(ROW(A890)-1,3)+2)&lt;&gt;""),
     artwork.xlsx!$H$1&amp;": """ &amp;SUBSTITUTE(INDEX(artwork.xlsx!H:H,QUOTIENT(ROW(A890)-1,3)+2)," ","") &amp;""",  " &amp;
     artwork.xlsx!$J$1&amp; ": """ &amp; INDEX(artwork.xlsx!J:J,QUOTIENT(ROW(A890)-1,3)+2) &amp;""",  " &amp;
     artwork.xlsx!$L$1&amp; ": """ &amp; SUBSTITUTE(IF(LEFT(INDEX(artwork.xlsx!L:L,QUOTIENT(ROW(A890)-1,3)+2),4)="http","",artwork.xlsx!$M$1) &amp; INDEX(artwork.xlsx!L:L,QUOTIENT(ROW(A890)-1,3)+2),artwork.xlsx!$N$1,"") &amp; """,",
 IF(AND(MOD(ROW(A890)-1,3)=1,INDEX(artwork.xlsx!J:J,QUOTIENT(ROW(A890)-1,3)+2)&lt;&gt;""),
SUBSTITUTE(    artwork.xlsx!$K$1&amp;": '\\n" &amp;
SUBSTITUTE(SUBSTITUTE(SUBSTITUTE(SUBSTITUTE(SUBSTITUTE(INDEX(artwork.xlsx!K:K,QUOTIENT(ROW(A890)-1,3)+2),"'","\'"),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IF(MOD(ROW(A890)-1,3)=2,"","")))</f>
        <v>text_html: '\
&lt;div class="card-text" style="top:47px;"&gt;&lt;div style="position: relative; left:-35px;top:-30px;"&gt;\
&lt;div class="card-text-coin-icon" style="transform:scale(0.5); top:0px; display: inline;"&gt;\
&lt;div class="card-text-coin-text-container" style="display:inline;"&gt;\
&lt;div class="card-text-coin-text" style="color: black; display:inline; top:8px;"&gt;2&lt;/div&gt;&lt;/div&gt;&lt;/div&gt;&lt;/div&gt;&lt;div style="position:relative; top:40px;"&gt;&lt;div style="line-height:19px;"&gt;\
&lt;div style="display:inline;"&gt;&lt;div style="display:inline; font-size:21px;"&gt;Quand vous jouez cette carte,&lt;/div&gt;&lt;/div&gt;&lt;br&gt;\
&lt;div style="display:inline;"&gt;&lt;div style="display:inline; font-size:21px;"&gt;tous vos adversaires placent leur&lt;/div&gt;&lt;/div&gt;&lt;br&gt;\
&lt;div style="display:inline;"&gt;&lt;div style="display:inline; font-size:21px;"&gt;jeton -1 Carte sur leur pioche.&lt;/div&gt;&lt;/div&gt;&lt;br&gt;\
&lt;/div&gt;&lt;/div&gt;&lt;/div&gt;'</v>
      </c>
    </row>
    <row r="896" spans="1:3" x14ac:dyDescent="0.25">
      <c r="A896" t="str">
        <f>IF(AND(MOD(ROW(A891)-1,3)=0,INDEX(artwork.xlsx!G:G,QUOTIENT(ROW(A891)-1,3)+2)&lt;&gt;""),"/* "&amp;INDEX(artwork.xlsx!G:G,QUOTIENT(ROW(A891)-1,3)+2)&amp;" */","  ")&amp;
IF(AND(INDEX(artwork.xlsx!F:F,QUOTIENT(ROW(A891)-1,3)+2)&lt;&gt;""),"/* "&amp;INDEX(artwork.xlsx!F:F,QUOTIENT(ROW(A891)-1,3)+2)&amp;" */","  ")&amp;IF(AND(ISERROR(MATCH("},",B896:B$5003,0)), ISERROR(MATCH("    ];",$A$5:A892,0))),"];","")</f>
        <v xml:space="preserve">    </v>
      </c>
      <c r="B896" t="str">
        <f t="shared" si="16"/>
        <v>},</v>
      </c>
      <c r="C896" s="18" t="str">
        <f>IF(AND(MOD(ROW(A891)-1,3)=0, INDEX(artwork.xlsx!J:J,QUOTIENT(ROW(A891)-1,3)+2)&lt;&gt;""),
     artwork.xlsx!$H$1&amp;": """ &amp;SUBSTITUTE(INDEX(artwork.xlsx!H:H,QUOTIENT(ROW(A891)-1,3)+2)," ","") &amp;""",  " &amp;
     artwork.xlsx!$J$1&amp; ": """ &amp; INDEX(artwork.xlsx!J:J,QUOTIENT(ROW(A891)-1,3)+2) &amp;""",  " &amp;
     artwork.xlsx!$L$1&amp; ": """ &amp; SUBSTITUTE(IF(LEFT(INDEX(artwork.xlsx!L:L,QUOTIENT(ROW(A891)-1,3)+2),4)="http","",artwork.xlsx!$M$1) &amp; INDEX(artwork.xlsx!L:L,QUOTIENT(ROW(A891)-1,3)+2),artwork.xlsx!$N$1,"") &amp; """,",
 IF(AND(MOD(ROW(A891)-1,3)=1,INDEX(artwork.xlsx!J:J,QUOTIENT(ROW(A891)-1,3)+2)&lt;&gt;""),
SUBSTITUTE(    artwork.xlsx!$K$1&amp;": '\\n" &amp;
SUBSTITUTE(SUBSTITUTE(SUBSTITUTE(SUBSTITUTE(SUBSTITUTE(INDEX(artwork.xlsx!K:K,QUOTIENT(ROW(A891)-1,3)+2),"'","\'"),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IF(MOD(ROW(A891)-1,3)=2,"","")))</f>
        <v/>
      </c>
    </row>
    <row r="897" spans="1:3" x14ac:dyDescent="0.25">
      <c r="A897" t="str">
        <f>IF(AND(MOD(ROW(A892)-1,3)=0,INDEX(artwork.xlsx!G:G,QUOTIENT(ROW(A892)-1,3)+2)&lt;&gt;""),"/* "&amp;INDEX(artwork.xlsx!G:G,QUOTIENT(ROW(A892)-1,3)+2)&amp;" */","  ")&amp;
IF(AND(INDEX(artwork.xlsx!F:F,QUOTIENT(ROW(A892)-1,3)+2)&lt;&gt;""),"/* "&amp;INDEX(artwork.xlsx!F:F,QUOTIENT(ROW(A892)-1,3)+2)&amp;" */","  ")&amp;IF(AND(ISERROR(MATCH("},",B897:B$5003,0)), ISERROR(MATCH("    ];",$A$5:A893,0))),"];","")</f>
        <v xml:space="preserve">    </v>
      </c>
      <c r="B897" t="str">
        <f t="shared" si="16"/>
        <v>{</v>
      </c>
      <c r="C897" s="18" t="str">
        <f>IF(AND(MOD(ROW(A892)-1,3)=0, INDEX(artwork.xlsx!J:J,QUOTIENT(ROW(A892)-1,3)+2)&lt;&gt;""),
     artwork.xlsx!$H$1&amp;": """ &amp;SUBSTITUTE(INDEX(artwork.xlsx!H:H,QUOTIENT(ROW(A892)-1,3)+2)," ","") &amp;""",  " &amp;
     artwork.xlsx!$J$1&amp; ": """ &amp; INDEX(artwork.xlsx!J:J,QUOTIENT(ROW(A892)-1,3)+2) &amp;""",  " &amp;
     artwork.xlsx!$L$1&amp; ": """ &amp; SUBSTITUTE(IF(LEFT(INDEX(artwork.xlsx!L:L,QUOTIENT(ROW(A892)-1,3)+2),4)="http","",artwork.xlsx!$M$1) &amp; INDEX(artwork.xlsx!L:L,QUOTIENT(ROW(A892)-1,3)+2),artwork.xlsx!$N$1,"") &amp; """,",
 IF(AND(MOD(ROW(A892)-1,3)=1,INDEX(artwork.xlsx!J:J,QUOTIENT(ROW(A892)-1,3)+2)&lt;&gt;""),
SUBSTITUTE(    artwork.xlsx!$K$1&amp;": '\\n" &amp;
SUBSTITUTE(SUBSTITUTE(SUBSTITUTE(SUBSTITUTE(SUBSTITUTE(INDEX(artwork.xlsx!K:K,QUOTIENT(ROW(A892)-1,3)+2),"'","\'"),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IF(MOD(ROW(A892)-1,3)=2,"","")))</f>
        <v>id: "royalcarriage",  frenchName: "Cortège royal",  artwork: "http://wiki.dominionstrategy.com/images/a/a6/Royal_CarriageArt.jpg",</v>
      </c>
    </row>
    <row r="898" spans="1:3" ht="180" x14ac:dyDescent="0.25">
      <c r="A898" t="str">
        <f>IF(AND(MOD(ROW(A893)-1,3)=0,INDEX(artwork.xlsx!G:G,QUOTIENT(ROW(A893)-1,3)+2)&lt;&gt;""),"/* "&amp;INDEX(artwork.xlsx!G:G,QUOTIENT(ROW(A893)-1,3)+2)&amp;" */","  ")&amp;
IF(AND(INDEX(artwork.xlsx!F:F,QUOTIENT(ROW(A893)-1,3)+2)&lt;&gt;""),"/* "&amp;INDEX(artwork.xlsx!F:F,QUOTIENT(ROW(A893)-1,3)+2)&amp;" */","  ")&amp;IF(AND(ISERROR(MATCH("},",B898:B$5003,0)), ISERROR(MATCH("    ];",$A$5:A897,0))),"];","")</f>
        <v xml:space="preserve">    </v>
      </c>
      <c r="B898" t="str">
        <f t="shared" si="16"/>
        <v/>
      </c>
      <c r="C898" s="18" t="str">
        <f>IF(AND(MOD(ROW(A893)-1,3)=0, INDEX(artwork.xlsx!J:J,QUOTIENT(ROW(A893)-1,3)+2)&lt;&gt;""),
     artwork.xlsx!$H$1&amp;": """ &amp;SUBSTITUTE(INDEX(artwork.xlsx!H:H,QUOTIENT(ROW(A893)-1,3)+2)," ","") &amp;""",  " &amp;
     artwork.xlsx!$J$1&amp; ": """ &amp; INDEX(artwork.xlsx!J:J,QUOTIENT(ROW(A893)-1,3)+2) &amp;""",  " &amp;
     artwork.xlsx!$L$1&amp; ": """ &amp; SUBSTITUTE(IF(LEFT(INDEX(artwork.xlsx!L:L,QUOTIENT(ROW(A893)-1,3)+2),4)="http","",artwork.xlsx!$M$1) &amp; INDEX(artwork.xlsx!L:L,QUOTIENT(ROW(A893)-1,3)+2),artwork.xlsx!$N$1,"") &amp; """,",
 IF(AND(MOD(ROW(A893)-1,3)=1,INDEX(artwork.xlsx!J:J,QUOTIENT(ROW(A893)-1,3)+2)&lt;&gt;""),
SUBSTITUTE(    artwork.xlsx!$K$1&amp;": '\\n" &amp;
SUBSTITUTE(SUBSTITUTE(SUBSTITUTE(SUBSTITUTE(SUBSTITUTE(INDEX(artwork.xlsx!K:K,QUOTIENT(ROW(A893)-1,3)+2),"'","\'"),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IF(MOD(ROW(A893)-1,3)=2,"","")))</f>
        <v>text_html: '\
&lt;div class="card-text" style="top:5px;"&gt;&lt;div style="font-weight: bold;"&gt;&lt;div style="line-height:22px;"&gt;\
&lt;div style="display:inline;"&gt;&lt;div style="display:inline; font-size:26px;"&gt;+1 Action&lt;/div&gt;&lt;/div&gt;&lt;br&gt;\
&lt;/div&gt;&lt;/div&gt;&lt;div style="position:relative; top:0px;"&gt;&lt;div style="line-height:19px;"&gt;\
&lt;div style="display:inline;"&gt;&lt;div style="display:inline; font-size:19px;"&gt;Placez cette carte sur&lt;/div&gt;&lt;/div&gt;&lt;br&gt;\
&lt;div style="display:inline;"&gt;&lt;div style="display:inline; font-size:19px;"&gt;votre plateau Taverne.&lt;/div&gt;&lt;/div&gt;&lt;br&gt;\
&lt;/div&gt;&lt;/div&gt;&lt;div class="horizontal-line" style="width:200px; height:3px;margin-top:5px;"&gt;&lt;/div&gt;&lt;div style="position:relative; top:5px;"&gt;&lt;div style="line-height:18px;"&gt;\
&lt;div style="display:inline;"&gt;&lt;div style="display:inline; font-size:19px;"&gt;Immédiatement après avoir fini de&lt;/div&gt;&lt;/div&gt;&lt;br&gt;\
&lt;div style="display:inline;"&gt;&lt;div style="display:inline; font-size:19px;"&gt;jouer une carte Action, si elle est&lt;/div&gt;&lt;/div&gt;&lt;br&gt;\
&lt;div style="display:inline;"&gt;&lt;div style="display:inline; font-size:19px;"&gt;encore en jeu, vous pouvez recourir&lt;/div&gt;&lt;/div&gt;&lt;br&gt;\
&lt;div style="display:inline;"&gt;&lt;div style="display:inline; font-size:19px;"&gt;à cette carte pour la rejouer.&lt;/div&gt;&lt;/div&gt;&lt;br&gt;\
&lt;/div&gt;&lt;/div&gt;&lt;/div&gt;'</v>
      </c>
    </row>
    <row r="899" spans="1:3" x14ac:dyDescent="0.25">
      <c r="A899" t="str">
        <f>IF(AND(MOD(ROW(A894)-1,3)=0,INDEX(artwork.xlsx!G:G,QUOTIENT(ROW(A894)-1,3)+2)&lt;&gt;""),"/* "&amp;INDEX(artwork.xlsx!G:G,QUOTIENT(ROW(A894)-1,3)+2)&amp;" */","  ")&amp;
IF(AND(INDEX(artwork.xlsx!F:F,QUOTIENT(ROW(A894)-1,3)+2)&lt;&gt;""),"/* "&amp;INDEX(artwork.xlsx!F:F,QUOTIENT(ROW(A894)-1,3)+2)&amp;" */","  ")&amp;IF(AND(ISERROR(MATCH("},",B899:B$5003,0)), ISERROR(MATCH("    ];",$A$5:A895,0))),"];","")</f>
        <v xml:space="preserve">    </v>
      </c>
      <c r="B899" t="str">
        <f t="shared" si="16"/>
        <v>},</v>
      </c>
      <c r="C899" s="18" t="str">
        <f>IF(AND(MOD(ROW(A894)-1,3)=0, INDEX(artwork.xlsx!J:J,QUOTIENT(ROW(A894)-1,3)+2)&lt;&gt;""),
     artwork.xlsx!$H$1&amp;": """ &amp;SUBSTITUTE(INDEX(artwork.xlsx!H:H,QUOTIENT(ROW(A894)-1,3)+2)," ","") &amp;""",  " &amp;
     artwork.xlsx!$J$1&amp; ": """ &amp; INDEX(artwork.xlsx!J:J,QUOTIENT(ROW(A894)-1,3)+2) &amp;""",  " &amp;
     artwork.xlsx!$L$1&amp; ": """ &amp; SUBSTITUTE(IF(LEFT(INDEX(artwork.xlsx!L:L,QUOTIENT(ROW(A894)-1,3)+2),4)="http","",artwork.xlsx!$M$1) &amp; INDEX(artwork.xlsx!L:L,QUOTIENT(ROW(A894)-1,3)+2),artwork.xlsx!$N$1,"") &amp; """,",
 IF(AND(MOD(ROW(A894)-1,3)=1,INDEX(artwork.xlsx!J:J,QUOTIENT(ROW(A894)-1,3)+2)&lt;&gt;""),
SUBSTITUTE(    artwork.xlsx!$K$1&amp;": '\\n" &amp;
SUBSTITUTE(SUBSTITUTE(SUBSTITUTE(SUBSTITUTE(SUBSTITUTE(INDEX(artwork.xlsx!K:K,QUOTIENT(ROW(A894)-1,3)+2),"'","\'"),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IF(MOD(ROW(A894)-1,3)=2,"","")))</f>
        <v/>
      </c>
    </row>
    <row r="900" spans="1:3" x14ac:dyDescent="0.25">
      <c r="A900" t="str">
        <f>IF(AND(MOD(ROW(A895)-1,3)=0,INDEX(artwork.xlsx!G:G,QUOTIENT(ROW(A895)-1,3)+2)&lt;&gt;""),"/* "&amp;INDEX(artwork.xlsx!G:G,QUOTIENT(ROW(A895)-1,3)+2)&amp;" */","  ")&amp;
IF(AND(INDEX(artwork.xlsx!F:F,QUOTIENT(ROW(A895)-1,3)+2)&lt;&gt;""),"/* "&amp;INDEX(artwork.xlsx!F:F,QUOTIENT(ROW(A895)-1,3)+2)&amp;" */","  ")&amp;IF(AND(ISERROR(MATCH("},",B900:B$5003,0)), ISERROR(MATCH("    ];",$A$5:A896,0))),"];","")</f>
        <v xml:space="preserve">    </v>
      </c>
      <c r="B900" t="str">
        <f t="shared" si="16"/>
        <v>{</v>
      </c>
      <c r="C900" s="18" t="str">
        <f>IF(AND(MOD(ROW(A895)-1,3)=0, INDEX(artwork.xlsx!J:J,QUOTIENT(ROW(A895)-1,3)+2)&lt;&gt;""),
     artwork.xlsx!$H$1&amp;": """ &amp;SUBSTITUTE(INDEX(artwork.xlsx!H:H,QUOTIENT(ROW(A895)-1,3)+2)," ","") &amp;""",  " &amp;
     artwork.xlsx!$J$1&amp; ": """ &amp; INDEX(artwork.xlsx!J:J,QUOTIENT(ROW(A895)-1,3)+2) &amp;""",  " &amp;
     artwork.xlsx!$L$1&amp; ": """ &amp; SUBSTITUTE(IF(LEFT(INDEX(artwork.xlsx!L:L,QUOTIENT(ROW(A895)-1,3)+2),4)="http","",artwork.xlsx!$M$1) &amp; INDEX(artwork.xlsx!L:L,QUOTIENT(ROW(A895)-1,3)+2),artwork.xlsx!$N$1,"") &amp; """,",
 IF(AND(MOD(ROW(A895)-1,3)=1,INDEX(artwork.xlsx!J:J,QUOTIENT(ROW(A895)-1,3)+2)&lt;&gt;""),
SUBSTITUTE(    artwork.xlsx!$K$1&amp;": '\\n" &amp;
SUBSTITUTE(SUBSTITUTE(SUBSTITUTE(SUBSTITUTE(SUBSTITUTE(INDEX(artwork.xlsx!K:K,QUOTIENT(ROW(A895)-1,3)+2),"'","\'"),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IF(MOD(ROW(A895)-1,3)=2,"","")))</f>
        <v>id: "storyteller",  frenchName: "Conteuse",  artwork: "http://wiki.dominionstrategy.com/images/b/bc/StorytellerArt.jpg",</v>
      </c>
    </row>
    <row r="901" spans="1:3" ht="330" x14ac:dyDescent="0.25">
      <c r="A901" t="str">
        <f>IF(AND(MOD(ROW(A896)-1,3)=0,INDEX(artwork.xlsx!G:G,QUOTIENT(ROW(A896)-1,3)+2)&lt;&gt;""),"/* "&amp;INDEX(artwork.xlsx!G:G,QUOTIENT(ROW(A896)-1,3)+2)&amp;" */","  ")&amp;
IF(AND(INDEX(artwork.xlsx!F:F,QUOTIENT(ROW(A896)-1,3)+2)&lt;&gt;""),"/* "&amp;INDEX(artwork.xlsx!F:F,QUOTIENT(ROW(A896)-1,3)+2)&amp;" */","  ")&amp;IF(AND(ISERROR(MATCH("},",B901:B$5003,0)), ISERROR(MATCH("    ];",$A$5:A900,0))),"];","")</f>
        <v xml:space="preserve">    </v>
      </c>
      <c r="B901" t="str">
        <f t="shared" si="16"/>
        <v/>
      </c>
      <c r="C901" s="18" t="str">
        <f>IF(AND(MOD(ROW(A896)-1,3)=0, INDEX(artwork.xlsx!J:J,QUOTIENT(ROW(A896)-1,3)+2)&lt;&gt;""),
     artwork.xlsx!$H$1&amp;": """ &amp;SUBSTITUTE(INDEX(artwork.xlsx!H:H,QUOTIENT(ROW(A896)-1,3)+2)," ","") &amp;""",  " &amp;
     artwork.xlsx!$J$1&amp; ": """ &amp; INDEX(artwork.xlsx!J:J,QUOTIENT(ROW(A896)-1,3)+2) &amp;""",  " &amp;
     artwork.xlsx!$L$1&amp; ": """ &amp; SUBSTITUTE(IF(LEFT(INDEX(artwork.xlsx!L:L,QUOTIENT(ROW(A896)-1,3)+2),4)="http","",artwork.xlsx!$M$1) &amp; INDEX(artwork.xlsx!L:L,QUOTIENT(ROW(A896)-1,3)+2),artwork.xlsx!$N$1,"") &amp; """,",
 IF(AND(MOD(ROW(A896)-1,3)=1,INDEX(artwork.xlsx!J:J,QUOTIENT(ROW(A896)-1,3)+2)&lt;&gt;""),
SUBSTITUTE(    artwork.xlsx!$K$1&amp;": '\\n" &amp;
SUBSTITUTE(SUBSTITUTE(SUBSTITUTE(SUBSTITUTE(SUBSTITUTE(INDEX(artwork.xlsx!K:K,QUOTIENT(ROW(A896)-1,3)+2),"'","\'"),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IF(MOD(ROW(A896)-1,3)=2,"","")))</f>
        <v>text_html: '\
&lt;div class="card-text" style="top:10px;"&gt;&lt;div style="font-weight: bold;"&gt;&lt;div style="line-height:24px;"&gt;\
&lt;div style="display:inline;"&gt;&lt;div style="display:inline; font-size:26px;"&gt;+1 Action&lt;/div&gt;&lt;/div&gt;&lt;br&gt;\
&lt;div style="display:inline;"&gt;&lt;div style="display:inline; font-size:26px;"&gt;&lt;div style="position: relative; left:-12px;top:5px;"&gt;+&lt;/div&gt;&lt;/div&gt;&lt;/div&gt;&lt;br&gt;\
&lt;/div&gt;&lt;/div&gt;&lt;div style="position:relative; top:-20px;"&gt;&lt;div style="line-height:19px;"&gt;\
&lt;div style="display:inline;"&gt;&lt;div style="display:inline; font-size:19px;"&gt;Jouez jusqu\'à 3 cartes Trésor de&lt;/div&gt;&lt;/div&gt;&lt;br&gt;\
&lt;div style="display:inline;"&gt;&lt;div style="display:inline; font-size:19px;"&gt;votre main. Dépensez tous vos       &lt;/div&gt;&lt;/div&gt;&lt;br&gt;\
&lt;div style="display:inline;"&gt;&lt;div style="display:inline; font-size:19px;"&gt;(y compris le        de cette carte) et&lt;/div&gt;&lt;/div&gt;&lt;br&gt;\
&lt;div style="display:inline;"&gt;&lt;div style="display:inline; font-size:19px;"&gt;piochez une carte par       dépensé.&lt;/div&gt;&lt;/div&gt;&lt;br&gt;\
&lt;/div&gt;&lt;/div&gt;\
&lt;div class="card-text-coin-icon" style="transform:scale(0.22); top:29px; display: inline;left:140px;"&gt;\
&lt;div class="card-text-coin-text-container" style="display:inline;"&gt;\
&lt;div class="card-text-coin-text" style="color: black; display:inline; top:8px;"&gt;1&lt;/div&gt;&lt;/div&gt;&lt;/div&gt;\
&lt;div class="card-text-coin-icon" style="transform:scale(0.2); top:78px; display: inline;left:248px;"&gt;\
&lt;div class="card-text-coin-text-container" style="display:inline;"&gt;\
&lt;div class="card-text-coin-text" style="color: black; display:inline; top:8px;"&gt;&lt;/div&gt;&lt;/div&gt;&lt;/div&gt;\
&lt;div class="card-text-coin-icon" style="transform:scale(0.2); top:102px; display: inline;left:116px;"&gt;\
&lt;div class="card-text-coin-text-container" style="display:inline;"&gt;\
&lt;div class="card-text-coin-text" style="color: black; display:inline; top:8px;"&gt;2&lt;/div&gt;&lt;/div&gt;&lt;/div&gt;\
&lt;div class="card-text-coin-icon" style="transform:scale(0.2); top:125px; display: inline;left:176px;"&gt;\
&lt;div class="card-text-coin-text-container" style="display:inline;"&gt;\
&lt;div class="card-text-coin-text" style="color: black; display:inline; top:8px;"&gt;1&lt;/div&gt;&lt;/div&gt;&lt;/div&gt;&lt;/div&gt;'</v>
      </c>
    </row>
    <row r="902" spans="1:3" x14ac:dyDescent="0.25">
      <c r="A902" t="str">
        <f>IF(AND(MOD(ROW(A897)-1,3)=0,INDEX(artwork.xlsx!G:G,QUOTIENT(ROW(A897)-1,3)+2)&lt;&gt;""),"/* "&amp;INDEX(artwork.xlsx!G:G,QUOTIENT(ROW(A897)-1,3)+2)&amp;" */","  ")&amp;
IF(AND(INDEX(artwork.xlsx!F:F,QUOTIENT(ROW(A897)-1,3)+2)&lt;&gt;""),"/* "&amp;INDEX(artwork.xlsx!F:F,QUOTIENT(ROW(A897)-1,3)+2)&amp;" */","  ")&amp;IF(AND(ISERROR(MATCH("},",B902:B$5003,0)), ISERROR(MATCH("    ];",$A$5:A898,0))),"];","")</f>
        <v xml:space="preserve">    </v>
      </c>
      <c r="B902" t="str">
        <f t="shared" si="16"/>
        <v>},</v>
      </c>
      <c r="C902" s="18" t="str">
        <f>IF(AND(MOD(ROW(A897)-1,3)=0, INDEX(artwork.xlsx!J:J,QUOTIENT(ROW(A897)-1,3)+2)&lt;&gt;""),
     artwork.xlsx!$H$1&amp;": """ &amp;SUBSTITUTE(INDEX(artwork.xlsx!H:H,QUOTIENT(ROW(A897)-1,3)+2)," ","") &amp;""",  " &amp;
     artwork.xlsx!$J$1&amp; ": """ &amp; INDEX(artwork.xlsx!J:J,QUOTIENT(ROW(A897)-1,3)+2) &amp;""",  " &amp;
     artwork.xlsx!$L$1&amp; ": """ &amp; SUBSTITUTE(IF(LEFT(INDEX(artwork.xlsx!L:L,QUOTIENT(ROW(A897)-1,3)+2),4)="http","",artwork.xlsx!$M$1) &amp; INDEX(artwork.xlsx!L:L,QUOTIENT(ROW(A897)-1,3)+2),artwork.xlsx!$N$1,"") &amp; """,",
 IF(AND(MOD(ROW(A897)-1,3)=1,INDEX(artwork.xlsx!J:J,QUOTIENT(ROW(A897)-1,3)+2)&lt;&gt;""),
SUBSTITUTE(    artwork.xlsx!$K$1&amp;": '\\n" &amp;
SUBSTITUTE(SUBSTITUTE(SUBSTITUTE(SUBSTITUTE(SUBSTITUTE(INDEX(artwork.xlsx!K:K,QUOTIENT(ROW(A897)-1,3)+2),"'","\'"),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IF(MOD(ROW(A897)-1,3)=2,"","")))</f>
        <v/>
      </c>
    </row>
    <row r="903" spans="1:3" x14ac:dyDescent="0.25">
      <c r="A903" t="str">
        <f>IF(AND(MOD(ROW(A898)-1,3)=0,INDEX(artwork.xlsx!G:G,QUOTIENT(ROW(A898)-1,3)+2)&lt;&gt;""),"/* "&amp;INDEX(artwork.xlsx!G:G,QUOTIENT(ROW(A898)-1,3)+2)&amp;" */","  ")&amp;
IF(AND(INDEX(artwork.xlsx!F:F,QUOTIENT(ROW(A898)-1,3)+2)&lt;&gt;""),"/* "&amp;INDEX(artwork.xlsx!F:F,QUOTIENT(ROW(A898)-1,3)+2)&amp;" */","  ")&amp;IF(AND(ISERROR(MATCH("},",B903:B$5003,0)), ISERROR(MATCH("    ];",$A$5:A899,0))),"];","")</f>
        <v xml:space="preserve">    </v>
      </c>
      <c r="B903" t="str">
        <f t="shared" si="16"/>
        <v>{</v>
      </c>
      <c r="C903" s="18" t="str">
        <f>IF(AND(MOD(ROW(A898)-1,3)=0, INDEX(artwork.xlsx!J:J,QUOTIENT(ROW(A898)-1,3)+2)&lt;&gt;""),
     artwork.xlsx!$H$1&amp;": """ &amp;SUBSTITUTE(INDEX(artwork.xlsx!H:H,QUOTIENT(ROW(A898)-1,3)+2)," ","") &amp;""",  " &amp;
     artwork.xlsx!$J$1&amp; ": """ &amp; INDEX(artwork.xlsx!J:J,QUOTIENT(ROW(A898)-1,3)+2) &amp;""",  " &amp;
     artwork.xlsx!$L$1&amp; ": """ &amp; SUBSTITUTE(IF(LEFT(INDEX(artwork.xlsx!L:L,QUOTIENT(ROW(A898)-1,3)+2),4)="http","",artwork.xlsx!$M$1) &amp; INDEX(artwork.xlsx!L:L,QUOTIENT(ROW(A898)-1,3)+2),artwork.xlsx!$N$1,"") &amp; """,",
 IF(AND(MOD(ROW(A898)-1,3)=1,INDEX(artwork.xlsx!J:J,QUOTIENT(ROW(A898)-1,3)+2)&lt;&gt;""),
SUBSTITUTE(    artwork.xlsx!$K$1&amp;": '\\n" &amp;
SUBSTITUTE(SUBSTITUTE(SUBSTITUTE(SUBSTITUTE(SUBSTITUTE(INDEX(artwork.xlsx!K:K,QUOTIENT(ROW(A898)-1,3)+2),"'","\'"),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IF(MOD(ROW(A898)-1,3)=2,"","")))</f>
        <v>id: "swamphag",  frenchName: "Sorcière des marais",  artwork: "http://wiki.dominionstrategy.com/images/3/35/Swamp_HagArt.jpg",</v>
      </c>
    </row>
    <row r="904" spans="1:3" ht="165" x14ac:dyDescent="0.25">
      <c r="A904" t="str">
        <f>IF(AND(MOD(ROW(A899)-1,3)=0,INDEX(artwork.xlsx!G:G,QUOTIENT(ROW(A899)-1,3)+2)&lt;&gt;""),"/* "&amp;INDEX(artwork.xlsx!G:G,QUOTIENT(ROW(A899)-1,3)+2)&amp;" */","  ")&amp;
IF(AND(INDEX(artwork.xlsx!F:F,QUOTIENT(ROW(A899)-1,3)+2)&lt;&gt;""),"/* "&amp;INDEX(artwork.xlsx!F:F,QUOTIENT(ROW(A899)-1,3)+2)&amp;" */","  ")&amp;IF(AND(ISERROR(MATCH("},",B904:B$5003,0)), ISERROR(MATCH("    ];",$A$5:A903,0))),"];","")</f>
        <v xml:space="preserve">    </v>
      </c>
      <c r="B904" t="str">
        <f t="shared" si="16"/>
        <v/>
      </c>
      <c r="C904" s="18" t="str">
        <f>IF(AND(MOD(ROW(A899)-1,3)=0, INDEX(artwork.xlsx!J:J,QUOTIENT(ROW(A899)-1,3)+2)&lt;&gt;""),
     artwork.xlsx!$H$1&amp;": """ &amp;SUBSTITUTE(INDEX(artwork.xlsx!H:H,QUOTIENT(ROW(A899)-1,3)+2)," ","") &amp;""",  " &amp;
     artwork.xlsx!$J$1&amp; ": """ &amp; INDEX(artwork.xlsx!J:J,QUOTIENT(ROW(A899)-1,3)+2) &amp;""",  " &amp;
     artwork.xlsx!$L$1&amp; ": """ &amp; SUBSTITUTE(IF(LEFT(INDEX(artwork.xlsx!L:L,QUOTIENT(ROW(A899)-1,3)+2),4)="http","",artwork.xlsx!$M$1) &amp; INDEX(artwork.xlsx!L:L,QUOTIENT(ROW(A899)-1,3)+2),artwork.xlsx!$N$1,"") &amp; """,",
 IF(AND(MOD(ROW(A899)-1,3)=1,INDEX(artwork.xlsx!J:J,QUOTIENT(ROW(A899)-1,3)+2)&lt;&gt;""),
SUBSTITUTE(    artwork.xlsx!$K$1&amp;": '\\n" &amp;
SUBSTITUTE(SUBSTITUTE(SUBSTITUTE(SUBSTITUTE(SUBSTITUTE(INDEX(artwork.xlsx!K:K,QUOTIENT(ROW(A899)-1,3)+2),"'","\'"),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IF(MOD(ROW(A899)-1,3)=2,"","")))</f>
        <v>text_html: '\
&lt;div class="card-text" style="top:20px;"&gt;&lt;div style="position:relative; top:15px;"&gt;&lt;div style="line-height:20px;"&gt;\
&lt;div style="display:inline;"&gt;&lt;div style="display:inline; font-size:20px;"&gt;Jusqu\'à votre prochain tour, quand&lt;/div&gt;&lt;/div&gt;&lt;br&gt;\
&lt;div style="display:inline;"&gt;&lt;div style="display:inline; font-size:20px;"&gt;un adversaire achète une carte,&lt;/div&gt;&lt;/div&gt;&lt;br&gt;\
&lt;div style="display:inline;"&gt;&lt;div style="display:inline; font-size:20px;"&gt;il reçoit une Malédiction.&lt;/div&gt;&lt;/div&gt;&lt;br&gt;\
&lt;div style="display:inline;"&gt;&lt;div style="display:inline; font-size:20px;"&gt;Au début de votre prochain tour,&lt;/div&gt;&lt;/div&gt;&lt;br&gt;\
&lt;div style="display:inline;"&gt;&lt;div style="display:inline; font-size:20px;"&gt;+       .&lt;/div&gt;&lt;/div&gt;&lt;br&gt;\
&lt;/div&gt;&lt;/div&gt;\
&lt;div class="card-text-coin-icon" style="transform:scale(0.2); top:110px; display: inline;left:134px;"&gt;\
&lt;div class="card-text-coin-text-container" style="display:inline;"&gt;\
&lt;div class="card-text-coin-text" style="color: black; display:inline; top:8px;"&gt;3&lt;/div&gt;&lt;/div&gt;&lt;/div&gt;&lt;/div&gt;'</v>
      </c>
    </row>
    <row r="905" spans="1:3" x14ac:dyDescent="0.25">
      <c r="A905" t="str">
        <f>IF(AND(MOD(ROW(A900)-1,3)=0,INDEX(artwork.xlsx!G:G,QUOTIENT(ROW(A900)-1,3)+2)&lt;&gt;""),"/* "&amp;INDEX(artwork.xlsx!G:G,QUOTIENT(ROW(A900)-1,3)+2)&amp;" */","  ")&amp;
IF(AND(INDEX(artwork.xlsx!F:F,QUOTIENT(ROW(A900)-1,3)+2)&lt;&gt;""),"/* "&amp;INDEX(artwork.xlsx!F:F,QUOTIENT(ROW(A900)-1,3)+2)&amp;" */","  ")&amp;IF(AND(ISERROR(MATCH("},",B905:B$5003,0)), ISERROR(MATCH("    ];",$A$5:A901,0))),"];","")</f>
        <v xml:space="preserve">    </v>
      </c>
      <c r="B905" t="str">
        <f t="shared" si="16"/>
        <v>},</v>
      </c>
      <c r="C905" s="18" t="str">
        <f>IF(AND(MOD(ROW(A900)-1,3)=0, INDEX(artwork.xlsx!J:J,QUOTIENT(ROW(A900)-1,3)+2)&lt;&gt;""),
     artwork.xlsx!$H$1&amp;": """ &amp;SUBSTITUTE(INDEX(artwork.xlsx!H:H,QUOTIENT(ROW(A900)-1,3)+2)," ","") &amp;""",  " &amp;
     artwork.xlsx!$J$1&amp; ": """ &amp; INDEX(artwork.xlsx!J:J,QUOTIENT(ROW(A900)-1,3)+2) &amp;""",  " &amp;
     artwork.xlsx!$L$1&amp; ": """ &amp; SUBSTITUTE(IF(LEFT(INDEX(artwork.xlsx!L:L,QUOTIENT(ROW(A900)-1,3)+2),4)="http","",artwork.xlsx!$M$1) &amp; INDEX(artwork.xlsx!L:L,QUOTIENT(ROW(A900)-1,3)+2),artwork.xlsx!$N$1,"") &amp; """,",
 IF(AND(MOD(ROW(A900)-1,3)=1,INDEX(artwork.xlsx!J:J,QUOTIENT(ROW(A900)-1,3)+2)&lt;&gt;""),
SUBSTITUTE(    artwork.xlsx!$K$1&amp;": '\\n" &amp;
SUBSTITUTE(SUBSTITUTE(SUBSTITUTE(SUBSTITUTE(SUBSTITUTE(INDEX(artwork.xlsx!K:K,QUOTIENT(ROW(A900)-1,3)+2),"'","\'"),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IF(MOD(ROW(A900)-1,3)=2,"","")))</f>
        <v/>
      </c>
    </row>
    <row r="906" spans="1:3" x14ac:dyDescent="0.25">
      <c r="A906" t="str">
        <f>IF(AND(MOD(ROW(A901)-1,3)=0,INDEX(artwork.xlsx!G:G,QUOTIENT(ROW(A901)-1,3)+2)&lt;&gt;""),"/* "&amp;INDEX(artwork.xlsx!G:G,QUOTIENT(ROW(A901)-1,3)+2)&amp;" */","  ")&amp;
IF(AND(INDEX(artwork.xlsx!F:F,QUOTIENT(ROW(A901)-1,3)+2)&lt;&gt;""),"/* "&amp;INDEX(artwork.xlsx!F:F,QUOTIENT(ROW(A901)-1,3)+2)&amp;" */","  ")&amp;IF(AND(ISERROR(MATCH("},",B906:B$5003,0)), ISERROR(MATCH("    ];",$A$5:A902,0))),"];","")</f>
        <v xml:space="preserve">    </v>
      </c>
      <c r="B906" t="str">
        <f t="shared" si="16"/>
        <v>{</v>
      </c>
      <c r="C906" s="18" t="str">
        <f>IF(AND(MOD(ROW(A901)-1,3)=0, INDEX(artwork.xlsx!J:J,QUOTIENT(ROW(A901)-1,3)+2)&lt;&gt;""),
     artwork.xlsx!$H$1&amp;": """ &amp;SUBSTITUTE(INDEX(artwork.xlsx!H:H,QUOTIENT(ROW(A901)-1,3)+2)," ","") &amp;""",  " &amp;
     artwork.xlsx!$J$1&amp; ": """ &amp; INDEX(artwork.xlsx!J:J,QUOTIENT(ROW(A901)-1,3)+2) &amp;""",  " &amp;
     artwork.xlsx!$L$1&amp; ": """ &amp; SUBSTITUTE(IF(LEFT(INDEX(artwork.xlsx!L:L,QUOTIENT(ROW(A901)-1,3)+2),4)="http","",artwork.xlsx!$M$1) &amp; INDEX(artwork.xlsx!L:L,QUOTIENT(ROW(A901)-1,3)+2),artwork.xlsx!$N$1,"") &amp; """,",
 IF(AND(MOD(ROW(A901)-1,3)=1,INDEX(artwork.xlsx!J:J,QUOTIENT(ROW(A901)-1,3)+2)&lt;&gt;""),
SUBSTITUTE(    artwork.xlsx!$K$1&amp;": '\\n" &amp;
SUBSTITUTE(SUBSTITUTE(SUBSTITUTE(SUBSTITUTE(SUBSTITUTE(INDEX(artwork.xlsx!K:K,QUOTIENT(ROW(A901)-1,3)+2),"'","\'"),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IF(MOD(ROW(A901)-1,3)=2,"","")))</f>
        <v>id: "transmogrify",  frenchName: "Transfiguration",  artwork: "http://wiki.dominionstrategy.com/images/d/dc/TransmogrifyArt.jpg",</v>
      </c>
    </row>
    <row r="907" spans="1:3" ht="225" x14ac:dyDescent="0.25">
      <c r="A907" t="str">
        <f>IF(AND(MOD(ROW(A902)-1,3)=0,INDEX(artwork.xlsx!G:G,QUOTIENT(ROW(A902)-1,3)+2)&lt;&gt;""),"/* "&amp;INDEX(artwork.xlsx!G:G,QUOTIENT(ROW(A902)-1,3)+2)&amp;" */","  ")&amp;
IF(AND(INDEX(artwork.xlsx!F:F,QUOTIENT(ROW(A902)-1,3)+2)&lt;&gt;""),"/* "&amp;INDEX(artwork.xlsx!F:F,QUOTIENT(ROW(A902)-1,3)+2)&amp;" */","  ")&amp;IF(AND(ISERROR(MATCH("},",B907:B$5003,0)), ISERROR(MATCH("    ];",$A$5:A906,0))),"];","")</f>
        <v xml:space="preserve">    </v>
      </c>
      <c r="B907" t="str">
        <f t="shared" si="16"/>
        <v/>
      </c>
      <c r="C907" s="18" t="str">
        <f>IF(AND(MOD(ROW(A902)-1,3)=0, INDEX(artwork.xlsx!J:J,QUOTIENT(ROW(A902)-1,3)+2)&lt;&gt;""),
     artwork.xlsx!$H$1&amp;": """ &amp;SUBSTITUTE(INDEX(artwork.xlsx!H:H,QUOTIENT(ROW(A902)-1,3)+2)," ","") &amp;""",  " &amp;
     artwork.xlsx!$J$1&amp; ": """ &amp; INDEX(artwork.xlsx!J:J,QUOTIENT(ROW(A902)-1,3)+2) &amp;""",  " &amp;
     artwork.xlsx!$L$1&amp; ": """ &amp; SUBSTITUTE(IF(LEFT(INDEX(artwork.xlsx!L:L,QUOTIENT(ROW(A902)-1,3)+2),4)="http","",artwork.xlsx!$M$1) &amp; INDEX(artwork.xlsx!L:L,QUOTIENT(ROW(A902)-1,3)+2),artwork.xlsx!$N$1,"") &amp; """,",
 IF(AND(MOD(ROW(A902)-1,3)=1,INDEX(artwork.xlsx!J:J,QUOTIENT(ROW(A902)-1,3)+2)&lt;&gt;""),
SUBSTITUTE(    artwork.xlsx!$K$1&amp;": '\\n" &amp;
SUBSTITUTE(SUBSTITUTE(SUBSTITUTE(SUBSTITUTE(SUBSTITUTE(INDEX(artwork.xlsx!K:K,QUOTIENT(ROW(A902)-1,3)+2),"'","\'"),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IF(MOD(ROW(A902)-1,3)=2,"","")))</f>
        <v>text_html: '\
&lt;div class="card-text" style="top:5px;"&gt;&lt;div style="font-weight: bold;"&gt;&lt;div style="line-height:20px;"&gt;\
&lt;div style="display:inline;"&gt;&lt;div style="display:inline; font-size:28px;"&gt;+1 Action&lt;/div&gt;&lt;/div&gt;&lt;br&gt;\
&lt;/div&gt;&lt;/div&gt;&lt;div style="position:relative; top:-1px;"&gt;&lt;div style="line-height:19px;"&gt;\
&lt;div style="display:inline;"&gt;&lt;div style="display:inline; font-size:19px;"&gt;Placez cette carte&lt;/div&gt;&lt;/div&gt;&lt;br&gt;\
&lt;div style="display:inline;"&gt;&lt;div style="display:inline; font-size:19px;"&gt;sur votre plateau Taverne.&lt;/div&gt;&lt;/div&gt;&lt;br&gt;\
&lt;/div&gt;&lt;/div&gt;&lt;div class="horizontal-line" style="width:200px; height:3px;margin-top:3px;"&gt;&lt;/div&gt;&lt;div style="position:relative; top:5px;"&gt;&lt;div style="line-height:18px;"&gt;\
&lt;div style="display:inline;"&gt;&lt;div style="display:inline; font-size:18px;"&gt;Au début de votre tour, vous pouvez&lt;/div&gt;&lt;/div&gt;&lt;br&gt;\
&lt;div style="display:inline;"&gt;&lt;div style="display:inline; font-size:18px;"&gt;recourir à cette carte, pour écarter une&lt;/div&gt;&lt;/div&gt;&lt;br&gt;\
&lt;div style="display:inline;"&gt;&lt;div style="display:inline; font-size:18px;"&gt;carte de votre main et recevoir en main&lt;/div&gt;&lt;/div&gt;&lt;br&gt;\
&lt;div style="display:inline;"&gt;&lt;div style="display:inline; font-size:18px;"&gt;une carte coûtant jusqu\'à       de plus.&lt;/div&gt;&lt;/div&gt;&lt;br&gt;\
&lt;/div&gt;&lt;/div&gt;\
&lt;div class="card-text-coin-icon" style="transform:scale(0.18); top:144px; display: inline;left:190px;"&gt;\
&lt;div class="card-text-coin-text-container" style="display:inline;"&gt;\
&lt;div class="card-text-coin-text" style="color: black; display:inline; top:8px;"&gt;1&lt;/div&gt;&lt;/div&gt;&lt;/div&gt;&lt;/div&gt;'</v>
      </c>
    </row>
    <row r="908" spans="1:3" x14ac:dyDescent="0.25">
      <c r="A908" t="str">
        <f>IF(AND(MOD(ROW(A903)-1,3)=0,INDEX(artwork.xlsx!G:G,QUOTIENT(ROW(A903)-1,3)+2)&lt;&gt;""),"/* "&amp;INDEX(artwork.xlsx!G:G,QUOTIENT(ROW(A903)-1,3)+2)&amp;" */","  ")&amp;
IF(AND(INDEX(artwork.xlsx!F:F,QUOTIENT(ROW(A903)-1,3)+2)&lt;&gt;""),"/* "&amp;INDEX(artwork.xlsx!F:F,QUOTIENT(ROW(A903)-1,3)+2)&amp;" */","  ")&amp;IF(AND(ISERROR(MATCH("},",B908:B$5003,0)), ISERROR(MATCH("    ];",$A$5:A904,0))),"];","")</f>
        <v xml:space="preserve">    </v>
      </c>
      <c r="B908" t="str">
        <f t="shared" si="16"/>
        <v>},</v>
      </c>
      <c r="C908" s="18" t="str">
        <f>IF(AND(MOD(ROW(A903)-1,3)=0, INDEX(artwork.xlsx!J:J,QUOTIENT(ROW(A903)-1,3)+2)&lt;&gt;""),
     artwork.xlsx!$H$1&amp;": """ &amp;SUBSTITUTE(INDEX(artwork.xlsx!H:H,QUOTIENT(ROW(A903)-1,3)+2)," ","") &amp;""",  " &amp;
     artwork.xlsx!$J$1&amp; ": """ &amp; INDEX(artwork.xlsx!J:J,QUOTIENT(ROW(A903)-1,3)+2) &amp;""",  " &amp;
     artwork.xlsx!$L$1&amp; ": """ &amp; SUBSTITUTE(IF(LEFT(INDEX(artwork.xlsx!L:L,QUOTIENT(ROW(A903)-1,3)+2),4)="http","",artwork.xlsx!$M$1) &amp; INDEX(artwork.xlsx!L:L,QUOTIENT(ROW(A903)-1,3)+2),artwork.xlsx!$N$1,"") &amp; """,",
 IF(AND(MOD(ROW(A903)-1,3)=1,INDEX(artwork.xlsx!J:J,QUOTIENT(ROW(A903)-1,3)+2)&lt;&gt;""),
SUBSTITUTE(    artwork.xlsx!$K$1&amp;": '\\n" &amp;
SUBSTITUTE(SUBSTITUTE(SUBSTITUTE(SUBSTITUTE(SUBSTITUTE(INDEX(artwork.xlsx!K:K,QUOTIENT(ROW(A903)-1,3)+2),"'","\'"),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IF(MOD(ROW(A903)-1,3)=2,"","")))</f>
        <v/>
      </c>
    </row>
    <row r="909" spans="1:3" x14ac:dyDescent="0.25">
      <c r="A909" t="str">
        <f>IF(AND(MOD(ROW(A904)-1,3)=0,INDEX(artwork.xlsx!G:G,QUOTIENT(ROW(A904)-1,3)+2)&lt;&gt;""),"/* "&amp;INDEX(artwork.xlsx!G:G,QUOTIENT(ROW(A904)-1,3)+2)&amp;" */","  ")&amp;
IF(AND(INDEX(artwork.xlsx!F:F,QUOTIENT(ROW(A904)-1,3)+2)&lt;&gt;""),"/* "&amp;INDEX(artwork.xlsx!F:F,QUOTIENT(ROW(A904)-1,3)+2)&amp;" */","  ")&amp;IF(AND(ISERROR(MATCH("},",B909:B$5003,0)), ISERROR(MATCH("    ];",$A$5:A905,0))),"];","")</f>
        <v xml:space="preserve">  /* t */</v>
      </c>
      <c r="B909" t="str">
        <f t="shared" si="16"/>
        <v>{</v>
      </c>
      <c r="C909" s="18" t="str">
        <f>IF(AND(MOD(ROW(A904)-1,3)=0, INDEX(artwork.xlsx!J:J,QUOTIENT(ROW(A904)-1,3)+2)&lt;&gt;""),
     artwork.xlsx!$H$1&amp;": """ &amp;SUBSTITUTE(INDEX(artwork.xlsx!H:H,QUOTIENT(ROW(A904)-1,3)+2)," ","") &amp;""",  " &amp;
     artwork.xlsx!$J$1&amp; ": """ &amp; INDEX(artwork.xlsx!J:J,QUOTIENT(ROW(A904)-1,3)+2) &amp;""",  " &amp;
     artwork.xlsx!$L$1&amp; ": """ &amp; SUBSTITUTE(IF(LEFT(INDEX(artwork.xlsx!L:L,QUOTIENT(ROW(A904)-1,3)+2),4)="http","",artwork.xlsx!$M$1) &amp; INDEX(artwork.xlsx!L:L,QUOTIENT(ROW(A904)-1,3)+2),artwork.xlsx!$N$1,"") &amp; """,",
 IF(AND(MOD(ROW(A904)-1,3)=1,INDEX(artwork.xlsx!J:J,QUOTIENT(ROW(A904)-1,3)+2)&lt;&gt;""),
SUBSTITUTE(    artwork.xlsx!$K$1&amp;": '\\n" &amp;
SUBSTITUTE(SUBSTITUTE(SUBSTITUTE(SUBSTITUTE(SUBSTITUTE(INDEX(artwork.xlsx!K:K,QUOTIENT(ROW(A904)-1,3)+2),"'","\'"),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IF(MOD(ROW(A904)-1,3)=2,"","")))</f>
        <v>id: "treasuretrove",  frenchName: "Pierres précieuses",  artwork: "http://wiki.dominionstrategy.com/images/9/94/Treasure_TroveArt.jpg",</v>
      </c>
    </row>
    <row r="910" spans="1:3" ht="120" x14ac:dyDescent="0.25">
      <c r="A910" t="str">
        <f>IF(AND(MOD(ROW(A905)-1,3)=0,INDEX(artwork.xlsx!G:G,QUOTIENT(ROW(A905)-1,3)+2)&lt;&gt;""),"/* "&amp;INDEX(artwork.xlsx!G:G,QUOTIENT(ROW(A905)-1,3)+2)&amp;" */","  ")&amp;
IF(AND(INDEX(artwork.xlsx!F:F,QUOTIENT(ROW(A905)-1,3)+2)&lt;&gt;""),"/* "&amp;INDEX(artwork.xlsx!F:F,QUOTIENT(ROW(A905)-1,3)+2)&amp;" */","  ")&amp;IF(AND(ISERROR(MATCH("},",B910:B$5003,0)), ISERROR(MATCH("    ];",$A$5:A909,0))),"];","")</f>
        <v xml:space="preserve">  /* t */</v>
      </c>
      <c r="B910" t="str">
        <f t="shared" si="16"/>
        <v/>
      </c>
      <c r="C910" s="18" t="str">
        <f>IF(AND(MOD(ROW(A905)-1,3)=0, INDEX(artwork.xlsx!J:J,QUOTIENT(ROW(A905)-1,3)+2)&lt;&gt;""),
     artwork.xlsx!$H$1&amp;": """ &amp;SUBSTITUTE(INDEX(artwork.xlsx!H:H,QUOTIENT(ROW(A905)-1,3)+2)," ","") &amp;""",  " &amp;
     artwork.xlsx!$J$1&amp; ": """ &amp; INDEX(artwork.xlsx!J:J,QUOTIENT(ROW(A905)-1,3)+2) &amp;""",  " &amp;
     artwork.xlsx!$L$1&amp; ": """ &amp; SUBSTITUTE(IF(LEFT(INDEX(artwork.xlsx!L:L,QUOTIENT(ROW(A905)-1,3)+2),4)="http","",artwork.xlsx!$M$1) &amp; INDEX(artwork.xlsx!L:L,QUOTIENT(ROW(A905)-1,3)+2),artwork.xlsx!$N$1,"") &amp; """,",
 IF(AND(MOD(ROW(A905)-1,3)=1,INDEX(artwork.xlsx!J:J,QUOTIENT(ROW(A905)-1,3)+2)&lt;&gt;""),
SUBSTITUTE(    artwork.xlsx!$K$1&amp;": '\\n" &amp;
SUBSTITUTE(SUBSTITUTE(SUBSTITUTE(SUBSTITUTE(SUBSTITUTE(INDEX(artwork.xlsx!K:K,QUOTIENT(ROW(A905)-1,3)+2),"'","\'"),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IF(MOD(ROW(A905)-1,3)=2,"","")))</f>
        <v>text_html: '\
&lt;div class="card-text" style="top:55px;"&gt;&lt;div style="position: relative; left:-35px;top:-30px;"&gt;\
&lt;div class="card-text-coin-icon" style="transform:scale(0.5); top:0px; display: inline;"&gt;\
&lt;div class="card-text-coin-text-container" style="display:inline;"&gt;\
&lt;div class="card-text-coin-text" style="color: black; display:inline; top:8px;"&gt;2&lt;/div&gt;&lt;/div&gt;&lt;/div&gt;&lt;/div&gt;&lt;div style="position:relative; top:40px;"&gt;&lt;div style="line-height:22px;"&gt;\
&lt;div style="display:inline;"&gt;&lt;div style="display:inline; font-size:22px;"&gt;Quand vous jouez cette carte,&lt;/div&gt;&lt;/div&gt;&lt;br&gt;\
&lt;div style="display:inline;"&gt;&lt;div style="display:inline; font-size:22px;"&gt;recevez un Or et un Cuivre.&lt;/div&gt;&lt;/div&gt;&lt;br&gt;\
&lt;/div&gt;&lt;/div&gt;&lt;/div&gt;'</v>
      </c>
    </row>
    <row r="911" spans="1:3" x14ac:dyDescent="0.25">
      <c r="A911" t="str">
        <f>IF(AND(MOD(ROW(A906)-1,3)=0,INDEX(artwork.xlsx!G:G,QUOTIENT(ROW(A906)-1,3)+2)&lt;&gt;""),"/* "&amp;INDEX(artwork.xlsx!G:G,QUOTIENT(ROW(A906)-1,3)+2)&amp;" */","  ")&amp;
IF(AND(INDEX(artwork.xlsx!F:F,QUOTIENT(ROW(A906)-1,3)+2)&lt;&gt;""),"/* "&amp;INDEX(artwork.xlsx!F:F,QUOTIENT(ROW(A906)-1,3)+2)&amp;" */","  ")&amp;IF(AND(ISERROR(MATCH("},",B911:B$5003,0)), ISERROR(MATCH("    ];",$A$5:A907,0))),"];","")</f>
        <v xml:space="preserve">  /* t */</v>
      </c>
      <c r="B911" t="str">
        <f t="shared" ref="B911:B974" si="17">IF(AND(C910&lt;&gt;"",MOD(ROW(A909)-1,3)=2),"},","")&amp;IF(AND(C911&lt;&gt;"",MOD(ROW(A906)-1,3)=0),"{","")</f>
        <v>},</v>
      </c>
      <c r="C911" s="18" t="str">
        <f>IF(AND(MOD(ROW(A906)-1,3)=0, INDEX(artwork.xlsx!J:J,QUOTIENT(ROW(A906)-1,3)+2)&lt;&gt;""),
     artwork.xlsx!$H$1&amp;": """ &amp;SUBSTITUTE(INDEX(artwork.xlsx!H:H,QUOTIENT(ROW(A906)-1,3)+2)," ","") &amp;""",  " &amp;
     artwork.xlsx!$J$1&amp; ": """ &amp; INDEX(artwork.xlsx!J:J,QUOTIENT(ROW(A906)-1,3)+2) &amp;""",  " &amp;
     artwork.xlsx!$L$1&amp; ": """ &amp; SUBSTITUTE(IF(LEFT(INDEX(artwork.xlsx!L:L,QUOTIENT(ROW(A906)-1,3)+2),4)="http","",artwork.xlsx!$M$1) &amp; INDEX(artwork.xlsx!L:L,QUOTIENT(ROW(A906)-1,3)+2),artwork.xlsx!$N$1,"") &amp; """,",
 IF(AND(MOD(ROW(A906)-1,3)=1,INDEX(artwork.xlsx!J:J,QUOTIENT(ROW(A906)-1,3)+2)&lt;&gt;""),
SUBSTITUTE(    artwork.xlsx!$K$1&amp;": '\\n" &amp;
SUBSTITUTE(SUBSTITUTE(SUBSTITUTE(SUBSTITUTE(SUBSTITUTE(INDEX(artwork.xlsx!K:K,QUOTIENT(ROW(A906)-1,3)+2),"'","\'"),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IF(MOD(ROW(A906)-1,3)=2,"","")))</f>
        <v/>
      </c>
    </row>
    <row r="912" spans="1:3" x14ac:dyDescent="0.25">
      <c r="A912" t="str">
        <f>IF(AND(MOD(ROW(A907)-1,3)=0,INDEX(artwork.xlsx!G:G,QUOTIENT(ROW(A907)-1,3)+2)&lt;&gt;""),"/* "&amp;INDEX(artwork.xlsx!G:G,QUOTIENT(ROW(A907)-1,3)+2)&amp;" */","  ")&amp;
IF(AND(INDEX(artwork.xlsx!F:F,QUOTIENT(ROW(A907)-1,3)+2)&lt;&gt;""),"/* "&amp;INDEX(artwork.xlsx!F:F,QUOTIENT(ROW(A907)-1,3)+2)&amp;" */","  ")&amp;IF(AND(ISERROR(MATCH("},",B912:B$5003,0)), ISERROR(MATCH("    ];",$A$5:A908,0))),"];","")</f>
        <v xml:space="preserve">    </v>
      </c>
      <c r="B912" t="str">
        <f t="shared" si="17"/>
        <v>{</v>
      </c>
      <c r="C912" s="18" t="str">
        <f>IF(AND(MOD(ROW(A907)-1,3)=0, INDEX(artwork.xlsx!J:J,QUOTIENT(ROW(A907)-1,3)+2)&lt;&gt;""),
     artwork.xlsx!$H$1&amp;": """ &amp;SUBSTITUTE(INDEX(artwork.xlsx!H:H,QUOTIENT(ROW(A907)-1,3)+2)," ","") &amp;""",  " &amp;
     artwork.xlsx!$J$1&amp; ": """ &amp; INDEX(artwork.xlsx!J:J,QUOTIENT(ROW(A907)-1,3)+2) &amp;""",  " &amp;
     artwork.xlsx!$L$1&amp; ": """ &amp; SUBSTITUTE(IF(LEFT(INDEX(artwork.xlsx!L:L,QUOTIENT(ROW(A907)-1,3)+2),4)="http","",artwork.xlsx!$M$1) &amp; INDEX(artwork.xlsx!L:L,QUOTIENT(ROW(A907)-1,3)+2),artwork.xlsx!$N$1,"") &amp; """,",
 IF(AND(MOD(ROW(A907)-1,3)=1,INDEX(artwork.xlsx!J:J,QUOTIENT(ROW(A907)-1,3)+2)&lt;&gt;""),
SUBSTITUTE(    artwork.xlsx!$K$1&amp;": '\\n" &amp;
SUBSTITUTE(SUBSTITUTE(SUBSTITUTE(SUBSTITUTE(SUBSTITUTE(INDEX(artwork.xlsx!K:K,QUOTIENT(ROW(A907)-1,3)+2),"'","\'"),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IF(MOD(ROW(A907)-1,3)=2,"","")))</f>
        <v>id: "winemerchant",  frenchName: "Marchand de vin",  artwork: "http://wiki.dominionstrategy.com/images/6/61/WineMerchantArt.jpg",</v>
      </c>
    </row>
    <row r="913" spans="1:22" ht="270" x14ac:dyDescent="0.25">
      <c r="A913" t="str">
        <f>IF(AND(MOD(ROW(A908)-1,3)=0,INDEX(artwork.xlsx!G:G,QUOTIENT(ROW(A908)-1,3)+2)&lt;&gt;""),"/* "&amp;INDEX(artwork.xlsx!G:G,QUOTIENT(ROW(A908)-1,3)+2)&amp;" */","  ")&amp;
IF(AND(INDEX(artwork.xlsx!F:F,QUOTIENT(ROW(A908)-1,3)+2)&lt;&gt;""),"/* "&amp;INDEX(artwork.xlsx!F:F,QUOTIENT(ROW(A908)-1,3)+2)&amp;" */","  ")&amp;IF(AND(ISERROR(MATCH("},",B913:B$5003,0)), ISERROR(MATCH("    ];",$A$5:A912,0))),"];","")</f>
        <v xml:space="preserve">    </v>
      </c>
      <c r="B913" t="str">
        <f t="shared" si="17"/>
        <v/>
      </c>
      <c r="C913" s="18" t="str">
        <f>IF(AND(MOD(ROW(A908)-1,3)=0, INDEX(artwork.xlsx!J:J,QUOTIENT(ROW(A908)-1,3)+2)&lt;&gt;""),
     artwork.xlsx!$H$1&amp;": """ &amp;SUBSTITUTE(INDEX(artwork.xlsx!H:H,QUOTIENT(ROW(A908)-1,3)+2)," ","") &amp;""",  " &amp;
     artwork.xlsx!$J$1&amp; ": """ &amp; INDEX(artwork.xlsx!J:J,QUOTIENT(ROW(A908)-1,3)+2) &amp;""",  " &amp;
     artwork.xlsx!$L$1&amp; ": """ &amp; SUBSTITUTE(IF(LEFT(INDEX(artwork.xlsx!L:L,QUOTIENT(ROW(A908)-1,3)+2),4)="http","",artwork.xlsx!$M$1) &amp; INDEX(artwork.xlsx!L:L,QUOTIENT(ROW(A908)-1,3)+2),artwork.xlsx!$N$1,"") &amp; """,",
 IF(AND(MOD(ROW(A908)-1,3)=1,INDEX(artwork.xlsx!J:J,QUOTIENT(ROW(A908)-1,3)+2)&lt;&gt;""),
SUBSTITUTE(    artwork.xlsx!$K$1&amp;": '\\n" &amp;
SUBSTITUTE(SUBSTITUTE(SUBSTITUTE(SUBSTITUTE(SUBSTITUTE(INDEX(artwork.xlsx!K:K,QUOTIENT(ROW(A908)-1,3)+2),"'","\'"),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IF(MOD(ROW(A908)-1,3)=2,"","")))</f>
        <v>text_html: '\
&lt;div class="card-text" style="top:5px;"&gt;&lt;div style="font-weight: bold;"&gt;&lt;div style="line-height:26px;"&gt;\
&lt;div style="display:inline;"&gt;&lt;div style="display:inline; font-size:26px;"&gt;+1 Achat&lt;/div&gt;&lt;/div&gt;&lt;br&gt;\
&lt;div style="display:inline;"&gt;&lt;div style="display:inline; font-size:26px;"&gt;&lt;div style="position: relative; left:-12px;top:1px;"&gt;+&lt;/div&gt;&lt;/div&gt;&lt;/div&gt;&lt;br&gt;\
&lt;/div&gt;&lt;/div&gt;&lt;div style="position:relative; top:-23px;"&gt;&lt;div style="line-height:19px;"&gt;\
&lt;div style="display:inline;"&gt;&lt;div style="display:inline; font-size:19px;"&gt;Placez cette carte&lt;/div&gt;&lt;/div&gt;&lt;br&gt;\
&lt;div style="display:inline;"&gt;&lt;div style="display:inline; font-size:19px;"&gt;sur votre plateau Taverne.&lt;/div&gt;&lt;/div&gt;&lt;br&gt;\
&lt;/div&gt;&lt;/div&gt;&lt;div class="horizontal-line" style="width:200px; height:3px;margin-top:-20px;"&gt;&lt;/div&gt;&lt;div style="position:relative; top:-2px;"&gt;&lt;div style="line-height:16px;"&gt;\
&lt;div style="display:inline;"&gt;&lt;div style="display:inline; font-size:16px;"&gt;A la fin de votre phase Achat, si vous avez&lt;/div&gt;&lt;/div&gt;&lt;br&gt;\
&lt;div style="display:inline;"&gt;&lt;div style="display:inline; font-size:16px;"&gt;au moins       non dépensés, vous pouvez&lt;/div&gt;&lt;/div&gt;&lt;br&gt;\
&lt;div style="display:inline;"&gt;&lt;div style="display:inline; font-size:16px;"&gt;défausser cette carte de votre Taverne.&lt;/div&gt;&lt;/div&gt;&lt;br&gt;\
&lt;/div&gt;&lt;/div&gt;\
&lt;div class="card-text-coin-icon" style="transform:scale(0.22); top:28px; display: inline;left:140px;"&gt;\
&lt;div class="card-text-coin-text-container" style="display:inline;"&gt;\
&lt;div class="card-text-coin-text" style="color: black; display:inline; top:8px;"&gt;4&lt;/div&gt;&lt;/div&gt;&lt;/div&gt;\
&lt;div class="card-text-coin-icon" style="transform:scale(0.16); top:130px; display: inline;left:74px;"&gt;\
&lt;div class="card-text-coin-text-container" style="display:inline;"&gt;\
&lt;div class="card-text-coin-text" style="color: black; display:inline; top:8px;"&gt;2&lt;/div&gt;&lt;/div&gt;&lt;/div&gt;&lt;/div&gt;'</v>
      </c>
    </row>
    <row r="914" spans="1:22" x14ac:dyDescent="0.25">
      <c r="A914" t="str">
        <f>IF(AND(MOD(ROW(A909)-1,3)=0,INDEX(artwork.xlsx!G:G,QUOTIENT(ROW(A909)-1,3)+2)&lt;&gt;""),"/* "&amp;INDEX(artwork.xlsx!G:G,QUOTIENT(ROW(A909)-1,3)+2)&amp;" */","  ")&amp;
IF(AND(INDEX(artwork.xlsx!F:F,QUOTIENT(ROW(A909)-1,3)+2)&lt;&gt;""),"/* "&amp;INDEX(artwork.xlsx!F:F,QUOTIENT(ROW(A909)-1,3)+2)&amp;" */","  ")&amp;IF(AND(ISERROR(MATCH("},",B914:B$5003,0)), ISERROR(MATCH("    ];",$A$5:A910,0))),"];","")</f>
        <v xml:space="preserve">    </v>
      </c>
      <c r="B914" t="str">
        <f t="shared" si="17"/>
        <v>},</v>
      </c>
      <c r="C914" s="18" t="str">
        <f>IF(AND(MOD(ROW(A909)-1,3)=0, INDEX(artwork.xlsx!J:J,QUOTIENT(ROW(A909)-1,3)+2)&lt;&gt;""),
     artwork.xlsx!$H$1&amp;": """ &amp;SUBSTITUTE(INDEX(artwork.xlsx!H:H,QUOTIENT(ROW(A909)-1,3)+2)," ","") &amp;""",  " &amp;
     artwork.xlsx!$J$1&amp; ": """ &amp; INDEX(artwork.xlsx!J:J,QUOTIENT(ROW(A909)-1,3)+2) &amp;""",  " &amp;
     artwork.xlsx!$L$1&amp; ": """ &amp; SUBSTITUTE(IF(LEFT(INDEX(artwork.xlsx!L:L,QUOTIENT(ROW(A909)-1,3)+2),4)="http","",artwork.xlsx!$M$1) &amp; INDEX(artwork.xlsx!L:L,QUOTIENT(ROW(A909)-1,3)+2),artwork.xlsx!$N$1,"") &amp; """,",
 IF(AND(MOD(ROW(A909)-1,3)=1,INDEX(artwork.xlsx!J:J,QUOTIENT(ROW(A909)-1,3)+2)&lt;&gt;""),
SUBSTITUTE(    artwork.xlsx!$K$1&amp;": '\\n" &amp;
SUBSTITUTE(SUBSTITUTE(SUBSTITUTE(SUBSTITUTE(SUBSTITUTE(INDEX(artwork.xlsx!K:K,QUOTIENT(ROW(A909)-1,3)+2),"'","\'"),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IF(MOD(ROW(A909)-1,3)=2,"","")))</f>
        <v/>
      </c>
    </row>
    <row r="915" spans="1:22" x14ac:dyDescent="0.25">
      <c r="A915" t="str">
        <f>IF(AND(MOD(ROW(A910)-1,3)=0,INDEX(artwork.xlsx!G:G,QUOTIENT(ROW(A910)-1,3)+2)&lt;&gt;""),"/* "&amp;INDEX(artwork.xlsx!G:G,QUOTIENT(ROW(A910)-1,3)+2)&amp;" */","  ")&amp;
IF(AND(INDEX(artwork.xlsx!F:F,QUOTIENT(ROW(A910)-1,3)+2)&lt;&gt;""),"/* "&amp;INDEX(artwork.xlsx!F:F,QUOTIENT(ROW(A910)-1,3)+2)&amp;" */","  ")&amp;IF(AND(ISERROR(MATCH("},",B915:B$5003,0)), ISERROR(MATCH("    ];",$A$5:A911,0))),"];","")</f>
        <v xml:space="preserve">  /* t */</v>
      </c>
      <c r="B915" t="str">
        <f t="shared" si="17"/>
        <v>{</v>
      </c>
      <c r="C915" s="18" t="str">
        <f>IF(AND(MOD(ROW(A910)-1,3)=0, INDEX(artwork.xlsx!J:J,QUOTIENT(ROW(A910)-1,3)+2)&lt;&gt;""),
     artwork.xlsx!$H$1&amp;": """ &amp;SUBSTITUTE(INDEX(artwork.xlsx!H:H,QUOTIENT(ROW(A910)-1,3)+2)," ","") &amp;""",  " &amp;
     artwork.xlsx!$J$1&amp; ": """ &amp; INDEX(artwork.xlsx!J:J,QUOTIENT(ROW(A910)-1,3)+2) &amp;""",  " &amp;
     artwork.xlsx!$L$1&amp; ": """ &amp; SUBSTITUTE(IF(LEFT(INDEX(artwork.xlsx!L:L,QUOTIENT(ROW(A910)-1,3)+2),4)="http","",artwork.xlsx!$M$1) &amp; INDEX(artwork.xlsx!L:L,QUOTIENT(ROW(A910)-1,3)+2),artwork.xlsx!$N$1,"") &amp; """,",
 IF(AND(MOD(ROW(A910)-1,3)=1,INDEX(artwork.xlsx!J:J,QUOTIENT(ROW(A910)-1,3)+2)&lt;&gt;""),
SUBSTITUTE(    artwork.xlsx!$K$1&amp;": '\\n" &amp;
SUBSTITUTE(SUBSTITUTE(SUBSTITUTE(SUBSTITUTE(SUBSTITUTE(INDEX(artwork.xlsx!K:K,QUOTIENT(ROW(A910)-1,3)+2),"'","\'"),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IF(MOD(ROW(A910)-1,3)=2,"","")))</f>
        <v>id: "coinoftherealm",  frenchName: "Monnaie royale",  artwork: "http://wiki.dominionstrategy.com/images/4/43/Coin_of_the_RealmArt.jpg",</v>
      </c>
    </row>
    <row r="916" spans="1:22" ht="180" x14ac:dyDescent="0.25">
      <c r="A916" t="str">
        <f>IF(AND(MOD(ROW(A911)-1,3)=0,INDEX(artwork.xlsx!G:G,QUOTIENT(ROW(A911)-1,3)+2)&lt;&gt;""),"/* "&amp;INDEX(artwork.xlsx!G:G,QUOTIENT(ROW(A911)-1,3)+2)&amp;" */","  ")&amp;
IF(AND(INDEX(artwork.xlsx!F:F,QUOTIENT(ROW(A911)-1,3)+2)&lt;&gt;""),"/* "&amp;INDEX(artwork.xlsx!F:F,QUOTIENT(ROW(A911)-1,3)+2)&amp;" */","  ")&amp;IF(AND(ISERROR(MATCH("},",B916:B$5003,0)), ISERROR(MATCH("    ];",$A$5:A915,0))),"];","")</f>
        <v xml:space="preserve">  /* t */</v>
      </c>
      <c r="B916" t="str">
        <f t="shared" si="17"/>
        <v/>
      </c>
      <c r="C916" s="18" t="str">
        <f>IF(AND(MOD(ROW(A911)-1,3)=0, INDEX(artwork.xlsx!J:J,QUOTIENT(ROW(A911)-1,3)+2)&lt;&gt;""),
     artwork.xlsx!$H$1&amp;": """ &amp;SUBSTITUTE(INDEX(artwork.xlsx!H:H,QUOTIENT(ROW(A911)-1,3)+2)," ","") &amp;""",  " &amp;
     artwork.xlsx!$J$1&amp; ": """ &amp; INDEX(artwork.xlsx!J:J,QUOTIENT(ROW(A911)-1,3)+2) &amp;""",  " &amp;
     artwork.xlsx!$L$1&amp; ": """ &amp; SUBSTITUTE(IF(LEFT(INDEX(artwork.xlsx!L:L,QUOTIENT(ROW(A911)-1,3)+2),4)="http","",artwork.xlsx!$M$1) &amp; INDEX(artwork.xlsx!L:L,QUOTIENT(ROW(A911)-1,3)+2),artwork.xlsx!$N$1,"") &amp; """,",
 IF(AND(MOD(ROW(A911)-1,3)=1,INDEX(artwork.xlsx!J:J,QUOTIENT(ROW(A911)-1,3)+2)&lt;&gt;""),
SUBSTITUTE(    artwork.xlsx!$K$1&amp;": '\\n" &amp;
SUBSTITUTE(SUBSTITUTE(SUBSTITUTE(SUBSTITUTE(SUBSTITUTE(INDEX(artwork.xlsx!K:K,QUOTIENT(ROW(A911)-1,3)+2),"'","\'"),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IF(MOD(ROW(A911)-1,3)=2,"","")))</f>
        <v>text_html: '\
&lt;div class="card-text" style="top:20px;"&gt;&lt;div style="position:relative; top:42px;"&gt;&lt;div style="line-height:18px;"&gt;\
&lt;div style="display:inline;"&gt;&lt;div style="display:inline; font-size:19px;"&gt;Quand vous jouez cette carte,&lt;/div&gt;&lt;/div&gt;&lt;br&gt;\
&lt;div style="display:inline;"&gt;&lt;div style="display:inline; font-size:19px;"&gt;placez-la sur votre plateau Taverne.&lt;/div&gt;&lt;/div&gt;&lt;br&gt;\
&lt;/div&gt;&lt;/div&gt;&lt;div class="horizontal-line" style="width:200px; height:3px;margin-top:46px;"&gt;&lt;/div&gt;&lt;div style="line-height:16px;"&gt;\
&lt;div style="display:inline;"&gt;&lt;div style="display:inline; font-size:18px;"&gt;Immédiatement après avoir fini de&lt;/div&gt;&lt;/div&gt;&lt;br&gt;\
&lt;div style="display:inline;"&gt;&lt;div style="display:inline; font-size:18px;"&gt;jouer une carte Action, vous pouvez&lt;/div&gt;&lt;/div&gt;&lt;br&gt;\
&lt;div style="display:inline;"&gt;&lt;div style="display:inline; font-size:18px;"&gt;recourir à cette carte pour &lt;div style="display: inline; font-weight: bold;"&gt;+2 Actions&lt;/div&gt;.&lt;/div&gt;&lt;/div&gt;&lt;br&gt;\
&lt;/div&gt;\
&lt;div class="card-text-coin-icon" style="transform:scale(0.5); top:-18px; display: inline;left:110px;"&gt;\
&lt;div class="card-text-coin-text-container" style="display:inline;"&gt;\
&lt;div class="card-text-coin-text" style="color: black; display:inline; top:8px;"&gt;1&lt;/div&gt;&lt;/div&gt;&lt;/div&gt;&lt;/div&gt;'</v>
      </c>
    </row>
    <row r="917" spans="1:22" x14ac:dyDescent="0.25">
      <c r="A917" t="str">
        <f>IF(AND(MOD(ROW(A912)-1,3)=0,INDEX(artwork.xlsx!G:G,QUOTIENT(ROW(A912)-1,3)+2)&lt;&gt;""),"/* "&amp;INDEX(artwork.xlsx!G:G,QUOTIENT(ROW(A912)-1,3)+2)&amp;" */","  ")&amp;
IF(AND(INDEX(artwork.xlsx!F:F,QUOTIENT(ROW(A912)-1,3)+2)&lt;&gt;""),"/* "&amp;INDEX(artwork.xlsx!F:F,QUOTIENT(ROW(A912)-1,3)+2)&amp;" */","  ")&amp;IF(AND(ISERROR(MATCH("},",B917:B$5003,0)), ISERROR(MATCH("    ];",$A$5:A913,0))),"];","")</f>
        <v xml:space="preserve">  /* t */</v>
      </c>
      <c r="B917" t="str">
        <f t="shared" si="17"/>
        <v>},</v>
      </c>
      <c r="C917" s="18" t="str">
        <f>IF(AND(MOD(ROW(A912)-1,3)=0, INDEX(artwork.xlsx!J:J,QUOTIENT(ROW(A912)-1,3)+2)&lt;&gt;""),
     artwork.xlsx!$H$1&amp;": """ &amp;SUBSTITUTE(INDEX(artwork.xlsx!H:H,QUOTIENT(ROW(A912)-1,3)+2)," ","") &amp;""",  " &amp;
     artwork.xlsx!$J$1&amp; ": """ &amp; INDEX(artwork.xlsx!J:J,QUOTIENT(ROW(A912)-1,3)+2) &amp;""",  " &amp;
     artwork.xlsx!$L$1&amp; ": """ &amp; SUBSTITUTE(IF(LEFT(INDEX(artwork.xlsx!L:L,QUOTIENT(ROW(A912)-1,3)+2),4)="http","",artwork.xlsx!$M$1) &amp; INDEX(artwork.xlsx!L:L,QUOTIENT(ROW(A912)-1,3)+2),artwork.xlsx!$N$1,"") &amp; """,",
 IF(AND(MOD(ROW(A912)-1,3)=1,INDEX(artwork.xlsx!J:J,QUOTIENT(ROW(A912)-1,3)+2)&lt;&gt;""),
SUBSTITUTE(    artwork.xlsx!$K$1&amp;": '\\n" &amp;
SUBSTITUTE(SUBSTITUTE(SUBSTITUTE(SUBSTITUTE(SUBSTITUTE(INDEX(artwork.xlsx!K:K,QUOTIENT(ROW(A912)-1,3)+2),"'","\'"),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IF(MOD(ROW(A912)-1,3)=2,"","")))</f>
        <v/>
      </c>
    </row>
    <row r="918" spans="1:22" x14ac:dyDescent="0.25">
      <c r="A918" t="str">
        <f>IF(AND(MOD(ROW(A913)-1,3)=0,INDEX(artwork.xlsx!G:G,QUOTIENT(ROW(A913)-1,3)+2)&lt;&gt;""),"/* "&amp;INDEX(artwork.xlsx!G:G,QUOTIENT(ROW(A913)-1,3)+2)&amp;" */","  ")&amp;
IF(AND(INDEX(artwork.xlsx!F:F,QUOTIENT(ROW(A913)-1,3)+2)&lt;&gt;""),"/* "&amp;INDEX(artwork.xlsx!F:F,QUOTIENT(ROW(A913)-1,3)+2)&amp;" */","  ")&amp;IF(AND(ISERROR(MATCH("},",B918:B$5003,0)), ISERROR(MATCH("    ];",$A$5:A914,0))),"];","")</f>
        <v xml:space="preserve">  /* landscape */</v>
      </c>
      <c r="B918" t="str">
        <f t="shared" si="17"/>
        <v>{</v>
      </c>
      <c r="C918" s="18" t="str">
        <f>IF(AND(MOD(ROW(A913)-1,3)=0, INDEX(artwork.xlsx!J:J,QUOTIENT(ROW(A913)-1,3)+2)&lt;&gt;""),
     artwork.xlsx!$H$1&amp;": """ &amp;SUBSTITUTE(INDEX(artwork.xlsx!H:H,QUOTIENT(ROW(A913)-1,3)+2)," ","") &amp;""",  " &amp;
     artwork.xlsx!$J$1&amp; ": """ &amp; INDEX(artwork.xlsx!J:J,QUOTIENT(ROW(A913)-1,3)+2) &amp;""",  " &amp;
     artwork.xlsx!$L$1&amp; ": """ &amp; SUBSTITUTE(IF(LEFT(INDEX(artwork.xlsx!L:L,QUOTIENT(ROW(A913)-1,3)+2),4)="http","",artwork.xlsx!$M$1) &amp; INDEX(artwork.xlsx!L:L,QUOTIENT(ROW(A913)-1,3)+2),artwork.xlsx!$N$1,"") &amp; """,",
 IF(AND(MOD(ROW(A913)-1,3)=1,INDEX(artwork.xlsx!J:J,QUOTIENT(ROW(A913)-1,3)+2)&lt;&gt;""),
SUBSTITUTE(    artwork.xlsx!$K$1&amp;": '\\n" &amp;
SUBSTITUTE(SUBSTITUTE(SUBSTITUTE(SUBSTITUTE(SUBSTITUTE(INDEX(artwork.xlsx!K:K,QUOTIENT(ROW(A913)-1,3)+2),"'","\'"),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IF(MOD(ROW(A913)-1,3)=2,"","")))</f>
        <v>id: "alms",  frenchName: "Aumône",  artwork: "http://wiki.dominionstrategy.com/images/a/ab/AlmsArt.jpg",</v>
      </c>
      <c r="J918" t="s">
        <v>1679</v>
      </c>
      <c r="K918" t="s">
        <v>2086</v>
      </c>
      <c r="U918" t="str">
        <f>RIGHT(LEFT(K918,FIND(""",",K918)-1),LEN(LEFT(K918,FIND(""",",K918)-1)) -LEN("id: '"))</f>
        <v>alms</v>
      </c>
      <c r="V918" t="str">
        <f>SUBSTITUTE(LEFT(RIGHT(K919,LEN(K919) -LEN("text_html: '")),LEN(RIGHT(K919,LEN(K919) -LEN("text_html: '")))-1),"\'","'")</f>
        <v>&lt;div class="landscape-text" style="top:6px;"&gt;&lt;div style="line-height:18.5px;"&gt;&lt;div style="display:inline;"&gt;&lt;div style="display:inline; font-size:18.5px;"&gt;&lt;b&gt;Une fois par tour :&lt;/b&gt; si vous n'avez pas de carte Trésor&lt;/div&gt;&lt;/div&gt;&lt;br&gt;&lt;div style="display:inline;"&gt;&lt;div style="display:inline; font-size:18.5px;"&gt;en jeu, recevez une carte coûtant jusqu'à      .&lt;/div&gt;&lt;/div&gt;&lt;br&gt;&lt;/div&gt;&lt;div class="card-text-coin-icon" style="transform:scale(0.185); top:23px; display: inline;left:355px;"&gt;&lt;div class="card-text-coin-text-container" style="display:inline;"&gt;&lt;div class="card-text-coin-text" style="color: black; display:inline; top:8px;"&gt;4&lt;/div&gt;&lt;/div&gt;&lt;/div&gt;&lt;/div&gt;</v>
      </c>
    </row>
    <row r="919" spans="1:22" ht="120" x14ac:dyDescent="0.25">
      <c r="A919" t="str">
        <f>IF(AND(MOD(ROW(A914)-1,3)=0,INDEX(artwork.xlsx!G:G,QUOTIENT(ROW(A914)-1,3)+2)&lt;&gt;""),"/* "&amp;INDEX(artwork.xlsx!G:G,QUOTIENT(ROW(A914)-1,3)+2)&amp;" */","  ")&amp;
IF(AND(INDEX(artwork.xlsx!F:F,QUOTIENT(ROW(A914)-1,3)+2)&lt;&gt;""),"/* "&amp;INDEX(artwork.xlsx!F:F,QUOTIENT(ROW(A914)-1,3)+2)&amp;" */","  ")&amp;IF(AND(ISERROR(MATCH("},",B919:B$5003,0)), ISERROR(MATCH("    ];",$A$5:A918,0))),"];","")</f>
        <v xml:space="preserve">  /* landscape */</v>
      </c>
      <c r="B919" t="str">
        <f t="shared" si="17"/>
        <v/>
      </c>
      <c r="C919" s="18" t="str">
        <f>IF(AND(MOD(ROW(A914)-1,3)=0, INDEX(artwork.xlsx!J:J,QUOTIENT(ROW(A914)-1,3)+2)&lt;&gt;""),
     artwork.xlsx!$H$1&amp;": """ &amp;SUBSTITUTE(INDEX(artwork.xlsx!H:H,QUOTIENT(ROW(A914)-1,3)+2)," ","") &amp;""",  " &amp;
     artwork.xlsx!$J$1&amp; ": """ &amp; INDEX(artwork.xlsx!J:J,QUOTIENT(ROW(A914)-1,3)+2) &amp;""",  " &amp;
     artwork.xlsx!$L$1&amp; ": """ &amp; SUBSTITUTE(IF(LEFT(INDEX(artwork.xlsx!L:L,QUOTIENT(ROW(A914)-1,3)+2),4)="http","",artwork.xlsx!$M$1) &amp; INDEX(artwork.xlsx!L:L,QUOTIENT(ROW(A914)-1,3)+2),artwork.xlsx!$N$1,"") &amp; """,",
 IF(AND(MOD(ROW(A914)-1,3)=1,INDEX(artwork.xlsx!J:J,QUOTIENT(ROW(A914)-1,3)+2)&lt;&gt;""),
SUBSTITUTE(    artwork.xlsx!$K$1&amp;": '\\n" &amp;
SUBSTITUTE(SUBSTITUTE(SUBSTITUTE(SUBSTITUTE(SUBSTITUTE(INDEX(artwork.xlsx!K:K,QUOTIENT(ROW(A914)-1,3)+2),"'","\'"),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IF(MOD(ROW(A914)-1,3)=2,"","")))</f>
        <v>text_html: '\
&lt;div class="landscape-text" style="top:6px;"&gt;&lt;div style="line-height:18.5px;"&gt;\
&lt;div style="display:inline;"&gt;&lt;div style="display:inline; font-size:18.5px;"&gt;&lt;b&gt;Une fois par tour :&lt;/b&gt; si vous n\'avez pas de carte Trésor&lt;/div&gt;&lt;/div&gt;&lt;br&gt;\
&lt;div style="display:inline;"&gt;&lt;div style="display:inline; font-size:18.5px;"&gt;en jeu, recevez une carte coûtant jusqu\'à      .&lt;/div&gt;&lt;/div&gt;&lt;br&gt;\
&lt;/div&gt;\
&lt;div class="card-text-coin-icon" style="transform:scale(0.185); top:23px; display: inline;left:355px;"&gt;\
&lt;div class="card-text-coin-text-container" style="display:inline;"&gt;\
&lt;div class="card-text-coin-text" style="color: black; display:inline; top:8px;"&gt;4&lt;/div&gt;&lt;/div&gt;&lt;/div&gt;&lt;/div&gt;'</v>
      </c>
      <c r="K919" t="s">
        <v>2087</v>
      </c>
      <c r="U919" t="e">
        <f t="shared" ref="U919:U932" si="18">RIGHT(LEFT(K919,FIND(""",",K919)-1),LEN(LEFT(K919,FIND(""",",K919)-1)) -LEN("id: '"))</f>
        <v>#VALUE!</v>
      </c>
      <c r="V919" t="e">
        <f t="shared" ref="V919:V932" si="19">SUBSTITUTE(LEFT(RIGHT(K920,LEN(K920) -LEN("text_html: '")),LEN(RIGHT(K920,LEN(K920) -LEN("text_html: '")))-1),"\'","'")</f>
        <v>#VALUE!</v>
      </c>
    </row>
    <row r="920" spans="1:22" x14ac:dyDescent="0.25">
      <c r="A920" t="str">
        <f>IF(AND(MOD(ROW(A915)-1,3)=0,INDEX(artwork.xlsx!G:G,QUOTIENT(ROW(A915)-1,3)+2)&lt;&gt;""),"/* "&amp;INDEX(artwork.xlsx!G:G,QUOTIENT(ROW(A915)-1,3)+2)&amp;" */","  ")&amp;
IF(AND(INDEX(artwork.xlsx!F:F,QUOTIENT(ROW(A915)-1,3)+2)&lt;&gt;""),"/* "&amp;INDEX(artwork.xlsx!F:F,QUOTIENT(ROW(A915)-1,3)+2)&amp;" */","  ")&amp;IF(AND(ISERROR(MATCH("},",B920:B$5003,0)), ISERROR(MATCH("    ];",$A$5:A916,0))),"];","")</f>
        <v xml:space="preserve">  /* landscape */</v>
      </c>
      <c r="B920" t="str">
        <f t="shared" si="17"/>
        <v>},</v>
      </c>
      <c r="C920" s="18" t="str">
        <f>IF(AND(MOD(ROW(A915)-1,3)=0, INDEX(artwork.xlsx!J:J,QUOTIENT(ROW(A915)-1,3)+2)&lt;&gt;""),
     artwork.xlsx!$H$1&amp;": """ &amp;SUBSTITUTE(INDEX(artwork.xlsx!H:H,QUOTIENT(ROW(A915)-1,3)+2)," ","") &amp;""",  " &amp;
     artwork.xlsx!$J$1&amp; ": """ &amp; INDEX(artwork.xlsx!J:J,QUOTIENT(ROW(A915)-1,3)+2) &amp;""",  " &amp;
     artwork.xlsx!$L$1&amp; ": """ &amp; SUBSTITUTE(IF(LEFT(INDEX(artwork.xlsx!L:L,QUOTIENT(ROW(A915)-1,3)+2),4)="http","",artwork.xlsx!$M$1) &amp; INDEX(artwork.xlsx!L:L,QUOTIENT(ROW(A915)-1,3)+2),artwork.xlsx!$N$1,"") &amp; """,",
 IF(AND(MOD(ROW(A915)-1,3)=1,INDEX(artwork.xlsx!J:J,QUOTIENT(ROW(A915)-1,3)+2)&lt;&gt;""),
SUBSTITUTE(    artwork.xlsx!$K$1&amp;": '\\n" &amp;
SUBSTITUTE(SUBSTITUTE(SUBSTITUTE(SUBSTITUTE(SUBSTITUTE(INDEX(artwork.xlsx!K:K,QUOTIENT(ROW(A915)-1,3)+2),"'","\'"),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IF(MOD(ROW(A915)-1,3)=2,"","")))</f>
        <v/>
      </c>
      <c r="J920" t="s">
        <v>2088</v>
      </c>
      <c r="U920" t="e">
        <f t="shared" si="18"/>
        <v>#VALUE!</v>
      </c>
      <c r="V920" t="str">
        <f t="shared" si="19"/>
        <v xml:space="preserve"> frenchName: "Bal",  artwork: "http://wiki.dominionstrategy.com/images/e/e5/BallArt.jpg"</v>
      </c>
    </row>
    <row r="921" spans="1:22" x14ac:dyDescent="0.25">
      <c r="A921" t="str">
        <f>IF(AND(MOD(ROW(A916)-1,3)=0,INDEX(artwork.xlsx!G:G,QUOTIENT(ROW(A916)-1,3)+2)&lt;&gt;""),"/* "&amp;INDEX(artwork.xlsx!G:G,QUOTIENT(ROW(A916)-1,3)+2)&amp;" */","  ")&amp;
IF(AND(INDEX(artwork.xlsx!F:F,QUOTIENT(ROW(A916)-1,3)+2)&lt;&gt;""),"/* "&amp;INDEX(artwork.xlsx!F:F,QUOTIENT(ROW(A916)-1,3)+2)&amp;" */","  ")&amp;IF(AND(ISERROR(MATCH("},",B921:B$5003,0)), ISERROR(MATCH("    ];",$A$5:A917,0))),"];","")</f>
        <v xml:space="preserve">  /* landscape */</v>
      </c>
      <c r="B921" t="str">
        <f t="shared" si="17"/>
        <v>{</v>
      </c>
      <c r="C921" s="18" t="str">
        <f>IF(AND(MOD(ROW(A916)-1,3)=0, INDEX(artwork.xlsx!J:J,QUOTIENT(ROW(A916)-1,3)+2)&lt;&gt;""),
     artwork.xlsx!$H$1&amp;": """ &amp;SUBSTITUTE(INDEX(artwork.xlsx!H:H,QUOTIENT(ROW(A916)-1,3)+2)," ","") &amp;""",  " &amp;
     artwork.xlsx!$J$1&amp; ": """ &amp; INDEX(artwork.xlsx!J:J,QUOTIENT(ROW(A916)-1,3)+2) &amp;""",  " &amp;
     artwork.xlsx!$L$1&amp; ": """ &amp; SUBSTITUTE(IF(LEFT(INDEX(artwork.xlsx!L:L,QUOTIENT(ROW(A916)-1,3)+2),4)="http","",artwork.xlsx!$M$1) &amp; INDEX(artwork.xlsx!L:L,QUOTIENT(ROW(A916)-1,3)+2),artwork.xlsx!$N$1,"") &amp; """,",
 IF(AND(MOD(ROW(A916)-1,3)=1,INDEX(artwork.xlsx!J:J,QUOTIENT(ROW(A916)-1,3)+2)&lt;&gt;""),
SUBSTITUTE(    artwork.xlsx!$K$1&amp;": '\\n" &amp;
SUBSTITUTE(SUBSTITUTE(SUBSTITUTE(SUBSTITUTE(SUBSTITUTE(INDEX(artwork.xlsx!K:K,QUOTIENT(ROW(A916)-1,3)+2),"'","\'"),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IF(MOD(ROW(A916)-1,3)=2,"","")))</f>
        <v>id: "ball",  frenchName: "Bal",  artwork: "http://wiki.dominionstrategy.com/images/e/e5/BallArt.jpg",</v>
      </c>
      <c r="J921" t="s">
        <v>1679</v>
      </c>
      <c r="K921" t="s">
        <v>2089</v>
      </c>
      <c r="U921" t="str">
        <f t="shared" si="18"/>
        <v>ball</v>
      </c>
      <c r="V921" t="str">
        <f t="shared" si="19"/>
        <v>&lt;div class="landscape-text" style="top:6px;"&gt;&lt;div style="line-height:18.5px;"&gt;&lt;div style="display:inline;"&gt;&lt;div style="display:inline; font-size:18.5px;"&gt;Prenez votre jeton « -        ».&lt;/div&gt;&lt;/div&gt;&lt;br&gt;&lt;div style="display:inline;"&gt;&lt;div style="display:inline; font-size:18.5px;"&gt;Recevez 2 cartes coûtant chacune jusqu'à       .&lt;/div&gt;&lt;/div&gt;&lt;br&gt;&lt;/div&gt;&lt;div class="card-text-coin-icon" style="transform:scale(0.185); top:1px; display: inline;left:280px;"&gt;&lt;div class="card-text-coin-text-container" style="display:inline;"&gt;&lt;div class="card-text-coin-text" style="color: black; display:inline; top:8px;"&gt;1&lt;/div&gt;&lt;/div&gt;&lt;/div&gt;&lt;div class="card-text-coin-icon" style="transform:scale(0.185); top:23px; display: inline;left:360px;"&gt;&lt;div class="card-text-coin-text-container" style="display:inline;"&gt;&lt;div class="card-text-coin-text" style="color: black; display:inline; top:8px;"&gt;4&lt;/div&gt;&lt;/div&gt;&lt;/div&gt;&lt;/div&gt;</v>
      </c>
    </row>
    <row r="922" spans="1:22" ht="165" x14ac:dyDescent="0.25">
      <c r="A922" t="str">
        <f>IF(AND(MOD(ROW(A917)-1,3)=0,INDEX(artwork.xlsx!G:G,QUOTIENT(ROW(A917)-1,3)+2)&lt;&gt;""),"/* "&amp;INDEX(artwork.xlsx!G:G,QUOTIENT(ROW(A917)-1,3)+2)&amp;" */","  ")&amp;
IF(AND(INDEX(artwork.xlsx!F:F,QUOTIENT(ROW(A917)-1,3)+2)&lt;&gt;""),"/* "&amp;INDEX(artwork.xlsx!F:F,QUOTIENT(ROW(A917)-1,3)+2)&amp;" */","  ")&amp;IF(AND(ISERROR(MATCH("},",B922:B$5003,0)), ISERROR(MATCH("    ];",$A$5:A921,0))),"];","")</f>
        <v xml:space="preserve">  /* landscape */</v>
      </c>
      <c r="B922" t="str">
        <f t="shared" si="17"/>
        <v/>
      </c>
      <c r="C922" s="18" t="str">
        <f>IF(AND(MOD(ROW(A917)-1,3)=0, INDEX(artwork.xlsx!J:J,QUOTIENT(ROW(A917)-1,3)+2)&lt;&gt;""),
     artwork.xlsx!$H$1&amp;": """ &amp;SUBSTITUTE(INDEX(artwork.xlsx!H:H,QUOTIENT(ROW(A917)-1,3)+2)," ","") &amp;""",  " &amp;
     artwork.xlsx!$J$1&amp; ": """ &amp; INDEX(artwork.xlsx!J:J,QUOTIENT(ROW(A917)-1,3)+2) &amp;""",  " &amp;
     artwork.xlsx!$L$1&amp; ": """ &amp; SUBSTITUTE(IF(LEFT(INDEX(artwork.xlsx!L:L,QUOTIENT(ROW(A917)-1,3)+2),4)="http","",artwork.xlsx!$M$1) &amp; INDEX(artwork.xlsx!L:L,QUOTIENT(ROW(A917)-1,3)+2),artwork.xlsx!$N$1,"") &amp; """,",
 IF(AND(MOD(ROW(A917)-1,3)=1,INDEX(artwork.xlsx!J:J,QUOTIENT(ROW(A917)-1,3)+2)&lt;&gt;""),
SUBSTITUTE(    artwork.xlsx!$K$1&amp;": '\\n" &amp;
SUBSTITUTE(SUBSTITUTE(SUBSTITUTE(SUBSTITUTE(SUBSTITUTE(INDEX(artwork.xlsx!K:K,QUOTIENT(ROW(A917)-1,3)+2),"'","\'"),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IF(MOD(ROW(A917)-1,3)=2,"","")))</f>
        <v>text_html: '\
&lt;div class="landscape-text" style="top:6px;"&gt;&lt;div style="line-height:18.5px;"&gt;\
&lt;div style="display:inline;"&gt;&lt;div style="display:inline; font-size:18.5px;"&gt;Prenez votre jeton « -        ».&lt;/div&gt;&lt;/div&gt;&lt;br&gt;\
&lt;div style="display:inline;"&gt;&lt;div style="display:inline; font-size:18.5px;"&gt;Recevez 2 cartes coûtant chacune jusqu\'à       .&lt;/div&gt;&lt;/div&gt;&lt;br&gt;\
&lt;/div&gt;\
&lt;div class="card-text-coin-icon" style="transform:scale(0.185); top:1px; display: inline;left:280px;"&gt;\
&lt;div class="card-text-coin-text-container" style="display:inline;"&gt;\
&lt;div class="card-text-coin-text" style="color: black; display:inline; top:8px;"&gt;1&lt;/div&gt;&lt;/div&gt;&lt;/div&gt;\
&lt;div class="card-text-coin-icon" style="transform:scale(0.185); top:23px; display: inline;left:360px;"&gt;\
&lt;div class="card-text-coin-text-container" style="display:inline;"&gt;\
&lt;div class="card-text-coin-text" style="color: black; display:inline; top:8px;"&gt;4&lt;/div&gt;&lt;/div&gt;&lt;/div&gt;&lt;/div&gt;'</v>
      </c>
      <c r="K922" t="s">
        <v>2090</v>
      </c>
      <c r="U922" t="e">
        <f t="shared" si="18"/>
        <v>#VALUE!</v>
      </c>
      <c r="V922" t="e">
        <f t="shared" si="19"/>
        <v>#VALUE!</v>
      </c>
    </row>
    <row r="923" spans="1:22" x14ac:dyDescent="0.25">
      <c r="A923" t="str">
        <f>IF(AND(MOD(ROW(A918)-1,3)=0,INDEX(artwork.xlsx!G:G,QUOTIENT(ROW(A918)-1,3)+2)&lt;&gt;""),"/* "&amp;INDEX(artwork.xlsx!G:G,QUOTIENT(ROW(A918)-1,3)+2)&amp;" */","  ")&amp;
IF(AND(INDEX(artwork.xlsx!F:F,QUOTIENT(ROW(A918)-1,3)+2)&lt;&gt;""),"/* "&amp;INDEX(artwork.xlsx!F:F,QUOTIENT(ROW(A918)-1,3)+2)&amp;" */","  ")&amp;IF(AND(ISERROR(MATCH("},",B923:B$5003,0)), ISERROR(MATCH("    ];",$A$5:A919,0))),"];","")</f>
        <v xml:space="preserve">  /* landscape */</v>
      </c>
      <c r="B923" t="str">
        <f t="shared" si="17"/>
        <v>},</v>
      </c>
      <c r="C923" s="18" t="str">
        <f>IF(AND(MOD(ROW(A918)-1,3)=0, INDEX(artwork.xlsx!J:J,QUOTIENT(ROW(A918)-1,3)+2)&lt;&gt;""),
     artwork.xlsx!$H$1&amp;": """ &amp;SUBSTITUTE(INDEX(artwork.xlsx!H:H,QUOTIENT(ROW(A918)-1,3)+2)," ","") &amp;""",  " &amp;
     artwork.xlsx!$J$1&amp; ": """ &amp; INDEX(artwork.xlsx!J:J,QUOTIENT(ROW(A918)-1,3)+2) &amp;""",  " &amp;
     artwork.xlsx!$L$1&amp; ": """ &amp; SUBSTITUTE(IF(LEFT(INDEX(artwork.xlsx!L:L,QUOTIENT(ROW(A918)-1,3)+2),4)="http","",artwork.xlsx!$M$1) &amp; INDEX(artwork.xlsx!L:L,QUOTIENT(ROW(A918)-1,3)+2),artwork.xlsx!$N$1,"") &amp; """,",
 IF(AND(MOD(ROW(A918)-1,3)=1,INDEX(artwork.xlsx!J:J,QUOTIENT(ROW(A918)-1,3)+2)&lt;&gt;""),
SUBSTITUTE(    artwork.xlsx!$K$1&amp;": '\\n" &amp;
SUBSTITUTE(SUBSTITUTE(SUBSTITUTE(SUBSTITUTE(SUBSTITUTE(INDEX(artwork.xlsx!K:K,QUOTIENT(ROW(A918)-1,3)+2),"'","\'"),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IF(MOD(ROW(A918)-1,3)=2,"","")))</f>
        <v/>
      </c>
      <c r="J923" t="s">
        <v>2088</v>
      </c>
      <c r="U923" t="e">
        <f t="shared" si="18"/>
        <v>#VALUE!</v>
      </c>
      <c r="V923" t="str">
        <f t="shared" si="19"/>
        <v>",  frenchName: "Feu de joie",  artwork: "http://wiki.dominionstrategy.com/images/4/4c/BonfireArt.jpg"</v>
      </c>
    </row>
    <row r="924" spans="1:22" x14ac:dyDescent="0.25">
      <c r="A924" t="str">
        <f>IF(AND(MOD(ROW(A919)-1,3)=0,INDEX(artwork.xlsx!G:G,QUOTIENT(ROW(A919)-1,3)+2)&lt;&gt;""),"/* "&amp;INDEX(artwork.xlsx!G:G,QUOTIENT(ROW(A919)-1,3)+2)&amp;" */","  ")&amp;
IF(AND(INDEX(artwork.xlsx!F:F,QUOTIENT(ROW(A919)-1,3)+2)&lt;&gt;""),"/* "&amp;INDEX(artwork.xlsx!F:F,QUOTIENT(ROW(A919)-1,3)+2)&amp;" */","  ")&amp;IF(AND(ISERROR(MATCH("},",B924:B$5003,0)), ISERROR(MATCH("    ];",$A$5:A920,0))),"];","")</f>
        <v xml:space="preserve">  /* landscape */</v>
      </c>
      <c r="B924" t="str">
        <f t="shared" si="17"/>
        <v>{</v>
      </c>
      <c r="C924" s="18" t="str">
        <f>IF(AND(MOD(ROW(A919)-1,3)=0, INDEX(artwork.xlsx!J:J,QUOTIENT(ROW(A919)-1,3)+2)&lt;&gt;""),
     artwork.xlsx!$H$1&amp;": """ &amp;SUBSTITUTE(INDEX(artwork.xlsx!H:H,QUOTIENT(ROW(A919)-1,3)+2)," ","") &amp;""",  " &amp;
     artwork.xlsx!$J$1&amp; ": """ &amp; INDEX(artwork.xlsx!J:J,QUOTIENT(ROW(A919)-1,3)+2) &amp;""",  " &amp;
     artwork.xlsx!$L$1&amp; ": """ &amp; SUBSTITUTE(IF(LEFT(INDEX(artwork.xlsx!L:L,QUOTIENT(ROW(A919)-1,3)+2),4)="http","",artwork.xlsx!$M$1) &amp; INDEX(artwork.xlsx!L:L,QUOTIENT(ROW(A919)-1,3)+2),artwork.xlsx!$N$1,"") &amp; """,",
 IF(AND(MOD(ROW(A919)-1,3)=1,INDEX(artwork.xlsx!J:J,QUOTIENT(ROW(A919)-1,3)+2)&lt;&gt;""),
SUBSTITUTE(    artwork.xlsx!$K$1&amp;": '\\n" &amp;
SUBSTITUTE(SUBSTITUTE(SUBSTITUTE(SUBSTITUTE(SUBSTITUTE(INDEX(artwork.xlsx!K:K,QUOTIENT(ROW(A919)-1,3)+2),"'","\'"),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IF(MOD(ROW(A919)-1,3)=2,"","")))</f>
        <v>id: "bonfire",  frenchName: "Feu de joie",  artwork: "http://wiki.dominionstrategy.com/images/4/4c/BonfireArt.jpg",</v>
      </c>
      <c r="J924" t="s">
        <v>1679</v>
      </c>
      <c r="K924" t="s">
        <v>2091</v>
      </c>
      <c r="U924" t="str">
        <f t="shared" si="18"/>
        <v>bonfire</v>
      </c>
      <c r="V924" t="str">
        <f t="shared" si="19"/>
        <v>&lt;div class="landscape-text" style="top:14px;"&gt;&lt;div style="display:inline;"&gt;&lt;div style="display:inline; font-size:22px;"&gt;Écartez jusqu'à 2 cartes en jeu.&lt;/div&gt;&lt;/div&gt;&lt;br&gt;&lt;/div&gt;</v>
      </c>
    </row>
    <row r="925" spans="1:22" ht="60" x14ac:dyDescent="0.25">
      <c r="A925" t="str">
        <f>IF(AND(MOD(ROW(A920)-1,3)=0,INDEX(artwork.xlsx!G:G,QUOTIENT(ROW(A920)-1,3)+2)&lt;&gt;""),"/* "&amp;INDEX(artwork.xlsx!G:G,QUOTIENT(ROW(A920)-1,3)+2)&amp;" */","  ")&amp;
IF(AND(INDEX(artwork.xlsx!F:F,QUOTIENT(ROW(A920)-1,3)+2)&lt;&gt;""),"/* "&amp;INDEX(artwork.xlsx!F:F,QUOTIENT(ROW(A920)-1,3)+2)&amp;" */","  ")&amp;IF(AND(ISERROR(MATCH("},",B925:B$5003,0)), ISERROR(MATCH("    ];",$A$5:A924,0))),"];","")</f>
        <v xml:space="preserve">  /* landscape */</v>
      </c>
      <c r="B925" t="str">
        <f t="shared" si="17"/>
        <v/>
      </c>
      <c r="C925" s="18" t="str">
        <f>IF(AND(MOD(ROW(A920)-1,3)=0, INDEX(artwork.xlsx!J:J,QUOTIENT(ROW(A920)-1,3)+2)&lt;&gt;""),
     artwork.xlsx!$H$1&amp;": """ &amp;SUBSTITUTE(INDEX(artwork.xlsx!H:H,QUOTIENT(ROW(A920)-1,3)+2)," ","") &amp;""",  " &amp;
     artwork.xlsx!$J$1&amp; ": """ &amp; INDEX(artwork.xlsx!J:J,QUOTIENT(ROW(A920)-1,3)+2) &amp;""",  " &amp;
     artwork.xlsx!$L$1&amp; ": """ &amp; SUBSTITUTE(IF(LEFT(INDEX(artwork.xlsx!L:L,QUOTIENT(ROW(A920)-1,3)+2),4)="http","",artwork.xlsx!$M$1) &amp; INDEX(artwork.xlsx!L:L,QUOTIENT(ROW(A920)-1,3)+2),artwork.xlsx!$N$1,"") &amp; """,",
 IF(AND(MOD(ROW(A920)-1,3)=1,INDEX(artwork.xlsx!J:J,QUOTIENT(ROW(A920)-1,3)+2)&lt;&gt;""),
SUBSTITUTE(    artwork.xlsx!$K$1&amp;": '\\n" &amp;
SUBSTITUTE(SUBSTITUTE(SUBSTITUTE(SUBSTITUTE(SUBSTITUTE(INDEX(artwork.xlsx!K:K,QUOTIENT(ROW(A920)-1,3)+2),"'","\'"),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IF(MOD(ROW(A920)-1,3)=2,"","")))</f>
        <v>text_html: '\
&lt;div class="landscape-text" style="top:14px;"&gt;\
&lt;div style="display:inline;"&gt;&lt;div style="display:inline; font-size:22px;"&gt;Écartez jusqu\'à 2 cartes en jeu.&lt;/div&gt;&lt;/div&gt;&lt;br&gt;\
&lt;/div&gt;'</v>
      </c>
      <c r="K925" t="s">
        <v>2092</v>
      </c>
      <c r="U925" t="e">
        <f t="shared" si="18"/>
        <v>#VALUE!</v>
      </c>
      <c r="V925" t="e">
        <f t="shared" si="19"/>
        <v>#VALUE!</v>
      </c>
    </row>
    <row r="926" spans="1:22" x14ac:dyDescent="0.25">
      <c r="A926" t="str">
        <f>IF(AND(MOD(ROW(A921)-1,3)=0,INDEX(artwork.xlsx!G:G,QUOTIENT(ROW(A921)-1,3)+2)&lt;&gt;""),"/* "&amp;INDEX(artwork.xlsx!G:G,QUOTIENT(ROW(A921)-1,3)+2)&amp;" */","  ")&amp;
IF(AND(INDEX(artwork.xlsx!F:F,QUOTIENT(ROW(A921)-1,3)+2)&lt;&gt;""),"/* "&amp;INDEX(artwork.xlsx!F:F,QUOTIENT(ROW(A921)-1,3)+2)&amp;" */","  ")&amp;IF(AND(ISERROR(MATCH("},",B926:B$5003,0)), ISERROR(MATCH("    ];",$A$5:A922,0))),"];","")</f>
        <v xml:space="preserve">  /* landscape */</v>
      </c>
      <c r="B926" t="str">
        <f t="shared" si="17"/>
        <v>},</v>
      </c>
      <c r="C926" s="18" t="str">
        <f>IF(AND(MOD(ROW(A921)-1,3)=0, INDEX(artwork.xlsx!J:J,QUOTIENT(ROW(A921)-1,3)+2)&lt;&gt;""),
     artwork.xlsx!$H$1&amp;": """ &amp;SUBSTITUTE(INDEX(artwork.xlsx!H:H,QUOTIENT(ROW(A921)-1,3)+2)," ","") &amp;""",  " &amp;
     artwork.xlsx!$J$1&amp; ": """ &amp; INDEX(artwork.xlsx!J:J,QUOTIENT(ROW(A921)-1,3)+2) &amp;""",  " &amp;
     artwork.xlsx!$L$1&amp; ": """ &amp; SUBSTITUTE(IF(LEFT(INDEX(artwork.xlsx!L:L,QUOTIENT(ROW(A921)-1,3)+2),4)="http","",artwork.xlsx!$M$1) &amp; INDEX(artwork.xlsx!L:L,QUOTIENT(ROW(A921)-1,3)+2),artwork.xlsx!$N$1,"") &amp; """,",
 IF(AND(MOD(ROW(A921)-1,3)=1,INDEX(artwork.xlsx!J:J,QUOTIENT(ROW(A921)-1,3)+2)&lt;&gt;""),
SUBSTITUTE(    artwork.xlsx!$K$1&amp;": '\\n" &amp;
SUBSTITUTE(SUBSTITUTE(SUBSTITUTE(SUBSTITUTE(SUBSTITUTE(INDEX(artwork.xlsx!K:K,QUOTIENT(ROW(A921)-1,3)+2),"'","\'"),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IF(MOD(ROW(A921)-1,3)=2,"","")))</f>
        <v/>
      </c>
      <c r="J926" t="s">
        <v>2088</v>
      </c>
      <c r="U926" t="e">
        <f t="shared" si="18"/>
        <v>#VALUE!</v>
      </c>
      <c r="V926" t="str">
        <f t="shared" si="19"/>
        <v>,  frenchName: "Emprunt",  artwork: "http://wiki.dominionstrategy.com/images/a/af/BorrowArt.jpg"</v>
      </c>
    </row>
    <row r="927" spans="1:22" x14ac:dyDescent="0.25">
      <c r="A927" t="str">
        <f>IF(AND(MOD(ROW(A922)-1,3)=0,INDEX(artwork.xlsx!G:G,QUOTIENT(ROW(A922)-1,3)+2)&lt;&gt;""),"/* "&amp;INDEX(artwork.xlsx!G:G,QUOTIENT(ROW(A922)-1,3)+2)&amp;" */","  ")&amp;
IF(AND(INDEX(artwork.xlsx!F:F,QUOTIENT(ROW(A922)-1,3)+2)&lt;&gt;""),"/* "&amp;INDEX(artwork.xlsx!F:F,QUOTIENT(ROW(A922)-1,3)+2)&amp;" */","  ")&amp;IF(AND(ISERROR(MATCH("},",B927:B$5003,0)), ISERROR(MATCH("    ];",$A$5:A923,0))),"];","")</f>
        <v xml:space="preserve">  /* landscape */</v>
      </c>
      <c r="B927" t="str">
        <f t="shared" si="17"/>
        <v>{</v>
      </c>
      <c r="C927" s="18" t="str">
        <f>IF(AND(MOD(ROW(A922)-1,3)=0, INDEX(artwork.xlsx!J:J,QUOTIENT(ROW(A922)-1,3)+2)&lt;&gt;""),
     artwork.xlsx!$H$1&amp;": """ &amp;SUBSTITUTE(INDEX(artwork.xlsx!H:H,QUOTIENT(ROW(A922)-1,3)+2)," ","") &amp;""",  " &amp;
     artwork.xlsx!$J$1&amp; ": """ &amp; INDEX(artwork.xlsx!J:J,QUOTIENT(ROW(A922)-1,3)+2) &amp;""",  " &amp;
     artwork.xlsx!$L$1&amp; ": """ &amp; SUBSTITUTE(IF(LEFT(INDEX(artwork.xlsx!L:L,QUOTIENT(ROW(A922)-1,3)+2),4)="http","",artwork.xlsx!$M$1) &amp; INDEX(artwork.xlsx!L:L,QUOTIENT(ROW(A922)-1,3)+2),artwork.xlsx!$N$1,"") &amp; """,",
 IF(AND(MOD(ROW(A922)-1,3)=1,INDEX(artwork.xlsx!J:J,QUOTIENT(ROW(A922)-1,3)+2)&lt;&gt;""),
SUBSTITUTE(    artwork.xlsx!$K$1&amp;": '\\n" &amp;
SUBSTITUTE(SUBSTITUTE(SUBSTITUTE(SUBSTITUTE(SUBSTITUTE(INDEX(artwork.xlsx!K:K,QUOTIENT(ROW(A922)-1,3)+2),"'","\'"),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IF(MOD(ROW(A922)-1,3)=2,"","")))</f>
        <v>id: "borrow",  frenchName: "Emprunt",  artwork: "http://wiki.dominionstrategy.com/images/a/af/BorrowArt.jpg",</v>
      </c>
      <c r="J927" t="s">
        <v>1679</v>
      </c>
      <c r="K927" t="s">
        <v>2093</v>
      </c>
      <c r="U927" t="str">
        <f t="shared" si="18"/>
        <v>borrow</v>
      </c>
      <c r="V927" t="str">
        <f t="shared" si="19"/>
        <v>&lt;div class="landscape-text" style="top:6px;"&gt;&lt;div style="line-height:18.5px;"&gt;&lt;div style="display:inline;"&gt;&lt;div style="display:inline; font-size:17px;"&gt;Une fois par tour : &lt;b&gt;+1 Achat&lt;/b&gt;. Si votre jeton « -1 Carte »&lt;/div&gt;&lt;/div&gt;&lt;br&gt;&lt;div style="display:inline;"&gt;&lt;div style="display:inline; font-size:17px;"&gt;n'est pas sur votre pioche, placez-le à cet endroit et &lt;b&gt;+&lt;/b&gt;       .&lt;/div&gt;&lt;/div&gt;&lt;br&gt;&lt;/div&gt;&lt;div class="card-text-coin-icon" style="transform:scale(0.17); top:25px; display: inline;left:385px;"&gt;&lt;div class="card-text-coin-text-container" style="display:inline;"&gt;&lt;div class="card-text-coin-text" style="color: black; display:inline; top:8px;"&gt;1&lt;/div&gt;&lt;/div&gt;&lt;/div&gt;&lt;/div&gt;</v>
      </c>
    </row>
    <row r="928" spans="1:22" ht="120" x14ac:dyDescent="0.25">
      <c r="A928" t="str">
        <f>IF(AND(MOD(ROW(A923)-1,3)=0,INDEX(artwork.xlsx!G:G,QUOTIENT(ROW(A923)-1,3)+2)&lt;&gt;""),"/* "&amp;INDEX(artwork.xlsx!G:G,QUOTIENT(ROW(A923)-1,3)+2)&amp;" */","  ")&amp;
IF(AND(INDEX(artwork.xlsx!F:F,QUOTIENT(ROW(A923)-1,3)+2)&lt;&gt;""),"/* "&amp;INDEX(artwork.xlsx!F:F,QUOTIENT(ROW(A923)-1,3)+2)&amp;" */","  ")&amp;IF(AND(ISERROR(MATCH("},",B928:B$5003,0)), ISERROR(MATCH("    ];",$A$5:A927,0))),"];","")</f>
        <v xml:space="preserve">  /* landscape */</v>
      </c>
      <c r="B928" t="str">
        <f t="shared" si="17"/>
        <v/>
      </c>
      <c r="C928" s="18" t="str">
        <f>IF(AND(MOD(ROW(A923)-1,3)=0, INDEX(artwork.xlsx!J:J,QUOTIENT(ROW(A923)-1,3)+2)&lt;&gt;""),
     artwork.xlsx!$H$1&amp;": """ &amp;SUBSTITUTE(INDEX(artwork.xlsx!H:H,QUOTIENT(ROW(A923)-1,3)+2)," ","") &amp;""",  " &amp;
     artwork.xlsx!$J$1&amp; ": """ &amp; INDEX(artwork.xlsx!J:J,QUOTIENT(ROW(A923)-1,3)+2) &amp;""",  " &amp;
     artwork.xlsx!$L$1&amp; ": """ &amp; SUBSTITUTE(IF(LEFT(INDEX(artwork.xlsx!L:L,QUOTIENT(ROW(A923)-1,3)+2),4)="http","",artwork.xlsx!$M$1) &amp; INDEX(artwork.xlsx!L:L,QUOTIENT(ROW(A923)-1,3)+2),artwork.xlsx!$N$1,"") &amp; """,",
 IF(AND(MOD(ROW(A923)-1,3)=1,INDEX(artwork.xlsx!J:J,QUOTIENT(ROW(A923)-1,3)+2)&lt;&gt;""),
SUBSTITUTE(    artwork.xlsx!$K$1&amp;": '\\n" &amp;
SUBSTITUTE(SUBSTITUTE(SUBSTITUTE(SUBSTITUTE(SUBSTITUTE(INDEX(artwork.xlsx!K:K,QUOTIENT(ROW(A923)-1,3)+2),"'","\'"),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IF(MOD(ROW(A923)-1,3)=2,"","")))</f>
        <v>text_html: '\
&lt;div class="landscape-text" style="top:6px;"&gt;&lt;div style="line-height:18.5px;"&gt;\
&lt;div style="display:inline;"&gt;&lt;div style="display:inline; font-size:17px;"&gt;Une fois par tour : &lt;b&gt;+1 Achat&lt;/b&gt;. Si votre jeton « -1 Carte »&lt;/div&gt;&lt;/div&gt;&lt;br&gt;\
&lt;div style="display:inline;"&gt;&lt;div style="display:inline; font-size:17px;"&gt;n\'est pas sur votre pioche, placez-le à cet endroit et &lt;b&gt;+&lt;/b&gt;       .&lt;/div&gt;&lt;/div&gt;&lt;br&gt;\
&lt;/div&gt;\
&lt;div class="card-text-coin-icon" style="transform:scale(0.17); top:25px; display: inline;left:385px;"&gt;\
&lt;div class="card-text-coin-text-container" style="display:inline;"&gt;\
&lt;div class="card-text-coin-text" style="color: black; display:inline; top:8px;"&gt;1&lt;/div&gt;&lt;/div&gt;&lt;/div&gt;&lt;/div&gt;'</v>
      </c>
      <c r="K928" t="s">
        <v>2094</v>
      </c>
      <c r="U928" t="e">
        <f t="shared" si="18"/>
        <v>#VALUE!</v>
      </c>
      <c r="V928" t="e">
        <f t="shared" si="19"/>
        <v>#VALUE!</v>
      </c>
    </row>
    <row r="929" spans="1:22" x14ac:dyDescent="0.25">
      <c r="A929" t="str">
        <f>IF(AND(MOD(ROW(A924)-1,3)=0,INDEX(artwork.xlsx!G:G,QUOTIENT(ROW(A924)-1,3)+2)&lt;&gt;""),"/* "&amp;INDEX(artwork.xlsx!G:G,QUOTIENT(ROW(A924)-1,3)+2)&amp;" */","  ")&amp;
IF(AND(INDEX(artwork.xlsx!F:F,QUOTIENT(ROW(A924)-1,3)+2)&lt;&gt;""),"/* "&amp;INDEX(artwork.xlsx!F:F,QUOTIENT(ROW(A924)-1,3)+2)&amp;" */","  ")&amp;IF(AND(ISERROR(MATCH("},",B929:B$5003,0)), ISERROR(MATCH("    ];",$A$5:A925,0))),"];","")</f>
        <v xml:space="preserve">  /* landscape */</v>
      </c>
      <c r="B929" t="str">
        <f t="shared" si="17"/>
        <v>},</v>
      </c>
      <c r="C929" s="18" t="str">
        <f>IF(AND(MOD(ROW(A924)-1,3)=0, INDEX(artwork.xlsx!J:J,QUOTIENT(ROW(A924)-1,3)+2)&lt;&gt;""),
     artwork.xlsx!$H$1&amp;": """ &amp;SUBSTITUTE(INDEX(artwork.xlsx!H:H,QUOTIENT(ROW(A924)-1,3)+2)," ","") &amp;""",  " &amp;
     artwork.xlsx!$J$1&amp; ": """ &amp; INDEX(artwork.xlsx!J:J,QUOTIENT(ROW(A924)-1,3)+2) &amp;""",  " &amp;
     artwork.xlsx!$L$1&amp; ": """ &amp; SUBSTITUTE(IF(LEFT(INDEX(artwork.xlsx!L:L,QUOTIENT(ROW(A924)-1,3)+2),4)="http","",artwork.xlsx!$M$1) &amp; INDEX(artwork.xlsx!L:L,QUOTIENT(ROW(A924)-1,3)+2),artwork.xlsx!$N$1,"") &amp; """,",
 IF(AND(MOD(ROW(A924)-1,3)=1,INDEX(artwork.xlsx!J:J,QUOTIENT(ROW(A924)-1,3)+2)&lt;&gt;""),
SUBSTITUTE(    artwork.xlsx!$K$1&amp;": '\\n" &amp;
SUBSTITUTE(SUBSTITUTE(SUBSTITUTE(SUBSTITUTE(SUBSTITUTE(INDEX(artwork.xlsx!K:K,QUOTIENT(ROW(A924)-1,3)+2),"'","\'"),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IF(MOD(ROW(A924)-1,3)=2,"","")))</f>
        <v/>
      </c>
      <c r="J929" t="s">
        <v>2088</v>
      </c>
      <c r="U929" t="e">
        <f t="shared" si="18"/>
        <v>#VALUE!</v>
      </c>
      <c r="V929" t="str">
        <f t="shared" si="19"/>
        <v>ion",  frenchName: "Expedition",  artwork: "http://wiki.dominionstrategy.com/images/c/c0/ExpeditionArt.jpg"</v>
      </c>
    </row>
    <row r="930" spans="1:22" x14ac:dyDescent="0.25">
      <c r="A930" t="str">
        <f>IF(AND(MOD(ROW(A925)-1,3)=0,INDEX(artwork.xlsx!G:G,QUOTIENT(ROW(A925)-1,3)+2)&lt;&gt;""),"/* "&amp;INDEX(artwork.xlsx!G:G,QUOTIENT(ROW(A925)-1,3)+2)&amp;" */","  ")&amp;
IF(AND(INDEX(artwork.xlsx!F:F,QUOTIENT(ROW(A925)-1,3)+2)&lt;&gt;""),"/* "&amp;INDEX(artwork.xlsx!F:F,QUOTIENT(ROW(A925)-1,3)+2)&amp;" */","  ")&amp;IF(AND(ISERROR(MATCH("},",B930:B$5003,0)), ISERROR(MATCH("    ];",$A$5:A926,0))),"];","")</f>
        <v xml:space="preserve">  /* landscape */</v>
      </c>
      <c r="B930" t="str">
        <f t="shared" si="17"/>
        <v>{</v>
      </c>
      <c r="C930" s="18" t="str">
        <f>IF(AND(MOD(ROW(A925)-1,3)=0, INDEX(artwork.xlsx!J:J,QUOTIENT(ROW(A925)-1,3)+2)&lt;&gt;""),
     artwork.xlsx!$H$1&amp;": """ &amp;SUBSTITUTE(INDEX(artwork.xlsx!H:H,QUOTIENT(ROW(A925)-1,3)+2)," ","") &amp;""",  " &amp;
     artwork.xlsx!$J$1&amp; ": """ &amp; INDEX(artwork.xlsx!J:J,QUOTIENT(ROW(A925)-1,3)+2) &amp;""",  " &amp;
     artwork.xlsx!$L$1&amp; ": """ &amp; SUBSTITUTE(IF(LEFT(INDEX(artwork.xlsx!L:L,QUOTIENT(ROW(A925)-1,3)+2),4)="http","",artwork.xlsx!$M$1) &amp; INDEX(artwork.xlsx!L:L,QUOTIENT(ROW(A925)-1,3)+2),artwork.xlsx!$N$1,"") &amp; """,",
 IF(AND(MOD(ROW(A925)-1,3)=1,INDEX(artwork.xlsx!J:J,QUOTIENT(ROW(A925)-1,3)+2)&lt;&gt;""),
SUBSTITUTE(    artwork.xlsx!$K$1&amp;": '\\n" &amp;
SUBSTITUTE(SUBSTITUTE(SUBSTITUTE(SUBSTITUTE(SUBSTITUTE(INDEX(artwork.xlsx!K:K,QUOTIENT(ROW(A925)-1,3)+2),"'","\'"),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IF(MOD(ROW(A925)-1,3)=2,"","")))</f>
        <v>id: "expedition",  frenchName: "Expedition",  artwork: "http://wiki.dominionstrategy.com/images/c/c0/ExpeditionArt.jpg",</v>
      </c>
      <c r="J930" t="s">
        <v>1679</v>
      </c>
      <c r="K930" t="s">
        <v>2095</v>
      </c>
      <c r="U930" t="str">
        <f t="shared" si="18"/>
        <v>expedition</v>
      </c>
      <c r="V930" t="str">
        <f t="shared" si="19"/>
        <v>&lt;div class="landscape-text" style="top:6px;"&gt;&lt;div style="line-height:18.5px;"&gt;&lt;div style="display:inline;"&gt;&lt;div style="display:inline; font-size:18.5px;"&gt;Piochez 2 cartes supplémentaires&lt;/div&gt;&lt;/div&gt;&lt;br&gt;&lt;div style="display:inline;"&gt;&lt;div style="display:inline; font-size:18.5px;"&gt;pour votre prochaine main.&lt;/div&gt;&lt;/div&gt;&lt;br&gt;&lt;/div&gt;&lt;/div&gt;</v>
      </c>
    </row>
    <row r="931" spans="1:22" ht="75" x14ac:dyDescent="0.25">
      <c r="A931" t="str">
        <f>IF(AND(MOD(ROW(A926)-1,3)=0,INDEX(artwork.xlsx!G:G,QUOTIENT(ROW(A926)-1,3)+2)&lt;&gt;""),"/* "&amp;INDEX(artwork.xlsx!G:G,QUOTIENT(ROW(A926)-1,3)+2)&amp;" */","  ")&amp;
IF(AND(INDEX(artwork.xlsx!F:F,QUOTIENT(ROW(A926)-1,3)+2)&lt;&gt;""),"/* "&amp;INDEX(artwork.xlsx!F:F,QUOTIENT(ROW(A926)-1,3)+2)&amp;" */","  ")&amp;IF(AND(ISERROR(MATCH("},",B931:B$5003,0)), ISERROR(MATCH("    ];",$A$5:A930,0))),"];","")</f>
        <v xml:space="preserve">  /* landscape */</v>
      </c>
      <c r="B931" t="str">
        <f t="shared" si="17"/>
        <v/>
      </c>
      <c r="C931" s="18" t="str">
        <f>IF(AND(MOD(ROW(A926)-1,3)=0, INDEX(artwork.xlsx!J:J,QUOTIENT(ROW(A926)-1,3)+2)&lt;&gt;""),
     artwork.xlsx!$H$1&amp;": """ &amp;SUBSTITUTE(INDEX(artwork.xlsx!H:H,QUOTIENT(ROW(A926)-1,3)+2)," ","") &amp;""",  " &amp;
     artwork.xlsx!$J$1&amp; ": """ &amp; INDEX(artwork.xlsx!J:J,QUOTIENT(ROW(A926)-1,3)+2) &amp;""",  " &amp;
     artwork.xlsx!$L$1&amp; ": """ &amp; SUBSTITUTE(IF(LEFT(INDEX(artwork.xlsx!L:L,QUOTIENT(ROW(A926)-1,3)+2),4)="http","",artwork.xlsx!$M$1) &amp; INDEX(artwork.xlsx!L:L,QUOTIENT(ROW(A926)-1,3)+2),artwork.xlsx!$N$1,"") &amp; """,",
 IF(AND(MOD(ROW(A926)-1,3)=1,INDEX(artwork.xlsx!J:J,QUOTIENT(ROW(A926)-1,3)+2)&lt;&gt;""),
SUBSTITUTE(    artwork.xlsx!$K$1&amp;": '\\n" &amp;
SUBSTITUTE(SUBSTITUTE(SUBSTITUTE(SUBSTITUTE(SUBSTITUTE(INDEX(artwork.xlsx!K:K,QUOTIENT(ROW(A926)-1,3)+2),"'","\'"),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IF(MOD(ROW(A926)-1,3)=2,"","")))</f>
        <v>text_html: '\
&lt;div class="landscape-text" style="top:6px;"&gt;&lt;div style="line-height:18.5px;"&gt;\
&lt;div style="display:inline;"&gt;&lt;div style="display:inline; font-size:18.5px;"&gt;Piochez 2 cartes supplémentaires&lt;/div&gt;&lt;/div&gt;&lt;br&gt;\
&lt;div style="display:inline;"&gt;&lt;div style="display:inline; font-size:18.5px;"&gt;pour votre prochaine main.&lt;/div&gt;&lt;/div&gt;&lt;br&gt;\
&lt;/div&gt;&lt;/div&gt;'</v>
      </c>
      <c r="K931" t="s">
        <v>2096</v>
      </c>
      <c r="U931" t="e">
        <f t="shared" si="18"/>
        <v>#VALUE!</v>
      </c>
      <c r="V931" t="e">
        <f t="shared" si="19"/>
        <v>#VALUE!</v>
      </c>
    </row>
    <row r="932" spans="1:22" x14ac:dyDescent="0.25">
      <c r="A932" t="str">
        <f>IF(AND(MOD(ROW(A927)-1,3)=0,INDEX(artwork.xlsx!G:G,QUOTIENT(ROW(A927)-1,3)+2)&lt;&gt;""),"/* "&amp;INDEX(artwork.xlsx!G:G,QUOTIENT(ROW(A927)-1,3)+2)&amp;" */","  ")&amp;
IF(AND(INDEX(artwork.xlsx!F:F,QUOTIENT(ROW(A927)-1,3)+2)&lt;&gt;""),"/* "&amp;INDEX(artwork.xlsx!F:F,QUOTIENT(ROW(A927)-1,3)+2)&amp;" */","  ")&amp;IF(AND(ISERROR(MATCH("},",B932:B$5003,0)), ISERROR(MATCH("    ];",$A$5:A928,0))),"];","")</f>
        <v xml:space="preserve">  /* landscape */</v>
      </c>
      <c r="B932" t="str">
        <f t="shared" si="17"/>
        <v>},</v>
      </c>
      <c r="C932" s="18" t="str">
        <f>IF(AND(MOD(ROW(A927)-1,3)=0, INDEX(artwork.xlsx!J:J,QUOTIENT(ROW(A927)-1,3)+2)&lt;&gt;""),
     artwork.xlsx!$H$1&amp;": """ &amp;SUBSTITUTE(INDEX(artwork.xlsx!H:H,QUOTIENT(ROW(A927)-1,3)+2)," ","") &amp;""",  " &amp;
     artwork.xlsx!$J$1&amp; ": """ &amp; INDEX(artwork.xlsx!J:J,QUOTIENT(ROW(A927)-1,3)+2) &amp;""",  " &amp;
     artwork.xlsx!$L$1&amp; ": """ &amp; SUBSTITUTE(IF(LEFT(INDEX(artwork.xlsx!L:L,QUOTIENT(ROW(A927)-1,3)+2),4)="http","",artwork.xlsx!$M$1) &amp; INDEX(artwork.xlsx!L:L,QUOTIENT(ROW(A927)-1,3)+2),artwork.xlsx!$N$1,"") &amp; """,",
 IF(AND(MOD(ROW(A927)-1,3)=1,INDEX(artwork.xlsx!J:J,QUOTIENT(ROW(A927)-1,3)+2)&lt;&gt;""),
SUBSTITUTE(    artwork.xlsx!$K$1&amp;": '\\n" &amp;
SUBSTITUTE(SUBSTITUTE(SUBSTITUTE(SUBSTITUTE(SUBSTITUTE(INDEX(artwork.xlsx!K:K,QUOTIENT(ROW(A927)-1,3)+2),"'","\'"),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IF(MOD(ROW(A927)-1,3)=2,"","")))</f>
        <v/>
      </c>
      <c r="J932" t="s">
        <v>2088</v>
      </c>
      <c r="U932" t="e">
        <f t="shared" si="18"/>
        <v>#VALUE!</v>
      </c>
      <c r="V932" t="str">
        <f t="shared" si="19"/>
        <v xml:space="preserve">  frenchName: "Bac",  artwork: "http://wiki.dominionstrategy.com/images/7/7a/FerryArt.jpg"</v>
      </c>
    </row>
    <row r="933" spans="1:22" x14ac:dyDescent="0.25">
      <c r="A933" t="str">
        <f>IF(AND(MOD(ROW(A928)-1,3)=0,INDEX(artwork.xlsx!G:G,QUOTIENT(ROW(A928)-1,3)+2)&lt;&gt;""),"/* "&amp;INDEX(artwork.xlsx!G:G,QUOTIENT(ROW(A928)-1,3)+2)&amp;" */","  ")&amp;
IF(AND(INDEX(artwork.xlsx!F:F,QUOTIENT(ROW(A928)-1,3)+2)&lt;&gt;""),"/* "&amp;INDEX(artwork.xlsx!F:F,QUOTIENT(ROW(A928)-1,3)+2)&amp;" */","  ")&amp;IF(AND(ISERROR(MATCH("},",B933:B$5003,0)), ISERROR(MATCH("    ];",$A$5:A929,0))),"];","")</f>
        <v xml:space="preserve">  /* landscape */</v>
      </c>
      <c r="B933" t="str">
        <f t="shared" si="17"/>
        <v>{</v>
      </c>
      <c r="C933" s="18" t="str">
        <f>IF(AND(MOD(ROW(A928)-1,3)=0, INDEX(artwork.xlsx!J:J,QUOTIENT(ROW(A928)-1,3)+2)&lt;&gt;""),
     artwork.xlsx!$H$1&amp;": """ &amp;SUBSTITUTE(INDEX(artwork.xlsx!H:H,QUOTIENT(ROW(A928)-1,3)+2)," ","") &amp;""",  " &amp;
     artwork.xlsx!$J$1&amp; ": """ &amp; INDEX(artwork.xlsx!J:J,QUOTIENT(ROW(A928)-1,3)+2) &amp;""",  " &amp;
     artwork.xlsx!$L$1&amp; ": """ &amp; SUBSTITUTE(IF(LEFT(INDEX(artwork.xlsx!L:L,QUOTIENT(ROW(A928)-1,3)+2),4)="http","",artwork.xlsx!$M$1) &amp; INDEX(artwork.xlsx!L:L,QUOTIENT(ROW(A928)-1,3)+2),artwork.xlsx!$N$1,"") &amp; """,",
 IF(AND(MOD(ROW(A928)-1,3)=1,INDEX(artwork.xlsx!J:J,QUOTIENT(ROW(A928)-1,3)+2)&lt;&gt;""),
SUBSTITUTE(    artwork.xlsx!$K$1&amp;": '\\n" &amp;
SUBSTITUTE(SUBSTITUTE(SUBSTITUTE(SUBSTITUTE(SUBSTITUTE(INDEX(artwork.xlsx!K:K,QUOTIENT(ROW(A928)-1,3)+2),"'","\'"),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IF(MOD(ROW(A928)-1,3)=2,"","")))</f>
        <v>id: "ferry",  frenchName: "Bac",  artwork: "http://wiki.dominionstrategy.com/images/7/7a/FerryArt.jpg",</v>
      </c>
      <c r="J933" t="s">
        <v>1679</v>
      </c>
      <c r="K933" t="s">
        <v>2097</v>
      </c>
      <c r="U933" t="str">
        <f t="shared" ref="U933:U975" si="20">RIGHT(LEFT(K933,FIND(""",",K933)-1),LEN(LEFT(K933,FIND(""",",K933)-1)) -LEN("id: '"))</f>
        <v>ferry</v>
      </c>
      <c r="V933" t="str">
        <f t="shared" ref="V933:V975" si="21">SUBSTITUTE(LEFT(RIGHT(K934,LEN(K934) -LEN("text_html: '")),LEN(RIGHT(K934,LEN(K934) -LEN("text_html: '")))-1),"\'","'")</f>
        <v>&lt;div class="landscape-text" style="top:0px;"&gt;&lt;div style="line-height:18.5px;"&gt;&lt;div style="display:inline;"&gt;&lt;div style="display:inline; font-size:17px;"&gt;Placez votre jeton « -       » sur une pile de cartes Action&lt;/div&gt;&lt;/div&gt;&lt;br&gt;&lt;div style="display:inline;"&gt;&lt;div style="display:inline; font-size:17px;"&gt;de la réserve.&lt;/div&gt;&lt;div style="display:inline; font-size:14px;"&gt;(Les cartes de cette pile coûtent        de moins&lt;/div&gt;&lt;/div&gt;&lt;br&gt;&lt;div style="line-height:12px;"&gt;&lt;div style="display:inline;"&gt;&lt;div style="display:inline; font-size:14px;"&gt;à votre tour.)&lt;/div&gt;&lt;/div&gt;&lt;br&gt;&lt;/div&gt;&lt;/div&gt;&lt;div class="card-text-coin-icon" style="transform:scale(0.17); top:4px; display: inline;left:175px;"&gt;&lt;div class="card-text-coin-text-container" style="display:inline;"&gt;&lt;div class="card-text-coin-text" style="color: black; display:inline; top:8px;"&gt;2&lt;/div&gt;&lt;/div&gt;&lt;/div&gt;&lt;div class="card-text-coin-icon" style="transform:scale(0.14); top:28px; display: inline;left:320px;"&gt;&lt;div class="card-text-coin-text-container" style="display:inline;"&gt;&lt;div class="card-text-coin-text" style="color: black; display:inline; top:8px;"&gt;2&lt;/div&gt;&lt;/div&gt;&lt;/div&gt;&lt;/div&gt;</v>
      </c>
    </row>
    <row r="934" spans="1:22" ht="195" x14ac:dyDescent="0.25">
      <c r="A934" t="str">
        <f>IF(AND(MOD(ROW(A929)-1,3)=0,INDEX(artwork.xlsx!G:G,QUOTIENT(ROW(A929)-1,3)+2)&lt;&gt;""),"/* "&amp;INDEX(artwork.xlsx!G:G,QUOTIENT(ROW(A929)-1,3)+2)&amp;" */","  ")&amp;
IF(AND(INDEX(artwork.xlsx!F:F,QUOTIENT(ROW(A929)-1,3)+2)&lt;&gt;""),"/* "&amp;INDEX(artwork.xlsx!F:F,QUOTIENT(ROW(A929)-1,3)+2)&amp;" */","  ")&amp;IF(AND(ISERROR(MATCH("},",B934:B$5003,0)), ISERROR(MATCH("    ];",$A$5:A933,0))),"];","")</f>
        <v xml:space="preserve">  /* landscape */</v>
      </c>
      <c r="B934" t="str">
        <f t="shared" si="17"/>
        <v/>
      </c>
      <c r="C934" s="18" t="str">
        <f>IF(AND(MOD(ROW(A929)-1,3)=0, INDEX(artwork.xlsx!J:J,QUOTIENT(ROW(A929)-1,3)+2)&lt;&gt;""),
     artwork.xlsx!$H$1&amp;": """ &amp;SUBSTITUTE(INDEX(artwork.xlsx!H:H,QUOTIENT(ROW(A929)-1,3)+2)," ","") &amp;""",  " &amp;
     artwork.xlsx!$J$1&amp; ": """ &amp; INDEX(artwork.xlsx!J:J,QUOTIENT(ROW(A929)-1,3)+2) &amp;""",  " &amp;
     artwork.xlsx!$L$1&amp; ": """ &amp; SUBSTITUTE(IF(LEFT(INDEX(artwork.xlsx!L:L,QUOTIENT(ROW(A929)-1,3)+2),4)="http","",artwork.xlsx!$M$1) &amp; INDEX(artwork.xlsx!L:L,QUOTIENT(ROW(A929)-1,3)+2),artwork.xlsx!$N$1,"") &amp; """,",
 IF(AND(MOD(ROW(A929)-1,3)=1,INDEX(artwork.xlsx!J:J,QUOTIENT(ROW(A929)-1,3)+2)&lt;&gt;""),
SUBSTITUTE(    artwork.xlsx!$K$1&amp;": '\\n" &amp;
SUBSTITUTE(SUBSTITUTE(SUBSTITUTE(SUBSTITUTE(SUBSTITUTE(INDEX(artwork.xlsx!K:K,QUOTIENT(ROW(A929)-1,3)+2),"'","\'"),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IF(MOD(ROW(A929)-1,3)=2,"","")))</f>
        <v>text_html: '\
&lt;div class="landscape-text" style="top:0px;"&gt;&lt;div style="line-height:18.5px;"&gt;\
&lt;div style="display:inline;"&gt;&lt;div style="display:inline; font-size:17px;"&gt;Placez votre jeton « -       » sur une pile de cartes Action&lt;/div&gt;&lt;/div&gt;&lt;br&gt;\
&lt;div style="display:inline;"&gt;&lt;div style="display:inline; font-size:17px;"&gt;de la réserve.&lt;/div&gt;&lt;div style="display:inline; font-size:14px;"&gt;(Les cartes de cette pile coûtent        de moins&lt;/div&gt;&lt;/div&gt;&lt;br&gt;&lt;div style="line-height:12px;"&gt;\
&lt;div style="display:inline;"&gt;&lt;div style="display:inline; font-size:14px;"&gt;à votre tour.)&lt;/div&gt;&lt;/div&gt;&lt;br&gt;\
&lt;/div&gt;&lt;/div&gt;\
&lt;div class="card-text-coin-icon" style="transform:scale(0.17); top:4px; display: inline;left:175px;"&gt;\
&lt;div class="card-text-coin-text-container" style="display:inline;"&gt;\
&lt;div class="card-text-coin-text" style="color: black; display:inline; top:8px;"&gt;2&lt;/div&gt;&lt;/div&gt;&lt;/div&gt;\
&lt;div class="card-text-coin-icon" style="transform:scale(0.14); top:28px; display: inline;left:320px;"&gt;\
&lt;div class="card-text-coin-text-container" style="display:inline;"&gt;\
&lt;div class="card-text-coin-text" style="color: black; display:inline; top:8px;"&gt;2&lt;/div&gt;&lt;/div&gt;&lt;/div&gt;&lt;/div&gt;'</v>
      </c>
      <c r="K934" t="s">
        <v>2098</v>
      </c>
      <c r="U934" t="e">
        <f t="shared" si="20"/>
        <v>#VALUE!</v>
      </c>
      <c r="V934" t="e">
        <f t="shared" si="21"/>
        <v>#VALUE!</v>
      </c>
    </row>
    <row r="935" spans="1:22" x14ac:dyDescent="0.25">
      <c r="A935" t="str">
        <f>IF(AND(MOD(ROW(A930)-1,3)=0,INDEX(artwork.xlsx!G:G,QUOTIENT(ROW(A930)-1,3)+2)&lt;&gt;""),"/* "&amp;INDEX(artwork.xlsx!G:G,QUOTIENT(ROW(A930)-1,3)+2)&amp;" */","  ")&amp;
IF(AND(INDEX(artwork.xlsx!F:F,QUOTIENT(ROW(A930)-1,3)+2)&lt;&gt;""),"/* "&amp;INDEX(artwork.xlsx!F:F,QUOTIENT(ROW(A930)-1,3)+2)&amp;" */","  ")&amp;IF(AND(ISERROR(MATCH("},",B935:B$5003,0)), ISERROR(MATCH("    ];",$A$5:A931,0))),"];","")</f>
        <v xml:space="preserve">  /* landscape */</v>
      </c>
      <c r="B935" t="str">
        <f t="shared" si="17"/>
        <v>},</v>
      </c>
      <c r="C935" s="18" t="str">
        <f>IF(AND(MOD(ROW(A930)-1,3)=0, INDEX(artwork.xlsx!J:J,QUOTIENT(ROW(A930)-1,3)+2)&lt;&gt;""),
     artwork.xlsx!$H$1&amp;": """ &amp;SUBSTITUTE(INDEX(artwork.xlsx!H:H,QUOTIENT(ROW(A930)-1,3)+2)," ","") &amp;""",  " &amp;
     artwork.xlsx!$J$1&amp; ": """ &amp; INDEX(artwork.xlsx!J:J,QUOTIENT(ROW(A930)-1,3)+2) &amp;""",  " &amp;
     artwork.xlsx!$L$1&amp; ": """ &amp; SUBSTITUTE(IF(LEFT(INDEX(artwork.xlsx!L:L,QUOTIENT(ROW(A930)-1,3)+2),4)="http","",artwork.xlsx!$M$1) &amp; INDEX(artwork.xlsx!L:L,QUOTIENT(ROW(A930)-1,3)+2),artwork.xlsx!$N$1,"") &amp; """,",
 IF(AND(MOD(ROW(A930)-1,3)=1,INDEX(artwork.xlsx!J:J,QUOTIENT(ROW(A930)-1,3)+2)&lt;&gt;""),
SUBSTITUTE(    artwork.xlsx!$K$1&amp;": '\\n" &amp;
SUBSTITUTE(SUBSTITUTE(SUBSTITUTE(SUBSTITUTE(SUBSTITUTE(INDEX(artwork.xlsx!K:K,QUOTIENT(ROW(A930)-1,3)+2),"'","\'"),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IF(MOD(ROW(A930)-1,3)=2,"","")))</f>
        <v/>
      </c>
      <c r="J935" t="s">
        <v>2088</v>
      </c>
      <c r="U935" t="e">
        <f t="shared" si="20"/>
        <v>#VALUE!</v>
      </c>
      <c r="V935" t="str">
        <f t="shared" si="21"/>
        <v>ance",  frenchName: "Héritage",  artwork: "http://wiki.dominionstrategy.com/images/d/dd/InheritanceArt.jpg"</v>
      </c>
    </row>
    <row r="936" spans="1:22" x14ac:dyDescent="0.25">
      <c r="A936" t="str">
        <f>IF(AND(MOD(ROW(A931)-1,3)=0,INDEX(artwork.xlsx!G:G,QUOTIENT(ROW(A931)-1,3)+2)&lt;&gt;""),"/* "&amp;INDEX(artwork.xlsx!G:G,QUOTIENT(ROW(A931)-1,3)+2)&amp;" */","  ")&amp;
IF(AND(INDEX(artwork.xlsx!F:F,QUOTIENT(ROW(A931)-1,3)+2)&lt;&gt;""),"/* "&amp;INDEX(artwork.xlsx!F:F,QUOTIENT(ROW(A931)-1,3)+2)&amp;" */","  ")&amp;IF(AND(ISERROR(MATCH("},",B936:B$5003,0)), ISERROR(MATCH("    ];",$A$5:A932,0))),"];","")</f>
        <v xml:space="preserve">  /* landscape */</v>
      </c>
      <c r="B936" t="str">
        <f t="shared" si="17"/>
        <v>{</v>
      </c>
      <c r="C936" s="18" t="str">
        <f>IF(AND(MOD(ROW(A931)-1,3)=0, INDEX(artwork.xlsx!J:J,QUOTIENT(ROW(A931)-1,3)+2)&lt;&gt;""),
     artwork.xlsx!$H$1&amp;": """ &amp;SUBSTITUTE(INDEX(artwork.xlsx!H:H,QUOTIENT(ROW(A931)-1,3)+2)," ","") &amp;""",  " &amp;
     artwork.xlsx!$J$1&amp; ": """ &amp; INDEX(artwork.xlsx!J:J,QUOTIENT(ROW(A931)-1,3)+2) &amp;""",  " &amp;
     artwork.xlsx!$L$1&amp; ": """ &amp; SUBSTITUTE(IF(LEFT(INDEX(artwork.xlsx!L:L,QUOTIENT(ROW(A931)-1,3)+2),4)="http","",artwork.xlsx!$M$1) &amp; INDEX(artwork.xlsx!L:L,QUOTIENT(ROW(A931)-1,3)+2),artwork.xlsx!$N$1,"") &amp; """,",
 IF(AND(MOD(ROW(A931)-1,3)=1,INDEX(artwork.xlsx!J:J,QUOTIENT(ROW(A931)-1,3)+2)&lt;&gt;""),
SUBSTITUTE(    artwork.xlsx!$K$1&amp;": '\\n" &amp;
SUBSTITUTE(SUBSTITUTE(SUBSTITUTE(SUBSTITUTE(SUBSTITUTE(INDEX(artwork.xlsx!K:K,QUOTIENT(ROW(A931)-1,3)+2),"'","\'"),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IF(MOD(ROW(A931)-1,3)=2,"","")))</f>
        <v>id: "inheritance",  frenchName: "Héritage",  artwork: "http://wiki.dominionstrategy.com/images/d/dd/InheritanceArt.jpg",</v>
      </c>
      <c r="J936" t="s">
        <v>1679</v>
      </c>
      <c r="K936" t="s">
        <v>2099</v>
      </c>
      <c r="U936" t="str">
        <f t="shared" si="20"/>
        <v>inheritance</v>
      </c>
      <c r="V936" t="str">
        <f t="shared" si="21"/>
        <v>&lt;div class="landscape-text" style="top:0px;"&gt;&lt;div style="line-height:14px;"&gt;&lt;div style="display:inline;"&gt;&lt;div style="display:inline; font-size:12px;"&gt;Une fois dans la partie : mettez de côté une carte Action non-Ordre de la réserve coûtant&lt;/div&gt;&lt;/div&gt;&lt;br&gt;&lt;div style="display:inline;"&gt;&lt;div style="display:inline; font-size:12px;"&gt;jusqu'à      . Placez votre jeton Domaine dessus. (Durant vos tours, les Domaines sont des&lt;/div&gt;&lt;/div&gt;&lt;br&gt;&lt;div style="display:inline;"&gt;&lt;div style="display:inline; font-size:12px;"&gt;Actions qui se lisent « Jouez la carte sous votre jeton Domaine, sans la déplacer ».)     &lt;/div&gt;&lt;/div&gt;&lt;br&gt;&lt;/div&gt;&lt;div class="card-text-coin-icon" style="transform:scale(0.12); top:25px; display: inline;left:41px;"&gt;&lt;div class="card-text-coin-text-container" style="display:inline;"&gt;&lt;div class="card-text-coin-text" style="color: black; display:inline; top:8px;"&gt;4&lt;/div&gt;&lt;/div&gt;&lt;/div&gt;&lt;/div&gt;</v>
      </c>
    </row>
    <row r="937" spans="1:22" ht="135" x14ac:dyDescent="0.25">
      <c r="A937" t="str">
        <f>IF(AND(MOD(ROW(A932)-1,3)=0,INDEX(artwork.xlsx!G:G,QUOTIENT(ROW(A932)-1,3)+2)&lt;&gt;""),"/* "&amp;INDEX(artwork.xlsx!G:G,QUOTIENT(ROW(A932)-1,3)+2)&amp;" */","  ")&amp;
IF(AND(INDEX(artwork.xlsx!F:F,QUOTIENT(ROW(A932)-1,3)+2)&lt;&gt;""),"/* "&amp;INDEX(artwork.xlsx!F:F,QUOTIENT(ROW(A932)-1,3)+2)&amp;" */","  ")&amp;IF(AND(ISERROR(MATCH("},",B937:B$5003,0)), ISERROR(MATCH("    ];",$A$5:A936,0))),"];","")</f>
        <v xml:space="preserve">  /* landscape */</v>
      </c>
      <c r="B937" t="str">
        <f t="shared" si="17"/>
        <v/>
      </c>
      <c r="C937" s="18" t="str">
        <f>IF(AND(MOD(ROW(A932)-1,3)=0, INDEX(artwork.xlsx!J:J,QUOTIENT(ROW(A932)-1,3)+2)&lt;&gt;""),
     artwork.xlsx!$H$1&amp;": """ &amp;SUBSTITUTE(INDEX(artwork.xlsx!H:H,QUOTIENT(ROW(A932)-1,3)+2)," ","") &amp;""",  " &amp;
     artwork.xlsx!$J$1&amp; ": """ &amp; INDEX(artwork.xlsx!J:J,QUOTIENT(ROW(A932)-1,3)+2) &amp;""",  " &amp;
     artwork.xlsx!$L$1&amp; ": """ &amp; SUBSTITUTE(IF(LEFT(INDEX(artwork.xlsx!L:L,QUOTIENT(ROW(A932)-1,3)+2),4)="http","",artwork.xlsx!$M$1) &amp; INDEX(artwork.xlsx!L:L,QUOTIENT(ROW(A932)-1,3)+2),artwork.xlsx!$N$1,"") &amp; """,",
 IF(AND(MOD(ROW(A932)-1,3)=1,INDEX(artwork.xlsx!J:J,QUOTIENT(ROW(A932)-1,3)+2)&lt;&gt;""),
SUBSTITUTE(    artwork.xlsx!$K$1&amp;": '\\n" &amp;
SUBSTITUTE(SUBSTITUTE(SUBSTITUTE(SUBSTITUTE(SUBSTITUTE(INDEX(artwork.xlsx!K:K,QUOTIENT(ROW(A932)-1,3)+2),"'","\'"),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IF(MOD(ROW(A932)-1,3)=2,"","")))</f>
        <v>text_html: '\
&lt;div class="landscape-text" style="top:0px;"&gt;&lt;div style="line-height:14px;"&gt;\
&lt;div style="display:inline;"&gt;&lt;div style="display:inline; font-size:12px;"&gt;Une fois dans la partie : mettez de côté une carte Action non-Ordre de la réserve coûtant&lt;/div&gt;&lt;/div&gt;&lt;br&gt;\
&lt;div style="display:inline;"&gt;&lt;div style="display:inline; font-size:12px;"&gt;jusqu\'à      . Placez votre jeton Domaine dessus. (Durant vos tours, les Domaines sont des&lt;/div&gt;&lt;/div&gt;&lt;br&gt;\
&lt;div style="display:inline;"&gt;&lt;div style="display:inline; font-size:12px;"&gt;Actions qui se lisent « Jouez la carte sous votre jeton Domaine, sans la déplacer ».)     &lt;/div&gt;&lt;/div&gt;&lt;br&gt;\
&lt;/div&gt;\
&lt;div class="card-text-coin-icon" style="transform:scale(0.12); top:25px; display: inline;left:41px;"&gt;\
&lt;div class="card-text-coin-text-container" style="display:inline;"&gt;\
&lt;div class="card-text-coin-text" style="color: black; display:inline; top:8px;"&gt;4&lt;/div&gt;&lt;/div&gt;&lt;/div&gt;&lt;/div&gt;'</v>
      </c>
      <c r="K937" t="s">
        <v>2100</v>
      </c>
      <c r="U937" t="e">
        <f t="shared" si="20"/>
        <v>#VALUE!</v>
      </c>
      <c r="V937" t="e">
        <f t="shared" si="21"/>
        <v>#VALUE!</v>
      </c>
    </row>
    <row r="938" spans="1:22" x14ac:dyDescent="0.25">
      <c r="A938" t="str">
        <f>IF(AND(MOD(ROW(A933)-1,3)=0,INDEX(artwork.xlsx!G:G,QUOTIENT(ROW(A933)-1,3)+2)&lt;&gt;""),"/* "&amp;INDEX(artwork.xlsx!G:G,QUOTIENT(ROW(A933)-1,3)+2)&amp;" */","  ")&amp;
IF(AND(INDEX(artwork.xlsx!F:F,QUOTIENT(ROW(A933)-1,3)+2)&lt;&gt;""),"/* "&amp;INDEX(artwork.xlsx!F:F,QUOTIENT(ROW(A933)-1,3)+2)&amp;" */","  ")&amp;IF(AND(ISERROR(MATCH("},",B938:B$5003,0)), ISERROR(MATCH("    ];",$A$5:A934,0))),"];","")</f>
        <v xml:space="preserve">  /* landscape */</v>
      </c>
      <c r="B938" t="str">
        <f t="shared" si="17"/>
        <v>},</v>
      </c>
      <c r="C938" s="18" t="str">
        <f>IF(AND(MOD(ROW(A933)-1,3)=0, INDEX(artwork.xlsx!J:J,QUOTIENT(ROW(A933)-1,3)+2)&lt;&gt;""),
     artwork.xlsx!$H$1&amp;": """ &amp;SUBSTITUTE(INDEX(artwork.xlsx!H:H,QUOTIENT(ROW(A933)-1,3)+2)," ","") &amp;""",  " &amp;
     artwork.xlsx!$J$1&amp; ": """ &amp; INDEX(artwork.xlsx!J:J,QUOTIENT(ROW(A933)-1,3)+2) &amp;""",  " &amp;
     artwork.xlsx!$L$1&amp; ": """ &amp; SUBSTITUTE(IF(LEFT(INDEX(artwork.xlsx!L:L,QUOTIENT(ROW(A933)-1,3)+2),4)="http","",artwork.xlsx!$M$1) &amp; INDEX(artwork.xlsx!L:L,QUOTIENT(ROW(A933)-1,3)+2),artwork.xlsx!$N$1,"") &amp; """,",
 IF(AND(MOD(ROW(A933)-1,3)=1,INDEX(artwork.xlsx!J:J,QUOTIENT(ROW(A933)-1,3)+2)&lt;&gt;""),
SUBSTITUTE(    artwork.xlsx!$K$1&amp;": '\\n" &amp;
SUBSTITUTE(SUBSTITUTE(SUBSTITUTE(SUBSTITUTE(SUBSTITUTE(INDEX(artwork.xlsx!K:K,QUOTIENT(ROW(A933)-1,3)+2),"'","\'"),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IF(MOD(ROW(A933)-1,3)=2,"","")))</f>
        <v/>
      </c>
      <c r="J938" t="s">
        <v>2088</v>
      </c>
      <c r="U938" t="e">
        <f t="shared" si="20"/>
        <v>#VALUE!</v>
      </c>
      <c r="V938" t="str">
        <f t="shared" si="21"/>
        <v>s",  frenchName: "Arts anciens",  artwork: "http://wiki.dominionstrategy.com/images/4/49/LostArtsArt.jpg"</v>
      </c>
    </row>
    <row r="939" spans="1:22" x14ac:dyDescent="0.25">
      <c r="A939" t="str">
        <f>IF(AND(MOD(ROW(A934)-1,3)=0,INDEX(artwork.xlsx!G:G,QUOTIENT(ROW(A934)-1,3)+2)&lt;&gt;""),"/* "&amp;INDEX(artwork.xlsx!G:G,QUOTIENT(ROW(A934)-1,3)+2)&amp;" */","  ")&amp;
IF(AND(INDEX(artwork.xlsx!F:F,QUOTIENT(ROW(A934)-1,3)+2)&lt;&gt;""),"/* "&amp;INDEX(artwork.xlsx!F:F,QUOTIENT(ROW(A934)-1,3)+2)&amp;" */","  ")&amp;IF(AND(ISERROR(MATCH("},",B939:B$5003,0)), ISERROR(MATCH("    ];",$A$5:A935,0))),"];","")</f>
        <v xml:space="preserve">  /* landscape */</v>
      </c>
      <c r="B939" t="str">
        <f t="shared" si="17"/>
        <v>{</v>
      </c>
      <c r="C939" s="18" t="str">
        <f>IF(AND(MOD(ROW(A934)-1,3)=0, INDEX(artwork.xlsx!J:J,QUOTIENT(ROW(A934)-1,3)+2)&lt;&gt;""),
     artwork.xlsx!$H$1&amp;": """ &amp;SUBSTITUTE(INDEX(artwork.xlsx!H:H,QUOTIENT(ROW(A934)-1,3)+2)," ","") &amp;""",  " &amp;
     artwork.xlsx!$J$1&amp; ": """ &amp; INDEX(artwork.xlsx!J:J,QUOTIENT(ROW(A934)-1,3)+2) &amp;""",  " &amp;
     artwork.xlsx!$L$1&amp; ": """ &amp; SUBSTITUTE(IF(LEFT(INDEX(artwork.xlsx!L:L,QUOTIENT(ROW(A934)-1,3)+2),4)="http","",artwork.xlsx!$M$1) &amp; INDEX(artwork.xlsx!L:L,QUOTIENT(ROW(A934)-1,3)+2),artwork.xlsx!$N$1,"") &amp; """,",
 IF(AND(MOD(ROW(A934)-1,3)=1,INDEX(artwork.xlsx!J:J,QUOTIENT(ROW(A934)-1,3)+2)&lt;&gt;""),
SUBSTITUTE(    artwork.xlsx!$K$1&amp;": '\\n" &amp;
SUBSTITUTE(SUBSTITUTE(SUBSTITUTE(SUBSTITUTE(SUBSTITUTE(INDEX(artwork.xlsx!K:K,QUOTIENT(ROW(A934)-1,3)+2),"'","\'"),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IF(MOD(ROW(A934)-1,3)=2,"","")))</f>
        <v>id: "lostarts",  frenchName: "Arts anciens",  artwork: "http://wiki.dominionstrategy.com/images/4/49/LostArtsArt.jpg",</v>
      </c>
      <c r="J939" t="s">
        <v>1679</v>
      </c>
      <c r="K939" t="s">
        <v>2101</v>
      </c>
      <c r="U939" t="str">
        <f t="shared" si="20"/>
        <v>lostarts</v>
      </c>
      <c r="V939" t="str">
        <f t="shared" si="21"/>
        <v>&lt;div class="landscape-text" style="top:0px;"&gt;&lt;div style="line-height:18.5px;"&gt;&lt;div style="display:inline;"&gt;&lt;div style="display:inline; font-size:18.5px;"&gt;Placez votre jeton « +1 Action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&lt;b&gt;+1 Action&lt;/b&gt;).&lt;/div&gt;&lt;/div&gt;&lt;br&gt;&lt;/div&gt;&lt;/div&gt;&lt;/div&gt;</v>
      </c>
    </row>
    <row r="940" spans="1:22" ht="90" x14ac:dyDescent="0.25">
      <c r="A940" t="str">
        <f>IF(AND(MOD(ROW(A935)-1,3)=0,INDEX(artwork.xlsx!G:G,QUOTIENT(ROW(A935)-1,3)+2)&lt;&gt;""),"/* "&amp;INDEX(artwork.xlsx!G:G,QUOTIENT(ROW(A935)-1,3)+2)&amp;" */","  ")&amp;
IF(AND(INDEX(artwork.xlsx!F:F,QUOTIENT(ROW(A935)-1,3)+2)&lt;&gt;""),"/* "&amp;INDEX(artwork.xlsx!F:F,QUOTIENT(ROW(A935)-1,3)+2)&amp;" */","  ")&amp;IF(AND(ISERROR(MATCH("},",B940:B$5003,0)), ISERROR(MATCH("    ];",$A$5:A939,0))),"];","")</f>
        <v xml:space="preserve">  /* landscape */</v>
      </c>
      <c r="B940" t="str">
        <f t="shared" si="17"/>
        <v/>
      </c>
      <c r="C940" s="18" t="str">
        <f>IF(AND(MOD(ROW(A935)-1,3)=0, INDEX(artwork.xlsx!J:J,QUOTIENT(ROW(A935)-1,3)+2)&lt;&gt;""),
     artwork.xlsx!$H$1&amp;": """ &amp;SUBSTITUTE(INDEX(artwork.xlsx!H:H,QUOTIENT(ROW(A935)-1,3)+2)," ","") &amp;""",  " &amp;
     artwork.xlsx!$J$1&amp; ": """ &amp; INDEX(artwork.xlsx!J:J,QUOTIENT(ROW(A935)-1,3)+2) &amp;""",  " &amp;
     artwork.xlsx!$L$1&amp; ": """ &amp; SUBSTITUTE(IF(LEFT(INDEX(artwork.xlsx!L:L,QUOTIENT(ROW(A935)-1,3)+2),4)="http","",artwork.xlsx!$M$1) &amp; INDEX(artwork.xlsx!L:L,QUOTIENT(ROW(A935)-1,3)+2),artwork.xlsx!$N$1,"") &amp; """,",
 IF(AND(MOD(ROW(A935)-1,3)=1,INDEX(artwork.xlsx!J:J,QUOTIENT(ROW(A935)-1,3)+2)&lt;&gt;""),
SUBSTITUTE(    artwork.xlsx!$K$1&amp;": '\\n" &amp;
SUBSTITUTE(SUBSTITUTE(SUBSTITUTE(SUBSTITUTE(SUBSTITUTE(INDEX(artwork.xlsx!K:K,QUOTIENT(ROW(A935)-1,3)+2),"'","\'"),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IF(MOD(ROW(A935)-1,3)=2,"","")))</f>
        <v>text_html: '\
&lt;div class="landscape-text" style="top:0px;"&gt;&lt;div style="line-height:18.5px;"&gt;\
&lt;div style="display:inline;"&gt;&lt;div style="display:inline; font-size:18.5px;"&gt;Placez votre jeton « +1 Action »&lt;/div&gt;&lt;/div&gt;&lt;br&gt;\
&lt;div style="display:inline;"&gt;&lt;div style="display:inline; font-size:18.5px;"&gt;sur une pile de cartes Action de la réserve.&lt;/div&gt;&lt;/div&gt;&lt;br&gt;&lt;div style="line-height:12px;"&gt;\
&lt;div style="display:inline;"&gt;&lt;div style="display:inline; font-size:14px;"&gt;(Quand vous jouez une carte de cette pile, obtenez &lt;b&gt;+1 Action&lt;/b&gt;).&lt;/div&gt;&lt;/div&gt;&lt;br&gt;\
&lt;/div&gt;&lt;/div&gt;&lt;/div&gt;'</v>
      </c>
      <c r="K940" t="s">
        <v>2102</v>
      </c>
      <c r="U940" t="e">
        <f t="shared" si="20"/>
        <v>#VALUE!</v>
      </c>
      <c r="V940" t="e">
        <f t="shared" si="21"/>
        <v>#VALUE!</v>
      </c>
    </row>
    <row r="941" spans="1:22" x14ac:dyDescent="0.25">
      <c r="A941" t="str">
        <f>IF(AND(MOD(ROW(A936)-1,3)=0,INDEX(artwork.xlsx!G:G,QUOTIENT(ROW(A936)-1,3)+2)&lt;&gt;""),"/* "&amp;INDEX(artwork.xlsx!G:G,QUOTIENT(ROW(A936)-1,3)+2)&amp;" */","  ")&amp;
IF(AND(INDEX(artwork.xlsx!F:F,QUOTIENT(ROW(A936)-1,3)+2)&lt;&gt;""),"/* "&amp;INDEX(artwork.xlsx!F:F,QUOTIENT(ROW(A936)-1,3)+2)&amp;" */","  ")&amp;IF(AND(ISERROR(MATCH("},",B941:B$5003,0)), ISERROR(MATCH("    ];",$A$5:A937,0))),"];","")</f>
        <v xml:space="preserve">  /* landscape */</v>
      </c>
      <c r="B941" t="str">
        <f t="shared" si="17"/>
        <v>},</v>
      </c>
      <c r="C941" s="18" t="str">
        <f>IF(AND(MOD(ROW(A936)-1,3)=0, INDEX(artwork.xlsx!J:J,QUOTIENT(ROW(A936)-1,3)+2)&lt;&gt;""),
     artwork.xlsx!$H$1&amp;": """ &amp;SUBSTITUTE(INDEX(artwork.xlsx!H:H,QUOTIENT(ROW(A936)-1,3)+2)," ","") &amp;""",  " &amp;
     artwork.xlsx!$J$1&amp; ": """ &amp; INDEX(artwork.xlsx!J:J,QUOTIENT(ROW(A936)-1,3)+2) &amp;""",  " &amp;
     artwork.xlsx!$L$1&amp; ": """ &amp; SUBSTITUTE(IF(LEFT(INDEX(artwork.xlsx!L:L,QUOTIENT(ROW(A936)-1,3)+2),4)="http","",artwork.xlsx!$M$1) &amp; INDEX(artwork.xlsx!L:L,QUOTIENT(ROW(A936)-1,3)+2),artwork.xlsx!$N$1,"") &amp; """,",
 IF(AND(MOD(ROW(A936)-1,3)=1,INDEX(artwork.xlsx!J:J,QUOTIENT(ROW(A936)-1,3)+2)&lt;&gt;""),
SUBSTITUTE(    artwork.xlsx!$K$1&amp;": '\\n" &amp;
SUBSTITUTE(SUBSTITUTE(SUBSTITUTE(SUBSTITUTE(SUBSTITUTE(INDEX(artwork.xlsx!K:K,QUOTIENT(ROW(A936)-1,3)+2),"'","\'"),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IF(MOD(ROW(A936)-1,3)=2,"","")))</f>
        <v/>
      </c>
      <c r="J941" t="s">
        <v>2088</v>
      </c>
      <c r="U941" t="e">
        <f t="shared" si="20"/>
        <v>#VALUE!</v>
      </c>
      <c r="V941" t="str">
        <f t="shared" si="21"/>
        <v>",  frenchName: "Mission",  artwork: "http://wiki.dominionstrategy.com/images/9/90/MissionArt.jpg"</v>
      </c>
    </row>
    <row r="942" spans="1:22" x14ac:dyDescent="0.25">
      <c r="A942" t="str">
        <f>IF(AND(MOD(ROW(A937)-1,3)=0,INDEX(artwork.xlsx!G:G,QUOTIENT(ROW(A937)-1,3)+2)&lt;&gt;""),"/* "&amp;INDEX(artwork.xlsx!G:G,QUOTIENT(ROW(A937)-1,3)+2)&amp;" */","  ")&amp;
IF(AND(INDEX(artwork.xlsx!F:F,QUOTIENT(ROW(A937)-1,3)+2)&lt;&gt;""),"/* "&amp;INDEX(artwork.xlsx!F:F,QUOTIENT(ROW(A937)-1,3)+2)&amp;" */","  ")&amp;IF(AND(ISERROR(MATCH("},",B942:B$5003,0)), ISERROR(MATCH("    ];",$A$5:A938,0))),"];","")</f>
        <v xml:space="preserve">  /* landscape */</v>
      </c>
      <c r="B942" t="str">
        <f t="shared" si="17"/>
        <v>{</v>
      </c>
      <c r="C942" s="18" t="str">
        <f>IF(AND(MOD(ROW(A937)-1,3)=0, INDEX(artwork.xlsx!J:J,QUOTIENT(ROW(A937)-1,3)+2)&lt;&gt;""),
     artwork.xlsx!$H$1&amp;": """ &amp;SUBSTITUTE(INDEX(artwork.xlsx!H:H,QUOTIENT(ROW(A937)-1,3)+2)," ","") &amp;""",  " &amp;
     artwork.xlsx!$J$1&amp; ": """ &amp; INDEX(artwork.xlsx!J:J,QUOTIENT(ROW(A937)-1,3)+2) &amp;""",  " &amp;
     artwork.xlsx!$L$1&amp; ": """ &amp; SUBSTITUTE(IF(LEFT(INDEX(artwork.xlsx!L:L,QUOTIENT(ROW(A937)-1,3)+2),4)="http","",artwork.xlsx!$M$1) &amp; INDEX(artwork.xlsx!L:L,QUOTIENT(ROW(A937)-1,3)+2),artwork.xlsx!$N$1,"") &amp; """,",
 IF(AND(MOD(ROW(A937)-1,3)=1,INDEX(artwork.xlsx!J:J,QUOTIENT(ROW(A937)-1,3)+2)&lt;&gt;""),
SUBSTITUTE(    artwork.xlsx!$K$1&amp;": '\\n" &amp;
SUBSTITUTE(SUBSTITUTE(SUBSTITUTE(SUBSTITUTE(SUBSTITUTE(INDEX(artwork.xlsx!K:K,QUOTIENT(ROW(A937)-1,3)+2),"'","\'"),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IF(MOD(ROW(A937)-1,3)=2,"","")))</f>
        <v>id: "mission",  frenchName: "Mission",  artwork: "http://wiki.dominionstrategy.com/images/9/90/MissionArt.jpg",</v>
      </c>
      <c r="J942" t="s">
        <v>1679</v>
      </c>
      <c r="K942" t="s">
        <v>2103</v>
      </c>
      <c r="U942" t="str">
        <f t="shared" si="20"/>
        <v>mission</v>
      </c>
      <c r="V942" t="str">
        <f t="shared" si="21"/>
        <v>&lt;div class="landscape-text" style="top:0px;"&gt;&lt;div style="line-height:18.5px;"&gt;&lt;div style="display:inline;"&gt;&lt;div style="display:inline; font-size:18.5px;"&gt;Une fois par tour : si le tour précédent n'était pas le vôtre,&lt;/div&gt;&lt;/div&gt;&lt;br&gt;&lt;div style="display:inline;"&gt;&lt;div style="display:inline; font-size:18.5px;"&gt;jouez un tour supplémentaire après celui-ci&lt;/div&gt;&lt;/div&gt;&lt;br&gt;&lt;div style="display:inline;"&gt;&lt;div style="display:inline; font-size:18.5px;"&gt;pendant lequel vous ne pourrez pas acheter de carte.&lt;/div&gt;&lt;/div&gt;&lt;br&gt;&lt;/div&gt;&lt;/div&gt;</v>
      </c>
    </row>
    <row r="943" spans="1:22" ht="90" x14ac:dyDescent="0.25">
      <c r="A943" t="str">
        <f>IF(AND(MOD(ROW(A938)-1,3)=0,INDEX(artwork.xlsx!G:G,QUOTIENT(ROW(A938)-1,3)+2)&lt;&gt;""),"/* "&amp;INDEX(artwork.xlsx!G:G,QUOTIENT(ROW(A938)-1,3)+2)&amp;" */","  ")&amp;
IF(AND(INDEX(artwork.xlsx!F:F,QUOTIENT(ROW(A938)-1,3)+2)&lt;&gt;""),"/* "&amp;INDEX(artwork.xlsx!F:F,QUOTIENT(ROW(A938)-1,3)+2)&amp;" */","  ")&amp;IF(AND(ISERROR(MATCH("},",B943:B$5003,0)), ISERROR(MATCH("    ];",$A$5:A942,0))),"];","")</f>
        <v xml:space="preserve">  /* landscape */</v>
      </c>
      <c r="B943" t="str">
        <f t="shared" si="17"/>
        <v/>
      </c>
      <c r="C943" s="18" t="str">
        <f>IF(AND(MOD(ROW(A938)-1,3)=0, INDEX(artwork.xlsx!J:J,QUOTIENT(ROW(A938)-1,3)+2)&lt;&gt;""),
     artwork.xlsx!$H$1&amp;": """ &amp;SUBSTITUTE(INDEX(artwork.xlsx!H:H,QUOTIENT(ROW(A938)-1,3)+2)," ","") &amp;""",  " &amp;
     artwork.xlsx!$J$1&amp; ": """ &amp; INDEX(artwork.xlsx!J:J,QUOTIENT(ROW(A938)-1,3)+2) &amp;""",  " &amp;
     artwork.xlsx!$L$1&amp; ": """ &amp; SUBSTITUTE(IF(LEFT(INDEX(artwork.xlsx!L:L,QUOTIENT(ROW(A938)-1,3)+2),4)="http","",artwork.xlsx!$M$1) &amp; INDEX(artwork.xlsx!L:L,QUOTIENT(ROW(A938)-1,3)+2),artwork.xlsx!$N$1,"") &amp; """,",
 IF(AND(MOD(ROW(A938)-1,3)=1,INDEX(artwork.xlsx!J:J,QUOTIENT(ROW(A938)-1,3)+2)&lt;&gt;""),
SUBSTITUTE(    artwork.xlsx!$K$1&amp;": '\\n" &amp;
SUBSTITUTE(SUBSTITUTE(SUBSTITUTE(SUBSTITUTE(SUBSTITUTE(INDEX(artwork.xlsx!K:K,QUOTIENT(ROW(A938)-1,3)+2),"'","\'"),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IF(MOD(ROW(A938)-1,3)=2,"","")))</f>
        <v>text_html: '\
&lt;div class="landscape-text" style="top:0px;"&gt;&lt;div style="line-height:18.5px;"&gt;\
&lt;div style="display:inline;"&gt;&lt;div style="display:inline; font-size:18.5px;"&gt;Une fois par tour : si le tour précédent n\'était pas le vôtre,&lt;/div&gt;&lt;/div&gt;&lt;br&gt;\
&lt;div style="display:inline;"&gt;&lt;div style="display:inline; font-size:18.5px;"&gt;jouez un tour supplémentaire après celui-ci&lt;/div&gt;&lt;/div&gt;&lt;br&gt;\
&lt;div style="display:inline;"&gt;&lt;div style="display:inline; font-size:18.5px;"&gt;pendant lequel vous ne pourrez pas acheter de carte.&lt;/div&gt;&lt;/div&gt;&lt;br&gt;\
&lt;/div&gt;&lt;/div&gt;'</v>
      </c>
      <c r="K943" t="s">
        <v>2104</v>
      </c>
      <c r="U943" t="e">
        <f t="shared" si="20"/>
        <v>#VALUE!</v>
      </c>
      <c r="V943" t="e">
        <f t="shared" si="21"/>
        <v>#VALUE!</v>
      </c>
    </row>
    <row r="944" spans="1:22" x14ac:dyDescent="0.25">
      <c r="A944" t="str">
        <f>IF(AND(MOD(ROW(A939)-1,3)=0,INDEX(artwork.xlsx!G:G,QUOTIENT(ROW(A939)-1,3)+2)&lt;&gt;""),"/* "&amp;INDEX(artwork.xlsx!G:G,QUOTIENT(ROW(A939)-1,3)+2)&amp;" */","  ")&amp;
IF(AND(INDEX(artwork.xlsx!F:F,QUOTIENT(ROW(A939)-1,3)+2)&lt;&gt;""),"/* "&amp;INDEX(artwork.xlsx!F:F,QUOTIENT(ROW(A939)-1,3)+2)&amp;" */","  ")&amp;IF(AND(ISERROR(MATCH("},",B944:B$5003,0)), ISERROR(MATCH("    ];",$A$5:A940,0))),"];","")</f>
        <v xml:space="preserve">  /* landscape */</v>
      </c>
      <c r="B944" t="str">
        <f t="shared" si="17"/>
        <v>},</v>
      </c>
      <c r="C944" s="18" t="str">
        <f>IF(AND(MOD(ROW(A939)-1,3)=0, INDEX(artwork.xlsx!J:J,QUOTIENT(ROW(A939)-1,3)+2)&lt;&gt;""),
     artwork.xlsx!$H$1&amp;": """ &amp;SUBSTITUTE(INDEX(artwork.xlsx!H:H,QUOTIENT(ROW(A939)-1,3)+2)," ","") &amp;""",  " &amp;
     artwork.xlsx!$J$1&amp; ": """ &amp; INDEX(artwork.xlsx!J:J,QUOTIENT(ROW(A939)-1,3)+2) &amp;""",  " &amp;
     artwork.xlsx!$L$1&amp; ": """ &amp; SUBSTITUTE(IF(LEFT(INDEX(artwork.xlsx!L:L,QUOTIENT(ROW(A939)-1,3)+2),4)="http","",artwork.xlsx!$M$1) &amp; INDEX(artwork.xlsx!L:L,QUOTIENT(ROW(A939)-1,3)+2),artwork.xlsx!$N$1,"") &amp; """,",
 IF(AND(MOD(ROW(A939)-1,3)=1,INDEX(artwork.xlsx!J:J,QUOTIENT(ROW(A939)-1,3)+2)&lt;&gt;""),
SUBSTITUTE(    artwork.xlsx!$K$1&amp;": '\\n" &amp;
SUBSTITUTE(SUBSTITUTE(SUBSTITUTE(SUBSTITUTE(SUBSTITUTE(INDEX(artwork.xlsx!K:K,QUOTIENT(ROW(A939)-1,3)+2),"'","\'"),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IF(MOD(ROW(A939)-1,3)=2,"","")))</f>
        <v/>
      </c>
      <c r="J944" t="s">
        <v>2088</v>
      </c>
      <c r="U944" t="e">
        <f t="shared" si="20"/>
        <v>#VALUE!</v>
      </c>
      <c r="V944" t="str">
        <f t="shared" si="21"/>
        <v>ding",  frenchName: "Reconnaissance",  artwork: "http://wiki.dominionstrategy.com/images/a/a3/PathfindingArt.jpg"</v>
      </c>
    </row>
    <row r="945" spans="1:22" x14ac:dyDescent="0.25">
      <c r="A945" t="str">
        <f>IF(AND(MOD(ROW(A940)-1,3)=0,INDEX(artwork.xlsx!G:G,QUOTIENT(ROW(A940)-1,3)+2)&lt;&gt;""),"/* "&amp;INDEX(artwork.xlsx!G:G,QUOTIENT(ROW(A940)-1,3)+2)&amp;" */","  ")&amp;
IF(AND(INDEX(artwork.xlsx!F:F,QUOTIENT(ROW(A940)-1,3)+2)&lt;&gt;""),"/* "&amp;INDEX(artwork.xlsx!F:F,QUOTIENT(ROW(A940)-1,3)+2)&amp;" */","  ")&amp;IF(AND(ISERROR(MATCH("},",B945:B$5003,0)), ISERROR(MATCH("    ];",$A$5:A941,0))),"];","")</f>
        <v xml:space="preserve">  /* landscape */</v>
      </c>
      <c r="B945" t="str">
        <f t="shared" si="17"/>
        <v>{</v>
      </c>
      <c r="C945" s="18" t="str">
        <f>IF(AND(MOD(ROW(A940)-1,3)=0, INDEX(artwork.xlsx!J:J,QUOTIENT(ROW(A940)-1,3)+2)&lt;&gt;""),
     artwork.xlsx!$H$1&amp;": """ &amp;SUBSTITUTE(INDEX(artwork.xlsx!H:H,QUOTIENT(ROW(A940)-1,3)+2)," ","") &amp;""",  " &amp;
     artwork.xlsx!$J$1&amp; ": """ &amp; INDEX(artwork.xlsx!J:J,QUOTIENT(ROW(A940)-1,3)+2) &amp;""",  " &amp;
     artwork.xlsx!$L$1&amp; ": """ &amp; SUBSTITUTE(IF(LEFT(INDEX(artwork.xlsx!L:L,QUOTIENT(ROW(A940)-1,3)+2),4)="http","",artwork.xlsx!$M$1) &amp; INDEX(artwork.xlsx!L:L,QUOTIENT(ROW(A940)-1,3)+2),artwork.xlsx!$N$1,"") &amp; """,",
 IF(AND(MOD(ROW(A940)-1,3)=1,INDEX(artwork.xlsx!J:J,QUOTIENT(ROW(A940)-1,3)+2)&lt;&gt;""),
SUBSTITUTE(    artwork.xlsx!$K$1&amp;": '\\n" &amp;
SUBSTITUTE(SUBSTITUTE(SUBSTITUTE(SUBSTITUTE(SUBSTITUTE(INDEX(artwork.xlsx!K:K,QUOTIENT(ROW(A940)-1,3)+2),"'","\'"),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IF(MOD(ROW(A940)-1,3)=2,"","")))</f>
        <v>id: "pathfinding",  frenchName: "Reconnaissance",  artwork: "http://wiki.dominionstrategy.com/images/a/a3/PathfindingArt.jpg",</v>
      </c>
      <c r="J945" t="s">
        <v>1679</v>
      </c>
      <c r="K945" t="s">
        <v>2105</v>
      </c>
      <c r="U945" t="str">
        <f t="shared" si="20"/>
        <v>pathfinding</v>
      </c>
      <c r="V945" t="str">
        <f t="shared" si="21"/>
        <v>&lt;div class="landscape-text" style="top:0px;"&gt;&lt;div style="line-height:18.5px;"&gt;&lt;div style="display:inline;"&gt;&lt;div style="display:inline; font-size:18.5px;"&gt;Placez votre jeton « +1 Carte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d'abord &lt;b&gt;+1 Carte&lt;/b&gt;.)&lt;/div&gt;&lt;/div&gt;&lt;br&gt;&lt;/div&gt;&lt;/div&gt;&lt;/div&gt;</v>
      </c>
    </row>
    <row r="946" spans="1:22" ht="90" x14ac:dyDescent="0.25">
      <c r="A946" t="str">
        <f>IF(AND(MOD(ROW(A941)-1,3)=0,INDEX(artwork.xlsx!G:G,QUOTIENT(ROW(A941)-1,3)+2)&lt;&gt;""),"/* "&amp;INDEX(artwork.xlsx!G:G,QUOTIENT(ROW(A941)-1,3)+2)&amp;" */","  ")&amp;
IF(AND(INDEX(artwork.xlsx!F:F,QUOTIENT(ROW(A941)-1,3)+2)&lt;&gt;""),"/* "&amp;INDEX(artwork.xlsx!F:F,QUOTIENT(ROW(A941)-1,3)+2)&amp;" */","  ")&amp;IF(AND(ISERROR(MATCH("},",B946:B$5003,0)), ISERROR(MATCH("    ];",$A$5:A945,0))),"];","")</f>
        <v xml:space="preserve">  /* landscape */</v>
      </c>
      <c r="B946" t="str">
        <f t="shared" si="17"/>
        <v/>
      </c>
      <c r="C946" s="18" t="str">
        <f>IF(AND(MOD(ROW(A941)-1,3)=0, INDEX(artwork.xlsx!J:J,QUOTIENT(ROW(A941)-1,3)+2)&lt;&gt;""),
     artwork.xlsx!$H$1&amp;": """ &amp;SUBSTITUTE(INDEX(artwork.xlsx!H:H,QUOTIENT(ROW(A941)-1,3)+2)," ","") &amp;""",  " &amp;
     artwork.xlsx!$J$1&amp; ": """ &amp; INDEX(artwork.xlsx!J:J,QUOTIENT(ROW(A941)-1,3)+2) &amp;""",  " &amp;
     artwork.xlsx!$L$1&amp; ": """ &amp; SUBSTITUTE(IF(LEFT(INDEX(artwork.xlsx!L:L,QUOTIENT(ROW(A941)-1,3)+2),4)="http","",artwork.xlsx!$M$1) &amp; INDEX(artwork.xlsx!L:L,QUOTIENT(ROW(A941)-1,3)+2),artwork.xlsx!$N$1,"") &amp; """,",
 IF(AND(MOD(ROW(A941)-1,3)=1,INDEX(artwork.xlsx!J:J,QUOTIENT(ROW(A941)-1,3)+2)&lt;&gt;""),
SUBSTITUTE(    artwork.xlsx!$K$1&amp;": '\\n" &amp;
SUBSTITUTE(SUBSTITUTE(SUBSTITUTE(SUBSTITUTE(SUBSTITUTE(INDEX(artwork.xlsx!K:K,QUOTIENT(ROW(A941)-1,3)+2),"'","\'"),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IF(MOD(ROW(A941)-1,3)=2,"","")))</f>
        <v>text_html: '\
&lt;div class="landscape-text" style="top:0px;"&gt;&lt;div style="line-height:18.5px;"&gt;\
&lt;div style="display:inline;"&gt;&lt;div style="display:inline; font-size:18.5px;"&gt;Placez votre jeton « +1 Carte »&lt;/div&gt;&lt;/div&gt;&lt;br&gt;\
&lt;div style="display:inline;"&gt;&lt;div style="display:inline; font-size:18.5px;"&gt;sur une pile de cartes Action de la réserve.&lt;/div&gt;&lt;/div&gt;&lt;br&gt;&lt;div style="line-height:12px;"&gt;\
&lt;div style="display:inline;"&gt;&lt;div style="display:inline; font-size:14px;"&gt;(Quand vous jouez une carte de cette pile, obtenez d\'abord &lt;b&gt;+1 Carte&lt;/b&gt;.)&lt;/div&gt;&lt;/div&gt;&lt;br&gt;\
&lt;/div&gt;&lt;/div&gt;&lt;/div&gt;'</v>
      </c>
      <c r="K946" t="s">
        <v>2106</v>
      </c>
      <c r="U946" t="e">
        <f t="shared" si="20"/>
        <v>#VALUE!</v>
      </c>
      <c r="V946" t="e">
        <f t="shared" si="21"/>
        <v>#VALUE!</v>
      </c>
    </row>
    <row r="947" spans="1:22" x14ac:dyDescent="0.25">
      <c r="A947" t="str">
        <f>IF(AND(MOD(ROW(A942)-1,3)=0,INDEX(artwork.xlsx!G:G,QUOTIENT(ROW(A942)-1,3)+2)&lt;&gt;""),"/* "&amp;INDEX(artwork.xlsx!G:G,QUOTIENT(ROW(A942)-1,3)+2)&amp;" */","  ")&amp;
IF(AND(INDEX(artwork.xlsx!F:F,QUOTIENT(ROW(A942)-1,3)+2)&lt;&gt;""),"/* "&amp;INDEX(artwork.xlsx!F:F,QUOTIENT(ROW(A942)-1,3)+2)&amp;" */","  ")&amp;IF(AND(ISERROR(MATCH("},",B947:B$5003,0)), ISERROR(MATCH("    ];",$A$5:A943,0))),"];","")</f>
        <v xml:space="preserve">  /* landscape */</v>
      </c>
      <c r="B947" t="str">
        <f t="shared" si="17"/>
        <v>},</v>
      </c>
      <c r="C947" s="18" t="str">
        <f>IF(AND(MOD(ROW(A942)-1,3)=0, INDEX(artwork.xlsx!J:J,QUOTIENT(ROW(A942)-1,3)+2)&lt;&gt;""),
     artwork.xlsx!$H$1&amp;": """ &amp;SUBSTITUTE(INDEX(artwork.xlsx!H:H,QUOTIENT(ROW(A942)-1,3)+2)," ","") &amp;""",  " &amp;
     artwork.xlsx!$J$1&amp; ": """ &amp; INDEX(artwork.xlsx!J:J,QUOTIENT(ROW(A942)-1,3)+2) &amp;""",  " &amp;
     artwork.xlsx!$L$1&amp; ": """ &amp; SUBSTITUTE(IF(LEFT(INDEX(artwork.xlsx!L:L,QUOTIENT(ROW(A942)-1,3)+2),4)="http","",artwork.xlsx!$M$1) &amp; INDEX(artwork.xlsx!L:L,QUOTIENT(ROW(A942)-1,3)+2),artwork.xlsx!$N$1,"") &amp; """,",
 IF(AND(MOD(ROW(A942)-1,3)=1,INDEX(artwork.xlsx!J:J,QUOTIENT(ROW(A942)-1,3)+2)&lt;&gt;""),
SUBSTITUTE(    artwork.xlsx!$K$1&amp;": '\\n" &amp;
SUBSTITUTE(SUBSTITUTE(SUBSTITUTE(SUBSTITUTE(SUBSTITUTE(INDEX(artwork.xlsx!K:K,QUOTIENT(ROW(A942)-1,3)+2),"'","\'"),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IF(MOD(ROW(A942)-1,3)=2,"","")))</f>
        <v/>
      </c>
      <c r="J947" t="s">
        <v>2088</v>
      </c>
      <c r="U947" t="e">
        <f t="shared" si="20"/>
        <v>#VALUE!</v>
      </c>
      <c r="V947" t="str">
        <f t="shared" si="21"/>
        <v>age",  frenchName: "Pèlerinage",  artwork: "http://wiki.dominionstrategy.com/images/a/a2/PilgrimageArt.jpg"</v>
      </c>
    </row>
    <row r="948" spans="1:22" x14ac:dyDescent="0.25">
      <c r="A948" t="str">
        <f>IF(AND(MOD(ROW(A943)-1,3)=0,INDEX(artwork.xlsx!G:G,QUOTIENT(ROW(A943)-1,3)+2)&lt;&gt;""),"/* "&amp;INDEX(artwork.xlsx!G:G,QUOTIENT(ROW(A943)-1,3)+2)&amp;" */","  ")&amp;
IF(AND(INDEX(artwork.xlsx!F:F,QUOTIENT(ROW(A943)-1,3)+2)&lt;&gt;""),"/* "&amp;INDEX(artwork.xlsx!F:F,QUOTIENT(ROW(A943)-1,3)+2)&amp;" */","  ")&amp;IF(AND(ISERROR(MATCH("},",B948:B$5003,0)), ISERROR(MATCH("    ];",$A$5:A944,0))),"];","")</f>
        <v xml:space="preserve">  /* landscape */</v>
      </c>
      <c r="B948" t="str">
        <f t="shared" si="17"/>
        <v>{</v>
      </c>
      <c r="C948" s="18" t="str">
        <f>IF(AND(MOD(ROW(A943)-1,3)=0, INDEX(artwork.xlsx!J:J,QUOTIENT(ROW(A943)-1,3)+2)&lt;&gt;""),
     artwork.xlsx!$H$1&amp;": """ &amp;SUBSTITUTE(INDEX(artwork.xlsx!H:H,QUOTIENT(ROW(A943)-1,3)+2)," ","") &amp;""",  " &amp;
     artwork.xlsx!$J$1&amp; ": """ &amp; INDEX(artwork.xlsx!J:J,QUOTIENT(ROW(A943)-1,3)+2) &amp;""",  " &amp;
     artwork.xlsx!$L$1&amp; ": """ &amp; SUBSTITUTE(IF(LEFT(INDEX(artwork.xlsx!L:L,QUOTIENT(ROW(A943)-1,3)+2),4)="http","",artwork.xlsx!$M$1) &amp; INDEX(artwork.xlsx!L:L,QUOTIENT(ROW(A943)-1,3)+2),artwork.xlsx!$N$1,"") &amp; """,",
 IF(AND(MOD(ROW(A943)-1,3)=1,INDEX(artwork.xlsx!J:J,QUOTIENT(ROW(A943)-1,3)+2)&lt;&gt;""),
SUBSTITUTE(    artwork.xlsx!$K$1&amp;": '\\n" &amp;
SUBSTITUTE(SUBSTITUTE(SUBSTITUTE(SUBSTITUTE(SUBSTITUTE(INDEX(artwork.xlsx!K:K,QUOTIENT(ROW(A943)-1,3)+2),"'","\'"),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IF(MOD(ROW(A943)-1,3)=2,"","")))</f>
        <v>id: "pilgrimage",  frenchName: "Pèlerinage",  artwork: "http://wiki.dominionstrategy.com/images/a/a2/PilgrimageArt.jpg",</v>
      </c>
      <c r="J948" t="s">
        <v>1679</v>
      </c>
      <c r="K948" t="s">
        <v>2107</v>
      </c>
      <c r="U948" t="str">
        <f t="shared" si="20"/>
        <v>pilgrimage</v>
      </c>
      <c r="V948" t="str">
        <f t="shared" si="21"/>
        <v>&lt;div class="landscape-text" style="top:0px;"&gt;&lt;div style="line-height:14px;"&gt;&lt;div style="display:inline;"&gt;&lt;div style="display:inline; font-size:14px;"&gt;Une fois par tour : Retournez votre jeton « Voyage » (placez-le face&lt;/div&gt;&lt;/div&gt;&lt;br&gt;&lt;div style="display:inline;"&gt;&lt;div style="display:inline; font-size:14px;"&gt;visible au début de la partie); s'il est facile visible, choisissez jusqu'à&lt;/div&gt;&lt;/div&gt;&lt;br&gt;&lt;div style="display:inline;"&gt;&lt;div style="display:inline; font-size:14px;"&gt;3 cartes différentes en jeu et recevez un exemplaire de chacune.&lt;/div&gt;&lt;/div&gt;&lt;br&gt;&lt;/div&gt;&lt;/div&gt;</v>
      </c>
    </row>
    <row r="949" spans="1:22" ht="90" x14ac:dyDescent="0.25">
      <c r="A949" t="str">
        <f>IF(AND(MOD(ROW(A944)-1,3)=0,INDEX(artwork.xlsx!G:G,QUOTIENT(ROW(A944)-1,3)+2)&lt;&gt;""),"/* "&amp;INDEX(artwork.xlsx!G:G,QUOTIENT(ROW(A944)-1,3)+2)&amp;" */","  ")&amp;
IF(AND(INDEX(artwork.xlsx!F:F,QUOTIENT(ROW(A944)-1,3)+2)&lt;&gt;""),"/* "&amp;INDEX(artwork.xlsx!F:F,QUOTIENT(ROW(A944)-1,3)+2)&amp;" */","  ")&amp;IF(AND(ISERROR(MATCH("},",B949:B$5003,0)), ISERROR(MATCH("    ];",$A$5:A948,0))),"];","")</f>
        <v xml:space="preserve">  /* landscape */</v>
      </c>
      <c r="B949" t="str">
        <f t="shared" si="17"/>
        <v/>
      </c>
      <c r="C949" s="18" t="str">
        <f>IF(AND(MOD(ROW(A944)-1,3)=0, INDEX(artwork.xlsx!J:J,QUOTIENT(ROW(A944)-1,3)+2)&lt;&gt;""),
     artwork.xlsx!$H$1&amp;": """ &amp;SUBSTITUTE(INDEX(artwork.xlsx!H:H,QUOTIENT(ROW(A944)-1,3)+2)," ","") &amp;""",  " &amp;
     artwork.xlsx!$J$1&amp; ": """ &amp; INDEX(artwork.xlsx!J:J,QUOTIENT(ROW(A944)-1,3)+2) &amp;""",  " &amp;
     artwork.xlsx!$L$1&amp; ": """ &amp; SUBSTITUTE(IF(LEFT(INDEX(artwork.xlsx!L:L,QUOTIENT(ROW(A944)-1,3)+2),4)="http","",artwork.xlsx!$M$1) &amp; INDEX(artwork.xlsx!L:L,QUOTIENT(ROW(A944)-1,3)+2),artwork.xlsx!$N$1,"") &amp; """,",
 IF(AND(MOD(ROW(A944)-1,3)=1,INDEX(artwork.xlsx!J:J,QUOTIENT(ROW(A944)-1,3)+2)&lt;&gt;""),
SUBSTITUTE(    artwork.xlsx!$K$1&amp;": '\\n" &amp;
SUBSTITUTE(SUBSTITUTE(SUBSTITUTE(SUBSTITUTE(SUBSTITUTE(INDEX(artwork.xlsx!K:K,QUOTIENT(ROW(A944)-1,3)+2),"'","\'"),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IF(MOD(ROW(A944)-1,3)=2,"","")))</f>
        <v>text_html: '\
&lt;div class="landscape-text" style="top:0px;"&gt;&lt;div style="line-height:14px;"&gt;\
&lt;div style="display:inline;"&gt;&lt;div style="display:inline; font-size:14px;"&gt;Une fois par tour : Retournez votre jeton « Voyage » (placez-le face&lt;/div&gt;&lt;/div&gt;&lt;br&gt;\
&lt;div style="display:inline;"&gt;&lt;div style="display:inline; font-size:14px;"&gt;visible au début de la partie); s\'il est facile visible, choisissez jusqu\'à&lt;/div&gt;&lt;/div&gt;&lt;br&gt;\
&lt;div style="display:inline;"&gt;&lt;div style="display:inline; font-size:14px;"&gt;3 cartes différentes en jeu et recevez un exemplaire de chacune.&lt;/div&gt;&lt;/div&gt;&lt;br&gt;\
&lt;/div&gt;&lt;/div&gt;'</v>
      </c>
      <c r="K949" t="s">
        <v>2108</v>
      </c>
      <c r="U949" t="e">
        <f t="shared" si="20"/>
        <v>#VALUE!</v>
      </c>
      <c r="V949" t="e">
        <f t="shared" si="21"/>
        <v>#VALUE!</v>
      </c>
    </row>
    <row r="950" spans="1:22" x14ac:dyDescent="0.25">
      <c r="A950" t="str">
        <f>IF(AND(MOD(ROW(A945)-1,3)=0,INDEX(artwork.xlsx!G:G,QUOTIENT(ROW(A945)-1,3)+2)&lt;&gt;""),"/* "&amp;INDEX(artwork.xlsx!G:G,QUOTIENT(ROW(A945)-1,3)+2)&amp;" */","  ")&amp;
IF(AND(INDEX(artwork.xlsx!F:F,QUOTIENT(ROW(A945)-1,3)+2)&lt;&gt;""),"/* "&amp;INDEX(artwork.xlsx!F:F,QUOTIENT(ROW(A945)-1,3)+2)&amp;" */","  ")&amp;IF(AND(ISERROR(MATCH("},",B950:B$5003,0)), ISERROR(MATCH("    ];",$A$5:A946,0))),"];","")</f>
        <v xml:space="preserve">  /* landscape */</v>
      </c>
      <c r="B950" t="str">
        <f t="shared" si="17"/>
        <v>},</v>
      </c>
      <c r="C950" s="18" t="str">
        <f>IF(AND(MOD(ROW(A945)-1,3)=0, INDEX(artwork.xlsx!J:J,QUOTIENT(ROW(A945)-1,3)+2)&lt;&gt;""),
     artwork.xlsx!$H$1&amp;": """ &amp;SUBSTITUTE(INDEX(artwork.xlsx!H:H,QUOTIENT(ROW(A945)-1,3)+2)," ","") &amp;""",  " &amp;
     artwork.xlsx!$J$1&amp; ": """ &amp; INDEX(artwork.xlsx!J:J,QUOTIENT(ROW(A945)-1,3)+2) &amp;""",  " &amp;
     artwork.xlsx!$L$1&amp; ": """ &amp; SUBSTITUTE(IF(LEFT(INDEX(artwork.xlsx!L:L,QUOTIENT(ROW(A945)-1,3)+2),4)="http","",artwork.xlsx!$M$1) &amp; INDEX(artwork.xlsx!L:L,QUOTIENT(ROW(A945)-1,3)+2),artwork.xlsx!$N$1,"") &amp; """,",
 IF(AND(MOD(ROW(A945)-1,3)=1,INDEX(artwork.xlsx!J:J,QUOTIENT(ROW(A945)-1,3)+2)&lt;&gt;""),
SUBSTITUTE(    artwork.xlsx!$K$1&amp;": '\\n" &amp;
SUBSTITUTE(SUBSTITUTE(SUBSTITUTE(SUBSTITUTE(SUBSTITUTE(INDEX(artwork.xlsx!K:K,QUOTIENT(ROW(A945)-1,3)+2),"'","\'"),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IF(MOD(ROW(A945)-1,3)=2,"","")))</f>
        <v/>
      </c>
      <c r="J950" t="s">
        <v>2088</v>
      </c>
      <c r="U950" t="e">
        <f t="shared" si="20"/>
        <v>#VALUE!</v>
      </c>
      <c r="V950" t="str">
        <f t="shared" si="21"/>
        <v xml:space="preserve"> frenchName: "Plan de bataille",  artwork: "http://wiki.dominionstrategy.com/images/f/f2/PlanArt.jpg"</v>
      </c>
    </row>
    <row r="951" spans="1:22" x14ac:dyDescent="0.25">
      <c r="A951" t="str">
        <f>IF(AND(MOD(ROW(A946)-1,3)=0,INDEX(artwork.xlsx!G:G,QUOTIENT(ROW(A946)-1,3)+2)&lt;&gt;""),"/* "&amp;INDEX(artwork.xlsx!G:G,QUOTIENT(ROW(A946)-1,3)+2)&amp;" */","  ")&amp;
IF(AND(INDEX(artwork.xlsx!F:F,QUOTIENT(ROW(A946)-1,3)+2)&lt;&gt;""),"/* "&amp;INDEX(artwork.xlsx!F:F,QUOTIENT(ROW(A946)-1,3)+2)&amp;" */","  ")&amp;IF(AND(ISERROR(MATCH("},",B951:B$5003,0)), ISERROR(MATCH("    ];",$A$5:A947,0))),"];","")</f>
        <v xml:space="preserve">  /* landscape */</v>
      </c>
      <c r="B951" t="str">
        <f t="shared" si="17"/>
        <v>{</v>
      </c>
      <c r="C951" s="18" t="str">
        <f>IF(AND(MOD(ROW(A946)-1,3)=0, INDEX(artwork.xlsx!J:J,QUOTIENT(ROW(A946)-1,3)+2)&lt;&gt;""),
     artwork.xlsx!$H$1&amp;": """ &amp;SUBSTITUTE(INDEX(artwork.xlsx!H:H,QUOTIENT(ROW(A946)-1,3)+2)," ","") &amp;""",  " &amp;
     artwork.xlsx!$J$1&amp; ": """ &amp; INDEX(artwork.xlsx!J:J,QUOTIENT(ROW(A946)-1,3)+2) &amp;""",  " &amp;
     artwork.xlsx!$L$1&amp; ": """ &amp; SUBSTITUTE(IF(LEFT(INDEX(artwork.xlsx!L:L,QUOTIENT(ROW(A946)-1,3)+2),4)="http","",artwork.xlsx!$M$1) &amp; INDEX(artwork.xlsx!L:L,QUOTIENT(ROW(A946)-1,3)+2),artwork.xlsx!$N$1,"") &amp; """,",
 IF(AND(MOD(ROW(A946)-1,3)=1,INDEX(artwork.xlsx!J:J,QUOTIENT(ROW(A946)-1,3)+2)&lt;&gt;""),
SUBSTITUTE(    artwork.xlsx!$K$1&amp;": '\\n" &amp;
SUBSTITUTE(SUBSTITUTE(SUBSTITUTE(SUBSTITUTE(SUBSTITUTE(INDEX(artwork.xlsx!K:K,QUOTIENT(ROW(A946)-1,3)+2),"'","\'"),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IF(MOD(ROW(A946)-1,3)=2,"","")))</f>
        <v>id: "plan",  frenchName: "Plan de bataille",  artwork: "http://wiki.dominionstrategy.com/images/5/53/Battle_PlanArt.jpg",</v>
      </c>
      <c r="J951" t="s">
        <v>1679</v>
      </c>
      <c r="K951" t="s">
        <v>2109</v>
      </c>
      <c r="U951" t="str">
        <f t="shared" si="20"/>
        <v>plan</v>
      </c>
      <c r="V951" t="str">
        <f t="shared" si="21"/>
        <v>&lt;div class="landscape-text" style="top:0px;"&gt;&lt;div style="line-height:18.5px;"&gt;&lt;div style="display:inline;"&gt;&lt;div style="display:inline; font-size:18.5px;"&gt;Placez votre jeton « Écart » sur une pile de cartes Action&lt;/div&gt;&lt;/div&gt;&lt;br&gt;&lt;div style="display:inline;"&gt;&lt;div style="display:inline; font-size:18.5px;"&gt;de la réserve. &lt;/div&gt;&lt;div style="display:inline; font-size:14px;"&gt;(Quand vous achetez une carte de cette pile,&lt;/div&gt;&lt;/div&gt;&lt;br&gt;&lt;div style="line-height:12px;"&gt;&lt;div style="display:inline;"&gt;&lt;div style="display:inline; font-size:14px;"&gt;vous pouvez écarter une carte de votre main.)&lt;/div&gt;&lt;/div&gt;&lt;br&gt;&lt;/div&gt;&lt;/div&gt;&lt;/div&gt;</v>
      </c>
    </row>
    <row r="952" spans="1:22" ht="105" x14ac:dyDescent="0.25">
      <c r="A952" t="str">
        <f>IF(AND(MOD(ROW(A947)-1,3)=0,INDEX(artwork.xlsx!G:G,QUOTIENT(ROW(A947)-1,3)+2)&lt;&gt;""),"/* "&amp;INDEX(artwork.xlsx!G:G,QUOTIENT(ROW(A947)-1,3)+2)&amp;" */","  ")&amp;
IF(AND(INDEX(artwork.xlsx!F:F,QUOTIENT(ROW(A947)-1,3)+2)&lt;&gt;""),"/* "&amp;INDEX(artwork.xlsx!F:F,QUOTIENT(ROW(A947)-1,3)+2)&amp;" */","  ")&amp;IF(AND(ISERROR(MATCH("},",B952:B$5003,0)), ISERROR(MATCH("    ];",$A$5:A951,0))),"];","")</f>
        <v xml:space="preserve">  /* landscape */</v>
      </c>
      <c r="B952" t="str">
        <f t="shared" si="17"/>
        <v/>
      </c>
      <c r="C952" s="18" t="str">
        <f>IF(AND(MOD(ROW(A947)-1,3)=0, INDEX(artwork.xlsx!J:J,QUOTIENT(ROW(A947)-1,3)+2)&lt;&gt;""),
     artwork.xlsx!$H$1&amp;": """ &amp;SUBSTITUTE(INDEX(artwork.xlsx!H:H,QUOTIENT(ROW(A947)-1,3)+2)," ","") &amp;""",  " &amp;
     artwork.xlsx!$J$1&amp; ": """ &amp; INDEX(artwork.xlsx!J:J,QUOTIENT(ROW(A947)-1,3)+2) &amp;""",  " &amp;
     artwork.xlsx!$L$1&amp; ": """ &amp; SUBSTITUTE(IF(LEFT(INDEX(artwork.xlsx!L:L,QUOTIENT(ROW(A947)-1,3)+2),4)="http","",artwork.xlsx!$M$1) &amp; INDEX(artwork.xlsx!L:L,QUOTIENT(ROW(A947)-1,3)+2),artwork.xlsx!$N$1,"") &amp; """,",
 IF(AND(MOD(ROW(A947)-1,3)=1,INDEX(artwork.xlsx!J:J,QUOTIENT(ROW(A947)-1,3)+2)&lt;&gt;""),
SUBSTITUTE(    artwork.xlsx!$K$1&amp;": '\\n" &amp;
SUBSTITUTE(SUBSTITUTE(SUBSTITUTE(SUBSTITUTE(SUBSTITUTE(INDEX(artwork.xlsx!K:K,QUOTIENT(ROW(A947)-1,3)+2),"'","\'"),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IF(MOD(ROW(A947)-1,3)=2,"","")))</f>
        <v>text_html: '\
&lt;div class="landscape-text" style="top:0px;"&gt;&lt;div style="line-height:18.5px;"&gt;\
&lt;div style="display:inline;"&gt;&lt;div style="display:inline; font-size:18.5px;"&gt;Placez votre jeton « Écart » sur une pile de cartes Action&lt;/div&gt;&lt;/div&gt;&lt;br&gt;\
&lt;div style="display:inline;"&gt;&lt;div style="display:inline; font-size:18.5px;"&gt;de la réserve. &lt;/div&gt;&lt;div style="display:inline; font-size:14px;"&gt;(Quand vous achetez une carte de cette pile,&lt;/div&gt;&lt;/div&gt;&lt;br&gt;&lt;div style="line-height:12px;"&gt;\
&lt;div style="display:inline;"&gt;&lt;div style="display:inline; font-size:14px;"&gt;vous pouvez écarter une carte de votre main.)&lt;/div&gt;&lt;/div&gt;&lt;br&gt;\
&lt;/div&gt;&lt;/div&gt;&lt;/div&gt;'</v>
      </c>
      <c r="K952" t="s">
        <v>2110</v>
      </c>
      <c r="U952" t="e">
        <f t="shared" si="20"/>
        <v>#VALUE!</v>
      </c>
      <c r="V952" t="e">
        <f t="shared" si="21"/>
        <v>#VALUE!</v>
      </c>
    </row>
    <row r="953" spans="1:22" x14ac:dyDescent="0.25">
      <c r="A953" t="str">
        <f>IF(AND(MOD(ROW(A948)-1,3)=0,INDEX(artwork.xlsx!G:G,QUOTIENT(ROW(A948)-1,3)+2)&lt;&gt;""),"/* "&amp;INDEX(artwork.xlsx!G:G,QUOTIENT(ROW(A948)-1,3)+2)&amp;" */","  ")&amp;
IF(AND(INDEX(artwork.xlsx!F:F,QUOTIENT(ROW(A948)-1,3)+2)&lt;&gt;""),"/* "&amp;INDEX(artwork.xlsx!F:F,QUOTIENT(ROW(A948)-1,3)+2)&amp;" */","  ")&amp;IF(AND(ISERROR(MATCH("},",B953:B$5003,0)), ISERROR(MATCH("    ];",$A$5:A949,0))),"];","")</f>
        <v xml:space="preserve">  /* landscape */</v>
      </c>
      <c r="B953" t="str">
        <f t="shared" si="17"/>
        <v>},</v>
      </c>
      <c r="C953" s="18" t="str">
        <f>IF(AND(MOD(ROW(A948)-1,3)=0, INDEX(artwork.xlsx!J:J,QUOTIENT(ROW(A948)-1,3)+2)&lt;&gt;""),
     artwork.xlsx!$H$1&amp;": """ &amp;SUBSTITUTE(INDEX(artwork.xlsx!H:H,QUOTIENT(ROW(A948)-1,3)+2)," ","") &amp;""",  " &amp;
     artwork.xlsx!$J$1&amp; ": """ &amp; INDEX(artwork.xlsx!J:J,QUOTIENT(ROW(A948)-1,3)+2) &amp;""",  " &amp;
     artwork.xlsx!$L$1&amp; ": """ &amp; SUBSTITUTE(IF(LEFT(INDEX(artwork.xlsx!L:L,QUOTIENT(ROW(A948)-1,3)+2),4)="http","",artwork.xlsx!$M$1) &amp; INDEX(artwork.xlsx!L:L,QUOTIENT(ROW(A948)-1,3)+2),artwork.xlsx!$N$1,"") &amp; """,",
 IF(AND(MOD(ROW(A948)-1,3)=1,INDEX(artwork.xlsx!J:J,QUOTIENT(ROW(A948)-1,3)+2)&lt;&gt;""),
SUBSTITUTE(    artwork.xlsx!$K$1&amp;": '\\n" &amp;
SUBSTITUTE(SUBSTITUTE(SUBSTITUTE(SUBSTITUTE(SUBSTITUTE(INDEX(artwork.xlsx!K:K,QUOTIENT(ROW(A948)-1,3)+2),"'","\'"),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IF(MOD(ROW(A948)-1,3)=2,"","")))</f>
        <v/>
      </c>
      <c r="J953" t="s">
        <v>2088</v>
      </c>
      <c r="U953" t="e">
        <f t="shared" si="20"/>
        <v>#VALUE!</v>
      </c>
      <c r="V953" t="str">
        <f t="shared" si="21"/>
        <v xml:space="preserve">  frenchName: "Quête",  artwork: "http://wiki.dominionstrategy.com/images/b/b9/QuestArt.jpg"</v>
      </c>
    </row>
    <row r="954" spans="1:22" x14ac:dyDescent="0.25">
      <c r="A954" t="str">
        <f>IF(AND(MOD(ROW(A949)-1,3)=0,INDEX(artwork.xlsx!G:G,QUOTIENT(ROW(A949)-1,3)+2)&lt;&gt;""),"/* "&amp;INDEX(artwork.xlsx!G:G,QUOTIENT(ROW(A949)-1,3)+2)&amp;" */","  ")&amp;
IF(AND(INDEX(artwork.xlsx!F:F,QUOTIENT(ROW(A949)-1,3)+2)&lt;&gt;""),"/* "&amp;INDEX(artwork.xlsx!F:F,QUOTIENT(ROW(A949)-1,3)+2)&amp;" */","  ")&amp;IF(AND(ISERROR(MATCH("},",B954:B$5003,0)), ISERROR(MATCH("    ];",$A$5:A950,0))),"];","")</f>
        <v xml:space="preserve">  /* landscape */</v>
      </c>
      <c r="B954" t="str">
        <f t="shared" si="17"/>
        <v>{</v>
      </c>
      <c r="C954" s="18" t="str">
        <f>IF(AND(MOD(ROW(A949)-1,3)=0, INDEX(artwork.xlsx!J:J,QUOTIENT(ROW(A949)-1,3)+2)&lt;&gt;""),
     artwork.xlsx!$H$1&amp;": """ &amp;SUBSTITUTE(INDEX(artwork.xlsx!H:H,QUOTIENT(ROW(A949)-1,3)+2)," ","") &amp;""",  " &amp;
     artwork.xlsx!$J$1&amp; ": """ &amp; INDEX(artwork.xlsx!J:J,QUOTIENT(ROW(A949)-1,3)+2) &amp;""",  " &amp;
     artwork.xlsx!$L$1&amp; ": """ &amp; SUBSTITUTE(IF(LEFT(INDEX(artwork.xlsx!L:L,QUOTIENT(ROW(A949)-1,3)+2),4)="http","",artwork.xlsx!$M$1) &amp; INDEX(artwork.xlsx!L:L,QUOTIENT(ROW(A949)-1,3)+2),artwork.xlsx!$N$1,"") &amp; """,",
 IF(AND(MOD(ROW(A949)-1,3)=1,INDEX(artwork.xlsx!J:J,QUOTIENT(ROW(A949)-1,3)+2)&lt;&gt;""),
SUBSTITUTE(    artwork.xlsx!$K$1&amp;": '\\n" &amp;
SUBSTITUTE(SUBSTITUTE(SUBSTITUTE(SUBSTITUTE(SUBSTITUTE(INDEX(artwork.xlsx!K:K,QUOTIENT(ROW(A949)-1,3)+2),"'","\'"),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IF(MOD(ROW(A949)-1,3)=2,"","")))</f>
        <v>id: "quest",  frenchName: "Quête",  artwork: "http://wiki.dominionstrategy.com/images/9/96/ConquestArt.jpg",</v>
      </c>
      <c r="J954" t="s">
        <v>1679</v>
      </c>
      <c r="K954" t="s">
        <v>2111</v>
      </c>
      <c r="U954" t="str">
        <f t="shared" si="20"/>
        <v>quest</v>
      </c>
      <c r="V954" t="str">
        <f t="shared" si="21"/>
        <v>&lt;div class="landscape-text" style="top:6px;"&gt;&lt;div style="line-height:18.5px;"&gt;&lt;div style="display:inline;"&gt;&lt;div style="display:inline; font-size:18.5px;"&gt;Vous pouvez défausser une carte Attaque, deux&lt;/div&gt;&lt;/div&gt;&lt;br&gt;&lt;div style="display:inline;"&gt;&lt;div style="display:inline; font-size:18.5px;"&gt;Malédictions ou six cartes. Dans ce cas, recevez un Or.&lt;/div&gt;&lt;/div&gt;&lt;br&gt;&lt;/div&gt;&lt;/div&gt;</v>
      </c>
    </row>
    <row r="955" spans="1:22" ht="75" x14ac:dyDescent="0.25">
      <c r="A955" t="str">
        <f>IF(AND(MOD(ROW(A950)-1,3)=0,INDEX(artwork.xlsx!G:G,QUOTIENT(ROW(A950)-1,3)+2)&lt;&gt;""),"/* "&amp;INDEX(artwork.xlsx!G:G,QUOTIENT(ROW(A950)-1,3)+2)&amp;" */","  ")&amp;
IF(AND(INDEX(artwork.xlsx!F:F,QUOTIENT(ROW(A950)-1,3)+2)&lt;&gt;""),"/* "&amp;INDEX(artwork.xlsx!F:F,QUOTIENT(ROW(A950)-1,3)+2)&amp;" */","  ")&amp;IF(AND(ISERROR(MATCH("},",B955:B$5003,0)), ISERROR(MATCH("    ];",$A$5:A954,0))),"];","")</f>
        <v xml:space="preserve">  /* landscape */</v>
      </c>
      <c r="B955" t="str">
        <f t="shared" si="17"/>
        <v/>
      </c>
      <c r="C955" s="18" t="str">
        <f>IF(AND(MOD(ROW(A950)-1,3)=0, INDEX(artwork.xlsx!J:J,QUOTIENT(ROW(A950)-1,3)+2)&lt;&gt;""),
     artwork.xlsx!$H$1&amp;": """ &amp;SUBSTITUTE(INDEX(artwork.xlsx!H:H,QUOTIENT(ROW(A950)-1,3)+2)," ","") &amp;""",  " &amp;
     artwork.xlsx!$J$1&amp; ": """ &amp; INDEX(artwork.xlsx!J:J,QUOTIENT(ROW(A950)-1,3)+2) &amp;""",  " &amp;
     artwork.xlsx!$L$1&amp; ": """ &amp; SUBSTITUTE(IF(LEFT(INDEX(artwork.xlsx!L:L,QUOTIENT(ROW(A950)-1,3)+2),4)="http","",artwork.xlsx!$M$1) &amp; INDEX(artwork.xlsx!L:L,QUOTIENT(ROW(A950)-1,3)+2),artwork.xlsx!$N$1,"") &amp; """,",
 IF(AND(MOD(ROW(A950)-1,3)=1,INDEX(artwork.xlsx!J:J,QUOTIENT(ROW(A950)-1,3)+2)&lt;&gt;""),
SUBSTITUTE(    artwork.xlsx!$K$1&amp;": '\\n" &amp;
SUBSTITUTE(SUBSTITUTE(SUBSTITUTE(SUBSTITUTE(SUBSTITUTE(INDEX(artwork.xlsx!K:K,QUOTIENT(ROW(A950)-1,3)+2),"'","\'"),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IF(MOD(ROW(A950)-1,3)=2,"","")))</f>
        <v>text_html: '\
&lt;div class="landscape-text" style="top:6px;"&gt;&lt;div style="line-height:18.5px;"&gt;\
&lt;div style="display:inline;"&gt;&lt;div style="display:inline; font-size:18.5px;"&gt;Vous pouvez défausser une carte Attaque, deux&lt;/div&gt;&lt;/div&gt;&lt;br&gt;\
&lt;div style="display:inline;"&gt;&lt;div style="display:inline; font-size:18.5px;"&gt;Malédictions ou six cartes. Dans ce cas, recevez un Or.&lt;/div&gt;&lt;/div&gt;&lt;br&gt;\
&lt;/div&gt;&lt;/div&gt;'</v>
      </c>
      <c r="K955" t="s">
        <v>2112</v>
      </c>
      <c r="U955" t="e">
        <f t="shared" si="20"/>
        <v>#VALUE!</v>
      </c>
      <c r="V955" t="e">
        <f t="shared" si="21"/>
        <v>#VALUE!</v>
      </c>
    </row>
    <row r="956" spans="1:22" x14ac:dyDescent="0.25">
      <c r="A956" t="str">
        <f>IF(AND(MOD(ROW(A951)-1,3)=0,INDEX(artwork.xlsx!G:G,QUOTIENT(ROW(A951)-1,3)+2)&lt;&gt;""),"/* "&amp;INDEX(artwork.xlsx!G:G,QUOTIENT(ROW(A951)-1,3)+2)&amp;" */","  ")&amp;
IF(AND(INDEX(artwork.xlsx!F:F,QUOTIENT(ROW(A951)-1,3)+2)&lt;&gt;""),"/* "&amp;INDEX(artwork.xlsx!F:F,QUOTIENT(ROW(A951)-1,3)+2)&amp;" */","  ")&amp;IF(AND(ISERROR(MATCH("},",B956:B$5003,0)), ISERROR(MATCH("    ];",$A$5:A952,0))),"];","")</f>
        <v xml:space="preserve">  /* landscape */</v>
      </c>
      <c r="B956" t="str">
        <f t="shared" si="17"/>
        <v>},</v>
      </c>
      <c r="C956" s="18" t="str">
        <f>IF(AND(MOD(ROW(A951)-1,3)=0, INDEX(artwork.xlsx!J:J,QUOTIENT(ROW(A951)-1,3)+2)&lt;&gt;""),
     artwork.xlsx!$H$1&amp;": """ &amp;SUBSTITUTE(INDEX(artwork.xlsx!H:H,QUOTIENT(ROW(A951)-1,3)+2)," ","") &amp;""",  " &amp;
     artwork.xlsx!$J$1&amp; ": """ &amp; INDEX(artwork.xlsx!J:J,QUOTIENT(ROW(A951)-1,3)+2) &amp;""",  " &amp;
     artwork.xlsx!$L$1&amp; ": """ &amp; SUBSTITUTE(IF(LEFT(INDEX(artwork.xlsx!L:L,QUOTIENT(ROW(A951)-1,3)+2),4)="http","",artwork.xlsx!$M$1) &amp; INDEX(artwork.xlsx!L:L,QUOTIENT(ROW(A951)-1,3)+2),artwork.xlsx!$N$1,"") &amp; """,",
 IF(AND(MOD(ROW(A951)-1,3)=1,INDEX(artwork.xlsx!J:J,QUOTIENT(ROW(A951)-1,3)+2)&lt;&gt;""),
SUBSTITUTE(    artwork.xlsx!$K$1&amp;": '\\n" &amp;
SUBSTITUTE(SUBSTITUTE(SUBSTITUTE(SUBSTITUTE(SUBSTITUTE(INDEX(artwork.xlsx!K:K,QUOTIENT(ROW(A951)-1,3)+2),"'","\'"),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IF(MOD(ROW(A951)-1,3)=2,"","")))</f>
        <v/>
      </c>
      <c r="J956" t="s">
        <v>2088</v>
      </c>
      <c r="U956" t="e">
        <f t="shared" si="20"/>
        <v>#VALUE!</v>
      </c>
      <c r="V956" t="str">
        <f t="shared" si="21"/>
        <v xml:space="preserve"> frenchName: "Raid",  artwork: "http://wiki.dominionstrategy.com/images/2/21/RaidArt.jpg"</v>
      </c>
    </row>
    <row r="957" spans="1:22" x14ac:dyDescent="0.25">
      <c r="A957" t="str">
        <f>IF(AND(MOD(ROW(A952)-1,3)=0,INDEX(artwork.xlsx!G:G,QUOTIENT(ROW(A952)-1,3)+2)&lt;&gt;""),"/* "&amp;INDEX(artwork.xlsx!G:G,QUOTIENT(ROW(A952)-1,3)+2)&amp;" */","  ")&amp;
IF(AND(INDEX(artwork.xlsx!F:F,QUOTIENT(ROW(A952)-1,3)+2)&lt;&gt;""),"/* "&amp;INDEX(artwork.xlsx!F:F,QUOTIENT(ROW(A952)-1,3)+2)&amp;" */","  ")&amp;IF(AND(ISERROR(MATCH("},",B957:B$5003,0)), ISERROR(MATCH("    ];",$A$5:A953,0))),"];","")</f>
        <v xml:space="preserve">  /* landscape */</v>
      </c>
      <c r="B957" t="str">
        <f t="shared" si="17"/>
        <v>{</v>
      </c>
      <c r="C957" s="18" t="str">
        <f>IF(AND(MOD(ROW(A952)-1,3)=0, INDEX(artwork.xlsx!J:J,QUOTIENT(ROW(A952)-1,3)+2)&lt;&gt;""),
     artwork.xlsx!$H$1&amp;": """ &amp;SUBSTITUTE(INDEX(artwork.xlsx!H:H,QUOTIENT(ROW(A952)-1,3)+2)," ","") &amp;""",  " &amp;
     artwork.xlsx!$J$1&amp; ": """ &amp; INDEX(artwork.xlsx!J:J,QUOTIENT(ROW(A952)-1,3)+2) &amp;""",  " &amp;
     artwork.xlsx!$L$1&amp; ": """ &amp; SUBSTITUTE(IF(LEFT(INDEX(artwork.xlsx!L:L,QUOTIENT(ROW(A952)-1,3)+2),4)="http","",artwork.xlsx!$M$1) &amp; INDEX(artwork.xlsx!L:L,QUOTIENT(ROW(A952)-1,3)+2),artwork.xlsx!$N$1,"") &amp; """,",
 IF(AND(MOD(ROW(A952)-1,3)=1,INDEX(artwork.xlsx!J:J,QUOTIENT(ROW(A952)-1,3)+2)&lt;&gt;""),
SUBSTITUTE(    artwork.xlsx!$K$1&amp;": '\\n" &amp;
SUBSTITUTE(SUBSTITUTE(SUBSTITUTE(SUBSTITUTE(SUBSTITUTE(INDEX(artwork.xlsx!K:K,QUOTIENT(ROW(A952)-1,3)+2),"'","\'"),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IF(MOD(ROW(A952)-1,3)=2,"","")))</f>
        <v>id: "raid",  frenchName: "Raid",  artwork: "http://wiki.dominionstrategy.com/images/2/21/RaidArt.jpg",</v>
      </c>
      <c r="J957" t="s">
        <v>1679</v>
      </c>
      <c r="K957" t="s">
        <v>2113</v>
      </c>
      <c r="U957" t="str">
        <f t="shared" si="20"/>
        <v>raid</v>
      </c>
      <c r="V957" t="str">
        <f t="shared" si="21"/>
        <v>&lt;div class="landscape-text" style="top:6px;"&gt;&lt;div style="line-height:18.5px;"&gt;&lt;div style="display:inline;"&gt;&lt;div style="display:inline; font-size:16px;"&gt;Recevez un Argent par Argent que vous avez en jeu. Tous&lt;/div&gt;&lt;/div&gt;&lt;br&gt;&lt;div style="display:inline;"&gt;&lt;div style="display:inline; font-size:16px;"&gt;vos adversaires placent leur jeton « -1 Carte » sur leur pioche.&lt;/div&gt;&lt;/div&gt;&lt;br&gt;&lt;/div&gt;</v>
      </c>
    </row>
    <row r="958" spans="1:22" ht="75" x14ac:dyDescent="0.25">
      <c r="A958" t="str">
        <f>IF(AND(MOD(ROW(A953)-1,3)=0,INDEX(artwork.xlsx!G:G,QUOTIENT(ROW(A953)-1,3)+2)&lt;&gt;""),"/* "&amp;INDEX(artwork.xlsx!G:G,QUOTIENT(ROW(A953)-1,3)+2)&amp;" */","  ")&amp;
IF(AND(INDEX(artwork.xlsx!F:F,QUOTIENT(ROW(A953)-1,3)+2)&lt;&gt;""),"/* "&amp;INDEX(artwork.xlsx!F:F,QUOTIENT(ROW(A953)-1,3)+2)&amp;" */","  ")&amp;IF(AND(ISERROR(MATCH("},",B958:B$5003,0)), ISERROR(MATCH("    ];",$A$5:A957,0))),"];","")</f>
        <v xml:space="preserve">  /* landscape */</v>
      </c>
      <c r="B958" t="str">
        <f t="shared" si="17"/>
        <v/>
      </c>
      <c r="C958" s="18" t="str">
        <f>IF(AND(MOD(ROW(A953)-1,3)=0, INDEX(artwork.xlsx!J:J,QUOTIENT(ROW(A953)-1,3)+2)&lt;&gt;""),
     artwork.xlsx!$H$1&amp;": """ &amp;SUBSTITUTE(INDEX(artwork.xlsx!H:H,QUOTIENT(ROW(A953)-1,3)+2)," ","") &amp;""",  " &amp;
     artwork.xlsx!$J$1&amp; ": """ &amp; INDEX(artwork.xlsx!J:J,QUOTIENT(ROW(A953)-1,3)+2) &amp;""",  " &amp;
     artwork.xlsx!$L$1&amp; ": """ &amp; SUBSTITUTE(IF(LEFT(INDEX(artwork.xlsx!L:L,QUOTIENT(ROW(A953)-1,3)+2),4)="http","",artwork.xlsx!$M$1) &amp; INDEX(artwork.xlsx!L:L,QUOTIENT(ROW(A953)-1,3)+2),artwork.xlsx!$N$1,"") &amp; """,",
 IF(AND(MOD(ROW(A953)-1,3)=1,INDEX(artwork.xlsx!J:J,QUOTIENT(ROW(A953)-1,3)+2)&lt;&gt;""),
SUBSTITUTE(    artwork.xlsx!$K$1&amp;": '\\n" &amp;
SUBSTITUTE(SUBSTITUTE(SUBSTITUTE(SUBSTITUTE(SUBSTITUTE(INDEX(artwork.xlsx!K:K,QUOTIENT(ROW(A953)-1,3)+2),"'","\'"),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IF(MOD(ROW(A953)-1,3)=2,"","")))</f>
        <v>text_html: '\
&lt;div class="landscape-text" style="top:6px;"&gt;&lt;div style="line-height:18.5px;"&gt;\
&lt;div style="display:inline;"&gt;&lt;div style="display:inline; font-size:16px;"&gt;Recevez un Argent par Argent que vous avez en jeu. Tous&lt;/div&gt;&lt;/div&gt;&lt;br&gt;\
&lt;div style="display:inline;"&gt;&lt;div style="display:inline; font-size:16px;"&gt;vos adversaires placent leur jeton « -1 Carte » sur leur pioche.&lt;/div&gt;&lt;/div&gt;&lt;br&gt;\
&lt;/div&gt;'</v>
      </c>
      <c r="K958" t="s">
        <v>2114</v>
      </c>
      <c r="U958" t="e">
        <f t="shared" si="20"/>
        <v>#VALUE!</v>
      </c>
      <c r="V958" t="e">
        <f t="shared" si="21"/>
        <v>#VALUE!</v>
      </c>
    </row>
    <row r="959" spans="1:22" x14ac:dyDescent="0.25">
      <c r="A959" t="str">
        <f>IF(AND(MOD(ROW(A954)-1,3)=0,INDEX(artwork.xlsx!G:G,QUOTIENT(ROW(A954)-1,3)+2)&lt;&gt;""),"/* "&amp;INDEX(artwork.xlsx!G:G,QUOTIENT(ROW(A954)-1,3)+2)&amp;" */","  ")&amp;
IF(AND(INDEX(artwork.xlsx!F:F,QUOTIENT(ROW(A954)-1,3)+2)&lt;&gt;""),"/* "&amp;INDEX(artwork.xlsx!F:F,QUOTIENT(ROW(A954)-1,3)+2)&amp;" */","  ")&amp;IF(AND(ISERROR(MATCH("},",B959:B$5003,0)), ISERROR(MATCH("    ];",$A$5:A955,0))),"];","")</f>
        <v xml:space="preserve">  /* landscape */</v>
      </c>
      <c r="B959" t="str">
        <f t="shared" si="17"/>
        <v>},</v>
      </c>
      <c r="C959" s="18" t="str">
        <f>IF(AND(MOD(ROW(A954)-1,3)=0, INDEX(artwork.xlsx!J:J,QUOTIENT(ROW(A954)-1,3)+2)&lt;&gt;""),
     artwork.xlsx!$H$1&amp;": """ &amp;SUBSTITUTE(INDEX(artwork.xlsx!H:H,QUOTIENT(ROW(A954)-1,3)+2)," ","") &amp;""",  " &amp;
     artwork.xlsx!$J$1&amp; ": """ &amp; INDEX(artwork.xlsx!J:J,QUOTIENT(ROW(A954)-1,3)+2) &amp;""",  " &amp;
     artwork.xlsx!$L$1&amp; ": """ &amp; SUBSTITUTE(IF(LEFT(INDEX(artwork.xlsx!L:L,QUOTIENT(ROW(A954)-1,3)+2),4)="http","",artwork.xlsx!$M$1) &amp; INDEX(artwork.xlsx!L:L,QUOTIENT(ROW(A954)-1,3)+2),artwork.xlsx!$N$1,"") &amp; """,",
 IF(AND(MOD(ROW(A954)-1,3)=1,INDEX(artwork.xlsx!J:J,QUOTIENT(ROW(A954)-1,3)+2)&lt;&gt;""),
SUBSTITUTE(    artwork.xlsx!$K$1&amp;": '\\n" &amp;
SUBSTITUTE(SUBSTITUTE(SUBSTITUTE(SUBSTITUTE(SUBSTITUTE(INDEX(artwork.xlsx!K:K,QUOTIENT(ROW(A954)-1,3)+2),"'","\'"),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IF(MOD(ROW(A954)-1,3)=2,"","")))</f>
        <v/>
      </c>
      <c r="J959" t="s">
        <v>2088</v>
      </c>
      <c r="U959" t="e">
        <f t="shared" si="20"/>
        <v>#VALUE!</v>
      </c>
      <c r="V959" t="str">
        <f t="shared" si="21"/>
        <v xml:space="preserve"> frenchName: "Resserre",  artwork: "http://wiki.dominionstrategy.com/images/6/6a/SaveArt.jpg"</v>
      </c>
    </row>
    <row r="960" spans="1:22" x14ac:dyDescent="0.25">
      <c r="A960" t="str">
        <f>IF(AND(MOD(ROW(A955)-1,3)=0,INDEX(artwork.xlsx!G:G,QUOTIENT(ROW(A955)-1,3)+2)&lt;&gt;""),"/* "&amp;INDEX(artwork.xlsx!G:G,QUOTIENT(ROW(A955)-1,3)+2)&amp;" */","  ")&amp;
IF(AND(INDEX(artwork.xlsx!F:F,QUOTIENT(ROW(A955)-1,3)+2)&lt;&gt;""),"/* "&amp;INDEX(artwork.xlsx!F:F,QUOTIENT(ROW(A955)-1,3)+2)&amp;" */","  ")&amp;IF(AND(ISERROR(MATCH("},",B960:B$5003,0)), ISERROR(MATCH("    ];",$A$5:A956,0))),"];","")</f>
        <v xml:space="preserve">  /* landscape */</v>
      </c>
      <c r="B960" t="str">
        <f t="shared" si="17"/>
        <v>{</v>
      </c>
      <c r="C960" s="18" t="str">
        <f>IF(AND(MOD(ROW(A955)-1,3)=0, INDEX(artwork.xlsx!J:J,QUOTIENT(ROW(A955)-1,3)+2)&lt;&gt;""),
     artwork.xlsx!$H$1&amp;": """ &amp;SUBSTITUTE(INDEX(artwork.xlsx!H:H,QUOTIENT(ROW(A955)-1,3)+2)," ","") &amp;""",  " &amp;
     artwork.xlsx!$J$1&amp; ": """ &amp; INDEX(artwork.xlsx!J:J,QUOTIENT(ROW(A955)-1,3)+2) &amp;""",  " &amp;
     artwork.xlsx!$L$1&amp; ": """ &amp; SUBSTITUTE(IF(LEFT(INDEX(artwork.xlsx!L:L,QUOTIENT(ROW(A955)-1,3)+2),4)="http","",artwork.xlsx!$M$1) &amp; INDEX(artwork.xlsx!L:L,QUOTIENT(ROW(A955)-1,3)+2),artwork.xlsx!$N$1,"") &amp; """,",
 IF(AND(MOD(ROW(A955)-1,3)=1,INDEX(artwork.xlsx!J:J,QUOTIENT(ROW(A955)-1,3)+2)&lt;&gt;""),
SUBSTITUTE(    artwork.xlsx!$K$1&amp;": '\\n" &amp;
SUBSTITUTE(SUBSTITUTE(SUBSTITUTE(SUBSTITUTE(SUBSTITUTE(INDEX(artwork.xlsx!K:K,QUOTIENT(ROW(A955)-1,3)+2),"'","\'"),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IF(MOD(ROW(A955)-1,3)=2,"","")))</f>
        <v>id: "save",  frenchName: "Resserre",  artwork: "http://wiki.dominionstrategy.com/images/6/6a/SaveArt.jpg",</v>
      </c>
      <c r="J960" t="s">
        <v>1679</v>
      </c>
      <c r="K960" t="s">
        <v>2115</v>
      </c>
      <c r="U960" t="str">
        <f t="shared" si="20"/>
        <v>save</v>
      </c>
      <c r="V960" t="str">
        <f t="shared" si="21"/>
        <v>&lt;div class="landscape-text" style="top:6px;"&gt;&lt;div style="line-height:18.5px;"&gt;&lt;div style="display:inline;"&gt;&lt;div style="display:inline; font-size:16px;"&gt;Une fois par tour : &lt;div style="display: inline; font-weight: bold;"&gt;+1 Achat&lt;/div&gt;. Mettez de côté une carte de votre&lt;/div&gt;&lt;/div&gt;&lt;br&gt;&lt;div style="display:inline;"&gt;&lt;div style="display:inline; font-size:16px;"&gt;main et prenez-la en main après la phase Ajustement de ce tour.&lt;/div&gt;&lt;/div&gt;&lt;br&gt;&lt;/div&gt;&lt;/div&gt;</v>
      </c>
    </row>
    <row r="961" spans="1:22" ht="90" x14ac:dyDescent="0.25">
      <c r="A961" t="str">
        <f>IF(AND(MOD(ROW(A956)-1,3)=0,INDEX(artwork.xlsx!G:G,QUOTIENT(ROW(A956)-1,3)+2)&lt;&gt;""),"/* "&amp;INDEX(artwork.xlsx!G:G,QUOTIENT(ROW(A956)-1,3)+2)&amp;" */","  ")&amp;
IF(AND(INDEX(artwork.xlsx!F:F,QUOTIENT(ROW(A956)-1,3)+2)&lt;&gt;""),"/* "&amp;INDEX(artwork.xlsx!F:F,QUOTIENT(ROW(A956)-1,3)+2)&amp;" */","  ")&amp;IF(AND(ISERROR(MATCH("},",B961:B$5003,0)), ISERROR(MATCH("    ];",$A$5:A960,0))),"];","")</f>
        <v xml:space="preserve">  /* landscape */</v>
      </c>
      <c r="B961" t="str">
        <f t="shared" si="17"/>
        <v/>
      </c>
      <c r="C961" s="18" t="str">
        <f>IF(AND(MOD(ROW(A956)-1,3)=0, INDEX(artwork.xlsx!J:J,QUOTIENT(ROW(A956)-1,3)+2)&lt;&gt;""),
     artwork.xlsx!$H$1&amp;": """ &amp;SUBSTITUTE(INDEX(artwork.xlsx!H:H,QUOTIENT(ROW(A956)-1,3)+2)," ","") &amp;""",  " &amp;
     artwork.xlsx!$J$1&amp; ": """ &amp; INDEX(artwork.xlsx!J:J,QUOTIENT(ROW(A956)-1,3)+2) &amp;""",  " &amp;
     artwork.xlsx!$L$1&amp; ": """ &amp; SUBSTITUTE(IF(LEFT(INDEX(artwork.xlsx!L:L,QUOTIENT(ROW(A956)-1,3)+2),4)="http","",artwork.xlsx!$M$1) &amp; INDEX(artwork.xlsx!L:L,QUOTIENT(ROW(A956)-1,3)+2),artwork.xlsx!$N$1,"") &amp; """,",
 IF(AND(MOD(ROW(A956)-1,3)=1,INDEX(artwork.xlsx!J:J,QUOTIENT(ROW(A956)-1,3)+2)&lt;&gt;""),
SUBSTITUTE(    artwork.xlsx!$K$1&amp;": '\\n" &amp;
SUBSTITUTE(SUBSTITUTE(SUBSTITUTE(SUBSTITUTE(SUBSTITUTE(INDEX(artwork.xlsx!K:K,QUOTIENT(ROW(A956)-1,3)+2),"'","\'"),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IF(MOD(ROW(A956)-1,3)=2,"","")))</f>
        <v>text_html: '\
&lt;div class="landscape-text" style="top:6px;"&gt;&lt;div style="line-height:18.5px;"&gt;\
&lt;div style="display:inline;"&gt;&lt;div style="display:inline; font-size:16px;"&gt;Une fois par tour : &lt;div style="display: inline; font-weight: bold;"&gt;+1 Achat&lt;/div&gt;. Mettez de côté une carte de votre&lt;/div&gt;&lt;/div&gt;&lt;br&gt;\
&lt;div style="display:inline;"&gt;&lt;div style="display:inline; font-size:16px;"&gt;main et prenez-la en main après la phase Ajustement de ce tour.&lt;/div&gt;&lt;/div&gt;&lt;br&gt;\
&lt;/div&gt;&lt;/div&gt;'</v>
      </c>
      <c r="K961" t="s">
        <v>2116</v>
      </c>
      <c r="U961" t="e">
        <f t="shared" si="20"/>
        <v>#VALUE!</v>
      </c>
      <c r="V961" t="e">
        <f t="shared" si="21"/>
        <v>#VALUE!</v>
      </c>
    </row>
    <row r="962" spans="1:22" x14ac:dyDescent="0.25">
      <c r="A962" t="str">
        <f>IF(AND(MOD(ROW(A957)-1,3)=0,INDEX(artwork.xlsx!G:G,QUOTIENT(ROW(A957)-1,3)+2)&lt;&gt;""),"/* "&amp;INDEX(artwork.xlsx!G:G,QUOTIENT(ROW(A957)-1,3)+2)&amp;" */","  ")&amp;
IF(AND(INDEX(artwork.xlsx!F:F,QUOTIENT(ROW(A957)-1,3)+2)&lt;&gt;""),"/* "&amp;INDEX(artwork.xlsx!F:F,QUOTIENT(ROW(A957)-1,3)+2)&amp;" */","  ")&amp;IF(AND(ISERROR(MATCH("},",B962:B$5003,0)), ISERROR(MATCH("    ];",$A$5:A958,0))),"];","")</f>
        <v xml:space="preserve">  /* landscape */</v>
      </c>
      <c r="B962" t="str">
        <f t="shared" si="17"/>
        <v>},</v>
      </c>
      <c r="C962" s="18" t="str">
        <f>IF(AND(MOD(ROW(A957)-1,3)=0, INDEX(artwork.xlsx!J:J,QUOTIENT(ROW(A957)-1,3)+2)&lt;&gt;""),
     artwork.xlsx!$H$1&amp;": """ &amp;SUBSTITUTE(INDEX(artwork.xlsx!H:H,QUOTIENT(ROW(A957)-1,3)+2)," ","") &amp;""",  " &amp;
     artwork.xlsx!$J$1&amp; ": """ &amp; INDEX(artwork.xlsx!J:J,QUOTIENT(ROW(A957)-1,3)+2) &amp;""",  " &amp;
     artwork.xlsx!$L$1&amp; ": """ &amp; SUBSTITUTE(IF(LEFT(INDEX(artwork.xlsx!L:L,QUOTIENT(ROW(A957)-1,3)+2),4)="http","",artwork.xlsx!$M$1) &amp; INDEX(artwork.xlsx!L:L,QUOTIENT(ROW(A957)-1,3)+2),artwork.xlsx!$N$1,"") &amp; """,",
 IF(AND(MOD(ROW(A957)-1,3)=1,INDEX(artwork.xlsx!J:J,QUOTIENT(ROW(A957)-1,3)+2)&lt;&gt;""),
SUBSTITUTE(    artwork.xlsx!$K$1&amp;": '\\n" &amp;
SUBSTITUTE(SUBSTITUTE(SUBSTITUTE(SUBSTITUTE(SUBSTITUTE(INDEX(artwork.xlsx!K:K,QUOTIENT(ROW(A957)-1,3)+2),"'","\'"),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IF(MOD(ROW(A957)-1,3)=2,"","")))</f>
        <v/>
      </c>
      <c r="J962" t="s">
        <v>2088</v>
      </c>
      <c r="U962" t="e">
        <f t="shared" si="20"/>
        <v>#VALUE!</v>
      </c>
      <c r="V962" t="str">
        <f t="shared" si="21"/>
        <v>gparty",  frenchName: "Pistage",  artwork: "http://wiki.dominionstrategy.com/images/0/0d/ScoutingPartyArt.jpg"</v>
      </c>
    </row>
    <row r="963" spans="1:22" x14ac:dyDescent="0.25">
      <c r="A963" t="str">
        <f>IF(AND(MOD(ROW(A958)-1,3)=0,INDEX(artwork.xlsx!G:G,QUOTIENT(ROW(A958)-1,3)+2)&lt;&gt;""),"/* "&amp;INDEX(artwork.xlsx!G:G,QUOTIENT(ROW(A958)-1,3)+2)&amp;" */","  ")&amp;
IF(AND(INDEX(artwork.xlsx!F:F,QUOTIENT(ROW(A958)-1,3)+2)&lt;&gt;""),"/* "&amp;INDEX(artwork.xlsx!F:F,QUOTIENT(ROW(A958)-1,3)+2)&amp;" */","  ")&amp;IF(AND(ISERROR(MATCH("},",B963:B$5003,0)), ISERROR(MATCH("    ];",$A$5:A959,0))),"];","")</f>
        <v xml:space="preserve">  /* landscape */</v>
      </c>
      <c r="B963" t="str">
        <f t="shared" si="17"/>
        <v>{</v>
      </c>
      <c r="C963" s="18" t="str">
        <f>IF(AND(MOD(ROW(A958)-1,3)=0, INDEX(artwork.xlsx!J:J,QUOTIENT(ROW(A958)-1,3)+2)&lt;&gt;""),
     artwork.xlsx!$H$1&amp;": """ &amp;SUBSTITUTE(INDEX(artwork.xlsx!H:H,QUOTIENT(ROW(A958)-1,3)+2)," ","") &amp;""",  " &amp;
     artwork.xlsx!$J$1&amp; ": """ &amp; INDEX(artwork.xlsx!J:J,QUOTIENT(ROW(A958)-1,3)+2) &amp;""",  " &amp;
     artwork.xlsx!$L$1&amp; ": """ &amp; SUBSTITUTE(IF(LEFT(INDEX(artwork.xlsx!L:L,QUOTIENT(ROW(A958)-1,3)+2),4)="http","",artwork.xlsx!$M$1) &amp; INDEX(artwork.xlsx!L:L,QUOTIENT(ROW(A958)-1,3)+2),artwork.xlsx!$N$1,"") &amp; """,",
 IF(AND(MOD(ROW(A958)-1,3)=1,INDEX(artwork.xlsx!J:J,QUOTIENT(ROW(A958)-1,3)+2)&lt;&gt;""),
SUBSTITUTE(    artwork.xlsx!$K$1&amp;": '\\n" &amp;
SUBSTITUTE(SUBSTITUTE(SUBSTITUTE(SUBSTITUTE(SUBSTITUTE(INDEX(artwork.xlsx!K:K,QUOTIENT(ROW(A958)-1,3)+2),"'","\'"),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IF(MOD(ROW(A958)-1,3)=2,"","")))</f>
        <v>id: "scoutingparty",  frenchName: "Pistage",  artwork: "http://wiki.dominionstrategy.com/images/0/0d/ScoutingPartyArt.jpg",</v>
      </c>
      <c r="J963" t="s">
        <v>1679</v>
      </c>
      <c r="K963" t="s">
        <v>2117</v>
      </c>
      <c r="U963" t="str">
        <f t="shared" si="20"/>
        <v>scoutingparty</v>
      </c>
      <c r="V963" t="str">
        <f t="shared" si="21"/>
        <v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top:-9px;"&gt;&lt;div style="line-height:16px;"&gt;&lt;div style="display:inline;"&gt;&lt;div style="display:inline; font-size:16px;"&gt;Consultez les 5 premières cartes de votre pioche. Défaussez-en 3&lt;/div&gt;&lt;/div&gt;&lt;br&gt;&lt;div style="display:inline;"&gt;&lt;div style="display:inline; font-size:16px;"&gt;et replacez les autres dans l'ordre de votre choix.&lt;/div&gt;&lt;/div&gt;&lt;br&gt;&lt;/div&gt;&lt;/div&gt;&lt;/div&gt;</v>
      </c>
    </row>
    <row r="964" spans="1:22" ht="105" x14ac:dyDescent="0.25">
      <c r="A964" t="str">
        <f>IF(AND(MOD(ROW(A959)-1,3)=0,INDEX(artwork.xlsx!G:G,QUOTIENT(ROW(A959)-1,3)+2)&lt;&gt;""),"/* "&amp;INDEX(artwork.xlsx!G:G,QUOTIENT(ROW(A959)-1,3)+2)&amp;" */","  ")&amp;
IF(AND(INDEX(artwork.xlsx!F:F,QUOTIENT(ROW(A959)-1,3)+2)&lt;&gt;""),"/* "&amp;INDEX(artwork.xlsx!F:F,QUOTIENT(ROW(A959)-1,3)+2)&amp;" */","  ")&amp;IF(AND(ISERROR(MATCH("},",B964:B$5003,0)), ISERROR(MATCH("    ];",$A$5:A963,0))),"];","")</f>
        <v xml:space="preserve">  /* landscape */</v>
      </c>
      <c r="B964" t="str">
        <f t="shared" si="17"/>
        <v/>
      </c>
      <c r="C964" s="18" t="str">
        <f>IF(AND(MOD(ROW(A959)-1,3)=0, INDEX(artwork.xlsx!J:J,QUOTIENT(ROW(A959)-1,3)+2)&lt;&gt;""),
     artwork.xlsx!$H$1&amp;": """ &amp;SUBSTITUTE(INDEX(artwork.xlsx!H:H,QUOTIENT(ROW(A959)-1,3)+2)," ","") &amp;""",  " &amp;
     artwork.xlsx!$J$1&amp; ": """ &amp; INDEX(artwork.xlsx!J:J,QUOTIENT(ROW(A959)-1,3)+2) &amp;""",  " &amp;
     artwork.xlsx!$L$1&amp; ": """ &amp; SUBSTITUTE(IF(LEFT(INDEX(artwork.xlsx!L:L,QUOTIENT(ROW(A959)-1,3)+2),4)="http","",artwork.xlsx!$M$1) &amp; INDEX(artwork.xlsx!L:L,QUOTIENT(ROW(A959)-1,3)+2),artwork.xlsx!$N$1,"") &amp; """,",
 IF(AND(MOD(ROW(A959)-1,3)=1,INDEX(artwork.xlsx!J:J,QUOTIENT(ROW(A959)-1,3)+2)&lt;&gt;""),
SUBSTITUTE(    artwork.xlsx!$K$1&amp;": '\\n" &amp;
SUBSTITUTE(SUBSTITUTE(SUBSTITUTE(SUBSTITUTE(SUBSTITUTE(INDEX(artwork.xlsx!K:K,QUOTIENT(ROW(A959)-1,3)+2),"'","\'"),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IF(MOD(ROW(A959)-1,3)=2,"","")))</f>
        <v>text_html: '\
&lt;div class="landscape-text" style="top:0px;"&gt;&lt;div style="position:relative; top:-5px;"&gt;&lt;div style="font-weight: bold;"&gt;\
&lt;div style="display:inline;"&gt;&lt;div style="display:inline; font-size:22px;"&gt;+1 Achat&lt;/div&gt;&lt;/div&gt;&lt;br&gt;\
&lt;/div&gt;&lt;/div&gt;&lt;div style="position:relative; top:-9px;"&gt;&lt;div style="line-height:16px;"&gt;\
&lt;div style="display:inline;"&gt;&lt;div style="display:inline; font-size:16px;"&gt;Consultez les 5 premières cartes de votre pioche. Défaussez-en 3&lt;/div&gt;&lt;/div&gt;&lt;br&gt;\
&lt;div style="display:inline;"&gt;&lt;div style="display:inline; font-size:16px;"&gt;et replacez les autres dans l\'ordre de votre choix.&lt;/div&gt;&lt;/div&gt;&lt;br&gt;\
&lt;/div&gt;&lt;/div&gt;&lt;/div&gt;'</v>
      </c>
      <c r="K964" t="s">
        <v>2118</v>
      </c>
      <c r="U964" t="e">
        <f t="shared" si="20"/>
        <v>#VALUE!</v>
      </c>
      <c r="V964" t="e">
        <f t="shared" si="21"/>
        <v>#VALUE!</v>
      </c>
    </row>
    <row r="965" spans="1:22" x14ac:dyDescent="0.25">
      <c r="A965" t="str">
        <f>IF(AND(MOD(ROW(A960)-1,3)=0,INDEX(artwork.xlsx!G:G,QUOTIENT(ROW(A960)-1,3)+2)&lt;&gt;""),"/* "&amp;INDEX(artwork.xlsx!G:G,QUOTIENT(ROW(A960)-1,3)+2)&amp;" */","  ")&amp;
IF(AND(INDEX(artwork.xlsx!F:F,QUOTIENT(ROW(A960)-1,3)+2)&lt;&gt;""),"/* "&amp;INDEX(artwork.xlsx!F:F,QUOTIENT(ROW(A960)-1,3)+2)&amp;" */","  ")&amp;IF(AND(ISERROR(MATCH("},",B965:B$5003,0)), ISERROR(MATCH("    ];",$A$5:A961,0))),"];","")</f>
        <v xml:space="preserve">  /* landscape */</v>
      </c>
      <c r="B965" t="str">
        <f t="shared" si="17"/>
        <v>},</v>
      </c>
      <c r="C965" s="18" t="str">
        <f>IF(AND(MOD(ROW(A960)-1,3)=0, INDEX(artwork.xlsx!J:J,QUOTIENT(ROW(A960)-1,3)+2)&lt;&gt;""),
     artwork.xlsx!$H$1&amp;": """ &amp;SUBSTITUTE(INDEX(artwork.xlsx!H:H,QUOTIENT(ROW(A960)-1,3)+2)," ","") &amp;""",  " &amp;
     artwork.xlsx!$J$1&amp; ": """ &amp; INDEX(artwork.xlsx!J:J,QUOTIENT(ROW(A960)-1,3)+2) &amp;""",  " &amp;
     artwork.xlsx!$L$1&amp; ": """ &amp; SUBSTITUTE(IF(LEFT(INDEX(artwork.xlsx!L:L,QUOTIENT(ROW(A960)-1,3)+2),4)="http","",artwork.xlsx!$M$1) &amp; INDEX(artwork.xlsx!L:L,QUOTIENT(ROW(A960)-1,3)+2),artwork.xlsx!$N$1,"") &amp; """,",
 IF(AND(MOD(ROW(A960)-1,3)=1,INDEX(artwork.xlsx!J:J,QUOTIENT(ROW(A960)-1,3)+2)&lt;&gt;""),
SUBSTITUTE(    artwork.xlsx!$K$1&amp;": '\\n" &amp;
SUBSTITUTE(SUBSTITUTE(SUBSTITUTE(SUBSTITUTE(SUBSTITUTE(INDEX(artwork.xlsx!K:K,QUOTIENT(ROW(A960)-1,3)+2),"'","\'"),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IF(MOD(ROW(A960)-1,3)=2,"","")))</f>
        <v/>
      </c>
      <c r="J965" t="s">
        <v>2088</v>
      </c>
      <c r="U965" t="e">
        <f t="shared" si="20"/>
        <v>#VALUE!</v>
      </c>
      <c r="V965" t="str">
        <f t="shared" si="21"/>
        <v>,  frenchName: "Route maritime",  artwork: "http://wiki.dominionstrategy.com/images/e/ec/SeawayArt.jpg"</v>
      </c>
    </row>
    <row r="966" spans="1:22" x14ac:dyDescent="0.25">
      <c r="A966" t="str">
        <f>IF(AND(MOD(ROW(A961)-1,3)=0,INDEX(artwork.xlsx!G:G,QUOTIENT(ROW(A961)-1,3)+2)&lt;&gt;""),"/* "&amp;INDEX(artwork.xlsx!G:G,QUOTIENT(ROW(A961)-1,3)+2)&amp;" */","  ")&amp;
IF(AND(INDEX(artwork.xlsx!F:F,QUOTIENT(ROW(A961)-1,3)+2)&lt;&gt;""),"/* "&amp;INDEX(artwork.xlsx!F:F,QUOTIENT(ROW(A961)-1,3)+2)&amp;" */","  ")&amp;IF(AND(ISERROR(MATCH("},",B966:B$5003,0)), ISERROR(MATCH("    ];",$A$5:A962,0))),"];","")</f>
        <v xml:space="preserve">  /* landscape */</v>
      </c>
      <c r="B966" t="str">
        <f t="shared" si="17"/>
        <v>{</v>
      </c>
      <c r="C966" s="18" t="str">
        <f>IF(AND(MOD(ROW(A961)-1,3)=0, INDEX(artwork.xlsx!J:J,QUOTIENT(ROW(A961)-1,3)+2)&lt;&gt;""),
     artwork.xlsx!$H$1&amp;": """ &amp;SUBSTITUTE(INDEX(artwork.xlsx!H:H,QUOTIENT(ROW(A961)-1,3)+2)," ","") &amp;""",  " &amp;
     artwork.xlsx!$J$1&amp; ": """ &amp; INDEX(artwork.xlsx!J:J,QUOTIENT(ROW(A961)-1,3)+2) &amp;""",  " &amp;
     artwork.xlsx!$L$1&amp; ": """ &amp; SUBSTITUTE(IF(LEFT(INDEX(artwork.xlsx!L:L,QUOTIENT(ROW(A961)-1,3)+2),4)="http","",artwork.xlsx!$M$1) &amp; INDEX(artwork.xlsx!L:L,QUOTIENT(ROW(A961)-1,3)+2),artwork.xlsx!$N$1,"") &amp; """,",
 IF(AND(MOD(ROW(A961)-1,3)=1,INDEX(artwork.xlsx!J:J,QUOTIENT(ROW(A961)-1,3)+2)&lt;&gt;""),
SUBSTITUTE(    artwork.xlsx!$K$1&amp;": '\\n" &amp;
SUBSTITUTE(SUBSTITUTE(SUBSTITUTE(SUBSTITUTE(SUBSTITUTE(INDEX(artwork.xlsx!K:K,QUOTIENT(ROW(A961)-1,3)+2),"'","\'"),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IF(MOD(ROW(A961)-1,3)=2,"","")))</f>
        <v>id: "seaway",  frenchName: "Route maritime",  artwork: "http://wiki.dominionstrategy.com/images/e/ec/SeawayArt.jpg",</v>
      </c>
      <c r="J966" t="s">
        <v>1679</v>
      </c>
      <c r="K966" t="s">
        <v>2119</v>
      </c>
      <c r="U966" t="str">
        <f t="shared" si="20"/>
        <v>seaway</v>
      </c>
      <c r="V966" t="str">
        <f t="shared" si="21"/>
        <v>&lt;div class="landscape-text" style="top:0px;"&gt;&lt;div style="line-height:18px;"&gt;&lt;div style="display:inline;"&gt;&lt;div style="display:inline; font-size:16px;"&gt;Recevez une carte Action coûtant jusqu'à       .&lt;/div&gt;&lt;/div&gt;&lt;br&gt;&lt;div style="display:inline;"&gt;&lt;div style="display:inline; font-size:16px;"&gt;Placez votre jeton « +1 Achat » sur cette pile.&lt;/div&gt;&lt;div style="display:inline; font-size:14px;"&gt;(Quand vous jouez&lt;/div&gt;&lt;/div&gt;&lt;br&gt;&lt;div style="line-height:12px;"&gt;&lt;div style="display:inline;"&gt;&lt;div style="display:inline; font-size:14px;"&gt;une carte de cette pile, vous obtenez d'abord &lt;div style="display: inline; font-weight: bold;"&gt;+1 Achat&lt;/div&gt;.)&lt;/div&gt;&lt;/div&gt;&lt;br&gt;&lt;/div&gt;&lt;/div&gt;&lt;div class="card-text-coin-icon" style="transform:scale(0.16); top:3px; display: inline;left:340px;"&gt;&lt;div class="card-text-coin-text-container" style="display:inline;"&gt;&lt;div class="card-text-coin-text" style="color: black; display:inline; top:8px;"&gt;4&lt;/div&gt;&lt;/div&gt;&lt;/div&gt;&lt;/div&gt;</v>
      </c>
    </row>
    <row r="967" spans="1:22" ht="150" x14ac:dyDescent="0.25">
      <c r="A967" t="str">
        <f>IF(AND(MOD(ROW(A962)-1,3)=0,INDEX(artwork.xlsx!G:G,QUOTIENT(ROW(A962)-1,3)+2)&lt;&gt;""),"/* "&amp;INDEX(artwork.xlsx!G:G,QUOTIENT(ROW(A962)-1,3)+2)&amp;" */","  ")&amp;
IF(AND(INDEX(artwork.xlsx!F:F,QUOTIENT(ROW(A962)-1,3)+2)&lt;&gt;""),"/* "&amp;INDEX(artwork.xlsx!F:F,QUOTIENT(ROW(A962)-1,3)+2)&amp;" */","  ")&amp;IF(AND(ISERROR(MATCH("},",B967:B$5003,0)), ISERROR(MATCH("    ];",$A$5:A966,0))),"];","")</f>
        <v xml:space="preserve">  /* landscape */</v>
      </c>
      <c r="B967" t="str">
        <f t="shared" si="17"/>
        <v/>
      </c>
      <c r="C967" s="18" t="str">
        <f>IF(AND(MOD(ROW(A962)-1,3)=0, INDEX(artwork.xlsx!J:J,QUOTIENT(ROW(A962)-1,3)+2)&lt;&gt;""),
     artwork.xlsx!$H$1&amp;": """ &amp;SUBSTITUTE(INDEX(artwork.xlsx!H:H,QUOTIENT(ROW(A962)-1,3)+2)," ","") &amp;""",  " &amp;
     artwork.xlsx!$J$1&amp; ": """ &amp; INDEX(artwork.xlsx!J:J,QUOTIENT(ROW(A962)-1,3)+2) &amp;""",  " &amp;
     artwork.xlsx!$L$1&amp; ": """ &amp; SUBSTITUTE(IF(LEFT(INDEX(artwork.xlsx!L:L,QUOTIENT(ROW(A962)-1,3)+2),4)="http","",artwork.xlsx!$M$1) &amp; INDEX(artwork.xlsx!L:L,QUOTIENT(ROW(A962)-1,3)+2),artwork.xlsx!$N$1,"") &amp; """,",
 IF(AND(MOD(ROW(A962)-1,3)=1,INDEX(artwork.xlsx!J:J,QUOTIENT(ROW(A962)-1,3)+2)&lt;&gt;""),
SUBSTITUTE(    artwork.xlsx!$K$1&amp;": '\\n" &amp;
SUBSTITUTE(SUBSTITUTE(SUBSTITUTE(SUBSTITUTE(SUBSTITUTE(INDEX(artwork.xlsx!K:K,QUOTIENT(ROW(A962)-1,3)+2),"'","\'"),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IF(MOD(ROW(A962)-1,3)=2,"","")))</f>
        <v>text_html: '\
&lt;div class="landscape-text" style="top:0px;"&gt;&lt;div style="line-height:18px;"&gt;\
&lt;div style="display:inline;"&gt;&lt;div style="display:inline; font-size:16px;"&gt;Recevez une carte Action coûtant jusqu\'à       .&lt;/div&gt;&lt;/div&gt;&lt;br&gt;\
&lt;div style="display:inline;"&gt;&lt;div style="display:inline; font-size:16px;"&gt;Placez votre jeton « +1 Achat » sur cette pile.&lt;/div&gt;&lt;div style="display:inline; font-size:14px;"&gt;(Quand vous jouez&lt;/div&gt;&lt;/div&gt;&lt;br&gt;&lt;div style="line-height:12px;"&gt;\
&lt;div style="display:inline;"&gt;&lt;div style="display:inline; font-size:14px;"&gt;une carte de cette pile, vous obtenez d\'abord &lt;div style="display: inline; font-weight: bold;"&gt;+1 Achat&lt;/div&gt;.)&lt;/div&gt;&lt;/div&gt;&lt;br&gt;\
&lt;/div&gt;&lt;/div&gt;\
&lt;div class="card-text-coin-icon" style="transform:scale(0.16); top:3px; display: inline;left:340px;"&gt;\
&lt;div class="card-text-coin-text-container" style="display:inline;"&gt;\
&lt;div class="card-text-coin-text" style="color: black; display:inline; top:8px;"&gt;4&lt;/div&gt;&lt;/div&gt;&lt;/div&gt;&lt;/div&gt;'</v>
      </c>
      <c r="K967" t="s">
        <v>2120</v>
      </c>
      <c r="U967" t="e">
        <f t="shared" si="20"/>
        <v>#VALUE!</v>
      </c>
      <c r="V967" t="e">
        <f t="shared" si="21"/>
        <v>#VALUE!</v>
      </c>
    </row>
    <row r="968" spans="1:22" x14ac:dyDescent="0.25">
      <c r="A968" t="str">
        <f>IF(AND(MOD(ROW(A963)-1,3)=0,INDEX(artwork.xlsx!G:G,QUOTIENT(ROW(A963)-1,3)+2)&lt;&gt;""),"/* "&amp;INDEX(artwork.xlsx!G:G,QUOTIENT(ROW(A963)-1,3)+2)&amp;" */","  ")&amp;
IF(AND(INDEX(artwork.xlsx!F:F,QUOTIENT(ROW(A963)-1,3)+2)&lt;&gt;""),"/* "&amp;INDEX(artwork.xlsx!F:F,QUOTIENT(ROW(A963)-1,3)+2)&amp;" */","  ")&amp;IF(AND(ISERROR(MATCH("},",B968:B$5003,0)), ISERROR(MATCH("    ];",$A$5:A964,0))),"];","")</f>
        <v xml:space="preserve">  /* landscape */</v>
      </c>
      <c r="B968" t="str">
        <f t="shared" si="17"/>
        <v>},</v>
      </c>
      <c r="C968" s="18" t="str">
        <f>IF(AND(MOD(ROW(A963)-1,3)=0, INDEX(artwork.xlsx!J:J,QUOTIENT(ROW(A963)-1,3)+2)&lt;&gt;""),
     artwork.xlsx!$H$1&amp;": """ &amp;SUBSTITUTE(INDEX(artwork.xlsx!H:H,QUOTIENT(ROW(A963)-1,3)+2)," ","") &amp;""",  " &amp;
     artwork.xlsx!$J$1&amp; ": """ &amp; INDEX(artwork.xlsx!J:J,QUOTIENT(ROW(A963)-1,3)+2) &amp;""",  " &amp;
     artwork.xlsx!$L$1&amp; ": """ &amp; SUBSTITUTE(IF(LEFT(INDEX(artwork.xlsx!L:L,QUOTIENT(ROW(A963)-1,3)+2),4)="http","",artwork.xlsx!$M$1) &amp; INDEX(artwork.xlsx!L:L,QUOTIENT(ROW(A963)-1,3)+2),artwork.xlsx!$N$1,"") &amp; """,",
 IF(AND(MOD(ROW(A963)-1,3)=1,INDEX(artwork.xlsx!J:J,QUOTIENT(ROW(A963)-1,3)+2)&lt;&gt;""),
SUBSTITUTE(    artwork.xlsx!$K$1&amp;": '\\n" &amp;
SUBSTITUTE(SUBSTITUTE(SUBSTITUTE(SUBSTITUTE(SUBSTITUTE(INDEX(artwork.xlsx!K:K,QUOTIENT(ROW(A963)-1,3)+2),"'","\'"),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IF(MOD(ROW(A963)-1,3)=2,"","")))</f>
        <v/>
      </c>
      <c r="J968" t="s">
        <v>2088</v>
      </c>
      <c r="U968" t="e">
        <f t="shared" si="20"/>
        <v>#VALUE!</v>
      </c>
      <c r="V968" t="str">
        <f t="shared" si="21"/>
        <v>ingfair",  frenchName: "Forains",  artwork: "http://wiki.dominionstrategy.com/images/d/d4/Travelling_FairArt.jpg"</v>
      </c>
    </row>
    <row r="969" spans="1:22" x14ac:dyDescent="0.25">
      <c r="A969" t="str">
        <f>IF(AND(MOD(ROW(A964)-1,3)=0,INDEX(artwork.xlsx!G:G,QUOTIENT(ROW(A964)-1,3)+2)&lt;&gt;""),"/* "&amp;INDEX(artwork.xlsx!G:G,QUOTIENT(ROW(A964)-1,3)+2)&amp;" */","  ")&amp;
IF(AND(INDEX(artwork.xlsx!F:F,QUOTIENT(ROW(A964)-1,3)+2)&lt;&gt;""),"/* "&amp;INDEX(artwork.xlsx!F:F,QUOTIENT(ROW(A964)-1,3)+2)&amp;" */","  ")&amp;IF(AND(ISERROR(MATCH("},",B969:B$5003,0)), ISERROR(MATCH("    ];",$A$5:A965,0))),"];","")</f>
        <v xml:space="preserve">  /* landscape */</v>
      </c>
      <c r="B969" t="str">
        <f t="shared" si="17"/>
        <v>{</v>
      </c>
      <c r="C969" s="18" t="str">
        <f>IF(AND(MOD(ROW(A964)-1,3)=0, INDEX(artwork.xlsx!J:J,QUOTIENT(ROW(A964)-1,3)+2)&lt;&gt;""),
     artwork.xlsx!$H$1&amp;": """ &amp;SUBSTITUTE(INDEX(artwork.xlsx!H:H,QUOTIENT(ROW(A964)-1,3)+2)," ","") &amp;""",  " &amp;
     artwork.xlsx!$J$1&amp; ": """ &amp; INDEX(artwork.xlsx!J:J,QUOTIENT(ROW(A964)-1,3)+2) &amp;""",  " &amp;
     artwork.xlsx!$L$1&amp; ": """ &amp; SUBSTITUTE(IF(LEFT(INDEX(artwork.xlsx!L:L,QUOTIENT(ROW(A964)-1,3)+2),4)="http","",artwork.xlsx!$M$1) &amp; INDEX(artwork.xlsx!L:L,QUOTIENT(ROW(A964)-1,3)+2),artwork.xlsx!$N$1,"") &amp; """,",
 IF(AND(MOD(ROW(A964)-1,3)=1,INDEX(artwork.xlsx!J:J,QUOTIENT(ROW(A964)-1,3)+2)&lt;&gt;""),
SUBSTITUTE(    artwork.xlsx!$K$1&amp;": '\\n" &amp;
SUBSTITUTE(SUBSTITUTE(SUBSTITUTE(SUBSTITUTE(SUBSTITUTE(INDEX(artwork.xlsx!K:K,QUOTIENT(ROW(A964)-1,3)+2),"'","\'"),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IF(MOD(ROW(A964)-1,3)=2,"","")))</f>
        <v>id: "travellingfair",  frenchName: "Forains",  artwork: "http://wiki.dominionstrategy.com/images/d/d4/Travelling_FairArt.jpg",</v>
      </c>
      <c r="J969" t="s">
        <v>1679</v>
      </c>
      <c r="K969" t="s">
        <v>2121</v>
      </c>
      <c r="U969" t="str">
        <f t="shared" si="20"/>
        <v>travellingfair</v>
      </c>
      <c r="V969" t="str">
        <f t="shared" si="21"/>
        <v>&lt;div class="landscape-text" style="top:0px;"&gt;&lt;div style="position:relative; top:-5px;"&gt;&lt;div style="font-weight: bold;"&gt;&lt;div style="display:inline;"&gt;&lt;div style="display:inline; font-size:22px;"&gt;+2 Achats&lt;/div&gt;&lt;/div&gt;&lt;br&gt;&lt;/div&gt;&lt;/div&gt;&lt;div style="position:relative; top:-9px;"&gt;&lt;div style="line-height:16px;"&gt;&lt;div style="display:inline;"&gt;&lt;div style="display:inline; font-size:16px;"&gt;Quand vous recevez une carte à ce tour,&lt;/div&gt;&lt;/div&gt;&lt;br&gt;&lt;div style="display:inline;"&gt;&lt;div style="display:inline; font-size:16px;"&gt;vous pouvez la placer sur votre pioche.&lt;/div&gt;&lt;/div&gt;&lt;br&gt;&lt;/div&gt;&lt;/div&gt;&lt;/div&gt;</v>
      </c>
    </row>
    <row r="970" spans="1:22" ht="105" x14ac:dyDescent="0.25">
      <c r="A970" t="str">
        <f>IF(AND(MOD(ROW(A965)-1,3)=0,INDEX(artwork.xlsx!G:G,QUOTIENT(ROW(A965)-1,3)+2)&lt;&gt;""),"/* "&amp;INDEX(artwork.xlsx!G:G,QUOTIENT(ROW(A965)-1,3)+2)&amp;" */","  ")&amp;
IF(AND(INDEX(artwork.xlsx!F:F,QUOTIENT(ROW(A965)-1,3)+2)&lt;&gt;""),"/* "&amp;INDEX(artwork.xlsx!F:F,QUOTIENT(ROW(A965)-1,3)+2)&amp;" */","  ")&amp;IF(AND(ISERROR(MATCH("},",B970:B$5003,0)), ISERROR(MATCH("    ];",$A$5:A969,0))),"];","")</f>
        <v xml:space="preserve">  /* landscape */</v>
      </c>
      <c r="B970" t="str">
        <f t="shared" si="17"/>
        <v/>
      </c>
      <c r="C970" s="18" t="str">
        <f>IF(AND(MOD(ROW(A965)-1,3)=0, INDEX(artwork.xlsx!J:J,QUOTIENT(ROW(A965)-1,3)+2)&lt;&gt;""),
     artwork.xlsx!$H$1&amp;": """ &amp;SUBSTITUTE(INDEX(artwork.xlsx!H:H,QUOTIENT(ROW(A965)-1,3)+2)," ","") &amp;""",  " &amp;
     artwork.xlsx!$J$1&amp; ": """ &amp; INDEX(artwork.xlsx!J:J,QUOTIENT(ROW(A965)-1,3)+2) &amp;""",  " &amp;
     artwork.xlsx!$L$1&amp; ": """ &amp; SUBSTITUTE(IF(LEFT(INDEX(artwork.xlsx!L:L,QUOTIENT(ROW(A965)-1,3)+2),4)="http","",artwork.xlsx!$M$1) &amp; INDEX(artwork.xlsx!L:L,QUOTIENT(ROW(A965)-1,3)+2),artwork.xlsx!$N$1,"") &amp; """,",
 IF(AND(MOD(ROW(A965)-1,3)=1,INDEX(artwork.xlsx!J:J,QUOTIENT(ROW(A965)-1,3)+2)&lt;&gt;""),
SUBSTITUTE(    artwork.xlsx!$K$1&amp;": '\\n" &amp;
SUBSTITUTE(SUBSTITUTE(SUBSTITUTE(SUBSTITUTE(SUBSTITUTE(INDEX(artwork.xlsx!K:K,QUOTIENT(ROW(A965)-1,3)+2),"'","\'"),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IF(MOD(ROW(A965)-1,3)=2,"","")))</f>
        <v>text_html: '\
&lt;div class="landscape-text" style="top:0px;"&gt;&lt;div style="position:relative; top:-5px;"&gt;&lt;div style="font-weight: bold;"&gt;\
&lt;div style="display:inline;"&gt;&lt;div style="display:inline; font-size:22px;"&gt;+2 Achats&lt;/div&gt;&lt;/div&gt;&lt;br&gt;\
&lt;/div&gt;&lt;/div&gt;&lt;div style="position:relative; top:-9px;"&gt;&lt;div style="line-height:16px;"&gt;\
&lt;div style="display:inline;"&gt;&lt;div style="display:inline; font-size:16px;"&gt;Quand vous recevez une carte à ce tour,&lt;/div&gt;&lt;/div&gt;&lt;br&gt;\
&lt;div style="display:inline;"&gt;&lt;div style="display:inline; font-size:16px;"&gt;vous pouvez la placer sur votre pioche.&lt;/div&gt;&lt;/div&gt;&lt;br&gt;\
&lt;/div&gt;&lt;/div&gt;&lt;/div&gt;'</v>
      </c>
      <c r="K970" t="s">
        <v>2122</v>
      </c>
      <c r="U970" t="e">
        <f t="shared" si="20"/>
        <v>#VALUE!</v>
      </c>
      <c r="V970" t="e">
        <f t="shared" si="21"/>
        <v>#VALUE!</v>
      </c>
    </row>
    <row r="971" spans="1:22" x14ac:dyDescent="0.25">
      <c r="A971" t="str">
        <f>IF(AND(MOD(ROW(A966)-1,3)=0,INDEX(artwork.xlsx!G:G,QUOTIENT(ROW(A966)-1,3)+2)&lt;&gt;""),"/* "&amp;INDEX(artwork.xlsx!G:G,QUOTIENT(ROW(A966)-1,3)+2)&amp;" */","  ")&amp;
IF(AND(INDEX(artwork.xlsx!F:F,QUOTIENT(ROW(A966)-1,3)+2)&lt;&gt;""),"/* "&amp;INDEX(artwork.xlsx!F:F,QUOTIENT(ROW(A966)-1,3)+2)&amp;" */","  ")&amp;IF(AND(ISERROR(MATCH("},",B971:B$5003,0)), ISERROR(MATCH("    ];",$A$5:A967,0))),"];","")</f>
        <v xml:space="preserve">  /* landscape */</v>
      </c>
      <c r="B971" t="str">
        <f t="shared" si="17"/>
        <v>},</v>
      </c>
      <c r="C971" s="18" t="str">
        <f>IF(AND(MOD(ROW(A966)-1,3)=0, INDEX(artwork.xlsx!J:J,QUOTIENT(ROW(A966)-1,3)+2)&lt;&gt;""),
     artwork.xlsx!$H$1&amp;": """ &amp;SUBSTITUTE(INDEX(artwork.xlsx!H:H,QUOTIENT(ROW(A966)-1,3)+2)," ","") &amp;""",  " &amp;
     artwork.xlsx!$J$1&amp; ": """ &amp; INDEX(artwork.xlsx!J:J,QUOTIENT(ROW(A966)-1,3)+2) &amp;""",  " &amp;
     artwork.xlsx!$L$1&amp; ": """ &amp; SUBSTITUTE(IF(LEFT(INDEX(artwork.xlsx!L:L,QUOTIENT(ROW(A966)-1,3)+2),4)="http","",artwork.xlsx!$M$1) &amp; INDEX(artwork.xlsx!L:L,QUOTIENT(ROW(A966)-1,3)+2),artwork.xlsx!$N$1,"") &amp; """,",
 IF(AND(MOD(ROW(A966)-1,3)=1,INDEX(artwork.xlsx!J:J,QUOTIENT(ROW(A966)-1,3)+2)&lt;&gt;""),
SUBSTITUTE(    artwork.xlsx!$K$1&amp;": '\\n" &amp;
SUBSTITUTE(SUBSTITUTE(SUBSTITUTE(SUBSTITUTE(SUBSTITUTE(INDEX(artwork.xlsx!K:K,QUOTIENT(ROW(A966)-1,3)+2),"'","\'"),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IF(MOD(ROW(A966)-1,3)=2,"","")))</f>
        <v/>
      </c>
      <c r="J971" t="s">
        <v>2088</v>
      </c>
      <c r="U971" t="e">
        <f t="shared" si="20"/>
        <v>#VALUE!</v>
      </c>
      <c r="V971" t="str">
        <f t="shared" si="21"/>
        <v xml:space="preserve">  frenchName: "Commerce",  artwork: "http://wiki.dominionstrategy.com/images/f/f7/TradeArt.jpg"</v>
      </c>
    </row>
    <row r="972" spans="1:22" x14ac:dyDescent="0.25">
      <c r="A972" t="str">
        <f>IF(AND(MOD(ROW(A967)-1,3)=0,INDEX(artwork.xlsx!G:G,QUOTIENT(ROW(A967)-1,3)+2)&lt;&gt;""),"/* "&amp;INDEX(artwork.xlsx!G:G,QUOTIENT(ROW(A967)-1,3)+2)&amp;" */","  ")&amp;
IF(AND(INDEX(artwork.xlsx!F:F,QUOTIENT(ROW(A967)-1,3)+2)&lt;&gt;""),"/* "&amp;INDEX(artwork.xlsx!F:F,QUOTIENT(ROW(A967)-1,3)+2)&amp;" */","  ")&amp;IF(AND(ISERROR(MATCH("},",B972:B$5003,0)), ISERROR(MATCH("    ];",$A$5:A968,0))),"];","")</f>
        <v xml:space="preserve">  /* landscape */</v>
      </c>
      <c r="B972" t="str">
        <f t="shared" si="17"/>
        <v>{</v>
      </c>
      <c r="C972" s="18" t="str">
        <f>IF(AND(MOD(ROW(A967)-1,3)=0, INDEX(artwork.xlsx!J:J,QUOTIENT(ROW(A967)-1,3)+2)&lt;&gt;""),
     artwork.xlsx!$H$1&amp;": """ &amp;SUBSTITUTE(INDEX(artwork.xlsx!H:H,QUOTIENT(ROW(A967)-1,3)+2)," ","") &amp;""",  " &amp;
     artwork.xlsx!$J$1&amp; ": """ &amp; INDEX(artwork.xlsx!J:J,QUOTIENT(ROW(A967)-1,3)+2) &amp;""",  " &amp;
     artwork.xlsx!$L$1&amp; ": """ &amp; SUBSTITUTE(IF(LEFT(INDEX(artwork.xlsx!L:L,QUOTIENT(ROW(A967)-1,3)+2),4)="http","",artwork.xlsx!$M$1) &amp; INDEX(artwork.xlsx!L:L,QUOTIENT(ROW(A967)-1,3)+2),artwork.xlsx!$N$1,"") &amp; """,",
 IF(AND(MOD(ROW(A967)-1,3)=1,INDEX(artwork.xlsx!J:J,QUOTIENT(ROW(A967)-1,3)+2)&lt;&gt;""),
SUBSTITUTE(    artwork.xlsx!$K$1&amp;": '\\n" &amp;
SUBSTITUTE(SUBSTITUTE(SUBSTITUTE(SUBSTITUTE(SUBSTITUTE(INDEX(artwork.xlsx!K:K,QUOTIENT(ROW(A967)-1,3)+2),"'","\'"),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IF(MOD(ROW(A967)-1,3)=2,"","")))</f>
        <v>id: "trade",  frenchName: "Commerce",  artwork: "http://wiki.dominionstrategy.com/images/f/f7/TradeArt.jpg",</v>
      </c>
      <c r="J972" t="s">
        <v>1679</v>
      </c>
      <c r="K972" t="s">
        <v>2123</v>
      </c>
      <c r="U972" t="str">
        <f t="shared" si="20"/>
        <v>trade</v>
      </c>
      <c r="V972" t="str">
        <f t="shared" si="21"/>
        <v>&lt;div class="landscape-text" style="top:6px;"&gt;&lt;div style="line-height:18.5px;"&gt;&lt;div style="display:inline;"&gt;&lt;div style="display:inline; font-size:18.5px;"&gt;Écartez jusqu'à 2 cartes de votre main.&lt;/div&gt;&lt;/div&gt;&lt;br&gt;&lt;div style="display:inline;"&gt;&lt;div style="display:inline; font-size:18.5px;"&gt;Recevez un Argent par carte écartée.&lt;/div&gt;&lt;/div&gt;&lt;br&gt;&lt;/div&gt;</v>
      </c>
    </row>
    <row r="973" spans="1:22" ht="75" x14ac:dyDescent="0.25">
      <c r="A973" t="str">
        <f>IF(AND(MOD(ROW(A968)-1,3)=0,INDEX(artwork.xlsx!G:G,QUOTIENT(ROW(A968)-1,3)+2)&lt;&gt;""),"/* "&amp;INDEX(artwork.xlsx!G:G,QUOTIENT(ROW(A968)-1,3)+2)&amp;" */","  ")&amp;
IF(AND(INDEX(artwork.xlsx!F:F,QUOTIENT(ROW(A968)-1,3)+2)&lt;&gt;""),"/* "&amp;INDEX(artwork.xlsx!F:F,QUOTIENT(ROW(A968)-1,3)+2)&amp;" */","  ")&amp;IF(AND(ISERROR(MATCH("},",B973:B$5003,0)), ISERROR(MATCH("    ];",$A$5:A972,0))),"];","")</f>
        <v xml:space="preserve">  /* landscape */</v>
      </c>
      <c r="B973" t="str">
        <f t="shared" si="17"/>
        <v/>
      </c>
      <c r="C973" s="18" t="str">
        <f>IF(AND(MOD(ROW(A968)-1,3)=0, INDEX(artwork.xlsx!J:J,QUOTIENT(ROW(A968)-1,3)+2)&lt;&gt;""),
     artwork.xlsx!$H$1&amp;": """ &amp;SUBSTITUTE(INDEX(artwork.xlsx!H:H,QUOTIENT(ROW(A968)-1,3)+2)," ","") &amp;""",  " &amp;
     artwork.xlsx!$J$1&amp; ": """ &amp; INDEX(artwork.xlsx!J:J,QUOTIENT(ROW(A968)-1,3)+2) &amp;""",  " &amp;
     artwork.xlsx!$L$1&amp; ": """ &amp; SUBSTITUTE(IF(LEFT(INDEX(artwork.xlsx!L:L,QUOTIENT(ROW(A968)-1,3)+2),4)="http","",artwork.xlsx!$M$1) &amp; INDEX(artwork.xlsx!L:L,QUOTIENT(ROW(A968)-1,3)+2),artwork.xlsx!$N$1,"") &amp; """,",
 IF(AND(MOD(ROW(A968)-1,3)=1,INDEX(artwork.xlsx!J:J,QUOTIENT(ROW(A968)-1,3)+2)&lt;&gt;""),
SUBSTITUTE(    artwork.xlsx!$K$1&amp;": '\\n" &amp;
SUBSTITUTE(SUBSTITUTE(SUBSTITUTE(SUBSTITUTE(SUBSTITUTE(INDEX(artwork.xlsx!K:K,QUOTIENT(ROW(A968)-1,3)+2),"'","\'"),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IF(MOD(ROW(A968)-1,3)=2,"","")))</f>
        <v>text_html: '\
&lt;div class="landscape-text" style="top:6px;"&gt;&lt;div style="line-height:18.5px;"&gt;\
&lt;div style="display:inline;"&gt;&lt;div style="display:inline; font-size:18.5px;"&gt;Écartez jusqu\'à 2 cartes de votre main.&lt;/div&gt;&lt;/div&gt;&lt;br&gt;\
&lt;div style="display:inline;"&gt;&lt;div style="display:inline; font-size:18.5px;"&gt;Recevez un Argent par carte écartée.&lt;/div&gt;&lt;/div&gt;&lt;br&gt;\
&lt;/div&gt;'</v>
      </c>
      <c r="K973" t="s">
        <v>2124</v>
      </c>
      <c r="U973" t="e">
        <f t="shared" si="20"/>
        <v>#VALUE!</v>
      </c>
      <c r="V973" t="e">
        <f t="shared" si="21"/>
        <v>#VALUE!</v>
      </c>
    </row>
    <row r="974" spans="1:22" x14ac:dyDescent="0.25">
      <c r="A974" t="str">
        <f>IF(AND(MOD(ROW(A969)-1,3)=0,INDEX(artwork.xlsx!G:G,QUOTIENT(ROW(A969)-1,3)+2)&lt;&gt;""),"/* "&amp;INDEX(artwork.xlsx!G:G,QUOTIENT(ROW(A969)-1,3)+2)&amp;" */","  ")&amp;
IF(AND(INDEX(artwork.xlsx!F:F,QUOTIENT(ROW(A969)-1,3)+2)&lt;&gt;""),"/* "&amp;INDEX(artwork.xlsx!F:F,QUOTIENT(ROW(A969)-1,3)+2)&amp;" */","  ")&amp;IF(AND(ISERROR(MATCH("},",B974:B$5003,0)), ISERROR(MATCH("    ];",$A$5:A970,0))),"];","")</f>
        <v xml:space="preserve">  /* landscape */</v>
      </c>
      <c r="B974" t="str">
        <f t="shared" si="17"/>
        <v>},</v>
      </c>
      <c r="C974" s="18" t="str">
        <f>IF(AND(MOD(ROW(A969)-1,3)=0, INDEX(artwork.xlsx!J:J,QUOTIENT(ROW(A969)-1,3)+2)&lt;&gt;""),
     artwork.xlsx!$H$1&amp;": """ &amp;SUBSTITUTE(INDEX(artwork.xlsx!H:H,QUOTIENT(ROW(A969)-1,3)+2)," ","") &amp;""",  " &amp;
     artwork.xlsx!$J$1&amp; ": """ &amp; INDEX(artwork.xlsx!J:J,QUOTIENT(ROW(A969)-1,3)+2) &amp;""",  " &amp;
     artwork.xlsx!$L$1&amp; ": """ &amp; SUBSTITUTE(IF(LEFT(INDEX(artwork.xlsx!L:L,QUOTIENT(ROW(A969)-1,3)+2),4)="http","",artwork.xlsx!$M$1) &amp; INDEX(artwork.xlsx!L:L,QUOTIENT(ROW(A969)-1,3)+2),artwork.xlsx!$N$1,"") &amp; """,",
 IF(AND(MOD(ROW(A969)-1,3)=1,INDEX(artwork.xlsx!J:J,QUOTIENT(ROW(A969)-1,3)+2)&lt;&gt;""),
SUBSTITUTE(    artwork.xlsx!$K$1&amp;": '\\n" &amp;
SUBSTITUTE(SUBSTITUTE(SUBSTITUTE(SUBSTITUTE(SUBSTITUTE(INDEX(artwork.xlsx!K:K,QUOTIENT(ROW(A969)-1,3)+2),"'","\'"),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IF(MOD(ROW(A969)-1,3)=2,"","")))</f>
        <v/>
      </c>
      <c r="J974" t="s">
        <v>2088</v>
      </c>
      <c r="U974" t="e">
        <f t="shared" si="20"/>
        <v>#VALUE!</v>
      </c>
      <c r="V974" t="str">
        <f t="shared" si="21"/>
        <v>g",  frenchName: "Entraînement",  artwork: "http://wiki.dominionstrategy.com/images/3/34/TrainingArt.jpg"</v>
      </c>
    </row>
    <row r="975" spans="1:22" x14ac:dyDescent="0.25">
      <c r="A975" t="str">
        <f>IF(AND(MOD(ROW(A970)-1,3)=0,INDEX(artwork.xlsx!G:G,QUOTIENT(ROW(A970)-1,3)+2)&lt;&gt;""),"/* "&amp;INDEX(artwork.xlsx!G:G,QUOTIENT(ROW(A970)-1,3)+2)&amp;" */","  ")&amp;
IF(AND(INDEX(artwork.xlsx!F:F,QUOTIENT(ROW(A970)-1,3)+2)&lt;&gt;""),"/* "&amp;INDEX(artwork.xlsx!F:F,QUOTIENT(ROW(A970)-1,3)+2)&amp;" */","  ")&amp;IF(AND(ISERROR(MATCH("},",B975:B$5003,0)), ISERROR(MATCH("    ];",$A$5:A971,0))),"];","")</f>
        <v xml:space="preserve">  /* landscape */</v>
      </c>
      <c r="B975" t="str">
        <f t="shared" ref="B975:B1038" si="22">IF(AND(C974&lt;&gt;"",MOD(ROW(A973)-1,3)=2),"},","")&amp;IF(AND(C975&lt;&gt;"",MOD(ROW(A970)-1,3)=0),"{","")</f>
        <v>{</v>
      </c>
      <c r="C975" s="18" t="str">
        <f>IF(AND(MOD(ROW(A970)-1,3)=0, INDEX(artwork.xlsx!J:J,QUOTIENT(ROW(A970)-1,3)+2)&lt;&gt;""),
     artwork.xlsx!$H$1&amp;": """ &amp;SUBSTITUTE(INDEX(artwork.xlsx!H:H,QUOTIENT(ROW(A970)-1,3)+2)," ","") &amp;""",  " &amp;
     artwork.xlsx!$J$1&amp; ": """ &amp; INDEX(artwork.xlsx!J:J,QUOTIENT(ROW(A970)-1,3)+2) &amp;""",  " &amp;
     artwork.xlsx!$L$1&amp; ": """ &amp; SUBSTITUTE(IF(LEFT(INDEX(artwork.xlsx!L:L,QUOTIENT(ROW(A970)-1,3)+2),4)="http","",artwork.xlsx!$M$1) &amp; INDEX(artwork.xlsx!L:L,QUOTIENT(ROW(A970)-1,3)+2),artwork.xlsx!$N$1,"") &amp; """,",
 IF(AND(MOD(ROW(A970)-1,3)=1,INDEX(artwork.xlsx!J:J,QUOTIENT(ROW(A970)-1,3)+2)&lt;&gt;""),
SUBSTITUTE(    artwork.xlsx!$K$1&amp;": '\\n" &amp;
SUBSTITUTE(SUBSTITUTE(SUBSTITUTE(SUBSTITUTE(SUBSTITUTE(INDEX(artwork.xlsx!K:K,QUOTIENT(ROW(A970)-1,3)+2),"'","\'"),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IF(MOD(ROW(A970)-1,3)=2,"","")))</f>
        <v>id: "training",  frenchName: "Entraînement",  artwork: "http://wiki.dominionstrategy.com/images/3/34/TrainingArt.jpg",</v>
      </c>
      <c r="J975" t="s">
        <v>1679</v>
      </c>
      <c r="K975" t="s">
        <v>2125</v>
      </c>
      <c r="U975" t="str">
        <f t="shared" si="20"/>
        <v>training</v>
      </c>
      <c r="V975" t="str">
        <f t="shared" si="21"/>
        <v>&lt;div class="landscape-text" style="top:0px;"&gt;&lt;div style="line-height:18.5px;"&gt;&lt;div style="display:inline;"&gt;&lt;div style="display:inline; font-size:18.5px;"&gt;Placez votre jeton « +      » sur une pile de cartes Action&lt;/div&gt;&lt;/div&gt;&lt;br&gt;&lt;div style="display:inline;"&gt;&lt;div style="display:inline; font-size:18.5px;"&gt;de la réserve. &lt;/div&gt;&lt;div style="display:inline; font-size:14px;"&gt;(Quand vous jouez une carte de cette pile,&lt;/div&gt;&lt;/div&gt;&lt;br&gt;&lt;div style="line-height:12px;"&gt;&lt;div style="display:inline;"&gt;&lt;div style="display:inline; font-size:14px;"&gt;obtenez d'abord +      .)&lt;/div&gt;&lt;/div&gt;&lt;br&gt;&lt;/div&gt;&lt;/div&gt;&lt;/div&gt;&lt;div class="card-text-coin-icon" style="transform:scale(0.16); top:4px; display: inline;left:177px;"&gt;&lt;div class="card-text-coin-text-container" style="display:inline;"&gt;&lt;div class="card-text-coin-text" style="color: black; display:inline; top:8px;"&gt;1&lt;/div&gt;&lt;/div&gt;&lt;/div&gt;&lt;div class="card-text-coin-icon" style="transform:scale(0.14); top:48px; display: inline;left:257px;"&gt;&lt;div class="card-text-coin-text-container" style="display:inline;"&gt;&lt;div class="card-text-coin-text" style="color: black; display:inline; top:8px;"&gt;1&lt;/div&gt;&lt;/div&gt;&lt;/div&gt;&lt;/div&gt;</v>
      </c>
    </row>
    <row r="976" spans="1:22" ht="195" x14ac:dyDescent="0.25">
      <c r="A976" t="str">
        <f>IF(AND(MOD(ROW(A971)-1,3)=0,INDEX(artwork.xlsx!G:G,QUOTIENT(ROW(A971)-1,3)+2)&lt;&gt;""),"/* "&amp;INDEX(artwork.xlsx!G:G,QUOTIENT(ROW(A971)-1,3)+2)&amp;" */","  ")&amp;
IF(AND(INDEX(artwork.xlsx!F:F,QUOTIENT(ROW(A971)-1,3)+2)&lt;&gt;""),"/* "&amp;INDEX(artwork.xlsx!F:F,QUOTIENT(ROW(A971)-1,3)+2)&amp;" */","  ")&amp;IF(AND(ISERROR(MATCH("},",B976:B$5003,0)), ISERROR(MATCH("    ];",$A$5:A975,0))),"];","")</f>
        <v xml:space="preserve">  /* landscape */</v>
      </c>
      <c r="B976" t="str">
        <f t="shared" si="22"/>
        <v/>
      </c>
      <c r="C976" s="18" t="str">
        <f>IF(AND(MOD(ROW(A971)-1,3)=0, INDEX(artwork.xlsx!J:J,QUOTIENT(ROW(A971)-1,3)+2)&lt;&gt;""),
     artwork.xlsx!$H$1&amp;": """ &amp;SUBSTITUTE(INDEX(artwork.xlsx!H:H,QUOTIENT(ROW(A971)-1,3)+2)," ","") &amp;""",  " &amp;
     artwork.xlsx!$J$1&amp; ": """ &amp; INDEX(artwork.xlsx!J:J,QUOTIENT(ROW(A971)-1,3)+2) &amp;""",  " &amp;
     artwork.xlsx!$L$1&amp; ": """ &amp; SUBSTITUTE(IF(LEFT(INDEX(artwork.xlsx!L:L,QUOTIENT(ROW(A971)-1,3)+2),4)="http","",artwork.xlsx!$M$1) &amp; INDEX(artwork.xlsx!L:L,QUOTIENT(ROW(A971)-1,3)+2),artwork.xlsx!$N$1,"") &amp; """,",
 IF(AND(MOD(ROW(A971)-1,3)=1,INDEX(artwork.xlsx!J:J,QUOTIENT(ROW(A971)-1,3)+2)&lt;&gt;""),
SUBSTITUTE(    artwork.xlsx!$K$1&amp;": '\\n" &amp;
SUBSTITUTE(SUBSTITUTE(SUBSTITUTE(SUBSTITUTE(SUBSTITUTE(INDEX(artwork.xlsx!K:K,QUOTIENT(ROW(A971)-1,3)+2),"'","\'"),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IF(MOD(ROW(A971)-1,3)=2,"","")))</f>
        <v>text_html: '\
&lt;div class="landscape-text" style="top:0px;"&gt;&lt;div style="line-height:18.5px;"&gt;\
&lt;div style="display:inline;"&gt;&lt;div style="display:inline; font-size:18.5px;"&gt;Placez votre jeton « +      » sur une pile de cartes Action&lt;/div&gt;&lt;/div&gt;&lt;br&gt;\
&lt;div style="display:inline;"&gt;&lt;div style="display:inline; font-size:18.5px;"&gt;de la réserve. &lt;/div&gt;&lt;div style="display:inline; font-size:14px;"&gt;(Quand vous jouez une carte de cette pile,&lt;/div&gt;&lt;/div&gt;&lt;br&gt;&lt;div style="line-height:12px;"&gt;\
&lt;div style="display:inline;"&gt;&lt;div style="display:inline; font-size:14px;"&gt;obtenez d\'abord +      .)&lt;/div&gt;&lt;/div&gt;&lt;br&gt;\
&lt;/div&gt;&lt;/div&gt;&lt;/div&gt;\
&lt;div class="card-text-coin-icon" style="transform:scale(0.16); top:4px; display: inline;left:177px;"&gt;\
&lt;div class="card-text-coin-text-container" style="display:inline;"&gt;\
&lt;div class="card-text-coin-text" style="color: black; display:inline; top:8px;"&gt;1&lt;/div&gt;&lt;/div&gt;&lt;/div&gt;\
&lt;div class="card-text-coin-icon" style="transform:scale(0.14); top:48px; display: inline;left:257px;"&gt;\
&lt;div class="card-text-coin-text-container" style="display:inline;"&gt;\
&lt;div class="card-text-coin-text" style="color: black; display:inline; top:8px;"&gt;1&lt;/div&gt;&lt;/div&gt;&lt;/div&gt;&lt;/div&gt;'</v>
      </c>
      <c r="K976" t="s">
        <v>2126</v>
      </c>
      <c r="U976" t="e">
        <f t="shared" ref="U976:U977" si="23">RIGHT(LEFT(K976,FIND(""",",K976)-1),LEN(LEFT(K976,FIND(""",",K976)-1)) -LEN("id: '"))</f>
        <v>#VALUE!</v>
      </c>
      <c r="V976" t="e">
        <f t="shared" ref="V976:V977" si="24">SUBSTITUTE(LEFT(RIGHT(K977,LEN(K977) -LEN("text_html: '")),LEN(RIGHT(K977,LEN(K977) -LEN("text_html: '")))-1),"\'","'")</f>
        <v>#VALUE!</v>
      </c>
    </row>
    <row r="977" spans="1:22" x14ac:dyDescent="0.25">
      <c r="A977" t="str">
        <f>IF(AND(MOD(ROW(A972)-1,3)=0,INDEX(artwork.xlsx!G:G,QUOTIENT(ROW(A972)-1,3)+2)&lt;&gt;""),"/* "&amp;INDEX(artwork.xlsx!G:G,QUOTIENT(ROW(A972)-1,3)+2)&amp;" */","  ")&amp;
IF(AND(INDEX(artwork.xlsx!F:F,QUOTIENT(ROW(A972)-1,3)+2)&lt;&gt;""),"/* "&amp;INDEX(artwork.xlsx!F:F,QUOTIENT(ROW(A972)-1,3)+2)&amp;" */","  ")&amp;IF(AND(ISERROR(MATCH("},",B977:B$5003,0)), ISERROR(MATCH("    ];",$A$5:A973,0))),"];","")</f>
        <v xml:space="preserve">  /* landscape */</v>
      </c>
      <c r="B977" t="str">
        <f t="shared" si="22"/>
        <v>},</v>
      </c>
      <c r="C977" s="18" t="str">
        <f>IF(AND(MOD(ROW(A972)-1,3)=0, INDEX(artwork.xlsx!J:J,QUOTIENT(ROW(A972)-1,3)+2)&lt;&gt;""),
     artwork.xlsx!$H$1&amp;": """ &amp;SUBSTITUTE(INDEX(artwork.xlsx!H:H,QUOTIENT(ROW(A972)-1,3)+2)," ","") &amp;""",  " &amp;
     artwork.xlsx!$J$1&amp; ": """ &amp; INDEX(artwork.xlsx!J:J,QUOTIENT(ROW(A972)-1,3)+2) &amp;""",  " &amp;
     artwork.xlsx!$L$1&amp; ": """ &amp; SUBSTITUTE(IF(LEFT(INDEX(artwork.xlsx!L:L,QUOTIENT(ROW(A972)-1,3)+2),4)="http","",artwork.xlsx!$M$1) &amp; INDEX(artwork.xlsx!L:L,QUOTIENT(ROW(A972)-1,3)+2),artwork.xlsx!$N$1,"") &amp; """,",
 IF(AND(MOD(ROW(A972)-1,3)=1,INDEX(artwork.xlsx!J:J,QUOTIENT(ROW(A972)-1,3)+2)&lt;&gt;""),
SUBSTITUTE(    artwork.xlsx!$K$1&amp;": '\\n" &amp;
SUBSTITUTE(SUBSTITUTE(SUBSTITUTE(SUBSTITUTE(SUBSTITUTE(INDEX(artwork.xlsx!K:K,QUOTIENT(ROW(A972)-1,3)+2),"'","\'"),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IF(MOD(ROW(A972)-1,3)=2,"","")))</f>
        <v/>
      </c>
      <c r="J977" t="s">
        <v>2088</v>
      </c>
      <c r="U977" t="e">
        <f t="shared" si="23"/>
        <v>#VALUE!</v>
      </c>
      <c r="V977" t="e">
        <f t="shared" si="24"/>
        <v>#VALUE!</v>
      </c>
    </row>
    <row r="978" spans="1:22" x14ac:dyDescent="0.25">
      <c r="A978" t="str">
        <f>IF(AND(MOD(ROW(A973)-1,3)=0,INDEX(artwork.xlsx!G:G,QUOTIENT(ROW(A973)-1,3)+2)&lt;&gt;""),"/* "&amp;INDEX(artwork.xlsx!G:G,QUOTIENT(ROW(A973)-1,3)+2)&amp;" */","  ")&amp;
IF(AND(INDEX(artwork.xlsx!F:F,QUOTIENT(ROW(A973)-1,3)+2)&lt;&gt;""),"/* "&amp;INDEX(artwork.xlsx!F:F,QUOTIENT(ROW(A973)-1,3)+2)&amp;" */","  ")&amp;IF(AND(ISERROR(MATCH("},",B978:B$5003,0)), ISERROR(MATCH("    ];",$A$5:A974,0))),"];","")</f>
        <v xml:space="preserve">    </v>
      </c>
      <c r="B978" t="str">
        <f t="shared" si="22"/>
        <v>{</v>
      </c>
      <c r="C978" s="18" t="str">
        <f>IF(AND(MOD(ROW(A973)-1,3)=0, INDEX(artwork.xlsx!J:J,QUOTIENT(ROW(A973)-1,3)+2)&lt;&gt;""),
     artwork.xlsx!$H$1&amp;": """ &amp;SUBSTITUTE(INDEX(artwork.xlsx!H:H,QUOTIENT(ROW(A973)-1,3)+2)," ","") &amp;""",  " &amp;
     artwork.xlsx!$J$1&amp; ": """ &amp; INDEX(artwork.xlsx!J:J,QUOTIENT(ROW(A973)-1,3)+2) &amp;""",  " &amp;
     artwork.xlsx!$L$1&amp; ": """ &amp; SUBSTITUTE(IF(LEFT(INDEX(artwork.xlsx!L:L,QUOTIENT(ROW(A973)-1,3)+2),4)="http","",artwork.xlsx!$M$1) &amp; INDEX(artwork.xlsx!L:L,QUOTIENT(ROW(A973)-1,3)+2),artwork.xlsx!$N$1,"") &amp; """,",
 IF(AND(MOD(ROW(A973)-1,3)=1,INDEX(artwork.xlsx!J:J,QUOTIENT(ROW(A973)-1,3)+2)&lt;&gt;""),
SUBSTITUTE(    artwork.xlsx!$K$1&amp;": '\\n" &amp;
SUBSTITUTE(SUBSTITUTE(SUBSTITUTE(SUBSTITUTE(SUBSTITUTE(INDEX(artwork.xlsx!K:K,QUOTIENT(ROW(A973)-1,3)+2),"'","\'"),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IF(MOD(ROW(A973)-1,3)=2,"","")))</f>
        <v>id: "treasurehunter",  frenchName: "Chasseuse de trèsor",  artwork: "http://wiki.dominionstrategy.com/images/c/c1/Treasure_HunterArt.jpg",</v>
      </c>
    </row>
    <row r="979" spans="1:22" ht="240" x14ac:dyDescent="0.25">
      <c r="A979" t="str">
        <f>IF(AND(MOD(ROW(A974)-1,3)=0,INDEX(artwork.xlsx!G:G,QUOTIENT(ROW(A974)-1,3)+2)&lt;&gt;""),"/* "&amp;INDEX(artwork.xlsx!G:G,QUOTIENT(ROW(A974)-1,3)+2)&amp;" */","  ")&amp;
IF(AND(INDEX(artwork.xlsx!F:F,QUOTIENT(ROW(A974)-1,3)+2)&lt;&gt;""),"/* "&amp;INDEX(artwork.xlsx!F:F,QUOTIENT(ROW(A974)-1,3)+2)&amp;" */","  ")&amp;IF(AND(ISERROR(MATCH("},",B979:B$5003,0)), ISERROR(MATCH("    ];",$A$5:A978,0))),"];","")</f>
        <v xml:space="preserve">    </v>
      </c>
      <c r="B979" t="str">
        <f t="shared" si="22"/>
        <v/>
      </c>
      <c r="C979" s="18" t="str">
        <f>IF(AND(MOD(ROW(A974)-1,3)=0, INDEX(artwork.xlsx!J:J,QUOTIENT(ROW(A974)-1,3)+2)&lt;&gt;""),
     artwork.xlsx!$H$1&amp;": """ &amp;SUBSTITUTE(INDEX(artwork.xlsx!H:H,QUOTIENT(ROW(A974)-1,3)+2)," ","") &amp;""",  " &amp;
     artwork.xlsx!$J$1&amp; ": """ &amp; INDEX(artwork.xlsx!J:J,QUOTIENT(ROW(A974)-1,3)+2) &amp;""",  " &amp;
     artwork.xlsx!$L$1&amp; ": """ &amp; SUBSTITUTE(IF(LEFT(INDEX(artwork.xlsx!L:L,QUOTIENT(ROW(A974)-1,3)+2),4)="http","",artwork.xlsx!$M$1) &amp; INDEX(artwork.xlsx!L:L,QUOTIENT(ROW(A974)-1,3)+2),artwork.xlsx!$N$1,"") &amp; """,",
 IF(AND(MOD(ROW(A974)-1,3)=1,INDEX(artwork.xlsx!J:J,QUOTIENT(ROW(A974)-1,3)+2)&lt;&gt;""),
SUBSTITUTE(    artwork.xlsx!$K$1&amp;": '\\n" &amp;
SUBSTITUTE(SUBSTITUTE(SUBSTITUTE(SUBSTITUTE(SUBSTITUTE(INDEX(artwork.xlsx!K:K,QUOTIENT(ROW(A974)-1,3)+2),"'","\'"),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IF(MOD(ROW(A974)-1,3)=2,"","")))</f>
        <v>text_html: '\
&lt;div class="card-text" style="top:2px;"&gt;&lt;div style="font-weight: bold;"&gt;&lt;div style="line-height:22px;"&gt;\
&lt;div style="display:inline;"&gt;&lt;div style="display:inline; font-size:26px;"&gt;+1 Action&lt;/div&gt;&lt;/div&gt;&lt;br&gt;\
&lt;div style="display:inline;"&gt;&lt;div style="display:inline; font-size:26px;"&gt;&lt;div style="position: relative; left:-12px;top:5px;"&gt;+&lt;/div&gt;&lt;/div&gt;&lt;/div&gt;&lt;br&gt;\
&lt;/div&gt;&lt;/div&gt;&lt;div style="position:relative; top:-20px;"&gt;&lt;div style="line-height:14px;"&gt;\
&lt;div style="display:inline;"&gt;&lt;div style="display:inline; font-size:16px;"&gt;Recevez un Argent par carte reçue par&lt;/div&gt;&lt;/div&gt;&lt;br&gt;\
&lt;div style="display:inline;"&gt;&lt;div style="display:inline; font-size:16px;"&gt;le joueur à votre droite à son dernier tour.&lt;/div&gt;&lt;/div&gt;&lt;br&gt;\
&lt;/div&gt;&lt;/div&gt;&lt;div class="horizontal-line" style="width:200px; height:3px;margin-top:-12px;"&gt;&lt;/div&gt;&lt;div style="position:relative; top:0px;"&gt;&lt;div style="line-height:14px;"&gt;\
&lt;div style="display:inline;"&gt;&lt;div style="display:inline; font-size:18px;"&gt;Quand vous défaussez cette carte&lt;/div&gt;&lt;/div&gt;&lt;br&gt;\
&lt;div style="display:inline;"&gt;&lt;div style="display:inline; font-size:18px;"&gt;de votre zone de jeu, vous pouvez&lt;/div&gt;&lt;/div&gt;&lt;br&gt;\
&lt;div style="display:inline;"&gt;&lt;div style="display:inline; font-size:18px;"&gt;l\'échanger contre une Guerrière.&lt;/div&gt;&lt;/div&gt;&lt;br&gt;\
&lt;div style="display:inline;"&gt;&lt;div style="display:inline; font-size:18px;"&gt;&lt;div style="display: inline; font-style: italic;"&gt;(Ne fait pas partie de la réserve.)&lt;/div&gt;&lt;/div&gt;&lt;/div&gt;&lt;br&gt;\
&lt;/div&gt;&lt;/div&gt;\
&lt;div class="card-text-coin-icon" style="transform:scale(0.21); top:25px; display: inline;left:140px;"&gt;\
&lt;div class="card-text-coin-text-container" style="display:inline;"&gt;\
&lt;div class="card-text-coin-text" style="color: black; display:inline; top:8px;"&gt;1&lt;/div&gt;&lt;/div&gt;&lt;/div&gt;&lt;/div&gt;'</v>
      </c>
    </row>
    <row r="980" spans="1:22" x14ac:dyDescent="0.25">
      <c r="A980" t="str">
        <f>IF(AND(MOD(ROW(A975)-1,3)=0,INDEX(artwork.xlsx!G:G,QUOTIENT(ROW(A975)-1,3)+2)&lt;&gt;""),"/* "&amp;INDEX(artwork.xlsx!G:G,QUOTIENT(ROW(A975)-1,3)+2)&amp;" */","  ")&amp;
IF(AND(INDEX(artwork.xlsx!F:F,QUOTIENT(ROW(A975)-1,3)+2)&lt;&gt;""),"/* "&amp;INDEX(artwork.xlsx!F:F,QUOTIENT(ROW(A975)-1,3)+2)&amp;" */","  ")&amp;IF(AND(ISERROR(MATCH("},",B980:B$5003,0)), ISERROR(MATCH("    ];",$A$5:A976,0))),"];","")</f>
        <v xml:space="preserve">    </v>
      </c>
      <c r="B980" t="str">
        <f t="shared" si="22"/>
        <v>},</v>
      </c>
      <c r="C980" s="18" t="str">
        <f>IF(AND(MOD(ROW(A975)-1,3)=0, INDEX(artwork.xlsx!J:J,QUOTIENT(ROW(A975)-1,3)+2)&lt;&gt;""),
     artwork.xlsx!$H$1&amp;": """ &amp;SUBSTITUTE(INDEX(artwork.xlsx!H:H,QUOTIENT(ROW(A975)-1,3)+2)," ","") &amp;""",  " &amp;
     artwork.xlsx!$J$1&amp; ": """ &amp; INDEX(artwork.xlsx!J:J,QUOTIENT(ROW(A975)-1,3)+2) &amp;""",  " &amp;
     artwork.xlsx!$L$1&amp; ": """ &amp; SUBSTITUTE(IF(LEFT(INDEX(artwork.xlsx!L:L,QUOTIENT(ROW(A975)-1,3)+2),4)="http","",artwork.xlsx!$M$1) &amp; INDEX(artwork.xlsx!L:L,QUOTIENT(ROW(A975)-1,3)+2),artwork.xlsx!$N$1,"") &amp; """,",
 IF(AND(MOD(ROW(A975)-1,3)=1,INDEX(artwork.xlsx!J:J,QUOTIENT(ROW(A975)-1,3)+2)&lt;&gt;""),
SUBSTITUTE(    artwork.xlsx!$K$1&amp;": '\\n" &amp;
SUBSTITUTE(SUBSTITUTE(SUBSTITUTE(SUBSTITUTE(SUBSTITUTE(INDEX(artwork.xlsx!K:K,QUOTIENT(ROW(A975)-1,3)+2),"'","\'"),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IF(MOD(ROW(A975)-1,3)=2,"","")))</f>
        <v/>
      </c>
    </row>
    <row r="981" spans="1:22" x14ac:dyDescent="0.25">
      <c r="A981" t="str">
        <f>IF(AND(MOD(ROW(A976)-1,3)=0,INDEX(artwork.xlsx!G:G,QUOTIENT(ROW(A976)-1,3)+2)&lt;&gt;""),"/* "&amp;INDEX(artwork.xlsx!G:G,QUOTIENT(ROW(A976)-1,3)+2)&amp;" */","  ")&amp;
IF(AND(INDEX(artwork.xlsx!F:F,QUOTIENT(ROW(A976)-1,3)+2)&lt;&gt;""),"/* "&amp;INDEX(artwork.xlsx!F:F,QUOTIENT(ROW(A976)-1,3)+2)&amp;" */","  ")&amp;IF(AND(ISERROR(MATCH("},",B981:B$5003,0)), ISERROR(MATCH("    ];",$A$5:A977,0))),"];","")</f>
        <v xml:space="preserve">    </v>
      </c>
      <c r="B981" t="str">
        <f t="shared" si="22"/>
        <v>{</v>
      </c>
      <c r="C981" s="18" t="str">
        <f>IF(AND(MOD(ROW(A976)-1,3)=0, INDEX(artwork.xlsx!J:J,QUOTIENT(ROW(A976)-1,3)+2)&lt;&gt;""),
     artwork.xlsx!$H$1&amp;": """ &amp;SUBSTITUTE(INDEX(artwork.xlsx!H:H,QUOTIENT(ROW(A976)-1,3)+2)," ","") &amp;""",  " &amp;
     artwork.xlsx!$J$1&amp; ": """ &amp; INDEX(artwork.xlsx!J:J,QUOTIENT(ROW(A976)-1,3)+2) &amp;""",  " &amp;
     artwork.xlsx!$L$1&amp; ": """ &amp; SUBSTITUTE(IF(LEFT(INDEX(artwork.xlsx!L:L,QUOTIENT(ROW(A976)-1,3)+2),4)="http","",artwork.xlsx!$M$1) &amp; INDEX(artwork.xlsx!L:L,QUOTIENT(ROW(A976)-1,3)+2),artwork.xlsx!$N$1,"") &amp; """,",
 IF(AND(MOD(ROW(A976)-1,3)=1,INDEX(artwork.xlsx!J:J,QUOTIENT(ROW(A976)-1,3)+2)&lt;&gt;""),
SUBSTITUTE(    artwork.xlsx!$K$1&amp;": '\\n" &amp;
SUBSTITUTE(SUBSTITUTE(SUBSTITUTE(SUBSTITUTE(SUBSTITUTE(INDEX(artwork.xlsx!K:K,QUOTIENT(ROW(A976)-1,3)+2),"'","\'"),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IF(MOD(ROW(A976)-1,3)=2,"","")))</f>
        <v>id: "warrior",  frenchName: "Guerrière",  artwork: "http://wiki.dominionstrategy.com/images/b/bf/WarriorArt.jpg",</v>
      </c>
    </row>
    <row r="982" spans="1:22" ht="300" x14ac:dyDescent="0.25">
      <c r="A982" t="str">
        <f>IF(AND(MOD(ROW(A977)-1,3)=0,INDEX(artwork.xlsx!G:G,QUOTIENT(ROW(A977)-1,3)+2)&lt;&gt;""),"/* "&amp;INDEX(artwork.xlsx!G:G,QUOTIENT(ROW(A977)-1,3)+2)&amp;" */","  ")&amp;
IF(AND(INDEX(artwork.xlsx!F:F,QUOTIENT(ROW(A977)-1,3)+2)&lt;&gt;""),"/* "&amp;INDEX(artwork.xlsx!F:F,QUOTIENT(ROW(A977)-1,3)+2)&amp;" */","  ")&amp;IF(AND(ISERROR(MATCH("},",B982:B$5003,0)), ISERROR(MATCH("    ];",$A$5:A981,0))),"];","")</f>
        <v xml:space="preserve">    </v>
      </c>
      <c r="B982" t="str">
        <f t="shared" si="22"/>
        <v/>
      </c>
      <c r="C982" s="18" t="str">
        <f>IF(AND(MOD(ROW(A977)-1,3)=0, INDEX(artwork.xlsx!J:J,QUOTIENT(ROW(A977)-1,3)+2)&lt;&gt;""),
     artwork.xlsx!$H$1&amp;": """ &amp;SUBSTITUTE(INDEX(artwork.xlsx!H:H,QUOTIENT(ROW(A977)-1,3)+2)," ","") &amp;""",  " &amp;
     artwork.xlsx!$J$1&amp; ": """ &amp; INDEX(artwork.xlsx!J:J,QUOTIENT(ROW(A977)-1,3)+2) &amp;""",  " &amp;
     artwork.xlsx!$L$1&amp; ": """ &amp; SUBSTITUTE(IF(LEFT(INDEX(artwork.xlsx!L:L,QUOTIENT(ROW(A977)-1,3)+2),4)="http","",artwork.xlsx!$M$1) &amp; INDEX(artwork.xlsx!L:L,QUOTIENT(ROW(A977)-1,3)+2),artwork.xlsx!$N$1,"") &amp; """,",
 IF(AND(MOD(ROW(A977)-1,3)=1,INDEX(artwork.xlsx!J:J,QUOTIENT(ROW(A977)-1,3)+2)&lt;&gt;""),
SUBSTITUTE(    artwork.xlsx!$K$1&amp;": '\\n" &amp;
SUBSTITUTE(SUBSTITUTE(SUBSTITUTE(SUBSTITUTE(SUBSTITUTE(INDEX(artwork.xlsx!K:K,QUOTIENT(ROW(A977)-1,3)+2),"'","\'"),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IF(MOD(ROW(A977)-1,3)=2,"","")))</f>
        <v>text_html: '\
&lt;div class="card-text" style="top:2px;"&gt;&lt;div style="font-weight: bold;"&gt;&lt;div style="line-height:20px;"&gt;\
&lt;div style="display:inline;"&gt;&lt;div style="display:inline; font-size:26px;"&gt;+2 Cartes&lt;/div&gt;&lt;/div&gt;&lt;br&gt;\
&lt;/div&gt;&lt;/div&gt;&lt;div style="position:relative; top:-2px;"&gt;&lt;div style="line-height:14px;"&gt;\
&lt;div style="display:inline;"&gt;&lt;div style="display:inline; font-size:16px;"&gt;Une fois par Itinérant que vous avez en jeu&lt;/div&gt;&lt;/div&gt;&lt;br&gt;\
&lt;div style="display:inline;"&gt;&lt;div style="display:inline; font-size:16px;"&gt;(y compris cette carte), tous vos adversaires&lt;/div&gt;&lt;/div&gt;&lt;br&gt;\
&lt;div style="display:inline;"&gt;&lt;div style="display:inline; font-size:16px;"&gt;défaussent la carte du haut de leur pioche&lt;/div&gt;&lt;/div&gt;&lt;br&gt;\
&lt;div style="display:inline;"&gt;&lt;div style="display:inline; font-size:16px;"&gt;et l\'écartent si elle coûte      ou      .&lt;/div&gt;&lt;/div&gt;&lt;br&gt;\
&lt;/div&gt;&lt;/div&gt;&lt;div class="horizontal-line" style="width:200px; height:3px;margin-top:2px;"&gt;&lt;/div&gt;&lt;div style="position:relative; top:-4px;"&gt;&lt;div style="line-height:14px;"&gt;\
&lt;div style="display:inline;"&gt;&lt;div style="display:inline; font-size:16px;"&gt;Quand vous défaussez cette carte&lt;/div&gt;&lt;/div&gt;&lt;br&gt;\
&lt;div style="display:inline;"&gt;&lt;div style="display:inline; font-size:16px;"&gt;de votre zone de jeu, vous pouvez&lt;/div&gt;&lt;/div&gt;&lt;br&gt;\
&lt;div style="display:inline;"&gt;&lt;div style="display:inline; font-size:16px;"&gt;l\'échanger contre une Héroïne.&lt;/div&gt;&lt;/div&gt;&lt;br&gt;\
&lt;div style="display:inline;"&gt;&lt;div style="display:inline; font-size:16px;"&gt;&lt;div style="display: inline; font-style: italic;"&gt;(Ne fait pas partie de la réserve.)&lt;/div&gt;&lt;/div&gt;&lt;/div&gt;&lt;br&gt;\
&lt;/div&gt;&lt;/div&gt;\
&lt;div class="card-text-coin-icon" style="transform:scale(0.16); top:78px; display: inline;left:185px;"&gt;\
&lt;div class="card-text-coin-text-container" style="display:inline;"&gt;\
&lt;div class="card-text-coin-text" style="color: black; display:inline; top:8px;"&gt;3&lt;/div&gt;&lt;/div&gt;&lt;/div&gt;\
&lt;div class="card-text-coin-icon" style="transform:scale(0.16); top:78px; display: inline;left:230px;"&gt;\
&lt;div class="card-text-coin-text-container" style="display:inline;"&gt;\
&lt;div class="card-text-coin-text" style="color: black; display:inline; top:8px;"&gt;4&lt;/div&gt;&lt;/div&gt;&lt;/div&gt;&lt;/div&gt;'</v>
      </c>
    </row>
    <row r="983" spans="1:22" x14ac:dyDescent="0.25">
      <c r="A983" t="str">
        <f>IF(AND(MOD(ROW(A978)-1,3)=0,INDEX(artwork.xlsx!G:G,QUOTIENT(ROW(A978)-1,3)+2)&lt;&gt;""),"/* "&amp;INDEX(artwork.xlsx!G:G,QUOTIENT(ROW(A978)-1,3)+2)&amp;" */","  ")&amp;
IF(AND(INDEX(artwork.xlsx!F:F,QUOTIENT(ROW(A978)-1,3)+2)&lt;&gt;""),"/* "&amp;INDEX(artwork.xlsx!F:F,QUOTIENT(ROW(A978)-1,3)+2)&amp;" */","  ")&amp;IF(AND(ISERROR(MATCH("},",B983:B$5003,0)), ISERROR(MATCH("    ];",$A$5:A979,0))),"];","")</f>
        <v xml:space="preserve">    </v>
      </c>
      <c r="B983" t="str">
        <f t="shared" si="22"/>
        <v>},</v>
      </c>
      <c r="C983" s="18" t="str">
        <f>IF(AND(MOD(ROW(A978)-1,3)=0, INDEX(artwork.xlsx!J:J,QUOTIENT(ROW(A978)-1,3)+2)&lt;&gt;""),
     artwork.xlsx!$H$1&amp;": """ &amp;SUBSTITUTE(INDEX(artwork.xlsx!H:H,QUOTIENT(ROW(A978)-1,3)+2)," ","") &amp;""",  " &amp;
     artwork.xlsx!$J$1&amp; ": """ &amp; INDEX(artwork.xlsx!J:J,QUOTIENT(ROW(A978)-1,3)+2) &amp;""",  " &amp;
     artwork.xlsx!$L$1&amp; ": """ &amp; SUBSTITUTE(IF(LEFT(INDEX(artwork.xlsx!L:L,QUOTIENT(ROW(A978)-1,3)+2),4)="http","",artwork.xlsx!$M$1) &amp; INDEX(artwork.xlsx!L:L,QUOTIENT(ROW(A978)-1,3)+2),artwork.xlsx!$N$1,"") &amp; """,",
 IF(AND(MOD(ROW(A978)-1,3)=1,INDEX(artwork.xlsx!J:J,QUOTIENT(ROW(A978)-1,3)+2)&lt;&gt;""),
SUBSTITUTE(    artwork.xlsx!$K$1&amp;": '\\n" &amp;
SUBSTITUTE(SUBSTITUTE(SUBSTITUTE(SUBSTITUTE(SUBSTITUTE(INDEX(artwork.xlsx!K:K,QUOTIENT(ROW(A978)-1,3)+2),"'","\'"),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IF(MOD(ROW(A978)-1,3)=2,"","")))</f>
        <v/>
      </c>
    </row>
    <row r="984" spans="1:22" x14ac:dyDescent="0.25">
      <c r="A984" t="str">
        <f>IF(AND(MOD(ROW(A979)-1,3)=0,INDEX(artwork.xlsx!G:G,QUOTIENT(ROW(A979)-1,3)+2)&lt;&gt;""),"/* "&amp;INDEX(artwork.xlsx!G:G,QUOTIENT(ROW(A979)-1,3)+2)&amp;" */","  ")&amp;
IF(AND(INDEX(artwork.xlsx!F:F,QUOTIENT(ROW(A979)-1,3)+2)&lt;&gt;""),"/* "&amp;INDEX(artwork.xlsx!F:F,QUOTIENT(ROW(A979)-1,3)+2)&amp;" */","  ")&amp;IF(AND(ISERROR(MATCH("},",B984:B$5003,0)), ISERROR(MATCH("    ];",$A$5:A980,0))),"];","")</f>
        <v xml:space="preserve">    </v>
      </c>
      <c r="B984" t="str">
        <f t="shared" si="22"/>
        <v>{</v>
      </c>
      <c r="C984" s="18" t="str">
        <f>IF(AND(MOD(ROW(A979)-1,3)=0, INDEX(artwork.xlsx!J:J,QUOTIENT(ROW(A979)-1,3)+2)&lt;&gt;""),
     artwork.xlsx!$H$1&amp;": """ &amp;SUBSTITUTE(INDEX(artwork.xlsx!H:H,QUOTIENT(ROW(A979)-1,3)+2)," ","") &amp;""",  " &amp;
     artwork.xlsx!$J$1&amp; ": """ &amp; INDEX(artwork.xlsx!J:J,QUOTIENT(ROW(A979)-1,3)+2) &amp;""",  " &amp;
     artwork.xlsx!$L$1&amp; ": """ &amp; SUBSTITUTE(IF(LEFT(INDEX(artwork.xlsx!L:L,QUOTIENT(ROW(A979)-1,3)+2),4)="http","",artwork.xlsx!$M$1) &amp; INDEX(artwork.xlsx!L:L,QUOTIENT(ROW(A979)-1,3)+2),artwork.xlsx!$N$1,"") &amp; """,",
 IF(AND(MOD(ROW(A979)-1,3)=1,INDEX(artwork.xlsx!J:J,QUOTIENT(ROW(A979)-1,3)+2)&lt;&gt;""),
SUBSTITUTE(    artwork.xlsx!$K$1&amp;": '\\n" &amp;
SUBSTITUTE(SUBSTITUTE(SUBSTITUTE(SUBSTITUTE(SUBSTITUTE(INDEX(artwork.xlsx!K:K,QUOTIENT(ROW(A979)-1,3)+2),"'","\'"),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IF(MOD(ROW(A979)-1,3)=2,"","")))</f>
        <v>id: "hero",  frenchName: "Héroïne",  artwork: "http://wiki.dominionstrategy.com/images/6/60/HeroArt.jpg",</v>
      </c>
    </row>
    <row r="985" spans="1:22" ht="210" x14ac:dyDescent="0.25">
      <c r="A985" t="str">
        <f>IF(AND(MOD(ROW(A980)-1,3)=0,INDEX(artwork.xlsx!G:G,QUOTIENT(ROW(A980)-1,3)+2)&lt;&gt;""),"/* "&amp;INDEX(artwork.xlsx!G:G,QUOTIENT(ROW(A980)-1,3)+2)&amp;" */","  ")&amp;
IF(AND(INDEX(artwork.xlsx!F:F,QUOTIENT(ROW(A980)-1,3)+2)&lt;&gt;""),"/* "&amp;INDEX(artwork.xlsx!F:F,QUOTIENT(ROW(A980)-1,3)+2)&amp;" */","  ")&amp;IF(AND(ISERROR(MATCH("},",B985:B$5003,0)), ISERROR(MATCH("    ];",$A$5:A984,0))),"];","")</f>
        <v xml:space="preserve">    </v>
      </c>
      <c r="B985" t="str">
        <f t="shared" si="22"/>
        <v/>
      </c>
      <c r="C985" s="18" t="str">
        <f>IF(AND(MOD(ROW(A980)-1,3)=0, INDEX(artwork.xlsx!J:J,QUOTIENT(ROW(A980)-1,3)+2)&lt;&gt;""),
     artwork.xlsx!$H$1&amp;": """ &amp;SUBSTITUTE(INDEX(artwork.xlsx!H:H,QUOTIENT(ROW(A980)-1,3)+2)," ","") &amp;""",  " &amp;
     artwork.xlsx!$J$1&amp; ": """ &amp; INDEX(artwork.xlsx!J:J,QUOTIENT(ROW(A980)-1,3)+2) &amp;""",  " &amp;
     artwork.xlsx!$L$1&amp; ": """ &amp; SUBSTITUTE(IF(LEFT(INDEX(artwork.xlsx!L:L,QUOTIENT(ROW(A980)-1,3)+2),4)="http","",artwork.xlsx!$M$1) &amp; INDEX(artwork.xlsx!L:L,QUOTIENT(ROW(A980)-1,3)+2),artwork.xlsx!$N$1,"") &amp; """,",
 IF(AND(MOD(ROW(A980)-1,3)=1,INDEX(artwork.xlsx!J:J,QUOTIENT(ROW(A980)-1,3)+2)&lt;&gt;""),
SUBSTITUTE(    artwork.xlsx!$K$1&amp;": '\\n" &amp;
SUBSTITUTE(SUBSTITUTE(SUBSTITUTE(SUBSTITUTE(SUBSTITUTE(INDEX(artwork.xlsx!K:K,QUOTIENT(ROW(A980)-1,3)+2),"'","\'"),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IF(MOD(ROW(A980)-1,3)=2,"","")))</f>
        <v>text_html: '\
&lt;div class="card-text" style="top:10px;"&gt;&lt;div style="font-weight: bold;"&gt;&lt;div style="line-height:24px;"&gt;\
&lt;div style="display:inline;"&gt;&lt;div style="display:inline; font-size:24px;"&gt;&lt;div style="position: relative; left:-12px;top:5px;"&gt;+&lt;/div&gt;&lt;/div&gt;&lt;/div&gt;&lt;br&gt;\
&lt;/div&gt;&lt;/div&gt;&lt;div style="position:relative; top:-24px;"&gt;\
&lt;div style="display:inline;"&gt;&lt;div style="display:inline; font-size:18.5px;"&gt;Recevez une carte Trésor.&lt;/div&gt;&lt;/div&gt;&lt;br&gt;\
&lt;/div&gt;&lt;div class="horizontal-line" style="width:200px; height:3px;margin-top:-15px;"&gt;&lt;/div&gt;&lt;div style="position:relative; top:0px;"&gt;&lt;div style="line-height:19px;"&gt;\
&lt;div style="display:inline;"&gt;&lt;div style="display:inline; font-size:18.3px;"&gt;Quand vous défaussez cette carte&lt;/div&gt;&lt;/div&gt;&lt;br&gt;\
&lt;div style="display:inline;"&gt;&lt;div style="display:inline; font-size:18.3px;"&gt;de votre zone de jeu, vous pouvez&lt;/div&gt;&lt;/div&gt;&lt;br&gt;\
&lt;div style="display:inline;"&gt;&lt;div style="display:inline; font-size:18.3px;"&gt;l\'échanger contre un Champion.&lt;/div&gt;&lt;/div&gt;&lt;br&gt;\
&lt;div style="display:inline;"&gt;&lt;div style="display:inline; font-size:18.3px;"&gt;&lt;div style="display: inline; font-style: italic;"&gt;(Ne fait pas partie de la réserve.)&lt;/div&gt;&lt;/div&gt;&lt;/div&gt;&lt;br&gt;\
&lt;/div&gt;&lt;/div&gt;\
&lt;div class="card-text-coin-icon" style="transform:scale(0.24); top:0px;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986" spans="1:22" x14ac:dyDescent="0.25">
      <c r="A986" t="str">
        <f>IF(AND(MOD(ROW(A981)-1,3)=0,INDEX(artwork.xlsx!G:G,QUOTIENT(ROW(A981)-1,3)+2)&lt;&gt;""),"/* "&amp;INDEX(artwork.xlsx!G:G,QUOTIENT(ROW(A981)-1,3)+2)&amp;" */","  ")&amp;
IF(AND(INDEX(artwork.xlsx!F:F,QUOTIENT(ROW(A981)-1,3)+2)&lt;&gt;""),"/* "&amp;INDEX(artwork.xlsx!F:F,QUOTIENT(ROW(A981)-1,3)+2)&amp;" */","  ")&amp;IF(AND(ISERROR(MATCH("},",B986:B$5003,0)), ISERROR(MATCH("    ];",$A$5:A982,0))),"];","")</f>
        <v xml:space="preserve">    </v>
      </c>
      <c r="B986" t="str">
        <f t="shared" si="22"/>
        <v>},</v>
      </c>
      <c r="C986" s="18" t="str">
        <f>IF(AND(MOD(ROW(A981)-1,3)=0, INDEX(artwork.xlsx!J:J,QUOTIENT(ROW(A981)-1,3)+2)&lt;&gt;""),
     artwork.xlsx!$H$1&amp;": """ &amp;SUBSTITUTE(INDEX(artwork.xlsx!H:H,QUOTIENT(ROW(A981)-1,3)+2)," ","") &amp;""",  " &amp;
     artwork.xlsx!$J$1&amp; ": """ &amp; INDEX(artwork.xlsx!J:J,QUOTIENT(ROW(A981)-1,3)+2) &amp;""",  " &amp;
     artwork.xlsx!$L$1&amp; ": """ &amp; SUBSTITUTE(IF(LEFT(INDEX(artwork.xlsx!L:L,QUOTIENT(ROW(A981)-1,3)+2),4)="http","",artwork.xlsx!$M$1) &amp; INDEX(artwork.xlsx!L:L,QUOTIENT(ROW(A981)-1,3)+2),artwork.xlsx!$N$1,"") &amp; """,",
 IF(AND(MOD(ROW(A981)-1,3)=1,INDEX(artwork.xlsx!J:J,QUOTIENT(ROW(A981)-1,3)+2)&lt;&gt;""),
SUBSTITUTE(    artwork.xlsx!$K$1&amp;": '\\n" &amp;
SUBSTITUTE(SUBSTITUTE(SUBSTITUTE(SUBSTITUTE(SUBSTITUTE(INDEX(artwork.xlsx!K:K,QUOTIENT(ROW(A981)-1,3)+2),"'","\'"),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IF(MOD(ROW(A981)-1,3)=2,"","")))</f>
        <v/>
      </c>
    </row>
    <row r="987" spans="1:22" x14ac:dyDescent="0.25">
      <c r="A987" t="str">
        <f>IF(AND(MOD(ROW(A982)-1,3)=0,INDEX(artwork.xlsx!G:G,QUOTIENT(ROW(A982)-1,3)+2)&lt;&gt;""),"/* "&amp;INDEX(artwork.xlsx!G:G,QUOTIENT(ROW(A982)-1,3)+2)&amp;" */","  ")&amp;
IF(AND(INDEX(artwork.xlsx!F:F,QUOTIENT(ROW(A982)-1,3)+2)&lt;&gt;""),"/* "&amp;INDEX(artwork.xlsx!F:F,QUOTIENT(ROW(A982)-1,3)+2)&amp;" */","  ")&amp;IF(AND(ISERROR(MATCH("},",B987:B$5003,0)), ISERROR(MATCH("    ];",$A$5:A983,0))),"];","")</f>
        <v xml:space="preserve">    </v>
      </c>
      <c r="B987" t="str">
        <f t="shared" si="22"/>
        <v>{</v>
      </c>
      <c r="C987" s="18" t="str">
        <f>IF(AND(MOD(ROW(A982)-1,3)=0, INDEX(artwork.xlsx!J:J,QUOTIENT(ROW(A982)-1,3)+2)&lt;&gt;""),
     artwork.xlsx!$H$1&amp;": """ &amp;SUBSTITUTE(INDEX(artwork.xlsx!H:H,QUOTIENT(ROW(A982)-1,3)+2)," ","") &amp;""",  " &amp;
     artwork.xlsx!$J$1&amp; ": """ &amp; INDEX(artwork.xlsx!J:J,QUOTIENT(ROW(A982)-1,3)+2) &amp;""",  " &amp;
     artwork.xlsx!$L$1&amp; ": """ &amp; SUBSTITUTE(IF(LEFT(INDEX(artwork.xlsx!L:L,QUOTIENT(ROW(A982)-1,3)+2),4)="http","",artwork.xlsx!$M$1) &amp; INDEX(artwork.xlsx!L:L,QUOTIENT(ROW(A982)-1,3)+2),artwork.xlsx!$N$1,"") &amp; """,",
 IF(AND(MOD(ROW(A982)-1,3)=1,INDEX(artwork.xlsx!J:J,QUOTIENT(ROW(A982)-1,3)+2)&lt;&gt;""),
SUBSTITUTE(    artwork.xlsx!$K$1&amp;": '\\n" &amp;
SUBSTITUTE(SUBSTITUTE(SUBSTITUTE(SUBSTITUTE(SUBSTITUTE(INDEX(artwork.xlsx!K:K,QUOTIENT(ROW(A982)-1,3)+2),"'","\'"),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IF(MOD(ROW(A982)-1,3)=2,"","")))</f>
        <v>id: "champion",  frenchName: "Championne",  artwork: "http://wiki.dominionstrategy.com/images/3/32/ChampionArt.jpg",</v>
      </c>
    </row>
    <row r="988" spans="1:22" ht="165" x14ac:dyDescent="0.25">
      <c r="A988" t="str">
        <f>IF(AND(MOD(ROW(A983)-1,3)=0,INDEX(artwork.xlsx!G:G,QUOTIENT(ROW(A983)-1,3)+2)&lt;&gt;""),"/* "&amp;INDEX(artwork.xlsx!G:G,QUOTIENT(ROW(A983)-1,3)+2)&amp;" */","  ")&amp;
IF(AND(INDEX(artwork.xlsx!F:F,QUOTIENT(ROW(A983)-1,3)+2)&lt;&gt;""),"/* "&amp;INDEX(artwork.xlsx!F:F,QUOTIENT(ROW(A983)-1,3)+2)&amp;" */","  ")&amp;IF(AND(ISERROR(MATCH("},",B988:B$5003,0)), ISERROR(MATCH("    ];",$A$5:A987,0))),"];","")</f>
        <v xml:space="preserve">    </v>
      </c>
      <c r="B988" t="str">
        <f t="shared" si="22"/>
        <v/>
      </c>
      <c r="C988" s="18" t="str">
        <f>IF(AND(MOD(ROW(A983)-1,3)=0, INDEX(artwork.xlsx!J:J,QUOTIENT(ROW(A983)-1,3)+2)&lt;&gt;""),
     artwork.xlsx!$H$1&amp;": """ &amp;SUBSTITUTE(INDEX(artwork.xlsx!H:H,QUOTIENT(ROW(A983)-1,3)+2)," ","") &amp;""",  " &amp;
     artwork.xlsx!$J$1&amp; ": """ &amp; INDEX(artwork.xlsx!J:J,QUOTIENT(ROW(A983)-1,3)+2) &amp;""",  " &amp;
     artwork.xlsx!$L$1&amp; ": """ &amp; SUBSTITUTE(IF(LEFT(INDEX(artwork.xlsx!L:L,QUOTIENT(ROW(A983)-1,3)+2),4)="http","",artwork.xlsx!$M$1) &amp; INDEX(artwork.xlsx!L:L,QUOTIENT(ROW(A983)-1,3)+2),artwork.xlsx!$N$1,"") &amp; """,",
 IF(AND(MOD(ROW(A983)-1,3)=1,INDEX(artwork.xlsx!J:J,QUOTIENT(ROW(A983)-1,3)+2)&lt;&gt;""),
SUBSTITUTE(    artwork.xlsx!$K$1&amp;": '\\n" &amp;
SUBSTITUTE(SUBSTITUTE(SUBSTITUTE(SUBSTITUTE(SUBSTITUTE(INDEX(artwork.xlsx!K:K,QUOTIENT(ROW(A983)-1,3)+2),"'","\'"),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IF(MOD(ROW(A983)-1,3)=2,"","")))</f>
        <v>text_html: '\
&lt;div class="card-text" style="top:10px;"&gt;&lt;div style="display:inline; font-size:28px;"&gt;&lt;div style="font-weight: bold;"&gt;\
&lt;div style="display:inline;"&gt;+1 Action&lt;/div&gt;&lt;br&gt;\
&lt;/div&gt;&lt;/div&gt;&lt;div style="line-height:19px;"&gt;\
&lt;div style="display:inline;"&gt;&lt;div style="display:inline; font-size:19px;"&gt;Pour la suite de la partie, quand un&lt;/div&gt;&lt;/div&gt;&lt;br&gt;\
&lt;div style="display:inline;"&gt;&lt;div style="display:inline; font-size:19px;"&gt;adversaire joue une carte Attaque,&lt;/div&gt;&lt;/div&gt;&lt;br&gt;\
&lt;div style="display:inline;"&gt;&lt;div style="display:inline; font-size:19px;"&gt;vous n\'êtes pas affecté, et quand&lt;/div&gt;&lt;/div&gt;&lt;br&gt;\
&lt;div style="display:inline;"&gt;&lt;div style="display:inline; font-size:19px;"&gt;vous jouez une Action, &lt;div style="display: inline; font-weight: bold;"&gt;+1 Action&lt;/div&gt;.&lt;/div&gt;&lt;/div&gt;&lt;br&gt;\
&lt;div style="display:inline;"&gt;&lt;div style="display:inline; font-size:19px;"&gt;&lt;div style="display: inline; font-style: italic;"&gt;(Cette carte reste en jeu. Ne fait&lt;/div&gt;&lt;/div&gt;&lt;/div&gt;&lt;br&gt;\
&lt;div style="display:inline;"&gt;&lt;div style="display:inline; font-size:19px;"&gt;&lt;div style="display: inline; font-style: italic;"&gt;pas partie de la réserve.)&lt;/div&gt;&lt;/div&gt;&lt;/div&gt;&lt;br&gt;\
&lt;/div&gt;&lt;/div&gt;'</v>
      </c>
    </row>
    <row r="989" spans="1:22" x14ac:dyDescent="0.25">
      <c r="A989" t="str">
        <f>IF(AND(MOD(ROW(A984)-1,3)=0,INDEX(artwork.xlsx!G:G,QUOTIENT(ROW(A984)-1,3)+2)&lt;&gt;""),"/* "&amp;INDEX(artwork.xlsx!G:G,QUOTIENT(ROW(A984)-1,3)+2)&amp;" */","  ")&amp;
IF(AND(INDEX(artwork.xlsx!F:F,QUOTIENT(ROW(A984)-1,3)+2)&lt;&gt;""),"/* "&amp;INDEX(artwork.xlsx!F:F,QUOTIENT(ROW(A984)-1,3)+2)&amp;" */","  ")&amp;IF(AND(ISERROR(MATCH("},",B989:B$5003,0)), ISERROR(MATCH("    ];",$A$5:A985,0))),"];","")</f>
        <v xml:space="preserve">    </v>
      </c>
      <c r="B989" t="str">
        <f t="shared" si="22"/>
        <v>},</v>
      </c>
      <c r="C989" s="18" t="str">
        <f>IF(AND(MOD(ROW(A984)-1,3)=0, INDEX(artwork.xlsx!J:J,QUOTIENT(ROW(A984)-1,3)+2)&lt;&gt;""),
     artwork.xlsx!$H$1&amp;": """ &amp;SUBSTITUTE(INDEX(artwork.xlsx!H:H,QUOTIENT(ROW(A984)-1,3)+2)," ","") &amp;""",  " &amp;
     artwork.xlsx!$J$1&amp; ": """ &amp; INDEX(artwork.xlsx!J:J,QUOTIENT(ROW(A984)-1,3)+2) &amp;""",  " &amp;
     artwork.xlsx!$L$1&amp; ": """ &amp; SUBSTITUTE(IF(LEFT(INDEX(artwork.xlsx!L:L,QUOTIENT(ROW(A984)-1,3)+2),4)="http","",artwork.xlsx!$M$1) &amp; INDEX(artwork.xlsx!L:L,QUOTIENT(ROW(A984)-1,3)+2),artwork.xlsx!$N$1,"") &amp; """,",
 IF(AND(MOD(ROW(A984)-1,3)=1,INDEX(artwork.xlsx!J:J,QUOTIENT(ROW(A984)-1,3)+2)&lt;&gt;""),
SUBSTITUTE(    artwork.xlsx!$K$1&amp;": '\\n" &amp;
SUBSTITUTE(SUBSTITUTE(SUBSTITUTE(SUBSTITUTE(SUBSTITUTE(INDEX(artwork.xlsx!K:K,QUOTIENT(ROW(A984)-1,3)+2),"'","\'"),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IF(MOD(ROW(A984)-1,3)=2,"","")))</f>
        <v/>
      </c>
    </row>
    <row r="990" spans="1:22" x14ac:dyDescent="0.25">
      <c r="A990" t="str">
        <f>IF(AND(MOD(ROW(A985)-1,3)=0,INDEX(artwork.xlsx!G:G,QUOTIENT(ROW(A985)-1,3)+2)&lt;&gt;""),"/* "&amp;INDEX(artwork.xlsx!G:G,QUOTIENT(ROW(A985)-1,3)+2)&amp;" */","  ")&amp;
IF(AND(INDEX(artwork.xlsx!F:F,QUOTIENT(ROW(A985)-1,3)+2)&lt;&gt;""),"/* "&amp;INDEX(artwork.xlsx!F:F,QUOTIENT(ROW(A985)-1,3)+2)&amp;" */","  ")&amp;IF(AND(ISERROR(MATCH("},",B990:B$5003,0)), ISERROR(MATCH("    ];",$A$5:A986,0))),"];","")</f>
        <v xml:space="preserve">    </v>
      </c>
      <c r="B990" t="str">
        <f t="shared" si="22"/>
        <v>{</v>
      </c>
      <c r="C990" s="18" t="str">
        <f>IF(AND(MOD(ROW(A985)-1,3)=0, INDEX(artwork.xlsx!J:J,QUOTIENT(ROW(A985)-1,3)+2)&lt;&gt;""),
     artwork.xlsx!$H$1&amp;": """ &amp;SUBSTITUTE(INDEX(artwork.xlsx!H:H,QUOTIENT(ROW(A985)-1,3)+2)," ","") &amp;""",  " &amp;
     artwork.xlsx!$J$1&amp; ": """ &amp; INDEX(artwork.xlsx!J:J,QUOTIENT(ROW(A985)-1,3)+2) &amp;""",  " &amp;
     artwork.xlsx!$L$1&amp; ": """ &amp; SUBSTITUTE(IF(LEFT(INDEX(artwork.xlsx!L:L,QUOTIENT(ROW(A985)-1,3)+2),4)="http","",artwork.xlsx!$M$1) &amp; INDEX(artwork.xlsx!L:L,QUOTIENT(ROW(A985)-1,3)+2),artwork.xlsx!$N$1,"") &amp; """,",
 IF(AND(MOD(ROW(A985)-1,3)=1,INDEX(artwork.xlsx!J:J,QUOTIENT(ROW(A985)-1,3)+2)&lt;&gt;""),
SUBSTITUTE(    artwork.xlsx!$K$1&amp;": '\\n" &amp;
SUBSTITUTE(SUBSTITUTE(SUBSTITUTE(SUBSTITUTE(SUBSTITUTE(INDEX(artwork.xlsx!K:K,QUOTIENT(ROW(A985)-1,3)+2),"'","\'"),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IF(MOD(ROW(A985)-1,3)=2,"","")))</f>
        <v>id: "soldier",  frenchName: "Soldat",  artwork: "http://wiki.dominionstrategy.com/images/3/36/SoldierArt.jpg",</v>
      </c>
    </row>
    <row r="991" spans="1:22" ht="300" x14ac:dyDescent="0.25">
      <c r="A991" t="str">
        <f>IF(AND(MOD(ROW(A986)-1,3)=0,INDEX(artwork.xlsx!G:G,QUOTIENT(ROW(A986)-1,3)+2)&lt;&gt;""),"/* "&amp;INDEX(artwork.xlsx!G:G,QUOTIENT(ROW(A986)-1,3)+2)&amp;" */","  ")&amp;
IF(AND(INDEX(artwork.xlsx!F:F,QUOTIENT(ROW(A986)-1,3)+2)&lt;&gt;""),"/* "&amp;INDEX(artwork.xlsx!F:F,QUOTIENT(ROW(A986)-1,3)+2)&amp;" */","  ")&amp;IF(AND(ISERROR(MATCH("},",B991:B$5003,0)), ISERROR(MATCH("    ];",$A$5:A990,0))),"];","")</f>
        <v xml:space="preserve">    </v>
      </c>
      <c r="B991" t="str">
        <f t="shared" si="22"/>
        <v/>
      </c>
      <c r="C991" s="18" t="str">
        <f>IF(AND(MOD(ROW(A986)-1,3)=0, INDEX(artwork.xlsx!J:J,QUOTIENT(ROW(A986)-1,3)+2)&lt;&gt;""),
     artwork.xlsx!$H$1&amp;": """ &amp;SUBSTITUTE(INDEX(artwork.xlsx!H:H,QUOTIENT(ROW(A986)-1,3)+2)," ","") &amp;""",  " &amp;
     artwork.xlsx!$J$1&amp; ": """ &amp; INDEX(artwork.xlsx!J:J,QUOTIENT(ROW(A986)-1,3)+2) &amp;""",  " &amp;
     artwork.xlsx!$L$1&amp; ": """ &amp; SUBSTITUTE(IF(LEFT(INDEX(artwork.xlsx!L:L,QUOTIENT(ROW(A986)-1,3)+2),4)="http","",artwork.xlsx!$M$1) &amp; INDEX(artwork.xlsx!L:L,QUOTIENT(ROW(A986)-1,3)+2),artwork.xlsx!$N$1,"") &amp; """,",
 IF(AND(MOD(ROW(A986)-1,3)=1,INDEX(artwork.xlsx!J:J,QUOTIENT(ROW(A986)-1,3)+2)&lt;&gt;""),
SUBSTITUTE(    artwork.xlsx!$K$1&amp;": '\\n" &amp;
SUBSTITUTE(SUBSTITUTE(SUBSTITUTE(SUBSTITUTE(SUBSTITUTE(INDEX(artwork.xlsx!K:K,QUOTIENT(ROW(A986)-1,3)+2),"'","\'"),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IF(MOD(ROW(A986)-1,3)=2,"","")))</f>
        <v>text_html: '\
&lt;div class="card-text" style="top:2px;"&gt;&lt;div style="font-weight: bold;"&gt;&lt;div style="line-height:24px;"&gt;\
&lt;div style="display:inline;"&gt;&lt;div style="display:inline; font-size:24px;"&gt;&lt;div style="position: relative; left:-12px;top:5px;"&gt;+&lt;/div&gt;&lt;/div&gt;&lt;/div&gt;&lt;br&gt;\
&lt;/div&gt;&lt;/div&gt;&lt;div style="position:relative; top:-24px;"&gt;&lt;div style="line-height:14px;"&gt;\
&lt;div style="display:inline;"&gt;&lt;div style="display:inline; font-size:18px;"&gt;+      par autre carte Attaque que&lt;/div&gt;&lt;/div&gt;&lt;br&gt;\
&lt;div style="display:inline;"&gt;&lt;div style="display:inline; font-size:18px;"&gt;vous avez en jeu. Tous vos&lt;/div&gt;&lt;/div&gt;&lt;br&gt;\
&lt;div style="display:inline;"&gt;&lt;div style="display:inline; font-size:18px;"&gt;adversaires ayant au moins 4 cartes&lt;/div&gt;&lt;/div&gt;&lt;br&gt;\
&lt;div style="display:inline;"&gt;&lt;div style="display:inline; font-size:18px;"&gt;en main défaussent une carte.&lt;/div&gt;&lt;/div&gt;&lt;br&gt;\
&lt;/div&gt;&lt;/div&gt;&lt;div class="horizontal-line" style="width:200px; height:3px;margin-top:-20px;"&gt;&lt;/div&gt;&lt;div style="position:relative; top:-3px;"&gt;&lt;div style="line-height:14px;"&gt;\
&lt;div style="display:inline;"&gt;&lt;div style="display:inline; font-size:18px;"&gt;Quand vous défaussez cette carte&lt;/div&gt;&lt;/div&gt;&lt;br&gt;\
&lt;div style="display:inline;"&gt;&lt;div style="display:inline; font-size:18px;"&gt;de votre zone de jeu, vous pouvez&lt;/div&gt;&lt;/div&gt;&lt;br&gt;\
&lt;div style="display:inline;"&gt;&lt;div style="display:inline; font-size:18px;"&gt;l\'échanger contre un Fugitif.&lt;/div&gt;&lt;/div&gt;&lt;br&gt;\
&lt;div style="display:inline;"&gt;&lt;div style="display:inline; font-size:18px;"&gt;&lt;div style="display: inline; font-style: italic;"&gt;(Ne fait pas partie de la réserve.)&lt;/div&gt;&lt;/div&gt;&lt;/div&gt;&lt;br&gt;\
&lt;/div&gt;&lt;/div&gt;\
&lt;div class="card-text-coin-icon" style="transform:scale(0.23); top:2px; display: inline;left:140px;"&gt;\
&lt;div class="card-text-coin-text-container" style="display:inline;"&gt;\
&lt;div class="card-text-coin-text" style="color: black; display:inline; top:8px;"&gt;2&lt;/div&gt;&lt;/div&gt;&lt;/div&gt;\
&lt;div class="card-text-coin-icon" style="transform:scale(0.18); top:25px; display: inline;left:35px;"&gt;\
&lt;div class="card-text-coin-text-container" style="display:inline;"&gt;\
&lt;div class="card-text-coin-text" style="color: black; display:inline; top:8px;"&gt;1&lt;/div&gt;&lt;/div&gt;&lt;/div&gt;&lt;/div&gt;'</v>
      </c>
    </row>
    <row r="992" spans="1:22" x14ac:dyDescent="0.25">
      <c r="A992" t="str">
        <f>IF(AND(MOD(ROW(A987)-1,3)=0,INDEX(artwork.xlsx!G:G,QUOTIENT(ROW(A987)-1,3)+2)&lt;&gt;""),"/* "&amp;INDEX(artwork.xlsx!G:G,QUOTIENT(ROW(A987)-1,3)+2)&amp;" */","  ")&amp;
IF(AND(INDEX(artwork.xlsx!F:F,QUOTIENT(ROW(A987)-1,3)+2)&lt;&gt;""),"/* "&amp;INDEX(artwork.xlsx!F:F,QUOTIENT(ROW(A987)-1,3)+2)&amp;" */","  ")&amp;IF(AND(ISERROR(MATCH("},",B992:B$5003,0)), ISERROR(MATCH("    ];",$A$5:A988,0))),"];","")</f>
        <v xml:space="preserve">    </v>
      </c>
      <c r="B992" t="str">
        <f t="shared" si="22"/>
        <v>},</v>
      </c>
      <c r="C992" s="18" t="str">
        <f>IF(AND(MOD(ROW(A987)-1,3)=0, INDEX(artwork.xlsx!J:J,QUOTIENT(ROW(A987)-1,3)+2)&lt;&gt;""),
     artwork.xlsx!$H$1&amp;": """ &amp;SUBSTITUTE(INDEX(artwork.xlsx!H:H,QUOTIENT(ROW(A987)-1,3)+2)," ","") &amp;""",  " &amp;
     artwork.xlsx!$J$1&amp; ": """ &amp; INDEX(artwork.xlsx!J:J,QUOTIENT(ROW(A987)-1,3)+2) &amp;""",  " &amp;
     artwork.xlsx!$L$1&amp; ": """ &amp; SUBSTITUTE(IF(LEFT(INDEX(artwork.xlsx!L:L,QUOTIENT(ROW(A987)-1,3)+2),4)="http","",artwork.xlsx!$M$1) &amp; INDEX(artwork.xlsx!L:L,QUOTIENT(ROW(A987)-1,3)+2),artwork.xlsx!$N$1,"") &amp; """,",
 IF(AND(MOD(ROW(A987)-1,3)=1,INDEX(artwork.xlsx!J:J,QUOTIENT(ROW(A987)-1,3)+2)&lt;&gt;""),
SUBSTITUTE(    artwork.xlsx!$K$1&amp;": '\\n" &amp;
SUBSTITUTE(SUBSTITUTE(SUBSTITUTE(SUBSTITUTE(SUBSTITUTE(INDEX(artwork.xlsx!K:K,QUOTIENT(ROW(A987)-1,3)+2),"'","\'"),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IF(MOD(ROW(A987)-1,3)=2,"","")))</f>
        <v/>
      </c>
    </row>
    <row r="993" spans="1:3" x14ac:dyDescent="0.25">
      <c r="A993" t="str">
        <f>IF(AND(MOD(ROW(A988)-1,3)=0,INDEX(artwork.xlsx!G:G,QUOTIENT(ROW(A988)-1,3)+2)&lt;&gt;""),"/* "&amp;INDEX(artwork.xlsx!G:G,QUOTIENT(ROW(A988)-1,3)+2)&amp;" */","  ")&amp;
IF(AND(INDEX(artwork.xlsx!F:F,QUOTIENT(ROW(A988)-1,3)+2)&lt;&gt;""),"/* "&amp;INDEX(artwork.xlsx!F:F,QUOTIENT(ROW(A988)-1,3)+2)&amp;" */","  ")&amp;IF(AND(ISERROR(MATCH("},",B993:B$5003,0)), ISERROR(MATCH("    ];",$A$5:A989,0))),"];","")</f>
        <v xml:space="preserve">    </v>
      </c>
      <c r="B993" t="str">
        <f t="shared" si="22"/>
        <v>{</v>
      </c>
      <c r="C993" s="18" t="str">
        <f>IF(AND(MOD(ROW(A988)-1,3)=0, INDEX(artwork.xlsx!J:J,QUOTIENT(ROW(A988)-1,3)+2)&lt;&gt;""),
     artwork.xlsx!$H$1&amp;": """ &amp;SUBSTITUTE(INDEX(artwork.xlsx!H:H,QUOTIENT(ROW(A988)-1,3)+2)," ","") &amp;""",  " &amp;
     artwork.xlsx!$J$1&amp; ": """ &amp; INDEX(artwork.xlsx!J:J,QUOTIENT(ROW(A988)-1,3)+2) &amp;""",  " &amp;
     artwork.xlsx!$L$1&amp; ": """ &amp; SUBSTITUTE(IF(LEFT(INDEX(artwork.xlsx!L:L,QUOTIENT(ROW(A988)-1,3)+2),4)="http","",artwork.xlsx!$M$1) &amp; INDEX(artwork.xlsx!L:L,QUOTIENT(ROW(A988)-1,3)+2),artwork.xlsx!$N$1,"") &amp; """,",
 IF(AND(MOD(ROW(A988)-1,3)=1,INDEX(artwork.xlsx!J:J,QUOTIENT(ROW(A988)-1,3)+2)&lt;&gt;""),
SUBSTITUTE(    artwork.xlsx!$K$1&amp;": '\\n" &amp;
SUBSTITUTE(SUBSTITUTE(SUBSTITUTE(SUBSTITUTE(SUBSTITUTE(INDEX(artwork.xlsx!K:K,QUOTIENT(ROW(A988)-1,3)+2),"'","\'"),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IF(MOD(ROW(A988)-1,3)=2,"","")))</f>
        <v>id: "fugitive",  frenchName: "Fugitif",  artwork: "http://wiki.dominionstrategy.com/images/f/f7/FugitiveArt.jpg",</v>
      </c>
    </row>
    <row r="994" spans="1:3" ht="180" x14ac:dyDescent="0.25">
      <c r="A994" t="str">
        <f>IF(AND(MOD(ROW(A989)-1,3)=0,INDEX(artwork.xlsx!G:G,QUOTIENT(ROW(A989)-1,3)+2)&lt;&gt;""),"/* "&amp;INDEX(artwork.xlsx!G:G,QUOTIENT(ROW(A989)-1,3)+2)&amp;" */","  ")&amp;
IF(AND(INDEX(artwork.xlsx!F:F,QUOTIENT(ROW(A989)-1,3)+2)&lt;&gt;""),"/* "&amp;INDEX(artwork.xlsx!F:F,QUOTIENT(ROW(A989)-1,3)+2)&amp;" */","  ")&amp;IF(AND(ISERROR(MATCH("},",B994:B$5003,0)), ISERROR(MATCH("    ];",$A$5:A993,0))),"];","")</f>
        <v xml:space="preserve">    </v>
      </c>
      <c r="B994" t="str">
        <f t="shared" si="22"/>
        <v/>
      </c>
      <c r="C994" s="18" t="str">
        <f>IF(AND(MOD(ROW(A989)-1,3)=0, INDEX(artwork.xlsx!J:J,QUOTIENT(ROW(A989)-1,3)+2)&lt;&gt;""),
     artwork.xlsx!$H$1&amp;": """ &amp;SUBSTITUTE(INDEX(artwork.xlsx!H:H,QUOTIENT(ROW(A989)-1,3)+2)," ","") &amp;""",  " &amp;
     artwork.xlsx!$J$1&amp; ": """ &amp; INDEX(artwork.xlsx!J:J,QUOTIENT(ROW(A989)-1,3)+2) &amp;""",  " &amp;
     artwork.xlsx!$L$1&amp; ": """ &amp; SUBSTITUTE(IF(LEFT(INDEX(artwork.xlsx!L:L,QUOTIENT(ROW(A989)-1,3)+2),4)="http","",artwork.xlsx!$M$1) &amp; INDEX(artwork.xlsx!L:L,QUOTIENT(ROW(A989)-1,3)+2),artwork.xlsx!$N$1,"") &amp; """,",
 IF(AND(MOD(ROW(A989)-1,3)=1,INDEX(artwork.xlsx!J:J,QUOTIENT(ROW(A989)-1,3)+2)&lt;&gt;""),
SUBSTITUTE(    artwork.xlsx!$K$1&amp;": '\\n" &amp;
SUBSTITUTE(SUBSTITUTE(SUBSTITUTE(SUBSTITUTE(SUBSTITUTE(INDEX(artwork.xlsx!K:K,QUOTIENT(ROW(A989)-1,3)+2),"'","\'"),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IF(MOD(ROW(A989)-1,3)=2,"","")))</f>
        <v>text_html: '\
&lt;div class="card-text" style="top:5px;"&gt;&lt;div style="font-weight: bold;"&gt;&lt;div style="line-height:24px;"&gt;\
&lt;div style="display:inline;"&gt;&lt;div style="display:inline; font-size:26px;"&gt;+2 Cartes&lt;/div&gt;&lt;/div&gt;&lt;br&gt;\
&lt;div style="display:inline;"&gt;&lt;div style="display:inline; font-size:26px;"&gt;+1 Action&lt;/div&gt;&lt;/div&gt;&lt;br&gt;\
&lt;/div&gt;&lt;/div&gt;&lt;div style="position:relative; top:-5px;"&gt;\
&lt;div style="display:inline;"&gt;&lt;div style="display:inline; font-size:20px;"&gt;Défaussez une carte.&lt;/div&gt;&lt;/div&gt;&lt;br&gt;\
&lt;/div&gt;&lt;div class="horizontal-line" style="width:200px; height:3px;"&gt;&lt;/div&gt;&lt;div style="position:relative; top:0px;"&gt;&lt;div style="line-height:18px;"&gt;\
&lt;div style="display:inline;"&gt;&lt;div style="display:inline; font-size:19px;"&gt;Quand vous défaussez cette carte&lt;/div&gt;&lt;/div&gt;&lt;br&gt;\
&lt;div style="display:inline;"&gt;&lt;div style="display:inline; font-size:19px;"&gt;de votre zone de jeu, vous pouvez&lt;/div&gt;&lt;/div&gt;&lt;br&gt;\
&lt;div style="display:inline;"&gt;&lt;div style="display:inline; font-size:19px;"&gt;l\'échanger contre un Disciple.&lt;/div&gt;&lt;/div&gt;&lt;br&gt;\
&lt;div style="display:inline;"&gt;&lt;div style="display:inline; font-size:19px;"&gt;&lt;div style="display: inline; font-style: italic;"&gt;(Ne fait pas partie de la réserve.)&lt;/div&gt;&lt;/div&gt;&lt;/div&gt;&lt;br&gt;\
&lt;/div&gt;&lt;/div&gt;&lt;/div&gt;'</v>
      </c>
    </row>
    <row r="995" spans="1:3" x14ac:dyDescent="0.25">
      <c r="A995" t="str">
        <f>IF(AND(MOD(ROW(A990)-1,3)=0,INDEX(artwork.xlsx!G:G,QUOTIENT(ROW(A990)-1,3)+2)&lt;&gt;""),"/* "&amp;INDEX(artwork.xlsx!G:G,QUOTIENT(ROW(A990)-1,3)+2)&amp;" */","  ")&amp;
IF(AND(INDEX(artwork.xlsx!F:F,QUOTIENT(ROW(A990)-1,3)+2)&lt;&gt;""),"/* "&amp;INDEX(artwork.xlsx!F:F,QUOTIENT(ROW(A990)-1,3)+2)&amp;" */","  ")&amp;IF(AND(ISERROR(MATCH("},",B995:B$5003,0)), ISERROR(MATCH("    ];",$A$5:A991,0))),"];","")</f>
        <v xml:space="preserve">    </v>
      </c>
      <c r="B995" t="str">
        <f t="shared" si="22"/>
        <v>},</v>
      </c>
      <c r="C995" s="18" t="str">
        <f>IF(AND(MOD(ROW(A990)-1,3)=0, INDEX(artwork.xlsx!J:J,QUOTIENT(ROW(A990)-1,3)+2)&lt;&gt;""),
     artwork.xlsx!$H$1&amp;": """ &amp;SUBSTITUTE(INDEX(artwork.xlsx!H:H,QUOTIENT(ROW(A990)-1,3)+2)," ","") &amp;""",  " &amp;
     artwork.xlsx!$J$1&amp; ": """ &amp; INDEX(artwork.xlsx!J:J,QUOTIENT(ROW(A990)-1,3)+2) &amp;""",  " &amp;
     artwork.xlsx!$L$1&amp; ": """ &amp; SUBSTITUTE(IF(LEFT(INDEX(artwork.xlsx!L:L,QUOTIENT(ROW(A990)-1,3)+2),4)="http","",artwork.xlsx!$M$1) &amp; INDEX(artwork.xlsx!L:L,QUOTIENT(ROW(A990)-1,3)+2),artwork.xlsx!$N$1,"") &amp; """,",
 IF(AND(MOD(ROW(A990)-1,3)=1,INDEX(artwork.xlsx!J:J,QUOTIENT(ROW(A990)-1,3)+2)&lt;&gt;""),
SUBSTITUTE(    artwork.xlsx!$K$1&amp;": '\\n" &amp;
SUBSTITUTE(SUBSTITUTE(SUBSTITUTE(SUBSTITUTE(SUBSTITUTE(INDEX(artwork.xlsx!K:K,QUOTIENT(ROW(A990)-1,3)+2),"'","\'"),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IF(MOD(ROW(A990)-1,3)=2,"","")))</f>
        <v/>
      </c>
    </row>
    <row r="996" spans="1:3" x14ac:dyDescent="0.25">
      <c r="A996" t="str">
        <f>IF(AND(MOD(ROW(A991)-1,3)=0,INDEX(artwork.xlsx!G:G,QUOTIENT(ROW(A991)-1,3)+2)&lt;&gt;""),"/* "&amp;INDEX(artwork.xlsx!G:G,QUOTIENT(ROW(A991)-1,3)+2)&amp;" */","  ")&amp;
IF(AND(INDEX(artwork.xlsx!F:F,QUOTIENT(ROW(A991)-1,3)+2)&lt;&gt;""),"/* "&amp;INDEX(artwork.xlsx!F:F,QUOTIENT(ROW(A991)-1,3)+2)&amp;" */","  ")&amp;IF(AND(ISERROR(MATCH("},",B996:B$5003,0)), ISERROR(MATCH("    ];",$A$5:A992,0))),"];","")</f>
        <v xml:space="preserve">    </v>
      </c>
      <c r="B996" t="str">
        <f t="shared" si="22"/>
        <v>{</v>
      </c>
      <c r="C996" s="18" t="str">
        <f>IF(AND(MOD(ROW(A991)-1,3)=0, INDEX(artwork.xlsx!J:J,QUOTIENT(ROW(A991)-1,3)+2)&lt;&gt;""),
     artwork.xlsx!$H$1&amp;": """ &amp;SUBSTITUTE(INDEX(artwork.xlsx!H:H,QUOTIENT(ROW(A991)-1,3)+2)," ","") &amp;""",  " &amp;
     artwork.xlsx!$J$1&amp; ": """ &amp; INDEX(artwork.xlsx!J:J,QUOTIENT(ROW(A991)-1,3)+2) &amp;""",  " &amp;
     artwork.xlsx!$L$1&amp; ": """ &amp; SUBSTITUTE(IF(LEFT(INDEX(artwork.xlsx!L:L,QUOTIENT(ROW(A991)-1,3)+2),4)="http","",artwork.xlsx!$M$1) &amp; INDEX(artwork.xlsx!L:L,QUOTIENT(ROW(A991)-1,3)+2),artwork.xlsx!$N$1,"") &amp; """,",
 IF(AND(MOD(ROW(A991)-1,3)=1,INDEX(artwork.xlsx!J:J,QUOTIENT(ROW(A991)-1,3)+2)&lt;&gt;""),
SUBSTITUTE(    artwork.xlsx!$K$1&amp;": '\\n" &amp;
SUBSTITUTE(SUBSTITUTE(SUBSTITUTE(SUBSTITUTE(SUBSTITUTE(INDEX(artwork.xlsx!K:K,QUOTIENT(ROW(A991)-1,3)+2),"'","\'"),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IF(MOD(ROW(A991)-1,3)=2,"","")))</f>
        <v>id: "disciple",  frenchName: "Disciple",  artwork: "http://wiki.dominionstrategy.com/images/b/b9/DiscipleArt.jpg",</v>
      </c>
    </row>
    <row r="997" spans="1:3" ht="165" x14ac:dyDescent="0.25">
      <c r="A997" t="str">
        <f>IF(AND(MOD(ROW(A992)-1,3)=0,INDEX(artwork.xlsx!G:G,QUOTIENT(ROW(A992)-1,3)+2)&lt;&gt;""),"/* "&amp;INDEX(artwork.xlsx!G:G,QUOTIENT(ROW(A992)-1,3)+2)&amp;" */","  ")&amp;
IF(AND(INDEX(artwork.xlsx!F:F,QUOTIENT(ROW(A992)-1,3)+2)&lt;&gt;""),"/* "&amp;INDEX(artwork.xlsx!F:F,QUOTIENT(ROW(A992)-1,3)+2)&amp;" */","  ")&amp;IF(AND(ISERROR(MATCH("},",B997:B$5003,0)), ISERROR(MATCH("    ];",$A$5:A996,0))),"];","")</f>
        <v xml:space="preserve">    </v>
      </c>
      <c r="B997" t="str">
        <f t="shared" si="22"/>
        <v/>
      </c>
      <c r="C997" s="18" t="str">
        <f>IF(AND(MOD(ROW(A992)-1,3)=0, INDEX(artwork.xlsx!J:J,QUOTIENT(ROW(A992)-1,3)+2)&lt;&gt;""),
     artwork.xlsx!$H$1&amp;": """ &amp;SUBSTITUTE(INDEX(artwork.xlsx!H:H,QUOTIENT(ROW(A992)-1,3)+2)," ","") &amp;""",  " &amp;
     artwork.xlsx!$J$1&amp; ": """ &amp; INDEX(artwork.xlsx!J:J,QUOTIENT(ROW(A992)-1,3)+2) &amp;""",  " &amp;
     artwork.xlsx!$L$1&amp; ": """ &amp; SUBSTITUTE(IF(LEFT(INDEX(artwork.xlsx!L:L,QUOTIENT(ROW(A992)-1,3)+2),4)="http","",artwork.xlsx!$M$1) &amp; INDEX(artwork.xlsx!L:L,QUOTIENT(ROW(A992)-1,3)+2),artwork.xlsx!$N$1,"") &amp; """,",
 IF(AND(MOD(ROW(A992)-1,3)=1,INDEX(artwork.xlsx!J:J,QUOTIENT(ROW(A992)-1,3)+2)&lt;&gt;""),
SUBSTITUTE(    artwork.xlsx!$K$1&amp;": '\\n" &amp;
SUBSTITUTE(SUBSTITUTE(SUBSTITUTE(SUBSTITUTE(SUBSTITUTE(INDEX(artwork.xlsx!K:K,QUOTIENT(ROW(A992)-1,3)+2),"'","\'"),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IF(MOD(ROW(A992)-1,3)=2,"","")))</f>
        <v>text_html: '\
&lt;div class="card-text" style="top:5px;"&gt;&lt;div style="position:relative; top:0px;"&gt;&lt;div style="line-height:18px;"&gt;\
&lt;div style="display:inline;"&gt;&lt;div style="display:inline; font-size:19px;"&gt;Vous pouvez jouez deux fois&lt;/div&gt;&lt;/div&gt;&lt;br&gt;\
&lt;div style="display:inline;"&gt;&lt;div style="display:inline; font-size:19px;"&gt;une carte Action de votre main.&lt;/div&gt;&lt;/div&gt;&lt;br&gt;\
&lt;div style="display:inline;"&gt;&lt;div style="display:inline; font-size:19px;"&gt;Recevez-en un exemplaire.&lt;/div&gt;&lt;/div&gt;&lt;br&gt;\
&lt;/div&gt;&lt;/div&gt;&lt;div class="horizontal-line" style="width:200px; height:3px;margin-top:10px;"&gt;&lt;/div&gt;&lt;div style="position:relative; top:0px;"&gt;&lt;div style="line-height:18px;"&gt;\
&lt;div style="display:inline;"&gt;&lt;div style="display:inline; font-size:19px;"&gt;Quand vous défaussez cette carte&lt;/div&gt;&lt;/div&gt;&lt;br&gt;\
&lt;div style="display:inline;"&gt;&lt;div style="display:inline; font-size:19px;"&gt;de votre zone de jeu, vous pouvez&lt;/div&gt;&lt;/div&gt;&lt;br&gt;\
&lt;div style="display:inline;"&gt;&lt;div style="display:inline; font-size:19px;"&gt;l\'échanger contre un Maître.&lt;/div&gt;&lt;/div&gt;&lt;br&gt;\
&lt;div style="display:inline;"&gt;&lt;div style="display:inline; font-size:19px;"&gt;&lt;div style="display: inline; font-style: italic;"&gt;(Ne fait pas partie de la réserve.)&lt;/div&gt;&lt;/div&gt;&lt;/div&gt;&lt;br&gt;\
&lt;/div&gt;&lt;/div&gt;&lt;/div&gt;'</v>
      </c>
    </row>
    <row r="998" spans="1:3" x14ac:dyDescent="0.25">
      <c r="A998" t="str">
        <f>IF(AND(MOD(ROW(A993)-1,3)=0,INDEX(artwork.xlsx!G:G,QUOTIENT(ROW(A993)-1,3)+2)&lt;&gt;""),"/* "&amp;INDEX(artwork.xlsx!G:G,QUOTIENT(ROW(A993)-1,3)+2)&amp;" */","  ")&amp;
IF(AND(INDEX(artwork.xlsx!F:F,QUOTIENT(ROW(A993)-1,3)+2)&lt;&gt;""),"/* "&amp;INDEX(artwork.xlsx!F:F,QUOTIENT(ROW(A993)-1,3)+2)&amp;" */","  ")&amp;IF(AND(ISERROR(MATCH("},",B998:B$5003,0)), ISERROR(MATCH("    ];",$A$5:A994,0))),"];","")</f>
        <v xml:space="preserve">    </v>
      </c>
      <c r="B998" t="str">
        <f t="shared" si="22"/>
        <v>},</v>
      </c>
      <c r="C998" s="18" t="str">
        <f>IF(AND(MOD(ROW(A993)-1,3)=0, INDEX(artwork.xlsx!J:J,QUOTIENT(ROW(A993)-1,3)+2)&lt;&gt;""),
     artwork.xlsx!$H$1&amp;": """ &amp;SUBSTITUTE(INDEX(artwork.xlsx!H:H,QUOTIENT(ROW(A993)-1,3)+2)," ","") &amp;""",  " &amp;
     artwork.xlsx!$J$1&amp; ": """ &amp; INDEX(artwork.xlsx!J:J,QUOTIENT(ROW(A993)-1,3)+2) &amp;""",  " &amp;
     artwork.xlsx!$L$1&amp; ": """ &amp; SUBSTITUTE(IF(LEFT(INDEX(artwork.xlsx!L:L,QUOTIENT(ROW(A993)-1,3)+2),4)="http","",artwork.xlsx!$M$1) &amp; INDEX(artwork.xlsx!L:L,QUOTIENT(ROW(A993)-1,3)+2),artwork.xlsx!$N$1,"") &amp; """,",
 IF(AND(MOD(ROW(A993)-1,3)=1,INDEX(artwork.xlsx!J:J,QUOTIENT(ROW(A993)-1,3)+2)&lt;&gt;""),
SUBSTITUTE(    artwork.xlsx!$K$1&amp;": '\\n" &amp;
SUBSTITUTE(SUBSTITUTE(SUBSTITUTE(SUBSTITUTE(SUBSTITUTE(INDEX(artwork.xlsx!K:K,QUOTIENT(ROW(A993)-1,3)+2),"'","\'"),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IF(MOD(ROW(A993)-1,3)=2,"","")))</f>
        <v/>
      </c>
    </row>
    <row r="999" spans="1:3" x14ac:dyDescent="0.25">
      <c r="A999" t="str">
        <f>IF(AND(MOD(ROW(A994)-1,3)=0,INDEX(artwork.xlsx!G:G,QUOTIENT(ROW(A994)-1,3)+2)&lt;&gt;""),"/* "&amp;INDEX(artwork.xlsx!G:G,QUOTIENT(ROW(A994)-1,3)+2)&amp;" */","  ")&amp;
IF(AND(INDEX(artwork.xlsx!F:F,QUOTIENT(ROW(A994)-1,3)+2)&lt;&gt;""),"/* "&amp;INDEX(artwork.xlsx!F:F,QUOTIENT(ROW(A994)-1,3)+2)&amp;" */","  ")&amp;IF(AND(ISERROR(MATCH("},",B999:B$5003,0)), ISERROR(MATCH("    ];",$A$5:A995,0))),"];","")</f>
        <v xml:space="preserve">    </v>
      </c>
      <c r="B999" t="str">
        <f t="shared" si="22"/>
        <v>{</v>
      </c>
      <c r="C999" s="18" t="str">
        <f>IF(AND(MOD(ROW(A994)-1,3)=0, INDEX(artwork.xlsx!J:J,QUOTIENT(ROW(A994)-1,3)+2)&lt;&gt;""),
     artwork.xlsx!$H$1&amp;": """ &amp;SUBSTITUTE(INDEX(artwork.xlsx!H:H,QUOTIENT(ROW(A994)-1,3)+2)," ","") &amp;""",  " &amp;
     artwork.xlsx!$J$1&amp; ": """ &amp; INDEX(artwork.xlsx!J:J,QUOTIENT(ROW(A994)-1,3)+2) &amp;""",  " &amp;
     artwork.xlsx!$L$1&amp; ": """ &amp; SUBSTITUTE(IF(LEFT(INDEX(artwork.xlsx!L:L,QUOTIENT(ROW(A994)-1,3)+2),4)="http","",artwork.xlsx!$M$1) &amp; INDEX(artwork.xlsx!L:L,QUOTIENT(ROW(A994)-1,3)+2),artwork.xlsx!$N$1,"") &amp; """,",
 IF(AND(MOD(ROW(A994)-1,3)=1,INDEX(artwork.xlsx!J:J,QUOTIENT(ROW(A994)-1,3)+2)&lt;&gt;""),
SUBSTITUTE(    artwork.xlsx!$K$1&amp;": '\\n" &amp;
SUBSTITUTE(SUBSTITUTE(SUBSTITUTE(SUBSTITUTE(SUBSTITUTE(INDEX(artwork.xlsx!K:K,QUOTIENT(ROW(A994)-1,3)+2),"'","\'"),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IF(MOD(ROW(A994)-1,3)=2,"","")))</f>
        <v>id: "teacher",  frenchName: "Maître",  artwork: "http://wiki.dominionstrategy.com/images/8/8c/TeacherArt.jpg",</v>
      </c>
    </row>
    <row r="1000" spans="1:3" ht="240" x14ac:dyDescent="0.25">
      <c r="A1000" t="str">
        <f>IF(AND(MOD(ROW(A995)-1,3)=0,INDEX(artwork.xlsx!G:G,QUOTIENT(ROW(A995)-1,3)+2)&lt;&gt;""),"/* "&amp;INDEX(artwork.xlsx!G:G,QUOTIENT(ROW(A995)-1,3)+2)&amp;" */","  ")&amp;
IF(AND(INDEX(artwork.xlsx!F:F,QUOTIENT(ROW(A995)-1,3)+2)&lt;&gt;""),"/* "&amp;INDEX(artwork.xlsx!F:F,QUOTIENT(ROW(A995)-1,3)+2)&amp;" */","  ")&amp;IF(AND(ISERROR(MATCH("},",B1000:B$5003,0)), ISERROR(MATCH("    ];",$A$5:A999,0))),"];","")</f>
        <v xml:space="preserve">    </v>
      </c>
      <c r="B1000" t="str">
        <f t="shared" si="22"/>
        <v/>
      </c>
      <c r="C1000" s="18" t="str">
        <f>IF(AND(MOD(ROW(A995)-1,3)=0, INDEX(artwork.xlsx!J:J,QUOTIENT(ROW(A995)-1,3)+2)&lt;&gt;""),
     artwork.xlsx!$H$1&amp;": """ &amp;SUBSTITUTE(INDEX(artwork.xlsx!H:H,QUOTIENT(ROW(A995)-1,3)+2)," ","") &amp;""",  " &amp;
     artwork.xlsx!$J$1&amp; ": """ &amp; INDEX(artwork.xlsx!J:J,QUOTIENT(ROW(A995)-1,3)+2) &amp;""",  " &amp;
     artwork.xlsx!$L$1&amp; ": """ &amp; SUBSTITUTE(IF(LEFT(INDEX(artwork.xlsx!L:L,QUOTIENT(ROW(A995)-1,3)+2),4)="http","",artwork.xlsx!$M$1) &amp; INDEX(artwork.xlsx!L:L,QUOTIENT(ROW(A995)-1,3)+2),artwork.xlsx!$N$1,"") &amp; """,",
 IF(AND(MOD(ROW(A995)-1,3)=1,INDEX(artwork.xlsx!J:J,QUOTIENT(ROW(A995)-1,3)+2)&lt;&gt;""),
SUBSTITUTE(    artwork.xlsx!$K$1&amp;": '\\n" &amp;
SUBSTITUTE(SUBSTITUTE(SUBSTITUTE(SUBSTITUTE(SUBSTITUTE(INDEX(artwork.xlsx!K:K,QUOTIENT(ROW(A995)-1,3)+2),"'","\'"),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IF(MOD(ROW(A995)-1,3)=2,"","")))</f>
        <v>text_html: '\
&lt;div class="card-text" style="top:2px;"&gt;&lt;div style="position:relative; top:-3px;"&gt;&lt;div style="line-height:18px;"&gt;\
&lt;div style="display:inline;"&gt;&lt;div style="display:inline; font-size:18px;"&gt;Placez cette carte&lt;/div&gt;&lt;/div&gt;&lt;br&gt;\
&lt;div style="display:inline;"&gt;&lt;div style="display:inline; font-size:18px;"&gt;sur votre plateau taverne&lt;/div&gt;&lt;/div&gt;&lt;br&gt;\
&lt;/div&gt;&lt;/div&gt;&lt;div class="horizontal-line" style="width:200px; height:3px;margin-top:-1px;"&gt;&lt;/div&gt;&lt;div style="position:relative; top:0px;"&gt;&lt;div style="line-height:13px;"&gt;\
&lt;div style="display:inline;"&gt;&lt;div style="display:inline; font-size:14px;"&gt;Au début de votre tour, vous pouvez recourir à&lt;/div&gt;&lt;/div&gt;&lt;br&gt;\
&lt;div style="display:inline;"&gt;&lt;div style="display:inline; font-size:14px;"&gt;cette carte pour déplacer votre jeton +1 Carte,&lt;/div&gt;&lt;/div&gt;&lt;br&gt;\
&lt;div style="display:inline;"&gt;&lt;div style="display:inline; font-size:14px;"&gt;+1 Action, + 1 Achat ou +       vers une pile&lt;/div&gt;&lt;/div&gt;&lt;br&gt;\
&lt;div style="display:inline;"&gt;&lt;div style="display:inline; font-size:14px;"&gt;de cartes Actions de la réserve sans jeton.&lt;/div&gt;&lt;/div&gt;&lt;br&gt;\
&lt;div style="display:inline;"&gt;&lt;div style="display:inline; font-size:14px;"&gt;(Quand vous jouez une carte de cette pile,&lt;/div&gt;&lt;/div&gt;&lt;br&gt;\
&lt;div style="display:inline;"&gt;&lt;div style="display:inline; font-size:14px;"&gt;vous obtenez d\'abord ce bonus.)&lt;/div&gt;&lt;/div&gt;&lt;br&gt;\
&lt;div style="display:inline;"&gt;&lt;div style="display:inline; font-size:14px;"&gt;&lt;div style="display: inline; font-style: italic;"&gt;(Ne fait pas partie de la réserve.)&lt;/div&gt;&lt;/div&gt;&lt;/div&gt;&lt;br&gt;\
&lt;/div&gt;&lt;/div&gt;\
&lt;div class="card-text-coin-icon" style="transform:scale(0.15); top:84px; display: inline;left:173px;"&gt;\
&lt;div class="card-text-coin-text-container" style="display:inline;"&gt;\
&lt;div class="card-text-coin-text" style="color: black; display:inline; top:8px;"&gt;1&lt;/div&gt;&lt;/div&gt;&lt;/div&gt;&lt;/div&gt;'</v>
      </c>
    </row>
    <row r="1001" spans="1:3" x14ac:dyDescent="0.25">
      <c r="A1001" t="str">
        <f>IF(AND(MOD(ROW(A996)-1,3)=0,INDEX(artwork.xlsx!G:G,QUOTIENT(ROW(A996)-1,3)+2)&lt;&gt;""),"/* "&amp;INDEX(artwork.xlsx!G:G,QUOTIENT(ROW(A996)-1,3)+2)&amp;" */","  ")&amp;
IF(AND(INDEX(artwork.xlsx!F:F,QUOTIENT(ROW(A996)-1,3)+2)&lt;&gt;""),"/* "&amp;INDEX(artwork.xlsx!F:F,QUOTIENT(ROW(A996)-1,3)+2)&amp;" */","  ")&amp;IF(AND(ISERROR(MATCH("},",B1001:B$5003,0)), ISERROR(MATCH("    ];",$A$5:A997,0))),"];","")</f>
        <v xml:space="preserve">    </v>
      </c>
      <c r="B1001" t="str">
        <f t="shared" si="22"/>
        <v>},</v>
      </c>
      <c r="C1001" s="18" t="str">
        <f>IF(AND(MOD(ROW(A996)-1,3)=0, INDEX(artwork.xlsx!J:J,QUOTIENT(ROW(A996)-1,3)+2)&lt;&gt;""),
     artwork.xlsx!$H$1&amp;": """ &amp;SUBSTITUTE(INDEX(artwork.xlsx!H:H,QUOTIENT(ROW(A996)-1,3)+2)," ","") &amp;""",  " &amp;
     artwork.xlsx!$J$1&amp; ": """ &amp; INDEX(artwork.xlsx!J:J,QUOTIENT(ROW(A996)-1,3)+2) &amp;""",  " &amp;
     artwork.xlsx!$L$1&amp; ": """ &amp; SUBSTITUTE(IF(LEFT(INDEX(artwork.xlsx!L:L,QUOTIENT(ROW(A996)-1,3)+2),4)="http","",artwork.xlsx!$M$1) &amp; INDEX(artwork.xlsx!L:L,QUOTIENT(ROW(A996)-1,3)+2),artwork.xlsx!$N$1,"") &amp; """,",
 IF(AND(MOD(ROW(A996)-1,3)=1,INDEX(artwork.xlsx!J:J,QUOTIENT(ROW(A996)-1,3)+2)&lt;&gt;""),
SUBSTITUTE(    artwork.xlsx!$K$1&amp;": '\\n" &amp;
SUBSTITUTE(SUBSTITUTE(SUBSTITUTE(SUBSTITUTE(SUBSTITUTE(INDEX(artwork.xlsx!K:K,QUOTIENT(ROW(A996)-1,3)+2),"'","\'"),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IF(MOD(ROW(A996)-1,3)=2,"","")))</f>
        <v/>
      </c>
    </row>
    <row r="1002" spans="1:3" x14ac:dyDescent="0.25">
      <c r="A1002" t="str">
        <f>IF(AND(MOD(ROW(A997)-1,3)=0,INDEX(artwork.xlsx!G:G,QUOTIENT(ROW(A997)-1,3)+2)&lt;&gt;""),"/* "&amp;INDEX(artwork.xlsx!G:G,QUOTIENT(ROW(A997)-1,3)+2)&amp;" */","  ")&amp;
IF(AND(INDEX(artwork.xlsx!F:F,QUOTIENT(ROW(A997)-1,3)+2)&lt;&gt;""),"/* "&amp;INDEX(artwork.xlsx!F:F,QUOTIENT(ROW(A997)-1,3)+2)&amp;" */","  ")&amp;IF(AND(ISERROR(MATCH("},",B1002:B$5003,0)), ISERROR(MATCH("    ];",$A$5:A998,0))),"];","")</f>
        <v xml:space="preserve">/* Empires */  </v>
      </c>
      <c r="B1002" t="str">
        <f t="shared" si="22"/>
        <v>{</v>
      </c>
      <c r="C1002" s="18" t="str">
        <f>IF(AND(MOD(ROW(A997)-1,3)=0, INDEX(artwork.xlsx!J:J,QUOTIENT(ROW(A997)-1,3)+2)&lt;&gt;""),
     artwork.xlsx!$H$1&amp;": """ &amp;SUBSTITUTE(INDEX(artwork.xlsx!H:H,QUOTIENT(ROW(A997)-1,3)+2)," ","") &amp;""",  " &amp;
     artwork.xlsx!$J$1&amp; ": """ &amp; INDEX(artwork.xlsx!J:J,QUOTIENT(ROW(A997)-1,3)+2) &amp;""",  " &amp;
     artwork.xlsx!$L$1&amp; ": """ &amp; SUBSTITUTE(IF(LEFT(INDEX(artwork.xlsx!L:L,QUOTIENT(ROW(A997)-1,3)+2),4)="http","",artwork.xlsx!$M$1) &amp; INDEX(artwork.xlsx!L:L,QUOTIENT(ROW(A997)-1,3)+2),artwork.xlsx!$N$1,"") &amp; """,",
 IF(AND(MOD(ROW(A997)-1,3)=1,INDEX(artwork.xlsx!J:J,QUOTIENT(ROW(A997)-1,3)+2)&lt;&gt;""),
SUBSTITUTE(    artwork.xlsx!$K$1&amp;": '\\n" &amp;
SUBSTITUTE(SUBSTITUTE(SUBSTITUTE(SUBSTITUTE(SUBSTITUTE(INDEX(artwork.xlsx!K:K,QUOTIENT(ROW(A997)-1,3)+2),"'","\'"),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IF(MOD(ROW(A997)-1,3)=2,"","")))</f>
        <v>id: "engineer",  frenchName: "Ingénieur",  artwork: "http://wiki.dominionstrategy.com/images/2/2b/EngineerArt.jpg",</v>
      </c>
    </row>
    <row r="1003" spans="1:3" ht="210" x14ac:dyDescent="0.25">
      <c r="A1003" t="str">
        <f>IF(AND(MOD(ROW(A998)-1,3)=0,INDEX(artwork.xlsx!G:G,QUOTIENT(ROW(A998)-1,3)+2)&lt;&gt;""),"/* "&amp;INDEX(artwork.xlsx!G:G,QUOTIENT(ROW(A998)-1,3)+2)&amp;" */","  ")&amp;
IF(AND(INDEX(artwork.xlsx!F:F,QUOTIENT(ROW(A998)-1,3)+2)&lt;&gt;""),"/* "&amp;INDEX(artwork.xlsx!F:F,QUOTIENT(ROW(A998)-1,3)+2)&amp;" */","  ")&amp;IF(AND(ISERROR(MATCH("},",B1003:B$5003,0)), ISERROR(MATCH("    ];",$A$5:A1002,0))),"];","")</f>
        <v xml:space="preserve">    </v>
      </c>
      <c r="B1003" t="str">
        <f t="shared" si="22"/>
        <v/>
      </c>
      <c r="C1003" s="18" t="str">
        <f>IF(AND(MOD(ROW(A998)-1,3)=0, INDEX(artwork.xlsx!J:J,QUOTIENT(ROW(A998)-1,3)+2)&lt;&gt;""),
     artwork.xlsx!$H$1&amp;": """ &amp;SUBSTITUTE(INDEX(artwork.xlsx!H:H,QUOTIENT(ROW(A998)-1,3)+2)," ","") &amp;""",  " &amp;
     artwork.xlsx!$J$1&amp; ": """ &amp; INDEX(artwork.xlsx!J:J,QUOTIENT(ROW(A998)-1,3)+2) &amp;""",  " &amp;
     artwork.xlsx!$L$1&amp; ": """ &amp; SUBSTITUTE(IF(LEFT(INDEX(artwork.xlsx!L:L,QUOTIENT(ROW(A998)-1,3)+2),4)="http","",artwork.xlsx!$M$1) &amp; INDEX(artwork.xlsx!L:L,QUOTIENT(ROW(A998)-1,3)+2),artwork.xlsx!$N$1,"") &amp; """,",
 IF(AND(MOD(ROW(A998)-1,3)=1,INDEX(artwork.xlsx!J:J,QUOTIENT(ROW(A998)-1,3)+2)&lt;&gt;""),
SUBSTITUTE(    artwork.xlsx!$K$1&amp;": '\\n" &amp;
SUBSTITUTE(SUBSTITUTE(SUBSTITUTE(SUBSTITUTE(SUBSTITUTE(INDEX(artwork.xlsx!K:K,QUOTIENT(ROW(A998)-1,3)+2),"'","\'"),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IF(MOD(ROW(A998)-1,3)=2,"","")))</f>
        <v>text_html: '\
&lt;div class="card-text" style="top:20px;"&gt;&lt;div style="position:relative; top:10px;"&gt;&lt;div style="line-height:22px;"&gt;\
&lt;div style="display:inline;"&gt;&lt;div style="display:inline; font-size:22px;"&gt;Recevez une carte coûtant&lt;/div&gt;&lt;/div&gt;&lt;br&gt;\
&lt;div style="display:inline;"&gt;&lt;div style="display:inline; font-size:22px;"&gt;jusqu\'à       . Vous pouvez&lt;/div&gt;&lt;/div&gt;&lt;br&gt;\
&lt;div style="display:inline;"&gt;&lt;div style="display:inline; font-size:22px;"&gt;écarter cette carte.&lt;/div&gt;&lt;/div&gt;&lt;br&gt;\
&lt;div style="display:inline;"&gt;&lt;div style="display:inline; font-size:22px;"&gt;Dans ce cas, recevez une&lt;/div&gt;&lt;/div&gt;&lt;br&gt;\
&lt;div style="display:inline;"&gt;&lt;div style="display:inline; font-size:22px;"&gt;carte coûtant jusqu\'à      .&lt;/div&gt;&lt;/div&gt;&lt;br&gt;\
&lt;/div&gt;&lt;/div&gt;\
&lt;div class="card-text-coin-icon" style="transform:scale(0.22); top:107px; display: inline;left:218px;"&gt;\
&lt;div class="card-text-coin-text-container" style="display:inline;"&gt;\
&lt;div class="card-text-coin-text" style="color: black; display:inline; top:8px;"&gt;4&lt;/div&gt;&lt;/div&gt;&lt;/div&gt;\
&lt;div class="card-text-coin-icon" style="transform:scale(0.22); top:34px; display: inline;left:99px;"&gt;\
&lt;div class="card-text-coin-text-container" style="display:inline;"&gt;\
&lt;div class="card-text-coin-text" style="color: black; display:inline; top:8px;"&gt;4&lt;/div&gt;&lt;/div&gt;&lt;/div&gt;&lt;/div&gt;'</v>
      </c>
    </row>
    <row r="1004" spans="1:3" x14ac:dyDescent="0.25">
      <c r="A1004" t="str">
        <f>IF(AND(MOD(ROW(A999)-1,3)=0,INDEX(artwork.xlsx!G:G,QUOTIENT(ROW(A999)-1,3)+2)&lt;&gt;""),"/* "&amp;INDEX(artwork.xlsx!G:G,QUOTIENT(ROW(A999)-1,3)+2)&amp;" */","  ")&amp;
IF(AND(INDEX(artwork.xlsx!F:F,QUOTIENT(ROW(A999)-1,3)+2)&lt;&gt;""),"/* "&amp;INDEX(artwork.xlsx!F:F,QUOTIENT(ROW(A999)-1,3)+2)&amp;" */","  ")&amp;IF(AND(ISERROR(MATCH("},",B1004:B$5003,0)), ISERROR(MATCH("    ];",$A$5:A1000,0))),"];","")</f>
        <v xml:space="preserve">    </v>
      </c>
      <c r="B1004" t="str">
        <f t="shared" si="22"/>
        <v>},</v>
      </c>
      <c r="C1004" s="18" t="str">
        <f>IF(AND(MOD(ROW(A999)-1,3)=0, INDEX(artwork.xlsx!J:J,QUOTIENT(ROW(A999)-1,3)+2)&lt;&gt;""),
     artwork.xlsx!$H$1&amp;": """ &amp;SUBSTITUTE(INDEX(artwork.xlsx!H:H,QUOTIENT(ROW(A999)-1,3)+2)," ","") &amp;""",  " &amp;
     artwork.xlsx!$J$1&amp; ": """ &amp; INDEX(artwork.xlsx!J:J,QUOTIENT(ROW(A999)-1,3)+2) &amp;""",  " &amp;
     artwork.xlsx!$L$1&amp; ": """ &amp; SUBSTITUTE(IF(LEFT(INDEX(artwork.xlsx!L:L,QUOTIENT(ROW(A999)-1,3)+2),4)="http","",artwork.xlsx!$M$1) &amp; INDEX(artwork.xlsx!L:L,QUOTIENT(ROW(A999)-1,3)+2),artwork.xlsx!$N$1,"") &amp; """,",
 IF(AND(MOD(ROW(A999)-1,3)=1,INDEX(artwork.xlsx!J:J,QUOTIENT(ROW(A999)-1,3)+2)&lt;&gt;""),
SUBSTITUTE(    artwork.xlsx!$K$1&amp;": '\\n" &amp;
SUBSTITUTE(SUBSTITUTE(SUBSTITUTE(SUBSTITUTE(SUBSTITUTE(INDEX(artwork.xlsx!K:K,QUOTIENT(ROW(A999)-1,3)+2),"'","\'"),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IF(MOD(ROW(A999)-1,3)=2,"","")))</f>
        <v/>
      </c>
    </row>
    <row r="1005" spans="1:3" x14ac:dyDescent="0.25">
      <c r="A1005" t="str">
        <f>IF(AND(MOD(ROW(A1000)-1,3)=0,INDEX(artwork.xlsx!G:G,QUOTIENT(ROW(A1000)-1,3)+2)&lt;&gt;""),"/* "&amp;INDEX(artwork.xlsx!G:G,QUOTIENT(ROW(A1000)-1,3)+2)&amp;" */","  ")&amp;
IF(AND(INDEX(artwork.xlsx!F:F,QUOTIENT(ROW(A1000)-1,3)+2)&lt;&gt;""),"/* "&amp;INDEX(artwork.xlsx!F:F,QUOTIENT(ROW(A1000)-1,3)+2)&amp;" */","  ")&amp;IF(AND(ISERROR(MATCH("},",B1005:B$5003,0)), ISERROR(MATCH("    ];",$A$5:A1001,0))),"];","")</f>
        <v xml:space="preserve">    </v>
      </c>
      <c r="B1005" t="str">
        <f t="shared" si="22"/>
        <v>{</v>
      </c>
      <c r="C1005" s="18" t="str">
        <f>IF(AND(MOD(ROW(A1000)-1,3)=0, INDEX(artwork.xlsx!J:J,QUOTIENT(ROW(A1000)-1,3)+2)&lt;&gt;""),
     artwork.xlsx!$H$1&amp;": """ &amp;SUBSTITUTE(INDEX(artwork.xlsx!H:H,QUOTIENT(ROW(A1000)-1,3)+2)," ","") &amp;""",  " &amp;
     artwork.xlsx!$J$1&amp; ": """ &amp; INDEX(artwork.xlsx!J:J,QUOTIENT(ROW(A1000)-1,3)+2) &amp;""",  " &amp;
     artwork.xlsx!$L$1&amp; ": """ &amp; SUBSTITUTE(IF(LEFT(INDEX(artwork.xlsx!L:L,QUOTIENT(ROW(A1000)-1,3)+2),4)="http","",artwork.xlsx!$M$1) &amp; INDEX(artwork.xlsx!L:L,QUOTIENT(ROW(A1000)-1,3)+2),artwork.xlsx!$N$1,"") &amp; """,",
 IF(AND(MOD(ROW(A1000)-1,3)=1,INDEX(artwork.xlsx!J:J,QUOTIENT(ROW(A1000)-1,3)+2)&lt;&gt;""),
SUBSTITUTE(    artwork.xlsx!$K$1&amp;": '\\n" &amp;
SUBSTITUTE(SUBSTITUTE(SUBSTITUTE(SUBSTITUTE(SUBSTITUTE(INDEX(artwork.xlsx!K:K,QUOTIENT(ROW(A1000)-1,3)+2),"'","\'"),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IF(MOD(ROW(A1000)-1,3)=2,"","")))</f>
        <v>id: "cityquarter",  frenchName: "Faubourg",  artwork: "http://wiki.dominionstrategy.com/images/6/68/City_QuarterArt.jpg",</v>
      </c>
    </row>
    <row r="1006" spans="1:3" ht="105" x14ac:dyDescent="0.25">
      <c r="A1006" t="str">
        <f>IF(AND(MOD(ROW(A1001)-1,3)=0,INDEX(artwork.xlsx!G:G,QUOTIENT(ROW(A1001)-1,3)+2)&lt;&gt;""),"/* "&amp;INDEX(artwork.xlsx!G:G,QUOTIENT(ROW(A1001)-1,3)+2)&amp;" */","  ")&amp;
IF(AND(INDEX(artwork.xlsx!F:F,QUOTIENT(ROW(A1001)-1,3)+2)&lt;&gt;""),"/* "&amp;INDEX(artwork.xlsx!F:F,QUOTIENT(ROW(A1001)-1,3)+2)&amp;" */","  ")&amp;IF(AND(ISERROR(MATCH("},",B1006:B$5003,0)), ISERROR(MATCH("    ];",$A$5:A1005,0))),"];","")</f>
        <v xml:space="preserve">    </v>
      </c>
      <c r="B1006" t="str">
        <f t="shared" si="22"/>
        <v/>
      </c>
      <c r="C1006" s="18" t="str">
        <f>IF(AND(MOD(ROW(A1001)-1,3)=0, INDEX(artwork.xlsx!J:J,QUOTIENT(ROW(A1001)-1,3)+2)&lt;&gt;""),
     artwork.xlsx!$H$1&amp;": """ &amp;SUBSTITUTE(INDEX(artwork.xlsx!H:H,QUOTIENT(ROW(A1001)-1,3)+2)," ","") &amp;""",  " &amp;
     artwork.xlsx!$J$1&amp; ": """ &amp; INDEX(artwork.xlsx!J:J,QUOTIENT(ROW(A1001)-1,3)+2) &amp;""",  " &amp;
     artwork.xlsx!$L$1&amp; ": """ &amp; SUBSTITUTE(IF(LEFT(INDEX(artwork.xlsx!L:L,QUOTIENT(ROW(A1001)-1,3)+2),4)="http","",artwork.xlsx!$M$1) &amp; INDEX(artwork.xlsx!L:L,QUOTIENT(ROW(A1001)-1,3)+2),artwork.xlsx!$N$1,"") &amp; """,",
 IF(AND(MOD(ROW(A1001)-1,3)=1,INDEX(artwork.xlsx!J:J,QUOTIENT(ROW(A1001)-1,3)+2)&lt;&gt;""),
SUBSTITUTE(    artwork.xlsx!$K$1&amp;": '\\n" &amp;
SUBSTITUTE(SUBSTITUTE(SUBSTITUTE(SUBSTITUTE(SUBSTITUTE(INDEX(artwork.xlsx!K:K,QUOTIENT(ROW(A1001)-1,3)+2),"'","\'"),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IF(MOD(ROW(A1001)-1,3)=2,"","")))</f>
        <v>text_html: '\
&lt;div class="card-text" style="top:40px;"&gt;&lt;div style="display:inline; font-size:28px;"&gt;&lt;div style="font-weight: bold;"&gt;\
&lt;div style="display:inline;"&gt;+2 Actions&lt;/div&gt;&lt;br&gt;\
&lt;/div&gt;&lt;/div&gt;&lt;br&gt;&lt;div style="position:relative; top:-15px;"&gt;&lt;div style="line-height:20px;"&gt;\
&lt;div style="display:inline;"&gt;&lt;div style="display:inline; font-size:21px;"&gt;Dévoilez votre main. &lt;div style="display: inline; font-weight: bold;"&gt;+1 Carte&lt;/div&gt;&lt;/div&gt;&lt;/div&gt;&lt;br&gt;\
&lt;div style="display:inline;"&gt;&lt;div style="display:inline; font-size:21px;"&gt;par carte Action dévoilée.&lt;/div&gt;&lt;/div&gt;&lt;br&gt;\
&lt;/div&gt;&lt;/div&gt;&lt;/div&gt;'</v>
      </c>
    </row>
    <row r="1007" spans="1:3" x14ac:dyDescent="0.25">
      <c r="A1007" t="str">
        <f>IF(AND(MOD(ROW(A1002)-1,3)=0,INDEX(artwork.xlsx!G:G,QUOTIENT(ROW(A1002)-1,3)+2)&lt;&gt;""),"/* "&amp;INDEX(artwork.xlsx!G:G,QUOTIENT(ROW(A1002)-1,3)+2)&amp;" */","  ")&amp;
IF(AND(INDEX(artwork.xlsx!F:F,QUOTIENT(ROW(A1002)-1,3)+2)&lt;&gt;""),"/* "&amp;INDEX(artwork.xlsx!F:F,QUOTIENT(ROW(A1002)-1,3)+2)&amp;" */","  ")&amp;IF(AND(ISERROR(MATCH("},",B1007:B$5003,0)), ISERROR(MATCH("    ];",$A$5:A1003,0))),"];","")</f>
        <v xml:space="preserve">    </v>
      </c>
      <c r="B1007" t="str">
        <f t="shared" si="22"/>
        <v>},</v>
      </c>
      <c r="C1007" s="18" t="str">
        <f>IF(AND(MOD(ROW(A1002)-1,3)=0, INDEX(artwork.xlsx!J:J,QUOTIENT(ROW(A1002)-1,3)+2)&lt;&gt;""),
     artwork.xlsx!$H$1&amp;": """ &amp;SUBSTITUTE(INDEX(artwork.xlsx!H:H,QUOTIENT(ROW(A1002)-1,3)+2)," ","") &amp;""",  " &amp;
     artwork.xlsx!$J$1&amp; ": """ &amp; INDEX(artwork.xlsx!J:J,QUOTIENT(ROW(A1002)-1,3)+2) &amp;""",  " &amp;
     artwork.xlsx!$L$1&amp; ": """ &amp; SUBSTITUTE(IF(LEFT(INDEX(artwork.xlsx!L:L,QUOTIENT(ROW(A1002)-1,3)+2),4)="http","",artwork.xlsx!$M$1) &amp; INDEX(artwork.xlsx!L:L,QUOTIENT(ROW(A1002)-1,3)+2),artwork.xlsx!$N$1,"") &amp; """,",
 IF(AND(MOD(ROW(A1002)-1,3)=1,INDEX(artwork.xlsx!J:J,QUOTIENT(ROW(A1002)-1,3)+2)&lt;&gt;""),
SUBSTITUTE(    artwork.xlsx!$K$1&amp;": '\\n" &amp;
SUBSTITUTE(SUBSTITUTE(SUBSTITUTE(SUBSTITUTE(SUBSTITUTE(INDEX(artwork.xlsx!K:K,QUOTIENT(ROW(A1002)-1,3)+2),"'","\'"),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IF(MOD(ROW(A1002)-1,3)=2,"","")))</f>
        <v/>
      </c>
    </row>
    <row r="1008" spans="1:3" x14ac:dyDescent="0.25">
      <c r="A1008" t="str">
        <f>IF(AND(MOD(ROW(A1003)-1,3)=0,INDEX(artwork.xlsx!G:G,QUOTIENT(ROW(A1003)-1,3)+2)&lt;&gt;""),"/* "&amp;INDEX(artwork.xlsx!G:G,QUOTIENT(ROW(A1003)-1,3)+2)&amp;" */","  ")&amp;
IF(AND(INDEX(artwork.xlsx!F:F,QUOTIENT(ROW(A1003)-1,3)+2)&lt;&gt;""),"/* "&amp;INDEX(artwork.xlsx!F:F,QUOTIENT(ROW(A1003)-1,3)+2)&amp;" */","  ")&amp;IF(AND(ISERROR(MATCH("},",B1008:B$5003,0)), ISERROR(MATCH("    ];",$A$5:A1004,0))),"];","")</f>
        <v xml:space="preserve">    </v>
      </c>
      <c r="B1008" t="str">
        <f t="shared" si="22"/>
        <v>{</v>
      </c>
      <c r="C1008" s="18" t="str">
        <f>IF(AND(MOD(ROW(A1003)-1,3)=0, INDEX(artwork.xlsx!J:J,QUOTIENT(ROW(A1003)-1,3)+2)&lt;&gt;""),
     artwork.xlsx!$H$1&amp;": """ &amp;SUBSTITUTE(INDEX(artwork.xlsx!H:H,QUOTIENT(ROW(A1003)-1,3)+2)," ","") &amp;""",  " &amp;
     artwork.xlsx!$J$1&amp; ": """ &amp; INDEX(artwork.xlsx!J:J,QUOTIENT(ROW(A1003)-1,3)+2) &amp;""",  " &amp;
     artwork.xlsx!$L$1&amp; ": """ &amp; SUBSTITUTE(IF(LEFT(INDEX(artwork.xlsx!L:L,QUOTIENT(ROW(A1003)-1,3)+2),4)="http","",artwork.xlsx!$M$1) &amp; INDEX(artwork.xlsx!L:L,QUOTIENT(ROW(A1003)-1,3)+2),artwork.xlsx!$N$1,"") &amp; """,",
 IF(AND(MOD(ROW(A1003)-1,3)=1,INDEX(artwork.xlsx!J:J,QUOTIENT(ROW(A1003)-1,3)+2)&lt;&gt;""),
SUBSTITUTE(    artwork.xlsx!$K$1&amp;": '\\n" &amp;
SUBSTITUTE(SUBSTITUTE(SUBSTITUTE(SUBSTITUTE(SUBSTITUTE(INDEX(artwork.xlsx!K:K,QUOTIENT(ROW(A1003)-1,3)+2),"'","\'"),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IF(MOD(ROW(A1003)-1,3)=2,"","")))</f>
        <v>id: "overlord",  frenchName: "Seigneur",  artwork: "http://wiki.dominionstrategy.com/images/c/c0/OverlordArt.jpg",</v>
      </c>
    </row>
    <row r="1009" spans="1:3" ht="150" x14ac:dyDescent="0.25">
      <c r="A1009" t="str">
        <f>IF(AND(MOD(ROW(A1004)-1,3)=0,INDEX(artwork.xlsx!G:G,QUOTIENT(ROW(A1004)-1,3)+2)&lt;&gt;""),"/* "&amp;INDEX(artwork.xlsx!G:G,QUOTIENT(ROW(A1004)-1,3)+2)&amp;" */","  ")&amp;
IF(AND(INDEX(artwork.xlsx!F:F,QUOTIENT(ROW(A1004)-1,3)+2)&lt;&gt;""),"/* "&amp;INDEX(artwork.xlsx!F:F,QUOTIENT(ROW(A1004)-1,3)+2)&amp;" */","  ")&amp;IF(AND(ISERROR(MATCH("},",B1009:B$5003,0)), ISERROR(MATCH("    ];",$A$5:A1008,0))),"];","")</f>
        <v xml:space="preserve">    </v>
      </c>
      <c r="B1009" t="str">
        <f t="shared" si="22"/>
        <v/>
      </c>
      <c r="C1009" s="18" t="str">
        <f>IF(AND(MOD(ROW(A1004)-1,3)=0, INDEX(artwork.xlsx!J:J,QUOTIENT(ROW(A1004)-1,3)+2)&lt;&gt;""),
     artwork.xlsx!$H$1&amp;": """ &amp;SUBSTITUTE(INDEX(artwork.xlsx!H:H,QUOTIENT(ROW(A1004)-1,3)+2)," ","") &amp;""",  " &amp;
     artwork.xlsx!$J$1&amp; ": """ &amp; INDEX(artwork.xlsx!J:J,QUOTIENT(ROW(A1004)-1,3)+2) &amp;""",  " &amp;
     artwork.xlsx!$L$1&amp; ": """ &amp; SUBSTITUTE(IF(LEFT(INDEX(artwork.xlsx!L:L,QUOTIENT(ROW(A1004)-1,3)+2),4)="http","",artwork.xlsx!$M$1) &amp; INDEX(artwork.xlsx!L:L,QUOTIENT(ROW(A1004)-1,3)+2),artwork.xlsx!$N$1,"") &amp; """,",
 IF(AND(MOD(ROW(A1004)-1,3)=1,INDEX(artwork.xlsx!J:J,QUOTIENT(ROW(A1004)-1,3)+2)&lt;&gt;""),
SUBSTITUTE(    artwork.xlsx!$K$1&amp;": '\\n" &amp;
SUBSTITUTE(SUBSTITUTE(SUBSTITUTE(SUBSTITUTE(SUBSTITUTE(INDEX(artwork.xlsx!K:K,QUOTIENT(ROW(A1004)-1,3)+2),"'","\'"),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IF(MOD(ROW(A1004)-1,3)=2,"","")))</f>
        <v>text_html: '\
&lt;div class="card-text" style="top:29px;"&gt;&lt;div style="position:relative; top:10px;"&gt;&lt;div style="line-height:22px;"&gt;\
&lt;div style="display:inline;"&gt;&lt;div style="display:inline; font-size:22px;"&gt;Jouez une carte Action&lt;/div&gt;&lt;/div&gt;&lt;br&gt;\
&lt;div style="display:inline;"&gt;&lt;div style="display:inline; font-size:22px;"&gt;non-Ordre de la réserve&lt;/div&gt;&lt;/div&gt;&lt;br&gt;\
&lt;div style="display:inline;"&gt;&lt;div style="display:inline; font-size:22px;"&gt;coûtant jusqu\'à      , en&lt;/div&gt;&lt;/div&gt;&lt;br&gt;\
&lt;div style="display:inline;"&gt;&lt;div style="display:inline; font-size:22px;"&gt;la laissant dans la réserve.&lt;/div&gt;&lt;/div&gt;&lt;br&gt;\
&lt;/div&gt;&lt;/div&gt;\
&lt;div class="card-text-coin-icon" style="transform:scale(0.22); top:58px; display: inline;left:180px;"&gt;\
&lt;div class="card-text-coin-text-container" style="display:inline;"&gt;\
&lt;div class="card-text-coin-text" style="color: black; display:inline; top:8px;"&gt;5&lt;/div&gt;&lt;/div&gt;&lt;/div&gt;&lt;/div&gt;'</v>
      </c>
    </row>
    <row r="1010" spans="1:3" x14ac:dyDescent="0.25">
      <c r="A1010" t="str">
        <f>IF(AND(MOD(ROW(A1005)-1,3)=0,INDEX(artwork.xlsx!G:G,QUOTIENT(ROW(A1005)-1,3)+2)&lt;&gt;""),"/* "&amp;INDEX(artwork.xlsx!G:G,QUOTIENT(ROW(A1005)-1,3)+2)&amp;" */","  ")&amp;
IF(AND(INDEX(artwork.xlsx!F:F,QUOTIENT(ROW(A1005)-1,3)+2)&lt;&gt;""),"/* "&amp;INDEX(artwork.xlsx!F:F,QUOTIENT(ROW(A1005)-1,3)+2)&amp;" */","  ")&amp;IF(AND(ISERROR(MATCH("},",B1010:B$5003,0)), ISERROR(MATCH("    ];",$A$5:A1006,0))),"];","")</f>
        <v xml:space="preserve">    </v>
      </c>
      <c r="B1010" t="str">
        <f t="shared" si="22"/>
        <v>},</v>
      </c>
      <c r="C1010" s="18" t="str">
        <f>IF(AND(MOD(ROW(A1005)-1,3)=0, INDEX(artwork.xlsx!J:J,QUOTIENT(ROW(A1005)-1,3)+2)&lt;&gt;""),
     artwork.xlsx!$H$1&amp;": """ &amp;SUBSTITUTE(INDEX(artwork.xlsx!H:H,QUOTIENT(ROW(A1005)-1,3)+2)," ","") &amp;""",  " &amp;
     artwork.xlsx!$J$1&amp; ": """ &amp; INDEX(artwork.xlsx!J:J,QUOTIENT(ROW(A1005)-1,3)+2) &amp;""",  " &amp;
     artwork.xlsx!$L$1&amp; ": """ &amp; SUBSTITUTE(IF(LEFT(INDEX(artwork.xlsx!L:L,QUOTIENT(ROW(A1005)-1,3)+2),4)="http","",artwork.xlsx!$M$1) &amp; INDEX(artwork.xlsx!L:L,QUOTIENT(ROW(A1005)-1,3)+2),artwork.xlsx!$N$1,"") &amp; """,",
 IF(AND(MOD(ROW(A1005)-1,3)=1,INDEX(artwork.xlsx!J:J,QUOTIENT(ROW(A1005)-1,3)+2)&lt;&gt;""),
SUBSTITUTE(    artwork.xlsx!$K$1&amp;": '\\n" &amp;
SUBSTITUTE(SUBSTITUTE(SUBSTITUTE(SUBSTITUTE(SUBSTITUTE(INDEX(artwork.xlsx!K:K,QUOTIENT(ROW(A1005)-1,3)+2),"'","\'"),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IF(MOD(ROW(A1005)-1,3)=2,"","")))</f>
        <v/>
      </c>
    </row>
    <row r="1011" spans="1:3" x14ac:dyDescent="0.25">
      <c r="A1011" t="str">
        <f>IF(AND(MOD(ROW(A1006)-1,3)=0,INDEX(artwork.xlsx!G:G,QUOTIENT(ROW(A1006)-1,3)+2)&lt;&gt;""),"/* "&amp;INDEX(artwork.xlsx!G:G,QUOTIENT(ROW(A1006)-1,3)+2)&amp;" */","  ")&amp;
IF(AND(INDEX(artwork.xlsx!F:F,QUOTIENT(ROW(A1006)-1,3)+2)&lt;&gt;""),"/* "&amp;INDEX(artwork.xlsx!F:F,QUOTIENT(ROW(A1006)-1,3)+2)&amp;" */","  ")&amp;IF(AND(ISERROR(MATCH("},",B1011:B$5003,0)), ISERROR(MATCH("    ];",$A$5:A1007,0))),"];","")</f>
        <v xml:space="preserve">    </v>
      </c>
      <c r="B1011" t="str">
        <f t="shared" si="22"/>
        <v>{</v>
      </c>
      <c r="C1011" s="18" t="str">
        <f>IF(AND(MOD(ROW(A1006)-1,3)=0, INDEX(artwork.xlsx!J:J,QUOTIENT(ROW(A1006)-1,3)+2)&lt;&gt;""),
     artwork.xlsx!$H$1&amp;": """ &amp;SUBSTITUTE(INDEX(artwork.xlsx!H:H,QUOTIENT(ROW(A1006)-1,3)+2)," ","") &amp;""",  " &amp;
     artwork.xlsx!$J$1&amp; ": """ &amp; INDEX(artwork.xlsx!J:J,QUOTIENT(ROW(A1006)-1,3)+2) &amp;""",  " &amp;
     artwork.xlsx!$L$1&amp; ": """ &amp; SUBSTITUTE(IF(LEFT(INDEX(artwork.xlsx!L:L,QUOTIENT(ROW(A1006)-1,3)+2),4)="http","",artwork.xlsx!$M$1) &amp; INDEX(artwork.xlsx!L:L,QUOTIENT(ROW(A1006)-1,3)+2),artwork.xlsx!$N$1,"") &amp; """,",
 IF(AND(MOD(ROW(A1006)-1,3)=1,INDEX(artwork.xlsx!J:J,QUOTIENT(ROW(A1006)-1,3)+2)&lt;&gt;""),
SUBSTITUTE(    artwork.xlsx!$K$1&amp;": '\\n" &amp;
SUBSTITUTE(SUBSTITUTE(SUBSTITUTE(SUBSTITUTE(SUBSTITUTE(INDEX(artwork.xlsx!K:K,QUOTIENT(ROW(A1006)-1,3)+2),"'","\'"),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IF(MOD(ROW(A1006)-1,3)=2,"","")))</f>
        <v>id: "royalblacksmith",  frenchName: "Forgeron royal",  artwork: "http://wiki.dominionstrategy.com/images/6/6e/Royal_BlacksmithArt.jpg",</v>
      </c>
    </row>
    <row r="1012" spans="1:3" ht="105" x14ac:dyDescent="0.25">
      <c r="A1012" t="str">
        <f>IF(AND(MOD(ROW(A1007)-1,3)=0,INDEX(artwork.xlsx!G:G,QUOTIENT(ROW(A1007)-1,3)+2)&lt;&gt;""),"/* "&amp;INDEX(artwork.xlsx!G:G,QUOTIENT(ROW(A1007)-1,3)+2)&amp;" */","  ")&amp;
IF(AND(INDEX(artwork.xlsx!F:F,QUOTIENT(ROW(A1007)-1,3)+2)&lt;&gt;""),"/* "&amp;INDEX(artwork.xlsx!F:F,QUOTIENT(ROW(A1007)-1,3)+2)&amp;" */","  ")&amp;IF(AND(ISERROR(MATCH("},",B1012:B$5003,0)), ISERROR(MATCH("    ];",$A$5:A1011,0))),"];","")</f>
        <v xml:space="preserve">    </v>
      </c>
      <c r="B1012" t="str">
        <f t="shared" si="22"/>
        <v/>
      </c>
      <c r="C1012" s="18" t="str">
        <f>IF(AND(MOD(ROW(A1007)-1,3)=0, INDEX(artwork.xlsx!J:J,QUOTIENT(ROW(A1007)-1,3)+2)&lt;&gt;""),
     artwork.xlsx!$H$1&amp;": """ &amp;SUBSTITUTE(INDEX(artwork.xlsx!H:H,QUOTIENT(ROW(A1007)-1,3)+2)," ","") &amp;""",  " &amp;
     artwork.xlsx!$J$1&amp; ": """ &amp; INDEX(artwork.xlsx!J:J,QUOTIENT(ROW(A1007)-1,3)+2) &amp;""",  " &amp;
     artwork.xlsx!$L$1&amp; ": """ &amp; SUBSTITUTE(IF(LEFT(INDEX(artwork.xlsx!L:L,QUOTIENT(ROW(A1007)-1,3)+2),4)="http","",artwork.xlsx!$M$1) &amp; INDEX(artwork.xlsx!L:L,QUOTIENT(ROW(A1007)-1,3)+2),artwork.xlsx!$N$1,"") &amp; """,",
 IF(AND(MOD(ROW(A1007)-1,3)=1,INDEX(artwork.xlsx!J:J,QUOTIENT(ROW(A1007)-1,3)+2)&lt;&gt;""),
SUBSTITUTE(    artwork.xlsx!$K$1&amp;": '\\n" &amp;
SUBSTITUTE(SUBSTITUTE(SUBSTITUTE(SUBSTITUTE(SUBSTITUTE(INDEX(artwork.xlsx!K:K,QUOTIENT(ROW(A1007)-1,3)+2),"'","\'"),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IF(MOD(ROW(A1007)-1,3)=2,"","")))</f>
        <v>text_html: '\
&lt;div class="card-text" style="top:40px;"&gt;&lt;div style="display:inline; font-size:26px;"&gt;&lt;div style="font-weight: bold;"&gt;\
&lt;div style="display:inline;"&gt;+5 Cartes&lt;/div&gt;&lt;br&gt;\
&lt;/div&gt;&lt;/div&gt;&lt;br&gt;&lt;div style="position:relative; top:-10px;"&gt;\
&lt;div style="display:inline;"&gt;&lt;div style="display:inline; font-size:22px;"&gt;Dévoilez votre main ;&lt;/div&gt;&lt;/div&gt;&lt;br&gt;\
&lt;div style="display:inline;"&gt;&lt;div style="display:inline; font-size:22px;"&gt;défaussez les Cuivres.&lt;/div&gt;&lt;/div&gt;&lt;br&gt;\
&lt;/div&gt;&lt;/div&gt;'</v>
      </c>
    </row>
    <row r="1013" spans="1:3" x14ac:dyDescent="0.25">
      <c r="A1013" t="str">
        <f>IF(AND(MOD(ROW(A1008)-1,3)=0,INDEX(artwork.xlsx!G:G,QUOTIENT(ROW(A1008)-1,3)+2)&lt;&gt;""),"/* "&amp;INDEX(artwork.xlsx!G:G,QUOTIENT(ROW(A1008)-1,3)+2)&amp;" */","  ")&amp;
IF(AND(INDEX(artwork.xlsx!F:F,QUOTIENT(ROW(A1008)-1,3)+2)&lt;&gt;""),"/* "&amp;INDEX(artwork.xlsx!F:F,QUOTIENT(ROW(A1008)-1,3)+2)&amp;" */","  ")&amp;IF(AND(ISERROR(MATCH("},",B1013:B$5003,0)), ISERROR(MATCH("    ];",$A$5:A1009,0))),"];","")</f>
        <v xml:space="preserve">    </v>
      </c>
      <c r="B1013" t="str">
        <f t="shared" si="22"/>
        <v>},</v>
      </c>
      <c r="C1013" s="18" t="str">
        <f>IF(AND(MOD(ROW(A1008)-1,3)=0, INDEX(artwork.xlsx!J:J,QUOTIENT(ROW(A1008)-1,3)+2)&lt;&gt;""),
     artwork.xlsx!$H$1&amp;": """ &amp;SUBSTITUTE(INDEX(artwork.xlsx!H:H,QUOTIENT(ROW(A1008)-1,3)+2)," ","") &amp;""",  " &amp;
     artwork.xlsx!$J$1&amp; ": """ &amp; INDEX(artwork.xlsx!J:J,QUOTIENT(ROW(A1008)-1,3)+2) &amp;""",  " &amp;
     artwork.xlsx!$L$1&amp; ": """ &amp; SUBSTITUTE(IF(LEFT(INDEX(artwork.xlsx!L:L,QUOTIENT(ROW(A1008)-1,3)+2),4)="http","",artwork.xlsx!$M$1) &amp; INDEX(artwork.xlsx!L:L,QUOTIENT(ROW(A1008)-1,3)+2),artwork.xlsx!$N$1,"") &amp; """,",
 IF(AND(MOD(ROW(A1008)-1,3)=1,INDEX(artwork.xlsx!J:J,QUOTIENT(ROW(A1008)-1,3)+2)&lt;&gt;""),
SUBSTITUTE(    artwork.xlsx!$K$1&amp;": '\\n" &amp;
SUBSTITUTE(SUBSTITUTE(SUBSTITUTE(SUBSTITUTE(SUBSTITUTE(INDEX(artwork.xlsx!K:K,QUOTIENT(ROW(A1008)-1,3)+2),"'","\'"),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IF(MOD(ROW(A1008)-1,3)=2,"","")))</f>
        <v/>
      </c>
    </row>
    <row r="1014" spans="1:3" x14ac:dyDescent="0.25">
      <c r="A1014" t="str">
        <f>IF(AND(MOD(ROW(A1009)-1,3)=0,INDEX(artwork.xlsx!G:G,QUOTIENT(ROW(A1009)-1,3)+2)&lt;&gt;""),"/* "&amp;INDEX(artwork.xlsx!G:G,QUOTIENT(ROW(A1009)-1,3)+2)&amp;" */","  ")&amp;
IF(AND(INDEX(artwork.xlsx!F:F,QUOTIENT(ROW(A1009)-1,3)+2)&lt;&gt;""),"/* "&amp;INDEX(artwork.xlsx!F:F,QUOTIENT(ROW(A1009)-1,3)+2)&amp;" */","  ")&amp;IF(AND(ISERROR(MATCH("},",B1014:B$5003,0)), ISERROR(MATCH("    ];",$A$5:A1010,0))),"];","")</f>
        <v xml:space="preserve">    </v>
      </c>
      <c r="B1014" t="str">
        <f t="shared" si="22"/>
        <v>{</v>
      </c>
      <c r="C1014" s="18" t="str">
        <f>IF(AND(MOD(ROW(A1009)-1,3)=0, INDEX(artwork.xlsx!J:J,QUOTIENT(ROW(A1009)-1,3)+2)&lt;&gt;""),
     artwork.xlsx!$H$1&amp;": """ &amp;SUBSTITUTE(INDEX(artwork.xlsx!H:H,QUOTIENT(ROW(A1009)-1,3)+2)," ","") &amp;""",  " &amp;
     artwork.xlsx!$J$1&amp; ": """ &amp; INDEX(artwork.xlsx!J:J,QUOTIENT(ROW(A1009)-1,3)+2) &amp;""",  " &amp;
     artwork.xlsx!$L$1&amp; ": """ &amp; SUBSTITUTE(IF(LEFT(INDEX(artwork.xlsx!L:L,QUOTIENT(ROW(A1009)-1,3)+2),4)="http","",artwork.xlsx!$M$1) &amp; INDEX(artwork.xlsx!L:L,QUOTIENT(ROW(A1009)-1,3)+2),artwork.xlsx!$N$1,"") &amp; """,",
 IF(AND(MOD(ROW(A1009)-1,3)=1,INDEX(artwork.xlsx!J:J,QUOTIENT(ROW(A1009)-1,3)+2)&lt;&gt;""),
SUBSTITUTE(    artwork.xlsx!$K$1&amp;": '\\n" &amp;
SUBSTITUTE(SUBSTITUTE(SUBSTITUTE(SUBSTITUTE(SUBSTITUTE(INDEX(artwork.xlsx!K:K,QUOTIENT(ROW(A1009)-1,3)+2),"'","\'"),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IF(MOD(ROW(A1009)-1,3)=2,"","")))</f>
        <v>id: "encampmentplunder",  frenchName: "Camp/Saccage",  artwork: "http://wiki.dominionstrategy.com/images/f/ff/Encampment_PlunderArt.jpg",</v>
      </c>
    </row>
    <row r="1015" spans="1:3" ht="120" x14ac:dyDescent="0.25">
      <c r="A1015" t="str">
        <f>IF(AND(MOD(ROW(A1010)-1,3)=0,INDEX(artwork.xlsx!G:G,QUOTIENT(ROW(A1010)-1,3)+2)&lt;&gt;""),"/* "&amp;INDEX(artwork.xlsx!G:G,QUOTIENT(ROW(A1010)-1,3)+2)&amp;" */","  ")&amp;
IF(AND(INDEX(artwork.xlsx!F:F,QUOTIENT(ROW(A1010)-1,3)+2)&lt;&gt;""),"/* "&amp;INDEX(artwork.xlsx!F:F,QUOTIENT(ROW(A1010)-1,3)+2)&amp;" */","  ")&amp;IF(AND(ISERROR(MATCH("},",B1015:B$5003,0)), ISERROR(MATCH("    ];",$A$5:A1014,0))),"];","")</f>
        <v xml:space="preserve">    </v>
      </c>
      <c r="B1015" t="str">
        <f t="shared" si="22"/>
        <v/>
      </c>
      <c r="C1015" s="18" t="str">
        <f>IF(AND(MOD(ROW(A1010)-1,3)=0, INDEX(artwork.xlsx!J:J,QUOTIENT(ROW(A1010)-1,3)+2)&lt;&gt;""),
     artwork.xlsx!$H$1&amp;": """ &amp;SUBSTITUTE(INDEX(artwork.xlsx!H:H,QUOTIENT(ROW(A1010)-1,3)+2)," ","") &amp;""",  " &amp;
     artwork.xlsx!$J$1&amp; ": """ &amp; INDEX(artwork.xlsx!J:J,QUOTIENT(ROW(A1010)-1,3)+2) &amp;""",  " &amp;
     artwork.xlsx!$L$1&amp; ": """ &amp; SUBSTITUTE(IF(LEFT(INDEX(artwork.xlsx!L:L,QUOTIENT(ROW(A1010)-1,3)+2),4)="http","",artwork.xlsx!$M$1) &amp; INDEX(artwork.xlsx!L:L,QUOTIENT(ROW(A1010)-1,3)+2),artwork.xlsx!$N$1,"") &amp; """,",
 IF(AND(MOD(ROW(A1010)-1,3)=1,INDEX(artwork.xlsx!J:J,QUOTIENT(ROW(A1010)-1,3)+2)&lt;&gt;""),
SUBSTITUTE(    artwork.xlsx!$K$1&amp;": '\\n" &amp;
SUBSTITUTE(SUBSTITUTE(SUBSTITUTE(SUBSTITUTE(SUBSTITUTE(INDEX(artwork.xlsx!K:K,QUOTIENT(ROW(A1010)-1,3)+2),"'","\'"),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IF(MOD(ROW(A1010)-1,3)=2,"","")))</f>
        <v>text_html: '\
&lt;div class="card-text" style="top:29px;"&gt;&lt;div style="position:relative; top:-2px;"&gt;&lt;div style="line-height:19px;"&gt;\
&lt;div style="display:inline;"&gt;&lt;div style="display:inline; font-size:19px;"&gt;Cette pile démarre la partie avec&lt;/div&gt;&lt;/div&gt;&lt;br&gt;\
&lt;div style="display:inline;"&gt;&lt;div style="display:inline; font-size:19px;"&gt;5 cartes &lt;b&gt;Camp&lt;/b&gt; au dessus,&lt;/div&gt;&lt;/div&gt;&lt;br&gt;\
&lt;div style="display:inline;"&gt;&lt;div style="display:inline; font-size:19px;"&gt;puis 5 cartes &lt;b&gt;Saccage&lt;/b&gt;. &lt;/div&gt;&lt;/div&gt;&lt;br&gt;\
&lt;div style="display:inline;"&gt;&lt;div style="display:inline; font-size:19px;"&gt;Seule la carte du dessus de la pile&lt;/div&gt;&lt;/div&gt;&lt;br&gt;\
&lt;div style="display:inline;"&gt;&lt;div style="display:inline; font-size:19px;"&gt;peut être achetée ou reçue.&lt;/div&gt;&lt;/div&gt;&lt;br&gt;\
&lt;/div&gt;&lt;/div&gt;&lt;/div&gt;'</v>
      </c>
    </row>
    <row r="1016" spans="1:3" x14ac:dyDescent="0.25">
      <c r="A1016" t="str">
        <f>IF(AND(MOD(ROW(A1011)-1,3)=0,INDEX(artwork.xlsx!G:G,QUOTIENT(ROW(A1011)-1,3)+2)&lt;&gt;""),"/* "&amp;INDEX(artwork.xlsx!G:G,QUOTIENT(ROW(A1011)-1,3)+2)&amp;" */","  ")&amp;
IF(AND(INDEX(artwork.xlsx!F:F,QUOTIENT(ROW(A1011)-1,3)+2)&lt;&gt;""),"/* "&amp;INDEX(artwork.xlsx!F:F,QUOTIENT(ROW(A1011)-1,3)+2)&amp;" */","  ")&amp;IF(AND(ISERROR(MATCH("},",B1016:B$5003,0)), ISERROR(MATCH("    ];",$A$5:A1012,0))),"];","")</f>
        <v xml:space="preserve">    </v>
      </c>
      <c r="B1016" t="str">
        <f t="shared" si="22"/>
        <v>},</v>
      </c>
      <c r="C1016" s="18" t="str">
        <f>IF(AND(MOD(ROW(A1011)-1,3)=0, INDEX(artwork.xlsx!J:J,QUOTIENT(ROW(A1011)-1,3)+2)&lt;&gt;""),
     artwork.xlsx!$H$1&amp;": """ &amp;SUBSTITUTE(INDEX(artwork.xlsx!H:H,QUOTIENT(ROW(A1011)-1,3)+2)," ","") &amp;""",  " &amp;
     artwork.xlsx!$J$1&amp; ": """ &amp; INDEX(artwork.xlsx!J:J,QUOTIENT(ROW(A1011)-1,3)+2) &amp;""",  " &amp;
     artwork.xlsx!$L$1&amp; ": """ &amp; SUBSTITUTE(IF(LEFT(INDEX(artwork.xlsx!L:L,QUOTIENT(ROW(A1011)-1,3)+2),4)="http","",artwork.xlsx!$M$1) &amp; INDEX(artwork.xlsx!L:L,QUOTIENT(ROW(A1011)-1,3)+2),artwork.xlsx!$N$1,"") &amp; """,",
 IF(AND(MOD(ROW(A1011)-1,3)=1,INDEX(artwork.xlsx!J:J,QUOTIENT(ROW(A1011)-1,3)+2)&lt;&gt;""),
SUBSTITUTE(    artwork.xlsx!$K$1&amp;": '\\n" &amp;
SUBSTITUTE(SUBSTITUTE(SUBSTITUTE(SUBSTITUTE(SUBSTITUTE(INDEX(artwork.xlsx!K:K,QUOTIENT(ROW(A1011)-1,3)+2),"'","\'"),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IF(MOD(ROW(A1011)-1,3)=2,"","")))</f>
        <v/>
      </c>
    </row>
    <row r="1017" spans="1:3" x14ac:dyDescent="0.25">
      <c r="A1017" t="str">
        <f>IF(AND(MOD(ROW(A1012)-1,3)=0,INDEX(artwork.xlsx!G:G,QUOTIENT(ROW(A1012)-1,3)+2)&lt;&gt;""),"/* "&amp;INDEX(artwork.xlsx!G:G,QUOTIENT(ROW(A1012)-1,3)+2)&amp;" */","  ")&amp;
IF(AND(INDEX(artwork.xlsx!F:F,QUOTIENT(ROW(A1012)-1,3)+2)&lt;&gt;""),"/* "&amp;INDEX(artwork.xlsx!F:F,QUOTIENT(ROW(A1012)-1,3)+2)&amp;" */","  ")&amp;IF(AND(ISERROR(MATCH("},",B1017:B$5003,0)), ISERROR(MATCH("    ];",$A$5:A1013,0))),"];","")</f>
        <v xml:space="preserve">    </v>
      </c>
      <c r="B1017" t="str">
        <f t="shared" si="22"/>
        <v>{</v>
      </c>
      <c r="C1017" s="18" t="str">
        <f>IF(AND(MOD(ROW(A1012)-1,3)=0, INDEX(artwork.xlsx!J:J,QUOTIENT(ROW(A1012)-1,3)+2)&lt;&gt;""),
     artwork.xlsx!$H$1&amp;": """ &amp;SUBSTITUTE(INDEX(artwork.xlsx!H:H,QUOTIENT(ROW(A1012)-1,3)+2)," ","") &amp;""",  " &amp;
     artwork.xlsx!$J$1&amp; ": """ &amp; INDEX(artwork.xlsx!J:J,QUOTIENT(ROW(A1012)-1,3)+2) &amp;""",  " &amp;
     artwork.xlsx!$L$1&amp; ": """ &amp; SUBSTITUTE(IF(LEFT(INDEX(artwork.xlsx!L:L,QUOTIENT(ROW(A1012)-1,3)+2),4)="http","",artwork.xlsx!$M$1) &amp; INDEX(artwork.xlsx!L:L,QUOTIENT(ROW(A1012)-1,3)+2),artwork.xlsx!$N$1,"") &amp; """,",
 IF(AND(MOD(ROW(A1012)-1,3)=1,INDEX(artwork.xlsx!J:J,QUOTIENT(ROW(A1012)-1,3)+2)&lt;&gt;""),
SUBSTITUTE(    artwork.xlsx!$K$1&amp;": '\\n" &amp;
SUBSTITUTE(SUBSTITUTE(SUBSTITUTE(SUBSTITUTE(SUBSTITUTE(INDEX(artwork.xlsx!K:K,QUOTIENT(ROW(A1012)-1,3)+2),"'","\'"),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IF(MOD(ROW(A1012)-1,3)=2,"","")))</f>
        <v>id: "encampment",  frenchName: "Camp",  artwork: "http://wiki.dominionstrategy.com/images/6/63/EncampmentArt.jpg",</v>
      </c>
    </row>
    <row r="1018" spans="1:3" ht="165" x14ac:dyDescent="0.25">
      <c r="A1018" t="str">
        <f>IF(AND(MOD(ROW(A1013)-1,3)=0,INDEX(artwork.xlsx!G:G,QUOTIENT(ROW(A1013)-1,3)+2)&lt;&gt;""),"/* "&amp;INDEX(artwork.xlsx!G:G,QUOTIENT(ROW(A1013)-1,3)+2)&amp;" */","  ")&amp;
IF(AND(INDEX(artwork.xlsx!F:F,QUOTIENT(ROW(A1013)-1,3)+2)&lt;&gt;""),"/* "&amp;INDEX(artwork.xlsx!F:F,QUOTIENT(ROW(A1013)-1,3)+2)&amp;" */","  ")&amp;IF(AND(ISERROR(MATCH("},",B1018:B$5003,0)), ISERROR(MATCH("    ];",$A$5:A1017,0))),"];","")</f>
        <v xml:space="preserve">    </v>
      </c>
      <c r="B1018" t="str">
        <f t="shared" si="22"/>
        <v/>
      </c>
      <c r="C1018" s="18" t="str">
        <f>IF(AND(MOD(ROW(A1013)-1,3)=0, INDEX(artwork.xlsx!J:J,QUOTIENT(ROW(A1013)-1,3)+2)&lt;&gt;""),
     artwork.xlsx!$H$1&amp;": """ &amp;SUBSTITUTE(INDEX(artwork.xlsx!H:H,QUOTIENT(ROW(A1013)-1,3)+2)," ","") &amp;""",  " &amp;
     artwork.xlsx!$J$1&amp; ": """ &amp; INDEX(artwork.xlsx!J:J,QUOTIENT(ROW(A1013)-1,3)+2) &amp;""",  " &amp;
     artwork.xlsx!$L$1&amp; ": """ &amp; SUBSTITUTE(IF(LEFT(INDEX(artwork.xlsx!L:L,QUOTIENT(ROW(A1013)-1,3)+2),4)="http","",artwork.xlsx!$M$1) &amp; INDEX(artwork.xlsx!L:L,QUOTIENT(ROW(A1013)-1,3)+2),artwork.xlsx!$N$1,"") &amp; """,",
 IF(AND(MOD(ROW(A1013)-1,3)=1,INDEX(artwork.xlsx!J:J,QUOTIENT(ROW(A1013)-1,3)+2)&lt;&gt;""),
SUBSTITUTE(    artwork.xlsx!$K$1&amp;": '\\n" &amp;
SUBSTITUTE(SUBSTITUTE(SUBSTITUTE(SUBSTITUTE(SUBSTITUTE(INDEX(artwork.xlsx!K:K,QUOTIENT(ROW(A1013)-1,3)+2),"'","\'"),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IF(MOD(ROW(A1013)-1,3)=2,"","")))</f>
        <v>text_html: '\
&lt;div class="card-text" style="top:13px;"&gt;&lt;div style="font-weight: bold;"&gt;&lt;div style="line-height:25px;"&gt;\
&lt;div style="display:inline;"&gt;&lt;div style="display:inline; font-size:25px;"&gt;+2 Cartes&lt;/div&gt;&lt;/div&gt;&lt;br&gt;\
&lt;div style="display:inline;"&gt;&lt;div style="display:inline; font-size:25px;"&gt;+2 Actions&lt;/div&gt;&lt;/div&gt;&lt;br&gt;\
&lt;/div&gt;&lt;/div&gt;&lt;br&gt;&lt;div style="position:relative; top:-30px;"&gt;&lt;div style="line-height:18px;"&gt;\
&lt;div style="display:inline;"&gt;&lt;div style="display:inline; font-size:19px;"&gt;Vous pouvez dévoiler un Or ou un&lt;/div&gt;&lt;/div&gt;&lt;br&gt;\
&lt;div style="display:inline;"&gt;&lt;div style="display:inline; font-size:19px;"&gt;Saccage de votre main. Si vous ne&lt;/div&gt;&lt;/div&gt;&lt;br&gt;\
&lt;div style="display:inline;"&gt;&lt;div style="display:inline; font-size:19px;"&gt;le faites pas, mettez cette carte de&lt;/div&gt;&lt;/div&gt;&lt;br&gt;\
&lt;div style="display:inline;"&gt;&lt;div style="display:inline; font-size:19px;"&gt;côté et retournez-la à la réserve au&lt;/div&gt;&lt;/div&gt;&lt;br&gt;\
&lt;div style="display:inline;"&gt;&lt;div style="display:inline; font-size:19px;"&gt;début de la phase d\'Ajustement.&lt;/div&gt;&lt;/div&gt;&lt;br&gt;\
&lt;/div&gt;&lt;/div&gt;&lt;/div&gt;'</v>
      </c>
    </row>
    <row r="1019" spans="1:3" x14ac:dyDescent="0.25">
      <c r="A1019" t="str">
        <f>IF(AND(MOD(ROW(A1014)-1,3)=0,INDEX(artwork.xlsx!G:G,QUOTIENT(ROW(A1014)-1,3)+2)&lt;&gt;""),"/* "&amp;INDEX(artwork.xlsx!G:G,QUOTIENT(ROW(A1014)-1,3)+2)&amp;" */","  ")&amp;
IF(AND(INDEX(artwork.xlsx!F:F,QUOTIENT(ROW(A1014)-1,3)+2)&lt;&gt;""),"/* "&amp;INDEX(artwork.xlsx!F:F,QUOTIENT(ROW(A1014)-1,3)+2)&amp;" */","  ")&amp;IF(AND(ISERROR(MATCH("},",B1019:B$5003,0)), ISERROR(MATCH("    ];",$A$5:A1015,0))),"];","")</f>
        <v xml:space="preserve">    </v>
      </c>
      <c r="B1019" t="str">
        <f t="shared" si="22"/>
        <v>},</v>
      </c>
      <c r="C1019" s="18" t="str">
        <f>IF(AND(MOD(ROW(A1014)-1,3)=0, INDEX(artwork.xlsx!J:J,QUOTIENT(ROW(A1014)-1,3)+2)&lt;&gt;""),
     artwork.xlsx!$H$1&amp;": """ &amp;SUBSTITUTE(INDEX(artwork.xlsx!H:H,QUOTIENT(ROW(A1014)-1,3)+2)," ","") &amp;""",  " &amp;
     artwork.xlsx!$J$1&amp; ": """ &amp; INDEX(artwork.xlsx!J:J,QUOTIENT(ROW(A1014)-1,3)+2) &amp;""",  " &amp;
     artwork.xlsx!$L$1&amp; ": """ &amp; SUBSTITUTE(IF(LEFT(INDEX(artwork.xlsx!L:L,QUOTIENT(ROW(A1014)-1,3)+2),4)="http","",artwork.xlsx!$M$1) &amp; INDEX(artwork.xlsx!L:L,QUOTIENT(ROW(A1014)-1,3)+2),artwork.xlsx!$N$1,"") &amp; """,",
 IF(AND(MOD(ROW(A1014)-1,3)=1,INDEX(artwork.xlsx!J:J,QUOTIENT(ROW(A1014)-1,3)+2)&lt;&gt;""),
SUBSTITUTE(    artwork.xlsx!$K$1&amp;": '\\n" &amp;
SUBSTITUTE(SUBSTITUTE(SUBSTITUTE(SUBSTITUTE(SUBSTITUTE(INDEX(artwork.xlsx!K:K,QUOTIENT(ROW(A1014)-1,3)+2),"'","\'"),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IF(MOD(ROW(A1014)-1,3)=2,"","")))</f>
        <v/>
      </c>
    </row>
    <row r="1020" spans="1:3" x14ac:dyDescent="0.25">
      <c r="A1020" t="str">
        <f>IF(AND(MOD(ROW(A1015)-1,3)=0,INDEX(artwork.xlsx!G:G,QUOTIENT(ROW(A1015)-1,3)+2)&lt;&gt;""),"/* "&amp;INDEX(artwork.xlsx!G:G,QUOTIENT(ROW(A1015)-1,3)+2)&amp;" */","  ")&amp;
IF(AND(INDEX(artwork.xlsx!F:F,QUOTIENT(ROW(A1015)-1,3)+2)&lt;&gt;""),"/* "&amp;INDEX(artwork.xlsx!F:F,QUOTIENT(ROW(A1015)-1,3)+2)&amp;" */","  ")&amp;IF(AND(ISERROR(MATCH("},",B1020:B$5003,0)), ISERROR(MATCH("    ];",$A$5:A1016,0))),"];","")</f>
        <v xml:space="preserve">    </v>
      </c>
      <c r="B1020" t="str">
        <f t="shared" si="22"/>
        <v>{</v>
      </c>
      <c r="C1020" s="18" t="str">
        <f>IF(AND(MOD(ROW(A1015)-1,3)=0, INDEX(artwork.xlsx!J:J,QUOTIENT(ROW(A1015)-1,3)+2)&lt;&gt;""),
     artwork.xlsx!$H$1&amp;": """ &amp;SUBSTITUTE(INDEX(artwork.xlsx!H:H,QUOTIENT(ROW(A1015)-1,3)+2)," ","") &amp;""",  " &amp;
     artwork.xlsx!$J$1&amp; ": """ &amp; INDEX(artwork.xlsx!J:J,QUOTIENT(ROW(A1015)-1,3)+2) &amp;""",  " &amp;
     artwork.xlsx!$L$1&amp; ": """ &amp; SUBSTITUTE(IF(LEFT(INDEX(artwork.xlsx!L:L,QUOTIENT(ROW(A1015)-1,3)+2),4)="http","",artwork.xlsx!$M$1) &amp; INDEX(artwork.xlsx!L:L,QUOTIENT(ROW(A1015)-1,3)+2),artwork.xlsx!$N$1,"") &amp; """,",
 IF(AND(MOD(ROW(A1015)-1,3)=1,INDEX(artwork.xlsx!J:J,QUOTIENT(ROW(A1015)-1,3)+2)&lt;&gt;""),
SUBSTITUTE(    artwork.xlsx!$K$1&amp;": '\\n" &amp;
SUBSTITUTE(SUBSTITUTE(SUBSTITUTE(SUBSTITUTE(SUBSTITUTE(INDEX(artwork.xlsx!K:K,QUOTIENT(ROW(A1015)-1,3)+2),"'","\'"),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IF(MOD(ROW(A1015)-1,3)=2,"","")))</f>
        <v>id: "plunder",  frenchName: "Saccage",  artwork: "http://wiki.dominionstrategy.com/images/1/10/PlunderArt.jpg",</v>
      </c>
    </row>
    <row r="1021" spans="1:3" ht="180" x14ac:dyDescent="0.25">
      <c r="A1021" t="str">
        <f>IF(AND(MOD(ROW(A1016)-1,3)=0,INDEX(artwork.xlsx!G:G,QUOTIENT(ROW(A1016)-1,3)+2)&lt;&gt;""),"/* "&amp;INDEX(artwork.xlsx!G:G,QUOTIENT(ROW(A1016)-1,3)+2)&amp;" */","  ")&amp;
IF(AND(INDEX(artwork.xlsx!F:F,QUOTIENT(ROW(A1016)-1,3)+2)&lt;&gt;""),"/* "&amp;INDEX(artwork.xlsx!F:F,QUOTIENT(ROW(A1016)-1,3)+2)&amp;" */","  ")&amp;IF(AND(ISERROR(MATCH("},",B1021:B$5003,0)), ISERROR(MATCH("    ];",$A$5:A1020,0))),"];","")</f>
        <v xml:space="preserve">    </v>
      </c>
      <c r="B1021" t="str">
        <f t="shared" si="22"/>
        <v/>
      </c>
      <c r="C1021" s="18" t="str">
        <f>IF(AND(MOD(ROW(A1016)-1,3)=0, INDEX(artwork.xlsx!J:J,QUOTIENT(ROW(A1016)-1,3)+2)&lt;&gt;""),
     artwork.xlsx!$H$1&amp;": """ &amp;SUBSTITUTE(INDEX(artwork.xlsx!H:H,QUOTIENT(ROW(A1016)-1,3)+2)," ","") &amp;""",  " &amp;
     artwork.xlsx!$J$1&amp; ": """ &amp; INDEX(artwork.xlsx!J:J,QUOTIENT(ROW(A1016)-1,3)+2) &amp;""",  " &amp;
     artwork.xlsx!$L$1&amp; ": """ &amp; SUBSTITUTE(IF(LEFT(INDEX(artwork.xlsx!L:L,QUOTIENT(ROW(A1016)-1,3)+2),4)="http","",artwork.xlsx!$M$1) &amp; INDEX(artwork.xlsx!L:L,QUOTIENT(ROW(A1016)-1,3)+2),artwork.xlsx!$N$1,"") &amp; """,",
 IF(AND(MOD(ROW(A1016)-1,3)=1,INDEX(artwork.xlsx!J:J,QUOTIENT(ROW(A1016)-1,3)+2)&lt;&gt;""),
SUBSTITUTE(    artwork.xlsx!$K$1&amp;": '\\n" &amp;
SUBSTITUTE(SUBSTITUTE(SUBSTITUTE(SUBSTITUTE(SUBSTITUTE(INDEX(artwork.xlsx!K:K,QUOTIENT(ROW(A1016)-1,3)+2),"'","\'"),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IF(MOD(ROW(A1016)-1,3)=2,"","")))</f>
        <v>text_html: '\
&lt;div class="card-text" style="top:40px;"&gt;\
&lt;div style="display:inline;"&gt;&lt;div style="position: relative; left:-35px;"&gt;\
&lt;div class="card-text-coin-icon" style="transform:scale(0.5); top:0px; display: inline;"&gt;\
&lt;div class="card-text-coin-text-container" style="display:inline;"&gt;\
&lt;div class="card-text-coin-text" style="color: black; display:inline; top:8px;"&gt;2&lt;/div&gt;&lt;/div&gt;&lt;/div&gt;&lt;/div&gt;&lt;/div&gt;&lt;br&gt;\
&lt;div style="display:inline;"&gt;&lt;div style="position: relative; left:-2px;"&gt;\
&lt;div class="card-text-vp-icon-container" style="display:inline; transform:scale(0.22); top:45px;"&gt;\
&lt;div class="card-text-vp-text-container"&gt;\
&lt;div class="card-text-vp-text" style="top:8px;"&gt;+1&lt;/div&gt;&lt;/div&gt;\
&lt;div class="card-text-vp-icon"&gt;&lt;/div&gt;&lt;/div&gt;&lt;/div&gt;&lt;/div&gt;&lt;br&gt;\
&lt;/div&gt;'</v>
      </c>
    </row>
    <row r="1022" spans="1:3" x14ac:dyDescent="0.25">
      <c r="A1022" t="str">
        <f>IF(AND(MOD(ROW(A1017)-1,3)=0,INDEX(artwork.xlsx!G:G,QUOTIENT(ROW(A1017)-1,3)+2)&lt;&gt;""),"/* "&amp;INDEX(artwork.xlsx!G:G,QUOTIENT(ROW(A1017)-1,3)+2)&amp;" */","  ")&amp;
IF(AND(INDEX(artwork.xlsx!F:F,QUOTIENT(ROW(A1017)-1,3)+2)&lt;&gt;""),"/* "&amp;INDEX(artwork.xlsx!F:F,QUOTIENT(ROW(A1017)-1,3)+2)&amp;" */","  ")&amp;IF(AND(ISERROR(MATCH("},",B1022:B$5003,0)), ISERROR(MATCH("    ];",$A$5:A1018,0))),"];","")</f>
        <v xml:space="preserve">    </v>
      </c>
      <c r="B1022" t="str">
        <f t="shared" si="22"/>
        <v>},</v>
      </c>
      <c r="C1022" s="18" t="str">
        <f>IF(AND(MOD(ROW(A1017)-1,3)=0, INDEX(artwork.xlsx!J:J,QUOTIENT(ROW(A1017)-1,3)+2)&lt;&gt;""),
     artwork.xlsx!$H$1&amp;": """ &amp;SUBSTITUTE(INDEX(artwork.xlsx!H:H,QUOTIENT(ROW(A1017)-1,3)+2)," ","") &amp;""",  " &amp;
     artwork.xlsx!$J$1&amp; ": """ &amp; INDEX(artwork.xlsx!J:J,QUOTIENT(ROW(A1017)-1,3)+2) &amp;""",  " &amp;
     artwork.xlsx!$L$1&amp; ": """ &amp; SUBSTITUTE(IF(LEFT(INDEX(artwork.xlsx!L:L,QUOTIENT(ROW(A1017)-1,3)+2),4)="http","",artwork.xlsx!$M$1) &amp; INDEX(artwork.xlsx!L:L,QUOTIENT(ROW(A1017)-1,3)+2),artwork.xlsx!$N$1,"") &amp; """,",
 IF(AND(MOD(ROW(A1017)-1,3)=1,INDEX(artwork.xlsx!J:J,QUOTIENT(ROW(A1017)-1,3)+2)&lt;&gt;""),
SUBSTITUTE(    artwork.xlsx!$K$1&amp;": '\\n" &amp;
SUBSTITUTE(SUBSTITUTE(SUBSTITUTE(SUBSTITUTE(SUBSTITUTE(INDEX(artwork.xlsx!K:K,QUOTIENT(ROW(A1017)-1,3)+2),"'","\'"),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IF(MOD(ROW(A1017)-1,3)=2,"","")))</f>
        <v/>
      </c>
    </row>
    <row r="1023" spans="1:3" x14ac:dyDescent="0.25">
      <c r="A1023" t="str">
        <f>IF(AND(MOD(ROW(A1018)-1,3)=0,INDEX(artwork.xlsx!G:G,QUOTIENT(ROW(A1018)-1,3)+2)&lt;&gt;""),"/* "&amp;INDEX(artwork.xlsx!G:G,QUOTIENT(ROW(A1018)-1,3)+2)&amp;" */","  ")&amp;
IF(AND(INDEX(artwork.xlsx!F:F,QUOTIENT(ROW(A1018)-1,3)+2)&lt;&gt;""),"/* "&amp;INDEX(artwork.xlsx!F:F,QUOTIENT(ROW(A1018)-1,3)+2)&amp;" */","  ")&amp;IF(AND(ISERROR(MATCH("},",B1023:B$5003,0)), ISERROR(MATCH("    ];",$A$5:A1019,0))),"];","")</f>
        <v xml:space="preserve">    </v>
      </c>
      <c r="B1023" t="str">
        <f t="shared" si="22"/>
        <v>{</v>
      </c>
      <c r="C1023" s="18" t="str">
        <f>IF(AND(MOD(ROW(A1018)-1,3)=0, INDEX(artwork.xlsx!J:J,QUOTIENT(ROW(A1018)-1,3)+2)&lt;&gt;""),
     artwork.xlsx!$H$1&amp;": """ &amp;SUBSTITUTE(INDEX(artwork.xlsx!H:H,QUOTIENT(ROW(A1018)-1,3)+2)," ","") &amp;""",  " &amp;
     artwork.xlsx!$J$1&amp; ": """ &amp; INDEX(artwork.xlsx!J:J,QUOTIENT(ROW(A1018)-1,3)+2) &amp;""",  " &amp;
     artwork.xlsx!$L$1&amp; ": """ &amp; SUBSTITUTE(IF(LEFT(INDEX(artwork.xlsx!L:L,QUOTIENT(ROW(A1018)-1,3)+2),4)="http","",artwork.xlsx!$M$1) &amp; INDEX(artwork.xlsx!L:L,QUOTIENT(ROW(A1018)-1,3)+2),artwork.xlsx!$N$1,"") &amp; """,",
 IF(AND(MOD(ROW(A1018)-1,3)=1,INDEX(artwork.xlsx!J:J,QUOTIENT(ROW(A1018)-1,3)+2)&lt;&gt;""),
SUBSTITUTE(    artwork.xlsx!$K$1&amp;": '\\n" &amp;
SUBSTITUTE(SUBSTITUTE(SUBSTITUTE(SUBSTITUTE(SUBSTITUTE(INDEX(artwork.xlsx!K:K,QUOTIENT(ROW(A1018)-1,3)+2),"'","\'"),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IF(MOD(ROW(A1018)-1,3)=2,"","")))</f>
        <v>id: "patricianemporium",  frenchName: "Patricien/Emporium",  artwork: "http://wiki.dominionstrategy.com/images/9/91/Patrician_EmporiumArt.jpg",</v>
      </c>
    </row>
    <row r="1024" spans="1:3" ht="120" x14ac:dyDescent="0.25">
      <c r="A1024" t="str">
        <f>IF(AND(MOD(ROW(A1019)-1,3)=0,INDEX(artwork.xlsx!G:G,QUOTIENT(ROW(A1019)-1,3)+2)&lt;&gt;""),"/* "&amp;INDEX(artwork.xlsx!G:G,QUOTIENT(ROW(A1019)-1,3)+2)&amp;" */","  ")&amp;
IF(AND(INDEX(artwork.xlsx!F:F,QUOTIENT(ROW(A1019)-1,3)+2)&lt;&gt;""),"/* "&amp;INDEX(artwork.xlsx!F:F,QUOTIENT(ROW(A1019)-1,3)+2)&amp;" */","  ")&amp;IF(AND(ISERROR(MATCH("},",B1024:B$5003,0)), ISERROR(MATCH("    ];",$A$5:A1023,0))),"];","")</f>
        <v xml:space="preserve">    </v>
      </c>
      <c r="B1024" t="str">
        <f t="shared" si="22"/>
        <v/>
      </c>
      <c r="C1024" s="18" t="str">
        <f>IF(AND(MOD(ROW(A1019)-1,3)=0, INDEX(artwork.xlsx!J:J,QUOTIENT(ROW(A1019)-1,3)+2)&lt;&gt;""),
     artwork.xlsx!$H$1&amp;": """ &amp;SUBSTITUTE(INDEX(artwork.xlsx!H:H,QUOTIENT(ROW(A1019)-1,3)+2)," ","") &amp;""",  " &amp;
     artwork.xlsx!$J$1&amp; ": """ &amp; INDEX(artwork.xlsx!J:J,QUOTIENT(ROW(A1019)-1,3)+2) &amp;""",  " &amp;
     artwork.xlsx!$L$1&amp; ": """ &amp; SUBSTITUTE(IF(LEFT(INDEX(artwork.xlsx!L:L,QUOTIENT(ROW(A1019)-1,3)+2),4)="http","",artwork.xlsx!$M$1) &amp; INDEX(artwork.xlsx!L:L,QUOTIENT(ROW(A1019)-1,3)+2),artwork.xlsx!$N$1,"") &amp; """,",
 IF(AND(MOD(ROW(A1019)-1,3)=1,INDEX(artwork.xlsx!J:J,QUOTIENT(ROW(A1019)-1,3)+2)&lt;&gt;""),
SUBSTITUTE(    artwork.xlsx!$K$1&amp;": '\\n" &amp;
SUBSTITUTE(SUBSTITUTE(SUBSTITUTE(SUBSTITUTE(SUBSTITUTE(INDEX(artwork.xlsx!K:K,QUOTIENT(ROW(A1019)-1,3)+2),"'","\'"),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IF(MOD(ROW(A1019)-1,3)=2,"","")))</f>
        <v>text_html: '\
&lt;div class="card-text" style="top:29px;"&gt;&lt;div style="position:relative; top:-2px;"&gt;&lt;div style="line-height:19px;"&gt;\
&lt;div style="display:inline;"&gt;&lt;div style="display:inline; font-size:19px;"&gt;Cette pile démarre la partie avec&lt;/div&gt;&lt;/div&gt;&lt;br&gt;\
&lt;div style="display:inline;"&gt;&lt;div style="display:inline; font-size:19px;"&gt;5 cartes &lt;b&gt;Patricien&lt;/b&gt; au dessus,&lt;/div&gt;&lt;/div&gt;&lt;br&gt;\
&lt;div style="display:inline;"&gt;&lt;div style="display:inline; font-size:19px;"&gt;puis 5 cartes &lt;b&gt;Emporium&lt;/b&gt;. &lt;/div&gt;&lt;/div&gt;&lt;br&gt;\
&lt;div style="display:inline;"&gt;&lt;div style="display:inline; font-size:19px;"&gt;Seule la carte du dessus de la pile&lt;/div&gt;&lt;/div&gt;&lt;br&gt;\
&lt;div style="display:inline;"&gt;&lt;div style="display:inline; font-size:19px;"&gt;peut être achetée ou reçue.&lt;/div&gt;&lt;/div&gt;&lt;br&gt;\
&lt;/div&gt;&lt;/div&gt;&lt;/div&gt;'</v>
      </c>
    </row>
    <row r="1025" spans="1:3" x14ac:dyDescent="0.25">
      <c r="A1025" t="str">
        <f>IF(AND(MOD(ROW(A1020)-1,3)=0,INDEX(artwork.xlsx!G:G,QUOTIENT(ROW(A1020)-1,3)+2)&lt;&gt;""),"/* "&amp;INDEX(artwork.xlsx!G:G,QUOTIENT(ROW(A1020)-1,3)+2)&amp;" */","  ")&amp;
IF(AND(INDEX(artwork.xlsx!F:F,QUOTIENT(ROW(A1020)-1,3)+2)&lt;&gt;""),"/* "&amp;INDEX(artwork.xlsx!F:F,QUOTIENT(ROW(A1020)-1,3)+2)&amp;" */","  ")&amp;IF(AND(ISERROR(MATCH("},",B1025:B$5003,0)), ISERROR(MATCH("    ];",$A$5:A1021,0))),"];","")</f>
        <v xml:space="preserve">    </v>
      </c>
      <c r="B1025" t="str">
        <f t="shared" si="22"/>
        <v>},</v>
      </c>
      <c r="C1025" s="18" t="str">
        <f>IF(AND(MOD(ROW(A1020)-1,3)=0, INDEX(artwork.xlsx!J:J,QUOTIENT(ROW(A1020)-1,3)+2)&lt;&gt;""),
     artwork.xlsx!$H$1&amp;": """ &amp;SUBSTITUTE(INDEX(artwork.xlsx!H:H,QUOTIENT(ROW(A1020)-1,3)+2)," ","") &amp;""",  " &amp;
     artwork.xlsx!$J$1&amp; ": """ &amp; INDEX(artwork.xlsx!J:J,QUOTIENT(ROW(A1020)-1,3)+2) &amp;""",  " &amp;
     artwork.xlsx!$L$1&amp; ": """ &amp; SUBSTITUTE(IF(LEFT(INDEX(artwork.xlsx!L:L,QUOTIENT(ROW(A1020)-1,3)+2),4)="http","",artwork.xlsx!$M$1) &amp; INDEX(artwork.xlsx!L:L,QUOTIENT(ROW(A1020)-1,3)+2),artwork.xlsx!$N$1,"") &amp; """,",
 IF(AND(MOD(ROW(A1020)-1,3)=1,INDEX(artwork.xlsx!J:J,QUOTIENT(ROW(A1020)-1,3)+2)&lt;&gt;""),
SUBSTITUTE(    artwork.xlsx!$K$1&amp;": '\\n" &amp;
SUBSTITUTE(SUBSTITUTE(SUBSTITUTE(SUBSTITUTE(SUBSTITUTE(INDEX(artwork.xlsx!K:K,QUOTIENT(ROW(A1020)-1,3)+2),"'","\'"),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IF(MOD(ROW(A1020)-1,3)=2,"","")))</f>
        <v/>
      </c>
    </row>
    <row r="1026" spans="1:3" x14ac:dyDescent="0.25">
      <c r="A1026" t="str">
        <f>IF(AND(MOD(ROW(A1021)-1,3)=0,INDEX(artwork.xlsx!G:G,QUOTIENT(ROW(A1021)-1,3)+2)&lt;&gt;""),"/* "&amp;INDEX(artwork.xlsx!G:G,QUOTIENT(ROW(A1021)-1,3)+2)&amp;" */","  ")&amp;
IF(AND(INDEX(artwork.xlsx!F:F,QUOTIENT(ROW(A1021)-1,3)+2)&lt;&gt;""),"/* "&amp;INDEX(artwork.xlsx!F:F,QUOTIENT(ROW(A1021)-1,3)+2)&amp;" */","  ")&amp;IF(AND(ISERROR(MATCH("},",B1026:B$5003,0)), ISERROR(MATCH("    ];",$A$5:A1022,0))),"];","")</f>
        <v xml:space="preserve">    </v>
      </c>
      <c r="B1026" t="str">
        <f t="shared" si="22"/>
        <v>{</v>
      </c>
      <c r="C1026" s="18" t="str">
        <f>IF(AND(MOD(ROW(A1021)-1,3)=0, INDEX(artwork.xlsx!J:J,QUOTIENT(ROW(A1021)-1,3)+2)&lt;&gt;""),
     artwork.xlsx!$H$1&amp;": """ &amp;SUBSTITUTE(INDEX(artwork.xlsx!H:H,QUOTIENT(ROW(A1021)-1,3)+2)," ","") &amp;""",  " &amp;
     artwork.xlsx!$J$1&amp; ": """ &amp; INDEX(artwork.xlsx!J:J,QUOTIENT(ROW(A1021)-1,3)+2) &amp;""",  " &amp;
     artwork.xlsx!$L$1&amp; ": """ &amp; SUBSTITUTE(IF(LEFT(INDEX(artwork.xlsx!L:L,QUOTIENT(ROW(A1021)-1,3)+2),4)="http","",artwork.xlsx!$M$1) &amp; INDEX(artwork.xlsx!L:L,QUOTIENT(ROW(A1021)-1,3)+2),artwork.xlsx!$N$1,"") &amp; """,",
 IF(AND(MOD(ROW(A1021)-1,3)=1,INDEX(artwork.xlsx!J:J,QUOTIENT(ROW(A1021)-1,3)+2)&lt;&gt;""),
SUBSTITUTE(    artwork.xlsx!$K$1&amp;": '\\n" &amp;
SUBSTITUTE(SUBSTITUTE(SUBSTITUTE(SUBSTITUTE(SUBSTITUTE(INDEX(artwork.xlsx!K:K,QUOTIENT(ROW(A1021)-1,3)+2),"'","\'"),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IF(MOD(ROW(A1021)-1,3)=2,"","")))</f>
        <v>id: "patrician",  frenchName: "Patricien",  artwork: "http://wiki.dominionstrategy.com/images/0/00/PatricianArt.jpg",</v>
      </c>
    </row>
    <row r="1027" spans="1:3" ht="195" x14ac:dyDescent="0.25">
      <c r="A1027" t="str">
        <f>IF(AND(MOD(ROW(A1022)-1,3)=0,INDEX(artwork.xlsx!G:G,QUOTIENT(ROW(A1022)-1,3)+2)&lt;&gt;""),"/* "&amp;INDEX(artwork.xlsx!G:G,QUOTIENT(ROW(A1022)-1,3)+2)&amp;" */","  ")&amp;
IF(AND(INDEX(artwork.xlsx!F:F,QUOTIENT(ROW(A1022)-1,3)+2)&lt;&gt;""),"/* "&amp;INDEX(artwork.xlsx!F:F,QUOTIENT(ROW(A1022)-1,3)+2)&amp;" */","  ")&amp;IF(AND(ISERROR(MATCH("},",B1027:B$5003,0)), ISERROR(MATCH("    ];",$A$5:A1026,0))),"];","")</f>
        <v xml:space="preserve">    </v>
      </c>
      <c r="B1027" t="str">
        <f t="shared" si="22"/>
        <v/>
      </c>
      <c r="C1027" s="18" t="str">
        <f>IF(AND(MOD(ROW(A1022)-1,3)=0, INDEX(artwork.xlsx!J:J,QUOTIENT(ROW(A1022)-1,3)+2)&lt;&gt;""),
     artwork.xlsx!$H$1&amp;": """ &amp;SUBSTITUTE(INDEX(artwork.xlsx!H:H,QUOTIENT(ROW(A1022)-1,3)+2)," ","") &amp;""",  " &amp;
     artwork.xlsx!$J$1&amp; ": """ &amp; INDEX(artwork.xlsx!J:J,QUOTIENT(ROW(A1022)-1,3)+2) &amp;""",  " &amp;
     artwork.xlsx!$L$1&amp; ": """ &amp; SUBSTITUTE(IF(LEFT(INDEX(artwork.xlsx!L:L,QUOTIENT(ROW(A1022)-1,3)+2),4)="http","",artwork.xlsx!$M$1) &amp; INDEX(artwork.xlsx!L:L,QUOTIENT(ROW(A1022)-1,3)+2),artwork.xlsx!$N$1,"") &amp; """,",
 IF(AND(MOD(ROW(A1022)-1,3)=1,INDEX(artwork.xlsx!J:J,QUOTIENT(ROW(A1022)-1,3)+2)&lt;&gt;""),
SUBSTITUTE(    artwork.xlsx!$K$1&amp;": '\\n" &amp;
SUBSTITUTE(SUBSTITUTE(SUBSTITUTE(SUBSTITUTE(SUBSTITUTE(INDEX(artwork.xlsx!K:K,QUOTIENT(ROW(A1022)-1,3)+2),"'","\'"),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IF(MOD(ROW(A1022)-1,3)=2,"","")))</f>
        <v>text_html: '\
&lt;div class="card-text" style="top:28px;"&gt;&lt;div style="display:inline; font-size:28px;"&gt;&lt;div style="font-weight: bold;"&gt;\
&lt;div style="display:inline;"&gt;+1 Carte&lt;/div&gt;&lt;br&gt;\
&lt;/div&gt;&lt;div style="font-weight: bold;"&gt;\
&lt;div style="display:inline;"&gt;+1 Action&lt;/div&gt;&lt;br&gt;\
&lt;/div&gt;&lt;/div&gt;&lt;br&gt;&lt;div style="position:relative; top:-20px;"&gt;&lt;div style="line-height:20px;"&gt;\
&lt;div style="display:inline;"&gt;&lt;div style="display:inline; font-size:20px;"&gt;Dévoilez la carte du haut de votre&lt;/div&gt;&lt;/div&gt;&lt;br&gt;\
&lt;div style="display:inline;"&gt;&lt;div style="display:inline; font-size:20px;"&gt;pioche. Si elle coûte       ou plus,&lt;/div&gt;&lt;/div&gt;&lt;br&gt;\
&lt;div style="display:inline;"&gt;&lt;div style="display:inline; font-size:20px;"&gt;prenez-la en main.&lt;/div&gt;&lt;/div&gt;&lt;br&gt;\
&lt;/div&gt;&lt;/div&gt;&lt;/div&gt;\
&lt;div class="card-text-coin-icon" style="transform:scale(0.19); top:120px; display: inline;left:180px;"&gt;\
&lt;div class="card-text-coin-text-container" style="display:inline;"&gt;\
&lt;div class="card-text-coin-text" style="color: black; display:inline; top:8px;"&gt;5&lt;/div&gt;&lt;/div&gt;&lt;/div&gt;'</v>
      </c>
    </row>
    <row r="1028" spans="1:3" x14ac:dyDescent="0.25">
      <c r="A1028" t="str">
        <f>IF(AND(MOD(ROW(A1023)-1,3)=0,INDEX(artwork.xlsx!G:G,QUOTIENT(ROW(A1023)-1,3)+2)&lt;&gt;""),"/* "&amp;INDEX(artwork.xlsx!G:G,QUOTIENT(ROW(A1023)-1,3)+2)&amp;" */","  ")&amp;
IF(AND(INDEX(artwork.xlsx!F:F,QUOTIENT(ROW(A1023)-1,3)+2)&lt;&gt;""),"/* "&amp;INDEX(artwork.xlsx!F:F,QUOTIENT(ROW(A1023)-1,3)+2)&amp;" */","  ")&amp;IF(AND(ISERROR(MATCH("},",B1028:B$5003,0)), ISERROR(MATCH("    ];",$A$5:A1024,0))),"];","")</f>
        <v xml:space="preserve">    </v>
      </c>
      <c r="B1028" t="str">
        <f t="shared" si="22"/>
        <v>},</v>
      </c>
      <c r="C1028" s="18" t="str">
        <f>IF(AND(MOD(ROW(A1023)-1,3)=0, INDEX(artwork.xlsx!J:J,QUOTIENT(ROW(A1023)-1,3)+2)&lt;&gt;""),
     artwork.xlsx!$H$1&amp;": """ &amp;SUBSTITUTE(INDEX(artwork.xlsx!H:H,QUOTIENT(ROW(A1023)-1,3)+2)," ","") &amp;""",  " &amp;
     artwork.xlsx!$J$1&amp; ": """ &amp; INDEX(artwork.xlsx!J:J,QUOTIENT(ROW(A1023)-1,3)+2) &amp;""",  " &amp;
     artwork.xlsx!$L$1&amp; ": """ &amp; SUBSTITUTE(IF(LEFT(INDEX(artwork.xlsx!L:L,QUOTIENT(ROW(A1023)-1,3)+2),4)="http","",artwork.xlsx!$M$1) &amp; INDEX(artwork.xlsx!L:L,QUOTIENT(ROW(A1023)-1,3)+2),artwork.xlsx!$N$1,"") &amp; """,",
 IF(AND(MOD(ROW(A1023)-1,3)=1,INDEX(artwork.xlsx!J:J,QUOTIENT(ROW(A1023)-1,3)+2)&lt;&gt;""),
SUBSTITUTE(    artwork.xlsx!$K$1&amp;": '\\n" &amp;
SUBSTITUTE(SUBSTITUTE(SUBSTITUTE(SUBSTITUTE(SUBSTITUTE(INDEX(artwork.xlsx!K:K,QUOTIENT(ROW(A1023)-1,3)+2),"'","\'"),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IF(MOD(ROW(A1023)-1,3)=2,"","")))</f>
        <v/>
      </c>
    </row>
    <row r="1029" spans="1:3" x14ac:dyDescent="0.25">
      <c r="A1029" t="str">
        <f>IF(AND(MOD(ROW(A1024)-1,3)=0,INDEX(artwork.xlsx!G:G,QUOTIENT(ROW(A1024)-1,3)+2)&lt;&gt;""),"/* "&amp;INDEX(artwork.xlsx!G:G,QUOTIENT(ROW(A1024)-1,3)+2)&amp;" */","  ")&amp;
IF(AND(INDEX(artwork.xlsx!F:F,QUOTIENT(ROW(A1024)-1,3)+2)&lt;&gt;""),"/* "&amp;INDEX(artwork.xlsx!F:F,QUOTIENT(ROW(A1024)-1,3)+2)&amp;" */","  ")&amp;IF(AND(ISERROR(MATCH("},",B1029:B$5003,0)), ISERROR(MATCH("    ];",$A$5:A1025,0))),"];","")</f>
        <v xml:space="preserve">    </v>
      </c>
      <c r="B1029" t="str">
        <f t="shared" si="22"/>
        <v>{</v>
      </c>
      <c r="C1029" s="18" t="str">
        <f>IF(AND(MOD(ROW(A1024)-1,3)=0, INDEX(artwork.xlsx!J:J,QUOTIENT(ROW(A1024)-1,3)+2)&lt;&gt;""),
     artwork.xlsx!$H$1&amp;": """ &amp;SUBSTITUTE(INDEX(artwork.xlsx!H:H,QUOTIENT(ROW(A1024)-1,3)+2)," ","") &amp;""",  " &amp;
     artwork.xlsx!$J$1&amp; ": """ &amp; INDEX(artwork.xlsx!J:J,QUOTIENT(ROW(A1024)-1,3)+2) &amp;""",  " &amp;
     artwork.xlsx!$L$1&amp; ": """ &amp; SUBSTITUTE(IF(LEFT(INDEX(artwork.xlsx!L:L,QUOTIENT(ROW(A1024)-1,3)+2),4)="http","",artwork.xlsx!$M$1) &amp; INDEX(artwork.xlsx!L:L,QUOTIENT(ROW(A1024)-1,3)+2),artwork.xlsx!$N$1,"") &amp; """,",
 IF(AND(MOD(ROW(A1024)-1,3)=1,INDEX(artwork.xlsx!J:J,QUOTIENT(ROW(A1024)-1,3)+2)&lt;&gt;""),
SUBSTITUTE(    artwork.xlsx!$K$1&amp;": '\\n" &amp;
SUBSTITUTE(SUBSTITUTE(SUBSTITUTE(SUBSTITUTE(SUBSTITUTE(INDEX(artwork.xlsx!K:K,QUOTIENT(ROW(A1024)-1,3)+2),"'","\'"),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IF(MOD(ROW(A1024)-1,3)=2,"","")))</f>
        <v>id: "emporium",  frenchName: "Emporium",  artwork: "http://wiki.dominionstrategy.com/images/c/c2/EmporiumArt.jpg",</v>
      </c>
    </row>
    <row r="1030" spans="1:3" ht="255" x14ac:dyDescent="0.25">
      <c r="A1030" t="str">
        <f>IF(AND(MOD(ROW(A1025)-1,3)=0,INDEX(artwork.xlsx!G:G,QUOTIENT(ROW(A1025)-1,3)+2)&lt;&gt;""),"/* "&amp;INDEX(artwork.xlsx!G:G,QUOTIENT(ROW(A1025)-1,3)+2)&amp;" */","  ")&amp;
IF(AND(INDEX(artwork.xlsx!F:F,QUOTIENT(ROW(A1025)-1,3)+2)&lt;&gt;""),"/* "&amp;INDEX(artwork.xlsx!F:F,QUOTIENT(ROW(A1025)-1,3)+2)&amp;" */","  ")&amp;IF(AND(ISERROR(MATCH("},",B1030:B$5003,0)), ISERROR(MATCH("    ];",$A$5:A1029,0))),"];","")</f>
        <v xml:space="preserve">    </v>
      </c>
      <c r="B1030" t="str">
        <f t="shared" si="22"/>
        <v/>
      </c>
      <c r="C1030" s="18" t="str">
        <f>IF(AND(MOD(ROW(A1025)-1,3)=0, INDEX(artwork.xlsx!J:J,QUOTIENT(ROW(A1025)-1,3)+2)&lt;&gt;""),
     artwork.xlsx!$H$1&amp;": """ &amp;SUBSTITUTE(INDEX(artwork.xlsx!H:H,QUOTIENT(ROW(A1025)-1,3)+2)," ","") &amp;""",  " &amp;
     artwork.xlsx!$J$1&amp; ": """ &amp; INDEX(artwork.xlsx!J:J,QUOTIENT(ROW(A1025)-1,3)+2) &amp;""",  " &amp;
     artwork.xlsx!$L$1&amp; ": """ &amp; SUBSTITUTE(IF(LEFT(INDEX(artwork.xlsx!L:L,QUOTIENT(ROW(A1025)-1,3)+2),4)="http","",artwork.xlsx!$M$1) &amp; INDEX(artwork.xlsx!L:L,QUOTIENT(ROW(A1025)-1,3)+2),artwork.xlsx!$N$1,"") &amp; """,",
 IF(AND(MOD(ROW(A1025)-1,3)=1,INDEX(artwork.xlsx!J:J,QUOTIENT(ROW(A1025)-1,3)+2)&lt;&gt;""),
SUBSTITUTE(    artwork.xlsx!$K$1&amp;": '\\n" &amp;
SUBSTITUTE(SUBSTITUTE(SUBSTITUTE(SUBSTITUTE(SUBSTITUTE(INDEX(artwork.xlsx!K:K,QUOTIENT(ROW(A1025)-1,3)+2),"'","\'"),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IF(MOD(ROW(A1025)-1,3)=2,"","")))</f>
        <v>text_html: '\
&lt;div class="card-text" style="top:10px;"&gt;&lt;div style="font-weight: bold;"&gt;&lt;div style="line-height:26px;"&gt;\
&lt;div style="display:inline;"&gt;&lt;div style="display:inline; font-size:26px;"&gt;+1 Carte&lt;/div&gt;&lt;/div&gt;&lt;br&gt;\
&lt;div style="display:inline;"&gt;&lt;div style="display:inline; font-size:26px;"&gt;+1 Action&lt;/div&gt;&lt;/div&gt;&lt;br&gt;\
&lt;div style="display:inline;"&gt;&lt;div style="display:inline; font-size:26px;"&gt;&lt;div style="position: relative; left:-12px;top:5px;"&gt;+&lt;/div&gt;&lt;/div&gt;&lt;/div&gt;&lt;br&gt;\
&lt;/div&gt;&lt;/div&gt;&lt;div class="horizontal-line" style="width:200px; height:3px;margin-top:-20px;"&gt;&lt;/div&gt;&lt;div style="position:relative; top:0px;"&gt;&lt;div style="line-height:19px;"&gt;\
&lt;div style="display:inline;"&gt;&lt;div style="display:inline; font-size:19px;"&gt;Lorsque vous recevez cette carte,&lt;/div&gt;&lt;/div&gt;&lt;br&gt;\
&lt;div style="display:inline;"&gt;&lt;div style="display:inline; font-size:19px;"&gt;si avez au moins 5 cartes Action&lt;/div&gt;&lt;/div&gt;&lt;br&gt;\
&lt;div style="display:inline;"&gt;&lt;div style="display:inline; font-size:19px;"&gt;en jeu,           .&lt;/div&gt;&lt;/div&gt;&lt;br&gt;\
&lt;/div&gt;&lt;/div&gt;\
&lt;div class="card-text-coin-icon" style="transform:scale(0.22); top:53.5px; display: inline;left:140px;"&gt;\
&lt;div class="card-text-coin-text-container" style="display:inline;"&gt;\
&lt;div class="card-text-coin-text" style="color: black; display:inline; top:8px;"&gt;1&lt;/div&gt;&lt;/div&gt;&lt;/div&gt;\
&lt;div class="card-text-vp-icon-container" style="display:inline; transform:scale(0.18); top:141px;left:170px;"&gt;\
&lt;div class="card-text-vp-text-container"&gt;\
&lt;div class="card-text-vp-text" style="top:8px;"&gt;+2&lt;/div&gt;&lt;/div&gt;\
&lt;div class="card-text-vp-icon"&gt;&lt;/div&gt;&lt;/div&gt;&lt;/div&gt;'</v>
      </c>
    </row>
    <row r="1031" spans="1:3" x14ac:dyDescent="0.25">
      <c r="A1031" t="str">
        <f>IF(AND(MOD(ROW(A1026)-1,3)=0,INDEX(artwork.xlsx!G:G,QUOTIENT(ROW(A1026)-1,3)+2)&lt;&gt;""),"/* "&amp;INDEX(artwork.xlsx!G:G,QUOTIENT(ROW(A1026)-1,3)+2)&amp;" */","  ")&amp;
IF(AND(INDEX(artwork.xlsx!F:F,QUOTIENT(ROW(A1026)-1,3)+2)&lt;&gt;""),"/* "&amp;INDEX(artwork.xlsx!F:F,QUOTIENT(ROW(A1026)-1,3)+2)&amp;" */","  ")&amp;IF(AND(ISERROR(MATCH("},",B1031:B$5003,0)), ISERROR(MATCH("    ];",$A$5:A1027,0))),"];","")</f>
        <v xml:space="preserve">    </v>
      </c>
      <c r="B1031" t="str">
        <f t="shared" si="22"/>
        <v>},</v>
      </c>
      <c r="C1031" s="18" t="str">
        <f>IF(AND(MOD(ROW(A1026)-1,3)=0, INDEX(artwork.xlsx!J:J,QUOTIENT(ROW(A1026)-1,3)+2)&lt;&gt;""),
     artwork.xlsx!$H$1&amp;": """ &amp;SUBSTITUTE(INDEX(artwork.xlsx!H:H,QUOTIENT(ROW(A1026)-1,3)+2)," ","") &amp;""",  " &amp;
     artwork.xlsx!$J$1&amp; ": """ &amp; INDEX(artwork.xlsx!J:J,QUOTIENT(ROW(A1026)-1,3)+2) &amp;""",  " &amp;
     artwork.xlsx!$L$1&amp; ": """ &amp; SUBSTITUTE(IF(LEFT(INDEX(artwork.xlsx!L:L,QUOTIENT(ROW(A1026)-1,3)+2),4)="http","",artwork.xlsx!$M$1) &amp; INDEX(artwork.xlsx!L:L,QUOTIENT(ROW(A1026)-1,3)+2),artwork.xlsx!$N$1,"") &amp; """,",
 IF(AND(MOD(ROW(A1026)-1,3)=1,INDEX(artwork.xlsx!J:J,QUOTIENT(ROW(A1026)-1,3)+2)&lt;&gt;""),
SUBSTITUTE(    artwork.xlsx!$K$1&amp;": '\\n" &amp;
SUBSTITUTE(SUBSTITUTE(SUBSTITUTE(SUBSTITUTE(SUBSTITUTE(INDEX(artwork.xlsx!K:K,QUOTIENT(ROW(A1026)-1,3)+2),"'","\'"),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IF(MOD(ROW(A1026)-1,3)=2,"","")))</f>
        <v/>
      </c>
    </row>
    <row r="1032" spans="1:3" x14ac:dyDescent="0.25">
      <c r="A1032" t="str">
        <f>IF(AND(MOD(ROW(A1027)-1,3)=0,INDEX(artwork.xlsx!G:G,QUOTIENT(ROW(A1027)-1,3)+2)&lt;&gt;""),"/* "&amp;INDEX(artwork.xlsx!G:G,QUOTIENT(ROW(A1027)-1,3)+2)&amp;" */","  ")&amp;
IF(AND(INDEX(artwork.xlsx!F:F,QUOTIENT(ROW(A1027)-1,3)+2)&lt;&gt;""),"/* "&amp;INDEX(artwork.xlsx!F:F,QUOTIENT(ROW(A1027)-1,3)+2)&amp;" */","  ")&amp;IF(AND(ISERROR(MATCH("},",B1032:B$5003,0)), ISERROR(MATCH("    ];",$A$5:A1028,0))),"];","")</f>
        <v xml:space="preserve">    </v>
      </c>
      <c r="B1032" t="str">
        <f t="shared" si="22"/>
        <v>{</v>
      </c>
      <c r="C1032" s="18" t="str">
        <f>IF(AND(MOD(ROW(A1027)-1,3)=0, INDEX(artwork.xlsx!J:J,QUOTIENT(ROW(A1027)-1,3)+2)&lt;&gt;""),
     artwork.xlsx!$H$1&amp;": """ &amp;SUBSTITUTE(INDEX(artwork.xlsx!H:H,QUOTIENT(ROW(A1027)-1,3)+2)," ","") &amp;""",  " &amp;
     artwork.xlsx!$J$1&amp; ": """ &amp; INDEX(artwork.xlsx!J:J,QUOTIENT(ROW(A1027)-1,3)+2) &amp;""",  " &amp;
     artwork.xlsx!$L$1&amp; ": """ &amp; SUBSTITUTE(IF(LEFT(INDEX(artwork.xlsx!L:L,QUOTIENT(ROW(A1027)-1,3)+2),4)="http","",artwork.xlsx!$M$1) &amp; INDEX(artwork.xlsx!L:L,QUOTIENT(ROW(A1027)-1,3)+2),artwork.xlsx!$N$1,"") &amp; """,",
 IF(AND(MOD(ROW(A1027)-1,3)=1,INDEX(artwork.xlsx!J:J,QUOTIENT(ROW(A1027)-1,3)+2)&lt;&gt;""),
SUBSTITUTE(    artwork.xlsx!$K$1&amp;": '\\n" &amp;
SUBSTITUTE(SUBSTITUTE(SUBSTITUTE(SUBSTITUTE(SUBSTITUTE(INDEX(artwork.xlsx!K:K,QUOTIENT(ROW(A1027)-1,3)+2),"'","\'"),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IF(MOD(ROW(A1027)-1,3)=2,"","")))</f>
        <v>id: "settlersbustlingvillage",  frenchName: "Colons/Village en effervescence",  artwork: "http://wiki.dominionstrategy.com/images/f/fc/Settlers_Bustling_VillageArt.jpg",</v>
      </c>
    </row>
    <row r="1033" spans="1:3" ht="120" x14ac:dyDescent="0.25">
      <c r="A1033" t="str">
        <f>IF(AND(MOD(ROW(A1028)-1,3)=0,INDEX(artwork.xlsx!G:G,QUOTIENT(ROW(A1028)-1,3)+2)&lt;&gt;""),"/* "&amp;INDEX(artwork.xlsx!G:G,QUOTIENT(ROW(A1028)-1,3)+2)&amp;" */","  ")&amp;
IF(AND(INDEX(artwork.xlsx!F:F,QUOTIENT(ROW(A1028)-1,3)+2)&lt;&gt;""),"/* "&amp;INDEX(artwork.xlsx!F:F,QUOTIENT(ROW(A1028)-1,3)+2)&amp;" */","  ")&amp;IF(AND(ISERROR(MATCH("},",B1033:B$5003,0)), ISERROR(MATCH("    ];",$A$5:A1032,0))),"];","")</f>
        <v xml:space="preserve">    </v>
      </c>
      <c r="B1033" t="str">
        <f t="shared" si="22"/>
        <v/>
      </c>
      <c r="C1033" s="18" t="str">
        <f>IF(AND(MOD(ROW(A1028)-1,3)=0, INDEX(artwork.xlsx!J:J,QUOTIENT(ROW(A1028)-1,3)+2)&lt;&gt;""),
     artwork.xlsx!$H$1&amp;": """ &amp;SUBSTITUTE(INDEX(artwork.xlsx!H:H,QUOTIENT(ROW(A1028)-1,3)+2)," ","") &amp;""",  " &amp;
     artwork.xlsx!$J$1&amp; ": """ &amp; INDEX(artwork.xlsx!J:J,QUOTIENT(ROW(A1028)-1,3)+2) &amp;""",  " &amp;
     artwork.xlsx!$L$1&amp; ": """ &amp; SUBSTITUTE(IF(LEFT(INDEX(artwork.xlsx!L:L,QUOTIENT(ROW(A1028)-1,3)+2),4)="http","",artwork.xlsx!$M$1) &amp; INDEX(artwork.xlsx!L:L,QUOTIENT(ROW(A1028)-1,3)+2),artwork.xlsx!$N$1,"") &amp; """,",
 IF(AND(MOD(ROW(A1028)-1,3)=1,INDEX(artwork.xlsx!J:J,QUOTIENT(ROW(A1028)-1,3)+2)&lt;&gt;""),
SUBSTITUTE(    artwork.xlsx!$K$1&amp;": '\\n" &amp;
SUBSTITUTE(SUBSTITUTE(SUBSTITUTE(SUBSTITUTE(SUBSTITUTE(INDEX(artwork.xlsx!K:K,QUOTIENT(ROW(A1028)-1,3)+2),"'","\'"),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IF(MOD(ROW(A1028)-1,3)=2,"","")))</f>
        <v>text_html: '\
&lt;div class="card-text" style="top:29px;"&gt;&lt;div style="position:relative; top:-2px;"&gt;&lt;div style="line-height:19px;"&gt;\
&lt;div style="display:inline;"&gt;&lt;div style="display:inline; font-size:19px;"&gt;Cette pile démarre la partie avec&lt;/div&gt;&lt;/div&gt;&lt;br&gt;\
&lt;div style="display:inline;"&gt;&lt;div style="display:inline; font-size:19px;"&gt;5 cartes &lt;b&gt;Colons&lt;/b&gt; au dessus, puis &lt;/div&gt;&lt;/div&gt;&lt;br&gt;\
&lt;div style="display:inline;"&gt;&lt;div style="display:inline; font-size:19px;"&gt;5 cartes &lt;b&gt;Village en effervescence&lt;/b&gt;. &lt;/div&gt;&lt;/div&gt;&lt;br&gt;\
&lt;div style="display:inline;"&gt;&lt;div style="display:inline; font-size:19px;"&gt;Seule la carte du dessus de la pile&lt;/div&gt;&lt;/div&gt;&lt;br&gt;\
&lt;div style="display:inline;"&gt;&lt;div style="display:inline; font-size:19px;"&gt;peut être achetée ou reçue.&lt;/div&gt;&lt;/div&gt;&lt;br&gt;\
&lt;/div&gt;&lt;/div&gt;&lt;/div&gt;'</v>
      </c>
    </row>
    <row r="1034" spans="1:3" x14ac:dyDescent="0.25">
      <c r="A1034" t="str">
        <f>IF(AND(MOD(ROW(A1029)-1,3)=0,INDEX(artwork.xlsx!G:G,QUOTIENT(ROW(A1029)-1,3)+2)&lt;&gt;""),"/* "&amp;INDEX(artwork.xlsx!G:G,QUOTIENT(ROW(A1029)-1,3)+2)&amp;" */","  ")&amp;
IF(AND(INDEX(artwork.xlsx!F:F,QUOTIENT(ROW(A1029)-1,3)+2)&lt;&gt;""),"/* "&amp;INDEX(artwork.xlsx!F:F,QUOTIENT(ROW(A1029)-1,3)+2)&amp;" */","  ")&amp;IF(AND(ISERROR(MATCH("},",B1034:B$5003,0)), ISERROR(MATCH("    ];",$A$5:A1030,0))),"];","")</f>
        <v xml:space="preserve">    </v>
      </c>
      <c r="B1034" t="str">
        <f t="shared" si="22"/>
        <v>},</v>
      </c>
      <c r="C1034" s="18" t="str">
        <f>IF(AND(MOD(ROW(A1029)-1,3)=0, INDEX(artwork.xlsx!J:J,QUOTIENT(ROW(A1029)-1,3)+2)&lt;&gt;""),
     artwork.xlsx!$H$1&amp;": """ &amp;SUBSTITUTE(INDEX(artwork.xlsx!H:H,QUOTIENT(ROW(A1029)-1,3)+2)," ","") &amp;""",  " &amp;
     artwork.xlsx!$J$1&amp; ": """ &amp; INDEX(artwork.xlsx!J:J,QUOTIENT(ROW(A1029)-1,3)+2) &amp;""",  " &amp;
     artwork.xlsx!$L$1&amp; ": """ &amp; SUBSTITUTE(IF(LEFT(INDEX(artwork.xlsx!L:L,QUOTIENT(ROW(A1029)-1,3)+2),4)="http","",artwork.xlsx!$M$1) &amp; INDEX(artwork.xlsx!L:L,QUOTIENT(ROW(A1029)-1,3)+2),artwork.xlsx!$N$1,"") &amp; """,",
 IF(AND(MOD(ROW(A1029)-1,3)=1,INDEX(artwork.xlsx!J:J,QUOTIENT(ROW(A1029)-1,3)+2)&lt;&gt;""),
SUBSTITUTE(    artwork.xlsx!$K$1&amp;": '\\n" &amp;
SUBSTITUTE(SUBSTITUTE(SUBSTITUTE(SUBSTITUTE(SUBSTITUTE(INDEX(artwork.xlsx!K:K,QUOTIENT(ROW(A1029)-1,3)+2),"'","\'"),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IF(MOD(ROW(A1029)-1,3)=2,"","")))</f>
        <v/>
      </c>
    </row>
    <row r="1035" spans="1:3" x14ac:dyDescent="0.25">
      <c r="A1035" t="str">
        <f>IF(AND(MOD(ROW(A1030)-1,3)=0,INDEX(artwork.xlsx!G:G,QUOTIENT(ROW(A1030)-1,3)+2)&lt;&gt;""),"/* "&amp;INDEX(artwork.xlsx!G:G,QUOTIENT(ROW(A1030)-1,3)+2)&amp;" */","  ")&amp;
IF(AND(INDEX(artwork.xlsx!F:F,QUOTIENT(ROW(A1030)-1,3)+2)&lt;&gt;""),"/* "&amp;INDEX(artwork.xlsx!F:F,QUOTIENT(ROW(A1030)-1,3)+2)&amp;" */","  ")&amp;IF(AND(ISERROR(MATCH("},",B1035:B$5003,0)), ISERROR(MATCH("    ];",$A$5:A1031,0))),"];","")</f>
        <v xml:space="preserve">    </v>
      </c>
      <c r="B1035" t="str">
        <f t="shared" si="22"/>
        <v>{</v>
      </c>
      <c r="C1035" s="18" t="str">
        <f>IF(AND(MOD(ROW(A1030)-1,3)=0, INDEX(artwork.xlsx!J:J,QUOTIENT(ROW(A1030)-1,3)+2)&lt;&gt;""),
     artwork.xlsx!$H$1&amp;": """ &amp;SUBSTITUTE(INDEX(artwork.xlsx!H:H,QUOTIENT(ROW(A1030)-1,3)+2)," ","") &amp;""",  " &amp;
     artwork.xlsx!$J$1&amp; ": """ &amp; INDEX(artwork.xlsx!J:J,QUOTIENT(ROW(A1030)-1,3)+2) &amp;""",  " &amp;
     artwork.xlsx!$L$1&amp; ": """ &amp; SUBSTITUTE(IF(LEFT(INDEX(artwork.xlsx!L:L,QUOTIENT(ROW(A1030)-1,3)+2),4)="http","",artwork.xlsx!$M$1) &amp; INDEX(artwork.xlsx!L:L,QUOTIENT(ROW(A1030)-1,3)+2),artwork.xlsx!$N$1,"") &amp; """,",
 IF(AND(MOD(ROW(A1030)-1,3)=1,INDEX(artwork.xlsx!J:J,QUOTIENT(ROW(A1030)-1,3)+2)&lt;&gt;""),
SUBSTITUTE(    artwork.xlsx!$K$1&amp;": '\\n" &amp;
SUBSTITUTE(SUBSTITUTE(SUBSTITUTE(SUBSTITUTE(SUBSTITUTE(INDEX(artwork.xlsx!K:K,QUOTIENT(ROW(A1030)-1,3)+2),"'","\'"),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IF(MOD(ROW(A1030)-1,3)=2,"","")))</f>
        <v>id: "settlers",  frenchName: "Colons",  artwork: "http://wiki.dominionstrategy.com/images/5/50/SettlersArt.jpg",</v>
      </c>
    </row>
    <row r="1036" spans="1:3" ht="135" x14ac:dyDescent="0.25">
      <c r="A1036" t="str">
        <f>IF(AND(MOD(ROW(A1031)-1,3)=0,INDEX(artwork.xlsx!G:G,QUOTIENT(ROW(A1031)-1,3)+2)&lt;&gt;""),"/* "&amp;INDEX(artwork.xlsx!G:G,QUOTIENT(ROW(A1031)-1,3)+2)&amp;" */","  ")&amp;
IF(AND(INDEX(artwork.xlsx!F:F,QUOTIENT(ROW(A1031)-1,3)+2)&lt;&gt;""),"/* "&amp;INDEX(artwork.xlsx!F:F,QUOTIENT(ROW(A1031)-1,3)+2)&amp;" */","  ")&amp;IF(AND(ISERROR(MATCH("},",B1036:B$5003,0)), ISERROR(MATCH("    ];",$A$5:A1035,0))),"];","")</f>
        <v xml:space="preserve">    </v>
      </c>
      <c r="B1036" t="str">
        <f t="shared" si="22"/>
        <v/>
      </c>
      <c r="C1036" s="18" t="str">
        <f>IF(AND(MOD(ROW(A1031)-1,3)=0, INDEX(artwork.xlsx!J:J,QUOTIENT(ROW(A1031)-1,3)+2)&lt;&gt;""),
     artwork.xlsx!$H$1&amp;": """ &amp;SUBSTITUTE(INDEX(artwork.xlsx!H:H,QUOTIENT(ROW(A1031)-1,3)+2)," ","") &amp;""",  " &amp;
     artwork.xlsx!$J$1&amp; ": """ &amp; INDEX(artwork.xlsx!J:J,QUOTIENT(ROW(A1031)-1,3)+2) &amp;""",  " &amp;
     artwork.xlsx!$L$1&amp; ": """ &amp; SUBSTITUTE(IF(LEFT(INDEX(artwork.xlsx!L:L,QUOTIENT(ROW(A1031)-1,3)+2),4)="http","",artwork.xlsx!$M$1) &amp; INDEX(artwork.xlsx!L:L,QUOTIENT(ROW(A1031)-1,3)+2),artwork.xlsx!$N$1,"") &amp; """,",
 IF(AND(MOD(ROW(A1031)-1,3)=1,INDEX(artwork.xlsx!J:J,QUOTIENT(ROW(A1031)-1,3)+2)&lt;&gt;""),
SUBSTITUTE(    artwork.xlsx!$K$1&amp;": '\\n" &amp;
SUBSTITUTE(SUBSTITUTE(SUBSTITUTE(SUBSTITUTE(SUBSTITUTE(INDEX(artwork.xlsx!K:K,QUOTIENT(ROW(A1031)-1,3)+2),"'","\'"),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IF(MOD(ROW(A1031)-1,3)=2,"","")))</f>
        <v>text_html: '\
&lt;div class="card-text" style="top:10px;"&gt;&lt;div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&lt;/div&gt;&lt;/div&gt;&lt;br&gt;&lt;div style="position:relative; top:-15px;"&gt;&lt;div style="line-height:20px;"&gt;\
&lt;div style="display:inline;"&gt;&lt;div style="display:inline; font-size:20px;"&gt;Consultez votre défausse.&lt;/div&gt;&lt;/div&gt;&lt;br&gt;\
&lt;div style="display:inline;"&gt;&lt;div style="display:inline; font-size:20px;"&gt;Vous pouvez en dévoiler un&lt;/div&gt;&lt;/div&gt;&lt;br&gt;\
&lt;div style="display:inline;"&gt;&lt;div style="display:inline; font-size:20px;"&gt;Cuivre et le prendre en main.&lt;/div&gt;&lt;/div&gt;&lt;br&gt;\
&lt;/div&gt;&lt;/div&gt;&lt;/div&gt;'</v>
      </c>
    </row>
    <row r="1037" spans="1:3" x14ac:dyDescent="0.25">
      <c r="A1037" t="str">
        <f>IF(AND(MOD(ROW(A1032)-1,3)=0,INDEX(artwork.xlsx!G:G,QUOTIENT(ROW(A1032)-1,3)+2)&lt;&gt;""),"/* "&amp;INDEX(artwork.xlsx!G:G,QUOTIENT(ROW(A1032)-1,3)+2)&amp;" */","  ")&amp;
IF(AND(INDEX(artwork.xlsx!F:F,QUOTIENT(ROW(A1032)-1,3)+2)&lt;&gt;""),"/* "&amp;INDEX(artwork.xlsx!F:F,QUOTIENT(ROW(A1032)-1,3)+2)&amp;" */","  ")&amp;IF(AND(ISERROR(MATCH("},",B1037:B$5003,0)), ISERROR(MATCH("    ];",$A$5:A1033,0))),"];","")</f>
        <v xml:space="preserve">    </v>
      </c>
      <c r="B1037" t="str">
        <f t="shared" si="22"/>
        <v>},</v>
      </c>
      <c r="C1037" s="18" t="str">
        <f>IF(AND(MOD(ROW(A1032)-1,3)=0, INDEX(artwork.xlsx!J:J,QUOTIENT(ROW(A1032)-1,3)+2)&lt;&gt;""),
     artwork.xlsx!$H$1&amp;": """ &amp;SUBSTITUTE(INDEX(artwork.xlsx!H:H,QUOTIENT(ROW(A1032)-1,3)+2)," ","") &amp;""",  " &amp;
     artwork.xlsx!$J$1&amp; ": """ &amp; INDEX(artwork.xlsx!J:J,QUOTIENT(ROW(A1032)-1,3)+2) &amp;""",  " &amp;
     artwork.xlsx!$L$1&amp; ": """ &amp; SUBSTITUTE(IF(LEFT(INDEX(artwork.xlsx!L:L,QUOTIENT(ROW(A1032)-1,3)+2),4)="http","",artwork.xlsx!$M$1) &amp; INDEX(artwork.xlsx!L:L,QUOTIENT(ROW(A1032)-1,3)+2),artwork.xlsx!$N$1,"") &amp; """,",
 IF(AND(MOD(ROW(A1032)-1,3)=1,INDEX(artwork.xlsx!J:J,QUOTIENT(ROW(A1032)-1,3)+2)&lt;&gt;""),
SUBSTITUTE(    artwork.xlsx!$K$1&amp;": '\\n" &amp;
SUBSTITUTE(SUBSTITUTE(SUBSTITUTE(SUBSTITUTE(SUBSTITUTE(INDEX(artwork.xlsx!K:K,QUOTIENT(ROW(A1032)-1,3)+2),"'","\'"),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IF(MOD(ROW(A1032)-1,3)=2,"","")))</f>
        <v/>
      </c>
    </row>
    <row r="1038" spans="1:3" x14ac:dyDescent="0.25">
      <c r="A1038" t="str">
        <f>IF(AND(MOD(ROW(A1033)-1,3)=0,INDEX(artwork.xlsx!G:G,QUOTIENT(ROW(A1033)-1,3)+2)&lt;&gt;""),"/* "&amp;INDEX(artwork.xlsx!G:G,QUOTIENT(ROW(A1033)-1,3)+2)&amp;" */","  ")&amp;
IF(AND(INDEX(artwork.xlsx!F:F,QUOTIENT(ROW(A1033)-1,3)+2)&lt;&gt;""),"/* "&amp;INDEX(artwork.xlsx!F:F,QUOTIENT(ROW(A1033)-1,3)+2)&amp;" */","  ")&amp;IF(AND(ISERROR(MATCH("},",B1038:B$5003,0)), ISERROR(MATCH("    ];",$A$5:A1034,0))),"];","")</f>
        <v xml:space="preserve">    </v>
      </c>
      <c r="B1038" t="str">
        <f t="shared" si="22"/>
        <v>{</v>
      </c>
      <c r="C1038" s="18" t="str">
        <f>IF(AND(MOD(ROW(A1033)-1,3)=0, INDEX(artwork.xlsx!J:J,QUOTIENT(ROW(A1033)-1,3)+2)&lt;&gt;""),
     artwork.xlsx!$H$1&amp;": """ &amp;SUBSTITUTE(INDEX(artwork.xlsx!H:H,QUOTIENT(ROW(A1033)-1,3)+2)," ","") &amp;""",  " &amp;
     artwork.xlsx!$J$1&amp; ": """ &amp; INDEX(artwork.xlsx!J:J,QUOTIENT(ROW(A1033)-1,3)+2) &amp;""",  " &amp;
     artwork.xlsx!$L$1&amp; ": """ &amp; SUBSTITUTE(IF(LEFT(INDEX(artwork.xlsx!L:L,QUOTIENT(ROW(A1033)-1,3)+2),4)="http","",artwork.xlsx!$M$1) &amp; INDEX(artwork.xlsx!L:L,QUOTIENT(ROW(A1033)-1,3)+2),artwork.xlsx!$N$1,"") &amp; """,",
 IF(AND(MOD(ROW(A1033)-1,3)=1,INDEX(artwork.xlsx!J:J,QUOTIENT(ROW(A1033)-1,3)+2)&lt;&gt;""),
SUBSTITUTE(    artwork.xlsx!$K$1&amp;": '\\n" &amp;
SUBSTITUTE(SUBSTITUTE(SUBSTITUTE(SUBSTITUTE(SUBSTITUTE(INDEX(artwork.xlsx!K:K,QUOTIENT(ROW(A1033)-1,3)+2),"'","\'"),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IF(MOD(ROW(A1033)-1,3)=2,"","")))</f>
        <v>id: "bustlingvillage",  frenchName: "Village en effervescence",  artwork: "http://wiki.dominionstrategy.com/images/0/0a/Bustling_VillageArt.jpg",</v>
      </c>
    </row>
    <row r="1039" spans="1:3" ht="135" x14ac:dyDescent="0.25">
      <c r="A1039" t="str">
        <f>IF(AND(MOD(ROW(A1034)-1,3)=0,INDEX(artwork.xlsx!G:G,QUOTIENT(ROW(A1034)-1,3)+2)&lt;&gt;""),"/* "&amp;INDEX(artwork.xlsx!G:G,QUOTIENT(ROW(A1034)-1,3)+2)&amp;" */","  ")&amp;
IF(AND(INDEX(artwork.xlsx!F:F,QUOTIENT(ROW(A1034)-1,3)+2)&lt;&gt;""),"/* "&amp;INDEX(artwork.xlsx!F:F,QUOTIENT(ROW(A1034)-1,3)+2)&amp;" */","  ")&amp;IF(AND(ISERROR(MATCH("},",B1039:B$5003,0)), ISERROR(MATCH("    ];",$A$5:A1038,0))),"];","")</f>
        <v xml:space="preserve">    </v>
      </c>
      <c r="B1039" t="str">
        <f t="shared" ref="B1039:B1102" si="25">IF(AND(C1038&lt;&gt;"",MOD(ROW(A1037)-1,3)=2),"},","")&amp;IF(AND(C1039&lt;&gt;"",MOD(ROW(A1034)-1,3)=0),"{","")</f>
        <v/>
      </c>
      <c r="C1039" s="18" t="str">
        <f>IF(AND(MOD(ROW(A1034)-1,3)=0, INDEX(artwork.xlsx!J:J,QUOTIENT(ROW(A1034)-1,3)+2)&lt;&gt;""),
     artwork.xlsx!$H$1&amp;": """ &amp;SUBSTITUTE(INDEX(artwork.xlsx!H:H,QUOTIENT(ROW(A1034)-1,3)+2)," ","") &amp;""",  " &amp;
     artwork.xlsx!$J$1&amp; ": """ &amp; INDEX(artwork.xlsx!J:J,QUOTIENT(ROW(A1034)-1,3)+2) &amp;""",  " &amp;
     artwork.xlsx!$L$1&amp; ": """ &amp; SUBSTITUTE(IF(LEFT(INDEX(artwork.xlsx!L:L,QUOTIENT(ROW(A1034)-1,3)+2),4)="http","",artwork.xlsx!$M$1) &amp; INDEX(artwork.xlsx!L:L,QUOTIENT(ROW(A1034)-1,3)+2),artwork.xlsx!$N$1,"") &amp; """,",
 IF(AND(MOD(ROW(A1034)-1,3)=1,INDEX(artwork.xlsx!J:J,QUOTIENT(ROW(A1034)-1,3)+2)&lt;&gt;""),
SUBSTITUTE(    artwork.xlsx!$K$1&amp;": '\\n" &amp;
SUBSTITUTE(SUBSTITUTE(SUBSTITUTE(SUBSTITUTE(SUBSTITUTE(INDEX(artwork.xlsx!K:K,QUOTIENT(ROW(A1034)-1,3)+2),"'","\'"),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IF(MOD(ROW(A1034)-1,3)=2,"","")))</f>
        <v>text_html: '\
&lt;div class="card-text" style="top:10px;"&gt;&lt;div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font-size:28px;"&gt;+3 Actions&lt;/div&gt;&lt;/div&gt;&lt;br&gt;\
&lt;/div&gt;&lt;/div&gt;&lt;br&gt;&lt;div style="position:relative; top:-15px;"&gt;&lt;div style="line-height:20px;"&gt;\
&lt;div style="display:inline;"&gt;&lt;div style="display:inline; font-size:20px;"&gt;Consultez votre défausse.&lt;/div&gt;&lt;/div&gt;&lt;br&gt;\
&lt;div style="display:inline;"&gt;&lt;div style="display:inline; font-size:20px;"&gt;Vous pouvez en dévoiler une carte&lt;/div&gt;&lt;/div&gt;&lt;br&gt;\
&lt;div style="display:inline;"&gt;&lt;div style="display:inline; font-size:20px;"&gt;Colons et la prendre en main.&lt;/div&gt;&lt;/div&gt;&lt;br&gt;\
&lt;/div&gt;&lt;/div&gt;&lt;/div&gt;'</v>
      </c>
    </row>
    <row r="1040" spans="1:3" x14ac:dyDescent="0.25">
      <c r="A1040" t="str">
        <f>IF(AND(MOD(ROW(A1035)-1,3)=0,INDEX(artwork.xlsx!G:G,QUOTIENT(ROW(A1035)-1,3)+2)&lt;&gt;""),"/* "&amp;INDEX(artwork.xlsx!G:G,QUOTIENT(ROW(A1035)-1,3)+2)&amp;" */","  ")&amp;
IF(AND(INDEX(artwork.xlsx!F:F,QUOTIENT(ROW(A1035)-1,3)+2)&lt;&gt;""),"/* "&amp;INDEX(artwork.xlsx!F:F,QUOTIENT(ROW(A1035)-1,3)+2)&amp;" */","  ")&amp;IF(AND(ISERROR(MATCH("},",B1040:B$5003,0)), ISERROR(MATCH("    ];",$A$5:A1036,0))),"];","")</f>
        <v xml:space="preserve">    </v>
      </c>
      <c r="B1040" t="str">
        <f t="shared" si="25"/>
        <v>},</v>
      </c>
      <c r="C1040" s="18" t="str">
        <f>IF(AND(MOD(ROW(A1035)-1,3)=0, INDEX(artwork.xlsx!J:J,QUOTIENT(ROW(A1035)-1,3)+2)&lt;&gt;""),
     artwork.xlsx!$H$1&amp;": """ &amp;SUBSTITUTE(INDEX(artwork.xlsx!H:H,QUOTIENT(ROW(A1035)-1,3)+2)," ","") &amp;""",  " &amp;
     artwork.xlsx!$J$1&amp; ": """ &amp; INDEX(artwork.xlsx!J:J,QUOTIENT(ROW(A1035)-1,3)+2) &amp;""",  " &amp;
     artwork.xlsx!$L$1&amp; ": """ &amp; SUBSTITUTE(IF(LEFT(INDEX(artwork.xlsx!L:L,QUOTIENT(ROW(A1035)-1,3)+2),4)="http","",artwork.xlsx!$M$1) &amp; INDEX(artwork.xlsx!L:L,QUOTIENT(ROW(A1035)-1,3)+2),artwork.xlsx!$N$1,"") &amp; """,",
 IF(AND(MOD(ROW(A1035)-1,3)=1,INDEX(artwork.xlsx!J:J,QUOTIENT(ROW(A1035)-1,3)+2)&lt;&gt;""),
SUBSTITUTE(    artwork.xlsx!$K$1&amp;": '\\n" &amp;
SUBSTITUTE(SUBSTITUTE(SUBSTITUTE(SUBSTITUTE(SUBSTITUTE(INDEX(artwork.xlsx!K:K,QUOTIENT(ROW(A1035)-1,3)+2),"'","\'"),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IF(MOD(ROW(A1035)-1,3)=2,"","")))</f>
        <v/>
      </c>
    </row>
    <row r="1041" spans="1:3" x14ac:dyDescent="0.25">
      <c r="A1041" t="str">
        <f>IF(AND(MOD(ROW(A1036)-1,3)=0,INDEX(artwork.xlsx!G:G,QUOTIENT(ROW(A1036)-1,3)+2)&lt;&gt;""),"/* "&amp;INDEX(artwork.xlsx!G:G,QUOTIENT(ROW(A1036)-1,3)+2)&amp;" */","  ")&amp;
IF(AND(INDEX(artwork.xlsx!F:F,QUOTIENT(ROW(A1036)-1,3)+2)&lt;&gt;""),"/* "&amp;INDEX(artwork.xlsx!F:F,QUOTIENT(ROW(A1036)-1,3)+2)&amp;" */","  ")&amp;IF(AND(ISERROR(MATCH("},",B1041:B$5003,0)), ISERROR(MATCH("    ];",$A$5:A1037,0))),"];","")</f>
        <v xml:space="preserve">    </v>
      </c>
      <c r="B1041" t="str">
        <f t="shared" si="25"/>
        <v>{</v>
      </c>
      <c r="C1041" s="18" t="str">
        <f>IF(AND(MOD(ROW(A1036)-1,3)=0, INDEX(artwork.xlsx!J:J,QUOTIENT(ROW(A1036)-1,3)+2)&lt;&gt;""),
     artwork.xlsx!$H$1&amp;": """ &amp;SUBSTITUTE(INDEX(artwork.xlsx!H:H,QUOTIENT(ROW(A1036)-1,3)+2)," ","") &amp;""",  " &amp;
     artwork.xlsx!$J$1&amp; ": """ &amp; INDEX(artwork.xlsx!J:J,QUOTIENT(ROW(A1036)-1,3)+2) &amp;""",  " &amp;
     artwork.xlsx!$L$1&amp; ": """ &amp; SUBSTITUTE(IF(LEFT(INDEX(artwork.xlsx!L:L,QUOTIENT(ROW(A1036)-1,3)+2),4)="http","",artwork.xlsx!$M$1) &amp; INDEX(artwork.xlsx!L:L,QUOTIENT(ROW(A1036)-1,3)+2),artwork.xlsx!$N$1,"") &amp; """,",
 IF(AND(MOD(ROW(A1036)-1,3)=1,INDEX(artwork.xlsx!J:J,QUOTIENT(ROW(A1036)-1,3)+2)&lt;&gt;""),
SUBSTITUTE(    artwork.xlsx!$K$1&amp;": '\\n" &amp;
SUBSTITUTE(SUBSTITUTE(SUBSTITUTE(SUBSTITUTE(SUBSTITUTE(INDEX(artwork.xlsx!K:K,QUOTIENT(ROW(A1036)-1,3)+2),"'","\'"),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IF(MOD(ROW(A1036)-1,3)=2,"","")))</f>
        <v>id: "castles",  frenchName: "Châteaux",  artwork: "http://wiki.dominionstrategy.com/images/1/13/CastlesArt.jpg",</v>
      </c>
    </row>
    <row r="1042" spans="1:3" ht="150" x14ac:dyDescent="0.25">
      <c r="A1042" t="str">
        <f>IF(AND(MOD(ROW(A1037)-1,3)=0,INDEX(artwork.xlsx!G:G,QUOTIENT(ROW(A1037)-1,3)+2)&lt;&gt;""),"/* "&amp;INDEX(artwork.xlsx!G:G,QUOTIENT(ROW(A1037)-1,3)+2)&amp;" */","  ")&amp;
IF(AND(INDEX(artwork.xlsx!F:F,QUOTIENT(ROW(A1037)-1,3)+2)&lt;&gt;""),"/* "&amp;INDEX(artwork.xlsx!F:F,QUOTIENT(ROW(A1037)-1,3)+2)&amp;" */","  ")&amp;IF(AND(ISERROR(MATCH("},",B1042:B$5003,0)), ISERROR(MATCH("    ];",$A$5:A1041,0))),"];","")</f>
        <v xml:space="preserve">    </v>
      </c>
      <c r="B1042" t="str">
        <f t="shared" si="25"/>
        <v/>
      </c>
      <c r="C1042" s="18" t="str">
        <f>IF(AND(MOD(ROW(A1037)-1,3)=0, INDEX(artwork.xlsx!J:J,QUOTIENT(ROW(A1037)-1,3)+2)&lt;&gt;""),
     artwork.xlsx!$H$1&amp;": """ &amp;SUBSTITUTE(INDEX(artwork.xlsx!H:H,QUOTIENT(ROW(A1037)-1,3)+2)," ","") &amp;""",  " &amp;
     artwork.xlsx!$J$1&amp; ": """ &amp; INDEX(artwork.xlsx!J:J,QUOTIENT(ROW(A1037)-1,3)+2) &amp;""",  " &amp;
     artwork.xlsx!$L$1&amp; ": """ &amp; SUBSTITUTE(IF(LEFT(INDEX(artwork.xlsx!L:L,QUOTIENT(ROW(A1037)-1,3)+2),4)="http","",artwork.xlsx!$M$1) &amp; INDEX(artwork.xlsx!L:L,QUOTIENT(ROW(A1037)-1,3)+2),artwork.xlsx!$N$1,"") &amp; """,",
 IF(AND(MOD(ROW(A1037)-1,3)=1,INDEX(artwork.xlsx!J:J,QUOTIENT(ROW(A1037)-1,3)+2)&lt;&gt;""),
SUBSTITUTE(    artwork.xlsx!$K$1&amp;": '\\n" &amp;
SUBSTITUTE(SUBSTITUTE(SUBSTITUTE(SUBSTITUTE(SUBSTITUTE(INDEX(artwork.xlsx!K:K,QUOTIENT(ROW(A1037)-1,3)+2),"'","\'"),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IF(MOD(ROW(A1037)-1,3)=2,"","")))</f>
        <v>text_html: '\
&lt;div class="card-text" style="top:5px;"&gt;&lt;div style="line-height:20px;"&gt;\
&lt;div style="display:inline;"&gt;&lt;div style="display:inline; font-size:20px;"&gt;Triez la pile des Châteaux par,&lt;/div&gt;&lt;/div&gt;&lt;br&gt;\
&lt;div style="display:inline;"&gt;&lt;div style="display:inline; font-size:20px;"&gt;coût, en plaçant les Châteaux&lt;/div&gt;&lt;/div&gt;&lt;br&gt;\
&lt;div style="display:inline;"&gt;&lt;div style="display:inline; font-size:20px;"&gt;les plus chers en-dessous. Pour une&lt;/div&gt;&lt;/div&gt;&lt;br&gt;\
&lt;div style="display:inline;"&gt;&lt;div style="display:inline; font-size:20px;"&gt;partie à 2 joueurs, n\'utilisez qu\'un&lt;/div&gt;&lt;/div&gt;&lt;br&gt;\
&lt;div style="display:inline;"&gt;&lt;div style="display:inline; font-size:20px;"&gt;exemplaire de chaque Château.&lt;/div&gt;&lt;/div&gt;&lt;br&gt;\
&lt;div style="display:inline;"&gt;&lt;div style="display:inline; font-size:20px;"&gt;Seule la carte du haut de la pile&lt;/div&gt;&lt;/div&gt;&lt;br&gt;\
&lt;div style="display:inline;"&gt;&lt;div style="display:inline; font-size:20px;"&gt;peut être reçue ou achetée.&lt;/div&gt;&lt;/div&gt;&lt;br&gt;\
&lt;/div&gt;&lt;/div&gt;'</v>
      </c>
    </row>
    <row r="1043" spans="1:3" x14ac:dyDescent="0.25">
      <c r="A1043" t="str">
        <f>IF(AND(MOD(ROW(A1038)-1,3)=0,INDEX(artwork.xlsx!G:G,QUOTIENT(ROW(A1038)-1,3)+2)&lt;&gt;""),"/* "&amp;INDEX(artwork.xlsx!G:G,QUOTIENT(ROW(A1038)-1,3)+2)&amp;" */","  ")&amp;
IF(AND(INDEX(artwork.xlsx!F:F,QUOTIENT(ROW(A1038)-1,3)+2)&lt;&gt;""),"/* "&amp;INDEX(artwork.xlsx!F:F,QUOTIENT(ROW(A1038)-1,3)+2)&amp;" */","  ")&amp;IF(AND(ISERROR(MATCH("},",B1043:B$5003,0)), ISERROR(MATCH("    ];",$A$5:A1039,0))),"];","")</f>
        <v xml:space="preserve">    </v>
      </c>
      <c r="B1043" t="str">
        <f t="shared" si="25"/>
        <v>},</v>
      </c>
      <c r="C1043" s="18" t="str">
        <f>IF(AND(MOD(ROW(A1038)-1,3)=0, INDEX(artwork.xlsx!J:J,QUOTIENT(ROW(A1038)-1,3)+2)&lt;&gt;""),
     artwork.xlsx!$H$1&amp;": """ &amp;SUBSTITUTE(INDEX(artwork.xlsx!H:H,QUOTIENT(ROW(A1038)-1,3)+2)," ","") &amp;""",  " &amp;
     artwork.xlsx!$J$1&amp; ": """ &amp; INDEX(artwork.xlsx!J:J,QUOTIENT(ROW(A1038)-1,3)+2) &amp;""",  " &amp;
     artwork.xlsx!$L$1&amp; ": """ &amp; SUBSTITUTE(IF(LEFT(INDEX(artwork.xlsx!L:L,QUOTIENT(ROW(A1038)-1,3)+2),4)="http","",artwork.xlsx!$M$1) &amp; INDEX(artwork.xlsx!L:L,QUOTIENT(ROW(A1038)-1,3)+2),artwork.xlsx!$N$1,"") &amp; """,",
 IF(AND(MOD(ROW(A1038)-1,3)=1,INDEX(artwork.xlsx!J:J,QUOTIENT(ROW(A1038)-1,3)+2)&lt;&gt;""),
SUBSTITUTE(    artwork.xlsx!$K$1&amp;": '\\n" &amp;
SUBSTITUTE(SUBSTITUTE(SUBSTITUTE(SUBSTITUTE(SUBSTITUTE(INDEX(artwork.xlsx!K:K,QUOTIENT(ROW(A1038)-1,3)+2),"'","\'"),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IF(MOD(ROW(A1038)-1,3)=2,"","")))</f>
        <v/>
      </c>
    </row>
    <row r="1044" spans="1:3" x14ac:dyDescent="0.25">
      <c r="A1044" t="str">
        <f>IF(AND(MOD(ROW(A1039)-1,3)=0,INDEX(artwork.xlsx!G:G,QUOTIENT(ROW(A1039)-1,3)+2)&lt;&gt;""),"/* "&amp;INDEX(artwork.xlsx!G:G,QUOTIENT(ROW(A1039)-1,3)+2)&amp;" */","  ")&amp;
IF(AND(INDEX(artwork.xlsx!F:F,QUOTIENT(ROW(A1039)-1,3)+2)&lt;&gt;""),"/* "&amp;INDEX(artwork.xlsx!F:F,QUOTIENT(ROW(A1039)-1,3)+2)&amp;" */","  ")&amp;IF(AND(ISERROR(MATCH("},",B1044:B$5003,0)), ISERROR(MATCH("    ];",$A$5:A1040,0))),"];","")</f>
        <v xml:space="preserve">    </v>
      </c>
      <c r="B1044" t="str">
        <f t="shared" si="25"/>
        <v>{</v>
      </c>
      <c r="C1044" s="18" t="str">
        <f>IF(AND(MOD(ROW(A1039)-1,3)=0, INDEX(artwork.xlsx!J:J,QUOTIENT(ROW(A1039)-1,3)+2)&lt;&gt;""),
     artwork.xlsx!$H$1&amp;": """ &amp;SUBSTITUTE(INDEX(artwork.xlsx!H:H,QUOTIENT(ROW(A1039)-1,3)+2)," ","") &amp;""",  " &amp;
     artwork.xlsx!$J$1&amp; ": """ &amp; INDEX(artwork.xlsx!J:J,QUOTIENT(ROW(A1039)-1,3)+2) &amp;""",  " &amp;
     artwork.xlsx!$L$1&amp; ": """ &amp; SUBSTITUTE(IF(LEFT(INDEX(artwork.xlsx!L:L,QUOTIENT(ROW(A1039)-1,3)+2),4)="http","",artwork.xlsx!$M$1) &amp; INDEX(artwork.xlsx!L:L,QUOTIENT(ROW(A1039)-1,3)+2),artwork.xlsx!$N$1,"") &amp; """,",
 IF(AND(MOD(ROW(A1039)-1,3)=1,INDEX(artwork.xlsx!J:J,QUOTIENT(ROW(A1039)-1,3)+2)&lt;&gt;""),
SUBSTITUTE(    artwork.xlsx!$K$1&amp;": '\\n" &amp;
SUBSTITUTE(SUBSTITUTE(SUBSTITUTE(SUBSTITUTE(SUBSTITUTE(INDEX(artwork.xlsx!K:K,QUOTIENT(ROW(A1039)-1,3)+2),"'","\'"),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IF(MOD(ROW(A1039)-1,3)=2,"","")))</f>
        <v>id: "catapultrocks",  frenchName: "Catapulte/Rocher",  artwork: "http://wiki.dominionstrategy.com/images/e/e3/Catapult_RocksArt.jpg",</v>
      </c>
    </row>
    <row r="1045" spans="1:3" ht="120" x14ac:dyDescent="0.25">
      <c r="A1045" t="str">
        <f>IF(AND(MOD(ROW(A1040)-1,3)=0,INDEX(artwork.xlsx!G:G,QUOTIENT(ROW(A1040)-1,3)+2)&lt;&gt;""),"/* "&amp;INDEX(artwork.xlsx!G:G,QUOTIENT(ROW(A1040)-1,3)+2)&amp;" */","  ")&amp;
IF(AND(INDEX(artwork.xlsx!F:F,QUOTIENT(ROW(A1040)-1,3)+2)&lt;&gt;""),"/* "&amp;INDEX(artwork.xlsx!F:F,QUOTIENT(ROW(A1040)-1,3)+2)&amp;" */","  ")&amp;IF(AND(ISERROR(MATCH("},",B1045:B$5003,0)), ISERROR(MATCH("    ];",$A$5:A1044,0))),"];","")</f>
        <v xml:space="preserve">    </v>
      </c>
      <c r="B1045" t="str">
        <f t="shared" si="25"/>
        <v/>
      </c>
      <c r="C1045" s="18" t="str">
        <f>IF(AND(MOD(ROW(A1040)-1,3)=0, INDEX(artwork.xlsx!J:J,QUOTIENT(ROW(A1040)-1,3)+2)&lt;&gt;""),
     artwork.xlsx!$H$1&amp;": """ &amp;SUBSTITUTE(INDEX(artwork.xlsx!H:H,QUOTIENT(ROW(A1040)-1,3)+2)," ","") &amp;""",  " &amp;
     artwork.xlsx!$J$1&amp; ": """ &amp; INDEX(artwork.xlsx!J:J,QUOTIENT(ROW(A1040)-1,3)+2) &amp;""",  " &amp;
     artwork.xlsx!$L$1&amp; ": """ &amp; SUBSTITUTE(IF(LEFT(INDEX(artwork.xlsx!L:L,QUOTIENT(ROW(A1040)-1,3)+2),4)="http","",artwork.xlsx!$M$1) &amp; INDEX(artwork.xlsx!L:L,QUOTIENT(ROW(A1040)-1,3)+2),artwork.xlsx!$N$1,"") &amp; """,",
 IF(AND(MOD(ROW(A1040)-1,3)=1,INDEX(artwork.xlsx!J:J,QUOTIENT(ROW(A1040)-1,3)+2)&lt;&gt;""),
SUBSTITUTE(    artwork.xlsx!$K$1&amp;": '\\n" &amp;
SUBSTITUTE(SUBSTITUTE(SUBSTITUTE(SUBSTITUTE(SUBSTITUTE(INDEX(artwork.xlsx!K:K,QUOTIENT(ROW(A1040)-1,3)+2),"'","\'"),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IF(MOD(ROW(A1040)-1,3)=2,"","")))</f>
        <v>text_html: '\
&lt;div class="card-text" style="top:29px;"&gt;&lt;div style="position:relative; top:-2px;"&gt;&lt;div style="line-height:19px;"&gt;\
&lt;div style="display:inline;"&gt;&lt;div style="display:inline; font-size:19px;"&gt;Cette pile démarre la partie avec&lt;/div&gt;&lt;/div&gt;&lt;br&gt;\
&lt;div style="display:inline;"&gt;&lt;div style="display:inline; font-size:19px;"&gt;5 cartes de &lt;b&gt;Catapulte&lt;/b&gt; au dessus,&lt;/div&gt;&lt;/div&gt;&lt;br&gt;\
&lt;div style="display:inline;"&gt;&lt;div style="display:inline; font-size:19px;"&gt;puis 5 cartes de &lt;b&gt;Rocher&lt;/b&gt;. &lt;/div&gt;&lt;/div&gt;&lt;br&gt;\
&lt;div style="display:inline;"&gt;&lt;div style="display:inline; font-size:19px;"&gt;Seule la carte du dessus de la pile&lt;/div&gt;&lt;/div&gt;&lt;br&gt;\
&lt;div style="display:inline;"&gt;&lt;div style="display:inline; font-size:19px;"&gt;peut être achetée ou reçue.&lt;/div&gt;&lt;/div&gt;&lt;br&gt;\
&lt;/div&gt;&lt;/div&gt;&lt;/div&gt;'</v>
      </c>
    </row>
    <row r="1046" spans="1:3" x14ac:dyDescent="0.25">
      <c r="A1046" t="str">
        <f>IF(AND(MOD(ROW(A1041)-1,3)=0,INDEX(artwork.xlsx!G:G,QUOTIENT(ROW(A1041)-1,3)+2)&lt;&gt;""),"/* "&amp;INDEX(artwork.xlsx!G:G,QUOTIENT(ROW(A1041)-1,3)+2)&amp;" */","  ")&amp;
IF(AND(INDEX(artwork.xlsx!F:F,QUOTIENT(ROW(A1041)-1,3)+2)&lt;&gt;""),"/* "&amp;INDEX(artwork.xlsx!F:F,QUOTIENT(ROW(A1041)-1,3)+2)&amp;" */","  ")&amp;IF(AND(ISERROR(MATCH("},",B1046:B$5003,0)), ISERROR(MATCH("    ];",$A$5:A1042,0))),"];","")</f>
        <v xml:space="preserve">    </v>
      </c>
      <c r="B1046" t="str">
        <f t="shared" si="25"/>
        <v>},</v>
      </c>
      <c r="C1046" s="18" t="str">
        <f>IF(AND(MOD(ROW(A1041)-1,3)=0, INDEX(artwork.xlsx!J:J,QUOTIENT(ROW(A1041)-1,3)+2)&lt;&gt;""),
     artwork.xlsx!$H$1&amp;": """ &amp;SUBSTITUTE(INDEX(artwork.xlsx!H:H,QUOTIENT(ROW(A1041)-1,3)+2)," ","") &amp;""",  " &amp;
     artwork.xlsx!$J$1&amp; ": """ &amp; INDEX(artwork.xlsx!J:J,QUOTIENT(ROW(A1041)-1,3)+2) &amp;""",  " &amp;
     artwork.xlsx!$L$1&amp; ": """ &amp; SUBSTITUTE(IF(LEFT(INDEX(artwork.xlsx!L:L,QUOTIENT(ROW(A1041)-1,3)+2),4)="http","",artwork.xlsx!$M$1) &amp; INDEX(artwork.xlsx!L:L,QUOTIENT(ROW(A1041)-1,3)+2),artwork.xlsx!$N$1,"") &amp; """,",
 IF(AND(MOD(ROW(A1041)-1,3)=1,INDEX(artwork.xlsx!J:J,QUOTIENT(ROW(A1041)-1,3)+2)&lt;&gt;""),
SUBSTITUTE(    artwork.xlsx!$K$1&amp;": '\\n" &amp;
SUBSTITUTE(SUBSTITUTE(SUBSTITUTE(SUBSTITUTE(SUBSTITUTE(INDEX(artwork.xlsx!K:K,QUOTIENT(ROW(A1041)-1,3)+2),"'","\'"),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IF(MOD(ROW(A1041)-1,3)=2,"","")))</f>
        <v/>
      </c>
    </row>
    <row r="1047" spans="1:3" x14ac:dyDescent="0.25">
      <c r="A1047" t="str">
        <f>IF(AND(MOD(ROW(A1042)-1,3)=0,INDEX(artwork.xlsx!G:G,QUOTIENT(ROW(A1042)-1,3)+2)&lt;&gt;""),"/* "&amp;INDEX(artwork.xlsx!G:G,QUOTIENT(ROW(A1042)-1,3)+2)&amp;" */","  ")&amp;
IF(AND(INDEX(artwork.xlsx!F:F,QUOTIENT(ROW(A1042)-1,3)+2)&lt;&gt;""),"/* "&amp;INDEX(artwork.xlsx!F:F,QUOTIENT(ROW(A1042)-1,3)+2)&amp;" */","  ")&amp;IF(AND(ISERROR(MATCH("},",B1047:B$5003,0)), ISERROR(MATCH("    ];",$A$5:A1043,0))),"];","")</f>
        <v xml:space="preserve">    </v>
      </c>
      <c r="B1047" t="str">
        <f t="shared" si="25"/>
        <v>{</v>
      </c>
      <c r="C1047" s="18" t="str">
        <f>IF(AND(MOD(ROW(A1042)-1,3)=0, INDEX(artwork.xlsx!J:J,QUOTIENT(ROW(A1042)-1,3)+2)&lt;&gt;""),
     artwork.xlsx!$H$1&amp;": """ &amp;SUBSTITUTE(INDEX(artwork.xlsx!H:H,QUOTIENT(ROW(A1042)-1,3)+2)," ","") &amp;""",  " &amp;
     artwork.xlsx!$J$1&amp; ": """ &amp; INDEX(artwork.xlsx!J:J,QUOTIENT(ROW(A1042)-1,3)+2) &amp;""",  " &amp;
     artwork.xlsx!$L$1&amp; ": """ &amp; SUBSTITUTE(IF(LEFT(INDEX(artwork.xlsx!L:L,QUOTIENT(ROW(A1042)-1,3)+2),4)="http","",artwork.xlsx!$M$1) &amp; INDEX(artwork.xlsx!L:L,QUOTIENT(ROW(A1042)-1,3)+2),artwork.xlsx!$N$1,"") &amp; """,",
 IF(AND(MOD(ROW(A1042)-1,3)=1,INDEX(artwork.xlsx!J:J,QUOTIENT(ROW(A1042)-1,3)+2)&lt;&gt;""),
SUBSTITUTE(    artwork.xlsx!$K$1&amp;": '\\n" &amp;
SUBSTITUTE(SUBSTITUTE(SUBSTITUTE(SUBSTITUTE(SUBSTITUTE(INDEX(artwork.xlsx!K:K,QUOTIENT(ROW(A1042)-1,3)+2),"'","\'"),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IF(MOD(ROW(A1042)-1,3)=2,"","")))</f>
        <v>id: "catapult",  frenchName: "Catapulte",  artwork: "http://wiki.dominionstrategy.com/images/b/bd/CatapultArt.jpg",</v>
      </c>
    </row>
    <row r="1048" spans="1:3" ht="255" x14ac:dyDescent="0.25">
      <c r="A1048" t="str">
        <f>IF(AND(MOD(ROW(A1043)-1,3)=0,INDEX(artwork.xlsx!G:G,QUOTIENT(ROW(A1043)-1,3)+2)&lt;&gt;""),"/* "&amp;INDEX(artwork.xlsx!G:G,QUOTIENT(ROW(A1043)-1,3)+2)&amp;" */","  ")&amp;
IF(AND(INDEX(artwork.xlsx!F:F,QUOTIENT(ROW(A1043)-1,3)+2)&lt;&gt;""),"/* "&amp;INDEX(artwork.xlsx!F:F,QUOTIENT(ROW(A1043)-1,3)+2)&amp;" */","  ")&amp;IF(AND(ISERROR(MATCH("},",B1048:B$5003,0)), ISERROR(MATCH("    ];",$A$5:A1047,0))),"];","")</f>
        <v xml:space="preserve">    </v>
      </c>
      <c r="B1048" t="str">
        <f t="shared" si="25"/>
        <v/>
      </c>
      <c r="C1048" s="18" t="str">
        <f>IF(AND(MOD(ROW(A1043)-1,3)=0, INDEX(artwork.xlsx!J:J,QUOTIENT(ROW(A1043)-1,3)+2)&lt;&gt;""),
     artwork.xlsx!$H$1&amp;": """ &amp;SUBSTITUTE(INDEX(artwork.xlsx!H:H,QUOTIENT(ROW(A1043)-1,3)+2)," ","") &amp;""",  " &amp;
     artwork.xlsx!$J$1&amp; ": """ &amp; INDEX(artwork.xlsx!J:J,QUOTIENT(ROW(A1043)-1,3)+2) &amp;""",  " &amp;
     artwork.xlsx!$L$1&amp; ": """ &amp; SUBSTITUTE(IF(LEFT(INDEX(artwork.xlsx!L:L,QUOTIENT(ROW(A1043)-1,3)+2),4)="http","",artwork.xlsx!$M$1) &amp; INDEX(artwork.xlsx!L:L,QUOTIENT(ROW(A1043)-1,3)+2),artwork.xlsx!$N$1,"") &amp; """,",
 IF(AND(MOD(ROW(A1043)-1,3)=1,INDEX(artwork.xlsx!J:J,QUOTIENT(ROW(A1043)-1,3)+2)&lt;&gt;""),
SUBSTITUTE(    artwork.xlsx!$K$1&amp;": '\\n" &amp;
SUBSTITUTE(SUBSTITUTE(SUBSTITUTE(SUBSTITUTE(SUBSTITUTE(INDEX(artwork.xlsx!K:K,QUOTIENT(ROW(A1043)-1,3)+2),"'","\'"),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IF(MOD(ROW(A1043)-1,3)=2,"","")))</f>
        <v>text_html: '\
&lt;div class="card-text" style="top:5px;"&gt;&lt;div style="position: relative; left:-15px;top:6px;"&gt;&lt;div style="font-weight: bold;"&gt;\
&lt;div style="display:inline;"&gt;+&lt;/div&gt;&lt;br&gt;\
&lt;/div&gt;&lt;/div&gt;&lt;div style="position:relative; top:5px;"&gt;&lt;div style="line-height:18.5px;"&gt;\
&lt;div style="display:inline;"&gt;&lt;div style="display:inline; font-size:18.5px;"&gt;Écartez une carte de votre main. Si&lt;/div&gt;&lt;/div&gt;&lt;br&gt;\
&lt;div style="display:inline;"&gt;&lt;div style="display:inline; font-size:18.5px;"&gt;elle coûte       ou plus, tous vos&lt;/div&gt;&lt;/div&gt;&lt;br&gt;\
&lt;div style="display:inline;"&gt;&lt;div style="display:inline; font-size:18.5px;"&gt;adversaires reçoivent une&lt;/div&gt;&lt;/div&gt;&lt;br&gt;\
&lt;div style="display:inline;"&gt;&lt;div style="display:inline; font-size:18.5px;"&gt;Malédiction. Si c\'est une carte Trésor,&lt;/div&gt;&lt;/div&gt;&lt;br&gt;\
&lt;div style="display:inline;"&gt;&lt;div style="display:inline; font-size:18.5px;"&gt;tous vos adversaires défaussent&lt;/div&gt;&lt;/div&gt;&lt;br&gt;\
&lt;div style="display:inline;"&gt;&lt;div style="display:inline; font-size:18.5px;"&gt;jusqu\'à avoir 3 cartes en main.&lt;/div&gt;&lt;/div&gt;&lt;br&gt;\
&lt;/div&gt;&lt;/div&gt;\
&lt;div class="card-text-coin-icon" style="transform:scale(0.22); top:5.5px; display: inline;left:140px;"&gt;\
&lt;div class="card-text-coin-text-container" style="display:inline;"&gt;\
&lt;div class="card-text-coin-text" style="color: black; display:inline; top:8px;"&gt;1&lt;/div&gt;&lt;/div&gt;&lt;/div&gt;\
&lt;div class="card-text-coin-icon" style="transform:scale(0.19); top:57px; display: inline;left:104px;"&gt;\
&lt;div class="card-text-coin-text-container" style="display:inline;"&gt;\
&lt;div class="card-text-coin-text" style="color: black; display:inline; top:8px;"&gt;3&lt;/div&gt;&lt;/div&gt;&lt;/div&gt;&lt;/div&gt;'</v>
      </c>
    </row>
    <row r="1049" spans="1:3" x14ac:dyDescent="0.25">
      <c r="A1049" t="str">
        <f>IF(AND(MOD(ROW(A1044)-1,3)=0,INDEX(artwork.xlsx!G:G,QUOTIENT(ROW(A1044)-1,3)+2)&lt;&gt;""),"/* "&amp;INDEX(artwork.xlsx!G:G,QUOTIENT(ROW(A1044)-1,3)+2)&amp;" */","  ")&amp;
IF(AND(INDEX(artwork.xlsx!F:F,QUOTIENT(ROW(A1044)-1,3)+2)&lt;&gt;""),"/* "&amp;INDEX(artwork.xlsx!F:F,QUOTIENT(ROW(A1044)-1,3)+2)&amp;" */","  ")&amp;IF(AND(ISERROR(MATCH("},",B1049:B$5003,0)), ISERROR(MATCH("    ];",$A$5:A1045,0))),"];","")</f>
        <v xml:space="preserve">    </v>
      </c>
      <c r="B1049" t="str">
        <f t="shared" si="25"/>
        <v>},</v>
      </c>
      <c r="C1049" s="18" t="str">
        <f>IF(AND(MOD(ROW(A1044)-1,3)=0, INDEX(artwork.xlsx!J:J,QUOTIENT(ROW(A1044)-1,3)+2)&lt;&gt;""),
     artwork.xlsx!$H$1&amp;": """ &amp;SUBSTITUTE(INDEX(artwork.xlsx!H:H,QUOTIENT(ROW(A1044)-1,3)+2)," ","") &amp;""",  " &amp;
     artwork.xlsx!$J$1&amp; ": """ &amp; INDEX(artwork.xlsx!J:J,QUOTIENT(ROW(A1044)-1,3)+2) &amp;""",  " &amp;
     artwork.xlsx!$L$1&amp; ": """ &amp; SUBSTITUTE(IF(LEFT(INDEX(artwork.xlsx!L:L,QUOTIENT(ROW(A1044)-1,3)+2),4)="http","",artwork.xlsx!$M$1) &amp; INDEX(artwork.xlsx!L:L,QUOTIENT(ROW(A1044)-1,3)+2),artwork.xlsx!$N$1,"") &amp; """,",
 IF(AND(MOD(ROW(A1044)-1,3)=1,INDEX(artwork.xlsx!J:J,QUOTIENT(ROW(A1044)-1,3)+2)&lt;&gt;""),
SUBSTITUTE(    artwork.xlsx!$K$1&amp;": '\\n" &amp;
SUBSTITUTE(SUBSTITUTE(SUBSTITUTE(SUBSTITUTE(SUBSTITUTE(INDEX(artwork.xlsx!K:K,QUOTIENT(ROW(A1044)-1,3)+2),"'","\'"),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IF(MOD(ROW(A1044)-1,3)=2,"","")))</f>
        <v/>
      </c>
    </row>
    <row r="1050" spans="1:3" x14ac:dyDescent="0.25">
      <c r="A1050" t="str">
        <f>IF(AND(MOD(ROW(A1045)-1,3)=0,INDEX(artwork.xlsx!G:G,QUOTIENT(ROW(A1045)-1,3)+2)&lt;&gt;""),"/* "&amp;INDEX(artwork.xlsx!G:G,QUOTIENT(ROW(A1045)-1,3)+2)&amp;" */","  ")&amp;
IF(AND(INDEX(artwork.xlsx!F:F,QUOTIENT(ROW(A1045)-1,3)+2)&lt;&gt;""),"/* "&amp;INDEX(artwork.xlsx!F:F,QUOTIENT(ROW(A1045)-1,3)+2)&amp;" */","  ")&amp;IF(AND(ISERROR(MATCH("},",B1050:B$5003,0)), ISERROR(MATCH("    ];",$A$5:A1046,0))),"];","")</f>
        <v xml:space="preserve">    </v>
      </c>
      <c r="B1050" t="str">
        <f t="shared" si="25"/>
        <v>{</v>
      </c>
      <c r="C1050" s="18" t="str">
        <f>IF(AND(MOD(ROW(A1045)-1,3)=0, INDEX(artwork.xlsx!J:J,QUOTIENT(ROW(A1045)-1,3)+2)&lt;&gt;""),
     artwork.xlsx!$H$1&amp;": """ &amp;SUBSTITUTE(INDEX(artwork.xlsx!H:H,QUOTIENT(ROW(A1045)-1,3)+2)," ","") &amp;""",  " &amp;
     artwork.xlsx!$J$1&amp; ": """ &amp; INDEX(artwork.xlsx!J:J,QUOTIENT(ROW(A1045)-1,3)+2) &amp;""",  " &amp;
     artwork.xlsx!$L$1&amp; ": """ &amp; SUBSTITUTE(IF(LEFT(INDEX(artwork.xlsx!L:L,QUOTIENT(ROW(A1045)-1,3)+2),4)="http","",artwork.xlsx!$M$1) &amp; INDEX(artwork.xlsx!L:L,QUOTIENT(ROW(A1045)-1,3)+2),artwork.xlsx!$N$1,"") &amp; """,",
 IF(AND(MOD(ROW(A1045)-1,3)=1,INDEX(artwork.xlsx!J:J,QUOTIENT(ROW(A1045)-1,3)+2)&lt;&gt;""),
SUBSTITUTE(    artwork.xlsx!$K$1&amp;": '\\n" &amp;
SUBSTITUTE(SUBSTITUTE(SUBSTITUTE(SUBSTITUTE(SUBSTITUTE(INDEX(artwork.xlsx!K:K,QUOTIENT(ROW(A1045)-1,3)+2),"'","\'"),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IF(MOD(ROW(A1045)-1,3)=2,"","")))</f>
        <v>id: "rocks",  frenchName: "Rocher",  artwork: "http://wiki.dominionstrategy.com/images/f/fc/RocksArt.jpg",</v>
      </c>
    </row>
    <row r="1051" spans="1:3" ht="150" x14ac:dyDescent="0.25">
      <c r="A1051" t="str">
        <f>IF(AND(MOD(ROW(A1046)-1,3)=0,INDEX(artwork.xlsx!G:G,QUOTIENT(ROW(A1046)-1,3)+2)&lt;&gt;""),"/* "&amp;INDEX(artwork.xlsx!G:G,QUOTIENT(ROW(A1046)-1,3)+2)&amp;" */","  ")&amp;
IF(AND(INDEX(artwork.xlsx!F:F,QUOTIENT(ROW(A1046)-1,3)+2)&lt;&gt;""),"/* "&amp;INDEX(artwork.xlsx!F:F,QUOTIENT(ROW(A1046)-1,3)+2)&amp;" */","  ")&amp;IF(AND(ISERROR(MATCH("},",B1051:B$5003,0)), ISERROR(MATCH("    ];",$A$5:A1050,0))),"];","")</f>
        <v xml:space="preserve">    </v>
      </c>
      <c r="B1051" t="str">
        <f t="shared" si="25"/>
        <v/>
      </c>
      <c r="C1051" s="18" t="str">
        <f>IF(AND(MOD(ROW(A1046)-1,3)=0, INDEX(artwork.xlsx!J:J,QUOTIENT(ROW(A1046)-1,3)+2)&lt;&gt;""),
     artwork.xlsx!$H$1&amp;": """ &amp;SUBSTITUTE(INDEX(artwork.xlsx!H:H,QUOTIENT(ROW(A1046)-1,3)+2)," ","") &amp;""",  " &amp;
     artwork.xlsx!$J$1&amp; ": """ &amp; INDEX(artwork.xlsx!J:J,QUOTIENT(ROW(A1046)-1,3)+2) &amp;""",  " &amp;
     artwork.xlsx!$L$1&amp; ": """ &amp; SUBSTITUTE(IF(LEFT(INDEX(artwork.xlsx!L:L,QUOTIENT(ROW(A1046)-1,3)+2),4)="http","",artwork.xlsx!$M$1) &amp; INDEX(artwork.xlsx!L:L,QUOTIENT(ROW(A1046)-1,3)+2),artwork.xlsx!$N$1,"") &amp; """,",
 IF(AND(MOD(ROW(A1046)-1,3)=1,INDEX(artwork.xlsx!J:J,QUOTIENT(ROW(A1046)-1,3)+2)&lt;&gt;""),
SUBSTITUTE(    artwork.xlsx!$K$1&amp;": '\\n" &amp;
SUBSTITUTE(SUBSTITUTE(SUBSTITUTE(SUBSTITUTE(SUBSTITUTE(INDEX(artwork.xlsx!K:K,QUOTIENT(ROW(A1046)-1,3)+2),"'","\'"),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IF(MOD(ROW(A1046)-1,3)=2,"","")))</f>
        <v>text_html: '\
&lt;div class="card-text" style="top:29px;"&gt;&lt;div class="horizontal-line" style="width:200px; height:3px;margin-top:47px;"&gt;&lt;/div&gt;&lt;div style="position:relative; top:2px;"&gt;&lt;div style="line-height:17px;"&gt;\
&lt;div style="display:inline;"&gt;&lt;div style="display:inline; font-size:17px;"&gt;Lorsque vous recevez ou écartez cette&lt;/div&gt;&lt;/div&gt;&lt;br&gt;\
&lt;div style="display:inline;"&gt;&lt;div style="display:inline; font-size:17px;"&gt;carte, recevez un Argent ; si c\'est votre&lt;/div&gt;&lt;/div&gt;&lt;br&gt;\
&lt;div style="display:inline;"&gt;&lt;div style="display:inline; font-size:17px;"&gt;phase Achat, placez-le sur votre pioche,&lt;/div&gt;&lt;/div&gt;&lt;br&gt;\
&lt;div style="display:inline;"&gt;&lt;div style="display:inline; font-size:17px;"&gt;sinon prenez-le en main.&lt;/div&gt;&lt;/div&gt;&lt;br&gt;\
&lt;/div&gt;&lt;/div&gt;\
&lt;div class="card-text-coin-icon" style="transform:scale(0.53); top:-25px; display: inline;left:110px;"&gt;\
&lt;div class="card-text-coin-text-container" style="display:inline;"&gt;\
&lt;div class="card-text-coin-text" style="color: black; display:inline; top:8px;"&gt;1&lt;/div&gt;&lt;/div&gt;&lt;/div&gt;&lt;/div&gt;'</v>
      </c>
    </row>
    <row r="1052" spans="1:3" x14ac:dyDescent="0.25">
      <c r="A1052" t="str">
        <f>IF(AND(MOD(ROW(A1047)-1,3)=0,INDEX(artwork.xlsx!G:G,QUOTIENT(ROW(A1047)-1,3)+2)&lt;&gt;""),"/* "&amp;INDEX(artwork.xlsx!G:G,QUOTIENT(ROW(A1047)-1,3)+2)&amp;" */","  ")&amp;
IF(AND(INDEX(artwork.xlsx!F:F,QUOTIENT(ROW(A1047)-1,3)+2)&lt;&gt;""),"/* "&amp;INDEX(artwork.xlsx!F:F,QUOTIENT(ROW(A1047)-1,3)+2)&amp;" */","  ")&amp;IF(AND(ISERROR(MATCH("},",B1052:B$5003,0)), ISERROR(MATCH("    ];",$A$5:A1048,0))),"];","")</f>
        <v xml:space="preserve">    </v>
      </c>
      <c r="B1052" t="str">
        <f t="shared" si="25"/>
        <v>},</v>
      </c>
      <c r="C1052" s="18" t="str">
        <f>IF(AND(MOD(ROW(A1047)-1,3)=0, INDEX(artwork.xlsx!J:J,QUOTIENT(ROW(A1047)-1,3)+2)&lt;&gt;""),
     artwork.xlsx!$H$1&amp;": """ &amp;SUBSTITUTE(INDEX(artwork.xlsx!H:H,QUOTIENT(ROW(A1047)-1,3)+2)," ","") &amp;""",  " &amp;
     artwork.xlsx!$J$1&amp; ": """ &amp; INDEX(artwork.xlsx!J:J,QUOTIENT(ROW(A1047)-1,3)+2) &amp;""",  " &amp;
     artwork.xlsx!$L$1&amp; ": """ &amp; SUBSTITUTE(IF(LEFT(INDEX(artwork.xlsx!L:L,QUOTIENT(ROW(A1047)-1,3)+2),4)="http","",artwork.xlsx!$M$1) &amp; INDEX(artwork.xlsx!L:L,QUOTIENT(ROW(A1047)-1,3)+2),artwork.xlsx!$N$1,"") &amp; """,",
 IF(AND(MOD(ROW(A1047)-1,3)=1,INDEX(artwork.xlsx!J:J,QUOTIENT(ROW(A1047)-1,3)+2)&lt;&gt;""),
SUBSTITUTE(    artwork.xlsx!$K$1&amp;": '\\n" &amp;
SUBSTITUTE(SUBSTITUTE(SUBSTITUTE(SUBSTITUTE(SUBSTITUTE(INDEX(artwork.xlsx!K:K,QUOTIENT(ROW(A1047)-1,3)+2),"'","\'"),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IF(MOD(ROW(A1047)-1,3)=2,"","")))</f>
        <v/>
      </c>
    </row>
    <row r="1053" spans="1:3" x14ac:dyDescent="0.25">
      <c r="A1053" t="str">
        <f>IF(AND(MOD(ROW(A1048)-1,3)=0,INDEX(artwork.xlsx!G:G,QUOTIENT(ROW(A1048)-1,3)+2)&lt;&gt;""),"/* "&amp;INDEX(artwork.xlsx!G:G,QUOTIENT(ROW(A1048)-1,3)+2)&amp;" */","  ")&amp;
IF(AND(INDEX(artwork.xlsx!F:F,QUOTIENT(ROW(A1048)-1,3)+2)&lt;&gt;""),"/* "&amp;INDEX(artwork.xlsx!F:F,QUOTIENT(ROW(A1048)-1,3)+2)&amp;" */","  ")&amp;IF(AND(ISERROR(MATCH("},",B1053:B$5003,0)), ISERROR(MATCH("    ];",$A$5:A1049,0))),"];","")</f>
        <v xml:space="preserve">    </v>
      </c>
      <c r="B1053" t="str">
        <f t="shared" si="25"/>
        <v>{</v>
      </c>
      <c r="C1053" s="18" t="str">
        <f>IF(AND(MOD(ROW(A1048)-1,3)=0, INDEX(artwork.xlsx!J:J,QUOTIENT(ROW(A1048)-1,3)+2)&lt;&gt;""),
     artwork.xlsx!$H$1&amp;": """ &amp;SUBSTITUTE(INDEX(artwork.xlsx!H:H,QUOTIENT(ROW(A1048)-1,3)+2)," ","") &amp;""",  " &amp;
     artwork.xlsx!$J$1&amp; ": """ &amp; INDEX(artwork.xlsx!J:J,QUOTIENT(ROW(A1048)-1,3)+2) &amp;""",  " &amp;
     artwork.xlsx!$L$1&amp; ": """ &amp; SUBSTITUTE(IF(LEFT(INDEX(artwork.xlsx!L:L,QUOTIENT(ROW(A1048)-1,3)+2),4)="http","",artwork.xlsx!$M$1) &amp; INDEX(artwork.xlsx!L:L,QUOTIENT(ROW(A1048)-1,3)+2),artwork.xlsx!$N$1,"") &amp; """,",
 IF(AND(MOD(ROW(A1048)-1,3)=1,INDEX(artwork.xlsx!J:J,QUOTIENT(ROW(A1048)-1,3)+2)&lt;&gt;""),
SUBSTITUTE(    artwork.xlsx!$K$1&amp;": '\\n" &amp;
SUBSTITUTE(SUBSTITUTE(SUBSTITUTE(SUBSTITUTE(SUBSTITUTE(INDEX(artwork.xlsx!K:K,QUOTIENT(ROW(A1048)-1,3)+2),"'","\'"),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IF(MOD(ROW(A1048)-1,3)=2,"","")))</f>
        <v>id: "chariotrace",  frenchName: "Course de char",  artwork: "http://wiki.dominionstrategy.com/images/c/c9/Chariot_RaceArt.jpg",</v>
      </c>
    </row>
    <row r="1054" spans="1:3" ht="255" x14ac:dyDescent="0.25">
      <c r="A1054" t="str">
        <f>IF(AND(MOD(ROW(A1049)-1,3)=0,INDEX(artwork.xlsx!G:G,QUOTIENT(ROW(A1049)-1,3)+2)&lt;&gt;""),"/* "&amp;INDEX(artwork.xlsx!G:G,QUOTIENT(ROW(A1049)-1,3)+2)&amp;" */","  ")&amp;
IF(AND(INDEX(artwork.xlsx!F:F,QUOTIENT(ROW(A1049)-1,3)+2)&lt;&gt;""),"/* "&amp;INDEX(artwork.xlsx!F:F,QUOTIENT(ROW(A1049)-1,3)+2)&amp;" */","  ")&amp;IF(AND(ISERROR(MATCH("},",B1054:B$5003,0)), ISERROR(MATCH("    ];",$A$5:A1053,0))),"];","")</f>
        <v xml:space="preserve">    </v>
      </c>
      <c r="B1054" t="str">
        <f t="shared" si="25"/>
        <v/>
      </c>
      <c r="C1054" s="18" t="str">
        <f>IF(AND(MOD(ROW(A1049)-1,3)=0, INDEX(artwork.xlsx!J:J,QUOTIENT(ROW(A1049)-1,3)+2)&lt;&gt;""),
     artwork.xlsx!$H$1&amp;": """ &amp;SUBSTITUTE(INDEX(artwork.xlsx!H:H,QUOTIENT(ROW(A1049)-1,3)+2)," ","") &amp;""",  " &amp;
     artwork.xlsx!$J$1&amp; ": """ &amp; INDEX(artwork.xlsx!J:J,QUOTIENT(ROW(A1049)-1,3)+2) &amp;""",  " &amp;
     artwork.xlsx!$L$1&amp; ": """ &amp; SUBSTITUTE(IF(LEFT(INDEX(artwork.xlsx!L:L,QUOTIENT(ROW(A1049)-1,3)+2),4)="http","",artwork.xlsx!$M$1) &amp; INDEX(artwork.xlsx!L:L,QUOTIENT(ROW(A1049)-1,3)+2),artwork.xlsx!$N$1,"") &amp; """,",
 IF(AND(MOD(ROW(A1049)-1,3)=1,INDEX(artwork.xlsx!J:J,QUOTIENT(ROW(A1049)-1,3)+2)&lt;&gt;""),
SUBSTITUTE(    artwork.xlsx!$K$1&amp;": '\\n" &amp;
SUBSTITUTE(SUBSTITUTE(SUBSTITUTE(SUBSTITUTE(SUBSTITUTE(INDEX(artwork.xlsx!K:K,QUOTIENT(ROW(A1049)-1,3)+2),"'","\'"),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IF(MOD(ROW(A1049)-1,3)=2,"","")))</f>
        <v>text_html: '\
&lt;div class="card-text" style="top:15px;"&gt;&lt;div style="display:inline; font-size:28px;"&gt;&lt;div style="font-weight: bold;"&gt;\
&lt;div style="display:inline;"&gt;+1 Action&lt;/div&gt;&lt;br&gt;\
&lt;/div&gt;&lt;/div&gt;&lt;div style="position:relative; top:8px;"&gt;&lt;div style="line-height:19px;"&gt;\
&lt;div style="display:inline;"&gt;&lt;div style="display:inline; font-size:19px;"&gt;Dévoilez la carte du haut de votre&lt;/div&gt;&lt;/div&gt;&lt;br&gt;\
&lt;div style="display:inline;"&gt;&lt;div style="display:inline; font-size:19px;"&gt;pioche et prenez-la en main. Le&lt;/div&gt;&lt;/div&gt;&lt;br&gt;\
&lt;div style="display:inline;"&gt;&lt;div style="display:inline; font-size:19px;"&gt;joueur à votre gauche dévoile la&lt;/div&gt;&lt;/div&gt;&lt;br&gt;\
&lt;div style="display:inline;"&gt;&lt;div style="display:inline; font-size:19px;"&gt;carte du haut de sa pioche. Si votre&lt;/div&gt;&lt;/div&gt;&lt;br&gt;\
&lt;div style="display:inline;"&gt;&lt;div style="display:inline; font-size:19px;"&gt;carte coûte plus, +       et          .&lt;/div&gt;&lt;/div&gt;&lt;br&gt;\
&lt;/div&gt;&lt;/div&gt;\
&lt;div class="card-text-coin-icon" style="transform:scale(0.18); top:130px; display: inline;left:165px;"&gt;\
&lt;div class="card-text-coin-text-container" style="display:inline;"&gt;\
&lt;div class="card-text-coin-text" style="color: black; display:inline; top:8px;"&gt;1&lt;/div&gt;&lt;/div&gt;&lt;/div&gt;\
&lt;div class="card-text-vp-icon-container" style="display:inline; transform:scale(0.17); top:131px;left:237px;"&gt;\
&lt;div class="card-text-vp-text-container"&gt;\
&lt;div class="card-text-vp-text" style="top:8px;"&gt;+1&lt;/div&gt;&lt;/div&gt;\
&lt;div class="card-text-vp-icon"&gt;&lt;/div&gt;&lt;/div&gt;&lt;/div&gt;'</v>
      </c>
    </row>
    <row r="1055" spans="1:3" x14ac:dyDescent="0.25">
      <c r="A1055" t="str">
        <f>IF(AND(MOD(ROW(A1050)-1,3)=0,INDEX(artwork.xlsx!G:G,QUOTIENT(ROW(A1050)-1,3)+2)&lt;&gt;""),"/* "&amp;INDEX(artwork.xlsx!G:G,QUOTIENT(ROW(A1050)-1,3)+2)&amp;" */","  ")&amp;
IF(AND(INDEX(artwork.xlsx!F:F,QUOTIENT(ROW(A1050)-1,3)+2)&lt;&gt;""),"/* "&amp;INDEX(artwork.xlsx!F:F,QUOTIENT(ROW(A1050)-1,3)+2)&amp;" */","  ")&amp;IF(AND(ISERROR(MATCH("},",B1055:B$5003,0)), ISERROR(MATCH("    ];",$A$5:A1051,0))),"];","")</f>
        <v xml:space="preserve">    </v>
      </c>
      <c r="B1055" t="str">
        <f t="shared" si="25"/>
        <v>},</v>
      </c>
      <c r="C1055" s="18" t="str">
        <f>IF(AND(MOD(ROW(A1050)-1,3)=0, INDEX(artwork.xlsx!J:J,QUOTIENT(ROW(A1050)-1,3)+2)&lt;&gt;""),
     artwork.xlsx!$H$1&amp;": """ &amp;SUBSTITUTE(INDEX(artwork.xlsx!H:H,QUOTIENT(ROW(A1050)-1,3)+2)," ","") &amp;""",  " &amp;
     artwork.xlsx!$J$1&amp; ": """ &amp; INDEX(artwork.xlsx!J:J,QUOTIENT(ROW(A1050)-1,3)+2) &amp;""",  " &amp;
     artwork.xlsx!$L$1&amp; ": """ &amp; SUBSTITUTE(IF(LEFT(INDEX(artwork.xlsx!L:L,QUOTIENT(ROW(A1050)-1,3)+2),4)="http","",artwork.xlsx!$M$1) &amp; INDEX(artwork.xlsx!L:L,QUOTIENT(ROW(A1050)-1,3)+2),artwork.xlsx!$N$1,"") &amp; """,",
 IF(AND(MOD(ROW(A1050)-1,3)=1,INDEX(artwork.xlsx!J:J,QUOTIENT(ROW(A1050)-1,3)+2)&lt;&gt;""),
SUBSTITUTE(    artwork.xlsx!$K$1&amp;": '\\n" &amp;
SUBSTITUTE(SUBSTITUTE(SUBSTITUTE(SUBSTITUTE(SUBSTITUTE(INDEX(artwork.xlsx!K:K,QUOTIENT(ROW(A1050)-1,3)+2),"'","\'"),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IF(MOD(ROW(A1050)-1,3)=2,"","")))</f>
        <v/>
      </c>
    </row>
    <row r="1056" spans="1:3" x14ac:dyDescent="0.25">
      <c r="A1056" t="str">
        <f>IF(AND(MOD(ROW(A1051)-1,3)=0,INDEX(artwork.xlsx!G:G,QUOTIENT(ROW(A1051)-1,3)+2)&lt;&gt;""),"/* "&amp;INDEX(artwork.xlsx!G:G,QUOTIENT(ROW(A1051)-1,3)+2)&amp;" */","  ")&amp;
IF(AND(INDEX(artwork.xlsx!F:F,QUOTIENT(ROW(A1051)-1,3)+2)&lt;&gt;""),"/* "&amp;INDEX(artwork.xlsx!F:F,QUOTIENT(ROW(A1051)-1,3)+2)&amp;" */","  ")&amp;IF(AND(ISERROR(MATCH("},",B1056:B$5003,0)), ISERROR(MATCH("    ];",$A$5:A1052,0))),"];","")</f>
        <v xml:space="preserve">    </v>
      </c>
      <c r="B1056" t="str">
        <f t="shared" si="25"/>
        <v>{</v>
      </c>
      <c r="C1056" s="18" t="str">
        <f>IF(AND(MOD(ROW(A1051)-1,3)=0, INDEX(artwork.xlsx!J:J,QUOTIENT(ROW(A1051)-1,3)+2)&lt;&gt;""),
     artwork.xlsx!$H$1&amp;": """ &amp;SUBSTITUTE(INDEX(artwork.xlsx!H:H,QUOTIENT(ROW(A1051)-1,3)+2)," ","") &amp;""",  " &amp;
     artwork.xlsx!$J$1&amp; ": """ &amp; INDEX(artwork.xlsx!J:J,QUOTIENT(ROW(A1051)-1,3)+2) &amp;""",  " &amp;
     artwork.xlsx!$L$1&amp; ": """ &amp; SUBSTITUTE(IF(LEFT(INDEX(artwork.xlsx!L:L,QUOTIENT(ROW(A1051)-1,3)+2),4)="http","",artwork.xlsx!$M$1) &amp; INDEX(artwork.xlsx!L:L,QUOTIENT(ROW(A1051)-1,3)+2),artwork.xlsx!$N$1,"") &amp; """,",
 IF(AND(MOD(ROW(A1051)-1,3)=1,INDEX(artwork.xlsx!J:J,QUOTIENT(ROW(A1051)-1,3)+2)&lt;&gt;""),
SUBSTITUTE(    artwork.xlsx!$K$1&amp;": '\\n" &amp;
SUBSTITUTE(SUBSTITUTE(SUBSTITUTE(SUBSTITUTE(SUBSTITUTE(INDEX(artwork.xlsx!K:K,QUOTIENT(ROW(A1051)-1,3)+2),"'","\'"),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IF(MOD(ROW(A1051)-1,3)=2,"","")))</f>
        <v>id: "enchantress",  frenchName: "Magicienne",  artwork: "http://wiki.dominionstrategy.com/images/f/f7/EnchantressArt.jpg",</v>
      </c>
    </row>
    <row r="1057" spans="1:3" ht="195" x14ac:dyDescent="0.25">
      <c r="A1057" t="str">
        <f>IF(AND(MOD(ROW(A1052)-1,3)=0,INDEX(artwork.xlsx!G:G,QUOTIENT(ROW(A1052)-1,3)+2)&lt;&gt;""),"/* "&amp;INDEX(artwork.xlsx!G:G,QUOTIENT(ROW(A1052)-1,3)+2)&amp;" */","  ")&amp;
IF(AND(INDEX(artwork.xlsx!F:F,QUOTIENT(ROW(A1052)-1,3)+2)&lt;&gt;""),"/* "&amp;INDEX(artwork.xlsx!F:F,QUOTIENT(ROW(A1052)-1,3)+2)&amp;" */","  ")&amp;IF(AND(ISERROR(MATCH("},",B1057:B$5003,0)), ISERROR(MATCH("    ];",$A$5:A1056,0))),"];","")</f>
        <v xml:space="preserve">    </v>
      </c>
      <c r="B1057" t="str">
        <f t="shared" si="25"/>
        <v/>
      </c>
      <c r="C1057" s="18" t="str">
        <f>IF(AND(MOD(ROW(A1052)-1,3)=0, INDEX(artwork.xlsx!J:J,QUOTIENT(ROW(A1052)-1,3)+2)&lt;&gt;""),
     artwork.xlsx!$H$1&amp;": """ &amp;SUBSTITUTE(INDEX(artwork.xlsx!H:H,QUOTIENT(ROW(A1052)-1,3)+2)," ","") &amp;""",  " &amp;
     artwork.xlsx!$J$1&amp; ": """ &amp; INDEX(artwork.xlsx!J:J,QUOTIENT(ROW(A1052)-1,3)+2) &amp;""",  " &amp;
     artwork.xlsx!$L$1&amp; ": """ &amp; SUBSTITUTE(IF(LEFT(INDEX(artwork.xlsx!L:L,QUOTIENT(ROW(A1052)-1,3)+2),4)="http","",artwork.xlsx!$M$1) &amp; INDEX(artwork.xlsx!L:L,QUOTIENT(ROW(A1052)-1,3)+2),artwork.xlsx!$N$1,"") &amp; """,",
 IF(AND(MOD(ROW(A1052)-1,3)=1,INDEX(artwork.xlsx!J:J,QUOTIENT(ROW(A1052)-1,3)+2)&lt;&gt;""),
SUBSTITUTE(    artwork.xlsx!$K$1&amp;": '\\n" &amp;
SUBSTITUTE(SUBSTITUTE(SUBSTITUTE(SUBSTITUTE(SUBSTITUTE(INDEX(artwork.xlsx!K:K,QUOTIENT(ROW(A1052)-1,3)+2),"'","\'"),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IF(MOD(ROW(A1052)-1,3)=2,"","")))</f>
        <v>text_html: '\
&lt;div class="card-text" style="top:2px;"&gt;&lt;div style="position:relative; top:23px;"&gt;&lt;div style="line-height:18px;"&gt;\
&lt;div style="display:inline;"&gt;&lt;div style="display:inline; font-size:20px;"&gt;Jusqu\'à votre prochain tour, la&lt;/div&gt;&lt;/div&gt;&lt;br&gt;\
&lt;div style="display:inline;"&gt;&lt;div style="display:inline; font-size:20px;"&gt;première fois qu\'un adversaire&lt;/div&gt;&lt;/div&gt;&lt;br&gt;\
&lt;div style="display:inline;"&gt;&lt;div style="display:inline; font-size:20px;"&gt;joue une carte Action à son tour,&lt;/div&gt;&lt;/div&gt;&lt;br&gt;\
&lt;div style="display:inline;"&gt;&lt;div style="display:inline; font-size:20px;"&gt;il a &lt;div style="display: inline; font-weight: bold;"&gt;+1 Carte&lt;/div&gt; et &lt;div style="display: inline; font-weight: bold;"&gt;+1 Action&lt;/div&gt; au&lt;/div&gt;&lt;/div&gt;&lt;br&gt;\
&lt;div style="display:inline;"&gt;&lt;div style="display:inline; font-size:20px;"&gt;lieu de suivre ses instructions.&lt;/div&gt;&lt;/div&gt;&lt;br&gt;\
&lt;div style="display:inline;"&gt;&lt;div style="display:inline; font-size:20px;"&gt;&lt;/div&gt;&lt;/div&gt;&lt;br&gt;\
&lt;/div&gt;&lt;/div&gt;&lt;div style="position:relative; top:4px;"&gt;&lt;div style="line-height:18px;"&gt;\
&lt;div style="display:inline;"&gt;&lt;div style="display:inline; font-size:20px;"&gt;Au début de votre prochain tour,&lt;/div&gt;&lt;/div&gt;&lt;br&gt;\
&lt;div style="display:inline;"&gt;&lt;div style="display:inline; font-size:20px;"&gt;&lt;div style="display: inline; font-weight: bold;"&gt;+2 Cartes&lt;/div&gt;&lt;/div&gt;&lt;/div&gt;&lt;br&gt;\
&lt;/div&gt;&lt;/div&gt;&lt;/div&gt;'</v>
      </c>
    </row>
    <row r="1058" spans="1:3" x14ac:dyDescent="0.25">
      <c r="A1058" t="str">
        <f>IF(AND(MOD(ROW(A1053)-1,3)=0,INDEX(artwork.xlsx!G:G,QUOTIENT(ROW(A1053)-1,3)+2)&lt;&gt;""),"/* "&amp;INDEX(artwork.xlsx!G:G,QUOTIENT(ROW(A1053)-1,3)+2)&amp;" */","  ")&amp;
IF(AND(INDEX(artwork.xlsx!F:F,QUOTIENT(ROW(A1053)-1,3)+2)&lt;&gt;""),"/* "&amp;INDEX(artwork.xlsx!F:F,QUOTIENT(ROW(A1053)-1,3)+2)&amp;" */","  ")&amp;IF(AND(ISERROR(MATCH("},",B1058:B$5003,0)), ISERROR(MATCH("    ];",$A$5:A1054,0))),"];","")</f>
        <v xml:space="preserve">    </v>
      </c>
      <c r="B1058" t="str">
        <f t="shared" si="25"/>
        <v>},</v>
      </c>
      <c r="C1058" s="18" t="str">
        <f>IF(AND(MOD(ROW(A1053)-1,3)=0, INDEX(artwork.xlsx!J:J,QUOTIENT(ROW(A1053)-1,3)+2)&lt;&gt;""),
     artwork.xlsx!$H$1&amp;": """ &amp;SUBSTITUTE(INDEX(artwork.xlsx!H:H,QUOTIENT(ROW(A1053)-1,3)+2)," ","") &amp;""",  " &amp;
     artwork.xlsx!$J$1&amp; ": """ &amp; INDEX(artwork.xlsx!J:J,QUOTIENT(ROW(A1053)-1,3)+2) &amp;""",  " &amp;
     artwork.xlsx!$L$1&amp; ": """ &amp; SUBSTITUTE(IF(LEFT(INDEX(artwork.xlsx!L:L,QUOTIENT(ROW(A1053)-1,3)+2),4)="http","",artwork.xlsx!$M$1) &amp; INDEX(artwork.xlsx!L:L,QUOTIENT(ROW(A1053)-1,3)+2),artwork.xlsx!$N$1,"") &amp; """,",
 IF(AND(MOD(ROW(A1053)-1,3)=1,INDEX(artwork.xlsx!J:J,QUOTIENT(ROW(A1053)-1,3)+2)&lt;&gt;""),
SUBSTITUTE(    artwork.xlsx!$K$1&amp;": '\\n" &amp;
SUBSTITUTE(SUBSTITUTE(SUBSTITUTE(SUBSTITUTE(SUBSTITUTE(INDEX(artwork.xlsx!K:K,QUOTIENT(ROW(A1053)-1,3)+2),"'","\'"),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IF(MOD(ROW(A1053)-1,3)=2,"","")))</f>
        <v/>
      </c>
    </row>
    <row r="1059" spans="1:3" x14ac:dyDescent="0.25">
      <c r="A1059" t="str">
        <f>IF(AND(MOD(ROW(A1054)-1,3)=0,INDEX(artwork.xlsx!G:G,QUOTIENT(ROW(A1054)-1,3)+2)&lt;&gt;""),"/* "&amp;INDEX(artwork.xlsx!G:G,QUOTIENT(ROW(A1054)-1,3)+2)&amp;" */","  ")&amp;
IF(AND(INDEX(artwork.xlsx!F:F,QUOTIENT(ROW(A1054)-1,3)+2)&lt;&gt;""),"/* "&amp;INDEX(artwork.xlsx!F:F,QUOTIENT(ROW(A1054)-1,3)+2)&amp;" */","  ")&amp;IF(AND(ISERROR(MATCH("},",B1059:B$5003,0)), ISERROR(MATCH("    ];",$A$5:A1055,0))),"];","")</f>
        <v xml:space="preserve">    </v>
      </c>
      <c r="B1059" t="str">
        <f t="shared" si="25"/>
        <v>{</v>
      </c>
      <c r="C1059" s="18" t="str">
        <f>IF(AND(MOD(ROW(A1054)-1,3)=0, INDEX(artwork.xlsx!J:J,QUOTIENT(ROW(A1054)-1,3)+2)&lt;&gt;""),
     artwork.xlsx!$H$1&amp;": """ &amp;SUBSTITUTE(INDEX(artwork.xlsx!H:H,QUOTIENT(ROW(A1054)-1,3)+2)," ","") &amp;""",  " &amp;
     artwork.xlsx!$J$1&amp; ": """ &amp; INDEX(artwork.xlsx!J:J,QUOTIENT(ROW(A1054)-1,3)+2) &amp;""",  " &amp;
     artwork.xlsx!$L$1&amp; ": """ &amp; SUBSTITUTE(IF(LEFT(INDEX(artwork.xlsx!L:L,QUOTIENT(ROW(A1054)-1,3)+2),4)="http","",artwork.xlsx!$M$1) &amp; INDEX(artwork.xlsx!L:L,QUOTIENT(ROW(A1054)-1,3)+2),artwork.xlsx!$N$1,"") &amp; """,",
 IF(AND(MOD(ROW(A1054)-1,3)=1,INDEX(artwork.xlsx!J:J,QUOTIENT(ROW(A1054)-1,3)+2)&lt;&gt;""),
SUBSTITUTE(    artwork.xlsx!$K$1&amp;": '\\n" &amp;
SUBSTITUTE(SUBSTITUTE(SUBSTITUTE(SUBSTITUTE(SUBSTITUTE(INDEX(artwork.xlsx!K:K,QUOTIENT(ROW(A1054)-1,3)+2),"'","\'"),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IF(MOD(ROW(A1054)-1,3)=2,"","")))</f>
        <v>id: "farmersmarket",  frenchName: "Marché agricole",  artwork: "http://wiki.dominionstrategy.com/images/d/d2/Farmers%27_MarketArt.jpg",</v>
      </c>
    </row>
    <row r="1060" spans="1:3" ht="375" x14ac:dyDescent="0.25">
      <c r="A1060" t="str">
        <f>IF(AND(MOD(ROW(A1055)-1,3)=0,INDEX(artwork.xlsx!G:G,QUOTIENT(ROW(A1055)-1,3)+2)&lt;&gt;""),"/* "&amp;INDEX(artwork.xlsx!G:G,QUOTIENT(ROW(A1055)-1,3)+2)&amp;" */","  ")&amp;
IF(AND(INDEX(artwork.xlsx!F:F,QUOTIENT(ROW(A1055)-1,3)+2)&lt;&gt;""),"/* "&amp;INDEX(artwork.xlsx!F:F,QUOTIENT(ROW(A1055)-1,3)+2)&amp;" */","  ")&amp;IF(AND(ISERROR(MATCH("},",B1060:B$5003,0)), ISERROR(MATCH("    ];",$A$5:A1059,0))),"];","")</f>
        <v xml:space="preserve">    </v>
      </c>
      <c r="B1060" t="str">
        <f t="shared" si="25"/>
        <v/>
      </c>
      <c r="C1060" s="18" t="str">
        <f>IF(AND(MOD(ROW(A1055)-1,3)=0, INDEX(artwork.xlsx!J:J,QUOTIENT(ROW(A1055)-1,3)+2)&lt;&gt;""),
     artwork.xlsx!$H$1&amp;": """ &amp;SUBSTITUTE(INDEX(artwork.xlsx!H:H,QUOTIENT(ROW(A1055)-1,3)+2)," ","") &amp;""",  " &amp;
     artwork.xlsx!$J$1&amp; ": """ &amp; INDEX(artwork.xlsx!J:J,QUOTIENT(ROW(A1055)-1,3)+2) &amp;""",  " &amp;
     artwork.xlsx!$L$1&amp; ": """ &amp; SUBSTITUTE(IF(LEFT(INDEX(artwork.xlsx!L:L,QUOTIENT(ROW(A1055)-1,3)+2),4)="http","",artwork.xlsx!$M$1) &amp; INDEX(artwork.xlsx!L:L,QUOTIENT(ROW(A1055)-1,3)+2),artwork.xlsx!$N$1,"") &amp; """,",
 IF(AND(MOD(ROW(A1055)-1,3)=1,INDEX(artwork.xlsx!J:J,QUOTIENT(ROW(A1055)-1,3)+2)&lt;&gt;""),
SUBSTITUTE(    artwork.xlsx!$K$1&amp;": '\\n" &amp;
SUBSTITUTE(SUBSTITUTE(SUBSTITUTE(SUBSTITUTE(SUBSTITUTE(INDEX(artwork.xlsx!K:K,QUOTIENT(ROW(A1055)-1,3)+2),"'","\'"),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IF(MOD(ROW(A1055)-1,3)=2,"","")))</f>
        <v>text_html: '\
&lt;div class="card-text" style="top:10px;"&gt;&lt;div style="display:inline; font-size:28px;"&gt;&lt;div style="font-weight: bold;"&gt;\
&lt;div style="display:inline;"&gt;+1 Achat&lt;/div&gt;&lt;br&gt;\
&lt;/div&gt;&lt;/div&gt;&lt;div style="position:relative; top:0px;"&gt;&lt;div style="line-height:19px;"&gt;\
&lt;div style="display:inline;"&gt;&lt;div style="display:inline; font-size:19px;"&gt;S\'il y a         ou plus sur la pile&lt;/div&gt;&lt;/div&gt;&lt;br&gt;\
&lt;div style="display:inline;"&gt;&lt;div style="display:inline; font-size:19px;"&gt;des Marchés Agricoles, prenez-les&lt;/div&gt;&lt;/div&gt;&lt;br&gt;\
&lt;div style="display:inline;"&gt;&lt;div style="display:inline; font-size:19px;"&gt;et écartez cette carte. Sinon,&lt;/div&gt;&lt;/div&gt;&lt;br&gt;\
&lt;div style="display:inline;"&gt;&lt;div style="display:inline; font-size:19px;"&gt;ajoutez        à la pile, puis&lt;/div&gt;&lt;/div&gt;&lt;br&gt;\
&lt;div style="display:inline;"&gt;&lt;div style="display:inline; font-size:19px;"&gt;+       par        sur la pile.&lt;/div&gt;&lt;/div&gt;&lt;br&gt;\
&lt;/div&gt;&lt;/div&gt;\
&lt;div class="card-text-vp-icon-container" style="display:inline; transform:scale(0.18); top:99px; left:115px;"&gt;\
&lt;div class="card-text-vp-text-container"&gt;\
&lt;div class="card-text-vp-text" style="top:8px;"&gt;3&lt;/div&gt;&lt;/div&gt;\
&lt;div class="card-text-vp-icon"&gt;&lt;/div&gt;&lt;/div&gt;\
&lt;div class="card-text-coin-icon" style="transform:scale(0.18); top:120px; display: inline;left:61px;"&gt;\
&lt;div class="card-text-coin-text-container" style="display:inline;"&gt;\
&lt;div class="card-text-coin-text" style="color: black; display:inline; top:8px;"&gt;1&lt;/div&gt;&lt;/div&gt;&lt;/div&gt;\
&lt;div class="card-text-vp-icon-container" style="display:inline; transform:scale(0.18); top:122px;left:134px;"&gt;\
&lt;div class="card-text-vp-text-container"&gt;\
&lt;div class="card-text-vp-text" style="top:8px;"&gt;2&lt;/div&gt;&lt;/div&gt;\
&lt;div class="card-text-vp-icon"&gt;&lt;/div&gt;&lt;/div&gt;\
&lt;div class="card-text-vp-icon-container" style="display:inline; transform:scale(0.18); top:31px;left:97px;"&gt;\
&lt;div class="card-text-vp-text-container"&gt;\
&lt;div class="card-text-vp-text" style="top:8px;"&gt;4&lt;/div&gt;&lt;/div&gt;\
&lt;div class="card-text-vp-icon"&gt;&lt;/div&gt;&lt;/div&gt;&lt;/div&gt;'</v>
      </c>
    </row>
    <row r="1061" spans="1:3" x14ac:dyDescent="0.25">
      <c r="A1061" t="str">
        <f>IF(AND(MOD(ROW(A1056)-1,3)=0,INDEX(artwork.xlsx!G:G,QUOTIENT(ROW(A1056)-1,3)+2)&lt;&gt;""),"/* "&amp;INDEX(artwork.xlsx!G:G,QUOTIENT(ROW(A1056)-1,3)+2)&amp;" */","  ")&amp;
IF(AND(INDEX(artwork.xlsx!F:F,QUOTIENT(ROW(A1056)-1,3)+2)&lt;&gt;""),"/* "&amp;INDEX(artwork.xlsx!F:F,QUOTIENT(ROW(A1056)-1,3)+2)&amp;" */","  ")&amp;IF(AND(ISERROR(MATCH("},",B1061:B$5003,0)), ISERROR(MATCH("    ];",$A$5:A1057,0))),"];","")</f>
        <v xml:space="preserve">    </v>
      </c>
      <c r="B1061" t="str">
        <f t="shared" si="25"/>
        <v>},</v>
      </c>
      <c r="C1061" s="18" t="str">
        <f>IF(AND(MOD(ROW(A1056)-1,3)=0, INDEX(artwork.xlsx!J:J,QUOTIENT(ROW(A1056)-1,3)+2)&lt;&gt;""),
     artwork.xlsx!$H$1&amp;": """ &amp;SUBSTITUTE(INDEX(artwork.xlsx!H:H,QUOTIENT(ROW(A1056)-1,3)+2)," ","") &amp;""",  " &amp;
     artwork.xlsx!$J$1&amp; ": """ &amp; INDEX(artwork.xlsx!J:J,QUOTIENT(ROW(A1056)-1,3)+2) &amp;""",  " &amp;
     artwork.xlsx!$L$1&amp; ": """ &amp; SUBSTITUTE(IF(LEFT(INDEX(artwork.xlsx!L:L,QUOTIENT(ROW(A1056)-1,3)+2),4)="http","",artwork.xlsx!$M$1) &amp; INDEX(artwork.xlsx!L:L,QUOTIENT(ROW(A1056)-1,3)+2),artwork.xlsx!$N$1,"") &amp; """,",
 IF(AND(MOD(ROW(A1056)-1,3)=1,INDEX(artwork.xlsx!J:J,QUOTIENT(ROW(A1056)-1,3)+2)&lt;&gt;""),
SUBSTITUTE(    artwork.xlsx!$K$1&amp;": '\\n" &amp;
SUBSTITUTE(SUBSTITUTE(SUBSTITUTE(SUBSTITUTE(SUBSTITUTE(INDEX(artwork.xlsx!K:K,QUOTIENT(ROW(A1056)-1,3)+2),"'","\'"),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IF(MOD(ROW(A1056)-1,3)=2,"","")))</f>
        <v/>
      </c>
    </row>
    <row r="1062" spans="1:3" x14ac:dyDescent="0.25">
      <c r="A1062" t="str">
        <f>IF(AND(MOD(ROW(A1057)-1,3)=0,INDEX(artwork.xlsx!G:G,QUOTIENT(ROW(A1057)-1,3)+2)&lt;&gt;""),"/* "&amp;INDEX(artwork.xlsx!G:G,QUOTIENT(ROW(A1057)-1,3)+2)&amp;" */","  ")&amp;
IF(AND(INDEX(artwork.xlsx!F:F,QUOTIENT(ROW(A1057)-1,3)+2)&lt;&gt;""),"/* "&amp;INDEX(artwork.xlsx!F:F,QUOTIENT(ROW(A1057)-1,3)+2)&amp;" */","  ")&amp;IF(AND(ISERROR(MATCH("},",B1062:B$5003,0)), ISERROR(MATCH("    ];",$A$5:A1058,0))),"];","")</f>
        <v xml:space="preserve">    </v>
      </c>
      <c r="B1062" t="str">
        <f t="shared" si="25"/>
        <v>{</v>
      </c>
      <c r="C1062" s="18" t="str">
        <f>IF(AND(MOD(ROW(A1057)-1,3)=0, INDEX(artwork.xlsx!J:J,QUOTIENT(ROW(A1057)-1,3)+2)&lt;&gt;""),
     artwork.xlsx!$H$1&amp;": """ &amp;SUBSTITUTE(INDEX(artwork.xlsx!H:H,QUOTIENT(ROW(A1057)-1,3)+2)," ","") &amp;""",  " &amp;
     artwork.xlsx!$J$1&amp; ": """ &amp; INDEX(artwork.xlsx!J:J,QUOTIENT(ROW(A1057)-1,3)+2) &amp;""",  " &amp;
     artwork.xlsx!$L$1&amp; ": """ &amp; SUBSTITUTE(IF(LEFT(INDEX(artwork.xlsx!L:L,QUOTIENT(ROW(A1057)-1,3)+2),4)="http","",artwork.xlsx!$M$1) &amp; INDEX(artwork.xlsx!L:L,QUOTIENT(ROW(A1057)-1,3)+2),artwork.xlsx!$N$1,"") &amp; """,",
 IF(AND(MOD(ROW(A1057)-1,3)=1,INDEX(artwork.xlsx!J:J,QUOTIENT(ROW(A1057)-1,3)+2)&lt;&gt;""),
SUBSTITUTE(    artwork.xlsx!$K$1&amp;": '\\n" &amp;
SUBSTITUTE(SUBSTITUTE(SUBSTITUTE(SUBSTITUTE(SUBSTITUTE(INDEX(artwork.xlsx!K:K,QUOTIENT(ROW(A1057)-1,3)+2),"'","\'"),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IF(MOD(ROW(A1057)-1,3)=2,"","")))</f>
        <v>id: "gladiatorfortune",  frenchName: "Gladiateur/Fortune",  artwork: "http://wiki.dominionstrategy.com/images/1/17/Gladiator_FortuneArt.jpg",</v>
      </c>
    </row>
    <row r="1063" spans="1:3" ht="120" x14ac:dyDescent="0.25">
      <c r="A1063" t="str">
        <f>IF(AND(MOD(ROW(A1058)-1,3)=0,INDEX(artwork.xlsx!G:G,QUOTIENT(ROW(A1058)-1,3)+2)&lt;&gt;""),"/* "&amp;INDEX(artwork.xlsx!G:G,QUOTIENT(ROW(A1058)-1,3)+2)&amp;" */","  ")&amp;
IF(AND(INDEX(artwork.xlsx!F:F,QUOTIENT(ROW(A1058)-1,3)+2)&lt;&gt;""),"/* "&amp;INDEX(artwork.xlsx!F:F,QUOTIENT(ROW(A1058)-1,3)+2)&amp;" */","  ")&amp;IF(AND(ISERROR(MATCH("},",B1063:B$5003,0)), ISERROR(MATCH("    ];",$A$5:A1062,0))),"];","")</f>
        <v xml:space="preserve">    </v>
      </c>
      <c r="B1063" t="str">
        <f t="shared" si="25"/>
        <v/>
      </c>
      <c r="C1063" s="18" t="str">
        <f>IF(AND(MOD(ROW(A1058)-1,3)=0, INDEX(artwork.xlsx!J:J,QUOTIENT(ROW(A1058)-1,3)+2)&lt;&gt;""),
     artwork.xlsx!$H$1&amp;": """ &amp;SUBSTITUTE(INDEX(artwork.xlsx!H:H,QUOTIENT(ROW(A1058)-1,3)+2)," ","") &amp;""",  " &amp;
     artwork.xlsx!$J$1&amp; ": """ &amp; INDEX(artwork.xlsx!J:J,QUOTIENT(ROW(A1058)-1,3)+2) &amp;""",  " &amp;
     artwork.xlsx!$L$1&amp; ": """ &amp; SUBSTITUTE(IF(LEFT(INDEX(artwork.xlsx!L:L,QUOTIENT(ROW(A1058)-1,3)+2),4)="http","",artwork.xlsx!$M$1) &amp; INDEX(artwork.xlsx!L:L,QUOTIENT(ROW(A1058)-1,3)+2),artwork.xlsx!$N$1,"") &amp; """,",
 IF(AND(MOD(ROW(A1058)-1,3)=1,INDEX(artwork.xlsx!J:J,QUOTIENT(ROW(A1058)-1,3)+2)&lt;&gt;""),
SUBSTITUTE(    artwork.xlsx!$K$1&amp;": '\\n" &amp;
SUBSTITUTE(SUBSTITUTE(SUBSTITUTE(SUBSTITUTE(SUBSTITUTE(INDEX(artwork.xlsx!K:K,QUOTIENT(ROW(A1058)-1,3)+2),"'","\'"),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IF(MOD(ROW(A1058)-1,3)=2,"","")))</f>
        <v>text_html: '\
&lt;div class="card-text" style="top:29px;"&gt;&lt;div style="position:relative; top:-2px;"&gt;&lt;div style="line-height:19px;"&gt;\
&lt;div style="display:inline;"&gt;&lt;div style="display:inline; font-size:19px;"&gt;Cette pile démarre la partie avec&lt;/div&gt;&lt;/div&gt;&lt;br&gt;\
&lt;div style="display:inline;"&gt;&lt;div style="display:inline; font-size:19px;"&gt;5 cartes &lt;b&gt;Gladiateur&lt;/b&gt; au dessus, &lt;/div&gt;&lt;/div&gt;&lt;br&gt;\
&lt;div style="display:inline;"&gt;&lt;div style="display:inline; font-size:19px;"&gt;puis 5 cartes &lt;b&gt;Fortune&lt;/b&gt;. &lt;/div&gt;&lt;/div&gt;&lt;br&gt;\
&lt;div style="display:inline;"&gt;&lt;div style="display:inline; font-size:19px;"&gt;Seule la carte du dessus de la pile&lt;/div&gt;&lt;/div&gt;&lt;br&gt;\
&lt;div style="display:inline;"&gt;&lt;div style="display:inline; font-size:19px;"&gt;peut être achetée ou reçue.&lt;/div&gt;&lt;/div&gt;&lt;br&gt;\
&lt;/div&gt;&lt;/div&gt;&lt;/div&gt;'</v>
      </c>
    </row>
    <row r="1064" spans="1:3" x14ac:dyDescent="0.25">
      <c r="A1064" t="str">
        <f>IF(AND(MOD(ROW(A1059)-1,3)=0,INDEX(artwork.xlsx!G:G,QUOTIENT(ROW(A1059)-1,3)+2)&lt;&gt;""),"/* "&amp;INDEX(artwork.xlsx!G:G,QUOTIENT(ROW(A1059)-1,3)+2)&amp;" */","  ")&amp;
IF(AND(INDEX(artwork.xlsx!F:F,QUOTIENT(ROW(A1059)-1,3)+2)&lt;&gt;""),"/* "&amp;INDEX(artwork.xlsx!F:F,QUOTIENT(ROW(A1059)-1,3)+2)&amp;" */","  ")&amp;IF(AND(ISERROR(MATCH("},",B1064:B$5003,0)), ISERROR(MATCH("    ];",$A$5:A1060,0))),"];","")</f>
        <v xml:space="preserve">    </v>
      </c>
      <c r="B1064" t="str">
        <f t="shared" si="25"/>
        <v>},</v>
      </c>
      <c r="C1064" s="18" t="str">
        <f>IF(AND(MOD(ROW(A1059)-1,3)=0, INDEX(artwork.xlsx!J:J,QUOTIENT(ROW(A1059)-1,3)+2)&lt;&gt;""),
     artwork.xlsx!$H$1&amp;": """ &amp;SUBSTITUTE(INDEX(artwork.xlsx!H:H,QUOTIENT(ROW(A1059)-1,3)+2)," ","") &amp;""",  " &amp;
     artwork.xlsx!$J$1&amp; ": """ &amp; INDEX(artwork.xlsx!J:J,QUOTIENT(ROW(A1059)-1,3)+2) &amp;""",  " &amp;
     artwork.xlsx!$L$1&amp; ": """ &amp; SUBSTITUTE(IF(LEFT(INDEX(artwork.xlsx!L:L,QUOTIENT(ROW(A1059)-1,3)+2),4)="http","",artwork.xlsx!$M$1) &amp; INDEX(artwork.xlsx!L:L,QUOTIENT(ROW(A1059)-1,3)+2),artwork.xlsx!$N$1,"") &amp; """,",
 IF(AND(MOD(ROW(A1059)-1,3)=1,INDEX(artwork.xlsx!J:J,QUOTIENT(ROW(A1059)-1,3)+2)&lt;&gt;""),
SUBSTITUTE(    artwork.xlsx!$K$1&amp;": '\\n" &amp;
SUBSTITUTE(SUBSTITUTE(SUBSTITUTE(SUBSTITUTE(SUBSTITUTE(INDEX(artwork.xlsx!K:K,QUOTIENT(ROW(A1059)-1,3)+2),"'","\'"),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IF(MOD(ROW(A1059)-1,3)=2,"","")))</f>
        <v/>
      </c>
    </row>
    <row r="1065" spans="1:3" x14ac:dyDescent="0.25">
      <c r="A1065" t="str">
        <f>IF(AND(MOD(ROW(A1060)-1,3)=0,INDEX(artwork.xlsx!G:G,QUOTIENT(ROW(A1060)-1,3)+2)&lt;&gt;""),"/* "&amp;INDEX(artwork.xlsx!G:G,QUOTIENT(ROW(A1060)-1,3)+2)&amp;" */","  ")&amp;
IF(AND(INDEX(artwork.xlsx!F:F,QUOTIENT(ROW(A1060)-1,3)+2)&lt;&gt;""),"/* "&amp;INDEX(artwork.xlsx!F:F,QUOTIENT(ROW(A1060)-1,3)+2)&amp;" */","  ")&amp;IF(AND(ISERROR(MATCH("},",B1065:B$5003,0)), ISERROR(MATCH("    ];",$A$5:A1061,0))),"];","")</f>
        <v xml:space="preserve">    </v>
      </c>
      <c r="B1065" t="str">
        <f t="shared" si="25"/>
        <v>{</v>
      </c>
      <c r="C1065" s="18" t="str">
        <f>IF(AND(MOD(ROW(A1060)-1,3)=0, INDEX(artwork.xlsx!J:J,QUOTIENT(ROW(A1060)-1,3)+2)&lt;&gt;""),
     artwork.xlsx!$H$1&amp;": """ &amp;SUBSTITUTE(INDEX(artwork.xlsx!H:H,QUOTIENT(ROW(A1060)-1,3)+2)," ","") &amp;""",  " &amp;
     artwork.xlsx!$J$1&amp; ": """ &amp; INDEX(artwork.xlsx!J:J,QUOTIENT(ROW(A1060)-1,3)+2) &amp;""",  " &amp;
     artwork.xlsx!$L$1&amp; ": """ &amp; SUBSTITUTE(IF(LEFT(INDEX(artwork.xlsx!L:L,QUOTIENT(ROW(A1060)-1,3)+2),4)="http","",artwork.xlsx!$M$1) &amp; INDEX(artwork.xlsx!L:L,QUOTIENT(ROW(A1060)-1,3)+2),artwork.xlsx!$N$1,"") &amp; """,",
 IF(AND(MOD(ROW(A1060)-1,3)=1,INDEX(artwork.xlsx!J:J,QUOTIENT(ROW(A1060)-1,3)+2)&lt;&gt;""),
SUBSTITUTE(    artwork.xlsx!$K$1&amp;": '\\n" &amp;
SUBSTITUTE(SUBSTITUTE(SUBSTITUTE(SUBSTITUTE(SUBSTITUTE(INDEX(artwork.xlsx!K:K,QUOTIENT(ROW(A1060)-1,3)+2),"'","\'"),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IF(MOD(ROW(A1060)-1,3)=2,"","")))</f>
        <v>id: "gladiator",  frenchName: "Gladiateur",  artwork: "http://wiki.dominionstrategy.com/images/a/a7/GladiatorArt.jpg",</v>
      </c>
    </row>
    <row r="1066" spans="1:3" ht="240" x14ac:dyDescent="0.25">
      <c r="A1066" t="str">
        <f>IF(AND(MOD(ROW(A1061)-1,3)=0,INDEX(artwork.xlsx!G:G,QUOTIENT(ROW(A1061)-1,3)+2)&lt;&gt;""),"/* "&amp;INDEX(artwork.xlsx!G:G,QUOTIENT(ROW(A1061)-1,3)+2)&amp;" */","  ")&amp;
IF(AND(INDEX(artwork.xlsx!F:F,QUOTIENT(ROW(A1061)-1,3)+2)&lt;&gt;""),"/* "&amp;INDEX(artwork.xlsx!F:F,QUOTIENT(ROW(A1061)-1,3)+2)&amp;" */","  ")&amp;IF(AND(ISERROR(MATCH("},",B1066:B$5003,0)), ISERROR(MATCH("    ];",$A$5:A1065,0))),"];","")</f>
        <v xml:space="preserve">    </v>
      </c>
      <c r="B1066" t="str">
        <f t="shared" si="25"/>
        <v/>
      </c>
      <c r="C1066" s="18" t="str">
        <f>IF(AND(MOD(ROW(A1061)-1,3)=0, INDEX(artwork.xlsx!J:J,QUOTIENT(ROW(A1061)-1,3)+2)&lt;&gt;""),
     artwork.xlsx!$H$1&amp;": """ &amp;SUBSTITUTE(INDEX(artwork.xlsx!H:H,QUOTIENT(ROW(A1061)-1,3)+2)," ","") &amp;""",  " &amp;
     artwork.xlsx!$J$1&amp; ": """ &amp; INDEX(artwork.xlsx!J:J,QUOTIENT(ROW(A1061)-1,3)+2) &amp;""",  " &amp;
     artwork.xlsx!$L$1&amp; ": """ &amp; SUBSTITUTE(IF(LEFT(INDEX(artwork.xlsx!L:L,QUOTIENT(ROW(A1061)-1,3)+2),4)="http","",artwork.xlsx!$M$1) &amp; INDEX(artwork.xlsx!L:L,QUOTIENT(ROW(A1061)-1,3)+2),artwork.xlsx!$N$1,"") &amp; """,",
 IF(AND(MOD(ROW(A1061)-1,3)=1,INDEX(artwork.xlsx!J:J,QUOTIENT(ROW(A1061)-1,3)+2)&lt;&gt;""),
SUBSTITUTE(    artwork.xlsx!$K$1&amp;": '\\n" &amp;
SUBSTITUTE(SUBSTITUTE(SUBSTITUTE(SUBSTITUTE(SUBSTITUTE(INDEX(artwork.xlsx!K:K,QUOTIENT(ROW(A1061)-1,3)+2),"'","\'"),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IF(MOD(ROW(A1061)-1,3)=2,"","")))</f>
        <v>text_html: '\
&lt;div class="card-text" style="top:10px;"&gt;&lt;div style="position: relative; left:-15px;top:6px;"&gt;&lt;div style="font-weight: bold;"&gt;\
&lt;div style="display:inline;"&gt;+&lt;/div&gt;&lt;br&gt;\
&lt;/div&gt;&lt;/div&gt;&lt;div style="position:relative; top:10px;"&gt;&lt;div style="line-height:18.5px;"&gt;\
&lt;div style="display:inline;"&gt;&lt;div style="display:inline; font-size:18.5px;"&gt;Dévoilez une carte de votre main.&lt;/div&gt;&lt;/div&gt;&lt;br&gt;\
&lt;div style="display:inline;"&gt;&lt;div style="display:inline; font-size:18.5px;"&gt;Le joueur à votre gauche peut en&lt;/div&gt;&lt;/div&gt;&lt;br&gt;\
&lt;div style="display:inline;"&gt;&lt;div style="display:inline; font-size:18.5px;"&gt;dévoiler un exemplaire de sa main.&lt;/div&gt;&lt;/div&gt;&lt;br&gt;\
&lt;div style="display:inline;"&gt;&lt;div style="display:inline; font-size:18.5px;"&gt;S\'il ne le fait pas, +        et écartez&lt;/div&gt;&lt;/div&gt;&lt;br&gt;\
&lt;div style="display:inline;"&gt;&lt;div style="display:inline; font-size:18.5px;"&gt;un Gladiateur de la réserve.&lt;/div&gt;&lt;/div&gt;&lt;br&gt;\
&lt;/div&gt;&lt;/div&gt;\
&lt;div class="card-text-coin-icon" style="transform:scale(0.22); top:5.5px; display: inline;left:140px;"&gt;\
&lt;div class="card-text-coin-text-container" style="display:inline;"&gt;\
&lt;div class="card-text-coin-text" style="color: black; display:inline; top:8px;"&gt;2&lt;/div&gt;&lt;/div&gt;&lt;/div&gt;\
&lt;div class="card-text-coin-icon" style="transform:scale(0.2); top:107px; display: inline;left:162px;"&gt;\
&lt;div class="card-text-coin-text-container" style="display:inline;"&gt;\
&lt;div class="card-text-coin-text" style="color: black; display:inline; top:8px;"&gt;1&lt;/div&gt;&lt;/div&gt;&lt;/div&gt;&lt;/div&gt;'</v>
      </c>
    </row>
    <row r="1067" spans="1:3" x14ac:dyDescent="0.25">
      <c r="A1067" t="str">
        <f>IF(AND(MOD(ROW(A1062)-1,3)=0,INDEX(artwork.xlsx!G:G,QUOTIENT(ROW(A1062)-1,3)+2)&lt;&gt;""),"/* "&amp;INDEX(artwork.xlsx!G:G,QUOTIENT(ROW(A1062)-1,3)+2)&amp;" */","  ")&amp;
IF(AND(INDEX(artwork.xlsx!F:F,QUOTIENT(ROW(A1062)-1,3)+2)&lt;&gt;""),"/* "&amp;INDEX(artwork.xlsx!F:F,QUOTIENT(ROW(A1062)-1,3)+2)&amp;" */","  ")&amp;IF(AND(ISERROR(MATCH("},",B1067:B$5003,0)), ISERROR(MATCH("    ];",$A$5:A1063,0))),"];","")</f>
        <v xml:space="preserve">    </v>
      </c>
      <c r="B1067" t="str">
        <f t="shared" si="25"/>
        <v>},</v>
      </c>
      <c r="C1067" s="18" t="str">
        <f>IF(AND(MOD(ROW(A1062)-1,3)=0, INDEX(artwork.xlsx!J:J,QUOTIENT(ROW(A1062)-1,3)+2)&lt;&gt;""),
     artwork.xlsx!$H$1&amp;": """ &amp;SUBSTITUTE(INDEX(artwork.xlsx!H:H,QUOTIENT(ROW(A1062)-1,3)+2)," ","") &amp;""",  " &amp;
     artwork.xlsx!$J$1&amp; ": """ &amp; INDEX(artwork.xlsx!J:J,QUOTIENT(ROW(A1062)-1,3)+2) &amp;""",  " &amp;
     artwork.xlsx!$L$1&amp; ": """ &amp; SUBSTITUTE(IF(LEFT(INDEX(artwork.xlsx!L:L,QUOTIENT(ROW(A1062)-1,3)+2),4)="http","",artwork.xlsx!$M$1) &amp; INDEX(artwork.xlsx!L:L,QUOTIENT(ROW(A1062)-1,3)+2),artwork.xlsx!$N$1,"") &amp; """,",
 IF(AND(MOD(ROW(A1062)-1,3)=1,INDEX(artwork.xlsx!J:J,QUOTIENT(ROW(A1062)-1,3)+2)&lt;&gt;""),
SUBSTITUTE(    artwork.xlsx!$K$1&amp;": '\\n" &amp;
SUBSTITUTE(SUBSTITUTE(SUBSTITUTE(SUBSTITUTE(SUBSTITUTE(INDEX(artwork.xlsx!K:K,QUOTIENT(ROW(A1062)-1,3)+2),"'","\'"),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IF(MOD(ROW(A1062)-1,3)=2,"","")))</f>
        <v/>
      </c>
    </row>
    <row r="1068" spans="1:3" x14ac:dyDescent="0.25">
      <c r="A1068" t="str">
        <f>IF(AND(MOD(ROW(A1063)-1,3)=0,INDEX(artwork.xlsx!G:G,QUOTIENT(ROW(A1063)-1,3)+2)&lt;&gt;""),"/* "&amp;INDEX(artwork.xlsx!G:G,QUOTIENT(ROW(A1063)-1,3)+2)&amp;" */","  ")&amp;
IF(AND(INDEX(artwork.xlsx!F:F,QUOTIENT(ROW(A1063)-1,3)+2)&lt;&gt;""),"/* "&amp;INDEX(artwork.xlsx!F:F,QUOTIENT(ROW(A1063)-1,3)+2)&amp;" */","  ")&amp;IF(AND(ISERROR(MATCH("},",B1068:B$5003,0)), ISERROR(MATCH("    ];",$A$5:A1064,0))),"];","")</f>
        <v xml:space="preserve">  /* t */</v>
      </c>
      <c r="B1068" t="str">
        <f t="shared" si="25"/>
        <v>{</v>
      </c>
      <c r="C1068" s="18" t="str">
        <f>IF(AND(MOD(ROW(A1063)-1,3)=0, INDEX(artwork.xlsx!J:J,QUOTIENT(ROW(A1063)-1,3)+2)&lt;&gt;""),
     artwork.xlsx!$H$1&amp;": """ &amp;SUBSTITUTE(INDEX(artwork.xlsx!H:H,QUOTIENT(ROW(A1063)-1,3)+2)," ","") &amp;""",  " &amp;
     artwork.xlsx!$J$1&amp; ": """ &amp; INDEX(artwork.xlsx!J:J,QUOTIENT(ROW(A1063)-1,3)+2) &amp;""",  " &amp;
     artwork.xlsx!$L$1&amp; ": """ &amp; SUBSTITUTE(IF(LEFT(INDEX(artwork.xlsx!L:L,QUOTIENT(ROW(A1063)-1,3)+2),4)="http","",artwork.xlsx!$M$1) &amp; INDEX(artwork.xlsx!L:L,QUOTIENT(ROW(A1063)-1,3)+2),artwork.xlsx!$N$1,"") &amp; """,",
 IF(AND(MOD(ROW(A1063)-1,3)=1,INDEX(artwork.xlsx!J:J,QUOTIENT(ROW(A1063)-1,3)+2)&lt;&gt;""),
SUBSTITUTE(    artwork.xlsx!$K$1&amp;": '\\n" &amp;
SUBSTITUTE(SUBSTITUTE(SUBSTITUTE(SUBSTITUTE(SUBSTITUTE(INDEX(artwork.xlsx!K:K,QUOTIENT(ROW(A1063)-1,3)+2),"'","\'"),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IF(MOD(ROW(A1063)-1,3)=2,"","")))</f>
        <v>id: "fortune",  frenchName: "Fortune",  artwork: "http://wiki.dominionstrategy.com/images/f/fd/FortuneArt.jpg",</v>
      </c>
    </row>
    <row r="1069" spans="1:3" ht="195" x14ac:dyDescent="0.25">
      <c r="A1069" t="str">
        <f>IF(AND(MOD(ROW(A1064)-1,3)=0,INDEX(artwork.xlsx!G:G,QUOTIENT(ROW(A1064)-1,3)+2)&lt;&gt;""),"/* "&amp;INDEX(artwork.xlsx!G:G,QUOTIENT(ROW(A1064)-1,3)+2)&amp;" */","  ")&amp;
IF(AND(INDEX(artwork.xlsx!F:F,QUOTIENT(ROW(A1064)-1,3)+2)&lt;&gt;""),"/* "&amp;INDEX(artwork.xlsx!F:F,QUOTIENT(ROW(A1064)-1,3)+2)&amp;" */","  ")&amp;IF(AND(ISERROR(MATCH("},",B1069:B$5003,0)), ISERROR(MATCH("    ];",$A$5:A1068,0))),"];","")</f>
        <v xml:space="preserve">  /* t */</v>
      </c>
      <c r="B1069" t="str">
        <f t="shared" si="25"/>
        <v/>
      </c>
      <c r="C1069" s="18" t="str">
        <f>IF(AND(MOD(ROW(A1064)-1,3)=0, INDEX(artwork.xlsx!J:J,QUOTIENT(ROW(A1064)-1,3)+2)&lt;&gt;""),
     artwork.xlsx!$H$1&amp;": """ &amp;SUBSTITUTE(INDEX(artwork.xlsx!H:H,QUOTIENT(ROW(A1064)-1,3)+2)," ","") &amp;""",  " &amp;
     artwork.xlsx!$J$1&amp; ": """ &amp; INDEX(artwork.xlsx!J:J,QUOTIENT(ROW(A1064)-1,3)+2) &amp;""",  " &amp;
     artwork.xlsx!$L$1&amp; ": """ &amp; SUBSTITUTE(IF(LEFT(INDEX(artwork.xlsx!L:L,QUOTIENT(ROW(A1064)-1,3)+2),4)="http","",artwork.xlsx!$M$1) &amp; INDEX(artwork.xlsx!L:L,QUOTIENT(ROW(A1064)-1,3)+2),artwork.xlsx!$N$1,"") &amp; """,",
 IF(AND(MOD(ROW(A1064)-1,3)=1,INDEX(artwork.xlsx!J:J,QUOTIENT(ROW(A1064)-1,3)+2)&lt;&gt;""),
SUBSTITUTE(    artwork.xlsx!$K$1&amp;": '\\n" &amp;
SUBSTITUTE(SUBSTITUTE(SUBSTITUTE(SUBSTITUTE(SUBSTITUTE(INDEX(artwork.xlsx!K:K,QUOTIENT(ROW(A1064)-1,3)+2),"'","\'"),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IF(MOD(ROW(A1064)-1,3)=2,"","")))</f>
        <v>text_html: '\
&lt;div class="card-text" style="top:20px;"&gt;&lt;div style="position:relative; top:-5px;"&gt;&lt;div style="font-weight: bold;"&gt;\
&lt;div style="display:inline;"&gt;&lt;div style="display:inline; font-size:28px;"&gt;+1 Achat&lt;/div&gt;&lt;/div&gt;&lt;br&gt;\
&lt;/div&gt;&lt;/div&gt;&lt;div style="position:relative; top:0px;"&gt;&lt;div style="line-height:18.5px;"&gt;\
&lt;div style="display:inline;"&gt;&lt;div style="display:inline; font-size:18.5px;"&gt;Doublez votre       si vous ne l\'avez&lt;/div&gt;&lt;/div&gt;&lt;br&gt;\
&lt;div style="display:inline;"&gt;&lt;div style="display:inline; font-size:18.5px;"&gt;pas déjà fait ce tour-ci.&lt;/div&gt;&lt;/div&gt;&lt;br&gt;\
&lt;/div&gt;&lt;/div&gt;&lt;div class="horizontal-line" style="width:200px; height:3px;margin-top:15px;"&gt;&lt;/div&gt;&lt;div style="position:relative; top:7px;"&gt;&lt;div style="line-height:18.5px;"&gt;\
&lt;div style="display:inline;"&gt;&lt;div style="display:inline; font-size:18.5px;"&gt;Lorsque vous recevez cette carte,&lt;/div&gt;&lt;/div&gt;&lt;br&gt;\
&lt;div style="display:inline;"&gt;&lt;div style="display:inline; font-size:18.5px;"&gt;recevez un Or par Gladiateur en jeu.&lt;/div&gt;&lt;/div&gt;&lt;br&gt;\
&lt;/div&gt;&lt;/div&gt;\
&lt;div class="card-text-coin-icon" style="transform:scale(0.2); top:31px; display: inline;left:121px;"&gt;\
&lt;div class="card-text-coin-text-container" style="display:inline;"&gt;\
&lt;div class="card-text-coin-text" style="color: black; display:inline; top:8px;"&gt;&lt;/div&gt;&lt;/div&gt;&lt;/div&gt;&lt;/div&gt;'</v>
      </c>
    </row>
    <row r="1070" spans="1:3" x14ac:dyDescent="0.25">
      <c r="A1070" t="str">
        <f>IF(AND(MOD(ROW(A1065)-1,3)=0,INDEX(artwork.xlsx!G:G,QUOTIENT(ROW(A1065)-1,3)+2)&lt;&gt;""),"/* "&amp;INDEX(artwork.xlsx!G:G,QUOTIENT(ROW(A1065)-1,3)+2)&amp;" */","  ")&amp;
IF(AND(INDEX(artwork.xlsx!F:F,QUOTIENT(ROW(A1065)-1,3)+2)&lt;&gt;""),"/* "&amp;INDEX(artwork.xlsx!F:F,QUOTIENT(ROW(A1065)-1,3)+2)&amp;" */","  ")&amp;IF(AND(ISERROR(MATCH("},",B1070:B$5003,0)), ISERROR(MATCH("    ];",$A$5:A1066,0))),"];","")</f>
        <v xml:space="preserve">  /* t */</v>
      </c>
      <c r="B1070" t="str">
        <f t="shared" si="25"/>
        <v>},</v>
      </c>
      <c r="C1070" s="18" t="str">
        <f>IF(AND(MOD(ROW(A1065)-1,3)=0, INDEX(artwork.xlsx!J:J,QUOTIENT(ROW(A1065)-1,3)+2)&lt;&gt;""),
     artwork.xlsx!$H$1&amp;": """ &amp;SUBSTITUTE(INDEX(artwork.xlsx!H:H,QUOTIENT(ROW(A1065)-1,3)+2)," ","") &amp;""",  " &amp;
     artwork.xlsx!$J$1&amp; ": """ &amp; INDEX(artwork.xlsx!J:J,QUOTIENT(ROW(A1065)-1,3)+2) &amp;""",  " &amp;
     artwork.xlsx!$L$1&amp; ": """ &amp; SUBSTITUTE(IF(LEFT(INDEX(artwork.xlsx!L:L,QUOTIENT(ROW(A1065)-1,3)+2),4)="http","",artwork.xlsx!$M$1) &amp; INDEX(artwork.xlsx!L:L,QUOTIENT(ROW(A1065)-1,3)+2),artwork.xlsx!$N$1,"") &amp; """,",
 IF(AND(MOD(ROW(A1065)-1,3)=1,INDEX(artwork.xlsx!J:J,QUOTIENT(ROW(A1065)-1,3)+2)&lt;&gt;""),
SUBSTITUTE(    artwork.xlsx!$K$1&amp;": '\\n" &amp;
SUBSTITUTE(SUBSTITUTE(SUBSTITUTE(SUBSTITUTE(SUBSTITUTE(INDEX(artwork.xlsx!K:K,QUOTIENT(ROW(A1065)-1,3)+2),"'","\'"),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IF(MOD(ROW(A1065)-1,3)=2,"","")))</f>
        <v/>
      </c>
    </row>
    <row r="1071" spans="1:3" x14ac:dyDescent="0.25">
      <c r="A1071" t="str">
        <f>IF(AND(MOD(ROW(A1066)-1,3)=0,INDEX(artwork.xlsx!G:G,QUOTIENT(ROW(A1066)-1,3)+2)&lt;&gt;""),"/* "&amp;INDEX(artwork.xlsx!G:G,QUOTIENT(ROW(A1066)-1,3)+2)&amp;" */","  ")&amp;
IF(AND(INDEX(artwork.xlsx!F:F,QUOTIENT(ROW(A1066)-1,3)+2)&lt;&gt;""),"/* "&amp;INDEX(artwork.xlsx!F:F,QUOTIENT(ROW(A1066)-1,3)+2)&amp;" */","  ")&amp;IF(AND(ISERROR(MATCH("},",B1071:B$5003,0)), ISERROR(MATCH("    ];",$A$5:A1067,0))),"];","")</f>
        <v xml:space="preserve">    </v>
      </c>
      <c r="B1071" t="str">
        <f t="shared" si="25"/>
        <v>{</v>
      </c>
      <c r="C1071" s="18" t="str">
        <f>IF(AND(MOD(ROW(A1066)-1,3)=0, INDEX(artwork.xlsx!J:J,QUOTIENT(ROW(A1066)-1,3)+2)&lt;&gt;""),
     artwork.xlsx!$H$1&amp;": """ &amp;SUBSTITUTE(INDEX(artwork.xlsx!H:H,QUOTIENT(ROW(A1066)-1,3)+2)," ","") &amp;""",  " &amp;
     artwork.xlsx!$J$1&amp; ": """ &amp; INDEX(artwork.xlsx!J:J,QUOTIENT(ROW(A1066)-1,3)+2) &amp;""",  " &amp;
     artwork.xlsx!$L$1&amp; ": """ &amp; SUBSTITUTE(IF(LEFT(INDEX(artwork.xlsx!L:L,QUOTIENT(ROW(A1066)-1,3)+2),4)="http","",artwork.xlsx!$M$1) &amp; INDEX(artwork.xlsx!L:L,QUOTIENT(ROW(A1066)-1,3)+2),artwork.xlsx!$N$1,"") &amp; """,",
 IF(AND(MOD(ROW(A1066)-1,3)=1,INDEX(artwork.xlsx!J:J,QUOTIENT(ROW(A1066)-1,3)+2)&lt;&gt;""),
SUBSTITUTE(    artwork.xlsx!$K$1&amp;": '\\n" &amp;
SUBSTITUTE(SUBSTITUTE(SUBSTITUTE(SUBSTITUTE(SUBSTITUTE(INDEX(artwork.xlsx!K:K,QUOTIENT(ROW(A1066)-1,3)+2),"'","\'"),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IF(MOD(ROW(A1066)-1,3)=2,"","")))</f>
        <v>id: "sacrifice",  frenchName: "Sacrifice",  artwork: "http://wiki.dominionstrategy.com/images/d/d7/SacrificeArt.jpg",</v>
      </c>
    </row>
    <row r="1072" spans="1:3" ht="255" x14ac:dyDescent="0.25">
      <c r="A1072" t="str">
        <f>IF(AND(MOD(ROW(A1067)-1,3)=0,INDEX(artwork.xlsx!G:G,QUOTIENT(ROW(A1067)-1,3)+2)&lt;&gt;""),"/* "&amp;INDEX(artwork.xlsx!G:G,QUOTIENT(ROW(A1067)-1,3)+2)&amp;" */","  ")&amp;
IF(AND(INDEX(artwork.xlsx!F:F,QUOTIENT(ROW(A1067)-1,3)+2)&lt;&gt;""),"/* "&amp;INDEX(artwork.xlsx!F:F,QUOTIENT(ROW(A1067)-1,3)+2)&amp;" */","  ")&amp;IF(AND(ISERROR(MATCH("},",B1072:B$5003,0)), ISERROR(MATCH("    ];",$A$5:A1071,0))),"];","")</f>
        <v xml:space="preserve">    </v>
      </c>
      <c r="B1072" t="str">
        <f t="shared" si="25"/>
        <v/>
      </c>
      <c r="C1072" s="18" t="str">
        <f>IF(AND(MOD(ROW(A1067)-1,3)=0, INDEX(artwork.xlsx!J:J,QUOTIENT(ROW(A1067)-1,3)+2)&lt;&gt;""),
     artwork.xlsx!$H$1&amp;": """ &amp;SUBSTITUTE(INDEX(artwork.xlsx!H:H,QUOTIENT(ROW(A1067)-1,3)+2)," ","") &amp;""",  " &amp;
     artwork.xlsx!$J$1&amp; ": """ &amp; INDEX(artwork.xlsx!J:J,QUOTIENT(ROW(A1067)-1,3)+2) &amp;""",  " &amp;
     artwork.xlsx!$L$1&amp; ": """ &amp; SUBSTITUTE(IF(LEFT(INDEX(artwork.xlsx!L:L,QUOTIENT(ROW(A1067)-1,3)+2),4)="http","",artwork.xlsx!$M$1) &amp; INDEX(artwork.xlsx!L:L,QUOTIENT(ROW(A1067)-1,3)+2),artwork.xlsx!$N$1,"") &amp; """,",
 IF(AND(MOD(ROW(A1067)-1,3)=1,INDEX(artwork.xlsx!J:J,QUOTIENT(ROW(A1067)-1,3)+2)&lt;&gt;""),
SUBSTITUTE(    artwork.xlsx!$K$1&amp;": '\\n" &amp;
SUBSTITUTE(SUBSTITUTE(SUBSTITUTE(SUBSTITUTE(SUBSTITUTE(INDEX(artwork.xlsx!K:K,QUOTIENT(ROW(A1067)-1,3)+2),"'","\'"),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IF(MOD(ROW(A1067)-1,3)=2,"","")))</f>
        <v>text_html: '\
&lt;div class="card-text" style="top:20px;"&gt;\
&lt;div style="display:inline;"&gt;&lt;div style="display:inline; font-size:19px;"&gt;Écartez une carte de votre main.&lt;/div&gt;&lt;/div&gt;&lt;br&gt;\
&lt;div style="display:inline;"&gt;&lt;div style="display:inline; font-size:19px;"&gt;Si c\'est une carte...&lt;/div&gt;&lt;/div&gt;&lt;br&gt;\
&lt;div style="display:inline;"&gt;&lt;div style="display:inline; font-size:19px;"&gt;Action, &lt;div style="display: inline; font-weight: bold;"&gt;+2 Cartes, +2 Actions&lt;/div&gt;&lt;/div&gt;&lt;/div&gt;&lt;br&gt;\
&lt;div style="display:inline;"&gt;&lt;div style="display:inline; font-size:19px;"&gt;&lt;div style="display: inline; position: relative; left:-74px;"&gt;Trésor,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left:-30px;"&gt;\
&lt;div class="card-text-coin-icon" style="transform:scale(0.18); top:0px; display: inline;left:-0.1px;"&gt;\
&lt;div class="card-text-coin-text-container" style="display:inline;"&gt;\
&lt;div class="card-text-coin-text" style="color: black; display:inline; top:8px;"&gt;2&lt;/div&gt;&lt;/div&gt;&lt;/div&gt;&lt;/div&gt;&lt;/div&gt;&lt;/div&gt;&lt;br&gt;\
&lt;div style="display:inline;"&gt;&lt;div style="display:inline; font-size:19px;"&gt;&lt;div style="display: inline; position: relative; left:-80px;"&gt;Victoire,&lt;/div&gt;&lt;div style="display: inline; position: relative; left:-28px;"&gt;&lt;div style="display: inline; font-weight: bold;"&gt;+&lt;/div&gt;&lt;/div&gt;\
&lt;div class="card-text-vp-icon-container" style="display:inline; transform:scale(0.18); top:125px;left:168px;"&gt;\
&lt;div class="card-text-vp-text-container"&gt;\
&lt;div class="card-text-vp-text" style="top:8px;"&gt;2&lt;/div&gt;&lt;/div&gt;\
&lt;div class="card-text-vp-icon"&gt;&lt;/div&gt;&lt;/div&gt;&lt;/div&gt;&lt;/div&gt;&lt;br&gt;\
&lt;/div&gt;'</v>
      </c>
    </row>
    <row r="1073" spans="1:3" x14ac:dyDescent="0.25">
      <c r="A1073" t="str">
        <f>IF(AND(MOD(ROW(A1068)-1,3)=0,INDEX(artwork.xlsx!G:G,QUOTIENT(ROW(A1068)-1,3)+2)&lt;&gt;""),"/* "&amp;INDEX(artwork.xlsx!G:G,QUOTIENT(ROW(A1068)-1,3)+2)&amp;" */","  ")&amp;
IF(AND(INDEX(artwork.xlsx!F:F,QUOTIENT(ROW(A1068)-1,3)+2)&lt;&gt;""),"/* "&amp;INDEX(artwork.xlsx!F:F,QUOTIENT(ROW(A1068)-1,3)+2)&amp;" */","  ")&amp;IF(AND(ISERROR(MATCH("},",B1073:B$5003,0)), ISERROR(MATCH("    ];",$A$5:A1069,0))),"];","")</f>
        <v xml:space="preserve">    </v>
      </c>
      <c r="B1073" t="str">
        <f t="shared" si="25"/>
        <v>},</v>
      </c>
      <c r="C1073" s="18" t="str">
        <f>IF(AND(MOD(ROW(A1068)-1,3)=0, INDEX(artwork.xlsx!J:J,QUOTIENT(ROW(A1068)-1,3)+2)&lt;&gt;""),
     artwork.xlsx!$H$1&amp;": """ &amp;SUBSTITUTE(INDEX(artwork.xlsx!H:H,QUOTIENT(ROW(A1068)-1,3)+2)," ","") &amp;""",  " &amp;
     artwork.xlsx!$J$1&amp; ": """ &amp; INDEX(artwork.xlsx!J:J,QUOTIENT(ROW(A1068)-1,3)+2) &amp;""",  " &amp;
     artwork.xlsx!$L$1&amp; ": """ &amp; SUBSTITUTE(IF(LEFT(INDEX(artwork.xlsx!L:L,QUOTIENT(ROW(A1068)-1,3)+2),4)="http","",artwork.xlsx!$M$1) &amp; INDEX(artwork.xlsx!L:L,QUOTIENT(ROW(A1068)-1,3)+2),artwork.xlsx!$N$1,"") &amp; """,",
 IF(AND(MOD(ROW(A1068)-1,3)=1,INDEX(artwork.xlsx!J:J,QUOTIENT(ROW(A1068)-1,3)+2)&lt;&gt;""),
SUBSTITUTE(    artwork.xlsx!$K$1&amp;": '\\n" &amp;
SUBSTITUTE(SUBSTITUTE(SUBSTITUTE(SUBSTITUTE(SUBSTITUTE(INDEX(artwork.xlsx!K:K,QUOTIENT(ROW(A1068)-1,3)+2),"'","\'"),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IF(MOD(ROW(A1068)-1,3)=2,"","")))</f>
        <v/>
      </c>
    </row>
    <row r="1074" spans="1:3" x14ac:dyDescent="0.25">
      <c r="A1074" t="str">
        <f>IF(AND(MOD(ROW(A1069)-1,3)=0,INDEX(artwork.xlsx!G:G,QUOTIENT(ROW(A1069)-1,3)+2)&lt;&gt;""),"/* "&amp;INDEX(artwork.xlsx!G:G,QUOTIENT(ROW(A1069)-1,3)+2)&amp;" */","  ")&amp;
IF(AND(INDEX(artwork.xlsx!F:F,QUOTIENT(ROW(A1069)-1,3)+2)&lt;&gt;""),"/* "&amp;INDEX(artwork.xlsx!F:F,QUOTIENT(ROW(A1069)-1,3)+2)&amp;" */","  ")&amp;IF(AND(ISERROR(MATCH("},",B1074:B$5003,0)), ISERROR(MATCH("    ];",$A$5:A1070,0))),"];","")</f>
        <v xml:space="preserve">    </v>
      </c>
      <c r="B1074" t="str">
        <f t="shared" si="25"/>
        <v>{</v>
      </c>
      <c r="C1074" s="18" t="str">
        <f>IF(AND(MOD(ROW(A1069)-1,3)=0, INDEX(artwork.xlsx!J:J,QUOTIENT(ROW(A1069)-1,3)+2)&lt;&gt;""),
     artwork.xlsx!$H$1&amp;": """ &amp;SUBSTITUTE(INDEX(artwork.xlsx!H:H,QUOTIENT(ROW(A1069)-1,3)+2)," ","") &amp;""",  " &amp;
     artwork.xlsx!$J$1&amp; ": """ &amp; INDEX(artwork.xlsx!J:J,QUOTIENT(ROW(A1069)-1,3)+2) &amp;""",  " &amp;
     artwork.xlsx!$L$1&amp; ": """ &amp; SUBSTITUTE(IF(LEFT(INDEX(artwork.xlsx!L:L,QUOTIENT(ROW(A1069)-1,3)+2),4)="http","",artwork.xlsx!$M$1) &amp; INDEX(artwork.xlsx!L:L,QUOTIENT(ROW(A1069)-1,3)+2),artwork.xlsx!$N$1,"") &amp; """,",
 IF(AND(MOD(ROW(A1069)-1,3)=1,INDEX(artwork.xlsx!J:J,QUOTIENT(ROW(A1069)-1,3)+2)&lt;&gt;""),
SUBSTITUTE(    artwork.xlsx!$K$1&amp;": '\\n" &amp;
SUBSTITUTE(SUBSTITUTE(SUBSTITUTE(SUBSTITUTE(SUBSTITUTE(INDEX(artwork.xlsx!K:K,QUOTIENT(ROW(A1069)-1,3)+2),"'","\'"),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IF(MOD(ROW(A1069)-1,3)=2,"","")))</f>
        <v>id: "temple",  frenchName: "Temple",  artwork: "http://wiki.dominionstrategy.com/images/5/56/TempleArt.jpg",</v>
      </c>
    </row>
    <row r="1075" spans="1:3" ht="315" x14ac:dyDescent="0.25">
      <c r="A1075" t="str">
        <f>IF(AND(MOD(ROW(A1070)-1,3)=0,INDEX(artwork.xlsx!G:G,QUOTIENT(ROW(A1070)-1,3)+2)&lt;&gt;""),"/* "&amp;INDEX(artwork.xlsx!G:G,QUOTIENT(ROW(A1070)-1,3)+2)&amp;" */","  ")&amp;
IF(AND(INDEX(artwork.xlsx!F:F,QUOTIENT(ROW(A1070)-1,3)+2)&lt;&gt;""),"/* "&amp;INDEX(artwork.xlsx!F:F,QUOTIENT(ROW(A1070)-1,3)+2)&amp;" */","  ")&amp;IF(AND(ISERROR(MATCH("},",B1075:B$5003,0)), ISERROR(MATCH("    ];",$A$5:A1074,0))),"];","")</f>
        <v xml:space="preserve">    </v>
      </c>
      <c r="B1075" t="str">
        <f t="shared" si="25"/>
        <v/>
      </c>
      <c r="C1075" s="18" t="str">
        <f>IF(AND(MOD(ROW(A1070)-1,3)=0, INDEX(artwork.xlsx!J:J,QUOTIENT(ROW(A1070)-1,3)+2)&lt;&gt;""),
     artwork.xlsx!$H$1&amp;": """ &amp;SUBSTITUTE(INDEX(artwork.xlsx!H:H,QUOTIENT(ROW(A1070)-1,3)+2)," ","") &amp;""",  " &amp;
     artwork.xlsx!$J$1&amp; ": """ &amp; INDEX(artwork.xlsx!J:J,QUOTIENT(ROW(A1070)-1,3)+2) &amp;""",  " &amp;
     artwork.xlsx!$L$1&amp; ": """ &amp; SUBSTITUTE(IF(LEFT(INDEX(artwork.xlsx!L:L,QUOTIENT(ROW(A1070)-1,3)+2),4)="http","",artwork.xlsx!$M$1) &amp; INDEX(artwork.xlsx!L:L,QUOTIENT(ROW(A1070)-1,3)+2),artwork.xlsx!$N$1,"") &amp; """,",
 IF(AND(MOD(ROW(A1070)-1,3)=1,INDEX(artwork.xlsx!J:J,QUOTIENT(ROW(A1070)-1,3)+2)&lt;&gt;""),
SUBSTITUTE(    artwork.xlsx!$K$1&amp;": '\\n" &amp;
SUBSTITUTE(SUBSTITUTE(SUBSTITUTE(SUBSTITUTE(SUBSTITUTE(INDEX(artwork.xlsx!K:K,QUOTIENT(ROW(A1070)-1,3)+2),"'","\'"),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IF(MOD(ROW(A1070)-1,3)=2,"","")))</f>
        <v>text_html: '\
&lt;div class="card-text" style="top:20px;"&gt;&lt;div style="position:relative; top:18px;"&gt;&lt;div style="line-height:18.5px;"&gt;\
&lt;div style="display:inline;"&gt;&lt;div style="display:inline; font-size:18.5px;"&gt;Écartez entre 1 et 3 cartes de noms&lt;/div&gt;&lt;/div&gt;&lt;br&gt;\
&lt;div style="display:inline;"&gt;&lt;div style="display:inline; font-size:18.5px;"&gt;différents de votre main.&lt;/div&gt;&lt;/div&gt;&lt;br&gt;\
&lt;div style="display:inline;"&gt;&lt;div style="display:inline; font-size:18.5px;"&gt;Ajoutez        à la pile des Temples.&lt;/div&gt;&lt;/div&gt;&lt;br&gt;\
&lt;/div&gt;&lt;/div&gt;&lt;div class="horizontal-line" style="width:200px; height:3px;margin-top:28px;"&gt;&lt;/div&gt;&lt;div style="position:relative; top:5px;"&gt;&lt;div style="line-height:18.5px;"&gt;\
&lt;div style="display:inline;"&gt;&lt;div style="display:inline; font-size:18.5px;"&gt;Lorsque vous recevez cette carte&lt;/div&gt;&lt;/div&gt;&lt;br&gt;\
&lt;div style="display:inline;"&gt;&lt;div style="display:inline; font-size:18.5px;"&gt;prenez les       de la pile des Temples.&lt;/div&gt;&lt;/div&gt;&lt;br&gt;\
&lt;/div&gt;&lt;/div&gt;\
&lt;div class="card-text-vp-icon-container" style="display:inline; transform:scale(0.2); top:-7px;left:140px;"&gt;\
&lt;div class="card-text-vp-text-container"&gt;\
&lt;div class="card-text-vp-text" style="top:8px;"&gt;+1&lt;/div&gt;&lt;/div&gt;\
&lt;div class="card-text-vp-icon"&gt;&lt;/div&gt;&lt;/div&gt;\
&lt;div class="card-text-vp-icon-container" style="display:inline; transform:scale(0.18); top:63px;left:88px;"&gt;\
&lt;div class="card-text-vp-text-container"&gt;\
&lt;div class="card-text-vp-text" style="top:8px;"&gt;1&lt;/div&gt;&lt;/div&gt;\
&lt;div class="card-text-vp-icon"&gt;&lt;/div&gt;&lt;/div&gt;\
&lt;div class="card-text-vp-icon-container" style="display:inline; transform:scale(0.19); top:125px;left:86px;"&gt;\
&lt;div class="card-text-vp-text-container"&gt;\
&lt;div class="card-text-vp-text" style="top:8px;"&gt;&lt;/div&gt;&lt;/div&gt;\
&lt;div class="card-text-vp-icon"&gt;&lt;/div&gt;&lt;/div&gt;&lt;/div&gt;'</v>
      </c>
    </row>
    <row r="1076" spans="1:3" x14ac:dyDescent="0.25">
      <c r="A1076" t="str">
        <f>IF(AND(MOD(ROW(A1071)-1,3)=0,INDEX(artwork.xlsx!G:G,QUOTIENT(ROW(A1071)-1,3)+2)&lt;&gt;""),"/* "&amp;INDEX(artwork.xlsx!G:G,QUOTIENT(ROW(A1071)-1,3)+2)&amp;" */","  ")&amp;
IF(AND(INDEX(artwork.xlsx!F:F,QUOTIENT(ROW(A1071)-1,3)+2)&lt;&gt;""),"/* "&amp;INDEX(artwork.xlsx!F:F,QUOTIENT(ROW(A1071)-1,3)+2)&amp;" */","  ")&amp;IF(AND(ISERROR(MATCH("},",B1076:B$5003,0)), ISERROR(MATCH("    ];",$A$5:A1072,0))),"];","")</f>
        <v xml:space="preserve">    </v>
      </c>
      <c r="B1076" t="str">
        <f t="shared" si="25"/>
        <v>},</v>
      </c>
      <c r="C1076" s="18" t="str">
        <f>IF(AND(MOD(ROW(A1071)-1,3)=0, INDEX(artwork.xlsx!J:J,QUOTIENT(ROW(A1071)-1,3)+2)&lt;&gt;""),
     artwork.xlsx!$H$1&amp;": """ &amp;SUBSTITUTE(INDEX(artwork.xlsx!H:H,QUOTIENT(ROW(A1071)-1,3)+2)," ","") &amp;""",  " &amp;
     artwork.xlsx!$J$1&amp; ": """ &amp; INDEX(artwork.xlsx!J:J,QUOTIENT(ROW(A1071)-1,3)+2) &amp;""",  " &amp;
     artwork.xlsx!$L$1&amp; ": """ &amp; SUBSTITUTE(IF(LEFT(INDEX(artwork.xlsx!L:L,QUOTIENT(ROW(A1071)-1,3)+2),4)="http","",artwork.xlsx!$M$1) &amp; INDEX(artwork.xlsx!L:L,QUOTIENT(ROW(A1071)-1,3)+2),artwork.xlsx!$N$1,"") &amp; """,",
 IF(AND(MOD(ROW(A1071)-1,3)=1,INDEX(artwork.xlsx!J:J,QUOTIENT(ROW(A1071)-1,3)+2)&lt;&gt;""),
SUBSTITUTE(    artwork.xlsx!$K$1&amp;": '\\n" &amp;
SUBSTITUTE(SUBSTITUTE(SUBSTITUTE(SUBSTITUTE(SUBSTITUTE(INDEX(artwork.xlsx!K:K,QUOTIENT(ROW(A1071)-1,3)+2),"'","\'"),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IF(MOD(ROW(A1071)-1,3)=2,"","")))</f>
        <v/>
      </c>
    </row>
    <row r="1077" spans="1:3" x14ac:dyDescent="0.25">
      <c r="A1077" t="str">
        <f>IF(AND(MOD(ROW(A1072)-1,3)=0,INDEX(artwork.xlsx!G:G,QUOTIENT(ROW(A1072)-1,3)+2)&lt;&gt;""),"/* "&amp;INDEX(artwork.xlsx!G:G,QUOTIENT(ROW(A1072)-1,3)+2)&amp;" */","  ")&amp;
IF(AND(INDEX(artwork.xlsx!F:F,QUOTIENT(ROW(A1072)-1,3)+2)&lt;&gt;""),"/* "&amp;INDEX(artwork.xlsx!F:F,QUOTIENT(ROW(A1072)-1,3)+2)&amp;" */","  ")&amp;IF(AND(ISERROR(MATCH("},",B1077:B$5003,0)), ISERROR(MATCH("    ];",$A$5:A1073,0))),"];","")</f>
        <v xml:space="preserve">    </v>
      </c>
      <c r="B1077" t="str">
        <f t="shared" si="25"/>
        <v>{</v>
      </c>
      <c r="C1077" s="18" t="str">
        <f>IF(AND(MOD(ROW(A1072)-1,3)=0, INDEX(artwork.xlsx!J:J,QUOTIENT(ROW(A1072)-1,3)+2)&lt;&gt;""),
     artwork.xlsx!$H$1&amp;": """ &amp;SUBSTITUTE(INDEX(artwork.xlsx!H:H,QUOTIENT(ROW(A1072)-1,3)+2)," ","") &amp;""",  " &amp;
     artwork.xlsx!$J$1&amp; ": """ &amp; INDEX(artwork.xlsx!J:J,QUOTIENT(ROW(A1072)-1,3)+2) &amp;""",  " &amp;
     artwork.xlsx!$L$1&amp; ": """ &amp; SUBSTITUTE(IF(LEFT(INDEX(artwork.xlsx!L:L,QUOTIENT(ROW(A1072)-1,3)+2),4)="http","",artwork.xlsx!$M$1) &amp; INDEX(artwork.xlsx!L:L,QUOTIENT(ROW(A1072)-1,3)+2),artwork.xlsx!$N$1,"") &amp; """,",
 IF(AND(MOD(ROW(A1072)-1,3)=1,INDEX(artwork.xlsx!J:J,QUOTIENT(ROW(A1072)-1,3)+2)&lt;&gt;""),
SUBSTITUTE(    artwork.xlsx!$K$1&amp;": '\\n" &amp;
SUBSTITUTE(SUBSTITUTE(SUBSTITUTE(SUBSTITUTE(SUBSTITUTE(INDEX(artwork.xlsx!K:K,QUOTIENT(ROW(A1072)-1,3)+2),"'","\'"),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IF(MOD(ROW(A1072)-1,3)=2,"","")))</f>
        <v>id: "villa",  frenchName: "Villa",  artwork: "http://wiki.dominionstrategy.com/images/0/03/VillaArt.jpg",</v>
      </c>
    </row>
    <row r="1078" spans="1:3" ht="210" x14ac:dyDescent="0.25">
      <c r="A1078" t="str">
        <f>IF(AND(MOD(ROW(A1073)-1,3)=0,INDEX(artwork.xlsx!G:G,QUOTIENT(ROW(A1073)-1,3)+2)&lt;&gt;""),"/* "&amp;INDEX(artwork.xlsx!G:G,QUOTIENT(ROW(A1073)-1,3)+2)&amp;" */","  ")&amp;
IF(AND(INDEX(artwork.xlsx!F:F,QUOTIENT(ROW(A1073)-1,3)+2)&lt;&gt;""),"/* "&amp;INDEX(artwork.xlsx!F:F,QUOTIENT(ROW(A1073)-1,3)+2)&amp;" */","  ")&amp;IF(AND(ISERROR(MATCH("},",B1078:B$5003,0)), ISERROR(MATCH("    ];",$A$5:A1077,0))),"];","")</f>
        <v xml:space="preserve">    </v>
      </c>
      <c r="B1078" t="str">
        <f t="shared" si="25"/>
        <v/>
      </c>
      <c r="C1078" s="18" t="str">
        <f>IF(AND(MOD(ROW(A1073)-1,3)=0, INDEX(artwork.xlsx!J:J,QUOTIENT(ROW(A1073)-1,3)+2)&lt;&gt;""),
     artwork.xlsx!$H$1&amp;": """ &amp;SUBSTITUTE(INDEX(artwork.xlsx!H:H,QUOTIENT(ROW(A1073)-1,3)+2)," ","") &amp;""",  " &amp;
     artwork.xlsx!$J$1&amp; ": """ &amp; INDEX(artwork.xlsx!J:J,QUOTIENT(ROW(A1073)-1,3)+2) &amp;""",  " &amp;
     artwork.xlsx!$L$1&amp; ": """ &amp; SUBSTITUTE(IF(LEFT(INDEX(artwork.xlsx!L:L,QUOTIENT(ROW(A1073)-1,3)+2),4)="http","",artwork.xlsx!$M$1) &amp; INDEX(artwork.xlsx!L:L,QUOTIENT(ROW(A1073)-1,3)+2),artwork.xlsx!$N$1,"") &amp; """,",
 IF(AND(MOD(ROW(A1073)-1,3)=1,INDEX(artwork.xlsx!J:J,QUOTIENT(ROW(A1073)-1,3)+2)&lt;&gt;""),
SUBSTITUTE(    artwork.xlsx!$K$1&amp;": '\\n" &amp;
SUBSTITUTE(SUBSTITUTE(SUBSTITUTE(SUBSTITUTE(SUBSTITUTE(INDEX(artwork.xlsx!K:K,QUOTIENT(ROW(A1073)-1,3)+2),"'","\'"),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IF(MOD(ROW(A1073)-1,3)=2,"","")))</f>
        <v>text_html: '\
&lt;div class="card-text" style="top:5px;"&gt;&lt;div style="font-weight: bold;"&gt;&lt;div style="line-height:22px;"&gt;\
&lt;div style="display:inline;"&gt;&lt;div style="display:inline; font-size:22px;"&gt;+2 Actions&lt;/div&gt;&lt;/div&gt;&lt;br&gt;\
&lt;div style="display:inline;"&gt;&lt;div style="display:inline; font-size:22px;"&gt;+1 Achat&lt;/div&gt;&lt;/div&gt;&lt;br&gt;\
&lt;div style="display:inline;"&gt;&lt;div style="display:inline; font-size:22px;"&gt;&lt;div style="position: relative; left:-12px;top:1px;"&gt;+&lt;/div&gt;&lt;/div&gt;&lt;/div&gt;&lt;br&gt;\
&lt;/div&gt;&lt;/div&gt;&lt;div class="horizontal-line" style="width:200px; height:3px;margin-top:-18px;"&gt;&lt;/div&gt;&lt;div style="position:relative; top:0px;"&gt;&lt;div style="line-height:19px;"&gt;\
&lt;div style="display:inline;"&gt;&lt;div style="display:inline; font-size:19px;"&gt;Quand vous recevez cette carte,&lt;/div&gt;&lt;/div&gt;&lt;br&gt;\
&lt;div style="display:inline;"&gt;&lt;div style="display:inline; font-size:19px;"&gt;prenez-la en main, &lt;div style="display: inline; font-weight: bold;"&gt;+1 Action&lt;/div&gt;, et&lt;/div&gt;&lt;/div&gt;&lt;br&gt;\
&lt;div style="display:inline;"&gt;&lt;div style="display:inline; font-size:19px;"&gt;si c\'est votre phase Achat,&lt;/div&gt;&lt;/div&gt;&lt;br&gt;\
&lt;div style="display:inline;"&gt;&lt;div style="display:inline; font-size:19px;"&gt;retournez à la phase Action.&lt;/div&gt;&lt;/div&gt;&lt;br&gt;\
&lt;/div&gt;&lt;/div&gt;\
&lt;div class="card-text-coin-icon" style="transform:scale(0.22); top:48px; display: inline;left:140px;"&gt;\
&lt;div class="card-text-coin-text-container" style="display:inline;"&gt;\
&lt;div class="card-text-coin-text" style="color: black; display:inline; top:8px;"&gt;1&lt;/div&gt;&lt;/div&gt;&lt;/div&gt;&lt;/div&gt;'</v>
      </c>
    </row>
    <row r="1079" spans="1:3" x14ac:dyDescent="0.25">
      <c r="A1079" t="str">
        <f>IF(AND(MOD(ROW(A1074)-1,3)=0,INDEX(artwork.xlsx!G:G,QUOTIENT(ROW(A1074)-1,3)+2)&lt;&gt;""),"/* "&amp;INDEX(artwork.xlsx!G:G,QUOTIENT(ROW(A1074)-1,3)+2)&amp;" */","  ")&amp;
IF(AND(INDEX(artwork.xlsx!F:F,QUOTIENT(ROW(A1074)-1,3)+2)&lt;&gt;""),"/* "&amp;INDEX(artwork.xlsx!F:F,QUOTIENT(ROW(A1074)-1,3)+2)&amp;" */","  ")&amp;IF(AND(ISERROR(MATCH("},",B1079:B$5003,0)), ISERROR(MATCH("    ];",$A$5:A1075,0))),"];","")</f>
        <v xml:space="preserve">    </v>
      </c>
      <c r="B1079" t="str">
        <f t="shared" si="25"/>
        <v>},</v>
      </c>
      <c r="C1079" s="18" t="str">
        <f>IF(AND(MOD(ROW(A1074)-1,3)=0, INDEX(artwork.xlsx!J:J,QUOTIENT(ROW(A1074)-1,3)+2)&lt;&gt;""),
     artwork.xlsx!$H$1&amp;": """ &amp;SUBSTITUTE(INDEX(artwork.xlsx!H:H,QUOTIENT(ROW(A1074)-1,3)+2)," ","") &amp;""",  " &amp;
     artwork.xlsx!$J$1&amp; ": """ &amp; INDEX(artwork.xlsx!J:J,QUOTIENT(ROW(A1074)-1,3)+2) &amp;""",  " &amp;
     artwork.xlsx!$L$1&amp; ": """ &amp; SUBSTITUTE(IF(LEFT(INDEX(artwork.xlsx!L:L,QUOTIENT(ROW(A1074)-1,3)+2),4)="http","",artwork.xlsx!$M$1) &amp; INDEX(artwork.xlsx!L:L,QUOTIENT(ROW(A1074)-1,3)+2),artwork.xlsx!$N$1,"") &amp; """,",
 IF(AND(MOD(ROW(A1074)-1,3)=1,INDEX(artwork.xlsx!J:J,QUOTIENT(ROW(A1074)-1,3)+2)&lt;&gt;""),
SUBSTITUTE(    artwork.xlsx!$K$1&amp;": '\\n" &amp;
SUBSTITUTE(SUBSTITUTE(SUBSTITUTE(SUBSTITUTE(SUBSTITUTE(INDEX(artwork.xlsx!K:K,QUOTIENT(ROW(A1074)-1,3)+2),"'","\'"),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IF(MOD(ROW(A1074)-1,3)=2,"","")))</f>
        <v/>
      </c>
    </row>
    <row r="1080" spans="1:3" x14ac:dyDescent="0.25">
      <c r="A1080" t="str">
        <f>IF(AND(MOD(ROW(A1075)-1,3)=0,INDEX(artwork.xlsx!G:G,QUOTIENT(ROW(A1075)-1,3)+2)&lt;&gt;""),"/* "&amp;INDEX(artwork.xlsx!G:G,QUOTIENT(ROW(A1075)-1,3)+2)&amp;" */","  ")&amp;
IF(AND(INDEX(artwork.xlsx!F:F,QUOTIENT(ROW(A1075)-1,3)+2)&lt;&gt;""),"/* "&amp;INDEX(artwork.xlsx!F:F,QUOTIENT(ROW(A1075)-1,3)+2)&amp;" */","  ")&amp;IF(AND(ISERROR(MATCH("},",B1080:B$5003,0)), ISERROR(MATCH("    ];",$A$5:A1076,0))),"];","")</f>
        <v xml:space="preserve">    </v>
      </c>
      <c r="B1080" t="str">
        <f t="shared" si="25"/>
        <v>{</v>
      </c>
      <c r="C1080" s="18" t="str">
        <f>IF(AND(MOD(ROW(A1075)-1,3)=0, INDEX(artwork.xlsx!J:J,QUOTIENT(ROW(A1075)-1,3)+2)&lt;&gt;""),
     artwork.xlsx!$H$1&amp;": """ &amp;SUBSTITUTE(INDEX(artwork.xlsx!H:H,QUOTIENT(ROW(A1075)-1,3)+2)," ","") &amp;""",  " &amp;
     artwork.xlsx!$J$1&amp; ": """ &amp; INDEX(artwork.xlsx!J:J,QUOTIENT(ROW(A1075)-1,3)+2) &amp;""",  " &amp;
     artwork.xlsx!$L$1&amp; ": """ &amp; SUBSTITUTE(IF(LEFT(INDEX(artwork.xlsx!L:L,QUOTIENT(ROW(A1075)-1,3)+2),4)="http","",artwork.xlsx!$M$1) &amp; INDEX(artwork.xlsx!L:L,QUOTIENT(ROW(A1075)-1,3)+2),artwork.xlsx!$N$1,"") &amp; """,",
 IF(AND(MOD(ROW(A1075)-1,3)=1,INDEX(artwork.xlsx!J:J,QUOTIENT(ROW(A1075)-1,3)+2)&lt;&gt;""),
SUBSTITUTE(    artwork.xlsx!$K$1&amp;": '\\n" &amp;
SUBSTITUTE(SUBSTITUTE(SUBSTITUTE(SUBSTITUTE(SUBSTITUTE(INDEX(artwork.xlsx!K:K,QUOTIENT(ROW(A1075)-1,3)+2),"'","\'"),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IF(MOD(ROW(A1075)-1,3)=2,"","")))</f>
        <v>id: "archive",  frenchName: "Archives",  artwork: "http://wiki.dominionstrategy.com/images/7/74/ArchiveArt.jpg",</v>
      </c>
    </row>
    <row r="1081" spans="1:3" ht="150" x14ac:dyDescent="0.25">
      <c r="A1081" t="str">
        <f>IF(AND(MOD(ROW(A1076)-1,3)=0,INDEX(artwork.xlsx!G:G,QUOTIENT(ROW(A1076)-1,3)+2)&lt;&gt;""),"/* "&amp;INDEX(artwork.xlsx!G:G,QUOTIENT(ROW(A1076)-1,3)+2)&amp;" */","  ")&amp;
IF(AND(INDEX(artwork.xlsx!F:F,QUOTIENT(ROW(A1076)-1,3)+2)&lt;&gt;""),"/* "&amp;INDEX(artwork.xlsx!F:F,QUOTIENT(ROW(A1076)-1,3)+2)&amp;" */","  ")&amp;IF(AND(ISERROR(MATCH("},",B1081:B$5003,0)), ISERROR(MATCH("    ];",$A$5:A1080,0))),"];","")</f>
        <v xml:space="preserve">    </v>
      </c>
      <c r="B1081" t="str">
        <f t="shared" si="25"/>
        <v/>
      </c>
      <c r="C1081" s="18" t="str">
        <f>IF(AND(MOD(ROW(A1076)-1,3)=0, INDEX(artwork.xlsx!J:J,QUOTIENT(ROW(A1076)-1,3)+2)&lt;&gt;""),
     artwork.xlsx!$H$1&amp;": """ &amp;SUBSTITUTE(INDEX(artwork.xlsx!H:H,QUOTIENT(ROW(A1076)-1,3)+2)," ","") &amp;""",  " &amp;
     artwork.xlsx!$J$1&amp; ": """ &amp; INDEX(artwork.xlsx!J:J,QUOTIENT(ROW(A1076)-1,3)+2) &amp;""",  " &amp;
     artwork.xlsx!$L$1&amp; ": """ &amp; SUBSTITUTE(IF(LEFT(INDEX(artwork.xlsx!L:L,QUOTIENT(ROW(A1076)-1,3)+2),4)="http","",artwork.xlsx!$M$1) &amp; INDEX(artwork.xlsx!L:L,QUOTIENT(ROW(A1076)-1,3)+2),artwork.xlsx!$N$1,"") &amp; """,",
 IF(AND(MOD(ROW(A1076)-1,3)=1,INDEX(artwork.xlsx!J:J,QUOTIENT(ROW(A1076)-1,3)+2)&lt;&gt;""),
SUBSTITUTE(    artwork.xlsx!$K$1&amp;": '\\n" &amp;
SUBSTITUTE(SUBSTITUTE(SUBSTITUTE(SUBSTITUTE(SUBSTITUTE(INDEX(artwork.xlsx!K:K,QUOTIENT(ROW(A1076)-1,3)+2),"'","\'"),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IF(MOD(ROW(A1076)-1,3)=2,"","")))</f>
        <v>text_html: '\
&lt;div class="card-text" style="top:10px;"&gt;&lt;div style="position:relative; top:8px;"&gt;&lt;div style="display:inline; font-size:28px;"&gt;&lt;div style="font-weight: bold;"&gt;\
&lt;div style="display:inline;"&gt;+1 Action&lt;/div&gt;&lt;br&gt;\
&lt;/div&gt;&lt;/div&gt;&lt;/div&gt;&lt;div style="position:relative; top:15px;"&gt;&lt;div style="line-height:18px;"&gt;\
&lt;div style="display:inline;"&gt;&lt;div style="display:inline; font-size:18px;"&gt;Mettez de côté face cachée les 3 pre-&lt;/div&gt;&lt;/div&gt;&lt;br&gt;\
&lt;div style="display:inline;"&gt;&lt;div style="display:inline; font-size:18px;"&gt;mières cartes de votre pioche (vous&lt;/div&gt;&lt;/div&gt;&lt;br&gt;\
&lt;div style="display:inline;"&gt;&lt;div style="display:inline; font-size:18px;"&gt;pouvez les consulter). Maintenant&lt;/div&gt;&lt;/div&gt;&lt;br&gt;\
&lt;div style="display:inline;"&gt;&lt;div style="display:inline; font-size:18px;"&gt;et au début de vos deux prochains&lt;/div&gt;&lt;/div&gt;&lt;br&gt;\
&lt;div style="display:inline;"&gt;&lt;div style="display:inline; font-size:18px;"&gt;tours, prenez-en une en main.&lt;/div&gt;&lt;/div&gt;&lt;br&gt;\
&lt;/div&gt;&lt;/div&gt;&lt;/div&gt;'</v>
      </c>
    </row>
    <row r="1082" spans="1:3" x14ac:dyDescent="0.25">
      <c r="A1082" t="str">
        <f>IF(AND(MOD(ROW(A1077)-1,3)=0,INDEX(artwork.xlsx!G:G,QUOTIENT(ROW(A1077)-1,3)+2)&lt;&gt;""),"/* "&amp;INDEX(artwork.xlsx!G:G,QUOTIENT(ROW(A1077)-1,3)+2)&amp;" */","  ")&amp;
IF(AND(INDEX(artwork.xlsx!F:F,QUOTIENT(ROW(A1077)-1,3)+2)&lt;&gt;""),"/* "&amp;INDEX(artwork.xlsx!F:F,QUOTIENT(ROW(A1077)-1,3)+2)&amp;" */","  ")&amp;IF(AND(ISERROR(MATCH("},",B1082:B$5003,0)), ISERROR(MATCH("    ];",$A$5:A1078,0))),"];","")</f>
        <v xml:space="preserve">    </v>
      </c>
      <c r="B1082" t="str">
        <f t="shared" si="25"/>
        <v>},</v>
      </c>
      <c r="C1082" s="18" t="str">
        <f>IF(AND(MOD(ROW(A1077)-1,3)=0, INDEX(artwork.xlsx!J:J,QUOTIENT(ROW(A1077)-1,3)+2)&lt;&gt;""),
     artwork.xlsx!$H$1&amp;": """ &amp;SUBSTITUTE(INDEX(artwork.xlsx!H:H,QUOTIENT(ROW(A1077)-1,3)+2)," ","") &amp;""",  " &amp;
     artwork.xlsx!$J$1&amp; ": """ &amp; INDEX(artwork.xlsx!J:J,QUOTIENT(ROW(A1077)-1,3)+2) &amp;""",  " &amp;
     artwork.xlsx!$L$1&amp; ": """ &amp; SUBSTITUTE(IF(LEFT(INDEX(artwork.xlsx!L:L,QUOTIENT(ROW(A1077)-1,3)+2),4)="http","",artwork.xlsx!$M$1) &amp; INDEX(artwork.xlsx!L:L,QUOTIENT(ROW(A1077)-1,3)+2),artwork.xlsx!$N$1,"") &amp; """,",
 IF(AND(MOD(ROW(A1077)-1,3)=1,INDEX(artwork.xlsx!J:J,QUOTIENT(ROW(A1077)-1,3)+2)&lt;&gt;""),
SUBSTITUTE(    artwork.xlsx!$K$1&amp;": '\\n" &amp;
SUBSTITUTE(SUBSTITUTE(SUBSTITUTE(SUBSTITUTE(SUBSTITUTE(INDEX(artwork.xlsx!K:K,QUOTIENT(ROW(A1077)-1,3)+2),"'","\'"),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IF(MOD(ROW(A1077)-1,3)=2,"","")))</f>
        <v/>
      </c>
    </row>
    <row r="1083" spans="1:3" x14ac:dyDescent="0.25">
      <c r="A1083" t="str">
        <f>IF(AND(MOD(ROW(A1078)-1,3)=0,INDEX(artwork.xlsx!G:G,QUOTIENT(ROW(A1078)-1,3)+2)&lt;&gt;""),"/* "&amp;INDEX(artwork.xlsx!G:G,QUOTIENT(ROW(A1078)-1,3)+2)&amp;" */","  ")&amp;
IF(AND(INDEX(artwork.xlsx!F:F,QUOTIENT(ROW(A1078)-1,3)+2)&lt;&gt;""),"/* "&amp;INDEX(artwork.xlsx!F:F,QUOTIENT(ROW(A1078)-1,3)+2)&amp;" */","  ")&amp;IF(AND(ISERROR(MATCH("},",B1083:B$5003,0)), ISERROR(MATCH("    ];",$A$5:A1079,0))),"];","")</f>
        <v xml:space="preserve">    </v>
      </c>
      <c r="B1083" t="str">
        <f t="shared" si="25"/>
        <v>{</v>
      </c>
      <c r="C1083" s="18" t="str">
        <f>IF(AND(MOD(ROW(A1078)-1,3)=0, INDEX(artwork.xlsx!J:J,QUOTIENT(ROW(A1078)-1,3)+2)&lt;&gt;""),
     artwork.xlsx!$H$1&amp;": """ &amp;SUBSTITUTE(INDEX(artwork.xlsx!H:H,QUOTIENT(ROW(A1078)-1,3)+2)," ","") &amp;""",  " &amp;
     artwork.xlsx!$J$1&amp; ": """ &amp; INDEX(artwork.xlsx!J:J,QUOTIENT(ROW(A1078)-1,3)+2) &amp;""",  " &amp;
     artwork.xlsx!$L$1&amp; ": """ &amp; SUBSTITUTE(IF(LEFT(INDEX(artwork.xlsx!L:L,QUOTIENT(ROW(A1078)-1,3)+2),4)="http","",artwork.xlsx!$M$1) &amp; INDEX(artwork.xlsx!L:L,QUOTIENT(ROW(A1078)-1,3)+2),artwork.xlsx!$N$1,"") &amp; """,",
 IF(AND(MOD(ROW(A1078)-1,3)=1,INDEX(artwork.xlsx!J:J,QUOTIENT(ROW(A1078)-1,3)+2)&lt;&gt;""),
SUBSTITUTE(    artwork.xlsx!$K$1&amp;": '\\n" &amp;
SUBSTITUTE(SUBSTITUTE(SUBSTITUTE(SUBSTITUTE(SUBSTITUTE(INDEX(artwork.xlsx!K:K,QUOTIENT(ROW(A1078)-1,3)+2),"'","\'"),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IF(MOD(ROW(A1078)-1,3)=2,"","")))</f>
        <v>id: "capital",  frenchName: "Capital",  artwork: "http://wiki.dominionstrategy.com/images/a/a5/CapitalArt.jpg",</v>
      </c>
    </row>
    <row r="1084" spans="1:3" ht="195" x14ac:dyDescent="0.25">
      <c r="A1084" t="str">
        <f>IF(AND(MOD(ROW(A1079)-1,3)=0,INDEX(artwork.xlsx!G:G,QUOTIENT(ROW(A1079)-1,3)+2)&lt;&gt;""),"/* "&amp;INDEX(artwork.xlsx!G:G,QUOTIENT(ROW(A1079)-1,3)+2)&amp;" */","  ")&amp;
IF(AND(INDEX(artwork.xlsx!F:F,QUOTIENT(ROW(A1079)-1,3)+2)&lt;&gt;""),"/* "&amp;INDEX(artwork.xlsx!F:F,QUOTIENT(ROW(A1079)-1,3)+2)&amp;" */","  ")&amp;IF(AND(ISERROR(MATCH("},",B1084:B$5003,0)), ISERROR(MATCH("    ];",$A$5:A1083,0))),"];","")</f>
        <v xml:space="preserve">    </v>
      </c>
      <c r="B1084" t="str">
        <f t="shared" si="25"/>
        <v/>
      </c>
      <c r="C1084" s="18" t="str">
        <f>IF(AND(MOD(ROW(A1079)-1,3)=0, INDEX(artwork.xlsx!J:J,QUOTIENT(ROW(A1079)-1,3)+2)&lt;&gt;""),
     artwork.xlsx!$H$1&amp;": """ &amp;SUBSTITUTE(INDEX(artwork.xlsx!H:H,QUOTIENT(ROW(A1079)-1,3)+2)," ","") &amp;""",  " &amp;
     artwork.xlsx!$J$1&amp; ": """ &amp; INDEX(artwork.xlsx!J:J,QUOTIENT(ROW(A1079)-1,3)+2) &amp;""",  " &amp;
     artwork.xlsx!$L$1&amp; ": """ &amp; SUBSTITUTE(IF(LEFT(INDEX(artwork.xlsx!L:L,QUOTIENT(ROW(A1079)-1,3)+2),4)="http","",artwork.xlsx!$M$1) &amp; INDEX(artwork.xlsx!L:L,QUOTIENT(ROW(A1079)-1,3)+2),artwork.xlsx!$N$1,"") &amp; """,",
 IF(AND(MOD(ROW(A1079)-1,3)=1,INDEX(artwork.xlsx!J:J,QUOTIENT(ROW(A1079)-1,3)+2)&lt;&gt;""),
SUBSTITUTE(    artwork.xlsx!$K$1&amp;": '\\n" &amp;
SUBSTITUTE(SUBSTITUTE(SUBSTITUTE(SUBSTITUTE(SUBSTITUTE(INDEX(artwork.xlsx!K:K,QUOTIENT(ROW(A1079)-1,3)+2),"'","\'"),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IF(MOD(ROW(A1079)-1,3)=2,"","")))</f>
        <v>text_html: '\
&lt;div class="card-text" style="top:29px;"&gt;&lt;div style="position:relative; top:40px;"&gt;&lt;div style="font-weight: bold;"&gt;\
&lt;div style="display:inline;"&gt;&lt;div style="display:inline; font-size:26px;"&gt;+1 Achat&lt;/div&gt;&lt;/div&gt;&lt;br&gt;\
&lt;/div&gt;&lt;/div&gt;&lt;div class="horizontal-line" style="width:200px; height:3px;margin-top:47px;"&gt;&lt;/div&gt;&lt;div style="position:relative; top:-2px;"&gt;&lt;div style="line-height:18px;"&gt;\
&lt;div style="display:inline;"&gt;&lt;div style="display:inline; font-size:19px;"&gt;Lorsque vous défaussez cette carte&lt;/div&gt;&lt;/div&gt;&lt;br&gt;\
&lt;div style="display:inline;"&gt;&lt;div style="display:inline; font-size:19px;"&gt;de votre zone de jeu, prenez       &lt;div class="card-text-debt-icon" style="transform:scale(0.18); top:23px; display: inline;left:240px;"&gt;&lt;div class="card-text-debt-text-container" style="display:inline;"&gt;&lt;div class="card-text-debt-text" style="display:inline; top:48px;"&gt;6&lt;/div&gt;&lt;/div&gt;&lt;/div&gt;,&lt;/div&gt;&lt;/div&gt;&lt;br&gt;\
&lt;div style="display:inline;"&gt;&lt;div style="display:inline; font-size:19px;"&gt;puis vous pouvez rembourser       .&lt;/div&gt;&lt;/div&gt;&lt;br&gt;\
&lt;/div&gt;&lt;/div&gt;\
&lt;div class="card-text-coin-icon" style="transform:scale(0.48); top:-18px; display: inline;left:110px;"&gt;\
&lt;div class="card-text-coin-text-container" style="display:inline;"&gt;\
&lt;div class="card-text-coin-text" style="color: black; display:inline; top:8px;"&gt;6&lt;/div&gt;&lt;/div&gt;&lt;/div&gt;&lt;div class="card-text-debt-icon" style="transform:scale(0.18); top:125px; display: inline;left:245px;"&gt;&lt;div class="card-text-debt-text-container" style="display:inline;"&gt;&lt;div class="card-text-debt-text" style="display:inline; top:48px;"&gt;&lt;/div&gt;&lt;/div&gt;&lt;/div&gt;&lt;/div&gt;'</v>
      </c>
    </row>
    <row r="1085" spans="1:3" x14ac:dyDescent="0.25">
      <c r="A1085" t="str">
        <f>IF(AND(MOD(ROW(A1080)-1,3)=0,INDEX(artwork.xlsx!G:G,QUOTIENT(ROW(A1080)-1,3)+2)&lt;&gt;""),"/* "&amp;INDEX(artwork.xlsx!G:G,QUOTIENT(ROW(A1080)-1,3)+2)&amp;" */","  ")&amp;
IF(AND(INDEX(artwork.xlsx!F:F,QUOTIENT(ROW(A1080)-1,3)+2)&lt;&gt;""),"/* "&amp;INDEX(artwork.xlsx!F:F,QUOTIENT(ROW(A1080)-1,3)+2)&amp;" */","  ")&amp;IF(AND(ISERROR(MATCH("},",B1085:B$5003,0)), ISERROR(MATCH("    ];",$A$5:A1081,0))),"];","")</f>
        <v xml:space="preserve">    </v>
      </c>
      <c r="B1085" t="str">
        <f t="shared" si="25"/>
        <v>},</v>
      </c>
      <c r="C1085" s="18" t="str">
        <f>IF(AND(MOD(ROW(A1080)-1,3)=0, INDEX(artwork.xlsx!J:J,QUOTIENT(ROW(A1080)-1,3)+2)&lt;&gt;""),
     artwork.xlsx!$H$1&amp;": """ &amp;SUBSTITUTE(INDEX(artwork.xlsx!H:H,QUOTIENT(ROW(A1080)-1,3)+2)," ","") &amp;""",  " &amp;
     artwork.xlsx!$J$1&amp; ": """ &amp; INDEX(artwork.xlsx!J:J,QUOTIENT(ROW(A1080)-1,3)+2) &amp;""",  " &amp;
     artwork.xlsx!$L$1&amp; ": """ &amp; SUBSTITUTE(IF(LEFT(INDEX(artwork.xlsx!L:L,QUOTIENT(ROW(A1080)-1,3)+2),4)="http","",artwork.xlsx!$M$1) &amp; INDEX(artwork.xlsx!L:L,QUOTIENT(ROW(A1080)-1,3)+2),artwork.xlsx!$N$1,"") &amp; """,",
 IF(AND(MOD(ROW(A1080)-1,3)=1,INDEX(artwork.xlsx!J:J,QUOTIENT(ROW(A1080)-1,3)+2)&lt;&gt;""),
SUBSTITUTE(    artwork.xlsx!$K$1&amp;": '\\n" &amp;
SUBSTITUTE(SUBSTITUTE(SUBSTITUTE(SUBSTITUTE(SUBSTITUTE(INDEX(artwork.xlsx!K:K,QUOTIENT(ROW(A1080)-1,3)+2),"'","\'"),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IF(MOD(ROW(A1080)-1,3)=2,"","")))</f>
        <v/>
      </c>
    </row>
    <row r="1086" spans="1:3" x14ac:dyDescent="0.25">
      <c r="A1086" t="str">
        <f>IF(AND(MOD(ROW(A1081)-1,3)=0,INDEX(artwork.xlsx!G:G,QUOTIENT(ROW(A1081)-1,3)+2)&lt;&gt;""),"/* "&amp;INDEX(artwork.xlsx!G:G,QUOTIENT(ROW(A1081)-1,3)+2)&amp;" */","  ")&amp;
IF(AND(INDEX(artwork.xlsx!F:F,QUOTIENT(ROW(A1081)-1,3)+2)&lt;&gt;""),"/* "&amp;INDEX(artwork.xlsx!F:F,QUOTIENT(ROW(A1081)-1,3)+2)&amp;" */","  ")&amp;IF(AND(ISERROR(MATCH("},",B1086:B$5003,0)), ISERROR(MATCH("    ];",$A$5:A1082,0))),"];","")</f>
        <v xml:space="preserve">    </v>
      </c>
      <c r="B1086" t="str">
        <f t="shared" si="25"/>
        <v>{</v>
      </c>
      <c r="C1086" s="18" t="str">
        <f>IF(AND(MOD(ROW(A1081)-1,3)=0, INDEX(artwork.xlsx!J:J,QUOTIENT(ROW(A1081)-1,3)+2)&lt;&gt;""),
     artwork.xlsx!$H$1&amp;": """ &amp;SUBSTITUTE(INDEX(artwork.xlsx!H:H,QUOTIENT(ROW(A1081)-1,3)+2)," ","") &amp;""",  " &amp;
     artwork.xlsx!$J$1&amp; ": """ &amp; INDEX(artwork.xlsx!J:J,QUOTIENT(ROW(A1081)-1,3)+2) &amp;""",  " &amp;
     artwork.xlsx!$L$1&amp; ": """ &amp; SUBSTITUTE(IF(LEFT(INDEX(artwork.xlsx!L:L,QUOTIENT(ROW(A1081)-1,3)+2),4)="http","",artwork.xlsx!$M$1) &amp; INDEX(artwork.xlsx!L:L,QUOTIENT(ROW(A1081)-1,3)+2),artwork.xlsx!$N$1,"") &amp; """,",
 IF(AND(MOD(ROW(A1081)-1,3)=1,INDEX(artwork.xlsx!J:J,QUOTIENT(ROW(A1081)-1,3)+2)&lt;&gt;""),
SUBSTITUTE(    artwork.xlsx!$K$1&amp;": '\\n" &amp;
SUBSTITUTE(SUBSTITUTE(SUBSTITUTE(SUBSTITUTE(SUBSTITUTE(INDEX(artwork.xlsx!K:K,QUOTIENT(ROW(A1081)-1,3)+2),"'","\'"),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IF(MOD(ROW(A1081)-1,3)=2,"","")))</f>
        <v>id: "charm",  frenchName: "Sort",  artwork: "http://wiki.dominionstrategy.com/images/3/35/CharmArt.jpg",</v>
      </c>
    </row>
    <row r="1087" spans="1:3" ht="180" x14ac:dyDescent="0.25">
      <c r="A1087" t="str">
        <f>IF(AND(MOD(ROW(A1082)-1,3)=0,INDEX(artwork.xlsx!G:G,QUOTIENT(ROW(A1082)-1,3)+2)&lt;&gt;""),"/* "&amp;INDEX(artwork.xlsx!G:G,QUOTIENT(ROW(A1082)-1,3)+2)&amp;" */","  ")&amp;
IF(AND(INDEX(artwork.xlsx!F:F,QUOTIENT(ROW(A1082)-1,3)+2)&lt;&gt;""),"/* "&amp;INDEX(artwork.xlsx!F:F,QUOTIENT(ROW(A1082)-1,3)+2)&amp;" */","  ")&amp;IF(AND(ISERROR(MATCH("},",B1087:B$5003,0)), ISERROR(MATCH("    ];",$A$5:A1086,0))),"];","")</f>
        <v xml:space="preserve">    </v>
      </c>
      <c r="B1087" t="str">
        <f t="shared" si="25"/>
        <v/>
      </c>
      <c r="C1087" s="18" t="str">
        <f>IF(AND(MOD(ROW(A1082)-1,3)=0, INDEX(artwork.xlsx!J:J,QUOTIENT(ROW(A1082)-1,3)+2)&lt;&gt;""),
     artwork.xlsx!$H$1&amp;": """ &amp;SUBSTITUTE(INDEX(artwork.xlsx!H:H,QUOTIENT(ROW(A1082)-1,3)+2)," ","") &amp;""",  " &amp;
     artwork.xlsx!$J$1&amp; ": """ &amp; INDEX(artwork.xlsx!J:J,QUOTIENT(ROW(A1082)-1,3)+2) &amp;""",  " &amp;
     artwork.xlsx!$L$1&amp; ": """ &amp; SUBSTITUTE(IF(LEFT(INDEX(artwork.xlsx!L:L,QUOTIENT(ROW(A1082)-1,3)+2),4)="http","",artwork.xlsx!$M$1) &amp; INDEX(artwork.xlsx!L:L,QUOTIENT(ROW(A1082)-1,3)+2),artwork.xlsx!$N$1,"") &amp; """,",
 IF(AND(MOD(ROW(A1082)-1,3)=1,INDEX(artwork.xlsx!J:J,QUOTIENT(ROW(A1082)-1,3)+2)&lt;&gt;""),
SUBSTITUTE(    artwork.xlsx!$K$1&amp;": '\\n" &amp;
SUBSTITUTE(SUBSTITUTE(SUBSTITUTE(SUBSTITUTE(SUBSTITUTE(INDEX(artwork.xlsx!K:K,QUOTIENT(ROW(A1082)-1,3)+2),"'","\'"),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IF(MOD(ROW(A1082)-1,3)=2,"","")))</f>
        <v>text_html: '\
&lt;div class="card-text" style="top:27px;"&gt;&lt;div style="line-height:20px;"&gt;\
&lt;div style="display:inline;"&gt;&lt;div style="display:inline; font-size:22px;"&gt;Lorsque vous jouez cette carte,&lt;/div&gt;&lt;/div&gt;&lt;br&gt;\
&lt;div style="display:inline;"&gt;&lt;div style="display:inline; font-size:22px;"&gt;choisissez : &lt;div style="display: inline; font-weight: bold;"&gt;+1 Achat&lt;/div&gt; et +     ;&lt;/div&gt;&lt;/div&gt;&lt;br&gt;\
&lt;div style="display:inline;"&gt;&lt;div style="display:inline; font-size:22px;"&gt;ou la prochaine fois que vous&lt;/div&gt;&lt;/div&gt;&lt;br&gt;\
&lt;div style="display:inline;"&gt;&lt;div style="display:inline; font-size:22px;"&gt;achetez une carte à ce tour,&lt;/div&gt;&lt;/div&gt;&lt;br&gt;\
&lt;div style="display:inline;"&gt;&lt;div style="display:inline; font-size:22px;"&gt;vous pouvez aussi recevoir une&lt;/div&gt;&lt;/div&gt;&lt;br&gt;\
&lt;div style="display:inline;"&gt;&lt;div style="display:inline; font-size:22px;"&gt;carte différente de même coût.&lt;/div&gt;&lt;/div&gt;&lt;br&gt;\
&lt;/div&gt;&lt;/div&gt;\
&lt;div class="card-text-coin-icon" style="transform:scale(0.19); top:50px; display: inline;left:243px;"&gt;\
&lt;div class="card-text-coin-text-container" style="display:inline;"&gt;\
&lt;div class="card-text-coin-text" style="color: black; display:inline; top:8px;"&gt;2&lt;/div&gt;&lt;/div&gt;&lt;/div&gt;'</v>
      </c>
    </row>
    <row r="1088" spans="1:3" x14ac:dyDescent="0.25">
      <c r="A1088" t="str">
        <f>IF(AND(MOD(ROW(A1083)-1,3)=0,INDEX(artwork.xlsx!G:G,QUOTIENT(ROW(A1083)-1,3)+2)&lt;&gt;""),"/* "&amp;INDEX(artwork.xlsx!G:G,QUOTIENT(ROW(A1083)-1,3)+2)&amp;" */","  ")&amp;
IF(AND(INDEX(artwork.xlsx!F:F,QUOTIENT(ROW(A1083)-1,3)+2)&lt;&gt;""),"/* "&amp;INDEX(artwork.xlsx!F:F,QUOTIENT(ROW(A1083)-1,3)+2)&amp;" */","  ")&amp;IF(AND(ISERROR(MATCH("},",B1088:B$5003,0)), ISERROR(MATCH("    ];",$A$5:A1084,0))),"];","")</f>
        <v xml:space="preserve">    </v>
      </c>
      <c r="B1088" t="str">
        <f t="shared" si="25"/>
        <v>},</v>
      </c>
      <c r="C1088" s="18" t="str">
        <f>IF(AND(MOD(ROW(A1083)-1,3)=0, INDEX(artwork.xlsx!J:J,QUOTIENT(ROW(A1083)-1,3)+2)&lt;&gt;""),
     artwork.xlsx!$H$1&amp;": """ &amp;SUBSTITUTE(INDEX(artwork.xlsx!H:H,QUOTIENT(ROW(A1083)-1,3)+2)," ","") &amp;""",  " &amp;
     artwork.xlsx!$J$1&amp; ": """ &amp; INDEX(artwork.xlsx!J:J,QUOTIENT(ROW(A1083)-1,3)+2) &amp;""",  " &amp;
     artwork.xlsx!$L$1&amp; ": """ &amp; SUBSTITUTE(IF(LEFT(INDEX(artwork.xlsx!L:L,QUOTIENT(ROW(A1083)-1,3)+2),4)="http","",artwork.xlsx!$M$1) &amp; INDEX(artwork.xlsx!L:L,QUOTIENT(ROW(A1083)-1,3)+2),artwork.xlsx!$N$1,"") &amp; """,",
 IF(AND(MOD(ROW(A1083)-1,3)=1,INDEX(artwork.xlsx!J:J,QUOTIENT(ROW(A1083)-1,3)+2)&lt;&gt;""),
SUBSTITUTE(    artwork.xlsx!$K$1&amp;": '\\n" &amp;
SUBSTITUTE(SUBSTITUTE(SUBSTITUTE(SUBSTITUTE(SUBSTITUTE(INDEX(artwork.xlsx!K:K,QUOTIENT(ROW(A1083)-1,3)+2),"'","\'"),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IF(MOD(ROW(A1083)-1,3)=2,"","")))</f>
        <v/>
      </c>
    </row>
    <row r="1089" spans="1:22" x14ac:dyDescent="0.25">
      <c r="A1089" t="str">
        <f>IF(AND(MOD(ROW(A1084)-1,3)=0,INDEX(artwork.xlsx!G:G,QUOTIENT(ROW(A1084)-1,3)+2)&lt;&gt;""),"/* "&amp;INDEX(artwork.xlsx!G:G,QUOTIENT(ROW(A1084)-1,3)+2)&amp;" */","  ")&amp;
IF(AND(INDEX(artwork.xlsx!F:F,QUOTIENT(ROW(A1084)-1,3)+2)&lt;&gt;""),"/* "&amp;INDEX(artwork.xlsx!F:F,QUOTIENT(ROW(A1084)-1,3)+2)&amp;" */","  ")&amp;IF(AND(ISERROR(MATCH("},",B1089:B$5003,0)), ISERROR(MATCH("    ];",$A$5:A1085,0))),"];","")</f>
        <v xml:space="preserve">    </v>
      </c>
      <c r="B1089" t="str">
        <f t="shared" si="25"/>
        <v>{</v>
      </c>
      <c r="C1089" s="18" t="str">
        <f>IF(AND(MOD(ROW(A1084)-1,3)=0, INDEX(artwork.xlsx!J:J,QUOTIENT(ROW(A1084)-1,3)+2)&lt;&gt;""),
     artwork.xlsx!$H$1&amp;": """ &amp;SUBSTITUTE(INDEX(artwork.xlsx!H:H,QUOTIENT(ROW(A1084)-1,3)+2)," ","") &amp;""",  " &amp;
     artwork.xlsx!$J$1&amp; ": """ &amp; INDEX(artwork.xlsx!J:J,QUOTIENT(ROW(A1084)-1,3)+2) &amp;""",  " &amp;
     artwork.xlsx!$L$1&amp; ": """ &amp; SUBSTITUTE(IF(LEFT(INDEX(artwork.xlsx!L:L,QUOTIENT(ROW(A1084)-1,3)+2),4)="http","",artwork.xlsx!$M$1) &amp; INDEX(artwork.xlsx!L:L,QUOTIENT(ROW(A1084)-1,3)+2),artwork.xlsx!$N$1,"") &amp; """,",
 IF(AND(MOD(ROW(A1084)-1,3)=1,INDEX(artwork.xlsx!J:J,QUOTIENT(ROW(A1084)-1,3)+2)&lt;&gt;""),
SUBSTITUTE(    artwork.xlsx!$K$1&amp;": '\\n" &amp;
SUBSTITUTE(SUBSTITUTE(SUBSTITUTE(SUBSTITUTE(SUBSTITUTE(INDEX(artwork.xlsx!K:K,QUOTIENT(ROW(A1084)-1,3)+2),"'","\'"),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IF(MOD(ROW(A1084)-1,3)=2,"","")))</f>
        <v>id: "crown",  frenchName: "Couronne",  artwork: "http://wiki.dominionstrategy.com/images/6/65/CrownArt.jpg",</v>
      </c>
    </row>
    <row r="1090" spans="1:22" ht="135" x14ac:dyDescent="0.25">
      <c r="A1090" t="str">
        <f>IF(AND(MOD(ROW(A1085)-1,3)=0,INDEX(artwork.xlsx!G:G,QUOTIENT(ROW(A1085)-1,3)+2)&lt;&gt;""),"/* "&amp;INDEX(artwork.xlsx!G:G,QUOTIENT(ROW(A1085)-1,3)+2)&amp;" */","  ")&amp;
IF(AND(INDEX(artwork.xlsx!F:F,QUOTIENT(ROW(A1085)-1,3)+2)&lt;&gt;""),"/* "&amp;INDEX(artwork.xlsx!F:F,QUOTIENT(ROW(A1085)-1,3)+2)&amp;" */","  ")&amp;IF(AND(ISERROR(MATCH("},",B1090:B$5003,0)), ISERROR(MATCH("    ];",$A$5:A1089,0))),"];","")</f>
        <v xml:space="preserve">    </v>
      </c>
      <c r="B1090" t="str">
        <f t="shared" si="25"/>
        <v/>
      </c>
      <c r="C1090" s="18" t="str">
        <f>IF(AND(MOD(ROW(A1085)-1,3)=0, INDEX(artwork.xlsx!J:J,QUOTIENT(ROW(A1085)-1,3)+2)&lt;&gt;""),
     artwork.xlsx!$H$1&amp;": """ &amp;SUBSTITUTE(INDEX(artwork.xlsx!H:H,QUOTIENT(ROW(A1085)-1,3)+2)," ","") &amp;""",  " &amp;
     artwork.xlsx!$J$1&amp; ": """ &amp; INDEX(artwork.xlsx!J:J,QUOTIENT(ROW(A1085)-1,3)+2) &amp;""",  " &amp;
     artwork.xlsx!$L$1&amp; ": """ &amp; SUBSTITUTE(IF(LEFT(INDEX(artwork.xlsx!L:L,QUOTIENT(ROW(A1085)-1,3)+2),4)="http","",artwork.xlsx!$M$1) &amp; INDEX(artwork.xlsx!L:L,QUOTIENT(ROW(A1085)-1,3)+2),artwork.xlsx!$N$1,"") &amp; """,",
 IF(AND(MOD(ROW(A1085)-1,3)=1,INDEX(artwork.xlsx!J:J,QUOTIENT(ROW(A1085)-1,3)+2)&lt;&gt;""),
SUBSTITUTE(    artwork.xlsx!$K$1&amp;": '\\n" &amp;
SUBSTITUTE(SUBSTITUTE(SUBSTITUTE(SUBSTITUTE(SUBSTITUTE(INDEX(artwork.xlsx!K:K,QUOTIENT(ROW(A1085)-1,3)+2),"'","\'"),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IF(MOD(ROW(A1085)-1,3)=2,"","")))</f>
        <v>text_html: '\
&lt;div class="card-text" style="top:20px;"&gt;&lt;div style="line-height:21px;"&gt;\
&lt;div style="display:inline;"&gt;&lt;div style="display:inline; font-size:22px;"&gt;Si c\'est votre phase Action,&lt;/div&gt;&lt;/div&gt;&lt;br&gt;\
&lt;div style="display:inline;"&gt;&lt;div style="display:inline; font-size:22px;"&gt;vous pouvez jouer deux fois&lt;/div&gt;&lt;/div&gt;&lt;br&gt;\
&lt;div style="display:inline;"&gt;&lt;div style="display:inline; font-size:22px;"&gt;une carte Action de votre main.&lt;/div&gt;&lt;/div&gt;&lt;br&gt;\
&lt;div style="display:inline;"&gt;&lt;div style="display:inline; font-size:22px;"&gt;Si c\'est votre phase Achat&lt;/div&gt;&lt;/div&gt;&lt;br&gt;\
&lt;div style="display:inline;"&gt;&lt;div style="display:inline; font-size:22px;"&gt;vous pouvez jouer deux fois&lt;/div&gt;&lt;/div&gt;&lt;br&gt;\
&lt;div style="display:inline;"&gt;&lt;div style="display:inline; font-size:22px;"&gt;une carte Trésor de votre main.&lt;/div&gt;&lt;/div&gt;&lt;br&gt;\
&lt;/div&gt;&lt;/div&gt;'</v>
      </c>
    </row>
    <row r="1091" spans="1:22" x14ac:dyDescent="0.25">
      <c r="A1091" t="str">
        <f>IF(AND(MOD(ROW(A1086)-1,3)=0,INDEX(artwork.xlsx!G:G,QUOTIENT(ROW(A1086)-1,3)+2)&lt;&gt;""),"/* "&amp;INDEX(artwork.xlsx!G:G,QUOTIENT(ROW(A1086)-1,3)+2)&amp;" */","  ")&amp;
IF(AND(INDEX(artwork.xlsx!F:F,QUOTIENT(ROW(A1086)-1,3)+2)&lt;&gt;""),"/* "&amp;INDEX(artwork.xlsx!F:F,QUOTIENT(ROW(A1086)-1,3)+2)&amp;" */","  ")&amp;IF(AND(ISERROR(MATCH("},",B1091:B$5003,0)), ISERROR(MATCH("    ];",$A$5:A1087,0))),"];","")</f>
        <v xml:space="preserve">    </v>
      </c>
      <c r="B1091" t="str">
        <f t="shared" si="25"/>
        <v>},</v>
      </c>
      <c r="C1091" s="18" t="str">
        <f>IF(AND(MOD(ROW(A1086)-1,3)=0, INDEX(artwork.xlsx!J:J,QUOTIENT(ROW(A1086)-1,3)+2)&lt;&gt;""),
     artwork.xlsx!$H$1&amp;": """ &amp;SUBSTITUTE(INDEX(artwork.xlsx!H:H,QUOTIENT(ROW(A1086)-1,3)+2)," ","") &amp;""",  " &amp;
     artwork.xlsx!$J$1&amp; ": """ &amp; INDEX(artwork.xlsx!J:J,QUOTIENT(ROW(A1086)-1,3)+2) &amp;""",  " &amp;
     artwork.xlsx!$L$1&amp; ": """ &amp; SUBSTITUTE(IF(LEFT(INDEX(artwork.xlsx!L:L,QUOTIENT(ROW(A1086)-1,3)+2),4)="http","",artwork.xlsx!$M$1) &amp; INDEX(artwork.xlsx!L:L,QUOTIENT(ROW(A1086)-1,3)+2),artwork.xlsx!$N$1,"") &amp; """,",
 IF(AND(MOD(ROW(A1086)-1,3)=1,INDEX(artwork.xlsx!J:J,QUOTIENT(ROW(A1086)-1,3)+2)&lt;&gt;""),
SUBSTITUTE(    artwork.xlsx!$K$1&amp;": '\\n" &amp;
SUBSTITUTE(SUBSTITUTE(SUBSTITUTE(SUBSTITUTE(SUBSTITUTE(INDEX(artwork.xlsx!K:K,QUOTIENT(ROW(A1086)-1,3)+2),"'","\'"),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IF(MOD(ROW(A1086)-1,3)=2,"","")))</f>
        <v/>
      </c>
    </row>
    <row r="1092" spans="1:22" x14ac:dyDescent="0.25">
      <c r="A1092" t="str">
        <f>IF(AND(MOD(ROW(A1087)-1,3)=0,INDEX(artwork.xlsx!G:G,QUOTIENT(ROW(A1087)-1,3)+2)&lt;&gt;""),"/* "&amp;INDEX(artwork.xlsx!G:G,QUOTIENT(ROW(A1087)-1,3)+2)&amp;" */","  ")&amp;
IF(AND(INDEX(artwork.xlsx!F:F,QUOTIENT(ROW(A1087)-1,3)+2)&lt;&gt;""),"/* "&amp;INDEX(artwork.xlsx!F:F,QUOTIENT(ROW(A1087)-1,3)+2)&amp;" */","  ")&amp;IF(AND(ISERROR(MATCH("},",B1092:B$5003,0)), ISERROR(MATCH("    ];",$A$5:A1088,0))),"];","")</f>
        <v xml:space="preserve">    </v>
      </c>
      <c r="B1092" t="str">
        <f t="shared" si="25"/>
        <v>{</v>
      </c>
      <c r="C1092" s="18" t="str">
        <f>IF(AND(MOD(ROW(A1087)-1,3)=0, INDEX(artwork.xlsx!J:J,QUOTIENT(ROW(A1087)-1,3)+2)&lt;&gt;""),
     artwork.xlsx!$H$1&amp;": """ &amp;SUBSTITUTE(INDEX(artwork.xlsx!H:H,QUOTIENT(ROW(A1087)-1,3)+2)," ","") &amp;""",  " &amp;
     artwork.xlsx!$J$1&amp; ": """ &amp; INDEX(artwork.xlsx!J:J,QUOTIENT(ROW(A1087)-1,3)+2) &amp;""",  " &amp;
     artwork.xlsx!$L$1&amp; ": """ &amp; SUBSTITUTE(IF(LEFT(INDEX(artwork.xlsx!L:L,QUOTIENT(ROW(A1087)-1,3)+2),4)="http","",artwork.xlsx!$M$1) &amp; INDEX(artwork.xlsx!L:L,QUOTIENT(ROW(A1087)-1,3)+2),artwork.xlsx!$N$1,"") &amp; """,",
 IF(AND(MOD(ROW(A1087)-1,3)=1,INDEX(artwork.xlsx!J:J,QUOTIENT(ROW(A1087)-1,3)+2)&lt;&gt;""),
SUBSTITUTE(    artwork.xlsx!$K$1&amp;": '\\n" &amp;
SUBSTITUTE(SUBSTITUTE(SUBSTITUTE(SUBSTITUTE(SUBSTITUTE(INDEX(artwork.xlsx!K:K,QUOTIENT(ROW(A1087)-1,3)+2),"'","\'"),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IF(MOD(ROW(A1087)-1,3)=2,"","")))</f>
        <v>id: "forum",  frenchName: "Forum",  artwork: "http://wiki.dominionstrategy.com/images/2/2c/ForumArt.jpg",</v>
      </c>
    </row>
    <row r="1093" spans="1:22" ht="150" x14ac:dyDescent="0.25">
      <c r="A1093" t="str">
        <f>IF(AND(MOD(ROW(A1088)-1,3)=0,INDEX(artwork.xlsx!G:G,QUOTIENT(ROW(A1088)-1,3)+2)&lt;&gt;""),"/* "&amp;INDEX(artwork.xlsx!G:G,QUOTIENT(ROW(A1088)-1,3)+2)&amp;" */","  ")&amp;
IF(AND(INDEX(artwork.xlsx!F:F,QUOTIENT(ROW(A1088)-1,3)+2)&lt;&gt;""),"/* "&amp;INDEX(artwork.xlsx!F:F,QUOTIENT(ROW(A1088)-1,3)+2)&amp;" */","  ")&amp;IF(AND(ISERROR(MATCH("},",B1093:B$5003,0)), ISERROR(MATCH("    ];",$A$5:A1092,0))),"];","")</f>
        <v xml:space="preserve">    </v>
      </c>
      <c r="B1093" t="str">
        <f t="shared" si="25"/>
        <v/>
      </c>
      <c r="C1093" s="18" t="str">
        <f>IF(AND(MOD(ROW(A1088)-1,3)=0, INDEX(artwork.xlsx!J:J,QUOTIENT(ROW(A1088)-1,3)+2)&lt;&gt;""),
     artwork.xlsx!$H$1&amp;": """ &amp;SUBSTITUTE(INDEX(artwork.xlsx!H:H,QUOTIENT(ROW(A1088)-1,3)+2)," ","") &amp;""",  " &amp;
     artwork.xlsx!$J$1&amp; ": """ &amp; INDEX(artwork.xlsx!J:J,QUOTIENT(ROW(A1088)-1,3)+2) &amp;""",  " &amp;
     artwork.xlsx!$L$1&amp; ": """ &amp; SUBSTITUTE(IF(LEFT(INDEX(artwork.xlsx!L:L,QUOTIENT(ROW(A1088)-1,3)+2),4)="http","",artwork.xlsx!$M$1) &amp; INDEX(artwork.xlsx!L:L,QUOTIENT(ROW(A1088)-1,3)+2),artwork.xlsx!$N$1,"") &amp; """,",
 IF(AND(MOD(ROW(A1088)-1,3)=1,INDEX(artwork.xlsx!J:J,QUOTIENT(ROW(A1088)-1,3)+2)&lt;&gt;""),
SUBSTITUTE(    artwork.xlsx!$K$1&amp;": '\\n" &amp;
SUBSTITUTE(SUBSTITUTE(SUBSTITUTE(SUBSTITUTE(SUBSTITUTE(INDEX(artwork.xlsx!K:K,QUOTIENT(ROW(A1088)-1,3)+2),"'","\'"),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IF(MOD(ROW(A1088)-1,3)=2,"","")))</f>
        <v>text_html: '\
&lt;div class="card-text" style="top:20px;"&gt;&lt;div style="position:relative; top:-10px;"&gt;&lt;div style="font-weight: bold;"&gt;&lt;div style="line-height:26px;"&gt;\
&lt;div style="display:inline;"&gt;&lt;div style="display:inline; font-size:26px;"&gt;+3 Cartes&lt;/div&gt;&lt;/div&gt;&lt;br&gt;\
&lt;div style="display:inline;"&gt;&lt;div style="display:inline; font-size:26px;"&gt;+1 Action&lt;/div&gt;&lt;/div&gt;&lt;br&gt;\
&lt;/div&gt;&lt;/div&gt;&lt;/div&gt;\
&lt;div style="display:inline;"&gt;&lt;div style="display:inline; font-size:21px;"&gt;Défaussez 2 cartes.&lt;/div&gt;&lt;/div&gt;&lt;br&gt;&lt;div class="horizontal-line" style="width:200px; height:3px;margin-top:11px;"&gt;&lt;/div&gt;&lt;div style="position:relative; top:5px;"&gt;&lt;div style="line-height:20px;"&gt;\
&lt;div style="display:inline;"&gt;&lt;div style="display:inline; font-size:20px;"&gt;Quand vous achetez cette carte,&lt;/div&gt;&lt;/div&gt;&lt;br&gt;\
&lt;div style="display:inline;"&gt;&lt;div style="display:inline; font-size:20px;"&gt;&lt;div style="display: inline; font-weight: bold;"&gt;+1 Achat.&lt;/div&gt;&lt;/div&gt;&lt;/div&gt;&lt;br&gt;\
&lt;/div&gt;&lt;/div&gt;&lt;/div&gt;'</v>
      </c>
    </row>
    <row r="1094" spans="1:22" x14ac:dyDescent="0.25">
      <c r="A1094" t="str">
        <f>IF(AND(MOD(ROW(A1089)-1,3)=0,INDEX(artwork.xlsx!G:G,QUOTIENT(ROW(A1089)-1,3)+2)&lt;&gt;""),"/* "&amp;INDEX(artwork.xlsx!G:G,QUOTIENT(ROW(A1089)-1,3)+2)&amp;" */","  ")&amp;
IF(AND(INDEX(artwork.xlsx!F:F,QUOTIENT(ROW(A1089)-1,3)+2)&lt;&gt;""),"/* "&amp;INDEX(artwork.xlsx!F:F,QUOTIENT(ROW(A1089)-1,3)+2)&amp;" */","  ")&amp;IF(AND(ISERROR(MATCH("},",B1094:B$5003,0)), ISERROR(MATCH("    ];",$A$5:A1090,0))),"];","")</f>
        <v xml:space="preserve">    </v>
      </c>
      <c r="B1094" t="str">
        <f t="shared" si="25"/>
        <v>},</v>
      </c>
      <c r="C1094" s="18" t="str">
        <f>IF(AND(MOD(ROW(A1089)-1,3)=0, INDEX(artwork.xlsx!J:J,QUOTIENT(ROW(A1089)-1,3)+2)&lt;&gt;""),
     artwork.xlsx!$H$1&amp;": """ &amp;SUBSTITUTE(INDEX(artwork.xlsx!H:H,QUOTIENT(ROW(A1089)-1,3)+2)," ","") &amp;""",  " &amp;
     artwork.xlsx!$J$1&amp; ": """ &amp; INDEX(artwork.xlsx!J:J,QUOTIENT(ROW(A1089)-1,3)+2) &amp;""",  " &amp;
     artwork.xlsx!$L$1&amp; ": """ &amp; SUBSTITUTE(IF(LEFT(INDEX(artwork.xlsx!L:L,QUOTIENT(ROW(A1089)-1,3)+2),4)="http","",artwork.xlsx!$M$1) &amp; INDEX(artwork.xlsx!L:L,QUOTIENT(ROW(A1089)-1,3)+2),artwork.xlsx!$N$1,"") &amp; """,",
 IF(AND(MOD(ROW(A1089)-1,3)=1,INDEX(artwork.xlsx!J:J,QUOTIENT(ROW(A1089)-1,3)+2)&lt;&gt;""),
SUBSTITUTE(    artwork.xlsx!$K$1&amp;": '\\n" &amp;
SUBSTITUTE(SUBSTITUTE(SUBSTITUTE(SUBSTITUTE(SUBSTITUTE(INDEX(artwork.xlsx!K:K,QUOTIENT(ROW(A1089)-1,3)+2),"'","\'"),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IF(MOD(ROW(A1089)-1,3)=2,"","")))</f>
        <v/>
      </c>
    </row>
    <row r="1095" spans="1:22" x14ac:dyDescent="0.25">
      <c r="A1095" t="str">
        <f>IF(AND(MOD(ROW(A1090)-1,3)=0,INDEX(artwork.xlsx!G:G,QUOTIENT(ROW(A1090)-1,3)+2)&lt;&gt;""),"/* "&amp;INDEX(artwork.xlsx!G:G,QUOTIENT(ROW(A1090)-1,3)+2)&amp;" */","  ")&amp;
IF(AND(INDEX(artwork.xlsx!F:F,QUOTIENT(ROW(A1090)-1,3)+2)&lt;&gt;""),"/* "&amp;INDEX(artwork.xlsx!F:F,QUOTIENT(ROW(A1090)-1,3)+2)&amp;" */","  ")&amp;IF(AND(ISERROR(MATCH("},",B1095:B$5003,0)), ISERROR(MATCH("    ];",$A$5:A1091,0))),"];","")</f>
        <v xml:space="preserve">    </v>
      </c>
      <c r="B1095" t="str">
        <f t="shared" si="25"/>
        <v>{</v>
      </c>
      <c r="C1095" s="18" t="str">
        <f>IF(AND(MOD(ROW(A1090)-1,3)=0, INDEX(artwork.xlsx!J:J,QUOTIENT(ROW(A1090)-1,3)+2)&lt;&gt;""),
     artwork.xlsx!$H$1&amp;": """ &amp;SUBSTITUTE(INDEX(artwork.xlsx!H:H,QUOTIENT(ROW(A1090)-1,3)+2)," ","") &amp;""",  " &amp;
     artwork.xlsx!$J$1&amp; ": """ &amp; INDEX(artwork.xlsx!J:J,QUOTIENT(ROW(A1090)-1,3)+2) &amp;""",  " &amp;
     artwork.xlsx!$L$1&amp; ": """ &amp; SUBSTITUTE(IF(LEFT(INDEX(artwork.xlsx!L:L,QUOTIENT(ROW(A1090)-1,3)+2),4)="http","",artwork.xlsx!$M$1) &amp; INDEX(artwork.xlsx!L:L,QUOTIENT(ROW(A1090)-1,3)+2),artwork.xlsx!$N$1,"") &amp; """,",
 IF(AND(MOD(ROW(A1090)-1,3)=1,INDEX(artwork.xlsx!J:J,QUOTIENT(ROW(A1090)-1,3)+2)&lt;&gt;""),
SUBSTITUTE(    artwork.xlsx!$K$1&amp;": '\\n" &amp;
SUBSTITUTE(SUBSTITUTE(SUBSTITUTE(SUBSTITUTE(SUBSTITUTE(INDEX(artwork.xlsx!K:K,QUOTIENT(ROW(A1090)-1,3)+2),"'","\'"),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IF(MOD(ROW(A1090)-1,3)=2,"","")))</f>
        <v>id: "groundskeeper",  frenchName: "Jardinière",  artwork: "http://wiki.dominionstrategy.com/images/2/2f/GroundskeeperArt.jpg",</v>
      </c>
    </row>
    <row r="1096" spans="1:22" ht="195" x14ac:dyDescent="0.25">
      <c r="A1096" t="str">
        <f>IF(AND(MOD(ROW(A1091)-1,3)=0,INDEX(artwork.xlsx!G:G,QUOTIENT(ROW(A1091)-1,3)+2)&lt;&gt;""),"/* "&amp;INDEX(artwork.xlsx!G:G,QUOTIENT(ROW(A1091)-1,3)+2)&amp;" */","  ")&amp;
IF(AND(INDEX(artwork.xlsx!F:F,QUOTIENT(ROW(A1091)-1,3)+2)&lt;&gt;""),"/* "&amp;INDEX(artwork.xlsx!F:F,QUOTIENT(ROW(A1091)-1,3)+2)&amp;" */","  ")&amp;IF(AND(ISERROR(MATCH("},",B1096:B$5003,0)), ISERROR(MATCH("    ];",$A$5:A1095,0))),"];","")</f>
        <v xml:space="preserve">    </v>
      </c>
      <c r="B1096" t="str">
        <f t="shared" si="25"/>
        <v/>
      </c>
      <c r="C1096" s="18" t="str">
        <f>IF(AND(MOD(ROW(A1091)-1,3)=0, INDEX(artwork.xlsx!J:J,QUOTIENT(ROW(A1091)-1,3)+2)&lt;&gt;""),
     artwork.xlsx!$H$1&amp;": """ &amp;SUBSTITUTE(INDEX(artwork.xlsx!H:H,QUOTIENT(ROW(A1091)-1,3)+2)," ","") &amp;""",  " &amp;
     artwork.xlsx!$J$1&amp; ": """ &amp; INDEX(artwork.xlsx!J:J,QUOTIENT(ROW(A1091)-1,3)+2) &amp;""",  " &amp;
     artwork.xlsx!$L$1&amp; ": """ &amp; SUBSTITUTE(IF(LEFT(INDEX(artwork.xlsx!L:L,QUOTIENT(ROW(A1091)-1,3)+2),4)="http","",artwork.xlsx!$M$1) &amp; INDEX(artwork.xlsx!L:L,QUOTIENT(ROW(A1091)-1,3)+2),artwork.xlsx!$N$1,"") &amp; """,",
 IF(AND(MOD(ROW(A1091)-1,3)=1,INDEX(artwork.xlsx!J:J,QUOTIENT(ROW(A1091)-1,3)+2)&lt;&gt;""),
SUBSTITUTE(    artwork.xlsx!$K$1&amp;": '\\n" &amp;
SUBSTITUTE(SUBSTITUTE(SUBSTITUTE(SUBSTITUTE(SUBSTITUTE(INDEX(artwork.xlsx!K:K,QUOTIENT(ROW(A1091)-1,3)+2),"'","\'"),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IF(MOD(ROW(A1091)-1,3)=2,"","")))</f>
        <v>text_html: '\
&lt;div class="card-text" style="top:20px;"&gt;&lt;div style="font-weight: bold;"&gt;&lt;div style="line-height:26px;"&gt;\
&lt;div style="display:inline;"&gt;&lt;div style="display:inline; font-size:26px;"&gt;+1 Carte&lt;/div&gt;&lt;/div&gt;&lt;br&gt;\
&lt;div style="display:inline;"&gt;&lt;div style="display:inline; font-size:26px;"&gt;+1 Action&lt;/div&gt;&lt;/div&gt;&lt;br&gt;\
&lt;/div&gt;&lt;/div&gt;&lt;div style="position:relative; top:20px;"&gt;&lt;div style="line-height:21px;"&gt;\
&lt;div style="display:inline;"&gt;&lt;div style="display:inline; font-size:21px;"&gt;Si cette carte est en jeu,&lt;/div&gt;&lt;/div&gt;&lt;br&gt;\
&lt;div style="display:inline;"&gt;&lt;div style="display:inline; font-size:21px;"&gt;quand vous recevez une carte&lt;/div&gt;&lt;/div&gt;&lt;br&gt;\
&lt;div style="display:inline;"&gt;&lt;div style="display:inline; font-size:21px;"&gt;Victoire,         .&lt;/div&gt;&lt;/div&gt;&lt;br&gt;\
&lt;/div&gt;&lt;/div&gt;&lt;div class="horizontal-line" style="width:200px; height:3px;margin-top:-60px;"&gt;&lt;/div&gt;\
&lt;div class="card-text-vp-icon-container" style="display:inline; transform:scale(0.18); top:129px;left:178px;"&gt;\
&lt;div class="card-text-vp-text-container"&gt;\
&lt;div class="card-text-vp-text" style="top:8px;"&gt;+1&lt;/div&gt;&lt;/div&gt;\
&lt;div class="card-text-vp-icon"&gt;&lt;/div&gt;&lt;/div&gt;&lt;/div&gt;'</v>
      </c>
    </row>
    <row r="1097" spans="1:22" x14ac:dyDescent="0.25">
      <c r="A1097" t="str">
        <f>IF(AND(MOD(ROW(A1092)-1,3)=0,INDEX(artwork.xlsx!G:G,QUOTIENT(ROW(A1092)-1,3)+2)&lt;&gt;""),"/* "&amp;INDEX(artwork.xlsx!G:G,QUOTIENT(ROW(A1092)-1,3)+2)&amp;" */","  ")&amp;
IF(AND(INDEX(artwork.xlsx!F:F,QUOTIENT(ROW(A1092)-1,3)+2)&lt;&gt;""),"/* "&amp;INDEX(artwork.xlsx!F:F,QUOTIENT(ROW(A1092)-1,3)+2)&amp;" */","  ")&amp;IF(AND(ISERROR(MATCH("},",B1097:B$5003,0)), ISERROR(MATCH("    ];",$A$5:A1093,0))),"];","")</f>
        <v xml:space="preserve">    </v>
      </c>
      <c r="B1097" t="str">
        <f t="shared" si="25"/>
        <v>},</v>
      </c>
      <c r="C1097" s="18" t="str">
        <f>IF(AND(MOD(ROW(A1092)-1,3)=0, INDEX(artwork.xlsx!J:J,QUOTIENT(ROW(A1092)-1,3)+2)&lt;&gt;""),
     artwork.xlsx!$H$1&amp;": """ &amp;SUBSTITUTE(INDEX(artwork.xlsx!H:H,QUOTIENT(ROW(A1092)-1,3)+2)," ","") &amp;""",  " &amp;
     artwork.xlsx!$J$1&amp; ": """ &amp; INDEX(artwork.xlsx!J:J,QUOTIENT(ROW(A1092)-1,3)+2) &amp;""",  " &amp;
     artwork.xlsx!$L$1&amp; ": """ &amp; SUBSTITUTE(IF(LEFT(INDEX(artwork.xlsx!L:L,QUOTIENT(ROW(A1092)-1,3)+2),4)="http","",artwork.xlsx!$M$1) &amp; INDEX(artwork.xlsx!L:L,QUOTIENT(ROW(A1092)-1,3)+2),artwork.xlsx!$N$1,"") &amp; """,",
 IF(AND(MOD(ROW(A1092)-1,3)=1,INDEX(artwork.xlsx!J:J,QUOTIENT(ROW(A1092)-1,3)+2)&lt;&gt;""),
SUBSTITUTE(    artwork.xlsx!$K$1&amp;": '\\n" &amp;
SUBSTITUTE(SUBSTITUTE(SUBSTITUTE(SUBSTITUTE(SUBSTITUTE(INDEX(artwork.xlsx!K:K,QUOTIENT(ROW(A1092)-1,3)+2),"'","\'"),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IF(MOD(ROW(A1092)-1,3)=2,"","")))</f>
        <v/>
      </c>
    </row>
    <row r="1098" spans="1:22" x14ac:dyDescent="0.25">
      <c r="A1098" t="str">
        <f>IF(AND(MOD(ROW(A1093)-1,3)=0,INDEX(artwork.xlsx!G:G,QUOTIENT(ROW(A1093)-1,3)+2)&lt;&gt;""),"/* "&amp;INDEX(artwork.xlsx!G:G,QUOTIENT(ROW(A1093)-1,3)+2)&amp;" */","  ")&amp;
IF(AND(INDEX(artwork.xlsx!F:F,QUOTIENT(ROW(A1093)-1,3)+2)&lt;&gt;""),"/* "&amp;INDEX(artwork.xlsx!F:F,QUOTIENT(ROW(A1093)-1,3)+2)&amp;" */","  ")&amp;IF(AND(ISERROR(MATCH("},",B1098:B$5003,0)), ISERROR(MATCH("    ];",$A$5:A1094,0))),"];","")</f>
        <v xml:space="preserve">    </v>
      </c>
      <c r="B1098" t="str">
        <f t="shared" si="25"/>
        <v>{</v>
      </c>
      <c r="C1098" s="18" t="str">
        <f>IF(AND(MOD(ROW(A1093)-1,3)=0, INDEX(artwork.xlsx!J:J,QUOTIENT(ROW(A1093)-1,3)+2)&lt;&gt;""),
     artwork.xlsx!$H$1&amp;": """ &amp;SUBSTITUTE(INDEX(artwork.xlsx!H:H,QUOTIENT(ROW(A1093)-1,3)+2)," ","") &amp;""",  " &amp;
     artwork.xlsx!$J$1&amp; ": """ &amp; INDEX(artwork.xlsx!J:J,QUOTIENT(ROW(A1093)-1,3)+2) &amp;""",  " &amp;
     artwork.xlsx!$L$1&amp; ": """ &amp; SUBSTITUTE(IF(LEFT(INDEX(artwork.xlsx!L:L,QUOTIENT(ROW(A1093)-1,3)+2),4)="http","",artwork.xlsx!$M$1) &amp; INDEX(artwork.xlsx!L:L,QUOTIENT(ROW(A1093)-1,3)+2),artwork.xlsx!$N$1,"") &amp; """,",
 IF(AND(MOD(ROW(A1093)-1,3)=1,INDEX(artwork.xlsx!J:J,QUOTIENT(ROW(A1093)-1,3)+2)&lt;&gt;""),
SUBSTITUTE(    artwork.xlsx!$K$1&amp;": '\\n" &amp;
SUBSTITUTE(SUBSTITUTE(SUBSTITUTE(SUBSTITUTE(SUBSTITUTE(INDEX(artwork.xlsx!K:K,QUOTIENT(ROW(A1093)-1,3)+2),"'","\'"),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IF(MOD(ROW(A1093)-1,3)=2,"","")))</f>
        <v>id: "legionary",  frenchName: "Légionnaire",  artwork: "http://wiki.dominionstrategy.com/images/2/23/LegionaryArt.jpg",</v>
      </c>
    </row>
    <row r="1099" spans="1:22" ht="195" x14ac:dyDescent="0.25">
      <c r="A1099" t="str">
        <f>IF(AND(MOD(ROW(A1094)-1,3)=0,INDEX(artwork.xlsx!G:G,QUOTIENT(ROW(A1094)-1,3)+2)&lt;&gt;""),"/* "&amp;INDEX(artwork.xlsx!G:G,QUOTIENT(ROW(A1094)-1,3)+2)&amp;" */","  ")&amp;
IF(AND(INDEX(artwork.xlsx!F:F,QUOTIENT(ROW(A1094)-1,3)+2)&lt;&gt;""),"/* "&amp;INDEX(artwork.xlsx!F:F,QUOTIENT(ROW(A1094)-1,3)+2)&amp;" */","  ")&amp;IF(AND(ISERROR(MATCH("},",B1099:B$5003,0)), ISERROR(MATCH("    ];",$A$5:A1098,0))),"];","")</f>
        <v xml:space="preserve">    </v>
      </c>
      <c r="B1099" t="str">
        <f t="shared" si="25"/>
        <v/>
      </c>
      <c r="C1099" s="18" t="str">
        <f>IF(AND(MOD(ROW(A1094)-1,3)=0, INDEX(artwork.xlsx!J:J,QUOTIENT(ROW(A1094)-1,3)+2)&lt;&gt;""),
     artwork.xlsx!$H$1&amp;": """ &amp;SUBSTITUTE(INDEX(artwork.xlsx!H:H,QUOTIENT(ROW(A1094)-1,3)+2)," ","") &amp;""",  " &amp;
     artwork.xlsx!$J$1&amp; ": """ &amp; INDEX(artwork.xlsx!J:J,QUOTIENT(ROW(A1094)-1,3)+2) &amp;""",  " &amp;
     artwork.xlsx!$L$1&amp; ": """ &amp; SUBSTITUTE(IF(LEFT(INDEX(artwork.xlsx!L:L,QUOTIENT(ROW(A1094)-1,3)+2),4)="http","",artwork.xlsx!$M$1) &amp; INDEX(artwork.xlsx!L:L,QUOTIENT(ROW(A1094)-1,3)+2),artwork.xlsx!$N$1,"") &amp; """,",
 IF(AND(MOD(ROW(A1094)-1,3)=1,INDEX(artwork.xlsx!J:J,QUOTIENT(ROW(A1094)-1,3)+2)&lt;&gt;""),
SUBSTITUTE(    artwork.xlsx!$K$1&amp;": '\\n" &amp;
SUBSTITUTE(SUBSTITUTE(SUBSTITUTE(SUBSTITUTE(SUBSTITUTE(INDEX(artwork.xlsx!K:K,QUOTIENT(ROW(A1094)-1,3)+2),"'","\'"),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IF(MOD(ROW(A1094)-1,3)=2,"","")))</f>
        <v>text_html: '\
&lt;div class="card-text" style="top:10px;"&gt;&lt;div style="position: relative; left:-15px;top:6px;"&gt;&lt;div style="font-weight: bold;"&gt;\
&lt;div style="display:inline;"&gt;+&lt;/div&gt;&lt;br&gt;\
&lt;/div&gt;&lt;/div&gt;&lt;div style="position:relative; top:10px;"&gt;&lt;div style="line-height:20px;"&gt;\
&lt;div style="display:inline;"&gt;&lt;div style="display:inline; font-size:20px;"&gt;Vous pouvez dévoiler un Or de&lt;/div&gt;&lt;/div&gt;&lt;br&gt;\
&lt;div style="display:inline;"&gt;&lt;div style="display:inline; font-size:20px;"&gt;votre main. Dans ce cas, tous&lt;/div&gt;&lt;/div&gt;&lt;br&gt;\
&lt;div style="display:inline;"&gt;&lt;div style="display:inline; font-size:20px;"&gt;vos adversaires défaussent jusqu\'à&lt;/div&gt;&lt;/div&gt;&lt;br&gt;\
&lt;div style="display:inline;"&gt;&lt;div style="display:inline; font-size:20px;"&gt;avoir 2 cartes en main, puis&lt;/div&gt;&lt;/div&gt;&lt;br&gt;\
&lt;div style="display:inline;"&gt;&lt;div style="display:inline; font-size:20px;"&gt;piochent une carte.&lt;/div&gt;&lt;/div&gt;&lt;br&gt;\
&lt;/div&gt;&lt;/div&gt;\
&lt;div class="card-text-coin-icon" style="transform:scale(0.22); top:5.5px; display: inline;left:140px;"&gt;\
&lt;div class="card-text-coin-text-container" style="display:inline;"&gt;\
&lt;div class="card-text-coin-text" style="color: black; display:inline; top:8px;"&gt;3&lt;/div&gt;&lt;/div&gt;&lt;/div&gt;&lt;/div&gt;'</v>
      </c>
    </row>
    <row r="1100" spans="1:22" x14ac:dyDescent="0.25">
      <c r="A1100" t="str">
        <f>IF(AND(MOD(ROW(A1095)-1,3)=0,INDEX(artwork.xlsx!G:G,QUOTIENT(ROW(A1095)-1,3)+2)&lt;&gt;""),"/* "&amp;INDEX(artwork.xlsx!G:G,QUOTIENT(ROW(A1095)-1,3)+2)&amp;" */","  ")&amp;
IF(AND(INDEX(artwork.xlsx!F:F,QUOTIENT(ROW(A1095)-1,3)+2)&lt;&gt;""),"/* "&amp;INDEX(artwork.xlsx!F:F,QUOTIENT(ROW(A1095)-1,3)+2)&amp;" */","  ")&amp;IF(AND(ISERROR(MATCH("},",B1100:B$5003,0)), ISERROR(MATCH("    ];",$A$5:A1096,0))),"];","")</f>
        <v xml:space="preserve">    </v>
      </c>
      <c r="B1100" t="str">
        <f t="shared" si="25"/>
        <v>},</v>
      </c>
      <c r="C1100" s="18" t="str">
        <f>IF(AND(MOD(ROW(A1095)-1,3)=0, INDEX(artwork.xlsx!J:J,QUOTIENT(ROW(A1095)-1,3)+2)&lt;&gt;""),
     artwork.xlsx!$H$1&amp;": """ &amp;SUBSTITUTE(INDEX(artwork.xlsx!H:H,QUOTIENT(ROW(A1095)-1,3)+2)," ","") &amp;""",  " &amp;
     artwork.xlsx!$J$1&amp; ": """ &amp; INDEX(artwork.xlsx!J:J,QUOTIENT(ROW(A1095)-1,3)+2) &amp;""",  " &amp;
     artwork.xlsx!$L$1&amp; ": """ &amp; SUBSTITUTE(IF(LEFT(INDEX(artwork.xlsx!L:L,QUOTIENT(ROW(A1095)-1,3)+2),4)="http","",artwork.xlsx!$M$1) &amp; INDEX(artwork.xlsx!L:L,QUOTIENT(ROW(A1095)-1,3)+2),artwork.xlsx!$N$1,"") &amp; """,",
 IF(AND(MOD(ROW(A1095)-1,3)=1,INDEX(artwork.xlsx!J:J,QUOTIENT(ROW(A1095)-1,3)+2)&lt;&gt;""),
SUBSTITUTE(    artwork.xlsx!$K$1&amp;": '\\n" &amp;
SUBSTITUTE(SUBSTITUTE(SUBSTITUTE(SUBSTITUTE(SUBSTITUTE(INDEX(artwork.xlsx!K:K,QUOTIENT(ROW(A1095)-1,3)+2),"'","\'"),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IF(MOD(ROW(A1095)-1,3)=2,"","")))</f>
        <v/>
      </c>
    </row>
    <row r="1101" spans="1:22" x14ac:dyDescent="0.25">
      <c r="A1101" t="str">
        <f>IF(AND(MOD(ROW(A1096)-1,3)=0,INDEX(artwork.xlsx!G:G,QUOTIENT(ROW(A1096)-1,3)+2)&lt;&gt;""),"/* "&amp;INDEX(artwork.xlsx!G:G,QUOTIENT(ROW(A1096)-1,3)+2)&amp;" */","  ")&amp;
IF(AND(INDEX(artwork.xlsx!F:F,QUOTIENT(ROW(A1096)-1,3)+2)&lt;&gt;""),"/* "&amp;INDEX(artwork.xlsx!F:F,QUOTIENT(ROW(A1096)-1,3)+2)&amp;" */","  ")&amp;IF(AND(ISERROR(MATCH("},",B1101:B$5003,0)), ISERROR(MATCH("    ];",$A$5:A1097,0))),"];","")</f>
        <v xml:space="preserve">    </v>
      </c>
      <c r="B1101" t="str">
        <f t="shared" si="25"/>
        <v>{</v>
      </c>
      <c r="C1101" s="18" t="str">
        <f>IF(AND(MOD(ROW(A1096)-1,3)=0, INDEX(artwork.xlsx!J:J,QUOTIENT(ROW(A1096)-1,3)+2)&lt;&gt;""),
     artwork.xlsx!$H$1&amp;": """ &amp;SUBSTITUTE(INDEX(artwork.xlsx!H:H,QUOTIENT(ROW(A1096)-1,3)+2)," ","") &amp;""",  " &amp;
     artwork.xlsx!$J$1&amp; ": """ &amp; INDEX(artwork.xlsx!J:J,QUOTIENT(ROW(A1096)-1,3)+2) &amp;""",  " &amp;
     artwork.xlsx!$L$1&amp; ": """ &amp; SUBSTITUTE(IF(LEFT(INDEX(artwork.xlsx!L:L,QUOTIENT(ROW(A1096)-1,3)+2),4)="http","",artwork.xlsx!$M$1) &amp; INDEX(artwork.xlsx!L:L,QUOTIENT(ROW(A1096)-1,3)+2),artwork.xlsx!$N$1,"") &amp; """,",
 IF(AND(MOD(ROW(A1096)-1,3)=1,INDEX(artwork.xlsx!J:J,QUOTIENT(ROW(A1096)-1,3)+2)&lt;&gt;""),
SUBSTITUTE(    artwork.xlsx!$K$1&amp;": '\\n" &amp;
SUBSTITUTE(SUBSTITUTE(SUBSTITUTE(SUBSTITUTE(SUBSTITUTE(INDEX(artwork.xlsx!K:K,QUOTIENT(ROW(A1096)-1,3)+2),"'","\'"),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IF(MOD(ROW(A1096)-1,3)=2,"","")))</f>
        <v>id: "wildhunt",  frenchName: "Chasse fantastique",  artwork: "http://wiki.dominionstrategy.com/images/e/e6/Wild_HuntArt.jpg",</v>
      </c>
    </row>
    <row r="1102" spans="1:22" ht="240" x14ac:dyDescent="0.25">
      <c r="A1102" t="str">
        <f>IF(AND(MOD(ROW(A1097)-1,3)=0,INDEX(artwork.xlsx!G:G,QUOTIENT(ROW(A1097)-1,3)+2)&lt;&gt;""),"/* "&amp;INDEX(artwork.xlsx!G:G,QUOTIENT(ROW(A1097)-1,3)+2)&amp;" */","  ")&amp;
IF(AND(INDEX(artwork.xlsx!F:F,QUOTIENT(ROW(A1097)-1,3)+2)&lt;&gt;""),"/* "&amp;INDEX(artwork.xlsx!F:F,QUOTIENT(ROW(A1097)-1,3)+2)&amp;" */","  ")&amp;IF(AND(ISERROR(MATCH("},",B1102:B$5003,0)), ISERROR(MATCH("    ];",$A$5:A1101,0))),"];","")</f>
        <v xml:space="preserve">    </v>
      </c>
      <c r="B1102" t="str">
        <f t="shared" si="25"/>
        <v/>
      </c>
      <c r="C1102" s="18" t="str">
        <f>IF(AND(MOD(ROW(A1097)-1,3)=0, INDEX(artwork.xlsx!J:J,QUOTIENT(ROW(A1097)-1,3)+2)&lt;&gt;""),
     artwork.xlsx!$H$1&amp;": """ &amp;SUBSTITUTE(INDEX(artwork.xlsx!H:H,QUOTIENT(ROW(A1097)-1,3)+2)," ","") &amp;""",  " &amp;
     artwork.xlsx!$J$1&amp; ": """ &amp; INDEX(artwork.xlsx!J:J,QUOTIENT(ROW(A1097)-1,3)+2) &amp;""",  " &amp;
     artwork.xlsx!$L$1&amp; ": """ &amp; SUBSTITUTE(IF(LEFT(INDEX(artwork.xlsx!L:L,QUOTIENT(ROW(A1097)-1,3)+2),4)="http","",artwork.xlsx!$M$1) &amp; INDEX(artwork.xlsx!L:L,QUOTIENT(ROW(A1097)-1,3)+2),artwork.xlsx!$N$1,"") &amp; """,",
 IF(AND(MOD(ROW(A1097)-1,3)=1,INDEX(artwork.xlsx!J:J,QUOTIENT(ROW(A1097)-1,3)+2)&lt;&gt;""),
SUBSTITUTE(    artwork.xlsx!$K$1&amp;": '\\n" &amp;
SUBSTITUTE(SUBSTITUTE(SUBSTITUTE(SUBSTITUTE(SUBSTITUTE(INDEX(artwork.xlsx!K:K,QUOTIENT(ROW(A1097)-1,3)+2),"'","\'"),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IF(MOD(ROW(A1097)-1,3)=2,"","")))</f>
        <v>text_html: '\
&lt;div class="card-text" style="top:20px;"&gt;&lt;div style="position:relative; top:12px;"&gt;&lt;div style="line-height:21px;"&gt;\
&lt;div style="display:inline;"&gt;&lt;div style="display:inline; font-size:21px;"&gt;Choisissez : &lt;div style="display: inline; font-weight: bold;"&gt;+3 Cartes&lt;/div&gt; et&lt;/div&gt;&lt;/div&gt;&lt;br&gt;\
&lt;div style="display:inline;"&gt;&lt;div style="display:inline; font-size:21px;"&gt;ajoutez        à la pile des&lt;/div&gt;&lt;/div&gt;&lt;br&gt;\
&lt;div style="display:inline;"&gt;&lt;div style="display:inline; font-size:21px;"&gt;Chasses Fantastiques ; ou&lt;/div&gt;&lt;/div&gt;&lt;br&gt;\
&lt;div style="display:inline;"&gt;&lt;div style="display:inline; font-size:21px;"&gt;recevez un Domaine, et dans&lt;/div&gt;&lt;/div&gt;&lt;br&gt;\
&lt;div style="display:inline;"&gt;&lt;div style="display:inline; font-size:21px;"&gt;ce cas prenez les      de la pile.&lt;/div&gt;&lt;/div&gt;&lt;br&gt;\
&lt;/div&gt;&lt;/div&gt;\
&lt;div class="card-text-vp-icon-container" style="display:inline; transform:scale(0.18); top:40px;left:120px;"&gt;\
&lt;div class="card-text-vp-text-container"&gt;\
&lt;div class="card-text-vp-text" style="top:8px;"&gt;1&lt;/div&gt;&lt;/div&gt;\
&lt;div class="card-text-vp-icon"&gt;&lt;/div&gt;&lt;/div&gt;\
&lt;div class="card-text-vp-icon-container" style="display:inline; transform:scale(0.18); top:114px;left:162px;"&gt;\
&lt;div class="card-text-vp-text-container"&gt;\
&lt;div class="card-text-vp-text" style="top:8px;"&gt;&lt;/div&gt;&lt;/div&gt;\
&lt;div class="card-text-vp-icon"&gt;&lt;/div&gt;&lt;/div&gt;&lt;/div&gt;'</v>
      </c>
    </row>
    <row r="1103" spans="1:22" x14ac:dyDescent="0.25">
      <c r="A1103" t="str">
        <f>IF(AND(MOD(ROW(A1098)-1,3)=0,INDEX(artwork.xlsx!G:G,QUOTIENT(ROW(A1098)-1,3)+2)&lt;&gt;""),"/* "&amp;INDEX(artwork.xlsx!G:G,QUOTIENT(ROW(A1098)-1,3)+2)&amp;" */","  ")&amp;
IF(AND(INDEX(artwork.xlsx!F:F,QUOTIENT(ROW(A1098)-1,3)+2)&lt;&gt;""),"/* "&amp;INDEX(artwork.xlsx!F:F,QUOTIENT(ROW(A1098)-1,3)+2)&amp;" */","  ")&amp;IF(AND(ISERROR(MATCH("},",B1103:B$5003,0)), ISERROR(MATCH("    ];",$A$5:A1099,0))),"];","")</f>
        <v xml:space="preserve">    </v>
      </c>
      <c r="B1103" t="str">
        <f t="shared" ref="B1103:B1166" si="26">IF(AND(C1102&lt;&gt;"",MOD(ROW(A1101)-1,3)=2),"},","")&amp;IF(AND(C1103&lt;&gt;"",MOD(ROW(A1098)-1,3)=0),"{","")</f>
        <v>},</v>
      </c>
      <c r="C1103" s="18" t="str">
        <f>IF(AND(MOD(ROW(A1098)-1,3)=0, INDEX(artwork.xlsx!J:J,QUOTIENT(ROW(A1098)-1,3)+2)&lt;&gt;""),
     artwork.xlsx!$H$1&amp;": """ &amp;SUBSTITUTE(INDEX(artwork.xlsx!H:H,QUOTIENT(ROW(A1098)-1,3)+2)," ","") &amp;""",  " &amp;
     artwork.xlsx!$J$1&amp; ": """ &amp; INDEX(artwork.xlsx!J:J,QUOTIENT(ROW(A1098)-1,3)+2) &amp;""",  " &amp;
     artwork.xlsx!$L$1&amp; ": """ &amp; SUBSTITUTE(IF(LEFT(INDEX(artwork.xlsx!L:L,QUOTIENT(ROW(A1098)-1,3)+2),4)="http","",artwork.xlsx!$M$1) &amp; INDEX(artwork.xlsx!L:L,QUOTIENT(ROW(A1098)-1,3)+2),artwork.xlsx!$N$1,"") &amp; """,",
 IF(AND(MOD(ROW(A1098)-1,3)=1,INDEX(artwork.xlsx!J:J,QUOTIENT(ROW(A1098)-1,3)+2)&lt;&gt;""),
SUBSTITUTE(    artwork.xlsx!$K$1&amp;": '\\n" &amp;
SUBSTITUTE(SUBSTITUTE(SUBSTITUTE(SUBSTITUTE(SUBSTITUTE(INDEX(artwork.xlsx!K:K,QUOTIENT(ROW(A1098)-1,3)+2),"'","\'"),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IF(MOD(ROW(A1098)-1,3)=2,"","")))</f>
        <v/>
      </c>
    </row>
    <row r="1104" spans="1:22" x14ac:dyDescent="0.25">
      <c r="A1104" t="str">
        <f>IF(AND(MOD(ROW(A1099)-1,3)=0,INDEX(artwork.xlsx!G:G,QUOTIENT(ROW(A1099)-1,3)+2)&lt;&gt;""),"/* "&amp;INDEX(artwork.xlsx!G:G,QUOTIENT(ROW(A1099)-1,3)+2)&amp;" */","  ")&amp;
IF(AND(INDEX(artwork.xlsx!F:F,QUOTIENT(ROW(A1099)-1,3)+2)&lt;&gt;""),"/* "&amp;INDEX(artwork.xlsx!F:F,QUOTIENT(ROW(A1099)-1,3)+2)&amp;" */","  ")&amp;IF(AND(ISERROR(MATCH("},",B1104:B$5003,0)), ISERROR(MATCH("    ];",$A$5:A1100,0))),"];","")</f>
        <v xml:space="preserve">  /* landscape */</v>
      </c>
      <c r="B1104" t="str">
        <f t="shared" si="26"/>
        <v>{</v>
      </c>
      <c r="C1104" s="18" t="str">
        <f>IF(AND(MOD(ROW(A1099)-1,3)=0, INDEX(artwork.xlsx!J:J,QUOTIENT(ROW(A1099)-1,3)+2)&lt;&gt;""),
     artwork.xlsx!$H$1&amp;": """ &amp;SUBSTITUTE(INDEX(artwork.xlsx!H:H,QUOTIENT(ROW(A1099)-1,3)+2)," ","") &amp;""",  " &amp;
     artwork.xlsx!$J$1&amp; ": """ &amp; INDEX(artwork.xlsx!J:J,QUOTIENT(ROW(A1099)-1,3)+2) &amp;""",  " &amp;
     artwork.xlsx!$L$1&amp; ": """ &amp; SUBSTITUTE(IF(LEFT(INDEX(artwork.xlsx!L:L,QUOTIENT(ROW(A1099)-1,3)+2),4)="http","",artwork.xlsx!$M$1) &amp; INDEX(artwork.xlsx!L:L,QUOTIENT(ROW(A1099)-1,3)+2),artwork.xlsx!$N$1,"") &amp; """,",
 IF(AND(MOD(ROW(A1099)-1,3)=1,INDEX(artwork.xlsx!J:J,QUOTIENT(ROW(A1099)-1,3)+2)&lt;&gt;""),
SUBSTITUTE(    artwork.xlsx!$K$1&amp;": '\\n" &amp;
SUBSTITUTE(SUBSTITUTE(SUBSTITUTE(SUBSTITUTE(SUBSTITUTE(INDEX(artwork.xlsx!K:K,QUOTIENT(ROW(A1099)-1,3)+2),"'","\'"),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IF(MOD(ROW(A1099)-1,3)=2,"","")))</f>
        <v>id: "triumph",  frenchName: "Triomphe",  artwork: "http://wiki.dominionstrategy.com/images/9/9d/TriumphArt.jpg",</v>
      </c>
      <c r="J1104" t="s">
        <v>1679</v>
      </c>
      <c r="K1104" t="s">
        <v>2146</v>
      </c>
      <c r="U1104" t="str">
        <f t="shared" ref="U1104:U1167" si="27">RIGHT(LEFT(K1104,FIND(""",",K1104)-1),LEN(LEFT(K1104,FIND(""",",K1104)-1)) -LEN("id: '"))</f>
        <v>triumph</v>
      </c>
      <c r="V1104" t="str">
        <f t="shared" ref="V1104:V1167" si="28">SUBSTITUTE(LEFT(RIGHT(K1105,LEN(K1105) -LEN("text_html: '")),LEN(RIGHT(K1105,LEN(K1105) -LEN("text_html: '")))-1),"\'","'")</f>
        <v>&lt;div class="landscape-text" style="top:5px;"&gt;&lt;div style="line-height:22px;"&gt;&lt;div style="display:inline;"&gt;&lt;div style="display:inline; font-size:19px;"&gt;Recevez un Domaine. Dans ce cas,&lt;/div&gt;&lt;/div&gt;&lt;br&gt;&lt;div style="display:inline;"&gt;&lt;div style="display:inline; font-size:19px;"&gt;          par carte que vous avez reçue à ce tour.&lt;/div&gt;&lt;/div&gt;&lt;br&gt;&lt;/div&gt;&lt;div class="card-text-vp-icon-container" style="display:inline; transform:scale(0.17); top:30px;left:68px;"&gt;&lt;div class="card-text-vp-text-container"&gt;&lt;div class="card-text-vp-text" style="top:8px;"&gt;+1&lt;/div&gt;&lt;/div&gt;&lt;div class="card-text-vp-icon"&gt;&lt;/div&gt;&lt;/div&gt;&lt;/div&gt;</v>
      </c>
    </row>
    <row r="1105" spans="1:22" ht="135" x14ac:dyDescent="0.25">
      <c r="A1105" t="str">
        <f>IF(AND(MOD(ROW(A1100)-1,3)=0,INDEX(artwork.xlsx!G:G,QUOTIENT(ROW(A1100)-1,3)+2)&lt;&gt;""),"/* "&amp;INDEX(artwork.xlsx!G:G,QUOTIENT(ROW(A1100)-1,3)+2)&amp;" */","  ")&amp;
IF(AND(INDEX(artwork.xlsx!F:F,QUOTIENT(ROW(A1100)-1,3)+2)&lt;&gt;""),"/* "&amp;INDEX(artwork.xlsx!F:F,QUOTIENT(ROW(A1100)-1,3)+2)&amp;" */","  ")&amp;IF(AND(ISERROR(MATCH("},",B1105:B$5003,0)), ISERROR(MATCH("    ];",$A$5:A1104,0))),"];","")</f>
        <v xml:space="preserve">  /* landscape */</v>
      </c>
      <c r="B1105" t="str">
        <f t="shared" si="26"/>
        <v/>
      </c>
      <c r="C1105" s="18" t="str">
        <f>IF(AND(MOD(ROW(A1100)-1,3)=0, INDEX(artwork.xlsx!J:J,QUOTIENT(ROW(A1100)-1,3)+2)&lt;&gt;""),
     artwork.xlsx!$H$1&amp;": """ &amp;SUBSTITUTE(INDEX(artwork.xlsx!H:H,QUOTIENT(ROW(A1100)-1,3)+2)," ","") &amp;""",  " &amp;
     artwork.xlsx!$J$1&amp; ": """ &amp; INDEX(artwork.xlsx!J:J,QUOTIENT(ROW(A1100)-1,3)+2) &amp;""",  " &amp;
     artwork.xlsx!$L$1&amp; ": """ &amp; SUBSTITUTE(IF(LEFT(INDEX(artwork.xlsx!L:L,QUOTIENT(ROW(A1100)-1,3)+2),4)="http","",artwork.xlsx!$M$1) &amp; INDEX(artwork.xlsx!L:L,QUOTIENT(ROW(A1100)-1,3)+2),artwork.xlsx!$N$1,"") &amp; """,",
 IF(AND(MOD(ROW(A1100)-1,3)=1,INDEX(artwork.xlsx!J:J,QUOTIENT(ROW(A1100)-1,3)+2)&lt;&gt;""),
SUBSTITUTE(    artwork.xlsx!$K$1&amp;": '\\n" &amp;
SUBSTITUTE(SUBSTITUTE(SUBSTITUTE(SUBSTITUTE(SUBSTITUTE(INDEX(artwork.xlsx!K:K,QUOTIENT(ROW(A1100)-1,3)+2),"'","\'"),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IF(MOD(ROW(A1100)-1,3)=2,"","")))</f>
        <v>text_html: '\
&lt;div class="landscape-text" style="top:5px;"&gt;&lt;div style="line-height:22px;"&gt;\
&lt;div style="display:inline;"&gt;&lt;div style="display:inline; font-size:19px;"&gt;Recevez un Domaine. Dans ce cas,&lt;/div&gt;&lt;/div&gt;&lt;br&gt;\
&lt;div style="display:inline;"&gt;&lt;div style="display:inline; font-size:19px;"&gt;          par carte que vous avez reçue à ce tour.&lt;/div&gt;&lt;/div&gt;&lt;br&gt;\
&lt;/div&gt;\
&lt;div class="card-text-vp-icon-container" style="display:inline; transform:scale(0.17); top:30px;left:68px;"&gt;\
&lt;div class="card-text-vp-text-container"&gt;\
&lt;div class="card-text-vp-text" style="top:8px;"&gt;+1&lt;/div&gt;&lt;/div&gt;\
&lt;div class="card-text-vp-icon"&gt;&lt;/div&gt;&lt;/div&gt;&lt;/div&gt;'</v>
      </c>
      <c r="K1105" t="s">
        <v>2147</v>
      </c>
      <c r="U1105" t="e">
        <f t="shared" si="27"/>
        <v>#VALUE!</v>
      </c>
      <c r="V1105" t="e">
        <f t="shared" si="28"/>
        <v>#VALUE!</v>
      </c>
    </row>
    <row r="1106" spans="1:22" x14ac:dyDescent="0.25">
      <c r="A1106" t="str">
        <f>IF(AND(MOD(ROW(A1101)-1,3)=0,INDEX(artwork.xlsx!G:G,QUOTIENT(ROW(A1101)-1,3)+2)&lt;&gt;""),"/* "&amp;INDEX(artwork.xlsx!G:G,QUOTIENT(ROW(A1101)-1,3)+2)&amp;" */","  ")&amp;
IF(AND(INDEX(artwork.xlsx!F:F,QUOTIENT(ROW(A1101)-1,3)+2)&lt;&gt;""),"/* "&amp;INDEX(artwork.xlsx!F:F,QUOTIENT(ROW(A1101)-1,3)+2)&amp;" */","  ")&amp;IF(AND(ISERROR(MATCH("},",B1106:B$5003,0)), ISERROR(MATCH("    ];",$A$5:A1102,0))),"];","")</f>
        <v xml:space="preserve">  /* landscape */</v>
      </c>
      <c r="B1106" t="str">
        <f t="shared" si="26"/>
        <v>},</v>
      </c>
      <c r="C1106" s="18" t="str">
        <f>IF(AND(MOD(ROW(A1101)-1,3)=0, INDEX(artwork.xlsx!J:J,QUOTIENT(ROW(A1101)-1,3)+2)&lt;&gt;""),
     artwork.xlsx!$H$1&amp;": """ &amp;SUBSTITUTE(INDEX(artwork.xlsx!H:H,QUOTIENT(ROW(A1101)-1,3)+2)," ","") &amp;""",  " &amp;
     artwork.xlsx!$J$1&amp; ": """ &amp; INDEX(artwork.xlsx!J:J,QUOTIENT(ROW(A1101)-1,3)+2) &amp;""",  " &amp;
     artwork.xlsx!$L$1&amp; ": """ &amp; SUBSTITUTE(IF(LEFT(INDEX(artwork.xlsx!L:L,QUOTIENT(ROW(A1101)-1,3)+2),4)="http","",artwork.xlsx!$M$1) &amp; INDEX(artwork.xlsx!L:L,QUOTIENT(ROW(A1101)-1,3)+2),artwork.xlsx!$N$1,"") &amp; """,",
 IF(AND(MOD(ROW(A1101)-1,3)=1,INDEX(artwork.xlsx!J:J,QUOTIENT(ROW(A1101)-1,3)+2)&lt;&gt;""),
SUBSTITUTE(    artwork.xlsx!$K$1&amp;": '\\n" &amp;
SUBSTITUTE(SUBSTITUTE(SUBSTITUTE(SUBSTITUTE(SUBSTITUTE(INDEX(artwork.xlsx!K:K,QUOTIENT(ROW(A1101)-1,3)+2),"'","\'"),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IF(MOD(ROW(A1101)-1,3)=2,"","")))</f>
        <v/>
      </c>
      <c r="J1106" t="s">
        <v>2088</v>
      </c>
      <c r="U1106" t="e">
        <f t="shared" si="27"/>
        <v>#VALUE!</v>
      </c>
      <c r="V1106" t="str">
        <f t="shared" si="28"/>
        <v xml:space="preserve">  frenchName: "Annexion",  artwork: "http://wiki.dominionstrategy.com/images/4/46/AnnexArt.jpg"</v>
      </c>
    </row>
    <row r="1107" spans="1:22" x14ac:dyDescent="0.25">
      <c r="A1107" t="str">
        <f>IF(AND(MOD(ROW(A1102)-1,3)=0,INDEX(artwork.xlsx!G:G,QUOTIENT(ROW(A1102)-1,3)+2)&lt;&gt;""),"/* "&amp;INDEX(artwork.xlsx!G:G,QUOTIENT(ROW(A1102)-1,3)+2)&amp;" */","  ")&amp;
IF(AND(INDEX(artwork.xlsx!F:F,QUOTIENT(ROW(A1102)-1,3)+2)&lt;&gt;""),"/* "&amp;INDEX(artwork.xlsx!F:F,QUOTIENT(ROW(A1102)-1,3)+2)&amp;" */","  ")&amp;IF(AND(ISERROR(MATCH("},",B1107:B$5003,0)), ISERROR(MATCH("    ];",$A$5:A1103,0))),"];","")</f>
        <v xml:space="preserve">  /* landscape */</v>
      </c>
      <c r="B1107" t="str">
        <f t="shared" si="26"/>
        <v>{</v>
      </c>
      <c r="C1107" s="18" t="str">
        <f>IF(AND(MOD(ROW(A1102)-1,3)=0, INDEX(artwork.xlsx!J:J,QUOTIENT(ROW(A1102)-1,3)+2)&lt;&gt;""),
     artwork.xlsx!$H$1&amp;": """ &amp;SUBSTITUTE(INDEX(artwork.xlsx!H:H,QUOTIENT(ROW(A1102)-1,3)+2)," ","") &amp;""",  " &amp;
     artwork.xlsx!$J$1&amp; ": """ &amp; INDEX(artwork.xlsx!J:J,QUOTIENT(ROW(A1102)-1,3)+2) &amp;""",  " &amp;
     artwork.xlsx!$L$1&amp; ": """ &amp; SUBSTITUTE(IF(LEFT(INDEX(artwork.xlsx!L:L,QUOTIENT(ROW(A1102)-1,3)+2),4)="http","",artwork.xlsx!$M$1) &amp; INDEX(artwork.xlsx!L:L,QUOTIENT(ROW(A1102)-1,3)+2),artwork.xlsx!$N$1,"") &amp; """,",
 IF(AND(MOD(ROW(A1102)-1,3)=1,INDEX(artwork.xlsx!J:J,QUOTIENT(ROW(A1102)-1,3)+2)&lt;&gt;""),
SUBSTITUTE(    artwork.xlsx!$K$1&amp;": '\\n" &amp;
SUBSTITUTE(SUBSTITUTE(SUBSTITUTE(SUBSTITUTE(SUBSTITUTE(INDEX(artwork.xlsx!K:K,QUOTIENT(ROW(A1102)-1,3)+2),"'","\'"),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IF(MOD(ROW(A1102)-1,3)=2,"","")))</f>
        <v>id: "annex",  frenchName: "Annexion",  artwork: "http://wiki.dominionstrategy.com/images/4/46/AnnexArt.jpg",</v>
      </c>
      <c r="J1107" t="s">
        <v>1679</v>
      </c>
      <c r="K1107" t="s">
        <v>2148</v>
      </c>
      <c r="U1107" t="str">
        <f t="shared" si="27"/>
        <v>annex</v>
      </c>
      <c r="V1107" t="str">
        <f t="shared" si="28"/>
        <v>&lt;div class="landscape-text" style="top:5px;"&gt;&lt;div style="line-height:22px;"&gt;&lt;div style="display:inline;"&gt;&lt;div style="display:inline; font-size:19px;"&gt;Consultez votre défausse. Mélangez-la toute, sauf&lt;/div&gt;&lt;/div&gt;&lt;br&gt;&lt;div style="display:inline;"&gt;&lt;div style="display:inline; font-size:19px;"&gt;au plus 5 cartes, avec votre pioche. Recevez un Duché.&lt;/div&gt;&lt;/div&gt;&lt;br&gt;&lt;/div&gt;&lt;/div&gt;</v>
      </c>
    </row>
    <row r="1108" spans="1:22" ht="75" x14ac:dyDescent="0.25">
      <c r="A1108" t="str">
        <f>IF(AND(MOD(ROW(A1103)-1,3)=0,INDEX(artwork.xlsx!G:G,QUOTIENT(ROW(A1103)-1,3)+2)&lt;&gt;""),"/* "&amp;INDEX(artwork.xlsx!G:G,QUOTIENT(ROW(A1103)-1,3)+2)&amp;" */","  ")&amp;
IF(AND(INDEX(artwork.xlsx!F:F,QUOTIENT(ROW(A1103)-1,3)+2)&lt;&gt;""),"/* "&amp;INDEX(artwork.xlsx!F:F,QUOTIENT(ROW(A1103)-1,3)+2)&amp;" */","  ")&amp;IF(AND(ISERROR(MATCH("},",B1108:B$5003,0)), ISERROR(MATCH("    ];",$A$5:A1107,0))),"];","")</f>
        <v xml:space="preserve">  /* landscape */</v>
      </c>
      <c r="B1108" t="str">
        <f t="shared" si="26"/>
        <v/>
      </c>
      <c r="C1108" s="18" t="str">
        <f>IF(AND(MOD(ROW(A1103)-1,3)=0, INDEX(artwork.xlsx!J:J,QUOTIENT(ROW(A1103)-1,3)+2)&lt;&gt;""),
     artwork.xlsx!$H$1&amp;": """ &amp;SUBSTITUTE(INDEX(artwork.xlsx!H:H,QUOTIENT(ROW(A1103)-1,3)+2)," ","") &amp;""",  " &amp;
     artwork.xlsx!$J$1&amp; ": """ &amp; INDEX(artwork.xlsx!J:J,QUOTIENT(ROW(A1103)-1,3)+2) &amp;""",  " &amp;
     artwork.xlsx!$L$1&amp; ": """ &amp; SUBSTITUTE(IF(LEFT(INDEX(artwork.xlsx!L:L,QUOTIENT(ROW(A1103)-1,3)+2),4)="http","",artwork.xlsx!$M$1) &amp; INDEX(artwork.xlsx!L:L,QUOTIENT(ROW(A1103)-1,3)+2),artwork.xlsx!$N$1,"") &amp; """,",
 IF(AND(MOD(ROW(A1103)-1,3)=1,INDEX(artwork.xlsx!J:J,QUOTIENT(ROW(A1103)-1,3)+2)&lt;&gt;""),
SUBSTITUTE(    artwork.xlsx!$K$1&amp;": '\\n" &amp;
SUBSTITUTE(SUBSTITUTE(SUBSTITUTE(SUBSTITUTE(SUBSTITUTE(INDEX(artwork.xlsx!K:K,QUOTIENT(ROW(A1103)-1,3)+2),"'","\'"),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IF(MOD(ROW(A1103)-1,3)=2,"","")))</f>
        <v>text_html: '\
&lt;div class="landscape-text" style="top:5px;"&gt;&lt;div style="line-height:22px;"&gt;\
&lt;div style="display:inline;"&gt;&lt;div style="display:inline; font-size:19px;"&gt;Consultez votre défausse. Mélangez-la toute, sauf&lt;/div&gt;&lt;/div&gt;&lt;br&gt;\
&lt;div style="display:inline;"&gt;&lt;div style="display:inline; font-size:19px;"&gt;au plus 5 cartes, avec votre pioche. Recevez un Duché.&lt;/div&gt;&lt;/div&gt;&lt;br&gt;\
&lt;/div&gt;&lt;/div&gt;'</v>
      </c>
      <c r="K1108" t="s">
        <v>2149</v>
      </c>
      <c r="U1108" t="e">
        <f t="shared" si="27"/>
        <v>#VALUE!</v>
      </c>
      <c r="V1108" t="e">
        <f t="shared" si="28"/>
        <v>#VALUE!</v>
      </c>
    </row>
    <row r="1109" spans="1:22" x14ac:dyDescent="0.25">
      <c r="A1109" t="str">
        <f>IF(AND(MOD(ROW(A1104)-1,3)=0,INDEX(artwork.xlsx!G:G,QUOTIENT(ROW(A1104)-1,3)+2)&lt;&gt;""),"/* "&amp;INDEX(artwork.xlsx!G:G,QUOTIENT(ROW(A1104)-1,3)+2)&amp;" */","  ")&amp;
IF(AND(INDEX(artwork.xlsx!F:F,QUOTIENT(ROW(A1104)-1,3)+2)&lt;&gt;""),"/* "&amp;INDEX(artwork.xlsx!F:F,QUOTIENT(ROW(A1104)-1,3)+2)&amp;" */","  ")&amp;IF(AND(ISERROR(MATCH("},",B1109:B$5003,0)), ISERROR(MATCH("    ];",$A$5:A1105,0))),"];","")</f>
        <v xml:space="preserve">  /* landscape */</v>
      </c>
      <c r="B1109" t="str">
        <f t="shared" si="26"/>
        <v>},</v>
      </c>
      <c r="C1109" s="18" t="str">
        <f>IF(AND(MOD(ROW(A1104)-1,3)=0, INDEX(artwork.xlsx!J:J,QUOTIENT(ROW(A1104)-1,3)+2)&lt;&gt;""),
     artwork.xlsx!$H$1&amp;": """ &amp;SUBSTITUTE(INDEX(artwork.xlsx!H:H,QUOTIENT(ROW(A1104)-1,3)+2)," ","") &amp;""",  " &amp;
     artwork.xlsx!$J$1&amp; ": """ &amp; INDEX(artwork.xlsx!J:J,QUOTIENT(ROW(A1104)-1,3)+2) &amp;""",  " &amp;
     artwork.xlsx!$L$1&amp; ": """ &amp; SUBSTITUTE(IF(LEFT(INDEX(artwork.xlsx!L:L,QUOTIENT(ROW(A1104)-1,3)+2),4)="http","",artwork.xlsx!$M$1) &amp; INDEX(artwork.xlsx!L:L,QUOTIENT(ROW(A1104)-1,3)+2),artwork.xlsx!$N$1,"") &amp; """,",
 IF(AND(MOD(ROW(A1104)-1,3)=1,INDEX(artwork.xlsx!J:J,QUOTIENT(ROW(A1104)-1,3)+2)&lt;&gt;""),
SUBSTITUTE(    artwork.xlsx!$K$1&amp;": '\\n" &amp;
SUBSTITUTE(SUBSTITUTE(SUBSTITUTE(SUBSTITUTE(SUBSTITUTE(INDEX(artwork.xlsx!K:K,QUOTIENT(ROW(A1104)-1,3)+2),"'","\'"),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IF(MOD(ROW(A1104)-1,3)=2,"","")))</f>
        <v/>
      </c>
      <c r="J1109" t="s">
        <v>2088</v>
      </c>
      <c r="U1109" t="e">
        <f t="shared" si="27"/>
        <v>#VALUE!</v>
      </c>
      <c r="V1109" t="str">
        <f t="shared" si="28"/>
        <v>,  frenchName: "Donation",  artwork: "http://wiki.dominionstrategy.com/images/f/f5/DonateArt.jpg"</v>
      </c>
    </row>
    <row r="1110" spans="1:22" x14ac:dyDescent="0.25">
      <c r="A1110" t="str">
        <f>IF(AND(MOD(ROW(A1105)-1,3)=0,INDEX(artwork.xlsx!G:G,QUOTIENT(ROW(A1105)-1,3)+2)&lt;&gt;""),"/* "&amp;INDEX(artwork.xlsx!G:G,QUOTIENT(ROW(A1105)-1,3)+2)&amp;" */","  ")&amp;
IF(AND(INDEX(artwork.xlsx!F:F,QUOTIENT(ROW(A1105)-1,3)+2)&lt;&gt;""),"/* "&amp;INDEX(artwork.xlsx!F:F,QUOTIENT(ROW(A1105)-1,3)+2)&amp;" */","  ")&amp;IF(AND(ISERROR(MATCH("},",B1110:B$5003,0)), ISERROR(MATCH("    ];",$A$5:A1106,0))),"];","")</f>
        <v xml:space="preserve">  /* landscape */</v>
      </c>
      <c r="B1110" t="str">
        <f t="shared" si="26"/>
        <v>{</v>
      </c>
      <c r="C1110" s="18" t="str">
        <f>IF(AND(MOD(ROW(A1105)-1,3)=0, INDEX(artwork.xlsx!J:J,QUOTIENT(ROW(A1105)-1,3)+2)&lt;&gt;""),
     artwork.xlsx!$H$1&amp;": """ &amp;SUBSTITUTE(INDEX(artwork.xlsx!H:H,QUOTIENT(ROW(A1105)-1,3)+2)," ","") &amp;""",  " &amp;
     artwork.xlsx!$J$1&amp; ": """ &amp; INDEX(artwork.xlsx!J:J,QUOTIENT(ROW(A1105)-1,3)+2) &amp;""",  " &amp;
     artwork.xlsx!$L$1&amp; ": """ &amp; SUBSTITUTE(IF(LEFT(INDEX(artwork.xlsx!L:L,QUOTIENT(ROW(A1105)-1,3)+2),4)="http","",artwork.xlsx!$M$1) &amp; INDEX(artwork.xlsx!L:L,QUOTIENT(ROW(A1105)-1,3)+2),artwork.xlsx!$N$1,"") &amp; """,",
 IF(AND(MOD(ROW(A1105)-1,3)=1,INDEX(artwork.xlsx!J:J,QUOTIENT(ROW(A1105)-1,3)+2)&lt;&gt;""),
SUBSTITUTE(    artwork.xlsx!$K$1&amp;": '\\n" &amp;
SUBSTITUTE(SUBSTITUTE(SUBSTITUTE(SUBSTITUTE(SUBSTITUTE(INDEX(artwork.xlsx!K:K,QUOTIENT(ROW(A1105)-1,3)+2),"'","\'"),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IF(MOD(ROW(A1105)-1,3)=2,"","")))</f>
        <v>id: "donate",  frenchName: "Donation",  artwork: "http://wiki.dominionstrategy.com/images/f/f5/DonateArt.jpg",</v>
      </c>
      <c r="J1110" t="s">
        <v>1679</v>
      </c>
      <c r="K1110" t="s">
        <v>2150</v>
      </c>
      <c r="U1110" t="str">
        <f t="shared" si="27"/>
        <v>donate</v>
      </c>
      <c r="V1110" t="str">
        <f t="shared" si="28"/>
        <v>&lt;div class="landscape-text" style="top:0px;"&gt;&lt;div style="line-height:17px;"&gt;&lt;div style="display:inline;"&gt;&lt;div style="display:inline; font-size:16.5px;"&gt;Après ce tour, prenez en main toutes les cartes de votre pioche&lt;/div&gt;&lt;/div&gt;&lt;br&gt;&lt;div style="display:inline;"&gt;&lt;div style="display:inline; font-size:16.5px;"&gt;et de votre défausse, écartez-en autant que vous le souhaitez,&lt;/div&gt;&lt;/div&gt;&lt;br&gt;&lt;div style="display:inline;"&gt;&lt;div style="display:inline; font-size:16.5px;"&gt;mélangez votre main à votre pioche, puis piochez 5 cartes.&lt;/div&gt;&lt;/div&gt;&lt;br&gt;&lt;/div&gt;&lt;/div&gt;</v>
      </c>
    </row>
    <row r="1111" spans="1:22" ht="90" x14ac:dyDescent="0.25">
      <c r="A1111" t="str">
        <f>IF(AND(MOD(ROW(A1106)-1,3)=0,INDEX(artwork.xlsx!G:G,QUOTIENT(ROW(A1106)-1,3)+2)&lt;&gt;""),"/* "&amp;INDEX(artwork.xlsx!G:G,QUOTIENT(ROW(A1106)-1,3)+2)&amp;" */","  ")&amp;
IF(AND(INDEX(artwork.xlsx!F:F,QUOTIENT(ROW(A1106)-1,3)+2)&lt;&gt;""),"/* "&amp;INDEX(artwork.xlsx!F:F,QUOTIENT(ROW(A1106)-1,3)+2)&amp;" */","  ")&amp;IF(AND(ISERROR(MATCH("},",B1111:B$5003,0)), ISERROR(MATCH("    ];",$A$5:A1110,0))),"];","")</f>
        <v xml:space="preserve">  /* landscape */</v>
      </c>
      <c r="B1111" t="str">
        <f t="shared" si="26"/>
        <v/>
      </c>
      <c r="C1111" s="18" t="str">
        <f>IF(AND(MOD(ROW(A1106)-1,3)=0, INDEX(artwork.xlsx!J:J,QUOTIENT(ROW(A1106)-1,3)+2)&lt;&gt;""),
     artwork.xlsx!$H$1&amp;": """ &amp;SUBSTITUTE(INDEX(artwork.xlsx!H:H,QUOTIENT(ROW(A1106)-1,3)+2)," ","") &amp;""",  " &amp;
     artwork.xlsx!$J$1&amp; ": """ &amp; INDEX(artwork.xlsx!J:J,QUOTIENT(ROW(A1106)-1,3)+2) &amp;""",  " &amp;
     artwork.xlsx!$L$1&amp; ": """ &amp; SUBSTITUTE(IF(LEFT(INDEX(artwork.xlsx!L:L,QUOTIENT(ROW(A1106)-1,3)+2),4)="http","",artwork.xlsx!$M$1) &amp; INDEX(artwork.xlsx!L:L,QUOTIENT(ROW(A1106)-1,3)+2),artwork.xlsx!$N$1,"") &amp; """,",
 IF(AND(MOD(ROW(A1106)-1,3)=1,INDEX(artwork.xlsx!J:J,QUOTIENT(ROW(A1106)-1,3)+2)&lt;&gt;""),
SUBSTITUTE(    artwork.xlsx!$K$1&amp;": '\\n" &amp;
SUBSTITUTE(SUBSTITUTE(SUBSTITUTE(SUBSTITUTE(SUBSTITUTE(INDEX(artwork.xlsx!K:K,QUOTIENT(ROW(A1106)-1,3)+2),"'","\'"),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IF(MOD(ROW(A1106)-1,3)=2,"","")))</f>
        <v>text_html: '\
&lt;div class="landscape-text" style="top:0px;"&gt;&lt;div style="line-height:17px;"&gt;\
&lt;div style="display:inline;"&gt;&lt;div style="display:inline; font-size:16.5px;"&gt;Après ce tour, prenez en main toutes les cartes de votre pioche&lt;/div&gt;&lt;/div&gt;&lt;br&gt;\
&lt;div style="display:inline;"&gt;&lt;div style="display:inline; font-size:16.5px;"&gt;et de votre défausse, écartez-en autant que vous le souhaitez,&lt;/div&gt;&lt;/div&gt;&lt;br&gt;\
&lt;div style="display:inline;"&gt;&lt;div style="display:inline; font-size:16.5px;"&gt;mélangez votre main à votre pioche, puis piochez 5 cartes.&lt;/div&gt;&lt;/div&gt;&lt;br&gt;\
&lt;/div&gt;&lt;/div&gt;'</v>
      </c>
      <c r="K1111" t="s">
        <v>2151</v>
      </c>
      <c r="U1111" t="e">
        <f t="shared" si="27"/>
        <v>#VALUE!</v>
      </c>
      <c r="V1111" t="e">
        <f t="shared" si="28"/>
        <v>#VALUE!</v>
      </c>
    </row>
    <row r="1112" spans="1:22" x14ac:dyDescent="0.25">
      <c r="A1112" t="str">
        <f>IF(AND(MOD(ROW(A1107)-1,3)=0,INDEX(artwork.xlsx!G:G,QUOTIENT(ROW(A1107)-1,3)+2)&lt;&gt;""),"/* "&amp;INDEX(artwork.xlsx!G:G,QUOTIENT(ROW(A1107)-1,3)+2)&amp;" */","  ")&amp;
IF(AND(INDEX(artwork.xlsx!F:F,QUOTIENT(ROW(A1107)-1,3)+2)&lt;&gt;""),"/* "&amp;INDEX(artwork.xlsx!F:F,QUOTIENT(ROW(A1107)-1,3)+2)&amp;" */","  ")&amp;IF(AND(ISERROR(MATCH("},",B1112:B$5003,0)), ISERROR(MATCH("    ];",$A$5:A1108,0))),"];","")</f>
        <v xml:space="preserve">  /* landscape */</v>
      </c>
      <c r="B1112" t="str">
        <f t="shared" si="26"/>
        <v>},</v>
      </c>
      <c r="C1112" s="18" t="str">
        <f>IF(AND(MOD(ROW(A1107)-1,3)=0, INDEX(artwork.xlsx!J:J,QUOTIENT(ROW(A1107)-1,3)+2)&lt;&gt;""),
     artwork.xlsx!$H$1&amp;": """ &amp;SUBSTITUTE(INDEX(artwork.xlsx!H:H,QUOTIENT(ROW(A1107)-1,3)+2)," ","") &amp;""",  " &amp;
     artwork.xlsx!$J$1&amp; ": """ &amp; INDEX(artwork.xlsx!J:J,QUOTIENT(ROW(A1107)-1,3)+2) &amp;""",  " &amp;
     artwork.xlsx!$L$1&amp; ": """ &amp; SUBSTITUTE(IF(LEFT(INDEX(artwork.xlsx!L:L,QUOTIENT(ROW(A1107)-1,3)+2),4)="http","",artwork.xlsx!$M$1) &amp; INDEX(artwork.xlsx!L:L,QUOTIENT(ROW(A1107)-1,3)+2),artwork.xlsx!$N$1,"") &amp; """,",
 IF(AND(MOD(ROW(A1107)-1,3)=1,INDEX(artwork.xlsx!J:J,QUOTIENT(ROW(A1107)-1,3)+2)&lt;&gt;""),
SUBSTITUTE(    artwork.xlsx!$K$1&amp;": '\\n" &amp;
SUBSTITUTE(SUBSTITUTE(SUBSTITUTE(SUBSTITUTE(SUBSTITUTE(INDEX(artwork.xlsx!K:K,QUOTIENT(ROW(A1107)-1,3)+2),"'","\'"),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IF(MOD(ROW(A1107)-1,3)=2,"","")))</f>
        <v/>
      </c>
      <c r="J1112" t="s">
        <v>2088</v>
      </c>
      <c r="U1112" t="e">
        <f t="shared" si="27"/>
        <v>#VALUE!</v>
      </c>
      <c r="V1112" t="str">
        <f t="shared" si="28"/>
        <v>",  frenchName: "Adoubement",  artwork: "http://wiki.dominionstrategy.com/images/3/36/AdvanceArt.jpg"</v>
      </c>
    </row>
    <row r="1113" spans="1:22" x14ac:dyDescent="0.25">
      <c r="A1113" t="str">
        <f>IF(AND(MOD(ROW(A1108)-1,3)=0,INDEX(artwork.xlsx!G:G,QUOTIENT(ROW(A1108)-1,3)+2)&lt;&gt;""),"/* "&amp;INDEX(artwork.xlsx!G:G,QUOTIENT(ROW(A1108)-1,3)+2)&amp;" */","  ")&amp;
IF(AND(INDEX(artwork.xlsx!F:F,QUOTIENT(ROW(A1108)-1,3)+2)&lt;&gt;""),"/* "&amp;INDEX(artwork.xlsx!F:F,QUOTIENT(ROW(A1108)-1,3)+2)&amp;" */","  ")&amp;IF(AND(ISERROR(MATCH("},",B1113:B$5003,0)), ISERROR(MATCH("    ];",$A$5:A1109,0))),"];","")</f>
        <v xml:space="preserve">  /* landscape */</v>
      </c>
      <c r="B1113" t="str">
        <f t="shared" si="26"/>
        <v>{</v>
      </c>
      <c r="C1113" s="18" t="str">
        <f>IF(AND(MOD(ROW(A1108)-1,3)=0, INDEX(artwork.xlsx!J:J,QUOTIENT(ROW(A1108)-1,3)+2)&lt;&gt;""),
     artwork.xlsx!$H$1&amp;": """ &amp;SUBSTITUTE(INDEX(artwork.xlsx!H:H,QUOTIENT(ROW(A1108)-1,3)+2)," ","") &amp;""",  " &amp;
     artwork.xlsx!$J$1&amp; ": """ &amp; INDEX(artwork.xlsx!J:J,QUOTIENT(ROW(A1108)-1,3)+2) &amp;""",  " &amp;
     artwork.xlsx!$L$1&amp; ": """ &amp; SUBSTITUTE(IF(LEFT(INDEX(artwork.xlsx!L:L,QUOTIENT(ROW(A1108)-1,3)+2),4)="http","",artwork.xlsx!$M$1) &amp; INDEX(artwork.xlsx!L:L,QUOTIENT(ROW(A1108)-1,3)+2),artwork.xlsx!$N$1,"") &amp; """,",
 IF(AND(MOD(ROW(A1108)-1,3)=1,INDEX(artwork.xlsx!J:J,QUOTIENT(ROW(A1108)-1,3)+2)&lt;&gt;""),
SUBSTITUTE(    artwork.xlsx!$K$1&amp;": '\\n" &amp;
SUBSTITUTE(SUBSTITUTE(SUBSTITUTE(SUBSTITUTE(SUBSTITUTE(INDEX(artwork.xlsx!K:K,QUOTIENT(ROW(A1108)-1,3)+2),"'","\'"),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IF(MOD(ROW(A1108)-1,3)=2,"","")))</f>
        <v>id: "advance",  frenchName: "Adoubement",  artwork: "http://wiki.dominionstrategy.com/images/3/36/AdvanceArt.jpg",</v>
      </c>
      <c r="J1113" t="s">
        <v>1679</v>
      </c>
      <c r="K1113" t="s">
        <v>2152</v>
      </c>
      <c r="U1113" t="str">
        <f t="shared" si="27"/>
        <v>advance</v>
      </c>
      <c r="V1113" t="str">
        <f t="shared" si="28"/>
        <v>&lt;div class="landscape-text" style="top:5px;"&gt;&lt;div style="line-height:22px;"&gt;&lt;div style="display:inline;"&gt;&lt;div style="display:inline; font-size:18px;"&gt;Vous pouvez écarter une carte Action de votre main.&lt;/div&gt;&lt;/div&gt;&lt;br&gt;&lt;div style="display:inline;"&gt;&lt;div style="display:inline; font-size:18px;"&gt;Dans ce cas, recevez une carte Action coûtant jusqu'à      .&lt;/div&gt;&lt;/div&gt;&lt;br&gt;&lt;/div&gt;&lt;div class="card-text-coin-icon" style="transform:scale(0.17); top:30px; display: inline;left:399px;"&gt;&lt;div class="card-text-coin-text-container" style="display:inline;"&gt;&lt;div class="card-text-coin-text" style="color: black; display:inline; top:8px;"&gt;6&lt;/div&gt;&lt;/div&gt;&lt;/div&gt;&lt;/div&gt;</v>
      </c>
    </row>
    <row r="1114" spans="1:22" ht="120" x14ac:dyDescent="0.25">
      <c r="A1114" t="str">
        <f>IF(AND(MOD(ROW(A1109)-1,3)=0,INDEX(artwork.xlsx!G:G,QUOTIENT(ROW(A1109)-1,3)+2)&lt;&gt;""),"/* "&amp;INDEX(artwork.xlsx!G:G,QUOTIENT(ROW(A1109)-1,3)+2)&amp;" */","  ")&amp;
IF(AND(INDEX(artwork.xlsx!F:F,QUOTIENT(ROW(A1109)-1,3)+2)&lt;&gt;""),"/* "&amp;INDEX(artwork.xlsx!F:F,QUOTIENT(ROW(A1109)-1,3)+2)&amp;" */","  ")&amp;IF(AND(ISERROR(MATCH("},",B1114:B$5003,0)), ISERROR(MATCH("    ];",$A$5:A1113,0))),"];","")</f>
        <v xml:space="preserve">  /* landscape */</v>
      </c>
      <c r="B1114" t="str">
        <f t="shared" si="26"/>
        <v/>
      </c>
      <c r="C1114" s="18" t="str">
        <f>IF(AND(MOD(ROW(A1109)-1,3)=0, INDEX(artwork.xlsx!J:J,QUOTIENT(ROW(A1109)-1,3)+2)&lt;&gt;""),
     artwork.xlsx!$H$1&amp;": """ &amp;SUBSTITUTE(INDEX(artwork.xlsx!H:H,QUOTIENT(ROW(A1109)-1,3)+2)," ","") &amp;""",  " &amp;
     artwork.xlsx!$J$1&amp; ": """ &amp; INDEX(artwork.xlsx!J:J,QUOTIENT(ROW(A1109)-1,3)+2) &amp;""",  " &amp;
     artwork.xlsx!$L$1&amp; ": """ &amp; SUBSTITUTE(IF(LEFT(INDEX(artwork.xlsx!L:L,QUOTIENT(ROW(A1109)-1,3)+2),4)="http","",artwork.xlsx!$M$1) &amp; INDEX(artwork.xlsx!L:L,QUOTIENT(ROW(A1109)-1,3)+2),artwork.xlsx!$N$1,"") &amp; """,",
 IF(AND(MOD(ROW(A1109)-1,3)=1,INDEX(artwork.xlsx!J:J,QUOTIENT(ROW(A1109)-1,3)+2)&lt;&gt;""),
SUBSTITUTE(    artwork.xlsx!$K$1&amp;": '\\n" &amp;
SUBSTITUTE(SUBSTITUTE(SUBSTITUTE(SUBSTITUTE(SUBSTITUTE(INDEX(artwork.xlsx!K:K,QUOTIENT(ROW(A1109)-1,3)+2),"'","\'"),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IF(MOD(ROW(A1109)-1,3)=2,"","")))</f>
        <v>text_html: '\
&lt;div class="landscape-text" style="top:5px;"&gt;&lt;div style="line-height:22px;"&gt;\
&lt;div style="display:inline;"&gt;&lt;div style="display:inline; font-size:18px;"&gt;Vous pouvez écarter une carte Action de votre main.&lt;/div&gt;&lt;/div&gt;&lt;br&gt;\
&lt;div style="display:inline;"&gt;&lt;div style="display:inline; font-size:18px;"&gt;Dans ce cas, recevez une carte Action coûtant jusqu\'à      .&lt;/div&gt;&lt;/div&gt;&lt;br&gt;\
&lt;/div&gt;\
&lt;div class="card-text-coin-icon" style="transform:scale(0.17); top:30px; display: inline;left:399px;"&gt;\
&lt;div class="card-text-coin-text-container" style="display:inline;"&gt;\
&lt;div class="card-text-coin-text" style="color: black; display:inline; top:8px;"&gt;6&lt;/div&gt;&lt;/div&gt;&lt;/div&gt;&lt;/div&gt;'</v>
      </c>
      <c r="K1114" t="s">
        <v>2153</v>
      </c>
      <c r="U1114" t="e">
        <f t="shared" si="27"/>
        <v>#VALUE!</v>
      </c>
      <c r="V1114" t="e">
        <f t="shared" si="28"/>
        <v>#VALUE!</v>
      </c>
    </row>
    <row r="1115" spans="1:22" x14ac:dyDescent="0.25">
      <c r="A1115" t="str">
        <f>IF(AND(MOD(ROW(A1110)-1,3)=0,INDEX(artwork.xlsx!G:G,QUOTIENT(ROW(A1110)-1,3)+2)&lt;&gt;""),"/* "&amp;INDEX(artwork.xlsx!G:G,QUOTIENT(ROW(A1110)-1,3)+2)&amp;" */","  ")&amp;
IF(AND(INDEX(artwork.xlsx!F:F,QUOTIENT(ROW(A1110)-1,3)+2)&lt;&gt;""),"/* "&amp;INDEX(artwork.xlsx!F:F,QUOTIENT(ROW(A1110)-1,3)+2)&amp;" */","  ")&amp;IF(AND(ISERROR(MATCH("},",B1115:B$5003,0)), ISERROR(MATCH("    ];",$A$5:A1111,0))),"];","")</f>
        <v xml:space="preserve">  /* landscape */</v>
      </c>
      <c r="B1115" t="str">
        <f t="shared" si="26"/>
        <v>},</v>
      </c>
      <c r="C1115" s="18" t="str">
        <f>IF(AND(MOD(ROW(A1110)-1,3)=0, INDEX(artwork.xlsx!J:J,QUOTIENT(ROW(A1110)-1,3)+2)&lt;&gt;""),
     artwork.xlsx!$H$1&amp;": """ &amp;SUBSTITUTE(INDEX(artwork.xlsx!H:H,QUOTIENT(ROW(A1110)-1,3)+2)," ","") &amp;""",  " &amp;
     artwork.xlsx!$J$1&amp; ": """ &amp; INDEX(artwork.xlsx!J:J,QUOTIENT(ROW(A1110)-1,3)+2) &amp;""",  " &amp;
     artwork.xlsx!$L$1&amp; ": """ &amp; SUBSTITUTE(IF(LEFT(INDEX(artwork.xlsx!L:L,QUOTIENT(ROW(A1110)-1,3)+2),4)="http","",artwork.xlsx!$M$1) &amp; INDEX(artwork.xlsx!L:L,QUOTIENT(ROW(A1110)-1,3)+2),artwork.xlsx!$N$1,"") &amp; """,",
 IF(AND(MOD(ROW(A1110)-1,3)=1,INDEX(artwork.xlsx!J:J,QUOTIENT(ROW(A1110)-1,3)+2)&lt;&gt;""),
SUBSTITUTE(    artwork.xlsx!$K$1&amp;": '\\n" &amp;
SUBSTITUTE(SUBSTITUTE(SUBSTITUTE(SUBSTITUTE(SUBSTITUTE(INDEX(artwork.xlsx!K:K,QUOTIENT(ROW(A1110)-1,3)+2),"'","\'"),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IF(MOD(ROW(A1110)-1,3)=2,"","")))</f>
        <v/>
      </c>
      <c r="J1115" t="s">
        <v>2088</v>
      </c>
      <c r="U1115" t="e">
        <f t="shared" si="27"/>
        <v>#VALUE!</v>
      </c>
      <c r="V1115" t="str">
        <f t="shared" si="28"/>
        <v xml:space="preserve">  frenchName: "Trouée",  artwork: "http://wiki.dominionstrategy.com/images/b/b5/DelveArt.jpg"</v>
      </c>
    </row>
    <row r="1116" spans="1:22" x14ac:dyDescent="0.25">
      <c r="A1116" t="str">
        <f>IF(AND(MOD(ROW(A1111)-1,3)=0,INDEX(artwork.xlsx!G:G,QUOTIENT(ROW(A1111)-1,3)+2)&lt;&gt;""),"/* "&amp;INDEX(artwork.xlsx!G:G,QUOTIENT(ROW(A1111)-1,3)+2)&amp;" */","  ")&amp;
IF(AND(INDEX(artwork.xlsx!F:F,QUOTIENT(ROW(A1111)-1,3)+2)&lt;&gt;""),"/* "&amp;INDEX(artwork.xlsx!F:F,QUOTIENT(ROW(A1111)-1,3)+2)&amp;" */","  ")&amp;IF(AND(ISERROR(MATCH("},",B1116:B$5003,0)), ISERROR(MATCH("    ];",$A$5:A1112,0))),"];","")</f>
        <v xml:space="preserve">  /* landscape */</v>
      </c>
      <c r="B1116" t="str">
        <f t="shared" si="26"/>
        <v>{</v>
      </c>
      <c r="C1116" s="18" t="str">
        <f>IF(AND(MOD(ROW(A1111)-1,3)=0, INDEX(artwork.xlsx!J:J,QUOTIENT(ROW(A1111)-1,3)+2)&lt;&gt;""),
     artwork.xlsx!$H$1&amp;": """ &amp;SUBSTITUTE(INDEX(artwork.xlsx!H:H,QUOTIENT(ROW(A1111)-1,3)+2)," ","") &amp;""",  " &amp;
     artwork.xlsx!$J$1&amp; ": """ &amp; INDEX(artwork.xlsx!J:J,QUOTIENT(ROW(A1111)-1,3)+2) &amp;""",  " &amp;
     artwork.xlsx!$L$1&amp; ": """ &amp; SUBSTITUTE(IF(LEFT(INDEX(artwork.xlsx!L:L,QUOTIENT(ROW(A1111)-1,3)+2),4)="http","",artwork.xlsx!$M$1) &amp; INDEX(artwork.xlsx!L:L,QUOTIENT(ROW(A1111)-1,3)+2),artwork.xlsx!$N$1,"") &amp; """,",
 IF(AND(MOD(ROW(A1111)-1,3)=1,INDEX(artwork.xlsx!J:J,QUOTIENT(ROW(A1111)-1,3)+2)&lt;&gt;""),
SUBSTITUTE(    artwork.xlsx!$K$1&amp;": '\\n" &amp;
SUBSTITUTE(SUBSTITUTE(SUBSTITUTE(SUBSTITUTE(SUBSTITUTE(INDEX(artwork.xlsx!K:K,QUOTIENT(ROW(A1111)-1,3)+2),"'","\'"),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IF(MOD(ROW(A1111)-1,3)=2,"","")))</f>
        <v>id: "delve",  frenchName: "Trouée",  artwork: "http://wiki.dominionstrategy.com/images/b/b5/DelveArt.jpg",</v>
      </c>
      <c r="J1116" t="s">
        <v>1679</v>
      </c>
      <c r="K1116" t="s">
        <v>2154</v>
      </c>
      <c r="U1116" t="str">
        <f t="shared" si="27"/>
        <v>delve</v>
      </c>
      <c r="V1116" t="str">
        <f t="shared" si="28"/>
        <v>&lt;div class="landscape-text" style="top:5px;"&gt;&lt;div style="line-height:22px;"&gt;&lt;div style="font-weight: bold;"&gt;&lt;div style="display:inline;"&gt;&lt;div style="display:inline; font-size:22px;"&gt;+1 Achat&lt;/div&gt;&lt;/div&gt;&lt;br&gt;&lt;/div&gt;&lt;div style="display:inline;"&gt;&lt;div style="display:inline; font-size:22px;"&gt;Recevez un Argent.&lt;/div&gt;&lt;/div&gt;&lt;br&gt;&lt;/div&gt;&lt;/div&gt;</v>
      </c>
    </row>
    <row r="1117" spans="1:22" ht="90" x14ac:dyDescent="0.25">
      <c r="A1117" t="str">
        <f>IF(AND(MOD(ROW(A1112)-1,3)=0,INDEX(artwork.xlsx!G:G,QUOTIENT(ROW(A1112)-1,3)+2)&lt;&gt;""),"/* "&amp;INDEX(artwork.xlsx!G:G,QUOTIENT(ROW(A1112)-1,3)+2)&amp;" */","  ")&amp;
IF(AND(INDEX(artwork.xlsx!F:F,QUOTIENT(ROW(A1112)-1,3)+2)&lt;&gt;""),"/* "&amp;INDEX(artwork.xlsx!F:F,QUOTIENT(ROW(A1112)-1,3)+2)&amp;" */","  ")&amp;IF(AND(ISERROR(MATCH("},",B1117:B$5003,0)), ISERROR(MATCH("    ];",$A$5:A1116,0))),"];","")</f>
        <v xml:space="preserve">  /* landscape */</v>
      </c>
      <c r="B1117" t="str">
        <f t="shared" si="26"/>
        <v/>
      </c>
      <c r="C1117" s="18" t="str">
        <f>IF(AND(MOD(ROW(A1112)-1,3)=0, INDEX(artwork.xlsx!J:J,QUOTIENT(ROW(A1112)-1,3)+2)&lt;&gt;""),
     artwork.xlsx!$H$1&amp;": """ &amp;SUBSTITUTE(INDEX(artwork.xlsx!H:H,QUOTIENT(ROW(A1112)-1,3)+2)," ","") &amp;""",  " &amp;
     artwork.xlsx!$J$1&amp; ": """ &amp; INDEX(artwork.xlsx!J:J,QUOTIENT(ROW(A1112)-1,3)+2) &amp;""",  " &amp;
     artwork.xlsx!$L$1&amp; ": """ &amp; SUBSTITUTE(IF(LEFT(INDEX(artwork.xlsx!L:L,QUOTIENT(ROW(A1112)-1,3)+2),4)="http","",artwork.xlsx!$M$1) &amp; INDEX(artwork.xlsx!L:L,QUOTIENT(ROW(A1112)-1,3)+2),artwork.xlsx!$N$1,"") &amp; """,",
 IF(AND(MOD(ROW(A1112)-1,3)=1,INDEX(artwork.xlsx!J:J,QUOTIENT(ROW(A1112)-1,3)+2)&lt;&gt;""),
SUBSTITUTE(    artwork.xlsx!$K$1&amp;": '\\n" &amp;
SUBSTITUTE(SUBSTITUTE(SUBSTITUTE(SUBSTITUTE(SUBSTITUTE(INDEX(artwork.xlsx!K:K,QUOTIENT(ROW(A1112)-1,3)+2),"'","\'"),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IF(MOD(ROW(A1112)-1,3)=2,"","")))</f>
        <v>text_html: '\
&lt;div class="landscape-text" style="top:5px;"&gt;&lt;div style="line-height:22px;"&gt;&lt;div style="font-weight: bold;"&gt;\
&lt;div style="display:inline;"&gt;&lt;div style="display:inline; font-size:22px;"&gt;+1 Achat&lt;/div&gt;&lt;/div&gt;&lt;br&gt;\
&lt;/div&gt;\
&lt;div style="display:inline;"&gt;&lt;div style="display:inline; font-size:22px;"&gt;Recevez un Argent.&lt;/div&gt;&lt;/div&gt;&lt;br&gt;\
&lt;/div&gt;&lt;/div&gt;'</v>
      </c>
      <c r="K1117" t="s">
        <v>2155</v>
      </c>
      <c r="U1117" t="e">
        <f t="shared" si="27"/>
        <v>#VALUE!</v>
      </c>
      <c r="V1117" t="e">
        <f t="shared" si="28"/>
        <v>#VALUE!</v>
      </c>
    </row>
    <row r="1118" spans="1:22" x14ac:dyDescent="0.25">
      <c r="A1118" t="str">
        <f>IF(AND(MOD(ROW(A1113)-1,3)=0,INDEX(artwork.xlsx!G:G,QUOTIENT(ROW(A1113)-1,3)+2)&lt;&gt;""),"/* "&amp;INDEX(artwork.xlsx!G:G,QUOTIENT(ROW(A1113)-1,3)+2)&amp;" */","  ")&amp;
IF(AND(INDEX(artwork.xlsx!F:F,QUOTIENT(ROW(A1113)-1,3)+2)&lt;&gt;""),"/* "&amp;INDEX(artwork.xlsx!F:F,QUOTIENT(ROW(A1113)-1,3)+2)&amp;" */","  ")&amp;IF(AND(ISERROR(MATCH("},",B1118:B$5003,0)), ISERROR(MATCH("    ];",$A$5:A1114,0))),"];","")</f>
        <v xml:space="preserve">  /* landscape */</v>
      </c>
      <c r="B1118" t="str">
        <f t="shared" si="26"/>
        <v>},</v>
      </c>
      <c r="C1118" s="18" t="str">
        <f>IF(AND(MOD(ROW(A1113)-1,3)=0, INDEX(artwork.xlsx!J:J,QUOTIENT(ROW(A1113)-1,3)+2)&lt;&gt;""),
     artwork.xlsx!$H$1&amp;": """ &amp;SUBSTITUTE(INDEX(artwork.xlsx!H:H,QUOTIENT(ROW(A1113)-1,3)+2)," ","") &amp;""",  " &amp;
     artwork.xlsx!$J$1&amp; ": """ &amp; INDEX(artwork.xlsx!J:J,QUOTIENT(ROW(A1113)-1,3)+2) &amp;""",  " &amp;
     artwork.xlsx!$L$1&amp; ": """ &amp; SUBSTITUTE(IF(LEFT(INDEX(artwork.xlsx!L:L,QUOTIENT(ROW(A1113)-1,3)+2),4)="http","",artwork.xlsx!$M$1) &amp; INDEX(artwork.xlsx!L:L,QUOTIENT(ROW(A1113)-1,3)+2),artwork.xlsx!$N$1,"") &amp; """,",
 IF(AND(MOD(ROW(A1113)-1,3)=1,INDEX(artwork.xlsx!J:J,QUOTIENT(ROW(A1113)-1,3)+2)&lt;&gt;""),
SUBSTITUTE(    artwork.xlsx!$K$1&amp;": '\\n" &amp;
SUBSTITUTE(SUBSTITUTE(SUBSTITUTE(SUBSTITUTE(SUBSTITUTE(INDEX(artwork.xlsx!K:K,QUOTIENT(ROW(A1113)-1,3)+2),"'","\'"),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IF(MOD(ROW(A1113)-1,3)=2,"","")))</f>
        <v/>
      </c>
      <c r="J1118" t="s">
        <v>2088</v>
      </c>
      <c r="U1118" t="e">
        <f t="shared" si="27"/>
        <v>#VALUE!</v>
      </c>
      <c r="V1118" t="str">
        <f t="shared" si="28"/>
        <v>frenchName: "Taxe",  artwork: "http://wiki.dominionstrategy.com/images/2/21/TaxArt.jpg"</v>
      </c>
    </row>
    <row r="1119" spans="1:22" x14ac:dyDescent="0.25">
      <c r="A1119" t="str">
        <f>IF(AND(MOD(ROW(A1114)-1,3)=0,INDEX(artwork.xlsx!G:G,QUOTIENT(ROW(A1114)-1,3)+2)&lt;&gt;""),"/* "&amp;INDEX(artwork.xlsx!G:G,QUOTIENT(ROW(A1114)-1,3)+2)&amp;" */","  ")&amp;
IF(AND(INDEX(artwork.xlsx!F:F,QUOTIENT(ROW(A1114)-1,3)+2)&lt;&gt;""),"/* "&amp;INDEX(artwork.xlsx!F:F,QUOTIENT(ROW(A1114)-1,3)+2)&amp;" */","  ")&amp;IF(AND(ISERROR(MATCH("},",B1119:B$5003,0)), ISERROR(MATCH("    ];",$A$5:A1115,0))),"];","")</f>
        <v xml:space="preserve">  /* landscape */</v>
      </c>
      <c r="B1119" t="str">
        <f t="shared" si="26"/>
        <v>{</v>
      </c>
      <c r="C1119" s="18" t="str">
        <f>IF(AND(MOD(ROW(A1114)-1,3)=0, INDEX(artwork.xlsx!J:J,QUOTIENT(ROW(A1114)-1,3)+2)&lt;&gt;""),
     artwork.xlsx!$H$1&amp;": """ &amp;SUBSTITUTE(INDEX(artwork.xlsx!H:H,QUOTIENT(ROW(A1114)-1,3)+2)," ","") &amp;""",  " &amp;
     artwork.xlsx!$J$1&amp; ": """ &amp; INDEX(artwork.xlsx!J:J,QUOTIENT(ROW(A1114)-1,3)+2) &amp;""",  " &amp;
     artwork.xlsx!$L$1&amp; ": """ &amp; SUBSTITUTE(IF(LEFT(INDEX(artwork.xlsx!L:L,QUOTIENT(ROW(A1114)-1,3)+2),4)="http","",artwork.xlsx!$M$1) &amp; INDEX(artwork.xlsx!L:L,QUOTIENT(ROW(A1114)-1,3)+2),artwork.xlsx!$N$1,"") &amp; """,",
 IF(AND(MOD(ROW(A1114)-1,3)=1,INDEX(artwork.xlsx!J:J,QUOTIENT(ROW(A1114)-1,3)+2)&lt;&gt;""),
SUBSTITUTE(    artwork.xlsx!$K$1&amp;": '\\n" &amp;
SUBSTITUTE(SUBSTITUTE(SUBSTITUTE(SUBSTITUTE(SUBSTITUTE(INDEX(artwork.xlsx!K:K,QUOTIENT(ROW(A1114)-1,3)+2),"'","\'"),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IF(MOD(ROW(A1114)-1,3)=2,"","")))</f>
        <v>id: "tax",  frenchName: "Taxe",  artwork: "http://wiki.dominionstrategy.com/images/2/21/TaxArt.jpg",</v>
      </c>
      <c r="J1119" t="s">
        <v>1679</v>
      </c>
      <c r="K1119" t="s">
        <v>2156</v>
      </c>
      <c r="U1119" t="str">
        <f t="shared" si="27"/>
        <v>tax</v>
      </c>
      <c r="V1119" t="str">
        <f t="shared" si="28"/>
        <v>&lt;div class="landscape-text" style="top:0px;"&gt;&lt;div style="line-height:15px;"&gt;&lt;div style="display:inline;"&gt;&lt;div style="display:inline; font-size:17px;"&gt;Ajoutez       à une pile de la réserve.&lt;/div&gt;&lt;/div&gt;&lt;br&gt;&lt;div class="horizontal-line" style="width:200px; height:3px;margin-top:4px;"&gt;&lt;/div&gt;&lt;div style="display:inline;"&gt;&lt;div style="display:inline; font-size:17px;"&gt;Mise en place : ajoutez       à chaque pile de la réserve.&lt;/div&gt;&lt;/div&gt;&lt;br&gt;&lt;div style="display:inline;"&gt;&lt;div style="display:inline; font-size:17px;"&gt;Quand un joueur achète une carte, il prend les       de sa pile.   &lt;/div&gt;&lt;/div&gt;&lt;br&gt;&lt;/div&gt;&lt;div class="card-text-debt-icon" style="transform:scale(0.15); top:3px;  display:inline; left:158px;"&gt;&lt;div class="card-text-debt-text-container" style="display:inline;"&gt;&lt;div class="card-text-debt-text" style="display:inline; top:15px;"&gt;2&lt;/div&gt;&lt;/div&gt;&lt;/div&gt;&lt;div class="card-text-debt-icon" style="transform:scale(0.15); top:30px; display:inline; left:196px;"&gt;&lt;div class="card-text-debt-text-container" style="display:inline;"&gt;&lt;div class="card-text-debt-text" style="display:inline; top:15px;"&gt;1&lt;/div&gt;&lt;/div&gt;&lt;/div&gt;&lt;div class="card-text-debt-icon" style="transform:scale(0.15); top:50px; display:inline; left:325px;"&gt;&lt;div class="card-text-debt-text-container" style="display:inline;"&gt;&lt;div class="card-text-debt-text" style="display:inline; top:15px;"&gt;&lt;/div&gt;&lt;/div&gt;&lt;/div&gt;&lt;/div&gt;</v>
      </c>
    </row>
    <row r="1120" spans="1:22" ht="150" x14ac:dyDescent="0.25">
      <c r="A1120" t="str">
        <f>IF(AND(MOD(ROW(A1115)-1,3)=0,INDEX(artwork.xlsx!G:G,QUOTIENT(ROW(A1115)-1,3)+2)&lt;&gt;""),"/* "&amp;INDEX(artwork.xlsx!G:G,QUOTIENT(ROW(A1115)-1,3)+2)&amp;" */","  ")&amp;
IF(AND(INDEX(artwork.xlsx!F:F,QUOTIENT(ROW(A1115)-1,3)+2)&lt;&gt;""),"/* "&amp;INDEX(artwork.xlsx!F:F,QUOTIENT(ROW(A1115)-1,3)+2)&amp;" */","  ")&amp;IF(AND(ISERROR(MATCH("},",B1120:B$5003,0)), ISERROR(MATCH("    ];",$A$5:A1119,0))),"];","")</f>
        <v xml:space="preserve">  /* landscape */</v>
      </c>
      <c r="B1120" t="str">
        <f t="shared" si="26"/>
        <v/>
      </c>
      <c r="C1120" s="18" t="str">
        <f>IF(AND(MOD(ROW(A1115)-1,3)=0, INDEX(artwork.xlsx!J:J,QUOTIENT(ROW(A1115)-1,3)+2)&lt;&gt;""),
     artwork.xlsx!$H$1&amp;": """ &amp;SUBSTITUTE(INDEX(artwork.xlsx!H:H,QUOTIENT(ROW(A1115)-1,3)+2)," ","") &amp;""",  " &amp;
     artwork.xlsx!$J$1&amp; ": """ &amp; INDEX(artwork.xlsx!J:J,QUOTIENT(ROW(A1115)-1,3)+2) &amp;""",  " &amp;
     artwork.xlsx!$L$1&amp; ": """ &amp; SUBSTITUTE(IF(LEFT(INDEX(artwork.xlsx!L:L,QUOTIENT(ROW(A1115)-1,3)+2),4)="http","",artwork.xlsx!$M$1) &amp; INDEX(artwork.xlsx!L:L,QUOTIENT(ROW(A1115)-1,3)+2),artwork.xlsx!$N$1,"") &amp; """,",
 IF(AND(MOD(ROW(A1115)-1,3)=1,INDEX(artwork.xlsx!J:J,QUOTIENT(ROW(A1115)-1,3)+2)&lt;&gt;""),
SUBSTITUTE(    artwork.xlsx!$K$1&amp;": '\\n" &amp;
SUBSTITUTE(SUBSTITUTE(SUBSTITUTE(SUBSTITUTE(SUBSTITUTE(INDEX(artwork.xlsx!K:K,QUOTIENT(ROW(A1115)-1,3)+2),"'","\'"),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IF(MOD(ROW(A1115)-1,3)=2,"","")))</f>
        <v>text_html: '\
&lt;div class="landscape-text" style="top:0px;"&gt;&lt;div style="line-height:15px;"&gt;\
&lt;div style="display:inline;"&gt;&lt;div style="display:inline; font-size:17px;"&gt;Ajoutez       à une pile de la réserve.&lt;/div&gt;&lt;/div&gt;&lt;br&gt;&lt;div class="horizontal-line" style="width:200px; height:3px;margin-top:4px;"&gt;&lt;/div&gt;\
&lt;div style="display:inline;"&gt;&lt;div style="display:inline; font-size:17px;"&gt;Mise en place : ajoutez       à chaque pile de la réserve.&lt;/div&gt;&lt;/div&gt;&lt;br&gt;\
&lt;div style="display:inline;"&gt;&lt;div style="display:inline; font-size:17px;"&gt;Quand un joueur achète une carte, il prend les       de sa pile.   &lt;/div&gt;&lt;/div&gt;&lt;br&gt;\
&lt;/div&gt;&lt;div class="card-text-debt-icon" style="transform:scale(0.15); top:3px;  display:inline; left:158px;"&gt;&lt;div class="card-text-debt-text-container" style="display:inline;"&gt;&lt;div class="card-text-debt-text" style="display:inline; top:15px;"&gt;2&lt;/div&gt;&lt;/div&gt;&lt;/div&gt;&lt;div class="card-text-debt-icon" style="transform:scale(0.15); top:30px; display:inline; left:196px;"&gt;&lt;div class="card-text-debt-text-container" style="display:inline;"&gt;&lt;div class="card-text-debt-text" style="display:inline; top:15px;"&gt;1&lt;/div&gt;&lt;/div&gt;&lt;/div&gt;&lt;div class="card-text-debt-icon" style="transform:scale(0.15); top:50px; display:inline; left:325px;"&gt;&lt;div class="card-text-debt-text-container" style="display:inline;"&gt;&lt;div class="card-text-debt-text" style="display:inline; top:15px;"&gt;&lt;/div&gt;&lt;/div&gt;&lt;/div&gt;&lt;/div&gt;'</v>
      </c>
      <c r="K1120" t="s">
        <v>2157</v>
      </c>
      <c r="U1120" t="e">
        <f t="shared" si="27"/>
        <v>#VALUE!</v>
      </c>
      <c r="V1120" t="e">
        <f t="shared" si="28"/>
        <v>#VALUE!</v>
      </c>
    </row>
    <row r="1121" spans="1:22" x14ac:dyDescent="0.25">
      <c r="A1121" t="str">
        <f>IF(AND(MOD(ROW(A1116)-1,3)=0,INDEX(artwork.xlsx!G:G,QUOTIENT(ROW(A1116)-1,3)+2)&lt;&gt;""),"/* "&amp;INDEX(artwork.xlsx!G:G,QUOTIENT(ROW(A1116)-1,3)+2)&amp;" */","  ")&amp;
IF(AND(INDEX(artwork.xlsx!F:F,QUOTIENT(ROW(A1116)-1,3)+2)&lt;&gt;""),"/* "&amp;INDEX(artwork.xlsx!F:F,QUOTIENT(ROW(A1116)-1,3)+2)&amp;" */","  ")&amp;IF(AND(ISERROR(MATCH("},",B1121:B$5003,0)), ISERROR(MATCH("    ];",$A$5:A1117,0))),"];","")</f>
        <v xml:space="preserve">  /* landscape */</v>
      </c>
      <c r="B1121" t="str">
        <f t="shared" si="26"/>
        <v>},</v>
      </c>
      <c r="C1121" s="18" t="str">
        <f>IF(AND(MOD(ROW(A1116)-1,3)=0, INDEX(artwork.xlsx!J:J,QUOTIENT(ROW(A1116)-1,3)+2)&lt;&gt;""),
     artwork.xlsx!$H$1&amp;": """ &amp;SUBSTITUTE(INDEX(artwork.xlsx!H:H,QUOTIENT(ROW(A1116)-1,3)+2)," ","") &amp;""",  " &amp;
     artwork.xlsx!$J$1&amp; ": """ &amp; INDEX(artwork.xlsx!J:J,QUOTIENT(ROW(A1116)-1,3)+2) &amp;""",  " &amp;
     artwork.xlsx!$L$1&amp; ": """ &amp; SUBSTITUTE(IF(LEFT(INDEX(artwork.xlsx!L:L,QUOTIENT(ROW(A1116)-1,3)+2),4)="http","",artwork.xlsx!$M$1) &amp; INDEX(artwork.xlsx!L:L,QUOTIENT(ROW(A1116)-1,3)+2),artwork.xlsx!$N$1,"") &amp; """,",
 IF(AND(MOD(ROW(A1116)-1,3)=1,INDEX(artwork.xlsx!J:J,QUOTIENT(ROW(A1116)-1,3)+2)&lt;&gt;""),
SUBSTITUTE(    artwork.xlsx!$K$1&amp;": '\\n" &amp;
SUBSTITUTE(SUBSTITUTE(SUBSTITUTE(SUBSTITUTE(SUBSTITUTE(INDEX(artwork.xlsx!K:K,QUOTIENT(ROW(A1116)-1,3)+2),"'","\'"),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IF(MOD(ROW(A1116)-1,3)=2,"","")))</f>
        <v/>
      </c>
      <c r="J1121" t="s">
        <v>2088</v>
      </c>
      <c r="U1121" t="e">
        <f t="shared" si="27"/>
        <v>#VALUE!</v>
      </c>
      <c r="V1121" t="str">
        <f t="shared" si="28"/>
        <v>",  frenchName: "Banquet",  artwork: "http://wiki.dominionstrategy.com/images/2/2b/BanquetArt.jpg"</v>
      </c>
    </row>
    <row r="1122" spans="1:22" x14ac:dyDescent="0.25">
      <c r="A1122" t="str">
        <f>IF(AND(MOD(ROW(A1117)-1,3)=0,INDEX(artwork.xlsx!G:G,QUOTIENT(ROW(A1117)-1,3)+2)&lt;&gt;""),"/* "&amp;INDEX(artwork.xlsx!G:G,QUOTIENT(ROW(A1117)-1,3)+2)&amp;" */","  ")&amp;
IF(AND(INDEX(artwork.xlsx!F:F,QUOTIENT(ROW(A1117)-1,3)+2)&lt;&gt;""),"/* "&amp;INDEX(artwork.xlsx!F:F,QUOTIENT(ROW(A1117)-1,3)+2)&amp;" */","  ")&amp;IF(AND(ISERROR(MATCH("},",B1122:B$5003,0)), ISERROR(MATCH("    ];",$A$5:A1118,0))),"];","")</f>
        <v xml:space="preserve">  /* landscape */</v>
      </c>
      <c r="B1122" t="str">
        <f t="shared" si="26"/>
        <v>{</v>
      </c>
      <c r="C1122" s="18" t="str">
        <f>IF(AND(MOD(ROW(A1117)-1,3)=0, INDEX(artwork.xlsx!J:J,QUOTIENT(ROW(A1117)-1,3)+2)&lt;&gt;""),
     artwork.xlsx!$H$1&amp;": """ &amp;SUBSTITUTE(INDEX(artwork.xlsx!H:H,QUOTIENT(ROW(A1117)-1,3)+2)," ","") &amp;""",  " &amp;
     artwork.xlsx!$J$1&amp; ": """ &amp; INDEX(artwork.xlsx!J:J,QUOTIENT(ROW(A1117)-1,3)+2) &amp;""",  " &amp;
     artwork.xlsx!$L$1&amp; ": """ &amp; SUBSTITUTE(IF(LEFT(INDEX(artwork.xlsx!L:L,QUOTIENT(ROW(A1117)-1,3)+2),4)="http","",artwork.xlsx!$M$1) &amp; INDEX(artwork.xlsx!L:L,QUOTIENT(ROW(A1117)-1,3)+2),artwork.xlsx!$N$1,"") &amp; """,",
 IF(AND(MOD(ROW(A1117)-1,3)=1,INDEX(artwork.xlsx!J:J,QUOTIENT(ROW(A1117)-1,3)+2)&lt;&gt;""),
SUBSTITUTE(    artwork.xlsx!$K$1&amp;": '\\n" &amp;
SUBSTITUTE(SUBSTITUTE(SUBSTITUTE(SUBSTITUTE(SUBSTITUTE(INDEX(artwork.xlsx!K:K,QUOTIENT(ROW(A1117)-1,3)+2),"'","\'"),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IF(MOD(ROW(A1117)-1,3)=2,"","")))</f>
        <v>id: "banquet",  frenchName: "Banquet",  artwork: "http://wiki.dominionstrategy.com/images/2/2b/BanquetArt.jpg",</v>
      </c>
      <c r="J1122" t="s">
        <v>1679</v>
      </c>
      <c r="K1122" t="s">
        <v>2158</v>
      </c>
      <c r="U1122" t="str">
        <f t="shared" si="27"/>
        <v>banquet</v>
      </c>
      <c r="V1122" t="str">
        <f t="shared" si="28"/>
        <v>&lt;div class="landscape-text" style="top:5px;"&gt;&lt;div style="line-height:22px;"&gt;&lt;div style="display:inline;"&gt;&lt;div style="display:inline; font-size:18px;"&gt;Recevez 2 Cuivres et une carte non-Victoire&lt;/div&gt;&lt;/div&gt;&lt;br&gt;&lt;div style="display:inline;"&gt;&lt;div style="display:inline; font-size:18px;"&gt;coûtant jusqu'à      .&lt;/div&gt;&lt;/div&gt;&lt;br&gt;&lt;/div&gt;&lt;div class="card-text-coin-icon" style="transform:scale(0.17); top:30px; display: inline;left:263px;"&gt;&lt;div class="card-text-coin-text-container" style="display:inline;"&gt;&lt;div class="card-text-coin-text" style="color: black; display:inline; top:8px;"&gt;5&lt;/div&gt;&lt;/div&gt;&lt;/div&gt;&lt;/div&gt;</v>
      </c>
    </row>
    <row r="1123" spans="1:22" ht="120" x14ac:dyDescent="0.25">
      <c r="A1123" t="str">
        <f>IF(AND(MOD(ROW(A1118)-1,3)=0,INDEX(artwork.xlsx!G:G,QUOTIENT(ROW(A1118)-1,3)+2)&lt;&gt;""),"/* "&amp;INDEX(artwork.xlsx!G:G,QUOTIENT(ROW(A1118)-1,3)+2)&amp;" */","  ")&amp;
IF(AND(INDEX(artwork.xlsx!F:F,QUOTIENT(ROW(A1118)-1,3)+2)&lt;&gt;""),"/* "&amp;INDEX(artwork.xlsx!F:F,QUOTIENT(ROW(A1118)-1,3)+2)&amp;" */","  ")&amp;IF(AND(ISERROR(MATCH("},",B1123:B$5003,0)), ISERROR(MATCH("    ];",$A$5:A1122,0))),"];","")</f>
        <v xml:space="preserve">  /* landscape */</v>
      </c>
      <c r="B1123" t="str">
        <f t="shared" si="26"/>
        <v/>
      </c>
      <c r="C1123" s="18" t="str">
        <f>IF(AND(MOD(ROW(A1118)-1,3)=0, INDEX(artwork.xlsx!J:J,QUOTIENT(ROW(A1118)-1,3)+2)&lt;&gt;""),
     artwork.xlsx!$H$1&amp;": """ &amp;SUBSTITUTE(INDEX(artwork.xlsx!H:H,QUOTIENT(ROW(A1118)-1,3)+2)," ","") &amp;""",  " &amp;
     artwork.xlsx!$J$1&amp; ": """ &amp; INDEX(artwork.xlsx!J:J,QUOTIENT(ROW(A1118)-1,3)+2) &amp;""",  " &amp;
     artwork.xlsx!$L$1&amp; ": """ &amp; SUBSTITUTE(IF(LEFT(INDEX(artwork.xlsx!L:L,QUOTIENT(ROW(A1118)-1,3)+2),4)="http","",artwork.xlsx!$M$1) &amp; INDEX(artwork.xlsx!L:L,QUOTIENT(ROW(A1118)-1,3)+2),artwork.xlsx!$N$1,"") &amp; """,",
 IF(AND(MOD(ROW(A1118)-1,3)=1,INDEX(artwork.xlsx!J:J,QUOTIENT(ROW(A1118)-1,3)+2)&lt;&gt;""),
SUBSTITUTE(    artwork.xlsx!$K$1&amp;": '\\n" &amp;
SUBSTITUTE(SUBSTITUTE(SUBSTITUTE(SUBSTITUTE(SUBSTITUTE(INDEX(artwork.xlsx!K:K,QUOTIENT(ROW(A1118)-1,3)+2),"'","\'"),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IF(MOD(ROW(A1118)-1,3)=2,"","")))</f>
        <v>text_html: '\
&lt;div class="landscape-text" style="top:5px;"&gt;&lt;div style="line-height:22px;"&gt;\
&lt;div style="display:inline;"&gt;&lt;div style="display:inline; font-size:18px;"&gt;Recevez 2 Cuivres et une carte non-Victoire&lt;/div&gt;&lt;/div&gt;&lt;br&gt;\
&lt;div style="display:inline;"&gt;&lt;div style="display:inline; font-size:18px;"&gt;coûtant jusqu\'à      .&lt;/div&gt;&lt;/div&gt;&lt;br&gt;\
&lt;/div&gt;\
&lt;div class="card-text-coin-icon" style="transform:scale(0.17); top:30px; display: inline;left:263px;"&gt;\
&lt;div class="card-text-coin-text-container" style="display:inline;"&gt;\
&lt;div class="card-text-coin-text" style="color: black; display:inline; top:8px;"&gt;5&lt;/div&gt;&lt;/div&gt;&lt;/div&gt;&lt;/div&gt;'</v>
      </c>
      <c r="K1123" t="s">
        <v>2159</v>
      </c>
      <c r="U1123" t="e">
        <f t="shared" si="27"/>
        <v>#VALUE!</v>
      </c>
      <c r="V1123" t="e">
        <f t="shared" si="28"/>
        <v>#VALUE!</v>
      </c>
    </row>
    <row r="1124" spans="1:22" x14ac:dyDescent="0.25">
      <c r="A1124" t="str">
        <f>IF(AND(MOD(ROW(A1119)-1,3)=0,INDEX(artwork.xlsx!G:G,QUOTIENT(ROW(A1119)-1,3)+2)&lt;&gt;""),"/* "&amp;INDEX(artwork.xlsx!G:G,QUOTIENT(ROW(A1119)-1,3)+2)&amp;" */","  ")&amp;
IF(AND(INDEX(artwork.xlsx!F:F,QUOTIENT(ROW(A1119)-1,3)+2)&lt;&gt;""),"/* "&amp;INDEX(artwork.xlsx!F:F,QUOTIENT(ROW(A1119)-1,3)+2)&amp;" */","  ")&amp;IF(AND(ISERROR(MATCH("},",B1124:B$5003,0)), ISERROR(MATCH("    ];",$A$5:A1120,0))),"];","")</f>
        <v xml:space="preserve">  /* landscape */</v>
      </c>
      <c r="B1124" t="str">
        <f t="shared" si="26"/>
        <v>},</v>
      </c>
      <c r="C1124" s="18" t="str">
        <f>IF(AND(MOD(ROW(A1119)-1,3)=0, INDEX(artwork.xlsx!J:J,QUOTIENT(ROW(A1119)-1,3)+2)&lt;&gt;""),
     artwork.xlsx!$H$1&amp;": """ &amp;SUBSTITUTE(INDEX(artwork.xlsx!H:H,QUOTIENT(ROW(A1119)-1,3)+2)," ","") &amp;""",  " &amp;
     artwork.xlsx!$J$1&amp; ": """ &amp; INDEX(artwork.xlsx!J:J,QUOTIENT(ROW(A1119)-1,3)+2) &amp;""",  " &amp;
     artwork.xlsx!$L$1&amp; ": """ &amp; SUBSTITUTE(IF(LEFT(INDEX(artwork.xlsx!L:L,QUOTIENT(ROW(A1119)-1,3)+2),4)="http","",artwork.xlsx!$M$1) &amp; INDEX(artwork.xlsx!L:L,QUOTIENT(ROW(A1119)-1,3)+2),artwork.xlsx!$N$1,"") &amp; """,",
 IF(AND(MOD(ROW(A1119)-1,3)=1,INDEX(artwork.xlsx!J:J,QUOTIENT(ROW(A1119)-1,3)+2)&lt;&gt;""),
SUBSTITUTE(    artwork.xlsx!$K$1&amp;": '\\n" &amp;
SUBSTITUTE(SUBSTITUTE(SUBSTITUTE(SUBSTITUTE(SUBSTITUTE(INDEX(artwork.xlsx!K:K,QUOTIENT(ROW(A1119)-1,3)+2),"'","\'"),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IF(MOD(ROW(A1119)-1,3)=2,"","")))</f>
        <v/>
      </c>
      <c r="J1124" t="s">
        <v>2088</v>
      </c>
      <c r="U1124" t="e">
        <f t="shared" si="27"/>
        <v>#VALUE!</v>
      </c>
      <c r="V1124" t="str">
        <f t="shared" si="28"/>
        <v>,  frenchName: "Rituel",  artwork: "http://wiki.dominionstrategy.com/images/c/cd/RitualArt.jpg"</v>
      </c>
    </row>
    <row r="1125" spans="1:22" x14ac:dyDescent="0.25">
      <c r="A1125" t="str">
        <f>IF(AND(MOD(ROW(A1120)-1,3)=0,INDEX(artwork.xlsx!G:G,QUOTIENT(ROW(A1120)-1,3)+2)&lt;&gt;""),"/* "&amp;INDEX(artwork.xlsx!G:G,QUOTIENT(ROW(A1120)-1,3)+2)&amp;" */","  ")&amp;
IF(AND(INDEX(artwork.xlsx!F:F,QUOTIENT(ROW(A1120)-1,3)+2)&lt;&gt;""),"/* "&amp;INDEX(artwork.xlsx!F:F,QUOTIENT(ROW(A1120)-1,3)+2)&amp;" */","  ")&amp;IF(AND(ISERROR(MATCH("},",B1125:B$5003,0)), ISERROR(MATCH("    ];",$A$5:A1121,0))),"];","")</f>
        <v xml:space="preserve">  /* landscape */</v>
      </c>
      <c r="B1125" t="str">
        <f t="shared" si="26"/>
        <v>{</v>
      </c>
      <c r="C1125" s="18" t="str">
        <f>IF(AND(MOD(ROW(A1120)-1,3)=0, INDEX(artwork.xlsx!J:J,QUOTIENT(ROW(A1120)-1,3)+2)&lt;&gt;""),
     artwork.xlsx!$H$1&amp;": """ &amp;SUBSTITUTE(INDEX(artwork.xlsx!H:H,QUOTIENT(ROW(A1120)-1,3)+2)," ","") &amp;""",  " &amp;
     artwork.xlsx!$J$1&amp; ": """ &amp; INDEX(artwork.xlsx!J:J,QUOTIENT(ROW(A1120)-1,3)+2) &amp;""",  " &amp;
     artwork.xlsx!$L$1&amp; ": """ &amp; SUBSTITUTE(IF(LEFT(INDEX(artwork.xlsx!L:L,QUOTIENT(ROW(A1120)-1,3)+2),4)="http","",artwork.xlsx!$M$1) &amp; INDEX(artwork.xlsx!L:L,QUOTIENT(ROW(A1120)-1,3)+2),artwork.xlsx!$N$1,"") &amp; """,",
 IF(AND(MOD(ROW(A1120)-1,3)=1,INDEX(artwork.xlsx!J:J,QUOTIENT(ROW(A1120)-1,3)+2)&lt;&gt;""),
SUBSTITUTE(    artwork.xlsx!$K$1&amp;": '\\n" &amp;
SUBSTITUTE(SUBSTITUTE(SUBSTITUTE(SUBSTITUTE(SUBSTITUTE(INDEX(artwork.xlsx!K:K,QUOTIENT(ROW(A1120)-1,3)+2),"'","\'"),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IF(MOD(ROW(A1120)-1,3)=2,"","")))</f>
        <v>id: "ritual",  frenchName: "Rituel",  artwork: "http://wiki.dominionstrategy.com/images/c/cd/RitualArt.jpg",</v>
      </c>
      <c r="J1125" t="s">
        <v>1679</v>
      </c>
      <c r="K1125" t="s">
        <v>2160</v>
      </c>
      <c r="U1125" t="str">
        <f t="shared" si="27"/>
        <v>ritual</v>
      </c>
      <c r="V1125" t="str">
        <f t="shared" si="28"/>
        <v>&lt;div class="landscape-text" style="top:5px;"&gt;&lt;div style="line-height:22px;"&gt;&lt;div style="display:inline;"&gt;&lt;div style="display:inline; font-size:19px;"&gt;Recevez une Malédiction. Dans ce cas, écartez&lt;/div&gt;&lt;/div&gt;&lt;br&gt;&lt;div style="display:inline;"&gt;&lt;div style="display:inline; font-size:19px;"&gt;une carte de votre main.            par       de son coût.&lt;/div&gt;&lt;/div&gt;&lt;br&gt;&lt;/div&gt;&lt;div class="card-text-coin-icon" style="transform:scale(0.17); top:30px; display: inline;left:294px;"&gt;&lt;div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top:30px;left:240px;"&gt;&lt;div class="card-text-vp-text-container"&gt;&lt;div class="card-text-vp-text" style="top:8px;"&gt;+1&lt;/div&gt;&lt;/div&gt;&lt;div class="card-text-vp-icon"&gt;&lt;/div&gt;&lt;/div&gt;&lt;/div&gt;</v>
      </c>
    </row>
    <row r="1126" spans="1:22" ht="180" x14ac:dyDescent="0.25">
      <c r="A1126" t="str">
        <f>IF(AND(MOD(ROW(A1121)-1,3)=0,INDEX(artwork.xlsx!G:G,QUOTIENT(ROW(A1121)-1,3)+2)&lt;&gt;""),"/* "&amp;INDEX(artwork.xlsx!G:G,QUOTIENT(ROW(A1121)-1,3)+2)&amp;" */","  ")&amp;
IF(AND(INDEX(artwork.xlsx!F:F,QUOTIENT(ROW(A1121)-1,3)+2)&lt;&gt;""),"/* "&amp;INDEX(artwork.xlsx!F:F,QUOTIENT(ROW(A1121)-1,3)+2)&amp;" */","  ")&amp;IF(AND(ISERROR(MATCH("},",B1126:B$5003,0)), ISERROR(MATCH("    ];",$A$5:A1125,0))),"];","")</f>
        <v xml:space="preserve">  /* landscape */</v>
      </c>
      <c r="B1126" t="str">
        <f t="shared" si="26"/>
        <v/>
      </c>
      <c r="C1126" s="18" t="str">
        <f>IF(AND(MOD(ROW(A1121)-1,3)=0, INDEX(artwork.xlsx!J:J,QUOTIENT(ROW(A1121)-1,3)+2)&lt;&gt;""),
     artwork.xlsx!$H$1&amp;": """ &amp;SUBSTITUTE(INDEX(artwork.xlsx!H:H,QUOTIENT(ROW(A1121)-1,3)+2)," ","") &amp;""",  " &amp;
     artwork.xlsx!$J$1&amp; ": """ &amp; INDEX(artwork.xlsx!J:J,QUOTIENT(ROW(A1121)-1,3)+2) &amp;""",  " &amp;
     artwork.xlsx!$L$1&amp; ": """ &amp; SUBSTITUTE(IF(LEFT(INDEX(artwork.xlsx!L:L,QUOTIENT(ROW(A1121)-1,3)+2),4)="http","",artwork.xlsx!$M$1) &amp; INDEX(artwork.xlsx!L:L,QUOTIENT(ROW(A1121)-1,3)+2),artwork.xlsx!$N$1,"") &amp; """,",
 IF(AND(MOD(ROW(A1121)-1,3)=1,INDEX(artwork.xlsx!J:J,QUOTIENT(ROW(A1121)-1,3)+2)&lt;&gt;""),
SUBSTITUTE(    artwork.xlsx!$K$1&amp;": '\\n" &amp;
SUBSTITUTE(SUBSTITUTE(SUBSTITUTE(SUBSTITUTE(SUBSTITUTE(INDEX(artwork.xlsx!K:K,QUOTIENT(ROW(A1121)-1,3)+2),"'","\'"),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IF(MOD(ROW(A1121)-1,3)=2,"","")))</f>
        <v>text_html: '\
&lt;div class="landscape-text" style="top:5px;"&gt;&lt;div style="line-height:22px;"&gt;\
&lt;div style="display:inline;"&gt;&lt;div style="display:inline; font-size:19px;"&gt;Recevez une Malédiction. Dans ce cas, écartez&lt;/div&gt;&lt;/div&gt;&lt;br&gt;\
&lt;div style="display:inline;"&gt;&lt;div style="display:inline; font-size:19px;"&gt;une carte de votre main.            par       de son coût.&lt;/div&gt;&lt;/div&gt;&lt;br&gt;\
&lt;/div&gt;\
&lt;div class="card-text-coin-icon" style="transform:scale(0.17); top:30px; display: inline;left:294px;"&gt;\
&lt;div class="card-text-coin-text-container" style="display:inline;"&gt;\
&lt;div class="card-text-coin-text" style="color: black; display:inline; top:8px;"&gt;1&lt;/div&gt;&lt;/div&gt;&lt;/div&gt;\
&lt;div class="card-text-vp-icon-container" style="display:inline; transform:scale(0.17); top:30px;left:240px;"&gt;\
&lt;div class="card-text-vp-text-container"&gt;\
&lt;div class="card-text-vp-text" style="top:8px;"&gt;+1&lt;/div&gt;&lt;/div&gt;\
&lt;div class="card-text-vp-icon"&gt;&lt;/div&gt;&lt;/div&gt;&lt;/div&gt;'</v>
      </c>
      <c r="K1126" t="s">
        <v>2161</v>
      </c>
      <c r="U1126" t="e">
        <f t="shared" si="27"/>
        <v>#VALUE!</v>
      </c>
      <c r="V1126" t="e">
        <f t="shared" si="28"/>
        <v>#VALUE!</v>
      </c>
    </row>
    <row r="1127" spans="1:22" x14ac:dyDescent="0.25">
      <c r="A1127" t="str">
        <f>IF(AND(MOD(ROW(A1122)-1,3)=0,INDEX(artwork.xlsx!G:G,QUOTIENT(ROW(A1122)-1,3)+2)&lt;&gt;""),"/* "&amp;INDEX(artwork.xlsx!G:G,QUOTIENT(ROW(A1122)-1,3)+2)&amp;" */","  ")&amp;
IF(AND(INDEX(artwork.xlsx!F:F,QUOTIENT(ROW(A1122)-1,3)+2)&lt;&gt;""),"/* "&amp;INDEX(artwork.xlsx!F:F,QUOTIENT(ROW(A1122)-1,3)+2)&amp;" */","  ")&amp;IF(AND(ISERROR(MATCH("},",B1127:B$5003,0)), ISERROR(MATCH("    ];",$A$5:A1123,0))),"];","")</f>
        <v xml:space="preserve">  /* landscape */</v>
      </c>
      <c r="B1127" t="str">
        <f t="shared" si="26"/>
        <v>},</v>
      </c>
      <c r="C1127" s="18" t="str">
        <f>IF(AND(MOD(ROW(A1122)-1,3)=0, INDEX(artwork.xlsx!J:J,QUOTIENT(ROW(A1122)-1,3)+2)&lt;&gt;""),
     artwork.xlsx!$H$1&amp;": """ &amp;SUBSTITUTE(INDEX(artwork.xlsx!H:H,QUOTIENT(ROW(A1122)-1,3)+2)," ","") &amp;""",  " &amp;
     artwork.xlsx!$J$1&amp; ": """ &amp; INDEX(artwork.xlsx!J:J,QUOTIENT(ROW(A1122)-1,3)+2) &amp;""",  " &amp;
     artwork.xlsx!$L$1&amp; ": """ &amp; SUBSTITUTE(IF(LEFT(INDEX(artwork.xlsx!L:L,QUOTIENT(ROW(A1122)-1,3)+2),4)="http","",artwork.xlsx!$M$1) &amp; INDEX(artwork.xlsx!L:L,QUOTIENT(ROW(A1122)-1,3)+2),artwork.xlsx!$N$1,"") &amp; """,",
 IF(AND(MOD(ROW(A1122)-1,3)=1,INDEX(artwork.xlsx!J:J,QUOTIENT(ROW(A1122)-1,3)+2)&lt;&gt;""),
SUBSTITUTE(    artwork.xlsx!$K$1&amp;": '\\n" &amp;
SUBSTITUTE(SUBSTITUTE(SUBSTITUTE(SUBSTITUTE(SUBSTITUTE(INDEX(artwork.xlsx!K:K,QUOTIENT(ROW(A1122)-1,3)+2),"'","\'"),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IF(MOD(ROW(A1122)-1,3)=2,"","")))</f>
        <v/>
      </c>
      <c r="J1127" t="s">
        <v>2088</v>
      </c>
      <c r="U1127" t="e">
        <f t="shared" si="27"/>
        <v>#VALUE!</v>
      </c>
      <c r="V1127" t="str">
        <f t="shared" si="28"/>
        <v>earth",  frenchName: "Ependage de sel",  artwork: "http://wiki.dominionstrategy.com/images/3/32/Salt_the_EarthArt.jpg"</v>
      </c>
    </row>
    <row r="1128" spans="1:22" x14ac:dyDescent="0.25">
      <c r="A1128" t="str">
        <f>IF(AND(MOD(ROW(A1123)-1,3)=0,INDEX(artwork.xlsx!G:G,QUOTIENT(ROW(A1123)-1,3)+2)&lt;&gt;""),"/* "&amp;INDEX(artwork.xlsx!G:G,QUOTIENT(ROW(A1123)-1,3)+2)&amp;" */","  ")&amp;
IF(AND(INDEX(artwork.xlsx!F:F,QUOTIENT(ROW(A1123)-1,3)+2)&lt;&gt;""),"/* "&amp;INDEX(artwork.xlsx!F:F,QUOTIENT(ROW(A1123)-1,3)+2)&amp;" */","  ")&amp;IF(AND(ISERROR(MATCH("},",B1128:B$5003,0)), ISERROR(MATCH("    ];",$A$5:A1124,0))),"];","")</f>
        <v xml:space="preserve">  /* landscape */</v>
      </c>
      <c r="B1128" t="str">
        <f t="shared" si="26"/>
        <v>{</v>
      </c>
      <c r="C1128" s="18" t="str">
        <f>IF(AND(MOD(ROW(A1123)-1,3)=0, INDEX(artwork.xlsx!J:J,QUOTIENT(ROW(A1123)-1,3)+2)&lt;&gt;""),
     artwork.xlsx!$H$1&amp;": """ &amp;SUBSTITUTE(INDEX(artwork.xlsx!H:H,QUOTIENT(ROW(A1123)-1,3)+2)," ","") &amp;""",  " &amp;
     artwork.xlsx!$J$1&amp; ": """ &amp; INDEX(artwork.xlsx!J:J,QUOTIENT(ROW(A1123)-1,3)+2) &amp;""",  " &amp;
     artwork.xlsx!$L$1&amp; ": """ &amp; SUBSTITUTE(IF(LEFT(INDEX(artwork.xlsx!L:L,QUOTIENT(ROW(A1123)-1,3)+2),4)="http","",artwork.xlsx!$M$1) &amp; INDEX(artwork.xlsx!L:L,QUOTIENT(ROW(A1123)-1,3)+2),artwork.xlsx!$N$1,"") &amp; """,",
 IF(AND(MOD(ROW(A1123)-1,3)=1,INDEX(artwork.xlsx!J:J,QUOTIENT(ROW(A1123)-1,3)+2)&lt;&gt;""),
SUBSTITUTE(    artwork.xlsx!$K$1&amp;": '\\n" &amp;
SUBSTITUTE(SUBSTITUTE(SUBSTITUTE(SUBSTITUTE(SUBSTITUTE(INDEX(artwork.xlsx!K:K,QUOTIENT(ROW(A1123)-1,3)+2),"'","\'"),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IF(MOD(ROW(A1123)-1,3)=2,"","")))</f>
        <v>id: "salttheearth",  frenchName: "Épendage de sel",  artwork: "http://wiki.dominionstrategy.com/images/3/32/Salt_the_EarthArt.jpg",</v>
      </c>
      <c r="J1128" t="s">
        <v>1679</v>
      </c>
      <c r="K1128" t="s">
        <v>2162</v>
      </c>
      <c r="U1128" t="str">
        <f t="shared" si="27"/>
        <v>salttheearth</v>
      </c>
      <c r="V1128" t="str">
        <f t="shared" si="28"/>
        <v>&lt;div class="landscape-text" style="top:0px;"&gt;&lt;div style="display:inline;"&gt;&lt;div style="display:inline; font-size:20px;"&gt;         &lt;/div&gt;&lt;/div&gt;&lt;br&gt;&lt;div style="display:inline;"&gt;&lt;div style="display:inline; font-size:20px;"&gt;Écartez une carte Victoire de la réserve.&lt;/div&gt;&lt;/div&gt;&lt;br&gt;&lt;div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</v>
      </c>
    </row>
    <row r="1129" spans="1:22" ht="120" x14ac:dyDescent="0.25">
      <c r="A1129" t="str">
        <f>IF(AND(MOD(ROW(A1124)-1,3)=0,INDEX(artwork.xlsx!G:G,QUOTIENT(ROW(A1124)-1,3)+2)&lt;&gt;""),"/* "&amp;INDEX(artwork.xlsx!G:G,QUOTIENT(ROW(A1124)-1,3)+2)&amp;" */","  ")&amp;
IF(AND(INDEX(artwork.xlsx!F:F,QUOTIENT(ROW(A1124)-1,3)+2)&lt;&gt;""),"/* "&amp;INDEX(artwork.xlsx!F:F,QUOTIENT(ROW(A1124)-1,3)+2)&amp;" */","  ")&amp;IF(AND(ISERROR(MATCH("},",B1129:B$5003,0)), ISERROR(MATCH("    ];",$A$5:A1128,0))),"];","")</f>
        <v xml:space="preserve">  /* landscape */</v>
      </c>
      <c r="B1129" t="str">
        <f t="shared" si="26"/>
        <v/>
      </c>
      <c r="C1129" s="18" t="str">
        <f>IF(AND(MOD(ROW(A1124)-1,3)=0, INDEX(artwork.xlsx!J:J,QUOTIENT(ROW(A1124)-1,3)+2)&lt;&gt;""),
     artwork.xlsx!$H$1&amp;": """ &amp;SUBSTITUTE(INDEX(artwork.xlsx!H:H,QUOTIENT(ROW(A1124)-1,3)+2)," ","") &amp;""",  " &amp;
     artwork.xlsx!$J$1&amp; ": """ &amp; INDEX(artwork.xlsx!J:J,QUOTIENT(ROW(A1124)-1,3)+2) &amp;""",  " &amp;
     artwork.xlsx!$L$1&amp; ": """ &amp; SUBSTITUTE(IF(LEFT(INDEX(artwork.xlsx!L:L,QUOTIENT(ROW(A1124)-1,3)+2),4)="http","",artwork.xlsx!$M$1) &amp; INDEX(artwork.xlsx!L:L,QUOTIENT(ROW(A1124)-1,3)+2),artwork.xlsx!$N$1,"") &amp; """,",
 IF(AND(MOD(ROW(A1124)-1,3)=1,INDEX(artwork.xlsx!J:J,QUOTIENT(ROW(A1124)-1,3)+2)&lt;&gt;""),
SUBSTITUTE(    artwork.xlsx!$K$1&amp;": '\\n" &amp;
SUBSTITUTE(SUBSTITUTE(SUBSTITUTE(SUBSTITUTE(SUBSTITUTE(INDEX(artwork.xlsx!K:K,QUOTIENT(ROW(A1124)-1,3)+2),"'","\'"),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IF(MOD(ROW(A1124)-1,3)=2,"","")))</f>
        <v>text_html: '\
&lt;div class="landscape-text" style="top:0px;"&gt;\
&lt;div style="display:inline;"&gt;&lt;div style="display:inline; font-size:20px;"&gt;         &lt;/div&gt;&lt;/div&gt;&lt;br&gt;\
&lt;div style="display:inline;"&gt;&lt;div style="display:inline; font-size:20px;"&gt;Écartez une carte Victoire de la réserve.&lt;/div&gt;&lt;/div&gt;&lt;br&gt;\
&lt;div class="card-text-vp-icon-container" style="display:inline; transform:scale(0.2); top:8px;left:220px;"&gt;\
&lt;div class="card-text-vp-text-container"&gt;\
&lt;div class="card-text-vp-text" style="top:8px;"&gt;+1&lt;/div&gt;&lt;/div&gt;\
&lt;div class="card-text-vp-icon"&gt;&lt;/div&gt;&lt;/div&gt;&lt;/div&gt;'</v>
      </c>
      <c r="K1129" t="s">
        <v>2163</v>
      </c>
      <c r="U1129" t="e">
        <f t="shared" si="27"/>
        <v>#VALUE!</v>
      </c>
      <c r="V1129" t="e">
        <f t="shared" si="28"/>
        <v>#VALUE!</v>
      </c>
    </row>
    <row r="1130" spans="1:22" x14ac:dyDescent="0.25">
      <c r="A1130" t="str">
        <f>IF(AND(MOD(ROW(A1125)-1,3)=0,INDEX(artwork.xlsx!G:G,QUOTIENT(ROW(A1125)-1,3)+2)&lt;&gt;""),"/* "&amp;INDEX(artwork.xlsx!G:G,QUOTIENT(ROW(A1125)-1,3)+2)&amp;" */","  ")&amp;
IF(AND(INDEX(artwork.xlsx!F:F,QUOTIENT(ROW(A1125)-1,3)+2)&lt;&gt;""),"/* "&amp;INDEX(artwork.xlsx!F:F,QUOTIENT(ROW(A1125)-1,3)+2)&amp;" */","  ")&amp;IF(AND(ISERROR(MATCH("},",B1130:B$5003,0)), ISERROR(MATCH("    ];",$A$5:A1126,0))),"];","")</f>
        <v xml:space="preserve">  /* landscape */</v>
      </c>
      <c r="B1130" t="str">
        <f t="shared" si="26"/>
        <v>},</v>
      </c>
      <c r="C1130" s="18" t="str">
        <f>IF(AND(MOD(ROW(A1125)-1,3)=0, INDEX(artwork.xlsx!J:J,QUOTIENT(ROW(A1125)-1,3)+2)&lt;&gt;""),
     artwork.xlsx!$H$1&amp;": """ &amp;SUBSTITUTE(INDEX(artwork.xlsx!H:H,QUOTIENT(ROW(A1125)-1,3)+2)," ","") &amp;""",  " &amp;
     artwork.xlsx!$J$1&amp; ": """ &amp; INDEX(artwork.xlsx!J:J,QUOTIENT(ROW(A1125)-1,3)+2) &amp;""",  " &amp;
     artwork.xlsx!$L$1&amp; ": """ &amp; SUBSTITUTE(IF(LEFT(INDEX(artwork.xlsx!L:L,QUOTIENT(ROW(A1125)-1,3)+2),4)="http","",artwork.xlsx!$M$1) &amp; INDEX(artwork.xlsx!L:L,QUOTIENT(ROW(A1125)-1,3)+2),artwork.xlsx!$N$1,"") &amp; """,",
 IF(AND(MOD(ROW(A1125)-1,3)=1,INDEX(artwork.xlsx!J:J,QUOTIENT(ROW(A1125)-1,3)+2)&lt;&gt;""),
SUBSTITUTE(    artwork.xlsx!$K$1&amp;": '\\n" &amp;
SUBSTITUTE(SUBSTITUTE(SUBSTITUTE(SUBSTITUTE(SUBSTITUTE(INDEX(artwork.xlsx!K:K,QUOTIENT(ROW(A1125)-1,3)+2),"'","\'"),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IF(MOD(ROW(A1125)-1,3)=2,"","")))</f>
        <v/>
      </c>
      <c r="J1130" t="s">
        <v>2088</v>
      </c>
      <c r="U1130" t="e">
        <f t="shared" si="27"/>
        <v>#VALUE!</v>
      </c>
      <c r="V1130" t="str">
        <f t="shared" si="28"/>
        <v>",  frenchName: "Mariage",  artwork: "http://wiki.dominionstrategy.com/images/2/25/WeddingArt.jpg"</v>
      </c>
    </row>
    <row r="1131" spans="1:22" x14ac:dyDescent="0.25">
      <c r="A1131" t="str">
        <f>IF(AND(MOD(ROW(A1126)-1,3)=0,INDEX(artwork.xlsx!G:G,QUOTIENT(ROW(A1126)-1,3)+2)&lt;&gt;""),"/* "&amp;INDEX(artwork.xlsx!G:G,QUOTIENT(ROW(A1126)-1,3)+2)&amp;" */","  ")&amp;
IF(AND(INDEX(artwork.xlsx!F:F,QUOTIENT(ROW(A1126)-1,3)+2)&lt;&gt;""),"/* "&amp;INDEX(artwork.xlsx!F:F,QUOTIENT(ROW(A1126)-1,3)+2)&amp;" */","  ")&amp;IF(AND(ISERROR(MATCH("},",B1131:B$5003,0)), ISERROR(MATCH("    ];",$A$5:A1127,0))),"];","")</f>
        <v xml:space="preserve">  /* landscape */</v>
      </c>
      <c r="B1131" t="str">
        <f t="shared" si="26"/>
        <v>{</v>
      </c>
      <c r="C1131" s="18" t="str">
        <f>IF(AND(MOD(ROW(A1126)-1,3)=0, INDEX(artwork.xlsx!J:J,QUOTIENT(ROW(A1126)-1,3)+2)&lt;&gt;""),
     artwork.xlsx!$H$1&amp;": """ &amp;SUBSTITUTE(INDEX(artwork.xlsx!H:H,QUOTIENT(ROW(A1126)-1,3)+2)," ","") &amp;""",  " &amp;
     artwork.xlsx!$J$1&amp; ": """ &amp; INDEX(artwork.xlsx!J:J,QUOTIENT(ROW(A1126)-1,3)+2) &amp;""",  " &amp;
     artwork.xlsx!$L$1&amp; ": """ &amp; SUBSTITUTE(IF(LEFT(INDEX(artwork.xlsx!L:L,QUOTIENT(ROW(A1126)-1,3)+2),4)="http","",artwork.xlsx!$M$1) &amp; INDEX(artwork.xlsx!L:L,QUOTIENT(ROW(A1126)-1,3)+2),artwork.xlsx!$N$1,"") &amp; """,",
 IF(AND(MOD(ROW(A1126)-1,3)=1,INDEX(artwork.xlsx!J:J,QUOTIENT(ROW(A1126)-1,3)+2)&lt;&gt;""),
SUBSTITUTE(    artwork.xlsx!$K$1&amp;": '\\n" &amp;
SUBSTITUTE(SUBSTITUTE(SUBSTITUTE(SUBSTITUTE(SUBSTITUTE(INDEX(artwork.xlsx!K:K,QUOTIENT(ROW(A1126)-1,3)+2),"'","\'"),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IF(MOD(ROW(A1126)-1,3)=2,"","")))</f>
        <v>id: "wedding",  frenchName: "Mariage",  artwork: "http://wiki.dominionstrategy.com/images/2/25/WeddingArt.jpg",</v>
      </c>
      <c r="J1131" t="s">
        <v>1679</v>
      </c>
      <c r="K1131" t="s">
        <v>2164</v>
      </c>
      <c r="U1131" t="str">
        <f t="shared" si="27"/>
        <v>wedding</v>
      </c>
      <c r="V1131" t="str">
        <f t="shared" si="28"/>
        <v>&lt;div class="landscape-text" style="top:0px;"&gt;&lt;div style="display:inline;"&gt;&lt;div style="display:inline; font-size:20px;"&gt;         &lt;/div&gt;&lt;/div&gt;&lt;br&gt;&lt;div style="display:inline;"&gt;&lt;div style="display:inline; font-size:20px;"&gt;Recevez un Or.&lt;/div&gt;&lt;/div&gt;&lt;br&gt;&lt;div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</v>
      </c>
    </row>
    <row r="1132" spans="1:22" ht="120" x14ac:dyDescent="0.25">
      <c r="A1132" t="str">
        <f>IF(AND(MOD(ROW(A1127)-1,3)=0,INDEX(artwork.xlsx!G:G,QUOTIENT(ROW(A1127)-1,3)+2)&lt;&gt;""),"/* "&amp;INDEX(artwork.xlsx!G:G,QUOTIENT(ROW(A1127)-1,3)+2)&amp;" */","  ")&amp;
IF(AND(INDEX(artwork.xlsx!F:F,QUOTIENT(ROW(A1127)-1,3)+2)&lt;&gt;""),"/* "&amp;INDEX(artwork.xlsx!F:F,QUOTIENT(ROW(A1127)-1,3)+2)&amp;" */","  ")&amp;IF(AND(ISERROR(MATCH("},",B1132:B$5003,0)), ISERROR(MATCH("    ];",$A$5:A1131,0))),"];","")</f>
        <v xml:space="preserve">  /* landscape */</v>
      </c>
      <c r="B1132" t="str">
        <f t="shared" si="26"/>
        <v/>
      </c>
      <c r="C1132" s="18" t="str">
        <f>IF(AND(MOD(ROW(A1127)-1,3)=0, INDEX(artwork.xlsx!J:J,QUOTIENT(ROW(A1127)-1,3)+2)&lt;&gt;""),
     artwork.xlsx!$H$1&amp;": """ &amp;SUBSTITUTE(INDEX(artwork.xlsx!H:H,QUOTIENT(ROW(A1127)-1,3)+2)," ","") &amp;""",  " &amp;
     artwork.xlsx!$J$1&amp; ": """ &amp; INDEX(artwork.xlsx!J:J,QUOTIENT(ROW(A1127)-1,3)+2) &amp;""",  " &amp;
     artwork.xlsx!$L$1&amp; ": """ &amp; SUBSTITUTE(IF(LEFT(INDEX(artwork.xlsx!L:L,QUOTIENT(ROW(A1127)-1,3)+2),4)="http","",artwork.xlsx!$M$1) &amp; INDEX(artwork.xlsx!L:L,QUOTIENT(ROW(A1127)-1,3)+2),artwork.xlsx!$N$1,"") &amp; """,",
 IF(AND(MOD(ROW(A1127)-1,3)=1,INDEX(artwork.xlsx!J:J,QUOTIENT(ROW(A1127)-1,3)+2)&lt;&gt;""),
SUBSTITUTE(    artwork.xlsx!$K$1&amp;": '\\n" &amp;
SUBSTITUTE(SUBSTITUTE(SUBSTITUTE(SUBSTITUTE(SUBSTITUTE(INDEX(artwork.xlsx!K:K,QUOTIENT(ROW(A1127)-1,3)+2),"'","\'"),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IF(MOD(ROW(A1127)-1,3)=2,"","")))</f>
        <v>text_html: '\
&lt;div class="landscape-text" style="top:0px;"&gt;\
&lt;div style="display:inline;"&gt;&lt;div style="display:inline; font-size:20px;"&gt;         &lt;/div&gt;&lt;/div&gt;&lt;br&gt;\
&lt;div style="display:inline;"&gt;&lt;div style="display:inline; font-size:20px;"&gt;Recevez un Or.&lt;/div&gt;&lt;/div&gt;&lt;br&gt;\
&lt;div class="card-text-vp-icon-container" style="display:inline; transform:scale(0.2); top:8px;left:220px;"&gt;\
&lt;div class="card-text-vp-text-container"&gt;\
&lt;div class="card-text-vp-text" style="top:8px;"&gt;+1&lt;/div&gt;&lt;/div&gt;\
&lt;div class="card-text-vp-icon"&gt;&lt;/div&gt;&lt;/div&gt;&lt;/div&gt;'</v>
      </c>
      <c r="K1132" t="s">
        <v>2165</v>
      </c>
      <c r="U1132" t="e">
        <f t="shared" si="27"/>
        <v>#VALUE!</v>
      </c>
      <c r="V1132" t="e">
        <f t="shared" si="28"/>
        <v>#VALUE!</v>
      </c>
    </row>
    <row r="1133" spans="1:22" x14ac:dyDescent="0.25">
      <c r="A1133" t="str">
        <f>IF(AND(MOD(ROW(A1128)-1,3)=0,INDEX(artwork.xlsx!G:G,QUOTIENT(ROW(A1128)-1,3)+2)&lt;&gt;""),"/* "&amp;INDEX(artwork.xlsx!G:G,QUOTIENT(ROW(A1128)-1,3)+2)&amp;" */","  ")&amp;
IF(AND(INDEX(artwork.xlsx!F:F,QUOTIENT(ROW(A1128)-1,3)+2)&lt;&gt;""),"/* "&amp;INDEX(artwork.xlsx!F:F,QUOTIENT(ROW(A1128)-1,3)+2)&amp;" */","  ")&amp;IF(AND(ISERROR(MATCH("},",B1133:B$5003,0)), ISERROR(MATCH("    ];",$A$5:A1129,0))),"];","")</f>
        <v xml:space="preserve">  /* landscape */</v>
      </c>
      <c r="B1133" t="str">
        <f t="shared" si="26"/>
        <v>},</v>
      </c>
      <c r="C1133" s="18" t="str">
        <f>IF(AND(MOD(ROW(A1128)-1,3)=0, INDEX(artwork.xlsx!J:J,QUOTIENT(ROW(A1128)-1,3)+2)&lt;&gt;""),
     artwork.xlsx!$H$1&amp;": """ &amp;SUBSTITUTE(INDEX(artwork.xlsx!H:H,QUOTIENT(ROW(A1128)-1,3)+2)," ","") &amp;""",  " &amp;
     artwork.xlsx!$J$1&amp; ": """ &amp; INDEX(artwork.xlsx!J:J,QUOTIENT(ROW(A1128)-1,3)+2) &amp;""",  " &amp;
     artwork.xlsx!$L$1&amp; ": """ &amp; SUBSTITUTE(IF(LEFT(INDEX(artwork.xlsx!L:L,QUOTIENT(ROW(A1128)-1,3)+2),4)="http","",artwork.xlsx!$M$1) &amp; INDEX(artwork.xlsx!L:L,QUOTIENT(ROW(A1128)-1,3)+2),artwork.xlsx!$N$1,"") &amp; """,",
 IF(AND(MOD(ROW(A1128)-1,3)=1,INDEX(artwork.xlsx!J:J,QUOTIENT(ROW(A1128)-1,3)+2)&lt;&gt;""),
SUBSTITUTE(    artwork.xlsx!$K$1&amp;": '\\n" &amp;
SUBSTITUTE(SUBSTITUTE(SUBSTITUTE(SUBSTITUTE(SUBSTITUTE(INDEX(artwork.xlsx!K:K,QUOTIENT(ROW(A1128)-1,3)+2),"'","\'"),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IF(MOD(ROW(A1128)-1,3)=2,"","")))</f>
        <v/>
      </c>
      <c r="J1133" t="s">
        <v>2088</v>
      </c>
      <c r="U1133" t="e">
        <f t="shared" si="27"/>
        <v>#VALUE!</v>
      </c>
      <c r="V1133" t="str">
        <f t="shared" si="28"/>
        <v>l",  frenchName: "Manne",  artwork: "http://wiki.dominionstrategy.com/images/f/f0/WindfallArt.jpg"</v>
      </c>
    </row>
    <row r="1134" spans="1:22" x14ac:dyDescent="0.25">
      <c r="A1134" t="str">
        <f>IF(AND(MOD(ROW(A1129)-1,3)=0,INDEX(artwork.xlsx!G:G,QUOTIENT(ROW(A1129)-1,3)+2)&lt;&gt;""),"/* "&amp;INDEX(artwork.xlsx!G:G,QUOTIENT(ROW(A1129)-1,3)+2)&amp;" */","  ")&amp;
IF(AND(INDEX(artwork.xlsx!F:F,QUOTIENT(ROW(A1129)-1,3)+2)&lt;&gt;""),"/* "&amp;INDEX(artwork.xlsx!F:F,QUOTIENT(ROW(A1129)-1,3)+2)&amp;" */","  ")&amp;IF(AND(ISERROR(MATCH("},",B1134:B$5003,0)), ISERROR(MATCH("    ];",$A$5:A1130,0))),"];","")</f>
        <v xml:space="preserve">  /* landscape */</v>
      </c>
      <c r="B1134" t="str">
        <f t="shared" si="26"/>
        <v>{</v>
      </c>
      <c r="C1134" s="18" t="str">
        <f>IF(AND(MOD(ROW(A1129)-1,3)=0, INDEX(artwork.xlsx!J:J,QUOTIENT(ROW(A1129)-1,3)+2)&lt;&gt;""),
     artwork.xlsx!$H$1&amp;": """ &amp;SUBSTITUTE(INDEX(artwork.xlsx!H:H,QUOTIENT(ROW(A1129)-1,3)+2)," ","") &amp;""",  " &amp;
     artwork.xlsx!$J$1&amp; ": """ &amp; INDEX(artwork.xlsx!J:J,QUOTIENT(ROW(A1129)-1,3)+2) &amp;""",  " &amp;
     artwork.xlsx!$L$1&amp; ": """ &amp; SUBSTITUTE(IF(LEFT(INDEX(artwork.xlsx!L:L,QUOTIENT(ROW(A1129)-1,3)+2),4)="http","",artwork.xlsx!$M$1) &amp; INDEX(artwork.xlsx!L:L,QUOTIENT(ROW(A1129)-1,3)+2),artwork.xlsx!$N$1,"") &amp; """,",
 IF(AND(MOD(ROW(A1129)-1,3)=1,INDEX(artwork.xlsx!J:J,QUOTIENT(ROW(A1129)-1,3)+2)&lt;&gt;""),
SUBSTITUTE(    artwork.xlsx!$K$1&amp;": '\\n" &amp;
SUBSTITUTE(SUBSTITUTE(SUBSTITUTE(SUBSTITUTE(SUBSTITUTE(INDEX(artwork.xlsx!K:K,QUOTIENT(ROW(A1129)-1,3)+2),"'","\'"),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IF(MOD(ROW(A1129)-1,3)=2,"","")))</f>
        <v>id: "windfall",  frenchName: "Manne",  artwork: "http://wiki.dominionstrategy.com/images/f/f0/WindfallArt.jpg",</v>
      </c>
      <c r="J1134" t="s">
        <v>1679</v>
      </c>
      <c r="K1134" t="s">
        <v>2166</v>
      </c>
      <c r="U1134" t="str">
        <f t="shared" si="27"/>
        <v>windfall</v>
      </c>
      <c r="V1134" t="str">
        <f t="shared" si="28"/>
        <v>&lt;div class="landscape-text" style="top:14px;"&gt;&lt;div style="display:inline;"&gt;&lt;div style="display:inline; font-size:18px;"&gt;Si votre pioche et votre défausse sont vides, recevez 3 Ors.&lt;/div&gt;&lt;/div&gt;&lt;br&gt;&lt;/div&gt;</v>
      </c>
    </row>
    <row r="1135" spans="1:22" ht="60" x14ac:dyDescent="0.25">
      <c r="A1135" t="str">
        <f>IF(AND(MOD(ROW(A1130)-1,3)=0,INDEX(artwork.xlsx!G:G,QUOTIENT(ROW(A1130)-1,3)+2)&lt;&gt;""),"/* "&amp;INDEX(artwork.xlsx!G:G,QUOTIENT(ROW(A1130)-1,3)+2)&amp;" */","  ")&amp;
IF(AND(INDEX(artwork.xlsx!F:F,QUOTIENT(ROW(A1130)-1,3)+2)&lt;&gt;""),"/* "&amp;INDEX(artwork.xlsx!F:F,QUOTIENT(ROW(A1130)-1,3)+2)&amp;" */","  ")&amp;IF(AND(ISERROR(MATCH("},",B1135:B$5003,0)), ISERROR(MATCH("    ];",$A$5:A1134,0))),"];","")</f>
        <v xml:space="preserve">  /* landscape */</v>
      </c>
      <c r="B1135" t="str">
        <f t="shared" si="26"/>
        <v/>
      </c>
      <c r="C1135" s="18" t="str">
        <f>IF(AND(MOD(ROW(A1130)-1,3)=0, INDEX(artwork.xlsx!J:J,QUOTIENT(ROW(A1130)-1,3)+2)&lt;&gt;""),
     artwork.xlsx!$H$1&amp;": """ &amp;SUBSTITUTE(INDEX(artwork.xlsx!H:H,QUOTIENT(ROW(A1130)-1,3)+2)," ","") &amp;""",  " &amp;
     artwork.xlsx!$J$1&amp; ": """ &amp; INDEX(artwork.xlsx!J:J,QUOTIENT(ROW(A1130)-1,3)+2) &amp;""",  " &amp;
     artwork.xlsx!$L$1&amp; ": """ &amp; SUBSTITUTE(IF(LEFT(INDEX(artwork.xlsx!L:L,QUOTIENT(ROW(A1130)-1,3)+2),4)="http","",artwork.xlsx!$M$1) &amp; INDEX(artwork.xlsx!L:L,QUOTIENT(ROW(A1130)-1,3)+2),artwork.xlsx!$N$1,"") &amp; """,",
 IF(AND(MOD(ROW(A1130)-1,3)=1,INDEX(artwork.xlsx!J:J,QUOTIENT(ROW(A1130)-1,3)+2)&lt;&gt;""),
SUBSTITUTE(    artwork.xlsx!$K$1&amp;": '\\n" &amp;
SUBSTITUTE(SUBSTITUTE(SUBSTITUTE(SUBSTITUTE(SUBSTITUTE(INDEX(artwork.xlsx!K:K,QUOTIENT(ROW(A1130)-1,3)+2),"'","\'"),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IF(MOD(ROW(A1130)-1,3)=2,"","")))</f>
        <v>text_html: '\
&lt;div class="landscape-text" style="top:14px;"&gt;\
&lt;div style="display:inline;"&gt;&lt;div style="display:inline; font-size:18px;"&gt;Si votre pioche et votre défausse sont vides, recevez 3 Ors.&lt;/div&gt;&lt;/div&gt;&lt;br&gt;\
&lt;/div&gt;'</v>
      </c>
      <c r="K1135" t="s">
        <v>2167</v>
      </c>
      <c r="U1135" t="e">
        <f t="shared" si="27"/>
        <v>#VALUE!</v>
      </c>
      <c r="V1135" t="e">
        <f t="shared" si="28"/>
        <v>#VALUE!</v>
      </c>
    </row>
    <row r="1136" spans="1:22" x14ac:dyDescent="0.25">
      <c r="A1136" t="str">
        <f>IF(AND(MOD(ROW(A1131)-1,3)=0,INDEX(artwork.xlsx!G:G,QUOTIENT(ROW(A1131)-1,3)+2)&lt;&gt;""),"/* "&amp;INDEX(artwork.xlsx!G:G,QUOTIENT(ROW(A1131)-1,3)+2)&amp;" */","  ")&amp;
IF(AND(INDEX(artwork.xlsx!F:F,QUOTIENT(ROW(A1131)-1,3)+2)&lt;&gt;""),"/* "&amp;INDEX(artwork.xlsx!F:F,QUOTIENT(ROW(A1131)-1,3)+2)&amp;" */","  ")&amp;IF(AND(ISERROR(MATCH("},",B1136:B$5003,0)), ISERROR(MATCH("    ];",$A$5:A1132,0))),"];","")</f>
        <v xml:space="preserve">  /* landscape */</v>
      </c>
      <c r="B1136" t="str">
        <f t="shared" si="26"/>
        <v>},</v>
      </c>
      <c r="C1136" s="18" t="str">
        <f>IF(AND(MOD(ROW(A1131)-1,3)=0, INDEX(artwork.xlsx!J:J,QUOTIENT(ROW(A1131)-1,3)+2)&lt;&gt;""),
     artwork.xlsx!$H$1&amp;": """ &amp;SUBSTITUTE(INDEX(artwork.xlsx!H:H,QUOTIENT(ROW(A1131)-1,3)+2)," ","") &amp;""",  " &amp;
     artwork.xlsx!$J$1&amp; ": """ &amp; INDEX(artwork.xlsx!J:J,QUOTIENT(ROW(A1131)-1,3)+2) &amp;""",  " &amp;
     artwork.xlsx!$L$1&amp; ": """ &amp; SUBSTITUTE(IF(LEFT(INDEX(artwork.xlsx!L:L,QUOTIENT(ROW(A1131)-1,3)+2),4)="http","",artwork.xlsx!$M$1) &amp; INDEX(artwork.xlsx!L:L,QUOTIENT(ROW(A1131)-1,3)+2),artwork.xlsx!$N$1,"") &amp; """,",
 IF(AND(MOD(ROW(A1131)-1,3)=1,INDEX(artwork.xlsx!J:J,QUOTIENT(ROW(A1131)-1,3)+2)&lt;&gt;""),
SUBSTITUTE(    artwork.xlsx!$K$1&amp;": '\\n" &amp;
SUBSTITUTE(SUBSTITUTE(SUBSTITUTE(SUBSTITUTE(SUBSTITUTE(INDEX(artwork.xlsx!K:K,QUOTIENT(ROW(A1131)-1,3)+2),"'","\'"),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IF(MOD(ROW(A1131)-1,3)=2,"","")))</f>
        <v/>
      </c>
      <c r="J1136" t="s">
        <v>2088</v>
      </c>
      <c r="U1136" t="e">
        <f t="shared" si="27"/>
        <v>#VALUE!</v>
      </c>
      <c r="V1136" t="str">
        <f t="shared" si="28"/>
        <v>t",  frenchName: "Conquête",  artwork: "http://wiki.dominionstrategy.com/images/9/96/ConquestArt.jpg"</v>
      </c>
    </row>
    <row r="1137" spans="1:22" x14ac:dyDescent="0.25">
      <c r="A1137" t="str">
        <f>IF(AND(MOD(ROW(A1132)-1,3)=0,INDEX(artwork.xlsx!G:G,QUOTIENT(ROW(A1132)-1,3)+2)&lt;&gt;""),"/* "&amp;INDEX(artwork.xlsx!G:G,QUOTIENT(ROW(A1132)-1,3)+2)&amp;" */","  ")&amp;
IF(AND(INDEX(artwork.xlsx!F:F,QUOTIENT(ROW(A1132)-1,3)+2)&lt;&gt;""),"/* "&amp;INDEX(artwork.xlsx!F:F,QUOTIENT(ROW(A1132)-1,3)+2)&amp;" */","  ")&amp;IF(AND(ISERROR(MATCH("},",B1137:B$5003,0)), ISERROR(MATCH("    ];",$A$5:A1133,0))),"];","")</f>
        <v xml:space="preserve">  /* landscape */</v>
      </c>
      <c r="B1137" t="str">
        <f t="shared" si="26"/>
        <v>{</v>
      </c>
      <c r="C1137" s="18" t="str">
        <f>IF(AND(MOD(ROW(A1132)-1,3)=0, INDEX(artwork.xlsx!J:J,QUOTIENT(ROW(A1132)-1,3)+2)&lt;&gt;""),
     artwork.xlsx!$H$1&amp;": """ &amp;SUBSTITUTE(INDEX(artwork.xlsx!H:H,QUOTIENT(ROW(A1132)-1,3)+2)," ","") &amp;""",  " &amp;
     artwork.xlsx!$J$1&amp; ": """ &amp; INDEX(artwork.xlsx!J:J,QUOTIENT(ROW(A1132)-1,3)+2) &amp;""",  " &amp;
     artwork.xlsx!$L$1&amp; ": """ &amp; SUBSTITUTE(IF(LEFT(INDEX(artwork.xlsx!L:L,QUOTIENT(ROW(A1132)-1,3)+2),4)="http","",artwork.xlsx!$M$1) &amp; INDEX(artwork.xlsx!L:L,QUOTIENT(ROW(A1132)-1,3)+2),artwork.xlsx!$N$1,"") &amp; """,",
 IF(AND(MOD(ROW(A1132)-1,3)=1,INDEX(artwork.xlsx!J:J,QUOTIENT(ROW(A1132)-1,3)+2)&lt;&gt;""),
SUBSTITUTE(    artwork.xlsx!$K$1&amp;": '\\n" &amp;
SUBSTITUTE(SUBSTITUTE(SUBSTITUTE(SUBSTITUTE(SUBSTITUTE(INDEX(artwork.xlsx!K:K,QUOTIENT(ROW(A1132)-1,3)+2),"'","\'"),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IF(MOD(ROW(A1132)-1,3)=2,"","")))</f>
        <v>id: "conquest",  frenchName: "Conquête",  artwork: "http://wiki.dominionstrategy.com/images/9/96/ConquestArt.jpg",</v>
      </c>
      <c r="J1137" t="s">
        <v>1679</v>
      </c>
      <c r="K1137" t="s">
        <v>2168</v>
      </c>
      <c r="U1137" t="str">
        <f t="shared" si="27"/>
        <v>conquest</v>
      </c>
      <c r="V1137" t="str">
        <f t="shared" si="28"/>
        <v>&lt;div class="landscape-text" style="top:5px;"&gt;&lt;div style="line-height:22px;"&gt;&lt;div style="display:inline;"&gt;&lt;div style="display:inline; font-size:19px;"&gt;Recevez 2 Argents.&lt;/div&gt;&lt;/div&gt;&lt;br&gt;&lt;div style="display:inline;"&gt;&lt;div style="display:inline; font-size:19px;"&gt;         par Argent que vous avez reçu à ce tour.&lt;/div&gt;&lt;/div&gt;&lt;br&gt;&lt;/div&gt;&lt;div class="card-text-vp-icon-container" style="display:inline; transform:scale(0.17); top:30px;left:65px;"&gt;&lt;div class="card-text-vp-text-container"&gt;&lt;div class="card-text-vp-text" style="top:8px;"&gt;+1&lt;/div&gt;&lt;/div&gt;&lt;div class="card-text-vp-icon"&gt;&lt;/div&gt;&lt;/div&gt;&lt;/div&gt;</v>
      </c>
    </row>
    <row r="1138" spans="1:22" ht="135" x14ac:dyDescent="0.25">
      <c r="A1138" t="str">
        <f>IF(AND(MOD(ROW(A1133)-1,3)=0,INDEX(artwork.xlsx!G:G,QUOTIENT(ROW(A1133)-1,3)+2)&lt;&gt;""),"/* "&amp;INDEX(artwork.xlsx!G:G,QUOTIENT(ROW(A1133)-1,3)+2)&amp;" */","  ")&amp;
IF(AND(INDEX(artwork.xlsx!F:F,QUOTIENT(ROW(A1133)-1,3)+2)&lt;&gt;""),"/* "&amp;INDEX(artwork.xlsx!F:F,QUOTIENT(ROW(A1133)-1,3)+2)&amp;" */","  ")&amp;IF(AND(ISERROR(MATCH("},",B1138:B$5003,0)), ISERROR(MATCH("    ];",$A$5:A1137,0))),"];","")</f>
        <v xml:space="preserve">  /* landscape */</v>
      </c>
      <c r="B1138" t="str">
        <f t="shared" si="26"/>
        <v/>
      </c>
      <c r="C1138" s="18" t="str">
        <f>IF(AND(MOD(ROW(A1133)-1,3)=0, INDEX(artwork.xlsx!J:J,QUOTIENT(ROW(A1133)-1,3)+2)&lt;&gt;""),
     artwork.xlsx!$H$1&amp;": """ &amp;SUBSTITUTE(INDEX(artwork.xlsx!H:H,QUOTIENT(ROW(A1133)-1,3)+2)," ","") &amp;""",  " &amp;
     artwork.xlsx!$J$1&amp; ": """ &amp; INDEX(artwork.xlsx!J:J,QUOTIENT(ROW(A1133)-1,3)+2) &amp;""",  " &amp;
     artwork.xlsx!$L$1&amp; ": """ &amp; SUBSTITUTE(IF(LEFT(INDEX(artwork.xlsx!L:L,QUOTIENT(ROW(A1133)-1,3)+2),4)="http","",artwork.xlsx!$M$1) &amp; INDEX(artwork.xlsx!L:L,QUOTIENT(ROW(A1133)-1,3)+2),artwork.xlsx!$N$1,"") &amp; """,",
 IF(AND(MOD(ROW(A1133)-1,3)=1,INDEX(artwork.xlsx!J:J,QUOTIENT(ROW(A1133)-1,3)+2)&lt;&gt;""),
SUBSTITUTE(    artwork.xlsx!$K$1&amp;": '\\n" &amp;
SUBSTITUTE(SUBSTITUTE(SUBSTITUTE(SUBSTITUTE(SUBSTITUTE(INDEX(artwork.xlsx!K:K,QUOTIENT(ROW(A1133)-1,3)+2),"'","\'"),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IF(MOD(ROW(A1133)-1,3)=2,"","")))</f>
        <v>text_html: '\
&lt;div class="landscape-text" style="top:5px;"&gt;&lt;div style="line-height:22px;"&gt;\
&lt;div style="display:inline;"&gt;&lt;div style="display:inline; font-size:19px;"&gt;Recevez 2 Argents.&lt;/div&gt;&lt;/div&gt;&lt;br&gt;\
&lt;div style="display:inline;"&gt;&lt;div style="display:inline; font-size:19px;"&gt;         par Argent que vous avez reçu à ce tour.&lt;/div&gt;&lt;/div&gt;&lt;br&gt;\
&lt;/div&gt;\
&lt;div class="card-text-vp-icon-container" style="display:inline; transform:scale(0.17); top:30px;left:65px;"&gt;\
&lt;div class="card-text-vp-text-container"&gt;\
&lt;div class="card-text-vp-text" style="top:8px;"&gt;+1&lt;/div&gt;&lt;/div&gt;\
&lt;div class="card-text-vp-icon"&gt;&lt;/div&gt;&lt;/div&gt;&lt;/div&gt;'</v>
      </c>
      <c r="K1138" t="s">
        <v>2169</v>
      </c>
      <c r="U1138" t="e">
        <f t="shared" si="27"/>
        <v>#VALUE!</v>
      </c>
      <c r="V1138" t="e">
        <f t="shared" si="28"/>
        <v>#VALUE!</v>
      </c>
    </row>
    <row r="1139" spans="1:22" x14ac:dyDescent="0.25">
      <c r="A1139" t="str">
        <f>IF(AND(MOD(ROW(A1134)-1,3)=0,INDEX(artwork.xlsx!G:G,QUOTIENT(ROW(A1134)-1,3)+2)&lt;&gt;""),"/* "&amp;INDEX(artwork.xlsx!G:G,QUOTIENT(ROW(A1134)-1,3)+2)&amp;" */","  ")&amp;
IF(AND(INDEX(artwork.xlsx!F:F,QUOTIENT(ROW(A1134)-1,3)+2)&lt;&gt;""),"/* "&amp;INDEX(artwork.xlsx!F:F,QUOTIENT(ROW(A1134)-1,3)+2)&amp;" */","  ")&amp;IF(AND(ISERROR(MATCH("},",B1139:B$5003,0)), ISERROR(MATCH("    ];",$A$5:A1135,0))),"];","")</f>
        <v xml:space="preserve">  /* landscape */</v>
      </c>
      <c r="B1139" t="str">
        <f t="shared" si="26"/>
        <v>},</v>
      </c>
      <c r="C1139" s="18" t="str">
        <f>IF(AND(MOD(ROW(A1134)-1,3)=0, INDEX(artwork.xlsx!J:J,QUOTIENT(ROW(A1134)-1,3)+2)&lt;&gt;""),
     artwork.xlsx!$H$1&amp;": """ &amp;SUBSTITUTE(INDEX(artwork.xlsx!H:H,QUOTIENT(ROW(A1134)-1,3)+2)," ","") &amp;""",  " &amp;
     artwork.xlsx!$J$1&amp; ": """ &amp; INDEX(artwork.xlsx!J:J,QUOTIENT(ROW(A1134)-1,3)+2) &amp;""",  " &amp;
     artwork.xlsx!$L$1&amp; ": """ &amp; SUBSTITUTE(IF(LEFT(INDEX(artwork.xlsx!L:L,QUOTIENT(ROW(A1134)-1,3)+2),4)="http","",artwork.xlsx!$M$1) &amp; INDEX(artwork.xlsx!L:L,QUOTIENT(ROW(A1134)-1,3)+2),artwork.xlsx!$N$1,"") &amp; """,",
 IF(AND(MOD(ROW(A1134)-1,3)=1,INDEX(artwork.xlsx!J:J,QUOTIENT(ROW(A1134)-1,3)+2)&lt;&gt;""),
SUBSTITUTE(    artwork.xlsx!$K$1&amp;": '\\n" &amp;
SUBSTITUTE(SUBSTITUTE(SUBSTITUTE(SUBSTITUTE(SUBSTITUTE(INDEX(artwork.xlsx!K:K,QUOTIENT(ROW(A1134)-1,3)+2),"'","\'"),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IF(MOD(ROW(A1134)-1,3)=2,"","")))</f>
        <v/>
      </c>
      <c r="J1139" t="s">
        <v>2088</v>
      </c>
      <c r="U1139" t="e">
        <f t="shared" si="27"/>
        <v>#VALUE!</v>
      </c>
      <c r="V1139" t="str">
        <f t="shared" si="28"/>
        <v>e",  frenchName: "Domination",  artwork: "http://wiki.dominionstrategy.com/images/e/e7/DominateArt.jpg"</v>
      </c>
    </row>
    <row r="1140" spans="1:22" x14ac:dyDescent="0.25">
      <c r="A1140" t="str">
        <f>IF(AND(MOD(ROW(A1135)-1,3)=0,INDEX(artwork.xlsx!G:G,QUOTIENT(ROW(A1135)-1,3)+2)&lt;&gt;""),"/* "&amp;INDEX(artwork.xlsx!G:G,QUOTIENT(ROW(A1135)-1,3)+2)&amp;" */","  ")&amp;
IF(AND(INDEX(artwork.xlsx!F:F,QUOTIENT(ROW(A1135)-1,3)+2)&lt;&gt;""),"/* "&amp;INDEX(artwork.xlsx!F:F,QUOTIENT(ROW(A1135)-1,3)+2)&amp;" */","  ")&amp;IF(AND(ISERROR(MATCH("},",B1140:B$5003,0)), ISERROR(MATCH("    ];",$A$5:A1136,0))),"];","")</f>
        <v xml:space="preserve">  /* landscape */</v>
      </c>
      <c r="B1140" t="str">
        <f t="shared" si="26"/>
        <v>{</v>
      </c>
      <c r="C1140" s="18" t="str">
        <f>IF(AND(MOD(ROW(A1135)-1,3)=0, INDEX(artwork.xlsx!J:J,QUOTIENT(ROW(A1135)-1,3)+2)&lt;&gt;""),
     artwork.xlsx!$H$1&amp;": """ &amp;SUBSTITUTE(INDEX(artwork.xlsx!H:H,QUOTIENT(ROW(A1135)-1,3)+2)," ","") &amp;""",  " &amp;
     artwork.xlsx!$J$1&amp; ": """ &amp; INDEX(artwork.xlsx!J:J,QUOTIENT(ROW(A1135)-1,3)+2) &amp;""",  " &amp;
     artwork.xlsx!$L$1&amp; ": """ &amp; SUBSTITUTE(IF(LEFT(INDEX(artwork.xlsx!L:L,QUOTIENT(ROW(A1135)-1,3)+2),4)="http","",artwork.xlsx!$M$1) &amp; INDEX(artwork.xlsx!L:L,QUOTIENT(ROW(A1135)-1,3)+2),artwork.xlsx!$N$1,"") &amp; """,",
 IF(AND(MOD(ROW(A1135)-1,3)=1,INDEX(artwork.xlsx!J:J,QUOTIENT(ROW(A1135)-1,3)+2)&lt;&gt;""),
SUBSTITUTE(    artwork.xlsx!$K$1&amp;": '\\n" &amp;
SUBSTITUTE(SUBSTITUTE(SUBSTITUTE(SUBSTITUTE(SUBSTITUTE(INDEX(artwork.xlsx!K:K,QUOTIENT(ROW(A1135)-1,3)+2),"'","\'"),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IF(MOD(ROW(A1135)-1,3)=2,"","")))</f>
        <v>id: "dominate",  frenchName: "Domination",  artwork: "http://wiki.dominionstrategy.com/images/e/e7/DominateArt.jpg",</v>
      </c>
      <c r="J1140" t="s">
        <v>1679</v>
      </c>
      <c r="K1140" t="s">
        <v>2170</v>
      </c>
      <c r="U1140" t="str">
        <f t="shared" si="27"/>
        <v>dominate</v>
      </c>
      <c r="V1140" t="str">
        <f t="shared" si="28"/>
        <v>&lt;div class="landscape-text" style="top:14px;"&gt;&lt;div style="display:inline;"&gt;&lt;div style="display:inline; font-size:20px;"&gt;Recevez une Province. Dans ce cas,         .&lt;/div&gt;&lt;/div&gt;&lt;br&gt;&lt;div class="card-text-vp-icon-container" style="display:inline; transform:scale(0.18); top:8px;left:364px;"&gt;&lt;div class="card-text-vp-text-container"&gt;&lt;div class="card-text-vp-text" style="top:8px;"&gt;+9&lt;/div&gt;&lt;/div&gt;&lt;div class="card-text-vp-icon"&gt;&lt;/div&gt;&lt;/div&gt;&lt;/div&gt;</v>
      </c>
    </row>
    <row r="1141" spans="1:22" ht="105" x14ac:dyDescent="0.25">
      <c r="A1141" t="str">
        <f>IF(AND(MOD(ROW(A1136)-1,3)=0,INDEX(artwork.xlsx!G:G,QUOTIENT(ROW(A1136)-1,3)+2)&lt;&gt;""),"/* "&amp;INDEX(artwork.xlsx!G:G,QUOTIENT(ROW(A1136)-1,3)+2)&amp;" */","  ")&amp;
IF(AND(INDEX(artwork.xlsx!F:F,QUOTIENT(ROW(A1136)-1,3)+2)&lt;&gt;""),"/* "&amp;INDEX(artwork.xlsx!F:F,QUOTIENT(ROW(A1136)-1,3)+2)&amp;" */","  ")&amp;IF(AND(ISERROR(MATCH("},",B1141:B$5003,0)), ISERROR(MATCH("    ];",$A$5:A1140,0))),"];","")</f>
        <v xml:space="preserve">  /* landscape */</v>
      </c>
      <c r="B1141" t="str">
        <f t="shared" si="26"/>
        <v/>
      </c>
      <c r="C1141" s="18" t="str">
        <f>IF(AND(MOD(ROW(A1136)-1,3)=0, INDEX(artwork.xlsx!J:J,QUOTIENT(ROW(A1136)-1,3)+2)&lt;&gt;""),
     artwork.xlsx!$H$1&amp;": """ &amp;SUBSTITUTE(INDEX(artwork.xlsx!H:H,QUOTIENT(ROW(A1136)-1,3)+2)," ","") &amp;""",  " &amp;
     artwork.xlsx!$J$1&amp; ": """ &amp; INDEX(artwork.xlsx!J:J,QUOTIENT(ROW(A1136)-1,3)+2) &amp;""",  " &amp;
     artwork.xlsx!$L$1&amp; ": """ &amp; SUBSTITUTE(IF(LEFT(INDEX(artwork.xlsx!L:L,QUOTIENT(ROW(A1136)-1,3)+2),4)="http","",artwork.xlsx!$M$1) &amp; INDEX(artwork.xlsx!L:L,QUOTIENT(ROW(A1136)-1,3)+2),artwork.xlsx!$N$1,"") &amp; """,",
 IF(AND(MOD(ROW(A1136)-1,3)=1,INDEX(artwork.xlsx!J:J,QUOTIENT(ROW(A1136)-1,3)+2)&lt;&gt;""),
SUBSTITUTE(    artwork.xlsx!$K$1&amp;": '\\n" &amp;
SUBSTITUTE(SUBSTITUTE(SUBSTITUTE(SUBSTITUTE(SUBSTITUTE(INDEX(artwork.xlsx!K:K,QUOTIENT(ROW(A1136)-1,3)+2),"'","\'"),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IF(MOD(ROW(A1136)-1,3)=2,"","")))</f>
        <v>text_html: '\
&lt;div class="landscape-text" style="top:14px;"&gt;\
&lt;div style="display:inline;"&gt;&lt;div style="display:inline; font-size:20px;"&gt;Recevez une Province. Dans ce cas,         .&lt;/div&gt;&lt;/div&gt;&lt;br&gt;\
&lt;div class="card-text-vp-icon-container" style="display:inline; transform:scale(0.18); top:8px;left:364px;"&gt;\
&lt;div class="card-text-vp-text-container"&gt;\
&lt;div class="card-text-vp-text" style="top:8px;"&gt;+9&lt;/div&gt;&lt;/div&gt;\
&lt;div class="card-text-vp-icon"&gt;&lt;/div&gt;&lt;/div&gt;&lt;/div&gt;'</v>
      </c>
      <c r="K1141" t="s">
        <v>2171</v>
      </c>
      <c r="U1141" t="e">
        <f t="shared" si="27"/>
        <v>#VALUE!</v>
      </c>
      <c r="V1141" t="e">
        <f t="shared" si="28"/>
        <v>#VALUE!</v>
      </c>
    </row>
    <row r="1142" spans="1:22" x14ac:dyDescent="0.25">
      <c r="A1142" t="str">
        <f>IF(AND(MOD(ROW(A1137)-1,3)=0,INDEX(artwork.xlsx!G:G,QUOTIENT(ROW(A1137)-1,3)+2)&lt;&gt;""),"/* "&amp;INDEX(artwork.xlsx!G:G,QUOTIENT(ROW(A1137)-1,3)+2)&amp;" */","  ")&amp;
IF(AND(INDEX(artwork.xlsx!F:F,QUOTIENT(ROW(A1137)-1,3)+2)&lt;&gt;""),"/* "&amp;INDEX(artwork.xlsx!F:F,QUOTIENT(ROW(A1137)-1,3)+2)&amp;" */","  ")&amp;IF(AND(ISERROR(MATCH("},",B1142:B$5003,0)), ISERROR(MATCH("    ];",$A$5:A1138,0))),"];","")</f>
        <v xml:space="preserve">  /* landscape */</v>
      </c>
      <c r="B1142" t="str">
        <f t="shared" si="26"/>
        <v>},</v>
      </c>
      <c r="C1142" s="18" t="str">
        <f>IF(AND(MOD(ROW(A1137)-1,3)=0, INDEX(artwork.xlsx!J:J,QUOTIENT(ROW(A1137)-1,3)+2)&lt;&gt;""),
     artwork.xlsx!$H$1&amp;": """ &amp;SUBSTITUTE(INDEX(artwork.xlsx!H:H,QUOTIENT(ROW(A1137)-1,3)+2)," ","") &amp;""",  " &amp;
     artwork.xlsx!$J$1&amp; ": """ &amp; INDEX(artwork.xlsx!J:J,QUOTIENT(ROW(A1137)-1,3)+2) &amp;""",  " &amp;
     artwork.xlsx!$L$1&amp; ": """ &amp; SUBSTITUTE(IF(LEFT(INDEX(artwork.xlsx!L:L,QUOTIENT(ROW(A1137)-1,3)+2),4)="http","",artwork.xlsx!$M$1) &amp; INDEX(artwork.xlsx!L:L,QUOTIENT(ROW(A1137)-1,3)+2),artwork.xlsx!$N$1,"") &amp; """,",
 IF(AND(MOD(ROW(A1137)-1,3)=1,INDEX(artwork.xlsx!J:J,QUOTIENT(ROW(A1137)-1,3)+2)&lt;&gt;""),
SUBSTITUTE(    artwork.xlsx!$K$1&amp;": '\\n" &amp;
SUBSTITUTE(SUBSTITUTE(SUBSTITUTE(SUBSTITUTE(SUBSTITUTE(INDEX(artwork.xlsx!K:K,QUOTIENT(ROW(A1137)-1,3)+2),"'","\'"),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IF(MOD(ROW(A1137)-1,3)=2,"","")))</f>
        <v/>
      </c>
      <c r="J1142" t="s">
        <v>2088</v>
      </c>
      <c r="U1142" t="e">
        <f t="shared" si="27"/>
        <v>#VALUE!</v>
      </c>
      <c r="V1142" t="str">
        <f t="shared" si="28"/>
        <v>t",  frenchName: "Aqueduc",  artwork: "http://wiki.dominionstrategy.com/images/0/0b/AqueductArt.jpg"</v>
      </c>
    </row>
    <row r="1143" spans="1:22" x14ac:dyDescent="0.25">
      <c r="A1143" t="str">
        <f>IF(AND(MOD(ROW(A1138)-1,3)=0,INDEX(artwork.xlsx!G:G,QUOTIENT(ROW(A1138)-1,3)+2)&lt;&gt;""),"/* "&amp;INDEX(artwork.xlsx!G:G,QUOTIENT(ROW(A1138)-1,3)+2)&amp;" */","  ")&amp;
IF(AND(INDEX(artwork.xlsx!F:F,QUOTIENT(ROW(A1138)-1,3)+2)&lt;&gt;""),"/* "&amp;INDEX(artwork.xlsx!F:F,QUOTIENT(ROW(A1138)-1,3)+2)&amp;" */","  ")&amp;IF(AND(ISERROR(MATCH("},",B1143:B$5003,0)), ISERROR(MATCH("    ];",$A$5:A1139,0))),"];","")</f>
        <v xml:space="preserve">  /* landscape */</v>
      </c>
      <c r="B1143" t="str">
        <f t="shared" si="26"/>
        <v>{</v>
      </c>
      <c r="C1143" s="18" t="str">
        <f>IF(AND(MOD(ROW(A1138)-1,3)=0, INDEX(artwork.xlsx!J:J,QUOTIENT(ROW(A1138)-1,3)+2)&lt;&gt;""),
     artwork.xlsx!$H$1&amp;": """ &amp;SUBSTITUTE(INDEX(artwork.xlsx!H:H,QUOTIENT(ROW(A1138)-1,3)+2)," ","") &amp;""",  " &amp;
     artwork.xlsx!$J$1&amp; ": """ &amp; INDEX(artwork.xlsx!J:J,QUOTIENT(ROW(A1138)-1,3)+2) &amp;""",  " &amp;
     artwork.xlsx!$L$1&amp; ": """ &amp; SUBSTITUTE(IF(LEFT(INDEX(artwork.xlsx!L:L,QUOTIENT(ROW(A1138)-1,3)+2),4)="http","",artwork.xlsx!$M$1) &amp; INDEX(artwork.xlsx!L:L,QUOTIENT(ROW(A1138)-1,3)+2),artwork.xlsx!$N$1,"") &amp; """,",
 IF(AND(MOD(ROW(A1138)-1,3)=1,INDEX(artwork.xlsx!J:J,QUOTIENT(ROW(A1138)-1,3)+2)&lt;&gt;""),
SUBSTITUTE(    artwork.xlsx!$K$1&amp;": '\\n" &amp;
SUBSTITUTE(SUBSTITUTE(SUBSTITUTE(SUBSTITUTE(SUBSTITUTE(INDEX(artwork.xlsx!K:K,QUOTIENT(ROW(A1138)-1,3)+2),"'","\'"),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IF(MOD(ROW(A1138)-1,3)=2,"","")))</f>
        <v>id: "aqueduct",  frenchName: "Aqueduc",  artwork: "http://wiki.dominionstrategy.com/images/0/0b/AqueductArt.jpg",</v>
      </c>
      <c r="J1143" t="s">
        <v>1679</v>
      </c>
      <c r="K1143" t="s">
        <v>2172</v>
      </c>
      <c r="U1143" t="str">
        <f t="shared" si="27"/>
        <v>aqueduct</v>
      </c>
      <c r="V1143" t="str">
        <f t="shared" si="28"/>
        <v>&lt;div class="landscape-text" style="top:0px;"&gt;&lt;div style="line-height:16.5px;"&gt;&lt;div style="display:inline;"&gt;&lt;div style="display:inline; font-size:16.5px;"&gt;Lorsque vous recevez un Trésor, déplacez        de sa pile vers ici.&lt;/div&gt;&lt;/div&gt;&lt;br&gt;&lt;div style="display:inline;"&gt;&lt;div style="display:inline; font-size:16.5px;"&gt;Lorsque vous recevez une carte Victoire, prenez les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       sur les piles des Argents et des Ors.  &lt;/div&gt;&lt;/div&gt;&lt;br&gt;&lt;/div&gt;&lt;div class="card-text-vp-icon-container" style="display:inline; transform:scale(0.145); top:4px;left:294px;"&gt;&lt;div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transform:scale(0.145); top:26px;left:364px;"&gt;&lt;div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transform:scale(0.145); top:52px;left:172px;"&gt;&lt;div class="card-text-vp-text-container"&gt;&lt;div class="card-text-vp-text" style="top:8px;"&gt;8&lt;/div&gt;&lt;/div&gt;&lt;div class="card-text-vp-icon"&gt;&lt;/div&gt;&lt;/div&gt;&lt;/div&gt;</v>
      </c>
    </row>
    <row r="1144" spans="1:22" ht="285" x14ac:dyDescent="0.25">
      <c r="A1144" t="str">
        <f>IF(AND(MOD(ROW(A1139)-1,3)=0,INDEX(artwork.xlsx!G:G,QUOTIENT(ROW(A1139)-1,3)+2)&lt;&gt;""),"/* "&amp;INDEX(artwork.xlsx!G:G,QUOTIENT(ROW(A1139)-1,3)+2)&amp;" */","  ")&amp;
IF(AND(INDEX(artwork.xlsx!F:F,QUOTIENT(ROW(A1139)-1,3)+2)&lt;&gt;""),"/* "&amp;INDEX(artwork.xlsx!F:F,QUOTIENT(ROW(A1139)-1,3)+2)&amp;" */","  ")&amp;IF(AND(ISERROR(MATCH("},",B1144:B$5003,0)), ISERROR(MATCH("    ];",$A$5:A1143,0))),"];","")</f>
        <v xml:space="preserve">  /* landscape */</v>
      </c>
      <c r="B1144" t="str">
        <f t="shared" si="26"/>
        <v/>
      </c>
      <c r="C1144" s="18" t="str">
        <f>IF(AND(MOD(ROW(A1139)-1,3)=0, INDEX(artwork.xlsx!J:J,QUOTIENT(ROW(A1139)-1,3)+2)&lt;&gt;""),
     artwork.xlsx!$H$1&amp;": """ &amp;SUBSTITUTE(INDEX(artwork.xlsx!H:H,QUOTIENT(ROW(A1139)-1,3)+2)," ","") &amp;""",  " &amp;
     artwork.xlsx!$J$1&amp; ": """ &amp; INDEX(artwork.xlsx!J:J,QUOTIENT(ROW(A1139)-1,3)+2) &amp;""",  " &amp;
     artwork.xlsx!$L$1&amp; ": """ &amp; SUBSTITUTE(IF(LEFT(INDEX(artwork.xlsx!L:L,QUOTIENT(ROW(A1139)-1,3)+2),4)="http","",artwork.xlsx!$M$1) &amp; INDEX(artwork.xlsx!L:L,QUOTIENT(ROW(A1139)-1,3)+2),artwork.xlsx!$N$1,"") &amp; """,",
 IF(AND(MOD(ROW(A1139)-1,3)=1,INDEX(artwork.xlsx!J:J,QUOTIENT(ROW(A1139)-1,3)+2)&lt;&gt;""),
SUBSTITUTE(    artwork.xlsx!$K$1&amp;": '\\n" &amp;
SUBSTITUTE(SUBSTITUTE(SUBSTITUTE(SUBSTITUTE(SUBSTITUTE(INDEX(artwork.xlsx!K:K,QUOTIENT(ROW(A1139)-1,3)+2),"'","\'"),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IF(MOD(ROW(A1139)-1,3)=2,"","")))</f>
        <v>text_html: '\
&lt;div class="landscape-text" style="top:0px;"&gt;&lt;div style="line-height:16.5px;"&gt;\
&lt;div style="display:inline;"&gt;&lt;div style="display:inline; font-size:16.5px;"&gt;Lorsque vous recevez un Trésor, déplacez        de sa pile vers ici.&lt;/div&gt;&lt;/div&gt;&lt;br&gt;\
&lt;div style="display:inline;"&gt;&lt;div style="display:inline; font-size:16.5px;"&gt;Lorsque vous recevez une carte Victoire, prenez les      d\'ici.&lt;/div&gt;&lt;/div&gt;&lt;br&gt;\
&lt;/div&gt;&lt;div class="horizontal-line" style="width:200px; height:3px;margin-top:4px;"&gt;&lt;/div&gt;&lt;div style="position:relative; top:-8px;"&gt;\
&lt;div style="display:inline;"&gt;&lt;div style="display:inline; font-size:16.5px;"&gt;Mise en place : placez        sur les piles des Argents et des Ors.  &lt;/div&gt;&lt;/div&gt;&lt;br&gt;\
&lt;/div&gt;\
&lt;div class="card-text-vp-icon-container" style="display:inline; transform:scale(0.145); top:4px;left:294px;"&gt;\
&lt;div class="card-text-vp-text-container"&gt;\
&lt;div class="card-text-vp-text" style="top:8px;"&gt;1&lt;/div&gt;&lt;/div&gt;\
&lt;div class="card-text-vp-icon"&gt;&lt;/div&gt;&lt;/div&gt;\
&lt;div class="card-text-vp-icon-container" style="display:inline; transform:scale(0.145); top:26px;left:364px;"&gt;\
&lt;div class="card-text-vp-text-container"&gt;\
&lt;div class="card-text-vp-text" style="top:8px;"&gt;&lt;/div&gt;&lt;/div&gt;\
&lt;div class="card-text-vp-icon"&gt;&lt;/div&gt;&lt;/div&gt;\
&lt;div class="card-text-vp-icon-container" style="display:inline; transform:scale(0.145); top:52px;left:172px;"&gt;\
&lt;div class="card-text-vp-text-container"&gt;\
&lt;div class="card-text-vp-text" style="top:8px;"&gt;8&lt;/div&gt;&lt;/div&gt;\
&lt;div class="card-text-vp-icon"&gt;&lt;/div&gt;&lt;/div&gt;&lt;/div&gt;'</v>
      </c>
      <c r="K1144" t="s">
        <v>2173</v>
      </c>
      <c r="U1144" t="e">
        <f t="shared" si="27"/>
        <v>#VALUE!</v>
      </c>
      <c r="V1144" t="e">
        <f t="shared" si="28"/>
        <v>#VALUE!</v>
      </c>
    </row>
    <row r="1145" spans="1:22" x14ac:dyDescent="0.25">
      <c r="A1145" t="str">
        <f>IF(AND(MOD(ROW(A1140)-1,3)=0,INDEX(artwork.xlsx!G:G,QUOTIENT(ROW(A1140)-1,3)+2)&lt;&gt;""),"/* "&amp;INDEX(artwork.xlsx!G:G,QUOTIENT(ROW(A1140)-1,3)+2)&amp;" */","  ")&amp;
IF(AND(INDEX(artwork.xlsx!F:F,QUOTIENT(ROW(A1140)-1,3)+2)&lt;&gt;""),"/* "&amp;INDEX(artwork.xlsx!F:F,QUOTIENT(ROW(A1140)-1,3)+2)&amp;" */","  ")&amp;IF(AND(ISERROR(MATCH("},",B1145:B$5003,0)), ISERROR(MATCH("    ];",$A$5:A1141,0))),"];","")</f>
        <v xml:space="preserve">  /* landscape */</v>
      </c>
      <c r="B1145" t="str">
        <f t="shared" si="26"/>
        <v>},</v>
      </c>
      <c r="C1145" s="18" t="str">
        <f>IF(AND(MOD(ROW(A1140)-1,3)=0, INDEX(artwork.xlsx!J:J,QUOTIENT(ROW(A1140)-1,3)+2)&lt;&gt;""),
     artwork.xlsx!$H$1&amp;": """ &amp;SUBSTITUTE(INDEX(artwork.xlsx!H:H,QUOTIENT(ROW(A1140)-1,3)+2)," ","") &amp;""",  " &amp;
     artwork.xlsx!$J$1&amp; ": """ &amp; INDEX(artwork.xlsx!J:J,QUOTIENT(ROW(A1140)-1,3)+2) &amp;""",  " &amp;
     artwork.xlsx!$L$1&amp; ": """ &amp; SUBSTITUTE(IF(LEFT(INDEX(artwork.xlsx!L:L,QUOTIENT(ROW(A1140)-1,3)+2),4)="http","",artwork.xlsx!$M$1) &amp; INDEX(artwork.xlsx!L:L,QUOTIENT(ROW(A1140)-1,3)+2),artwork.xlsx!$N$1,"") &amp; """,",
 IF(AND(MOD(ROW(A1140)-1,3)=1,INDEX(artwork.xlsx!J:J,QUOTIENT(ROW(A1140)-1,3)+2)&lt;&gt;""),
SUBSTITUTE(    artwork.xlsx!$K$1&amp;": '\\n" &amp;
SUBSTITUTE(SUBSTITUTE(SUBSTITUTE(SUBSTITUTE(SUBSTITUTE(INDEX(artwork.xlsx!K:K,QUOTIENT(ROW(A1140)-1,3)+2),"'","\'"),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IF(MOD(ROW(A1140)-1,3)=2,"","")))</f>
        <v/>
      </c>
      <c r="J1145" t="s">
        <v>2088</v>
      </c>
      <c r="U1145" t="e">
        <f t="shared" si="27"/>
        <v>#VALUE!</v>
      </c>
      <c r="V1145" t="str">
        <f t="shared" si="28"/>
        <v xml:space="preserve">  frenchName: "Arène",  artwork: "http://wiki.dominionstrategy.com/images/7/74/ArenaArt.jpg"</v>
      </c>
    </row>
    <row r="1146" spans="1:22" x14ac:dyDescent="0.25">
      <c r="A1146" t="str">
        <f>IF(AND(MOD(ROW(A1141)-1,3)=0,INDEX(artwork.xlsx!G:G,QUOTIENT(ROW(A1141)-1,3)+2)&lt;&gt;""),"/* "&amp;INDEX(artwork.xlsx!G:G,QUOTIENT(ROW(A1141)-1,3)+2)&amp;" */","  ")&amp;
IF(AND(INDEX(artwork.xlsx!F:F,QUOTIENT(ROW(A1141)-1,3)+2)&lt;&gt;""),"/* "&amp;INDEX(artwork.xlsx!F:F,QUOTIENT(ROW(A1141)-1,3)+2)&amp;" */","  ")&amp;IF(AND(ISERROR(MATCH("},",B1146:B$5003,0)), ISERROR(MATCH("    ];",$A$5:A1142,0))),"];","")</f>
        <v xml:space="preserve">  /* landscape */</v>
      </c>
      <c r="B1146" t="str">
        <f t="shared" si="26"/>
        <v>{</v>
      </c>
      <c r="C1146" s="18" t="str">
        <f>IF(AND(MOD(ROW(A1141)-1,3)=0, INDEX(artwork.xlsx!J:J,QUOTIENT(ROW(A1141)-1,3)+2)&lt;&gt;""),
     artwork.xlsx!$H$1&amp;": """ &amp;SUBSTITUTE(INDEX(artwork.xlsx!H:H,QUOTIENT(ROW(A1141)-1,3)+2)," ","") &amp;""",  " &amp;
     artwork.xlsx!$J$1&amp; ": """ &amp; INDEX(artwork.xlsx!J:J,QUOTIENT(ROW(A1141)-1,3)+2) &amp;""",  " &amp;
     artwork.xlsx!$L$1&amp; ": """ &amp; SUBSTITUTE(IF(LEFT(INDEX(artwork.xlsx!L:L,QUOTIENT(ROW(A1141)-1,3)+2),4)="http","",artwork.xlsx!$M$1) &amp; INDEX(artwork.xlsx!L:L,QUOTIENT(ROW(A1141)-1,3)+2),artwork.xlsx!$N$1,"") &amp; """,",
 IF(AND(MOD(ROW(A1141)-1,3)=1,INDEX(artwork.xlsx!J:J,QUOTIENT(ROW(A1141)-1,3)+2)&lt;&gt;""),
SUBSTITUTE(    artwork.xlsx!$K$1&amp;": '\\n" &amp;
SUBSTITUTE(SUBSTITUTE(SUBSTITUTE(SUBSTITUTE(SUBSTITUTE(INDEX(artwork.xlsx!K:K,QUOTIENT(ROW(A1141)-1,3)+2),"'","\'"),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IF(MOD(ROW(A1141)-1,3)=2,"","")))</f>
        <v>id: "arena",  frenchName: "Arène",  artwork: "http://wiki.dominionstrategy.com/images/7/74/ArenaArt.jpg",</v>
      </c>
      <c r="J1146" t="s">
        <v>1679</v>
      </c>
      <c r="K1146" t="s">
        <v>2174</v>
      </c>
      <c r="U1146" t="str">
        <f t="shared" si="27"/>
        <v>arena</v>
      </c>
      <c r="V1146" t="str">
        <f t="shared" si="28"/>
        <v>&lt;div class="landscape-text" style="top:0px;"&gt;&lt;div style="line-height:16.5px;"&gt;&lt;div style="display:inline;"&gt;&lt;div style="display:inline; font-size:16.5px;"&gt;Au début de votre phase Achat, vous pouvez défausser&lt;/div&gt;&lt;/div&gt;&lt;br&gt;&lt;div style="display:inline;"&gt;&lt;div style="display:inline; font-size:16.5px;"&gt;une carte Action. Dans ce cas,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top:26px;left:323px;"&gt;&lt;div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top:52px;left:269px;"&gt;&lt;div class="card-text-vp-text-container"&gt;&lt;div class="card-text-vp-text" style="top:8px;"&gt;6&lt;/div&gt;&lt;/div&gt;&lt;div class="card-text-vp-icon"&gt;&lt;/div&gt;&lt;/div&gt;&lt;/div&gt;</v>
      </c>
    </row>
    <row r="1147" spans="1:22" ht="225" x14ac:dyDescent="0.25">
      <c r="A1147" t="str">
        <f>IF(AND(MOD(ROW(A1142)-1,3)=0,INDEX(artwork.xlsx!G:G,QUOTIENT(ROW(A1142)-1,3)+2)&lt;&gt;""),"/* "&amp;INDEX(artwork.xlsx!G:G,QUOTIENT(ROW(A1142)-1,3)+2)&amp;" */","  ")&amp;
IF(AND(INDEX(artwork.xlsx!F:F,QUOTIENT(ROW(A1142)-1,3)+2)&lt;&gt;""),"/* "&amp;INDEX(artwork.xlsx!F:F,QUOTIENT(ROW(A1142)-1,3)+2)&amp;" */","  ")&amp;IF(AND(ISERROR(MATCH("},",B1147:B$5003,0)), ISERROR(MATCH("    ];",$A$5:A1146,0))),"];","")</f>
        <v xml:space="preserve">  /* landscape */</v>
      </c>
      <c r="B1147" t="str">
        <f t="shared" si="26"/>
        <v/>
      </c>
      <c r="C1147" s="18" t="str">
        <f>IF(AND(MOD(ROW(A1142)-1,3)=0, INDEX(artwork.xlsx!J:J,QUOTIENT(ROW(A1142)-1,3)+2)&lt;&gt;""),
     artwork.xlsx!$H$1&amp;": """ &amp;SUBSTITUTE(INDEX(artwork.xlsx!H:H,QUOTIENT(ROW(A1142)-1,3)+2)," ","") &amp;""",  " &amp;
     artwork.xlsx!$J$1&amp; ": """ &amp; INDEX(artwork.xlsx!J:J,QUOTIENT(ROW(A1142)-1,3)+2) &amp;""",  " &amp;
     artwork.xlsx!$L$1&amp; ": """ &amp; SUBSTITUTE(IF(LEFT(INDEX(artwork.xlsx!L:L,QUOTIENT(ROW(A1142)-1,3)+2),4)="http","",artwork.xlsx!$M$1) &amp; INDEX(artwork.xlsx!L:L,QUOTIENT(ROW(A1142)-1,3)+2),artwork.xlsx!$N$1,"") &amp; """,",
 IF(AND(MOD(ROW(A1142)-1,3)=1,INDEX(artwork.xlsx!J:J,QUOTIENT(ROW(A1142)-1,3)+2)&lt;&gt;""),
SUBSTITUTE(    artwork.xlsx!$K$1&amp;": '\\n" &amp;
SUBSTITUTE(SUBSTITUTE(SUBSTITUTE(SUBSTITUTE(SUBSTITUTE(INDEX(artwork.xlsx!K:K,QUOTIENT(ROW(A1142)-1,3)+2),"'","\'"),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IF(MOD(ROW(A1142)-1,3)=2,"","")))</f>
        <v>text_html: '\
&lt;div class="landscape-text" style="top:0px;"&gt;&lt;div style="line-height:16.5px;"&gt;\
&lt;div style="display:inline;"&gt;&lt;div style="display:inline; font-size:16.5px;"&gt;Au début de votre phase Achat, vous pouvez défausser&lt;/div&gt;&lt;/div&gt;&lt;br&gt;\
&lt;div style="display:inline;"&gt;&lt;div style="display:inline; font-size:16.5px;"&gt;une carte Action. Dans ce cas, prenez        d\'ici.&lt;/div&gt;&lt;/div&gt;&lt;br&gt;\
&lt;/div&gt;&lt;div class="horizontal-line" style="width:200px; height:3px;margin-top:4px;"&gt;&lt;/div&gt;&lt;div style="position:relative; top:-8px;"&gt;\
&lt;div style="display:inline;"&gt;&lt;div style="display:inline; font-size:16.5px;"&gt;Mise en place : placez ici        par joueur.&lt;/div&gt;&lt;/div&gt;&lt;br&gt;\
&lt;/div&gt;\
&lt;div class="card-text-vp-icon-container" style="display:inline; transform:scale(0.145); top:26px;left:323px;"&gt;\
&lt;div class="card-text-vp-text-container"&gt;\
&lt;div class="card-text-vp-text" style="top:8px;"&gt;2&lt;/div&gt;&lt;/div&gt;\
&lt;div class="card-text-vp-icon"&gt;&lt;/div&gt;&lt;/div&gt;\
&lt;div class="card-text-vp-icon-container" style="display:inline; transform:scale(0.145); top:52px;left:269px;"&gt;\
&lt;div class="card-text-vp-text-container"&gt;\
&lt;div class="card-text-vp-text" style="top:8px;"&gt;6&lt;/div&gt;&lt;/div&gt;\
&lt;div class="card-text-vp-icon"&gt;&lt;/div&gt;&lt;/div&gt;&lt;/div&gt;'</v>
      </c>
      <c r="K1147" t="s">
        <v>2175</v>
      </c>
      <c r="U1147" t="e">
        <f t="shared" si="27"/>
        <v>#VALUE!</v>
      </c>
      <c r="V1147" t="e">
        <f t="shared" si="28"/>
        <v>#VALUE!</v>
      </c>
    </row>
    <row r="1148" spans="1:22" x14ac:dyDescent="0.25">
      <c r="A1148" t="str">
        <f>IF(AND(MOD(ROW(A1143)-1,3)=0,INDEX(artwork.xlsx!G:G,QUOTIENT(ROW(A1143)-1,3)+2)&lt;&gt;""),"/* "&amp;INDEX(artwork.xlsx!G:G,QUOTIENT(ROW(A1143)-1,3)+2)&amp;" */","  ")&amp;
IF(AND(INDEX(artwork.xlsx!F:F,QUOTIENT(ROW(A1143)-1,3)+2)&lt;&gt;""),"/* "&amp;INDEX(artwork.xlsx!F:F,QUOTIENT(ROW(A1143)-1,3)+2)&amp;" */","  ")&amp;IF(AND(ISERROR(MATCH("},",B1148:B$5003,0)), ISERROR(MATCH("    ];",$A$5:A1144,0))),"];","")</f>
        <v xml:space="preserve">  /* landscape */</v>
      </c>
      <c r="B1148" t="str">
        <f t="shared" si="26"/>
        <v>},</v>
      </c>
      <c r="C1148" s="18" t="str">
        <f>IF(AND(MOD(ROW(A1143)-1,3)=0, INDEX(artwork.xlsx!J:J,QUOTIENT(ROW(A1143)-1,3)+2)&lt;&gt;""),
     artwork.xlsx!$H$1&amp;": """ &amp;SUBSTITUTE(INDEX(artwork.xlsx!H:H,QUOTIENT(ROW(A1143)-1,3)+2)," ","") &amp;""",  " &amp;
     artwork.xlsx!$J$1&amp; ": """ &amp; INDEX(artwork.xlsx!J:J,QUOTIENT(ROW(A1143)-1,3)+2) &amp;""",  " &amp;
     artwork.xlsx!$L$1&amp; ": """ &amp; SUBSTITUTE(IF(LEFT(INDEX(artwork.xlsx!L:L,QUOTIENT(ROW(A1143)-1,3)+2),4)="http","",artwork.xlsx!$M$1) &amp; INDEX(artwork.xlsx!L:L,QUOTIENT(ROW(A1143)-1,3)+2),artwork.xlsx!$N$1,"") &amp; """,",
 IF(AND(MOD(ROW(A1143)-1,3)=1,INDEX(artwork.xlsx!J:J,QUOTIENT(ROW(A1143)-1,3)+2)&lt;&gt;""),
SUBSTITUTE(    artwork.xlsx!$K$1&amp;": '\\n" &amp;
SUBSTITUTE(SUBSTITUTE(SUBSTITUTE(SUBSTITUTE(SUBSTITUTE(INDEX(artwork.xlsx!K:K,QUOTIENT(ROW(A1143)-1,3)+2),"'","\'"),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IF(MOD(ROW(A1143)-1,3)=2,"","")))</f>
        <v/>
      </c>
      <c r="J1148" t="s">
        <v>2088</v>
      </c>
      <c r="U1148" t="e">
        <f t="shared" si="27"/>
        <v>#VALUE!</v>
      </c>
      <c r="V1148" t="str">
        <f t="shared" si="28"/>
        <v>ort",  frenchName: "Fort des bandits",  artwork: "http://wiki.dominionstrategy.com/images/d/df/Bandit_FortArt.jpg"</v>
      </c>
    </row>
    <row r="1149" spans="1:22" x14ac:dyDescent="0.25">
      <c r="A1149" t="str">
        <f>IF(AND(MOD(ROW(A1144)-1,3)=0,INDEX(artwork.xlsx!G:G,QUOTIENT(ROW(A1144)-1,3)+2)&lt;&gt;""),"/* "&amp;INDEX(artwork.xlsx!G:G,QUOTIENT(ROW(A1144)-1,3)+2)&amp;" */","  ")&amp;
IF(AND(INDEX(artwork.xlsx!F:F,QUOTIENT(ROW(A1144)-1,3)+2)&lt;&gt;""),"/* "&amp;INDEX(artwork.xlsx!F:F,QUOTIENT(ROW(A1144)-1,3)+2)&amp;" */","  ")&amp;IF(AND(ISERROR(MATCH("},",B1149:B$5003,0)), ISERROR(MATCH("    ];",$A$5:A1145,0))),"];","")</f>
        <v xml:space="preserve">  /* landscape */</v>
      </c>
      <c r="B1149" t="str">
        <f t="shared" si="26"/>
        <v>{</v>
      </c>
      <c r="C1149" s="18" t="str">
        <f>IF(AND(MOD(ROW(A1144)-1,3)=0, INDEX(artwork.xlsx!J:J,QUOTIENT(ROW(A1144)-1,3)+2)&lt;&gt;""),
     artwork.xlsx!$H$1&amp;": """ &amp;SUBSTITUTE(INDEX(artwork.xlsx!H:H,QUOTIENT(ROW(A1144)-1,3)+2)," ","") &amp;""",  " &amp;
     artwork.xlsx!$J$1&amp; ": """ &amp; INDEX(artwork.xlsx!J:J,QUOTIENT(ROW(A1144)-1,3)+2) &amp;""",  " &amp;
     artwork.xlsx!$L$1&amp; ": """ &amp; SUBSTITUTE(IF(LEFT(INDEX(artwork.xlsx!L:L,QUOTIENT(ROW(A1144)-1,3)+2),4)="http","",artwork.xlsx!$M$1) &amp; INDEX(artwork.xlsx!L:L,QUOTIENT(ROW(A1144)-1,3)+2),artwork.xlsx!$N$1,"") &amp; """,",
 IF(AND(MOD(ROW(A1144)-1,3)=1,INDEX(artwork.xlsx!J:J,QUOTIENT(ROW(A1144)-1,3)+2)&lt;&gt;""),
SUBSTITUTE(    artwork.xlsx!$K$1&amp;": '\\n" &amp;
SUBSTITUTE(SUBSTITUTE(SUBSTITUTE(SUBSTITUTE(SUBSTITUTE(INDEX(artwork.xlsx!K:K,QUOTIENT(ROW(A1144)-1,3)+2),"'","\'"),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IF(MOD(ROW(A1144)-1,3)=2,"","")))</f>
        <v>id: "banditfort",  frenchName: "Fort des bandits",  artwork: "http://wiki.dominionstrategy.com/images/d/df/Bandit_FortArt.jpg",</v>
      </c>
      <c r="J1149" t="s">
        <v>1679</v>
      </c>
      <c r="K1149" t="s">
        <v>2176</v>
      </c>
      <c r="U1149" t="str">
        <f t="shared" si="27"/>
        <v>banditfort</v>
      </c>
      <c r="V1149" t="str">
        <f t="shared" si="28"/>
        <v>&lt;div class="landscape-text" style="top:5px;"&gt;&lt;div style="line-height:22px;"&gt;&lt;div style="display:inline;"&gt;&lt;div style="display:inline; font-size:18.5px;"&gt;Pour le décompte,         pour chaque Argent&lt;/div&gt;&lt;/div&gt;&lt;br&gt;&lt;div style="display:inline;"&gt;&lt;div style="display:inline; font-size:18.5px;"&gt;et chaque Or que vous avez.&lt;/div&gt;&lt;/div&gt;&lt;br&gt;&lt;/div&gt;&lt;div class="card-text-vp-icon-container" style="display:inline; transform:scale(0.17); top:5px;left:213px;"&gt;&lt;div class="card-text-vp-text-container"&gt;&lt;div class="card-text-vp-text" style="top:8px;"&gt;-2&lt;/div&gt;&lt;/div&gt;&lt;div class="card-text-vp-icon"&gt;&lt;/div&gt;&lt;/div&gt;</v>
      </c>
    </row>
    <row r="1150" spans="1:22" ht="135" x14ac:dyDescent="0.25">
      <c r="A1150" t="str">
        <f>IF(AND(MOD(ROW(A1145)-1,3)=0,INDEX(artwork.xlsx!G:G,QUOTIENT(ROW(A1145)-1,3)+2)&lt;&gt;""),"/* "&amp;INDEX(artwork.xlsx!G:G,QUOTIENT(ROW(A1145)-1,3)+2)&amp;" */","  ")&amp;
IF(AND(INDEX(artwork.xlsx!F:F,QUOTIENT(ROW(A1145)-1,3)+2)&lt;&gt;""),"/* "&amp;INDEX(artwork.xlsx!F:F,QUOTIENT(ROW(A1145)-1,3)+2)&amp;" */","  ")&amp;IF(AND(ISERROR(MATCH("},",B1150:B$5003,0)), ISERROR(MATCH("    ];",$A$5:A1149,0))),"];","")</f>
        <v xml:space="preserve">  /* landscape */</v>
      </c>
      <c r="B1150" t="str">
        <f t="shared" si="26"/>
        <v/>
      </c>
      <c r="C1150" s="18" t="str">
        <f>IF(AND(MOD(ROW(A1145)-1,3)=0, INDEX(artwork.xlsx!J:J,QUOTIENT(ROW(A1145)-1,3)+2)&lt;&gt;""),
     artwork.xlsx!$H$1&amp;": """ &amp;SUBSTITUTE(INDEX(artwork.xlsx!H:H,QUOTIENT(ROW(A1145)-1,3)+2)," ","") &amp;""",  " &amp;
     artwork.xlsx!$J$1&amp; ": """ &amp; INDEX(artwork.xlsx!J:J,QUOTIENT(ROW(A1145)-1,3)+2) &amp;""",  " &amp;
     artwork.xlsx!$L$1&amp; ": """ &amp; SUBSTITUTE(IF(LEFT(INDEX(artwork.xlsx!L:L,QUOTIENT(ROW(A1145)-1,3)+2),4)="http","",artwork.xlsx!$M$1) &amp; INDEX(artwork.xlsx!L:L,QUOTIENT(ROW(A1145)-1,3)+2),artwork.xlsx!$N$1,"") &amp; """,",
 IF(AND(MOD(ROW(A1145)-1,3)=1,INDEX(artwork.xlsx!J:J,QUOTIENT(ROW(A1145)-1,3)+2)&lt;&gt;""),
SUBSTITUTE(    artwork.xlsx!$K$1&amp;": '\\n" &amp;
SUBSTITUTE(SUBSTITUTE(SUBSTITUTE(SUBSTITUTE(SUBSTITUTE(INDEX(artwork.xlsx!K:K,QUOTIENT(ROW(A1145)-1,3)+2),"'","\'"),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IF(MOD(ROW(A1145)-1,3)=2,"","")))</f>
        <v>text_html: '\
&lt;div class="landscape-text" style="top:5px;"&gt;&lt;div style="line-height:22px;"&gt;\
&lt;div style="display:inline;"&gt;&lt;div style="display:inline; font-size:18.5px;"&gt;Pour le décompte,         pour chaque Argent&lt;/div&gt;&lt;/div&gt;&lt;br&gt;\
&lt;div style="display:inline;"&gt;&lt;div style="display:inline; font-size:18.5px;"&gt;et chaque Or que vous avez.&lt;/div&gt;&lt;/div&gt;&lt;br&gt;\
&lt;/div&gt;\
&lt;div class="card-text-vp-icon-container" style="display:inline; transform:scale(0.17); top:5px;left:213px;"&gt;\
&lt;div class="card-text-vp-text-container"&gt;\
&lt;div class="card-text-vp-text" style="top:8px;"&gt;-2&lt;/div&gt;&lt;/div&gt;\
&lt;div class="card-text-vp-icon"&gt;&lt;/div&gt;&lt;/div&gt;'</v>
      </c>
      <c r="K1150" t="s">
        <v>2177</v>
      </c>
      <c r="U1150" t="e">
        <f t="shared" si="27"/>
        <v>#VALUE!</v>
      </c>
      <c r="V1150" t="e">
        <f t="shared" si="28"/>
        <v>#VALUE!</v>
      </c>
    </row>
    <row r="1151" spans="1:22" x14ac:dyDescent="0.25">
      <c r="A1151" t="str">
        <f>IF(AND(MOD(ROW(A1146)-1,3)=0,INDEX(artwork.xlsx!G:G,QUOTIENT(ROW(A1146)-1,3)+2)&lt;&gt;""),"/* "&amp;INDEX(artwork.xlsx!G:G,QUOTIENT(ROW(A1146)-1,3)+2)&amp;" */","  ")&amp;
IF(AND(INDEX(artwork.xlsx!F:F,QUOTIENT(ROW(A1146)-1,3)+2)&lt;&gt;""),"/* "&amp;INDEX(artwork.xlsx!F:F,QUOTIENT(ROW(A1146)-1,3)+2)&amp;" */","  ")&amp;IF(AND(ISERROR(MATCH("},",B1151:B$5003,0)), ISERROR(MATCH("    ];",$A$5:A1147,0))),"];","")</f>
        <v xml:space="preserve">  /* landscape */</v>
      </c>
      <c r="B1151" t="str">
        <f t="shared" si="26"/>
        <v>},</v>
      </c>
      <c r="C1151" s="18" t="str">
        <f>IF(AND(MOD(ROW(A1146)-1,3)=0, INDEX(artwork.xlsx!J:J,QUOTIENT(ROW(A1146)-1,3)+2)&lt;&gt;""),
     artwork.xlsx!$H$1&amp;": """ &amp;SUBSTITUTE(INDEX(artwork.xlsx!H:H,QUOTIENT(ROW(A1146)-1,3)+2)," ","") &amp;""",  " &amp;
     artwork.xlsx!$J$1&amp; ": """ &amp; INDEX(artwork.xlsx!J:J,QUOTIENT(ROW(A1146)-1,3)+2) &amp;""",  " &amp;
     artwork.xlsx!$L$1&amp; ": """ &amp; SUBSTITUTE(IF(LEFT(INDEX(artwork.xlsx!L:L,QUOTIENT(ROW(A1146)-1,3)+2),4)="http","",artwork.xlsx!$M$1) &amp; INDEX(artwork.xlsx!L:L,QUOTIENT(ROW(A1146)-1,3)+2),artwork.xlsx!$N$1,"") &amp; """,",
 IF(AND(MOD(ROW(A1146)-1,3)=1,INDEX(artwork.xlsx!J:J,QUOTIENT(ROW(A1146)-1,3)+2)&lt;&gt;""),
SUBSTITUTE(    artwork.xlsx!$K$1&amp;": '\\n" &amp;
SUBSTITUTE(SUBSTITUTE(SUBSTITUTE(SUBSTITUTE(SUBSTITUTE(INDEX(artwork.xlsx!K:K,QUOTIENT(ROW(A1146)-1,3)+2),"'","\'"),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IF(MOD(ROW(A1146)-1,3)=2,"","")))</f>
        <v/>
      </c>
      <c r="J1151" t="s">
        <v>2088</v>
      </c>
      <c r="U1151" t="e">
        <f t="shared" si="27"/>
        <v>#VALUE!</v>
      </c>
      <c r="V1151" t="str">
        <f t="shared" si="28"/>
        <v>a",  frenchName: "Basilique",  artwork: "http://wiki.dominionstrategy.com/images/6/64/BasilicaArt.jpg"</v>
      </c>
    </row>
    <row r="1152" spans="1:22" x14ac:dyDescent="0.25">
      <c r="A1152" t="str">
        <f>IF(AND(MOD(ROW(A1147)-1,3)=0,INDEX(artwork.xlsx!G:G,QUOTIENT(ROW(A1147)-1,3)+2)&lt;&gt;""),"/* "&amp;INDEX(artwork.xlsx!G:G,QUOTIENT(ROW(A1147)-1,3)+2)&amp;" */","  ")&amp;
IF(AND(INDEX(artwork.xlsx!F:F,QUOTIENT(ROW(A1147)-1,3)+2)&lt;&gt;""),"/* "&amp;INDEX(artwork.xlsx!F:F,QUOTIENT(ROW(A1147)-1,3)+2)&amp;" */","  ")&amp;IF(AND(ISERROR(MATCH("},",B1152:B$5003,0)), ISERROR(MATCH("    ];",$A$5:A1148,0))),"];","")</f>
        <v xml:space="preserve">  /* landscape */</v>
      </c>
      <c r="B1152" t="str">
        <f t="shared" si="26"/>
        <v>{</v>
      </c>
      <c r="C1152" s="18" t="str">
        <f>IF(AND(MOD(ROW(A1147)-1,3)=0, INDEX(artwork.xlsx!J:J,QUOTIENT(ROW(A1147)-1,3)+2)&lt;&gt;""),
     artwork.xlsx!$H$1&amp;": """ &amp;SUBSTITUTE(INDEX(artwork.xlsx!H:H,QUOTIENT(ROW(A1147)-1,3)+2)," ","") &amp;""",  " &amp;
     artwork.xlsx!$J$1&amp; ": """ &amp; INDEX(artwork.xlsx!J:J,QUOTIENT(ROW(A1147)-1,3)+2) &amp;""",  " &amp;
     artwork.xlsx!$L$1&amp; ": """ &amp; SUBSTITUTE(IF(LEFT(INDEX(artwork.xlsx!L:L,QUOTIENT(ROW(A1147)-1,3)+2),4)="http","",artwork.xlsx!$M$1) &amp; INDEX(artwork.xlsx!L:L,QUOTIENT(ROW(A1147)-1,3)+2),artwork.xlsx!$N$1,"") &amp; """,",
 IF(AND(MOD(ROW(A1147)-1,3)=1,INDEX(artwork.xlsx!J:J,QUOTIENT(ROW(A1147)-1,3)+2)&lt;&gt;""),
SUBSTITUTE(    artwork.xlsx!$K$1&amp;": '\\n" &amp;
SUBSTITUTE(SUBSTITUTE(SUBSTITUTE(SUBSTITUTE(SUBSTITUTE(INDEX(artwork.xlsx!K:K,QUOTIENT(ROW(A1147)-1,3)+2),"'","\'"),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IF(MOD(ROW(A1147)-1,3)=2,"","")))</f>
        <v>id: "basilica",  frenchName: "Basilique",  artwork: "http://wiki.dominionstrategy.com/images/6/64/BasilicaArt.jpg",</v>
      </c>
      <c r="J1152" t="s">
        <v>1679</v>
      </c>
      <c r="K1152" t="s">
        <v>2178</v>
      </c>
      <c r="U1152" t="str">
        <f t="shared" si="27"/>
        <v>basilica</v>
      </c>
      <c r="V1152" t="str">
        <f t="shared" si="28"/>
        <v>&lt;div class="landscape-text" style="top:0px;"&gt;&lt;div style="line-height:16.5px;"&gt;&lt;div style="display:inline;"&gt;&lt;div style="display:inline; font-size:16.5px;"&gt;Lorsque vous achetez une carte, s'il vous reste       ou plus,&lt;/div&gt;&lt;/div&gt;&lt;br&gt;&lt;div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class="card-text-coin-icon" style="transform:scale(0.165); top:3px; display: inline;left:332px;"&gt;&lt;div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</row>
    <row r="1153" spans="1:22" ht="270" x14ac:dyDescent="0.25">
      <c r="A1153" t="str">
        <f>IF(AND(MOD(ROW(A1148)-1,3)=0,INDEX(artwork.xlsx!G:G,QUOTIENT(ROW(A1148)-1,3)+2)&lt;&gt;""),"/* "&amp;INDEX(artwork.xlsx!G:G,QUOTIENT(ROW(A1148)-1,3)+2)&amp;" */","  ")&amp;
IF(AND(INDEX(artwork.xlsx!F:F,QUOTIENT(ROW(A1148)-1,3)+2)&lt;&gt;""),"/* "&amp;INDEX(artwork.xlsx!F:F,QUOTIENT(ROW(A1148)-1,3)+2)&amp;" */","  ")&amp;IF(AND(ISERROR(MATCH("},",B1153:B$5003,0)), ISERROR(MATCH("    ];",$A$5:A1152,0))),"];","")</f>
        <v xml:space="preserve">  /* landscape */</v>
      </c>
      <c r="B1153" t="str">
        <f t="shared" si="26"/>
        <v/>
      </c>
      <c r="C1153" s="18" t="str">
        <f>IF(AND(MOD(ROW(A1148)-1,3)=0, INDEX(artwork.xlsx!J:J,QUOTIENT(ROW(A1148)-1,3)+2)&lt;&gt;""),
     artwork.xlsx!$H$1&amp;": """ &amp;SUBSTITUTE(INDEX(artwork.xlsx!H:H,QUOTIENT(ROW(A1148)-1,3)+2)," ","") &amp;""",  " &amp;
     artwork.xlsx!$J$1&amp; ": """ &amp; INDEX(artwork.xlsx!J:J,QUOTIENT(ROW(A1148)-1,3)+2) &amp;""",  " &amp;
     artwork.xlsx!$L$1&amp; ": """ &amp; SUBSTITUTE(IF(LEFT(INDEX(artwork.xlsx!L:L,QUOTIENT(ROW(A1148)-1,3)+2),4)="http","",artwork.xlsx!$M$1) &amp; INDEX(artwork.xlsx!L:L,QUOTIENT(ROW(A1148)-1,3)+2),artwork.xlsx!$N$1,"") &amp; """,",
 IF(AND(MOD(ROW(A1148)-1,3)=1,INDEX(artwork.xlsx!J:J,QUOTIENT(ROW(A1148)-1,3)+2)&lt;&gt;""),
SUBSTITUTE(    artwork.xlsx!$K$1&amp;": '\\n" &amp;
SUBSTITUTE(SUBSTITUTE(SUBSTITUTE(SUBSTITUTE(SUBSTITUTE(INDEX(artwork.xlsx!K:K,QUOTIENT(ROW(A1148)-1,3)+2),"'","\'"),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IF(MOD(ROW(A1148)-1,3)=2,"","")))</f>
        <v>text_html: '\
&lt;div class="landscape-text" style="top:0px;"&gt;&lt;div style="line-height:16.5px;"&gt;\
&lt;div style="display:inline;"&gt;&lt;div style="display:inline; font-size:16.5px;"&gt;Lorsque vous achetez une carte, s\'il vous reste       ou plus,&lt;/div&gt;&lt;/div&gt;&lt;br&gt;\
&lt;div style="display:inline;"&gt;&lt;div style="display:inline; font-size:16.5px;"&gt;prenez        d\'ici.&lt;/div&gt;&lt;/div&gt;&lt;br&gt;\
&lt;/div&gt;&lt;div class="horizontal-line" style="width:200px; height:3px;margin-top:4px;"&gt;&lt;/div&gt;&lt;div style="position:relative; top:-8px;"&gt;\
&lt;div style="display:inline;"&gt;&lt;div style="display:inline; font-size:16.5px;"&gt;Mise en place : placez ici        par joueur.&lt;/div&gt;&lt;/div&gt;&lt;br&gt;\
&lt;/div&gt;\
&lt;div class="card-text-coin-icon" style="transform:scale(0.165); top:3px; display: inline;left:332px;"&gt;\
&lt;div class="card-text-coin-text-container" style="display:inline;"&gt;\
&lt;div class="card-text-coin-text" style="color: black; display:inline; top:8px;"&gt;2&lt;/div&gt;&lt;/div&gt;&lt;/div&gt;\
&lt;div class="card-text-vp-icon-container" style="display:inline; transform:scale(0.145); top:26px;left:223px;"&gt;\
&lt;div class="card-text-vp-text-container"&gt;\
&lt;div class="card-text-vp-text" style="top:8px;"&gt;2&lt;/div&gt;&lt;/div&gt;\
&lt;div class="card-text-vp-icon"&gt;&lt;/div&gt;&lt;/div&gt;\
&lt;div class="card-text-vp-icon-container" style="display:inline; transform:scale(0.145); top:52px;left:266px;"&gt;\
&lt;div class="card-text-vp-text-container"&gt;\
&lt;div class="card-text-vp-text" style="top:8px;"&gt;6&lt;/div&gt;&lt;/div&gt;\
&lt;div class="card-text-vp-icon"&gt;&lt;/div&gt;&lt;/div&gt;&lt;/div&gt;'</v>
      </c>
      <c r="K1153" t="s">
        <v>2179</v>
      </c>
      <c r="U1153" t="e">
        <f t="shared" si="27"/>
        <v>#VALUE!</v>
      </c>
      <c r="V1153" t="e">
        <f t="shared" si="28"/>
        <v>#VALUE!</v>
      </c>
    </row>
    <row r="1154" spans="1:22" x14ac:dyDescent="0.25">
      <c r="A1154" t="str">
        <f>IF(AND(MOD(ROW(A1149)-1,3)=0,INDEX(artwork.xlsx!G:G,QUOTIENT(ROW(A1149)-1,3)+2)&lt;&gt;""),"/* "&amp;INDEX(artwork.xlsx!G:G,QUOTIENT(ROW(A1149)-1,3)+2)&amp;" */","  ")&amp;
IF(AND(INDEX(artwork.xlsx!F:F,QUOTIENT(ROW(A1149)-1,3)+2)&lt;&gt;""),"/* "&amp;INDEX(artwork.xlsx!F:F,QUOTIENT(ROW(A1149)-1,3)+2)&amp;" */","  ")&amp;IF(AND(ISERROR(MATCH("},",B1154:B$5003,0)), ISERROR(MATCH("    ];",$A$5:A1150,0))),"];","")</f>
        <v xml:space="preserve">  /* landscape */</v>
      </c>
      <c r="B1154" t="str">
        <f t="shared" si="26"/>
        <v>},</v>
      </c>
      <c r="C1154" s="18" t="str">
        <f>IF(AND(MOD(ROW(A1149)-1,3)=0, INDEX(artwork.xlsx!J:J,QUOTIENT(ROW(A1149)-1,3)+2)&lt;&gt;""),
     artwork.xlsx!$H$1&amp;": """ &amp;SUBSTITUTE(INDEX(artwork.xlsx!H:H,QUOTIENT(ROW(A1149)-1,3)+2)," ","") &amp;""",  " &amp;
     artwork.xlsx!$J$1&amp; ": """ &amp; INDEX(artwork.xlsx!J:J,QUOTIENT(ROW(A1149)-1,3)+2) &amp;""",  " &amp;
     artwork.xlsx!$L$1&amp; ": """ &amp; SUBSTITUTE(IF(LEFT(INDEX(artwork.xlsx!L:L,QUOTIENT(ROW(A1149)-1,3)+2),4)="http","",artwork.xlsx!$M$1) &amp; INDEX(artwork.xlsx!L:L,QUOTIENT(ROW(A1149)-1,3)+2),artwork.xlsx!$N$1,"") &amp; """,",
 IF(AND(MOD(ROW(A1149)-1,3)=1,INDEX(artwork.xlsx!J:J,QUOTIENT(ROW(A1149)-1,3)+2)&lt;&gt;""),
SUBSTITUTE(    artwork.xlsx!$K$1&amp;": '\\n" &amp;
SUBSTITUTE(SUBSTITUTE(SUBSTITUTE(SUBSTITUTE(SUBSTITUTE(INDEX(artwork.xlsx!K:K,QUOTIENT(ROW(A1149)-1,3)+2),"'","\'"),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IF(MOD(ROW(A1149)-1,3)=2,"","")))</f>
        <v/>
      </c>
      <c r="J1154" t="s">
        <v>2088</v>
      </c>
      <c r="U1154" t="e">
        <f t="shared" si="27"/>
        <v>#VALUE!</v>
      </c>
      <c r="V1154" t="str">
        <f t="shared" si="28"/>
        <v xml:space="preserve">  frenchName: "Bains",  artwork: "http://wiki.dominionstrategy.com/images/a/a1/BathsArt.jpg"</v>
      </c>
    </row>
    <row r="1155" spans="1:22" x14ac:dyDescent="0.25">
      <c r="A1155" t="str">
        <f>IF(AND(MOD(ROW(A1150)-1,3)=0,INDEX(artwork.xlsx!G:G,QUOTIENT(ROW(A1150)-1,3)+2)&lt;&gt;""),"/* "&amp;INDEX(artwork.xlsx!G:G,QUOTIENT(ROW(A1150)-1,3)+2)&amp;" */","  ")&amp;
IF(AND(INDEX(artwork.xlsx!F:F,QUOTIENT(ROW(A1150)-1,3)+2)&lt;&gt;""),"/* "&amp;INDEX(artwork.xlsx!F:F,QUOTIENT(ROW(A1150)-1,3)+2)&amp;" */","  ")&amp;IF(AND(ISERROR(MATCH("},",B1155:B$5003,0)), ISERROR(MATCH("    ];",$A$5:A1151,0))),"];","")</f>
        <v xml:space="preserve">  /* landscape */</v>
      </c>
      <c r="B1155" t="str">
        <f t="shared" si="26"/>
        <v>{</v>
      </c>
      <c r="C1155" s="18" t="str">
        <f>IF(AND(MOD(ROW(A1150)-1,3)=0, INDEX(artwork.xlsx!J:J,QUOTIENT(ROW(A1150)-1,3)+2)&lt;&gt;""),
     artwork.xlsx!$H$1&amp;": """ &amp;SUBSTITUTE(INDEX(artwork.xlsx!H:H,QUOTIENT(ROW(A1150)-1,3)+2)," ","") &amp;""",  " &amp;
     artwork.xlsx!$J$1&amp; ": """ &amp; INDEX(artwork.xlsx!J:J,QUOTIENT(ROW(A1150)-1,3)+2) &amp;""",  " &amp;
     artwork.xlsx!$L$1&amp; ": """ &amp; SUBSTITUTE(IF(LEFT(INDEX(artwork.xlsx!L:L,QUOTIENT(ROW(A1150)-1,3)+2),4)="http","",artwork.xlsx!$M$1) &amp; INDEX(artwork.xlsx!L:L,QUOTIENT(ROW(A1150)-1,3)+2),artwork.xlsx!$N$1,"") &amp; """,",
 IF(AND(MOD(ROW(A1150)-1,3)=1,INDEX(artwork.xlsx!J:J,QUOTIENT(ROW(A1150)-1,3)+2)&lt;&gt;""),
SUBSTITUTE(    artwork.xlsx!$K$1&amp;": '\\n" &amp;
SUBSTITUTE(SUBSTITUTE(SUBSTITUTE(SUBSTITUTE(SUBSTITUTE(INDEX(artwork.xlsx!K:K,QUOTIENT(ROW(A1150)-1,3)+2),"'","\'"),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IF(MOD(ROW(A1150)-1,3)=2,"","")))</f>
        <v>id: "baths",  frenchName: "Bains",  artwork: "http://wiki.dominionstrategy.com/images/a/a1/BathsArt.jpg",</v>
      </c>
      <c r="J1155" t="s">
        <v>1679</v>
      </c>
      <c r="K1155" t="s">
        <v>2180</v>
      </c>
      <c r="U1155" t="str">
        <f t="shared" si="27"/>
        <v>baths</v>
      </c>
      <c r="V1155" t="str">
        <f t="shared" si="28"/>
        <v>&lt;div class="landscape-text" style="top:0px;"&gt;&lt;div style="line-height:16.5px;"&gt;&lt;div style="display:inline;"&gt;&lt;div style="display:inline; font-size:16.5px;"&gt;Si vous terminez votre tour sans avoir reçu une seule carte,&lt;/div&gt;&lt;/div&gt;&lt;br&gt;&lt;div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</row>
    <row r="1156" spans="1:22" ht="225" x14ac:dyDescent="0.25">
      <c r="A1156" t="str">
        <f>IF(AND(MOD(ROW(A1151)-1,3)=0,INDEX(artwork.xlsx!G:G,QUOTIENT(ROW(A1151)-1,3)+2)&lt;&gt;""),"/* "&amp;INDEX(artwork.xlsx!G:G,QUOTIENT(ROW(A1151)-1,3)+2)&amp;" */","  ")&amp;
IF(AND(INDEX(artwork.xlsx!F:F,QUOTIENT(ROW(A1151)-1,3)+2)&lt;&gt;""),"/* "&amp;INDEX(artwork.xlsx!F:F,QUOTIENT(ROW(A1151)-1,3)+2)&amp;" */","  ")&amp;IF(AND(ISERROR(MATCH("},",B1156:B$5003,0)), ISERROR(MATCH("    ];",$A$5:A1155,0))),"];","")</f>
        <v xml:space="preserve">  /* landscape */</v>
      </c>
      <c r="B1156" t="str">
        <f t="shared" si="26"/>
        <v/>
      </c>
      <c r="C1156" s="18" t="str">
        <f>IF(AND(MOD(ROW(A1151)-1,3)=0, INDEX(artwork.xlsx!J:J,QUOTIENT(ROW(A1151)-1,3)+2)&lt;&gt;""),
     artwork.xlsx!$H$1&amp;": """ &amp;SUBSTITUTE(INDEX(artwork.xlsx!H:H,QUOTIENT(ROW(A1151)-1,3)+2)," ","") &amp;""",  " &amp;
     artwork.xlsx!$J$1&amp; ": """ &amp; INDEX(artwork.xlsx!J:J,QUOTIENT(ROW(A1151)-1,3)+2) &amp;""",  " &amp;
     artwork.xlsx!$L$1&amp; ": """ &amp; SUBSTITUTE(IF(LEFT(INDEX(artwork.xlsx!L:L,QUOTIENT(ROW(A1151)-1,3)+2),4)="http","",artwork.xlsx!$M$1) &amp; INDEX(artwork.xlsx!L:L,QUOTIENT(ROW(A1151)-1,3)+2),artwork.xlsx!$N$1,"") &amp; """,",
 IF(AND(MOD(ROW(A1151)-1,3)=1,INDEX(artwork.xlsx!J:J,QUOTIENT(ROW(A1151)-1,3)+2)&lt;&gt;""),
SUBSTITUTE(    artwork.xlsx!$K$1&amp;": '\\n" &amp;
SUBSTITUTE(SUBSTITUTE(SUBSTITUTE(SUBSTITUTE(SUBSTITUTE(INDEX(artwork.xlsx!K:K,QUOTIENT(ROW(A1151)-1,3)+2),"'","\'"),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IF(MOD(ROW(A1151)-1,3)=2,"","")))</f>
        <v>text_html: '\
&lt;div class="landscape-text" style="top:0px;"&gt;&lt;div style="line-height:16.5px;"&gt;\
&lt;div style="display:inline;"&gt;&lt;div style="display:inline; font-size:16.5px;"&gt;Si vous terminez votre tour sans avoir reçu une seule carte,&lt;/div&gt;&lt;/div&gt;&lt;br&gt;\
&lt;div style="display:inline;"&gt;&lt;div style="display:inline; font-size:16.5px;"&gt;prenez        d\'ici.&lt;/div&gt;&lt;/div&gt;&lt;br&gt;\
&lt;/div&gt;&lt;div class="horizontal-line" style="width:200px; height:3px;margin-top:4px;"&gt;&lt;/div&gt;&lt;div style="position:relative; top:-8px;"&gt;\
&lt;div style="display:inline;"&gt;&lt;div style="display:inline; font-size:16.5px;"&gt;Mise en place : placez ici        par joueur.&lt;/div&gt;&lt;/div&gt;&lt;br&gt;\
&lt;/div&gt;\
&lt;div class="card-text-vp-icon-container" style="display:inline; transform:scale(0.145); top:26px;left:223px;"&gt;\
&lt;div class="card-text-vp-text-container"&gt;\
&lt;div class="card-text-vp-text" style="top:8px;"&gt;2&lt;/div&gt;&lt;/div&gt;\
&lt;div class="card-text-vp-icon"&gt;&lt;/div&gt;&lt;/div&gt;\
&lt;div class="card-text-vp-icon-container" style="display:inline; transform:scale(0.145); top:52px;left:266px;"&gt;\
&lt;div class="card-text-vp-text-container"&gt;\
&lt;div class="card-text-vp-text" style="top:8px;"&gt;6&lt;/div&gt;&lt;/div&gt;\
&lt;div class="card-text-vp-icon"&gt;&lt;/div&gt;&lt;/div&gt;&lt;/div&gt;'</v>
      </c>
      <c r="K1156" t="s">
        <v>2181</v>
      </c>
      <c r="U1156" t="e">
        <f t="shared" si="27"/>
        <v>#VALUE!</v>
      </c>
      <c r="V1156" t="e">
        <f t="shared" si="28"/>
        <v>#VALUE!</v>
      </c>
    </row>
    <row r="1157" spans="1:22" x14ac:dyDescent="0.25">
      <c r="A1157" t="str">
        <f>IF(AND(MOD(ROW(A1152)-1,3)=0,INDEX(artwork.xlsx!G:G,QUOTIENT(ROW(A1152)-1,3)+2)&lt;&gt;""),"/* "&amp;INDEX(artwork.xlsx!G:G,QUOTIENT(ROW(A1152)-1,3)+2)&amp;" */","  ")&amp;
IF(AND(INDEX(artwork.xlsx!F:F,QUOTIENT(ROW(A1152)-1,3)+2)&lt;&gt;""),"/* "&amp;INDEX(artwork.xlsx!F:F,QUOTIENT(ROW(A1152)-1,3)+2)&amp;" */","  ")&amp;IF(AND(ISERROR(MATCH("},",B1157:B$5003,0)), ISERROR(MATCH("    ];",$A$5:A1153,0))),"];","")</f>
        <v xml:space="preserve">  /* landscape */</v>
      </c>
      <c r="B1157" t="str">
        <f t="shared" si="26"/>
        <v>},</v>
      </c>
      <c r="C1157" s="18" t="str">
        <f>IF(AND(MOD(ROW(A1152)-1,3)=0, INDEX(artwork.xlsx!J:J,QUOTIENT(ROW(A1152)-1,3)+2)&lt;&gt;""),
     artwork.xlsx!$H$1&amp;": """ &amp;SUBSTITUTE(INDEX(artwork.xlsx!H:H,QUOTIENT(ROW(A1152)-1,3)+2)," ","") &amp;""",  " &amp;
     artwork.xlsx!$J$1&amp; ": """ &amp; INDEX(artwork.xlsx!J:J,QUOTIENT(ROW(A1152)-1,3)+2) &amp;""",  " &amp;
     artwork.xlsx!$L$1&amp; ": """ &amp; SUBSTITUTE(IF(LEFT(INDEX(artwork.xlsx!L:L,QUOTIENT(ROW(A1152)-1,3)+2),4)="http","",artwork.xlsx!$M$1) &amp; INDEX(artwork.xlsx!L:L,QUOTIENT(ROW(A1152)-1,3)+2),artwork.xlsx!$N$1,"") &amp; """,",
 IF(AND(MOD(ROW(A1152)-1,3)=1,INDEX(artwork.xlsx!J:J,QUOTIENT(ROW(A1152)-1,3)+2)&lt;&gt;""),
SUBSTITUTE(    artwork.xlsx!$K$1&amp;": '\\n" &amp;
SUBSTITUTE(SUBSTITUTE(SUBSTITUTE(SUBSTITUTE(SUBSTITUTE(INDEX(artwork.xlsx!K:K,QUOTIENT(ROW(A1152)-1,3)+2),"'","\'"),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IF(MOD(ROW(A1152)-1,3)=2,"","")))</f>
        <v/>
      </c>
      <c r="J1157" t="s">
        <v>2088</v>
      </c>
      <c r="U1157" t="e">
        <f t="shared" si="27"/>
        <v>#VALUE!</v>
      </c>
      <c r="V1157" t="str">
        <f t="shared" si="28"/>
        <v>ield",  frenchName: "Champ de bataille",  artwork: "http://wiki.dominionstrategy.com/images/8/86/BattlefieldArt.jpg"</v>
      </c>
    </row>
    <row r="1158" spans="1:22" x14ac:dyDescent="0.25">
      <c r="A1158" t="str">
        <f>IF(AND(MOD(ROW(A1153)-1,3)=0,INDEX(artwork.xlsx!G:G,QUOTIENT(ROW(A1153)-1,3)+2)&lt;&gt;""),"/* "&amp;INDEX(artwork.xlsx!G:G,QUOTIENT(ROW(A1153)-1,3)+2)&amp;" */","  ")&amp;
IF(AND(INDEX(artwork.xlsx!F:F,QUOTIENT(ROW(A1153)-1,3)+2)&lt;&gt;""),"/* "&amp;INDEX(artwork.xlsx!F:F,QUOTIENT(ROW(A1153)-1,3)+2)&amp;" */","  ")&amp;IF(AND(ISERROR(MATCH("},",B1158:B$5003,0)), ISERROR(MATCH("    ];",$A$5:A1154,0))),"];","")</f>
        <v xml:space="preserve">  /* landscape */</v>
      </c>
      <c r="B1158" t="str">
        <f t="shared" si="26"/>
        <v>{</v>
      </c>
      <c r="C1158" s="18" t="str">
        <f>IF(AND(MOD(ROW(A1153)-1,3)=0, INDEX(artwork.xlsx!J:J,QUOTIENT(ROW(A1153)-1,3)+2)&lt;&gt;""),
     artwork.xlsx!$H$1&amp;": """ &amp;SUBSTITUTE(INDEX(artwork.xlsx!H:H,QUOTIENT(ROW(A1153)-1,3)+2)," ","") &amp;""",  " &amp;
     artwork.xlsx!$J$1&amp; ": """ &amp; INDEX(artwork.xlsx!J:J,QUOTIENT(ROW(A1153)-1,3)+2) &amp;""",  " &amp;
     artwork.xlsx!$L$1&amp; ": """ &amp; SUBSTITUTE(IF(LEFT(INDEX(artwork.xlsx!L:L,QUOTIENT(ROW(A1153)-1,3)+2),4)="http","",artwork.xlsx!$M$1) &amp; INDEX(artwork.xlsx!L:L,QUOTIENT(ROW(A1153)-1,3)+2),artwork.xlsx!$N$1,"") &amp; """,",
 IF(AND(MOD(ROW(A1153)-1,3)=1,INDEX(artwork.xlsx!J:J,QUOTIENT(ROW(A1153)-1,3)+2)&lt;&gt;""),
SUBSTITUTE(    artwork.xlsx!$K$1&amp;": '\\n" &amp;
SUBSTITUTE(SUBSTITUTE(SUBSTITUTE(SUBSTITUTE(SUBSTITUTE(INDEX(artwork.xlsx!K:K,QUOTIENT(ROW(A1153)-1,3)+2),"'","\'"),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IF(MOD(ROW(A1153)-1,3)=2,"","")))</f>
        <v>id: "battlefield",  frenchName: "Champ de bataille",  artwork: "http://wiki.dominionstrategy.com/images/8/86/BattlefieldArt.jpg",</v>
      </c>
      <c r="J1158" t="s">
        <v>1679</v>
      </c>
      <c r="K1158" t="s">
        <v>2182</v>
      </c>
      <c r="U1158" t="str">
        <f t="shared" si="27"/>
        <v>battlefield</v>
      </c>
      <c r="V1158" t="str">
        <f t="shared" si="28"/>
        <v>&lt;div class="landscape-text" style="top:0px;"&gt;&lt;div style="line-height:22px;"&gt;&lt;div style="display:inline;"&gt;&lt;div style="display:inline; font-size:18px;"&gt;Lorsque vous recevez une carte Victoire, prenez         d'ici.&lt;/div&gt;&lt;/div&gt;&lt;br&gt;&lt;div class="horizontal-line" style="width:200px; height:3px;margin-top:6px;"&gt;&lt;/div&gt;&lt;div style="display:inline;"&gt;&lt;div style="display:inline; font-size:18px;"&gt;Mise en place : placez ici         par joueur.&lt;/div&gt;&lt;/div&gt;&lt;br&gt;&lt;/div&gt;&lt;div class="card-text-vp-icon-container" style="display:inline; transform:scale(0.16); top:5px;left:372px;"&gt;&lt;div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top:40px;left:268px;"&gt;&lt;div class="card-text-vp-text-container"&gt;&lt;div class="card-text-vp-text" style="top:8px;"&gt;6&lt;/div&gt;&lt;/div&gt;&lt;div class="card-text-vp-icon"&gt;&lt;/div&gt;&lt;/div&gt;&lt;/div&gt;</v>
      </c>
    </row>
    <row r="1159" spans="1:22" ht="210" x14ac:dyDescent="0.25">
      <c r="A1159" t="str">
        <f>IF(AND(MOD(ROW(A1154)-1,3)=0,INDEX(artwork.xlsx!G:G,QUOTIENT(ROW(A1154)-1,3)+2)&lt;&gt;""),"/* "&amp;INDEX(artwork.xlsx!G:G,QUOTIENT(ROW(A1154)-1,3)+2)&amp;" */","  ")&amp;
IF(AND(INDEX(artwork.xlsx!F:F,QUOTIENT(ROW(A1154)-1,3)+2)&lt;&gt;""),"/* "&amp;INDEX(artwork.xlsx!F:F,QUOTIENT(ROW(A1154)-1,3)+2)&amp;" */","  ")&amp;IF(AND(ISERROR(MATCH("},",B1159:B$5003,0)), ISERROR(MATCH("    ];",$A$5:A1158,0))),"];","")</f>
        <v xml:space="preserve">  /* landscape */</v>
      </c>
      <c r="B1159" t="str">
        <f t="shared" si="26"/>
        <v/>
      </c>
      <c r="C1159" s="18" t="str">
        <f>IF(AND(MOD(ROW(A1154)-1,3)=0, INDEX(artwork.xlsx!J:J,QUOTIENT(ROW(A1154)-1,3)+2)&lt;&gt;""),
     artwork.xlsx!$H$1&amp;": """ &amp;SUBSTITUTE(INDEX(artwork.xlsx!H:H,QUOTIENT(ROW(A1154)-1,3)+2)," ","") &amp;""",  " &amp;
     artwork.xlsx!$J$1&amp; ": """ &amp; INDEX(artwork.xlsx!J:J,QUOTIENT(ROW(A1154)-1,3)+2) &amp;""",  " &amp;
     artwork.xlsx!$L$1&amp; ": """ &amp; SUBSTITUTE(IF(LEFT(INDEX(artwork.xlsx!L:L,QUOTIENT(ROW(A1154)-1,3)+2),4)="http","",artwork.xlsx!$M$1) &amp; INDEX(artwork.xlsx!L:L,QUOTIENT(ROW(A1154)-1,3)+2),artwork.xlsx!$N$1,"") &amp; """,",
 IF(AND(MOD(ROW(A1154)-1,3)=1,INDEX(artwork.xlsx!J:J,QUOTIENT(ROW(A1154)-1,3)+2)&lt;&gt;""),
SUBSTITUTE(    artwork.xlsx!$K$1&amp;": '\\n" &amp;
SUBSTITUTE(SUBSTITUTE(SUBSTITUTE(SUBSTITUTE(SUBSTITUTE(INDEX(artwork.xlsx!K:K,QUOTIENT(ROW(A1154)-1,3)+2),"'","\'"),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IF(MOD(ROW(A1154)-1,3)=2,"","")))</f>
        <v>text_html: '\
&lt;div class="landscape-text" style="top:0px;"&gt;&lt;div style="line-height:22px;"&gt;\
&lt;div style="display:inline;"&gt;&lt;div style="display:inline; font-size:18px;"&gt;Lorsque vous recevez une carte Victoire, prenez         d\'ici.&lt;/div&gt;&lt;/div&gt;&lt;br&gt;&lt;div class="horizontal-line" style="width:200px; height:3px;margin-top:6px;"&gt;&lt;/div&gt;\
&lt;div style="display:inline;"&gt;&lt;div style="display:inline; font-size:18px;"&gt;Mise en place : placez ici         par joueur.&lt;/div&gt;&lt;/div&gt;&lt;br&gt;\
&lt;/div&gt;\
&lt;div class="card-text-vp-icon-container" style="display:inline; transform:scale(0.16); top:6px;left:372px;"&gt;\
&lt;div class="card-text-vp-text-container"&gt;\
&lt;div class="card-text-vp-text" style="top:8px;"&gt;2&lt;/div&gt;&lt;/div&gt;\
&lt;div class="card-text-vp-icon"&gt;&lt;/div&gt;&lt;/div&gt;\
&lt;div class="card-text-vp-icon-container" style="display:inline; transform:scale(0.16); top:40px;left:268px;"&gt;\
&lt;div class="card-text-vp-text-container"&gt;\
&lt;div class="card-text-vp-text" style="top:8px;"&gt;6&lt;/div&gt;&lt;/div&gt;\
&lt;div class="card-text-vp-icon"&gt;&lt;/div&gt;&lt;/div&gt;&lt;/div&gt;'</v>
      </c>
      <c r="K1159" t="s">
        <v>2245</v>
      </c>
      <c r="U1159" t="e">
        <f t="shared" si="27"/>
        <v>#VALUE!</v>
      </c>
      <c r="V1159" t="e">
        <f t="shared" si="28"/>
        <v>#VALUE!</v>
      </c>
    </row>
    <row r="1160" spans="1:22" x14ac:dyDescent="0.25">
      <c r="A1160" t="str">
        <f>IF(AND(MOD(ROW(A1155)-1,3)=0,INDEX(artwork.xlsx!G:G,QUOTIENT(ROW(A1155)-1,3)+2)&lt;&gt;""),"/* "&amp;INDEX(artwork.xlsx!G:G,QUOTIENT(ROW(A1155)-1,3)+2)&amp;" */","  ")&amp;
IF(AND(INDEX(artwork.xlsx!F:F,QUOTIENT(ROW(A1155)-1,3)+2)&lt;&gt;""),"/* "&amp;INDEX(artwork.xlsx!F:F,QUOTIENT(ROW(A1155)-1,3)+2)&amp;" */","  ")&amp;IF(AND(ISERROR(MATCH("},",B1160:B$5003,0)), ISERROR(MATCH("    ];",$A$5:A1156,0))),"];","")</f>
        <v xml:space="preserve">  /* landscape */</v>
      </c>
      <c r="B1160" t="str">
        <f t="shared" si="26"/>
        <v>},</v>
      </c>
      <c r="C1160" s="18" t="str">
        <f>IF(AND(MOD(ROW(A1155)-1,3)=0, INDEX(artwork.xlsx!J:J,QUOTIENT(ROW(A1155)-1,3)+2)&lt;&gt;""),
     artwork.xlsx!$H$1&amp;": """ &amp;SUBSTITUTE(INDEX(artwork.xlsx!H:H,QUOTIENT(ROW(A1155)-1,3)+2)," ","") &amp;""",  " &amp;
     artwork.xlsx!$J$1&amp; ": """ &amp; INDEX(artwork.xlsx!J:J,QUOTIENT(ROW(A1155)-1,3)+2) &amp;""",  " &amp;
     artwork.xlsx!$L$1&amp; ": """ &amp; SUBSTITUTE(IF(LEFT(INDEX(artwork.xlsx!L:L,QUOTIENT(ROW(A1155)-1,3)+2),4)="http","",artwork.xlsx!$M$1) &amp; INDEX(artwork.xlsx!L:L,QUOTIENT(ROW(A1155)-1,3)+2),artwork.xlsx!$N$1,"") &amp; """,",
 IF(AND(MOD(ROW(A1155)-1,3)=1,INDEX(artwork.xlsx!J:J,QUOTIENT(ROW(A1155)-1,3)+2)&lt;&gt;""),
SUBSTITUTE(    artwork.xlsx!$K$1&amp;": '\\n" &amp;
SUBSTITUTE(SUBSTITUTE(SUBSTITUTE(SUBSTITUTE(SUBSTITUTE(INDEX(artwork.xlsx!K:K,QUOTIENT(ROW(A1155)-1,3)+2),"'","\'"),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IF(MOD(ROW(A1155)-1,3)=2,"","")))</f>
        <v/>
      </c>
      <c r="J1160" t="s">
        <v>2088</v>
      </c>
      <c r="U1160" t="e">
        <f t="shared" si="27"/>
        <v>#VALUE!</v>
      </c>
      <c r="V1160" t="str">
        <f t="shared" si="28"/>
        <v>de",  frenchName: "Colonnade",  artwork: "http://wiki.dominionstrategy.com/images/9/94/ColonnadeArt.jpg"</v>
      </c>
    </row>
    <row r="1161" spans="1:22" x14ac:dyDescent="0.25">
      <c r="A1161" t="str">
        <f>IF(AND(MOD(ROW(A1156)-1,3)=0,INDEX(artwork.xlsx!G:G,QUOTIENT(ROW(A1156)-1,3)+2)&lt;&gt;""),"/* "&amp;INDEX(artwork.xlsx!G:G,QUOTIENT(ROW(A1156)-1,3)+2)&amp;" */","  ")&amp;
IF(AND(INDEX(artwork.xlsx!F:F,QUOTIENT(ROW(A1156)-1,3)+2)&lt;&gt;""),"/* "&amp;INDEX(artwork.xlsx!F:F,QUOTIENT(ROW(A1156)-1,3)+2)&amp;" */","  ")&amp;IF(AND(ISERROR(MATCH("},",B1161:B$5003,0)), ISERROR(MATCH("    ];",$A$5:A1157,0))),"];","")</f>
        <v xml:space="preserve">  /* landscape */</v>
      </c>
      <c r="B1161" t="str">
        <f t="shared" si="26"/>
        <v>{</v>
      </c>
      <c r="C1161" s="18" t="str">
        <f>IF(AND(MOD(ROW(A1156)-1,3)=0, INDEX(artwork.xlsx!J:J,QUOTIENT(ROW(A1156)-1,3)+2)&lt;&gt;""),
     artwork.xlsx!$H$1&amp;": """ &amp;SUBSTITUTE(INDEX(artwork.xlsx!H:H,QUOTIENT(ROW(A1156)-1,3)+2)," ","") &amp;""",  " &amp;
     artwork.xlsx!$J$1&amp; ": """ &amp; INDEX(artwork.xlsx!J:J,QUOTIENT(ROW(A1156)-1,3)+2) &amp;""",  " &amp;
     artwork.xlsx!$L$1&amp; ": """ &amp; SUBSTITUTE(IF(LEFT(INDEX(artwork.xlsx!L:L,QUOTIENT(ROW(A1156)-1,3)+2),4)="http","",artwork.xlsx!$M$1) &amp; INDEX(artwork.xlsx!L:L,QUOTIENT(ROW(A1156)-1,3)+2),artwork.xlsx!$N$1,"") &amp; """,",
 IF(AND(MOD(ROW(A1156)-1,3)=1,INDEX(artwork.xlsx!J:J,QUOTIENT(ROW(A1156)-1,3)+2)&lt;&gt;""),
SUBSTITUTE(    artwork.xlsx!$K$1&amp;": '\\n" &amp;
SUBSTITUTE(SUBSTITUTE(SUBSTITUTE(SUBSTITUTE(SUBSTITUTE(INDEX(artwork.xlsx!K:K,QUOTIENT(ROW(A1156)-1,3)+2),"'","\'"),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IF(MOD(ROW(A1156)-1,3)=2,"","")))</f>
        <v>id: "colonnade",  frenchName: "Colonnade",  artwork: "http://wiki.dominionstrategy.com/images/9/94/ColonnadeArt.jpg",</v>
      </c>
      <c r="J1161" t="s">
        <v>1679</v>
      </c>
      <c r="K1161" t="s">
        <v>2183</v>
      </c>
      <c r="U1161" t="str">
        <f t="shared" si="27"/>
        <v>colonnade</v>
      </c>
      <c r="V1161" t="str">
        <f t="shared" si="28"/>
        <v>&lt;div class="landscape-text" style="top:0px;"&gt;&lt;div style="line-height:16.5px;"&gt;&lt;div style="display:inline;"&gt;&lt;div style="display:inline; font-size:16.5px;"&gt;Lorsque vous achetez une carte Action dont vous avez,&lt;/div&gt;&lt;/div&gt;&lt;br&gt;&lt;div style="display:inline;"&gt;&lt;div style="display:inline; font-size:16.5px;"&gt;un exemplaire en jeu,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top:26px;left:296px;"&gt;&lt;div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</row>
    <row r="1162" spans="1:22" ht="225" x14ac:dyDescent="0.25">
      <c r="A1162" t="str">
        <f>IF(AND(MOD(ROW(A1157)-1,3)=0,INDEX(artwork.xlsx!G:G,QUOTIENT(ROW(A1157)-1,3)+2)&lt;&gt;""),"/* "&amp;INDEX(artwork.xlsx!G:G,QUOTIENT(ROW(A1157)-1,3)+2)&amp;" */","  ")&amp;
IF(AND(INDEX(artwork.xlsx!F:F,QUOTIENT(ROW(A1157)-1,3)+2)&lt;&gt;""),"/* "&amp;INDEX(artwork.xlsx!F:F,QUOTIENT(ROW(A1157)-1,3)+2)&amp;" */","  ")&amp;IF(AND(ISERROR(MATCH("},",B1162:B$5003,0)), ISERROR(MATCH("    ];",$A$5:A1161,0))),"];","")</f>
        <v xml:space="preserve">  /* landscape */</v>
      </c>
      <c r="B1162" t="str">
        <f t="shared" si="26"/>
        <v/>
      </c>
      <c r="C1162" s="18" t="str">
        <f>IF(AND(MOD(ROW(A1157)-1,3)=0, INDEX(artwork.xlsx!J:J,QUOTIENT(ROW(A1157)-1,3)+2)&lt;&gt;""),
     artwork.xlsx!$H$1&amp;": """ &amp;SUBSTITUTE(INDEX(artwork.xlsx!H:H,QUOTIENT(ROW(A1157)-1,3)+2)," ","") &amp;""",  " &amp;
     artwork.xlsx!$J$1&amp; ": """ &amp; INDEX(artwork.xlsx!J:J,QUOTIENT(ROW(A1157)-1,3)+2) &amp;""",  " &amp;
     artwork.xlsx!$L$1&amp; ": """ &amp; SUBSTITUTE(IF(LEFT(INDEX(artwork.xlsx!L:L,QUOTIENT(ROW(A1157)-1,3)+2),4)="http","",artwork.xlsx!$M$1) &amp; INDEX(artwork.xlsx!L:L,QUOTIENT(ROW(A1157)-1,3)+2),artwork.xlsx!$N$1,"") &amp; """,",
 IF(AND(MOD(ROW(A1157)-1,3)=1,INDEX(artwork.xlsx!J:J,QUOTIENT(ROW(A1157)-1,3)+2)&lt;&gt;""),
SUBSTITUTE(    artwork.xlsx!$K$1&amp;": '\\n" &amp;
SUBSTITUTE(SUBSTITUTE(SUBSTITUTE(SUBSTITUTE(SUBSTITUTE(INDEX(artwork.xlsx!K:K,QUOTIENT(ROW(A1157)-1,3)+2),"'","\'"),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IF(MOD(ROW(A1157)-1,3)=2,"","")))</f>
        <v>text_html: '\
&lt;div class="landscape-text" style="top:0px;"&gt;&lt;div style="line-height:16.5px;"&gt;\
&lt;div style="display:inline;"&gt;&lt;div style="display:inline; font-size:16.5px;"&gt;Lorsque vous achetez une carte Action dont vous avez,&lt;/div&gt;&lt;/div&gt;&lt;br&gt;\
&lt;div style="display:inline;"&gt;&lt;div style="display:inline; font-size:16.5px;"&gt;un exemplaire en jeu, prenez        d\'ici.&lt;/div&gt;&lt;/div&gt;&lt;br&gt;\
&lt;/div&gt;&lt;div class="horizontal-line" style="width:200px; height:3px;margin-top:4px;"&gt;&lt;/div&gt;&lt;div style="position:relative; top:-8px;"&gt;\
&lt;div style="display:inline;"&gt;&lt;div style="display:inline; font-size:16.5px;"&gt;Mise en place : placez ici        par joueur.&lt;/div&gt;&lt;/div&gt;&lt;br&gt;\
&lt;/div&gt;\
&lt;div class="card-text-vp-icon-container" style="display:inline; transform:scale(0.145); top:26px;left:296px;"&gt;\
&lt;div class="card-text-vp-text-container"&gt;\
&lt;div class="card-text-vp-text" style="top:8px;"&gt;2&lt;/div&gt;&lt;/div&gt;\
&lt;div class="card-text-vp-icon"&gt;&lt;/div&gt;&lt;/div&gt;\
&lt;div class="card-text-vp-icon-container" style="display:inline; transform:scale(0.145); top:52px;left:266px;"&gt;\
&lt;div class="card-text-vp-text-container"&gt;\
&lt;div class="card-text-vp-text" style="top:8px;"&gt;6&lt;/div&gt;&lt;/div&gt;\
&lt;div class="card-text-vp-icon"&gt;&lt;/div&gt;&lt;/div&gt;&lt;/div&gt;'</v>
      </c>
      <c r="K1162" t="s">
        <v>2184</v>
      </c>
      <c r="U1162" t="e">
        <f t="shared" si="27"/>
        <v>#VALUE!</v>
      </c>
      <c r="V1162" t="e">
        <f t="shared" si="28"/>
        <v>#VALUE!</v>
      </c>
    </row>
    <row r="1163" spans="1:22" x14ac:dyDescent="0.25">
      <c r="A1163" t="str">
        <f>IF(AND(MOD(ROW(A1158)-1,3)=0,INDEX(artwork.xlsx!G:G,QUOTIENT(ROW(A1158)-1,3)+2)&lt;&gt;""),"/* "&amp;INDEX(artwork.xlsx!G:G,QUOTIENT(ROW(A1158)-1,3)+2)&amp;" */","  ")&amp;
IF(AND(INDEX(artwork.xlsx!F:F,QUOTIENT(ROW(A1158)-1,3)+2)&lt;&gt;""),"/* "&amp;INDEX(artwork.xlsx!F:F,QUOTIENT(ROW(A1158)-1,3)+2)&amp;" */","  ")&amp;IF(AND(ISERROR(MATCH("},",B1163:B$5003,0)), ISERROR(MATCH("    ];",$A$5:A1159,0))),"];","")</f>
        <v xml:space="preserve">  /* landscape */</v>
      </c>
      <c r="B1163" t="str">
        <f t="shared" si="26"/>
        <v>},</v>
      </c>
      <c r="C1163" s="18" t="str">
        <f>IF(AND(MOD(ROW(A1158)-1,3)=0, INDEX(artwork.xlsx!J:J,QUOTIENT(ROW(A1158)-1,3)+2)&lt;&gt;""),
     artwork.xlsx!$H$1&amp;": """ &amp;SUBSTITUTE(INDEX(artwork.xlsx!H:H,QUOTIENT(ROW(A1158)-1,3)+2)," ","") &amp;""",  " &amp;
     artwork.xlsx!$J$1&amp; ": """ &amp; INDEX(artwork.xlsx!J:J,QUOTIENT(ROW(A1158)-1,3)+2) &amp;""",  " &amp;
     artwork.xlsx!$L$1&amp; ": """ &amp; SUBSTITUTE(IF(LEFT(INDEX(artwork.xlsx!L:L,QUOTIENT(ROW(A1158)-1,3)+2),4)="http","",artwork.xlsx!$M$1) &amp; INDEX(artwork.xlsx!L:L,QUOTIENT(ROW(A1158)-1,3)+2),artwork.xlsx!$N$1,"") &amp; """,",
 IF(AND(MOD(ROW(A1158)-1,3)=1,INDEX(artwork.xlsx!J:J,QUOTIENT(ROW(A1158)-1,3)+2)&lt;&gt;""),
SUBSTITUTE(    artwork.xlsx!$K$1&amp;": '\\n" &amp;
SUBSTITUTE(SUBSTITUTE(SUBSTITUTE(SUBSTITUTE(SUBSTITUTE(INDEX(artwork.xlsx!K:K,QUOTIENT(ROW(A1158)-1,3)+2),"'","\'"),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IF(MOD(ROW(A1158)-1,3)=2,"","")))</f>
        <v/>
      </c>
      <c r="J1163" t="s">
        <v>2088</v>
      </c>
      <c r="U1163" t="e">
        <f t="shared" si="27"/>
        <v>#VALUE!</v>
      </c>
      <c r="V1163" t="str">
        <f t="shared" si="28"/>
        <v>shrine",  frenchName: "Profanation",  artwork: "http://wiki.dominionstrategy.com/images/c/cf/Defiled_ShrineArt.jpg"</v>
      </c>
    </row>
    <row r="1164" spans="1:22" x14ac:dyDescent="0.25">
      <c r="A1164" t="str">
        <f>IF(AND(MOD(ROW(A1159)-1,3)=0,INDEX(artwork.xlsx!G:G,QUOTIENT(ROW(A1159)-1,3)+2)&lt;&gt;""),"/* "&amp;INDEX(artwork.xlsx!G:G,QUOTIENT(ROW(A1159)-1,3)+2)&amp;" */","  ")&amp;
IF(AND(INDEX(artwork.xlsx!F:F,QUOTIENT(ROW(A1159)-1,3)+2)&lt;&gt;""),"/* "&amp;INDEX(artwork.xlsx!F:F,QUOTIENT(ROW(A1159)-1,3)+2)&amp;" */","  ")&amp;IF(AND(ISERROR(MATCH("},",B1164:B$5003,0)), ISERROR(MATCH("    ];",$A$5:A1160,0))),"];","")</f>
        <v xml:space="preserve">  /* landscape */</v>
      </c>
      <c r="B1164" t="str">
        <f t="shared" si="26"/>
        <v>{</v>
      </c>
      <c r="C1164" s="18" t="str">
        <f>IF(AND(MOD(ROW(A1159)-1,3)=0, INDEX(artwork.xlsx!J:J,QUOTIENT(ROW(A1159)-1,3)+2)&lt;&gt;""),
     artwork.xlsx!$H$1&amp;": """ &amp;SUBSTITUTE(INDEX(artwork.xlsx!H:H,QUOTIENT(ROW(A1159)-1,3)+2)," ","") &amp;""",  " &amp;
     artwork.xlsx!$J$1&amp; ": """ &amp; INDEX(artwork.xlsx!J:J,QUOTIENT(ROW(A1159)-1,3)+2) &amp;""",  " &amp;
     artwork.xlsx!$L$1&amp; ": """ &amp; SUBSTITUTE(IF(LEFT(INDEX(artwork.xlsx!L:L,QUOTIENT(ROW(A1159)-1,3)+2),4)="http","",artwork.xlsx!$M$1) &amp; INDEX(artwork.xlsx!L:L,QUOTIENT(ROW(A1159)-1,3)+2),artwork.xlsx!$N$1,"") &amp; """,",
 IF(AND(MOD(ROW(A1159)-1,3)=1,INDEX(artwork.xlsx!J:J,QUOTIENT(ROW(A1159)-1,3)+2)&lt;&gt;""),
SUBSTITUTE(    artwork.xlsx!$K$1&amp;": '\\n" &amp;
SUBSTITUTE(SUBSTITUTE(SUBSTITUTE(SUBSTITUTE(SUBSTITUTE(INDEX(artwork.xlsx!K:K,QUOTIENT(ROW(A1159)-1,3)+2),"'","\'"),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IF(MOD(ROW(A1159)-1,3)=2,"","")))</f>
        <v>id: "defiledshrine",  frenchName: "Profanation",  artwork: "http://wiki.dominionstrategy.com/images/c/cf/Defiled_ShrineArt.jpg",</v>
      </c>
      <c r="J1164" t="s">
        <v>1679</v>
      </c>
      <c r="K1164" t="s">
        <v>2185</v>
      </c>
      <c r="U1164" t="str">
        <f t="shared" si="27"/>
        <v>defiledshrine</v>
      </c>
      <c r="V1164" t="str">
        <f t="shared" si="28"/>
        <v>&lt;div class="landscape-text" style="top:2px;"&gt;&lt;div style="position:relative; top:0px;"&gt;&lt;div style="line-height:10px;"&gt;&lt;div style="display:inline;"&gt;&lt;div style="display:inline; font-size:15px;"&gt;Quand vous recevez une Action, déplacez        de sa pile vers ici.&lt;/div&gt;&lt;/div&gt;&lt;br&gt;&lt;div style="display:inline;"&gt;&lt;div style="display:inline; font-size:15px;"&gt;Quand vous achetez une Malédiction, prenez les     d'ici.&lt;/div&gt;&lt;/div&gt;&lt;br&gt;&lt;/div&gt;&lt;/div&gt;&lt;div class="horizontal-line" style="width:200px; height:3px;margin-top:5px;"&gt;&lt;/div&gt;&lt;div style="position:relative; top:-2px;"&gt;&lt;div style="line-height:10px;"&gt;&lt;div style="display:inline;"&gt;&lt;div style="display:inline; font-size:15px;"&gt;Mise en place : placez         sur chaque pile de carte Action&lt;/div&gt;&lt;/div&gt;&lt;br&gt;&lt;div style="display:inline;"&gt;&lt;div style="display:inline; font-size:15px;"&gt; non-Collecte de la réserve.&lt;/div&gt;&lt;/div&gt;&lt;br&gt;&lt;/div&gt;&lt;/div&gt;&lt;div class="card-text-vp-icon-container" style="display:inline; transform:scale(0.135); top:2px;left:288px;"&gt;&lt;div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transform:scale(0.135); top:18px;left:344px;"&gt;&lt;div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transform:scale(0.135); top:38px;left:192px;"&gt;&lt;div class="card-text-vp-text-container"&gt;&lt;div class="card-text-vp-text" style="top:8px;"&gt;2&lt;/div&gt;&lt;/div&gt;&lt;div class="card-text-vp-icon"&gt;&lt;/div&gt;&lt;/div&gt;&lt;/div&gt;</v>
      </c>
    </row>
    <row r="1165" spans="1:22" ht="300" x14ac:dyDescent="0.25">
      <c r="A1165" t="str">
        <f>IF(AND(MOD(ROW(A1160)-1,3)=0,INDEX(artwork.xlsx!G:G,QUOTIENT(ROW(A1160)-1,3)+2)&lt;&gt;""),"/* "&amp;INDEX(artwork.xlsx!G:G,QUOTIENT(ROW(A1160)-1,3)+2)&amp;" */","  ")&amp;
IF(AND(INDEX(artwork.xlsx!F:F,QUOTIENT(ROW(A1160)-1,3)+2)&lt;&gt;""),"/* "&amp;INDEX(artwork.xlsx!F:F,QUOTIENT(ROW(A1160)-1,3)+2)&amp;" */","  ")&amp;IF(AND(ISERROR(MATCH("},",B1165:B$5003,0)), ISERROR(MATCH("    ];",$A$5:A1164,0))),"];","")</f>
        <v xml:space="preserve">  /* landscape */</v>
      </c>
      <c r="B1165" t="str">
        <f t="shared" si="26"/>
        <v/>
      </c>
      <c r="C1165" s="18" t="str">
        <f>IF(AND(MOD(ROW(A1160)-1,3)=0, INDEX(artwork.xlsx!J:J,QUOTIENT(ROW(A1160)-1,3)+2)&lt;&gt;""),
     artwork.xlsx!$H$1&amp;": """ &amp;SUBSTITUTE(INDEX(artwork.xlsx!H:H,QUOTIENT(ROW(A1160)-1,3)+2)," ","") &amp;""",  " &amp;
     artwork.xlsx!$J$1&amp; ": """ &amp; INDEX(artwork.xlsx!J:J,QUOTIENT(ROW(A1160)-1,3)+2) &amp;""",  " &amp;
     artwork.xlsx!$L$1&amp; ": """ &amp; SUBSTITUTE(IF(LEFT(INDEX(artwork.xlsx!L:L,QUOTIENT(ROW(A1160)-1,3)+2),4)="http","",artwork.xlsx!$M$1) &amp; INDEX(artwork.xlsx!L:L,QUOTIENT(ROW(A1160)-1,3)+2),artwork.xlsx!$N$1,"") &amp; """,",
 IF(AND(MOD(ROW(A1160)-1,3)=1,INDEX(artwork.xlsx!J:J,QUOTIENT(ROW(A1160)-1,3)+2)&lt;&gt;""),
SUBSTITUTE(    artwork.xlsx!$K$1&amp;": '\\n" &amp;
SUBSTITUTE(SUBSTITUTE(SUBSTITUTE(SUBSTITUTE(SUBSTITUTE(INDEX(artwork.xlsx!K:K,QUOTIENT(ROW(A1160)-1,3)+2),"'","\'"),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IF(MOD(ROW(A1160)-1,3)=2,"","")))</f>
        <v>text_html: '\
&lt;div class="landscape-text" style="top:2px;"&gt;&lt;div style="position:relative; top:0px;"&gt;&lt;div style="line-height:10px;"&gt;\
&lt;div style="display:inline;"&gt;&lt;div style="display:inline; font-size:15px;"&gt;Quand vous recevez une Action, déplacez        de sa pile vers ici.&lt;/div&gt;&lt;/div&gt;&lt;br&gt;\
&lt;div style="display:inline;"&gt;&lt;div style="display:inline; font-size:15px;"&gt;Quand vous achetez une Malédiction, prenez les     d\'ici.&lt;/div&gt;&lt;/div&gt;&lt;br&gt;\
&lt;/div&gt;&lt;/div&gt;&lt;div class="horizontal-line" style="width:200px; height:3px;margin-top:5px;"&gt;&lt;/div&gt;&lt;div style="position:relative; top:-2px;"&gt;&lt;div style="line-height:10px;"&gt;\
&lt;div style="display:inline;"&gt;&lt;div style="display:inline; font-size:15px;"&gt;Mise en place : placez         sur chaque pile de carte Action&lt;/div&gt;&lt;/div&gt;&lt;br&gt;\
&lt;div style="display:inline;"&gt;&lt;div style="display:inline; font-size:15px;"&gt; non-Collecte de la réserve.&lt;/div&gt;&lt;/div&gt;&lt;br&gt;\
&lt;/div&gt;&lt;/div&gt;\
&lt;div class="card-text-vp-icon-container" style="display:inline; transform:scale(0.135); top:2px;left:288px;"&gt;\
&lt;div class="card-text-vp-text-container"&gt;\
&lt;div class="card-text-vp-text" style="top:8px;"&gt;1&lt;/div&gt;&lt;/div&gt;\
&lt;div class="card-text-vp-icon"&gt;&lt;/div&gt;&lt;/div&gt;\
&lt;div class="card-text-vp-icon-container" style="display:inline; transform:scale(0.135); top:18px;left:344px;"&gt;\
&lt;div class="card-text-vp-text-container"&gt;\
&lt;div class="card-text-vp-text" style="top:8px;"&gt;&lt;/div&gt;&lt;/div&gt;\
&lt;div class="card-text-vp-icon"&gt;&lt;/div&gt;&lt;/div&gt;\
&lt;div class="card-text-vp-icon-container" style="display:inline; transform:scale(0.135); top:38px;left:192px;"&gt;\
&lt;div class="card-text-vp-text-container"&gt;\
&lt;div class="card-text-vp-text" style="top:8px;"&gt;2&lt;/div&gt;&lt;/div&gt;\
&lt;div class="card-text-vp-icon"&gt;&lt;/div&gt;&lt;/div&gt;&lt;/div&gt;'</v>
      </c>
      <c r="K1165" t="s">
        <v>2186</v>
      </c>
      <c r="U1165" t="e">
        <f t="shared" si="27"/>
        <v>#VALUE!</v>
      </c>
      <c r="V1165" t="e">
        <f t="shared" si="28"/>
        <v>#VALUE!</v>
      </c>
    </row>
    <row r="1166" spans="1:22" x14ac:dyDescent="0.25">
      <c r="A1166" t="str">
        <f>IF(AND(MOD(ROW(A1161)-1,3)=0,INDEX(artwork.xlsx!G:G,QUOTIENT(ROW(A1161)-1,3)+2)&lt;&gt;""),"/* "&amp;INDEX(artwork.xlsx!G:G,QUOTIENT(ROW(A1161)-1,3)+2)&amp;" */","  ")&amp;
IF(AND(INDEX(artwork.xlsx!F:F,QUOTIENT(ROW(A1161)-1,3)+2)&lt;&gt;""),"/* "&amp;INDEX(artwork.xlsx!F:F,QUOTIENT(ROW(A1161)-1,3)+2)&amp;" */","  ")&amp;IF(AND(ISERROR(MATCH("},",B1166:B$5003,0)), ISERROR(MATCH("    ];",$A$5:A1162,0))),"];","")</f>
        <v xml:space="preserve">  /* landscape */</v>
      </c>
      <c r="B1166" t="str">
        <f t="shared" si="26"/>
        <v>},</v>
      </c>
      <c r="C1166" s="18" t="str">
        <f>IF(AND(MOD(ROW(A1161)-1,3)=0, INDEX(artwork.xlsx!J:J,QUOTIENT(ROW(A1161)-1,3)+2)&lt;&gt;""),
     artwork.xlsx!$H$1&amp;": """ &amp;SUBSTITUTE(INDEX(artwork.xlsx!H:H,QUOTIENT(ROW(A1161)-1,3)+2)," ","") &amp;""",  " &amp;
     artwork.xlsx!$J$1&amp; ": """ &amp; INDEX(artwork.xlsx!J:J,QUOTIENT(ROW(A1161)-1,3)+2) &amp;""",  " &amp;
     artwork.xlsx!$L$1&amp; ": """ &amp; SUBSTITUTE(IF(LEFT(INDEX(artwork.xlsx!L:L,QUOTIENT(ROW(A1161)-1,3)+2),4)="http","",artwork.xlsx!$M$1) &amp; INDEX(artwork.xlsx!L:L,QUOTIENT(ROW(A1161)-1,3)+2),artwork.xlsx!$N$1,"") &amp; """,",
 IF(AND(MOD(ROW(A1161)-1,3)=1,INDEX(artwork.xlsx!J:J,QUOTIENT(ROW(A1161)-1,3)+2)&lt;&gt;""),
SUBSTITUTE(    artwork.xlsx!$K$1&amp;": '\\n" &amp;
SUBSTITUTE(SUBSTITUTE(SUBSTITUTE(SUBSTITUTE(SUBSTITUTE(INDEX(artwork.xlsx!K:K,QUOTIENT(ROW(A1161)-1,3)+2),"'","\'"),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IF(MOD(ROW(A1161)-1,3)=2,"","")))</f>
        <v/>
      </c>
      <c r="J1166" t="s">
        <v>2088</v>
      </c>
      <c r="U1166" t="e">
        <f t="shared" si="27"/>
        <v>#VALUE!</v>
      </c>
      <c r="V1166" t="str">
        <f t="shared" si="28"/>
        <v>n",  frenchName: "Fontaine",  artwork: "http://wiki.dominionstrategy.com/images/5/5b/FountainArt.jpg"</v>
      </c>
    </row>
    <row r="1167" spans="1:22" x14ac:dyDescent="0.25">
      <c r="A1167" t="str">
        <f>IF(AND(MOD(ROW(A1162)-1,3)=0,INDEX(artwork.xlsx!G:G,QUOTIENT(ROW(A1162)-1,3)+2)&lt;&gt;""),"/* "&amp;INDEX(artwork.xlsx!G:G,QUOTIENT(ROW(A1162)-1,3)+2)&amp;" */","  ")&amp;
IF(AND(INDEX(artwork.xlsx!F:F,QUOTIENT(ROW(A1162)-1,3)+2)&lt;&gt;""),"/* "&amp;INDEX(artwork.xlsx!F:F,QUOTIENT(ROW(A1162)-1,3)+2)&amp;" */","  ")&amp;IF(AND(ISERROR(MATCH("},",B1167:B$5003,0)), ISERROR(MATCH("    ];",$A$5:A1163,0))),"];","")</f>
        <v xml:space="preserve">  /* landscape */</v>
      </c>
      <c r="B1167" t="str">
        <f t="shared" ref="B1167:B1230" si="29">IF(AND(C1166&lt;&gt;"",MOD(ROW(A1165)-1,3)=2),"},","")&amp;IF(AND(C1167&lt;&gt;"",MOD(ROW(A1162)-1,3)=0),"{","")</f>
        <v>{</v>
      </c>
      <c r="C1167" s="18" t="str">
        <f>IF(AND(MOD(ROW(A1162)-1,3)=0, INDEX(artwork.xlsx!J:J,QUOTIENT(ROW(A1162)-1,3)+2)&lt;&gt;""),
     artwork.xlsx!$H$1&amp;": """ &amp;SUBSTITUTE(INDEX(artwork.xlsx!H:H,QUOTIENT(ROW(A1162)-1,3)+2)," ","") &amp;""",  " &amp;
     artwork.xlsx!$J$1&amp; ": """ &amp; INDEX(artwork.xlsx!J:J,QUOTIENT(ROW(A1162)-1,3)+2) &amp;""",  " &amp;
     artwork.xlsx!$L$1&amp; ": """ &amp; SUBSTITUTE(IF(LEFT(INDEX(artwork.xlsx!L:L,QUOTIENT(ROW(A1162)-1,3)+2),4)="http","",artwork.xlsx!$M$1) &amp; INDEX(artwork.xlsx!L:L,QUOTIENT(ROW(A1162)-1,3)+2),artwork.xlsx!$N$1,"") &amp; """,",
 IF(AND(MOD(ROW(A1162)-1,3)=1,INDEX(artwork.xlsx!J:J,QUOTIENT(ROW(A1162)-1,3)+2)&lt;&gt;""),
SUBSTITUTE(    artwork.xlsx!$K$1&amp;": '\\n" &amp;
SUBSTITUTE(SUBSTITUTE(SUBSTITUTE(SUBSTITUTE(SUBSTITUTE(INDEX(artwork.xlsx!K:K,QUOTIENT(ROW(A1162)-1,3)+2),"'","\'"),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IF(MOD(ROW(A1162)-1,3)=2,"","")))</f>
        <v>id: "fountain",  frenchName: "Fontaine",  artwork: "http://wiki.dominionstrategy.com/images/5/5b/FountainArt.jpg",</v>
      </c>
      <c r="J1167" t="s">
        <v>1679</v>
      </c>
      <c r="K1167" t="s">
        <v>2187</v>
      </c>
      <c r="U1167" t="str">
        <f t="shared" si="27"/>
        <v>fountain</v>
      </c>
      <c r="V1167" t="str">
        <f t="shared" si="28"/>
        <v>&lt;div class="landscape-text" style="top:14px;"&gt;&lt;div style="display:inline;"&gt;&lt;div style="display:inline; font-size:18px;"&gt;Pour le décompte,           si vous avez au moins 10 Cuivres.&lt;/div&gt;&lt;/div&gt;&lt;br&gt;&lt;div class="card-text-vp-icon-container" style="display:inline; transform:scale(0.16); top:10px;left:162px;"&gt;&lt;div class="card-text-vp-text-container"&gt;&lt;div class="card-text-vp-text" style="top:8px;"&gt;15&lt;/div&gt;&lt;/div&gt;&lt;div class="card-text-vp-icon"&gt;&lt;/div&gt;&lt;/div&gt;&lt;/div&gt;</v>
      </c>
    </row>
    <row r="1168" spans="1:22" ht="105" x14ac:dyDescent="0.25">
      <c r="A1168" t="str">
        <f>IF(AND(MOD(ROW(A1163)-1,3)=0,INDEX(artwork.xlsx!G:G,QUOTIENT(ROW(A1163)-1,3)+2)&lt;&gt;""),"/* "&amp;INDEX(artwork.xlsx!G:G,QUOTIENT(ROW(A1163)-1,3)+2)&amp;" */","  ")&amp;
IF(AND(INDEX(artwork.xlsx!F:F,QUOTIENT(ROW(A1163)-1,3)+2)&lt;&gt;""),"/* "&amp;INDEX(artwork.xlsx!F:F,QUOTIENT(ROW(A1163)-1,3)+2)&amp;" */","  ")&amp;IF(AND(ISERROR(MATCH("},",B1168:B$5003,0)), ISERROR(MATCH("    ];",$A$5:A1167,0))),"];","")</f>
        <v xml:space="preserve">  /* landscape */</v>
      </c>
      <c r="B1168" t="str">
        <f t="shared" si="29"/>
        <v/>
      </c>
      <c r="C1168" s="18" t="str">
        <f>IF(AND(MOD(ROW(A1163)-1,3)=0, INDEX(artwork.xlsx!J:J,QUOTIENT(ROW(A1163)-1,3)+2)&lt;&gt;""),
     artwork.xlsx!$H$1&amp;": """ &amp;SUBSTITUTE(INDEX(artwork.xlsx!H:H,QUOTIENT(ROW(A1163)-1,3)+2)," ","") &amp;""",  " &amp;
     artwork.xlsx!$J$1&amp; ": """ &amp; INDEX(artwork.xlsx!J:J,QUOTIENT(ROW(A1163)-1,3)+2) &amp;""",  " &amp;
     artwork.xlsx!$L$1&amp; ": """ &amp; SUBSTITUTE(IF(LEFT(INDEX(artwork.xlsx!L:L,QUOTIENT(ROW(A1163)-1,3)+2),4)="http","",artwork.xlsx!$M$1) &amp; INDEX(artwork.xlsx!L:L,QUOTIENT(ROW(A1163)-1,3)+2),artwork.xlsx!$N$1,"") &amp; """,",
 IF(AND(MOD(ROW(A1163)-1,3)=1,INDEX(artwork.xlsx!J:J,QUOTIENT(ROW(A1163)-1,3)+2)&lt;&gt;""),
SUBSTITUTE(    artwork.xlsx!$K$1&amp;": '\\n" &amp;
SUBSTITUTE(SUBSTITUTE(SUBSTITUTE(SUBSTITUTE(SUBSTITUTE(INDEX(artwork.xlsx!K:K,QUOTIENT(ROW(A1163)-1,3)+2),"'","\'"),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IF(MOD(ROW(A1163)-1,3)=2,"","")))</f>
        <v>text_html: '\
&lt;div class="landscape-text" style="top:14px;"&gt;\
&lt;div style="display:inline;"&gt;&lt;div style="display:inline; font-size:18px;"&gt;Pour le décompte,           si vous avez au moins 10 Cuivres.&lt;/div&gt;&lt;/div&gt;&lt;br&gt;\
&lt;div class="card-text-vp-icon-container" style="display:inline; transform:scale(0.16); top:10px;left:162px;"&gt;\
&lt;div class="card-text-vp-text-container"&gt;\
&lt;div class="card-text-vp-text" style="top:8px;"&gt;15&lt;/div&gt;&lt;/div&gt;\
&lt;div class="card-text-vp-icon"&gt;&lt;/div&gt;&lt;/div&gt;&lt;/div&gt;'</v>
      </c>
      <c r="K1168" t="s">
        <v>2188</v>
      </c>
      <c r="U1168" t="e">
        <f t="shared" ref="U1168:U1205" si="30">RIGHT(LEFT(K1168,FIND(""",",K1168)-1),LEN(LEFT(K1168,FIND(""",",K1168)-1)) -LEN("id: '"))</f>
        <v>#VALUE!</v>
      </c>
      <c r="V1168" t="e">
        <f t="shared" ref="V1168:V1205" si="31">SUBSTITUTE(LEFT(RIGHT(K1169,LEN(K1169) -LEN("text_html: '")),LEN(RIGHT(K1169,LEN(K1169) -LEN("text_html: '")))-1),"\'","'")</f>
        <v>#VALUE!</v>
      </c>
    </row>
    <row r="1169" spans="1:22" x14ac:dyDescent="0.25">
      <c r="A1169" t="str">
        <f>IF(AND(MOD(ROW(A1164)-1,3)=0,INDEX(artwork.xlsx!G:G,QUOTIENT(ROW(A1164)-1,3)+2)&lt;&gt;""),"/* "&amp;INDEX(artwork.xlsx!G:G,QUOTIENT(ROW(A1164)-1,3)+2)&amp;" */","  ")&amp;
IF(AND(INDEX(artwork.xlsx!F:F,QUOTIENT(ROW(A1164)-1,3)+2)&lt;&gt;""),"/* "&amp;INDEX(artwork.xlsx!F:F,QUOTIENT(ROW(A1164)-1,3)+2)&amp;" */","  ")&amp;IF(AND(ISERROR(MATCH("},",B1169:B$5003,0)), ISERROR(MATCH("    ];",$A$5:A1165,0))),"];","")</f>
        <v xml:space="preserve">  /* landscape */</v>
      </c>
      <c r="B1169" t="str">
        <f t="shared" si="29"/>
        <v>},</v>
      </c>
      <c r="C1169" s="18" t="str">
        <f>IF(AND(MOD(ROW(A1164)-1,3)=0, INDEX(artwork.xlsx!J:J,QUOTIENT(ROW(A1164)-1,3)+2)&lt;&gt;""),
     artwork.xlsx!$H$1&amp;": """ &amp;SUBSTITUTE(INDEX(artwork.xlsx!H:H,QUOTIENT(ROW(A1164)-1,3)+2)," ","") &amp;""",  " &amp;
     artwork.xlsx!$J$1&amp; ": """ &amp; INDEX(artwork.xlsx!J:J,QUOTIENT(ROW(A1164)-1,3)+2) &amp;""",  " &amp;
     artwork.xlsx!$L$1&amp; ": """ &amp; SUBSTITUTE(IF(LEFT(INDEX(artwork.xlsx!L:L,QUOTIENT(ROW(A1164)-1,3)+2),4)="http","",artwork.xlsx!$M$1) &amp; INDEX(artwork.xlsx!L:L,QUOTIENT(ROW(A1164)-1,3)+2),artwork.xlsx!$N$1,"") &amp; """,",
 IF(AND(MOD(ROW(A1164)-1,3)=1,INDEX(artwork.xlsx!J:J,QUOTIENT(ROW(A1164)-1,3)+2)&lt;&gt;""),
SUBSTITUTE(    artwork.xlsx!$K$1&amp;": '\\n" &amp;
SUBSTITUTE(SUBSTITUTE(SUBSTITUTE(SUBSTITUTE(SUBSTITUTE(INDEX(artwork.xlsx!K:K,QUOTIENT(ROW(A1164)-1,3)+2),"'","\'"),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IF(MOD(ROW(A1164)-1,3)=2,"","")))</f>
        <v/>
      </c>
      <c r="J1169" t="s">
        <v>2088</v>
      </c>
      <c r="U1169" t="e">
        <f t="shared" si="30"/>
        <v>#VALUE!</v>
      </c>
      <c r="V1169" t="str">
        <f t="shared" si="31"/>
        <v xml:space="preserve"> frenchName: "Fort",  artwork: "http://wiki.dominionstrategy.com/images/b/b5/KeepArt.jpg"</v>
      </c>
    </row>
    <row r="1170" spans="1:22" x14ac:dyDescent="0.25">
      <c r="A1170" t="str">
        <f>IF(AND(MOD(ROW(A1165)-1,3)=0,INDEX(artwork.xlsx!G:G,QUOTIENT(ROW(A1165)-1,3)+2)&lt;&gt;""),"/* "&amp;INDEX(artwork.xlsx!G:G,QUOTIENT(ROW(A1165)-1,3)+2)&amp;" */","  ")&amp;
IF(AND(INDEX(artwork.xlsx!F:F,QUOTIENT(ROW(A1165)-1,3)+2)&lt;&gt;""),"/* "&amp;INDEX(artwork.xlsx!F:F,QUOTIENT(ROW(A1165)-1,3)+2)&amp;" */","  ")&amp;IF(AND(ISERROR(MATCH("},",B1170:B$5003,0)), ISERROR(MATCH("    ];",$A$5:A1166,0))),"];","")</f>
        <v xml:space="preserve">  /* landscape */</v>
      </c>
      <c r="B1170" t="str">
        <f t="shared" si="29"/>
        <v>{</v>
      </c>
      <c r="C1170" s="18" t="str">
        <f>IF(AND(MOD(ROW(A1165)-1,3)=0, INDEX(artwork.xlsx!J:J,QUOTIENT(ROW(A1165)-1,3)+2)&lt;&gt;""),
     artwork.xlsx!$H$1&amp;": """ &amp;SUBSTITUTE(INDEX(artwork.xlsx!H:H,QUOTIENT(ROW(A1165)-1,3)+2)," ","") &amp;""",  " &amp;
     artwork.xlsx!$J$1&amp; ": """ &amp; INDEX(artwork.xlsx!J:J,QUOTIENT(ROW(A1165)-1,3)+2) &amp;""",  " &amp;
     artwork.xlsx!$L$1&amp; ": """ &amp; SUBSTITUTE(IF(LEFT(INDEX(artwork.xlsx!L:L,QUOTIENT(ROW(A1165)-1,3)+2),4)="http","",artwork.xlsx!$M$1) &amp; INDEX(artwork.xlsx!L:L,QUOTIENT(ROW(A1165)-1,3)+2),artwork.xlsx!$N$1,"") &amp; """,",
 IF(AND(MOD(ROW(A1165)-1,3)=1,INDEX(artwork.xlsx!J:J,QUOTIENT(ROW(A1165)-1,3)+2)&lt;&gt;""),
SUBSTITUTE(    artwork.xlsx!$K$1&amp;": '\\n" &amp;
SUBSTITUTE(SUBSTITUTE(SUBSTITUTE(SUBSTITUTE(SUBSTITUTE(INDEX(artwork.xlsx!K:K,QUOTIENT(ROW(A1165)-1,3)+2),"'","\'"),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IF(MOD(ROW(A1165)-1,3)=2,"","")))</f>
        <v>id: "keep",  frenchName: "Fort",  artwork: "http://wiki.dominionstrategy.com/images/b/b5/KeepArt.jpg",</v>
      </c>
      <c r="J1170" t="s">
        <v>1679</v>
      </c>
      <c r="K1170" t="s">
        <v>2189</v>
      </c>
      <c r="U1170" t="str">
        <f t="shared" si="30"/>
        <v>keep</v>
      </c>
      <c r="V1170" t="str">
        <f t="shared" si="31"/>
        <v>&lt;div class="landscape-text" style="top:0px;"&gt;&lt;div style="line-height:16.5px;"&gt;&lt;div style="display:inline;"&gt;&lt;div style="display:inline; font-size:16.5px;"&gt;Pour le décompte,          par carte Trésor de nom différent&lt;/div&gt;&lt;/div&gt;&lt;br&gt;&lt;div style="display:inline;"&gt;&lt;div style="display:inline; font-size:16.5px;"&gt;dont avez au moins autant d'exemplaires&lt;/div&gt;&lt;/div&gt;&lt;br&gt;&lt;div style="display:inline;"&gt;&lt;div style="display:inline; font-size:16.5px;"&gt;que chacun de vos adversaires.&lt;/div&gt;&lt;/div&gt;&lt;br&gt;&lt;/div&gt;&lt;div class="card-text-vp-icon-container" style="display:inline; transform:scale(0.145); top:4px;left:168px;"&gt;&lt;div class="card-text-vp-text-container"&gt;&lt;div class="card-text-vp-text" style="top:8px;"&gt;5&lt;/div&gt;&lt;/div&gt;&lt;div class="card-text-vp-icon"&gt;&lt;/div&gt;&lt;/div&gt;&lt;/div&gt;</v>
      </c>
    </row>
    <row r="1171" spans="1:22" ht="150" x14ac:dyDescent="0.25">
      <c r="A1171" t="str">
        <f>IF(AND(MOD(ROW(A1166)-1,3)=0,INDEX(artwork.xlsx!G:G,QUOTIENT(ROW(A1166)-1,3)+2)&lt;&gt;""),"/* "&amp;INDEX(artwork.xlsx!G:G,QUOTIENT(ROW(A1166)-1,3)+2)&amp;" */","  ")&amp;
IF(AND(INDEX(artwork.xlsx!F:F,QUOTIENT(ROW(A1166)-1,3)+2)&lt;&gt;""),"/* "&amp;INDEX(artwork.xlsx!F:F,QUOTIENT(ROW(A1166)-1,3)+2)&amp;" */","  ")&amp;IF(AND(ISERROR(MATCH("},",B1171:B$5003,0)), ISERROR(MATCH("    ];",$A$5:A1170,0))),"];","")</f>
        <v xml:space="preserve">  /* landscape */</v>
      </c>
      <c r="B1171" t="str">
        <f t="shared" si="29"/>
        <v/>
      </c>
      <c r="C1171" s="18" t="str">
        <f>IF(AND(MOD(ROW(A1166)-1,3)=0, INDEX(artwork.xlsx!J:J,QUOTIENT(ROW(A1166)-1,3)+2)&lt;&gt;""),
     artwork.xlsx!$H$1&amp;": """ &amp;SUBSTITUTE(INDEX(artwork.xlsx!H:H,QUOTIENT(ROW(A1166)-1,3)+2)," ","") &amp;""",  " &amp;
     artwork.xlsx!$J$1&amp; ": """ &amp; INDEX(artwork.xlsx!J:J,QUOTIENT(ROW(A1166)-1,3)+2) &amp;""",  " &amp;
     artwork.xlsx!$L$1&amp; ": """ &amp; SUBSTITUTE(IF(LEFT(INDEX(artwork.xlsx!L:L,QUOTIENT(ROW(A1166)-1,3)+2),4)="http","",artwork.xlsx!$M$1) &amp; INDEX(artwork.xlsx!L:L,QUOTIENT(ROW(A1166)-1,3)+2),artwork.xlsx!$N$1,"") &amp; """,",
 IF(AND(MOD(ROW(A1166)-1,3)=1,INDEX(artwork.xlsx!J:J,QUOTIENT(ROW(A1166)-1,3)+2)&lt;&gt;""),
SUBSTITUTE(    artwork.xlsx!$K$1&amp;": '\\n" &amp;
SUBSTITUTE(SUBSTITUTE(SUBSTITUTE(SUBSTITUTE(SUBSTITUTE(INDEX(artwork.xlsx!K:K,QUOTIENT(ROW(A1166)-1,3)+2),"'","\'"),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IF(MOD(ROW(A1166)-1,3)=2,"","")))</f>
        <v>text_html: '\
&lt;div class="landscape-text" style="top:0px;"&gt;&lt;div style="line-height:16.5px;"&gt;\
&lt;div style="display:inline;"&gt;&lt;div style="display:inline; font-size:16.5px;"&gt;Pour le décompte,          par carte Trésor de nom différent&lt;/div&gt;&lt;/div&gt;&lt;br&gt;\
&lt;div style="display:inline;"&gt;&lt;div style="display:inline; font-size:16.5px;"&gt;dont avez au moins autant d\'exemplaires&lt;/div&gt;&lt;/div&gt;&lt;br&gt;\
&lt;div style="display:inline;"&gt;&lt;div style="display:inline; font-size:16.5px;"&gt;que chacun de vos adversaires.&lt;/div&gt;&lt;/div&gt;&lt;br&gt;\
&lt;/div&gt;\
&lt;div class="card-text-vp-icon-container" style="display:inline; transform:scale(0.145); top:4px;left:168px;"&gt;\
&lt;div class="card-text-vp-text-container"&gt;\
&lt;div class="card-text-vp-text" style="top:8px;"&gt;5&lt;/div&gt;&lt;/div&gt;\
&lt;div class="card-text-vp-icon"&gt;&lt;/div&gt;&lt;/div&gt;&lt;/div&gt;'</v>
      </c>
      <c r="K1171" t="s">
        <v>2190</v>
      </c>
      <c r="U1171" t="e">
        <f t="shared" si="30"/>
        <v>#VALUE!</v>
      </c>
      <c r="V1171" t="e">
        <f t="shared" si="31"/>
        <v>#VALUE!</v>
      </c>
    </row>
    <row r="1172" spans="1:22" x14ac:dyDescent="0.25">
      <c r="A1172" t="str">
        <f>IF(AND(MOD(ROW(A1167)-1,3)=0,INDEX(artwork.xlsx!G:G,QUOTIENT(ROW(A1167)-1,3)+2)&lt;&gt;""),"/* "&amp;INDEX(artwork.xlsx!G:G,QUOTIENT(ROW(A1167)-1,3)+2)&amp;" */","  ")&amp;
IF(AND(INDEX(artwork.xlsx!F:F,QUOTIENT(ROW(A1167)-1,3)+2)&lt;&gt;""),"/* "&amp;INDEX(artwork.xlsx!F:F,QUOTIENT(ROW(A1167)-1,3)+2)&amp;" */","  ")&amp;IF(AND(ISERROR(MATCH("},",B1172:B$5003,0)), ISERROR(MATCH("    ];",$A$5:A1168,0))),"];","")</f>
        <v xml:space="preserve">  /* landscape */</v>
      </c>
      <c r="B1172" t="str">
        <f t="shared" si="29"/>
        <v>},</v>
      </c>
      <c r="C1172" s="18" t="str">
        <f>IF(AND(MOD(ROW(A1167)-1,3)=0, INDEX(artwork.xlsx!J:J,QUOTIENT(ROW(A1167)-1,3)+2)&lt;&gt;""),
     artwork.xlsx!$H$1&amp;": """ &amp;SUBSTITUTE(INDEX(artwork.xlsx!H:H,QUOTIENT(ROW(A1167)-1,3)+2)," ","") &amp;""",  " &amp;
     artwork.xlsx!$J$1&amp; ": """ &amp; INDEX(artwork.xlsx!J:J,QUOTIENT(ROW(A1167)-1,3)+2) &amp;""",  " &amp;
     artwork.xlsx!$L$1&amp; ": """ &amp; SUBSTITUTE(IF(LEFT(INDEX(artwork.xlsx!L:L,QUOTIENT(ROW(A1167)-1,3)+2),4)="http","",artwork.xlsx!$M$1) &amp; INDEX(artwork.xlsx!L:L,QUOTIENT(ROW(A1167)-1,3)+2),artwork.xlsx!$N$1,"") &amp; """,",
 IF(AND(MOD(ROW(A1167)-1,3)=1,INDEX(artwork.xlsx!J:J,QUOTIENT(ROW(A1167)-1,3)+2)&lt;&gt;""),
SUBSTITUTE(    artwork.xlsx!$K$1&amp;": '\\n" &amp;
SUBSTITUTE(SUBSTITUTE(SUBSTITUTE(SUBSTITUTE(SUBSTITUTE(INDEX(artwork.xlsx!K:K,QUOTIENT(ROW(A1167)-1,3)+2),"'","\'"),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IF(MOD(ROW(A1167)-1,3)=2,"","")))</f>
        <v/>
      </c>
      <c r="J1172" t="s">
        <v>2088</v>
      </c>
      <c r="U1172" t="e">
        <f t="shared" si="30"/>
        <v>#VALUE!</v>
      </c>
      <c r="V1172" t="str">
        <f t="shared" si="31"/>
        <v>th",  frenchName: "Labyrinthe",  artwork: "http://wiki.dominionstrategy.com/images/8/8d/LabyrinthArt.jpg"</v>
      </c>
    </row>
    <row r="1173" spans="1:22" x14ac:dyDescent="0.25">
      <c r="A1173" t="str">
        <f>IF(AND(MOD(ROW(A1168)-1,3)=0,INDEX(artwork.xlsx!G:G,QUOTIENT(ROW(A1168)-1,3)+2)&lt;&gt;""),"/* "&amp;INDEX(artwork.xlsx!G:G,QUOTIENT(ROW(A1168)-1,3)+2)&amp;" */","  ")&amp;
IF(AND(INDEX(artwork.xlsx!F:F,QUOTIENT(ROW(A1168)-1,3)+2)&lt;&gt;""),"/* "&amp;INDEX(artwork.xlsx!F:F,QUOTIENT(ROW(A1168)-1,3)+2)&amp;" */","  ")&amp;IF(AND(ISERROR(MATCH("},",B1173:B$5003,0)), ISERROR(MATCH("    ];",$A$5:A1169,0))),"];","")</f>
        <v xml:space="preserve">  /* landscape */</v>
      </c>
      <c r="B1173" t="str">
        <f t="shared" si="29"/>
        <v>{</v>
      </c>
      <c r="C1173" s="18" t="str">
        <f>IF(AND(MOD(ROW(A1168)-1,3)=0, INDEX(artwork.xlsx!J:J,QUOTIENT(ROW(A1168)-1,3)+2)&lt;&gt;""),
     artwork.xlsx!$H$1&amp;": """ &amp;SUBSTITUTE(INDEX(artwork.xlsx!H:H,QUOTIENT(ROW(A1168)-1,3)+2)," ","") &amp;""",  " &amp;
     artwork.xlsx!$J$1&amp; ": """ &amp; INDEX(artwork.xlsx!J:J,QUOTIENT(ROW(A1168)-1,3)+2) &amp;""",  " &amp;
     artwork.xlsx!$L$1&amp; ": """ &amp; SUBSTITUTE(IF(LEFT(INDEX(artwork.xlsx!L:L,QUOTIENT(ROW(A1168)-1,3)+2),4)="http","",artwork.xlsx!$M$1) &amp; INDEX(artwork.xlsx!L:L,QUOTIENT(ROW(A1168)-1,3)+2),artwork.xlsx!$N$1,"") &amp; """,",
 IF(AND(MOD(ROW(A1168)-1,3)=1,INDEX(artwork.xlsx!J:J,QUOTIENT(ROW(A1168)-1,3)+2)&lt;&gt;""),
SUBSTITUTE(    artwork.xlsx!$K$1&amp;": '\\n" &amp;
SUBSTITUTE(SUBSTITUTE(SUBSTITUTE(SUBSTITUTE(SUBSTITUTE(INDEX(artwork.xlsx!K:K,QUOTIENT(ROW(A1168)-1,3)+2),"'","\'"),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IF(MOD(ROW(A1168)-1,3)=2,"","")))</f>
        <v>id: "labyrinth",  frenchName: "Labyrinthe",  artwork: "http://wiki.dominionstrategy.com/images/8/8d/LabyrinthArt.jpg",</v>
      </c>
      <c r="J1173" t="s">
        <v>1679</v>
      </c>
      <c r="K1173" t="s">
        <v>2191</v>
      </c>
      <c r="U1173" t="str">
        <f t="shared" si="30"/>
        <v>labyrinth</v>
      </c>
      <c r="V1173" t="str">
        <f t="shared" si="31"/>
        <v>&lt;div class="landscape-text" style="top:0px;"&gt;&lt;div style="line-height:16.5px;"&gt;&lt;div style="display:inline;"&gt;&lt;div style="display:inline; font-size:16.5px;"&gt;Lorsque vous recevez une deuxième carte à l'un de vos tours,&lt;/div&gt;&lt;/div&gt;&lt;br&gt;&lt;div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</row>
    <row r="1174" spans="1:22" ht="225" x14ac:dyDescent="0.25">
      <c r="A1174" t="str">
        <f>IF(AND(MOD(ROW(A1169)-1,3)=0,INDEX(artwork.xlsx!G:G,QUOTIENT(ROW(A1169)-1,3)+2)&lt;&gt;""),"/* "&amp;INDEX(artwork.xlsx!G:G,QUOTIENT(ROW(A1169)-1,3)+2)&amp;" */","  ")&amp;
IF(AND(INDEX(artwork.xlsx!F:F,QUOTIENT(ROW(A1169)-1,3)+2)&lt;&gt;""),"/* "&amp;INDEX(artwork.xlsx!F:F,QUOTIENT(ROW(A1169)-1,3)+2)&amp;" */","  ")&amp;IF(AND(ISERROR(MATCH("},",B1174:B$5003,0)), ISERROR(MATCH("    ];",$A$5:A1173,0))),"];","")</f>
        <v xml:space="preserve">  /* landscape */</v>
      </c>
      <c r="B1174" t="str">
        <f t="shared" si="29"/>
        <v/>
      </c>
      <c r="C1174" s="18" t="str">
        <f>IF(AND(MOD(ROW(A1169)-1,3)=0, INDEX(artwork.xlsx!J:J,QUOTIENT(ROW(A1169)-1,3)+2)&lt;&gt;""),
     artwork.xlsx!$H$1&amp;": """ &amp;SUBSTITUTE(INDEX(artwork.xlsx!H:H,QUOTIENT(ROW(A1169)-1,3)+2)," ","") &amp;""",  " &amp;
     artwork.xlsx!$J$1&amp; ": """ &amp; INDEX(artwork.xlsx!J:J,QUOTIENT(ROW(A1169)-1,3)+2) &amp;""",  " &amp;
     artwork.xlsx!$L$1&amp; ": """ &amp; SUBSTITUTE(IF(LEFT(INDEX(artwork.xlsx!L:L,QUOTIENT(ROW(A1169)-1,3)+2),4)="http","",artwork.xlsx!$M$1) &amp; INDEX(artwork.xlsx!L:L,QUOTIENT(ROW(A1169)-1,3)+2),artwork.xlsx!$N$1,"") &amp; """,",
 IF(AND(MOD(ROW(A1169)-1,3)=1,INDEX(artwork.xlsx!J:J,QUOTIENT(ROW(A1169)-1,3)+2)&lt;&gt;""),
SUBSTITUTE(    artwork.xlsx!$K$1&amp;": '\\n" &amp;
SUBSTITUTE(SUBSTITUTE(SUBSTITUTE(SUBSTITUTE(SUBSTITUTE(INDEX(artwork.xlsx!K:K,QUOTIENT(ROW(A1169)-1,3)+2),"'","\'"),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IF(MOD(ROW(A1169)-1,3)=2,"","")))</f>
        <v>text_html: '\
&lt;div class="landscape-text" style="top:0px;"&gt;&lt;div style="line-height:16.5px;"&gt;\
&lt;div style="display:inline;"&gt;&lt;div style="display:inline; font-size:16.5px;"&gt;Lorsque vous recevez une deuxième carte à l\'un de vos tours,&lt;/div&gt;&lt;/div&gt;&lt;br&gt;\
&lt;div style="display:inline;"&gt;&lt;div style="display:inline; font-size:16.5px;"&gt;prenez        d\'ici.&lt;/div&gt;&lt;/div&gt;&lt;br&gt;\
&lt;/div&gt;&lt;div class="horizontal-line" style="width:200px; height:3px;margin-top:4px;"&gt;&lt;/div&gt;&lt;div style="position:relative; top:-8px;"&gt;\
&lt;div style="display:inline;"&gt;&lt;div style="display:inline; font-size:16.5px;"&gt;Mise en place : placez ici        par joueur.&lt;/div&gt;&lt;/div&gt;&lt;br&gt;\
&lt;/div&gt;\
&lt;div class="card-text-vp-icon-container" style="display:inline; transform:scale(0.145); top:26px;left:224px;"&gt;\
&lt;div class="card-text-vp-text-container"&gt;\
&lt;div class="card-text-vp-text" style="top:8px;"&gt;2&lt;/div&gt;&lt;/div&gt;\
&lt;div class="card-text-vp-icon"&gt;&lt;/div&gt;&lt;/div&gt;\
&lt;div class="card-text-vp-icon-container" style="display:inline; transform:scale(0.145); top:52px;left:266px;"&gt;\
&lt;div class="card-text-vp-text-container"&gt;\
&lt;div class="card-text-vp-text" style="top:8px;"&gt;6&lt;/div&gt;&lt;/div&gt;\
&lt;div class="card-text-vp-icon"&gt;&lt;/div&gt;&lt;/div&gt;&lt;/div&gt;'</v>
      </c>
      <c r="K1174" t="s">
        <v>2192</v>
      </c>
      <c r="U1174" t="e">
        <f t="shared" si="30"/>
        <v>#VALUE!</v>
      </c>
      <c r="V1174" t="e">
        <f t="shared" si="31"/>
        <v>#VALUE!</v>
      </c>
    </row>
    <row r="1175" spans="1:22" x14ac:dyDescent="0.25">
      <c r="A1175" t="str">
        <f>IF(AND(MOD(ROW(A1170)-1,3)=0,INDEX(artwork.xlsx!G:G,QUOTIENT(ROW(A1170)-1,3)+2)&lt;&gt;""),"/* "&amp;INDEX(artwork.xlsx!G:G,QUOTIENT(ROW(A1170)-1,3)+2)&amp;" */","  ")&amp;
IF(AND(INDEX(artwork.xlsx!F:F,QUOTIENT(ROW(A1170)-1,3)+2)&lt;&gt;""),"/* "&amp;INDEX(artwork.xlsx!F:F,QUOTIENT(ROW(A1170)-1,3)+2)&amp;" */","  ")&amp;IF(AND(ISERROR(MATCH("},",B1175:B$5003,0)), ISERROR(MATCH("    ];",$A$5:A1171,0))),"];","")</f>
        <v xml:space="preserve">  /* landscape */</v>
      </c>
      <c r="B1175" t="str">
        <f t="shared" si="29"/>
        <v>},</v>
      </c>
      <c r="C1175" s="18" t="str">
        <f>IF(AND(MOD(ROW(A1170)-1,3)=0, INDEX(artwork.xlsx!J:J,QUOTIENT(ROW(A1170)-1,3)+2)&lt;&gt;""),
     artwork.xlsx!$H$1&amp;": """ &amp;SUBSTITUTE(INDEX(artwork.xlsx!H:H,QUOTIENT(ROW(A1170)-1,3)+2)," ","") &amp;""",  " &amp;
     artwork.xlsx!$J$1&amp; ": """ &amp; INDEX(artwork.xlsx!J:J,QUOTIENT(ROW(A1170)-1,3)+2) &amp;""",  " &amp;
     artwork.xlsx!$L$1&amp; ": """ &amp; SUBSTITUTE(IF(LEFT(INDEX(artwork.xlsx!L:L,QUOTIENT(ROW(A1170)-1,3)+2),4)="http","",artwork.xlsx!$M$1) &amp; INDEX(artwork.xlsx!L:L,QUOTIENT(ROW(A1170)-1,3)+2),artwork.xlsx!$N$1,"") &amp; """,",
 IF(AND(MOD(ROW(A1170)-1,3)=1,INDEX(artwork.xlsx!J:J,QUOTIENT(ROW(A1170)-1,3)+2)&lt;&gt;""),
SUBSTITUTE(    artwork.xlsx!$K$1&amp;": '\\n" &amp;
SUBSTITUTE(SUBSTITUTE(SUBSTITUTE(SUBSTITUTE(SUBSTITUTE(INDEX(artwork.xlsx!K:K,QUOTIENT(ROW(A1170)-1,3)+2),"'","\'"),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IF(MOD(ROW(A1170)-1,3)=2,"","")))</f>
        <v/>
      </c>
      <c r="J1175" t="s">
        <v>2088</v>
      </c>
      <c r="U1175" t="e">
        <f t="shared" si="30"/>
        <v>#VALUE!</v>
      </c>
      <c r="V1175" t="str">
        <f t="shared" si="31"/>
        <v>npass",  frenchName: "Col",  artwork: "http://wiki.dominionstrategy.com/images/4/43/Mountain_PassArt.jpg"</v>
      </c>
    </row>
    <row r="1176" spans="1:22" x14ac:dyDescent="0.25">
      <c r="A1176" t="str">
        <f>IF(AND(MOD(ROW(A1171)-1,3)=0,INDEX(artwork.xlsx!G:G,QUOTIENT(ROW(A1171)-1,3)+2)&lt;&gt;""),"/* "&amp;INDEX(artwork.xlsx!G:G,QUOTIENT(ROW(A1171)-1,3)+2)&amp;" */","  ")&amp;
IF(AND(INDEX(artwork.xlsx!F:F,QUOTIENT(ROW(A1171)-1,3)+2)&lt;&gt;""),"/* "&amp;INDEX(artwork.xlsx!F:F,QUOTIENT(ROW(A1171)-1,3)+2)&amp;" */","  ")&amp;IF(AND(ISERROR(MATCH("},",B1176:B$5003,0)), ISERROR(MATCH("    ];",$A$5:A1172,0))),"];","")</f>
        <v xml:space="preserve">  /* landscape */</v>
      </c>
      <c r="B1176" t="str">
        <f t="shared" si="29"/>
        <v>{</v>
      </c>
      <c r="C1176" s="18" t="str">
        <f>IF(AND(MOD(ROW(A1171)-1,3)=0, INDEX(artwork.xlsx!J:J,QUOTIENT(ROW(A1171)-1,3)+2)&lt;&gt;""),
     artwork.xlsx!$H$1&amp;": """ &amp;SUBSTITUTE(INDEX(artwork.xlsx!H:H,QUOTIENT(ROW(A1171)-1,3)+2)," ","") &amp;""",  " &amp;
     artwork.xlsx!$J$1&amp; ": """ &amp; INDEX(artwork.xlsx!J:J,QUOTIENT(ROW(A1171)-1,3)+2) &amp;""",  " &amp;
     artwork.xlsx!$L$1&amp; ": """ &amp; SUBSTITUTE(IF(LEFT(INDEX(artwork.xlsx!L:L,QUOTIENT(ROW(A1171)-1,3)+2),4)="http","",artwork.xlsx!$M$1) &amp; INDEX(artwork.xlsx!L:L,QUOTIENT(ROW(A1171)-1,3)+2),artwork.xlsx!$N$1,"") &amp; """,",
 IF(AND(MOD(ROW(A1171)-1,3)=1,INDEX(artwork.xlsx!J:J,QUOTIENT(ROW(A1171)-1,3)+2)&lt;&gt;""),
SUBSTITUTE(    artwork.xlsx!$K$1&amp;": '\\n" &amp;
SUBSTITUTE(SUBSTITUTE(SUBSTITUTE(SUBSTITUTE(SUBSTITUTE(INDEX(artwork.xlsx!K:K,QUOTIENT(ROW(A1171)-1,3)+2),"'","\'"),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IF(MOD(ROW(A1171)-1,3)=2,"","")))</f>
        <v>id: "mountainpass",  frenchName: "Col",  artwork: "http://wiki.dominionstrategy.com/images/4/43/Mountain_PassArt.jpg",</v>
      </c>
      <c r="J1176" t="s">
        <v>1679</v>
      </c>
      <c r="K1176" t="s">
        <v>2193</v>
      </c>
      <c r="U1176" t="str">
        <f t="shared" si="30"/>
        <v>mountainpass</v>
      </c>
      <c r="V1176" t="str">
        <f t="shared" si="31"/>
        <v>&lt;div class="landscape-text" style="top:0px;"&gt;&lt;div style="line-height:15px;"&gt;&lt;div style="display:inline;"&gt;&lt;div style="display:inline; font-size:15px;"&gt;Quand vous êtes le premier joueur à recevoir une Province, après ce tour,&lt;/div&gt;&lt;/div&gt;&lt;br&gt;&lt;div style="display:inline;"&gt;&lt;div style="display:inline; font-size:15px;"&gt;chaque joueur enchérit une fois jusqu'à        en terminant par vous.&lt;/div&gt;&lt;/div&gt;&lt;br&gt;&lt;div class="card-text-debt-icon" style="transform:scale(0.14); top:25px; display: inline;left:260px;"&gt;&lt;div class="card-text-debt-text-container" style="display:inline;"&gt;&lt;div class="card-text-debt-text" style="display:inline; top:48px;"&gt;40&lt;/div&gt;&lt;/div&gt;&lt;/div&gt;&lt;div style="display:inline;"&gt;&lt;div style="display:inline; font-size:15px;"&gt;Le meilleur enchérisseur prend          et les       de son enchère.&lt;/div&gt;&lt;/div&gt;&lt;br&gt;&lt;/div&gt;&lt;div class="card-text-debt-icon" style="transform:scale(0.14); top:46px; display: inline;left:292px;"&gt;&lt;div class="card-text-debt-text-container" style="display:inline;"&gt;&lt;div class="card-text-debt-text" style="display:inline; top:48px;"&gt;&lt;/div&gt;&lt;/div&gt;&lt;/div&gt;&lt;div class="card-text-vp-icon-container" style="display:inline; transform:scale(0.135); top:47px;left:235px;"&gt;&lt;div class="card-text-vp-text-container"&gt;&lt;div class="card-text-vp-text" style="top:8px;"&gt;8&lt;/div&gt;&lt;/div&gt;&lt;div class="card-text-vp-icon"&gt;&lt;/div&gt;&lt;/div&gt;&lt;/div&gt;</v>
      </c>
    </row>
    <row r="1177" spans="1:22" ht="195" x14ac:dyDescent="0.25">
      <c r="A1177" t="str">
        <f>IF(AND(MOD(ROW(A1172)-1,3)=0,INDEX(artwork.xlsx!G:G,QUOTIENT(ROW(A1172)-1,3)+2)&lt;&gt;""),"/* "&amp;INDEX(artwork.xlsx!G:G,QUOTIENT(ROW(A1172)-1,3)+2)&amp;" */","  ")&amp;
IF(AND(INDEX(artwork.xlsx!F:F,QUOTIENT(ROW(A1172)-1,3)+2)&lt;&gt;""),"/* "&amp;INDEX(artwork.xlsx!F:F,QUOTIENT(ROW(A1172)-1,3)+2)&amp;" */","  ")&amp;IF(AND(ISERROR(MATCH("},",B1177:B$5003,0)), ISERROR(MATCH("    ];",$A$5:A1176,0))),"];","")</f>
        <v xml:space="preserve">  /* landscape */</v>
      </c>
      <c r="B1177" t="str">
        <f t="shared" si="29"/>
        <v/>
      </c>
      <c r="C1177" s="18" t="str">
        <f>IF(AND(MOD(ROW(A1172)-1,3)=0, INDEX(artwork.xlsx!J:J,QUOTIENT(ROW(A1172)-1,3)+2)&lt;&gt;""),
     artwork.xlsx!$H$1&amp;": """ &amp;SUBSTITUTE(INDEX(artwork.xlsx!H:H,QUOTIENT(ROW(A1172)-1,3)+2)," ","") &amp;""",  " &amp;
     artwork.xlsx!$J$1&amp; ": """ &amp; INDEX(artwork.xlsx!J:J,QUOTIENT(ROW(A1172)-1,3)+2) &amp;""",  " &amp;
     artwork.xlsx!$L$1&amp; ": """ &amp; SUBSTITUTE(IF(LEFT(INDEX(artwork.xlsx!L:L,QUOTIENT(ROW(A1172)-1,3)+2),4)="http","",artwork.xlsx!$M$1) &amp; INDEX(artwork.xlsx!L:L,QUOTIENT(ROW(A1172)-1,3)+2),artwork.xlsx!$N$1,"") &amp; """,",
 IF(AND(MOD(ROW(A1172)-1,3)=1,INDEX(artwork.xlsx!J:J,QUOTIENT(ROW(A1172)-1,3)+2)&lt;&gt;""),
SUBSTITUTE(    artwork.xlsx!$K$1&amp;": '\\n" &amp;
SUBSTITUTE(SUBSTITUTE(SUBSTITUTE(SUBSTITUTE(SUBSTITUTE(INDEX(artwork.xlsx!K:K,QUOTIENT(ROW(A1172)-1,3)+2),"'","\'"),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IF(MOD(ROW(A1172)-1,3)=2,"","")))</f>
        <v>text_html: '\
&lt;div class="landscape-text" style="top:0px;"&gt;&lt;div style="line-height:15px;"&gt;\
&lt;div style="display:inline;"&gt;&lt;div style="display:inline; font-size:15px;"&gt;Quand vous êtes le premier joueur à recevoir une Province, après ce tour,&lt;/div&gt;&lt;/div&gt;&lt;br&gt;\
&lt;div style="display:inline;"&gt;&lt;div style="display:inline; font-size:15px;"&gt;chaque joueur enchérit une fois jusqu\'à        en terminant par vous.&lt;/div&gt;&lt;/div&gt;&lt;br&gt;&lt;div class="card-text-debt-icon" style="transform:scale(0.14); top:25px; display: inline;left:260px;"&gt;&lt;div class="card-text-debt-text-container" style="display:inline;"&gt;&lt;div class="card-text-debt-text" style="display:inline; top:48px;"&gt;40&lt;/div&gt;&lt;/div&gt;&lt;/div&gt;\
&lt;div style="display:inline;"&gt;&lt;div style="display:inline; font-size:15px;"&gt;Le meilleur enchérisseur prend          et les       de son enchère.&lt;/div&gt;&lt;/div&gt;&lt;br&gt;\
&lt;/div&gt;&lt;div class="card-text-debt-icon" style="transform:scale(0.14); top:46px; display: inline;left:292px;"&gt;&lt;div class="card-text-debt-text-container" style="display:inline;"&gt;&lt;div class="card-text-debt-text" style="display:inline; top:48px;"&gt;&lt;/div&gt;&lt;/div&gt;&lt;/div&gt;\
&lt;div class="card-text-vp-icon-container" style="display:inline; transform:scale(0.135); top:47px;left:235px;"&gt;\
&lt;div class="card-text-vp-text-container"&gt;\
&lt;div class="card-text-vp-text" style="top:8px;"&gt;8&lt;/div&gt;&lt;/div&gt;\
&lt;div class="card-text-vp-icon"&gt;&lt;/div&gt;&lt;/div&gt;&lt;/div&gt;'</v>
      </c>
      <c r="K1177" t="s">
        <v>2194</v>
      </c>
      <c r="U1177" t="e">
        <f t="shared" si="30"/>
        <v>#VALUE!</v>
      </c>
      <c r="V1177" t="e">
        <f t="shared" si="31"/>
        <v>#VALUE!</v>
      </c>
    </row>
    <row r="1178" spans="1:22" x14ac:dyDescent="0.25">
      <c r="A1178" t="str">
        <f>IF(AND(MOD(ROW(A1173)-1,3)=0,INDEX(artwork.xlsx!G:G,QUOTIENT(ROW(A1173)-1,3)+2)&lt;&gt;""),"/* "&amp;INDEX(artwork.xlsx!G:G,QUOTIENT(ROW(A1173)-1,3)+2)&amp;" */","  ")&amp;
IF(AND(INDEX(artwork.xlsx!F:F,QUOTIENT(ROW(A1173)-1,3)+2)&lt;&gt;""),"/* "&amp;INDEX(artwork.xlsx!F:F,QUOTIENT(ROW(A1173)-1,3)+2)&amp;" */","  ")&amp;IF(AND(ISERROR(MATCH("},",B1178:B$5003,0)), ISERROR(MATCH("    ];",$A$5:A1174,0))),"];","")</f>
        <v xml:space="preserve">  /* landscape */</v>
      </c>
      <c r="B1178" t="str">
        <f t="shared" si="29"/>
        <v>},</v>
      </c>
      <c r="C1178" s="18" t="str">
        <f>IF(AND(MOD(ROW(A1173)-1,3)=0, INDEX(artwork.xlsx!J:J,QUOTIENT(ROW(A1173)-1,3)+2)&lt;&gt;""),
     artwork.xlsx!$H$1&amp;": """ &amp;SUBSTITUTE(INDEX(artwork.xlsx!H:H,QUOTIENT(ROW(A1173)-1,3)+2)," ","") &amp;""",  " &amp;
     artwork.xlsx!$J$1&amp; ": """ &amp; INDEX(artwork.xlsx!J:J,QUOTIENT(ROW(A1173)-1,3)+2) &amp;""",  " &amp;
     artwork.xlsx!$L$1&amp; ": """ &amp; SUBSTITUTE(IF(LEFT(INDEX(artwork.xlsx!L:L,QUOTIENT(ROW(A1173)-1,3)+2),4)="http","",artwork.xlsx!$M$1) &amp; INDEX(artwork.xlsx!L:L,QUOTIENT(ROW(A1173)-1,3)+2),artwork.xlsx!$N$1,"") &amp; """,",
 IF(AND(MOD(ROW(A1173)-1,3)=1,INDEX(artwork.xlsx!J:J,QUOTIENT(ROW(A1173)-1,3)+2)&lt;&gt;""),
SUBSTITUTE(    artwork.xlsx!$K$1&amp;": '\\n" &amp;
SUBSTITUTE(SUBSTITUTE(SUBSTITUTE(SUBSTITUTE(SUBSTITUTE(INDEX(artwork.xlsx!K:K,QUOTIENT(ROW(A1173)-1,3)+2),"'","\'"),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IF(MOD(ROW(A1173)-1,3)=2,"","")))</f>
        <v/>
      </c>
      <c r="J1178" t="s">
        <v>2088</v>
      </c>
      <c r="U1178" t="e">
        <f t="shared" si="30"/>
        <v>#VALUE!</v>
      </c>
      <c r="V1178" t="str">
        <f t="shared" si="31"/>
        <v>,  frenchName: "Musée",  artwork: "http://wiki.dominionstrategy.com/images/6/69/MuseumArt.jpg"</v>
      </c>
    </row>
    <row r="1179" spans="1:22" x14ac:dyDescent="0.25">
      <c r="A1179" t="str">
        <f>IF(AND(MOD(ROW(A1174)-1,3)=0,INDEX(artwork.xlsx!G:G,QUOTIENT(ROW(A1174)-1,3)+2)&lt;&gt;""),"/* "&amp;INDEX(artwork.xlsx!G:G,QUOTIENT(ROW(A1174)-1,3)+2)&amp;" */","  ")&amp;
IF(AND(INDEX(artwork.xlsx!F:F,QUOTIENT(ROW(A1174)-1,3)+2)&lt;&gt;""),"/* "&amp;INDEX(artwork.xlsx!F:F,QUOTIENT(ROW(A1174)-1,3)+2)&amp;" */","  ")&amp;IF(AND(ISERROR(MATCH("},",B1179:B$5003,0)), ISERROR(MATCH("    ];",$A$5:A1175,0))),"];","")</f>
        <v xml:space="preserve">  /* landscape */</v>
      </c>
      <c r="B1179" t="str">
        <f t="shared" si="29"/>
        <v>{</v>
      </c>
      <c r="C1179" s="18" t="str">
        <f>IF(AND(MOD(ROW(A1174)-1,3)=0, INDEX(artwork.xlsx!J:J,QUOTIENT(ROW(A1174)-1,3)+2)&lt;&gt;""),
     artwork.xlsx!$H$1&amp;": """ &amp;SUBSTITUTE(INDEX(artwork.xlsx!H:H,QUOTIENT(ROW(A1174)-1,3)+2)," ","") &amp;""",  " &amp;
     artwork.xlsx!$J$1&amp; ": """ &amp; INDEX(artwork.xlsx!J:J,QUOTIENT(ROW(A1174)-1,3)+2) &amp;""",  " &amp;
     artwork.xlsx!$L$1&amp; ": """ &amp; SUBSTITUTE(IF(LEFT(INDEX(artwork.xlsx!L:L,QUOTIENT(ROW(A1174)-1,3)+2),4)="http","",artwork.xlsx!$M$1) &amp; INDEX(artwork.xlsx!L:L,QUOTIENT(ROW(A1174)-1,3)+2),artwork.xlsx!$N$1,"") &amp; """,",
 IF(AND(MOD(ROW(A1174)-1,3)=1,INDEX(artwork.xlsx!J:J,QUOTIENT(ROW(A1174)-1,3)+2)&lt;&gt;""),
SUBSTITUTE(    artwork.xlsx!$K$1&amp;": '\\n" &amp;
SUBSTITUTE(SUBSTITUTE(SUBSTITUTE(SUBSTITUTE(SUBSTITUTE(INDEX(artwork.xlsx!K:K,QUOTIENT(ROW(A1174)-1,3)+2),"'","\'"),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IF(MOD(ROW(A1174)-1,3)=2,"","")))</f>
        <v>id: "museum",  frenchName: "Musée",  artwork: "http://wiki.dominionstrategy.com/images/6/69/MuseumArt.jpg",</v>
      </c>
      <c r="J1179" t="s">
        <v>1679</v>
      </c>
      <c r="K1179" t="s">
        <v>2195</v>
      </c>
      <c r="U1179" t="str">
        <f t="shared" si="30"/>
        <v>museum</v>
      </c>
      <c r="V1179" t="str">
        <f t="shared" si="31"/>
        <v>&lt;div class="landscape-text" style="top:5px;"&gt;&lt;div style="line-height:22px;"&gt;&lt;div style="display:inline;"&gt;&lt;div style="display:inline; font-size:18.5px;"&gt;Pour le décompte,         par carte de nom différent&lt;/div&gt;&lt;/div&gt;&lt;br&gt;&lt;div style="display:inline;"&gt;&lt;div style="display:inline; font-size:18.5px;"&gt;que vous avez.&lt;/div&gt;&lt;/div&gt;&lt;br&gt;&lt;/div&gt;&lt;div class="card-text-vp-icon-container" style="display:inline; transform:scale(0.17); top:5px;left:189px;"&gt;&lt;div class="card-text-vp-text-container"&gt;&lt;div class="card-text-vp-text" style="top:8px;"&gt;2&lt;/div&gt;&lt;/div&gt;&lt;div class="card-text-vp-icon"&gt;&lt;/div&gt;&lt;/div&gt;&lt;/div&gt;</v>
      </c>
    </row>
    <row r="1180" spans="1:22" ht="135" x14ac:dyDescent="0.25">
      <c r="A1180" t="str">
        <f>IF(AND(MOD(ROW(A1175)-1,3)=0,INDEX(artwork.xlsx!G:G,QUOTIENT(ROW(A1175)-1,3)+2)&lt;&gt;""),"/* "&amp;INDEX(artwork.xlsx!G:G,QUOTIENT(ROW(A1175)-1,3)+2)&amp;" */","  ")&amp;
IF(AND(INDEX(artwork.xlsx!F:F,QUOTIENT(ROW(A1175)-1,3)+2)&lt;&gt;""),"/* "&amp;INDEX(artwork.xlsx!F:F,QUOTIENT(ROW(A1175)-1,3)+2)&amp;" */","  ")&amp;IF(AND(ISERROR(MATCH("},",B1180:B$5003,0)), ISERROR(MATCH("    ];",$A$5:A1179,0))),"];","")</f>
        <v xml:space="preserve">  /* landscape */</v>
      </c>
      <c r="B1180" t="str">
        <f t="shared" si="29"/>
        <v/>
      </c>
      <c r="C1180" s="18" t="str">
        <f>IF(AND(MOD(ROW(A1175)-1,3)=0, INDEX(artwork.xlsx!J:J,QUOTIENT(ROW(A1175)-1,3)+2)&lt;&gt;""),
     artwork.xlsx!$H$1&amp;": """ &amp;SUBSTITUTE(INDEX(artwork.xlsx!H:H,QUOTIENT(ROW(A1175)-1,3)+2)," ","") &amp;""",  " &amp;
     artwork.xlsx!$J$1&amp; ": """ &amp; INDEX(artwork.xlsx!J:J,QUOTIENT(ROW(A1175)-1,3)+2) &amp;""",  " &amp;
     artwork.xlsx!$L$1&amp; ": """ &amp; SUBSTITUTE(IF(LEFT(INDEX(artwork.xlsx!L:L,QUOTIENT(ROW(A1175)-1,3)+2),4)="http","",artwork.xlsx!$M$1) &amp; INDEX(artwork.xlsx!L:L,QUOTIENT(ROW(A1175)-1,3)+2),artwork.xlsx!$N$1,"") &amp; """,",
 IF(AND(MOD(ROW(A1175)-1,3)=1,INDEX(artwork.xlsx!J:J,QUOTIENT(ROW(A1175)-1,3)+2)&lt;&gt;""),
SUBSTITUTE(    artwork.xlsx!$K$1&amp;": '\\n" &amp;
SUBSTITUTE(SUBSTITUTE(SUBSTITUTE(SUBSTITUTE(SUBSTITUTE(INDEX(artwork.xlsx!K:K,QUOTIENT(ROW(A1175)-1,3)+2),"'","\'"),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IF(MOD(ROW(A1175)-1,3)=2,"","")))</f>
        <v>text_html: '\
&lt;div class="landscape-text" style="top:5px;"&gt;&lt;div style="line-height:22px;"&gt;\
&lt;div style="display:inline;"&gt;&lt;div style="display:inline; font-size:18.5px;"&gt;Pour le décompte,         par carte de nom différent&lt;/div&gt;&lt;/div&gt;&lt;br&gt;\
&lt;div style="display:inline;"&gt;&lt;div style="display:inline; font-size:18.5px;"&gt;que vous avez.&lt;/div&gt;&lt;/div&gt;&lt;br&gt;\
&lt;/div&gt;\
&lt;div class="card-text-vp-icon-container" style="display:inline; transform:scale(0.17); top:5px;left:189px;"&gt;\
&lt;div class="card-text-vp-text-container"&gt;\
&lt;div class="card-text-vp-text" style="top:8px;"&gt;2&lt;/div&gt;&lt;/div&gt;\
&lt;div class="card-text-vp-icon"&gt;&lt;/div&gt;&lt;/div&gt;&lt;/div&gt;'</v>
      </c>
      <c r="K1180" t="s">
        <v>2196</v>
      </c>
      <c r="U1180" t="e">
        <f t="shared" si="30"/>
        <v>#VALUE!</v>
      </c>
      <c r="V1180" t="e">
        <f t="shared" si="31"/>
        <v>#VALUE!</v>
      </c>
    </row>
    <row r="1181" spans="1:22" x14ac:dyDescent="0.25">
      <c r="A1181" t="str">
        <f>IF(AND(MOD(ROW(A1176)-1,3)=0,INDEX(artwork.xlsx!G:G,QUOTIENT(ROW(A1176)-1,3)+2)&lt;&gt;""),"/* "&amp;INDEX(artwork.xlsx!G:G,QUOTIENT(ROW(A1176)-1,3)+2)&amp;" */","  ")&amp;
IF(AND(INDEX(artwork.xlsx!F:F,QUOTIENT(ROW(A1176)-1,3)+2)&lt;&gt;""),"/* "&amp;INDEX(artwork.xlsx!F:F,QUOTIENT(ROW(A1176)-1,3)+2)&amp;" */","  ")&amp;IF(AND(ISERROR(MATCH("},",B1181:B$5003,0)), ISERROR(MATCH("    ];",$A$5:A1177,0))),"];","")</f>
        <v xml:space="preserve">  /* landscape */</v>
      </c>
      <c r="B1181" t="str">
        <f t="shared" si="29"/>
        <v>},</v>
      </c>
      <c r="C1181" s="18" t="str">
        <f>IF(AND(MOD(ROW(A1176)-1,3)=0, INDEX(artwork.xlsx!J:J,QUOTIENT(ROW(A1176)-1,3)+2)&lt;&gt;""),
     artwork.xlsx!$H$1&amp;": """ &amp;SUBSTITUTE(INDEX(artwork.xlsx!H:H,QUOTIENT(ROW(A1176)-1,3)+2)," ","") &amp;""",  " &amp;
     artwork.xlsx!$J$1&amp; ": """ &amp; INDEX(artwork.xlsx!J:J,QUOTIENT(ROW(A1176)-1,3)+2) &amp;""",  " &amp;
     artwork.xlsx!$L$1&amp; ": """ &amp; SUBSTITUTE(IF(LEFT(INDEX(artwork.xlsx!L:L,QUOTIENT(ROW(A1176)-1,3)+2),4)="http","",artwork.xlsx!$M$1) &amp; INDEX(artwork.xlsx!L:L,QUOTIENT(ROW(A1176)-1,3)+2),artwork.xlsx!$N$1,"") &amp; """,",
 IF(AND(MOD(ROW(A1176)-1,3)=1,INDEX(artwork.xlsx!J:J,QUOTIENT(ROW(A1176)-1,3)+2)&lt;&gt;""),
SUBSTITUTE(    artwork.xlsx!$K$1&amp;": '\\n" &amp;
SUBSTITUTE(SUBSTITUTE(SUBSTITUTE(SUBSTITUTE(SUBSTITUTE(INDEX(artwork.xlsx!K:K,QUOTIENT(ROW(A1176)-1,3)+2),"'","\'"),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IF(MOD(ROW(A1176)-1,3)=2,"","")))</f>
        <v/>
      </c>
      <c r="J1181" t="s">
        <v>2088</v>
      </c>
      <c r="U1181" t="e">
        <f t="shared" si="30"/>
        <v>#VALUE!</v>
      </c>
      <c r="V1181" t="str">
        <f t="shared" si="31"/>
        <v>",  frenchName: "Obélisque",  artwork: "http://wiki.dominionstrategy.com/images/2/23/ObeliskArt.jpg"</v>
      </c>
    </row>
    <row r="1182" spans="1:22" x14ac:dyDescent="0.25">
      <c r="A1182" t="str">
        <f>IF(AND(MOD(ROW(A1177)-1,3)=0,INDEX(artwork.xlsx!G:G,QUOTIENT(ROW(A1177)-1,3)+2)&lt;&gt;""),"/* "&amp;INDEX(artwork.xlsx!G:G,QUOTIENT(ROW(A1177)-1,3)+2)&amp;" */","  ")&amp;
IF(AND(INDEX(artwork.xlsx!F:F,QUOTIENT(ROW(A1177)-1,3)+2)&lt;&gt;""),"/* "&amp;INDEX(artwork.xlsx!F:F,QUOTIENT(ROW(A1177)-1,3)+2)&amp;" */","  ")&amp;IF(AND(ISERROR(MATCH("},",B1182:B$5003,0)), ISERROR(MATCH("    ];",$A$5:A1178,0))),"];","")</f>
        <v xml:space="preserve">  /* landscape */</v>
      </c>
      <c r="B1182" t="str">
        <f t="shared" si="29"/>
        <v>{</v>
      </c>
      <c r="C1182" s="18" t="str">
        <f>IF(AND(MOD(ROW(A1177)-1,3)=0, INDEX(artwork.xlsx!J:J,QUOTIENT(ROW(A1177)-1,3)+2)&lt;&gt;""),
     artwork.xlsx!$H$1&amp;": """ &amp;SUBSTITUTE(INDEX(artwork.xlsx!H:H,QUOTIENT(ROW(A1177)-1,3)+2)," ","") &amp;""",  " &amp;
     artwork.xlsx!$J$1&amp; ": """ &amp; INDEX(artwork.xlsx!J:J,QUOTIENT(ROW(A1177)-1,3)+2) &amp;""",  " &amp;
     artwork.xlsx!$L$1&amp; ": """ &amp; SUBSTITUTE(IF(LEFT(INDEX(artwork.xlsx!L:L,QUOTIENT(ROW(A1177)-1,3)+2),4)="http","",artwork.xlsx!$M$1) &amp; INDEX(artwork.xlsx!L:L,QUOTIENT(ROW(A1177)-1,3)+2),artwork.xlsx!$N$1,"") &amp; """,",
 IF(AND(MOD(ROW(A1177)-1,3)=1,INDEX(artwork.xlsx!J:J,QUOTIENT(ROW(A1177)-1,3)+2)&lt;&gt;""),
SUBSTITUTE(    artwork.xlsx!$K$1&amp;": '\\n" &amp;
SUBSTITUTE(SUBSTITUTE(SUBSTITUTE(SUBSTITUTE(SUBSTITUTE(INDEX(artwork.xlsx!K:K,QUOTIENT(ROW(A1177)-1,3)+2),"'","\'"),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IF(MOD(ROW(A1177)-1,3)=2,"","")))</f>
        <v>id: "obelisk",  frenchName: "Obélisque",  artwork: "http://wiki.dominionstrategy.com/images/2/23/ObeliskArt.jpg",</v>
      </c>
      <c r="J1182" t="s">
        <v>1679</v>
      </c>
      <c r="K1182" t="s">
        <v>2197</v>
      </c>
      <c r="U1182" t="str">
        <f t="shared" si="30"/>
        <v>obelisk</v>
      </c>
      <c r="V1182" t="str">
        <f t="shared" si="31"/>
        <v>&lt;div class="landscape-text" style="top:0px;"&gt;&lt;div style="line-height:16.5px;"&gt;&lt;div style="display:inline;"&gt;&lt;div style="display:inline; font-size:16.5px;"&gt;Pour le décompte,        par carte que vous avez de la pile choisie.&lt;/div&gt;&lt;/div&gt;&lt;br&gt;&lt;div class="horizontal-line" style="width:200px; height:3px;margin-top:4px;"&gt;&lt;/div&gt;&lt;div style="position:relative; top:0px;"&gt;&lt;div style="display:inline;"&gt;&lt;div style="display:inline; font-size:16.5px;"&gt;Mise en place : choisissez au hasard&lt;/div&gt;&lt;/div&gt;&lt;br&gt;&lt;div style="display:inline;"&gt;&lt;div style="display:inline; font-size:16.5px;"&gt;une pile de cartes Action de la réserve.&lt;/div&gt;&lt;/div&gt;&lt;br&gt;&lt;/div&gt;&lt;/div&gt;&lt;div class="card-text-vp-icon-container" style="display:inline; transform:scale(0.145); top:5px;left:142px;"&gt;&lt;div class="card-text-vp-text-container"&gt;&lt;div class="card-text-vp-text" style="top:8px;"&gt;2&lt;/div&gt;&lt;/div&gt;&lt;div class="card-text-vp-icon"&gt;&lt;/div&gt;&lt;/div&gt;&lt;/div&gt;</v>
      </c>
    </row>
    <row r="1183" spans="1:22" ht="165" x14ac:dyDescent="0.25">
      <c r="A1183" t="str">
        <f>IF(AND(MOD(ROW(A1178)-1,3)=0,INDEX(artwork.xlsx!G:G,QUOTIENT(ROW(A1178)-1,3)+2)&lt;&gt;""),"/* "&amp;INDEX(artwork.xlsx!G:G,QUOTIENT(ROW(A1178)-1,3)+2)&amp;" */","  ")&amp;
IF(AND(INDEX(artwork.xlsx!F:F,QUOTIENT(ROW(A1178)-1,3)+2)&lt;&gt;""),"/* "&amp;INDEX(artwork.xlsx!F:F,QUOTIENT(ROW(A1178)-1,3)+2)&amp;" */","  ")&amp;IF(AND(ISERROR(MATCH("},",B1183:B$5003,0)), ISERROR(MATCH("    ];",$A$5:A1182,0))),"];","")</f>
        <v xml:space="preserve">  /* landscape */</v>
      </c>
      <c r="B1183" t="str">
        <f t="shared" si="29"/>
        <v/>
      </c>
      <c r="C1183" s="18" t="str">
        <f>IF(AND(MOD(ROW(A1178)-1,3)=0, INDEX(artwork.xlsx!J:J,QUOTIENT(ROW(A1178)-1,3)+2)&lt;&gt;""),
     artwork.xlsx!$H$1&amp;": """ &amp;SUBSTITUTE(INDEX(artwork.xlsx!H:H,QUOTIENT(ROW(A1178)-1,3)+2)," ","") &amp;""",  " &amp;
     artwork.xlsx!$J$1&amp; ": """ &amp; INDEX(artwork.xlsx!J:J,QUOTIENT(ROW(A1178)-1,3)+2) &amp;""",  " &amp;
     artwork.xlsx!$L$1&amp; ": """ &amp; SUBSTITUTE(IF(LEFT(INDEX(artwork.xlsx!L:L,QUOTIENT(ROW(A1178)-1,3)+2),4)="http","",artwork.xlsx!$M$1) &amp; INDEX(artwork.xlsx!L:L,QUOTIENT(ROW(A1178)-1,3)+2),artwork.xlsx!$N$1,"") &amp; """,",
 IF(AND(MOD(ROW(A1178)-1,3)=1,INDEX(artwork.xlsx!J:J,QUOTIENT(ROW(A1178)-1,3)+2)&lt;&gt;""),
SUBSTITUTE(    artwork.xlsx!$K$1&amp;": '\\n" &amp;
SUBSTITUTE(SUBSTITUTE(SUBSTITUTE(SUBSTITUTE(SUBSTITUTE(INDEX(artwork.xlsx!K:K,QUOTIENT(ROW(A1178)-1,3)+2),"'","\'"),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IF(MOD(ROW(A1178)-1,3)=2,"","")))</f>
        <v>text_html: '\
&lt;div class="landscape-text" style="top:0px;"&gt;&lt;div style="line-height:16.5px;"&gt;\
&lt;div style="display:inline;"&gt;&lt;div style="display:inline; font-size:16.5px;"&gt;Pour le décompte,        par carte que vous avez de la pile choisie.&lt;/div&gt;&lt;/div&gt;&lt;br&gt;&lt;div class="horizontal-line" style="width:200px; height:3px;margin-top:4px;"&gt;&lt;/div&gt;&lt;div style="position:relative; top:0px;"&gt;\
&lt;div style="display:inline;"&gt;&lt;div style="display:inline; font-size:16.5px;"&gt;Mise en place : choisissez au hasard&lt;/div&gt;&lt;/div&gt;&lt;br&gt;\
&lt;div style="display:inline;"&gt;&lt;div style="display:inline; font-size:16.5px;"&gt;une pile de cartes Action de la réserve.&lt;/div&gt;&lt;/div&gt;&lt;br&gt;\
&lt;/div&gt;&lt;/div&gt;\
&lt;div class="card-text-vp-icon-container" style="display:inline; transform:scale(0.145); top:5px;left:142px;"&gt;\
&lt;div class="card-text-vp-text-container"&gt;\
&lt;div class="card-text-vp-text" style="top:8px;"&gt;2&lt;/div&gt;&lt;/div&gt;\
&lt;div class="card-text-vp-icon"&gt;&lt;/div&gt;&lt;/div&gt;&lt;/div&gt;'</v>
      </c>
      <c r="K1183" t="s">
        <v>2198</v>
      </c>
      <c r="U1183" t="e">
        <f t="shared" si="30"/>
        <v>#VALUE!</v>
      </c>
      <c r="V1183" t="e">
        <f t="shared" si="31"/>
        <v>#VALUE!</v>
      </c>
    </row>
    <row r="1184" spans="1:22" x14ac:dyDescent="0.25">
      <c r="A1184" t="str">
        <f>IF(AND(MOD(ROW(A1179)-1,3)=0,INDEX(artwork.xlsx!G:G,QUOTIENT(ROW(A1179)-1,3)+2)&lt;&gt;""),"/* "&amp;INDEX(artwork.xlsx!G:G,QUOTIENT(ROW(A1179)-1,3)+2)&amp;" */","  ")&amp;
IF(AND(INDEX(artwork.xlsx!F:F,QUOTIENT(ROW(A1179)-1,3)+2)&lt;&gt;""),"/* "&amp;INDEX(artwork.xlsx!F:F,QUOTIENT(ROW(A1179)-1,3)+2)&amp;" */","  ")&amp;IF(AND(ISERROR(MATCH("},",B1184:B$5003,0)), ISERROR(MATCH("    ];",$A$5:A1180,0))),"];","")</f>
        <v xml:space="preserve">  /* landscape */</v>
      </c>
      <c r="B1184" t="str">
        <f t="shared" si="29"/>
        <v>},</v>
      </c>
      <c r="C1184" s="18" t="str">
        <f>IF(AND(MOD(ROW(A1179)-1,3)=0, INDEX(artwork.xlsx!J:J,QUOTIENT(ROW(A1179)-1,3)+2)&lt;&gt;""),
     artwork.xlsx!$H$1&amp;": """ &amp;SUBSTITUTE(INDEX(artwork.xlsx!H:H,QUOTIENT(ROW(A1179)-1,3)+2)," ","") &amp;""",  " &amp;
     artwork.xlsx!$J$1&amp; ": """ &amp; INDEX(artwork.xlsx!J:J,QUOTIENT(ROW(A1179)-1,3)+2) &amp;""",  " &amp;
     artwork.xlsx!$L$1&amp; ": """ &amp; SUBSTITUTE(IF(LEFT(INDEX(artwork.xlsx!L:L,QUOTIENT(ROW(A1179)-1,3)+2),4)="http","",artwork.xlsx!$M$1) &amp; INDEX(artwork.xlsx!L:L,QUOTIENT(ROW(A1179)-1,3)+2),artwork.xlsx!$N$1,"") &amp; """,",
 IF(AND(MOD(ROW(A1179)-1,3)=1,INDEX(artwork.xlsx!J:J,QUOTIENT(ROW(A1179)-1,3)+2)&lt;&gt;""),
SUBSTITUTE(    artwork.xlsx!$K$1&amp;": '\\n" &amp;
SUBSTITUTE(SUBSTITUTE(SUBSTITUTE(SUBSTITUTE(SUBSTITUTE(INDEX(artwork.xlsx!K:K,QUOTIENT(ROW(A1179)-1,3)+2),"'","\'"),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IF(MOD(ROW(A1179)-1,3)=2,"","")))</f>
        <v/>
      </c>
      <c r="J1184" t="s">
        <v>2088</v>
      </c>
      <c r="U1184" t="e">
        <f t="shared" si="30"/>
        <v>#VALUE!</v>
      </c>
      <c r="V1184" t="str">
        <f t="shared" si="31"/>
        <v>",  frenchName: "Verger",  artwork: "http://wiki.dominionstrategy.com/images/c/c6/OrchardArt.jpg"</v>
      </c>
    </row>
    <row r="1185" spans="1:22" x14ac:dyDescent="0.25">
      <c r="A1185" t="str">
        <f>IF(AND(MOD(ROW(A1180)-1,3)=0,INDEX(artwork.xlsx!G:G,QUOTIENT(ROW(A1180)-1,3)+2)&lt;&gt;""),"/* "&amp;INDEX(artwork.xlsx!G:G,QUOTIENT(ROW(A1180)-1,3)+2)&amp;" */","  ")&amp;
IF(AND(INDEX(artwork.xlsx!F:F,QUOTIENT(ROW(A1180)-1,3)+2)&lt;&gt;""),"/* "&amp;INDEX(artwork.xlsx!F:F,QUOTIENT(ROW(A1180)-1,3)+2)&amp;" */","  ")&amp;IF(AND(ISERROR(MATCH("},",B1185:B$5003,0)), ISERROR(MATCH("    ];",$A$5:A1181,0))),"];","")</f>
        <v xml:space="preserve">  /* landscape */</v>
      </c>
      <c r="B1185" t="str">
        <f t="shared" si="29"/>
        <v>{</v>
      </c>
      <c r="C1185" s="18" t="str">
        <f>IF(AND(MOD(ROW(A1180)-1,3)=0, INDEX(artwork.xlsx!J:J,QUOTIENT(ROW(A1180)-1,3)+2)&lt;&gt;""),
     artwork.xlsx!$H$1&amp;": """ &amp;SUBSTITUTE(INDEX(artwork.xlsx!H:H,QUOTIENT(ROW(A1180)-1,3)+2)," ","") &amp;""",  " &amp;
     artwork.xlsx!$J$1&amp; ": """ &amp; INDEX(artwork.xlsx!J:J,QUOTIENT(ROW(A1180)-1,3)+2) &amp;""",  " &amp;
     artwork.xlsx!$L$1&amp; ": """ &amp; SUBSTITUTE(IF(LEFT(INDEX(artwork.xlsx!L:L,QUOTIENT(ROW(A1180)-1,3)+2),4)="http","",artwork.xlsx!$M$1) &amp; INDEX(artwork.xlsx!L:L,QUOTIENT(ROW(A1180)-1,3)+2),artwork.xlsx!$N$1,"") &amp; """,",
 IF(AND(MOD(ROW(A1180)-1,3)=1,INDEX(artwork.xlsx!J:J,QUOTIENT(ROW(A1180)-1,3)+2)&lt;&gt;""),
SUBSTITUTE(    artwork.xlsx!$K$1&amp;": '\\n" &amp;
SUBSTITUTE(SUBSTITUTE(SUBSTITUTE(SUBSTITUTE(SUBSTITUTE(INDEX(artwork.xlsx!K:K,QUOTIENT(ROW(A1180)-1,3)+2),"'","\'"),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IF(MOD(ROW(A1180)-1,3)=2,"","")))</f>
        <v>id: "orchard",  frenchName: "Verger",  artwork: "http://wiki.dominionstrategy.com/images/c/c6/OrchardArt.jpg",</v>
      </c>
      <c r="J1185" t="s">
        <v>1679</v>
      </c>
      <c r="K1185" t="s">
        <v>2199</v>
      </c>
      <c r="U1185" t="str">
        <f t="shared" si="30"/>
        <v>orchard</v>
      </c>
      <c r="V1185" t="str">
        <f t="shared" si="31"/>
        <v>&lt;div class="landscape-text" style="top:5px;"&gt;&lt;div style="line-height:22px;"&gt;&lt;div style="display:inline;"&gt;&lt;div style="display:inline; font-size:18.5px;"&gt;Pour le décompte,         par carte Action de nom différent&lt;/div&gt;&lt;/div&gt;&lt;br&gt;&lt;div style="display:inline;"&gt;&lt;div style="display:inline; font-size:18.5px;"&gt;dont vous avez au moins 3 exemplaires.&lt;/div&gt;&lt;/div&gt;&lt;br&gt;&lt;/div&gt;&lt;div class="card-text-vp-icon-container" style="display:inline; transform:scale(0.17); top:5px;left:160px;"&gt;&lt;div class="card-text-vp-text-container"&gt;&lt;div class="card-text-vp-text" style="top:8px;"&gt;4&lt;/div&gt;&lt;/div&gt;&lt;div class="card-text-vp-icon"&gt;&lt;/div&gt;&lt;/div&gt;&lt;/div&gt;</v>
      </c>
    </row>
    <row r="1186" spans="1:22" ht="135" x14ac:dyDescent="0.25">
      <c r="A1186" t="str">
        <f>IF(AND(MOD(ROW(A1181)-1,3)=0,INDEX(artwork.xlsx!G:G,QUOTIENT(ROW(A1181)-1,3)+2)&lt;&gt;""),"/* "&amp;INDEX(artwork.xlsx!G:G,QUOTIENT(ROW(A1181)-1,3)+2)&amp;" */","  ")&amp;
IF(AND(INDEX(artwork.xlsx!F:F,QUOTIENT(ROW(A1181)-1,3)+2)&lt;&gt;""),"/* "&amp;INDEX(artwork.xlsx!F:F,QUOTIENT(ROW(A1181)-1,3)+2)&amp;" */","  ")&amp;IF(AND(ISERROR(MATCH("},",B1186:B$5003,0)), ISERROR(MATCH("    ];",$A$5:A1185,0))),"];","")</f>
        <v xml:space="preserve">  /* landscape */</v>
      </c>
      <c r="B1186" t="str">
        <f t="shared" si="29"/>
        <v/>
      </c>
      <c r="C1186" s="18" t="str">
        <f>IF(AND(MOD(ROW(A1181)-1,3)=0, INDEX(artwork.xlsx!J:J,QUOTIENT(ROW(A1181)-1,3)+2)&lt;&gt;""),
     artwork.xlsx!$H$1&amp;": """ &amp;SUBSTITUTE(INDEX(artwork.xlsx!H:H,QUOTIENT(ROW(A1181)-1,3)+2)," ","") &amp;""",  " &amp;
     artwork.xlsx!$J$1&amp; ": """ &amp; INDEX(artwork.xlsx!J:J,QUOTIENT(ROW(A1181)-1,3)+2) &amp;""",  " &amp;
     artwork.xlsx!$L$1&amp; ": """ &amp; SUBSTITUTE(IF(LEFT(INDEX(artwork.xlsx!L:L,QUOTIENT(ROW(A1181)-1,3)+2),4)="http","",artwork.xlsx!$M$1) &amp; INDEX(artwork.xlsx!L:L,QUOTIENT(ROW(A1181)-1,3)+2),artwork.xlsx!$N$1,"") &amp; """,",
 IF(AND(MOD(ROW(A1181)-1,3)=1,INDEX(artwork.xlsx!J:J,QUOTIENT(ROW(A1181)-1,3)+2)&lt;&gt;""),
SUBSTITUTE(    artwork.xlsx!$K$1&amp;": '\\n" &amp;
SUBSTITUTE(SUBSTITUTE(SUBSTITUTE(SUBSTITUTE(SUBSTITUTE(INDEX(artwork.xlsx!K:K,QUOTIENT(ROW(A1181)-1,3)+2),"'","\'"),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IF(MOD(ROW(A1181)-1,3)=2,"","")))</f>
        <v>text_html: '\
&lt;div class="landscape-text" style="top:5px;"&gt;&lt;div style="line-height:22px;"&gt;\
&lt;div style="display:inline;"&gt;&lt;div style="display:inline; font-size:18.5px;"&gt;Pour le décompte,         par carte Action de nom différent&lt;/div&gt;&lt;/div&gt;&lt;br&gt;\
&lt;div style="display:inline;"&gt;&lt;div style="display:inline; font-size:18.5px;"&gt;dont vous avez au moins 3 exemplaires.&lt;/div&gt;&lt;/div&gt;&lt;br&gt;\
&lt;/div&gt;\
&lt;div class="card-text-vp-icon-container" style="display:inline; transform:scale(0.17); top:5px;left:160px;"&gt;\
&lt;div class="card-text-vp-text-container"&gt;\
&lt;div class="card-text-vp-text" style="top:8px;"&gt;4&lt;/div&gt;&lt;/div&gt;\
&lt;div class="card-text-vp-icon"&gt;&lt;/div&gt;&lt;/div&gt;&lt;/div&gt;'</v>
      </c>
      <c r="K1186" t="s">
        <v>2200</v>
      </c>
      <c r="U1186" t="e">
        <f t="shared" si="30"/>
        <v>#VALUE!</v>
      </c>
      <c r="V1186" t="e">
        <f t="shared" si="31"/>
        <v>#VALUE!</v>
      </c>
    </row>
    <row r="1187" spans="1:22" x14ac:dyDescent="0.25">
      <c r="A1187" t="str">
        <f>IF(AND(MOD(ROW(A1182)-1,3)=0,INDEX(artwork.xlsx!G:G,QUOTIENT(ROW(A1182)-1,3)+2)&lt;&gt;""),"/* "&amp;INDEX(artwork.xlsx!G:G,QUOTIENT(ROW(A1182)-1,3)+2)&amp;" */","  ")&amp;
IF(AND(INDEX(artwork.xlsx!F:F,QUOTIENT(ROW(A1182)-1,3)+2)&lt;&gt;""),"/* "&amp;INDEX(artwork.xlsx!F:F,QUOTIENT(ROW(A1182)-1,3)+2)&amp;" */","  ")&amp;IF(AND(ISERROR(MATCH("},",B1187:B$5003,0)), ISERROR(MATCH("    ];",$A$5:A1183,0))),"];","")</f>
        <v xml:space="preserve">  /* landscape */</v>
      </c>
      <c r="B1187" t="str">
        <f t="shared" si="29"/>
        <v>},</v>
      </c>
      <c r="C1187" s="18" t="str">
        <f>IF(AND(MOD(ROW(A1182)-1,3)=0, INDEX(artwork.xlsx!J:J,QUOTIENT(ROW(A1182)-1,3)+2)&lt;&gt;""),
     artwork.xlsx!$H$1&amp;": """ &amp;SUBSTITUTE(INDEX(artwork.xlsx!H:H,QUOTIENT(ROW(A1182)-1,3)+2)," ","") &amp;""",  " &amp;
     artwork.xlsx!$J$1&amp; ": """ &amp; INDEX(artwork.xlsx!J:J,QUOTIENT(ROW(A1182)-1,3)+2) &amp;""",  " &amp;
     artwork.xlsx!$L$1&amp; ": """ &amp; SUBSTITUTE(IF(LEFT(INDEX(artwork.xlsx!L:L,QUOTIENT(ROW(A1182)-1,3)+2),4)="http","",artwork.xlsx!$M$1) &amp; INDEX(artwork.xlsx!L:L,QUOTIENT(ROW(A1182)-1,3)+2),artwork.xlsx!$N$1,"") &amp; """,",
 IF(AND(MOD(ROW(A1182)-1,3)=1,INDEX(artwork.xlsx!J:J,QUOTIENT(ROW(A1182)-1,3)+2)&lt;&gt;""),
SUBSTITUTE(    artwork.xlsx!$K$1&amp;": '\\n" &amp;
SUBSTITUTE(SUBSTITUTE(SUBSTITUTE(SUBSTITUTE(SUBSTITUTE(INDEX(artwork.xlsx!K:K,QUOTIENT(ROW(A1182)-1,3)+2),"'","\'"),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IF(MOD(ROW(A1182)-1,3)=2,"","")))</f>
        <v/>
      </c>
      <c r="J1187" t="s">
        <v>2088</v>
      </c>
      <c r="U1187" t="e">
        <f t="shared" si="30"/>
        <v>#VALUE!</v>
      </c>
      <c r="V1187" t="str">
        <f t="shared" si="31"/>
        <v>,  frenchName: "Palais",  artwork: "http://wiki.dominionstrategy.com/images/1/12/PalaceArt.jpg"</v>
      </c>
    </row>
    <row r="1188" spans="1:22" x14ac:dyDescent="0.25">
      <c r="A1188" t="str">
        <f>IF(AND(MOD(ROW(A1183)-1,3)=0,INDEX(artwork.xlsx!G:G,QUOTIENT(ROW(A1183)-1,3)+2)&lt;&gt;""),"/* "&amp;INDEX(artwork.xlsx!G:G,QUOTIENT(ROW(A1183)-1,3)+2)&amp;" */","  ")&amp;
IF(AND(INDEX(artwork.xlsx!F:F,QUOTIENT(ROW(A1183)-1,3)+2)&lt;&gt;""),"/* "&amp;INDEX(artwork.xlsx!F:F,QUOTIENT(ROW(A1183)-1,3)+2)&amp;" */","  ")&amp;IF(AND(ISERROR(MATCH("},",B1188:B$5003,0)), ISERROR(MATCH("    ];",$A$5:A1184,0))),"];","")</f>
        <v xml:space="preserve">  /* landscape */</v>
      </c>
      <c r="B1188" t="str">
        <f t="shared" si="29"/>
        <v>{</v>
      </c>
      <c r="C1188" s="18" t="str">
        <f>IF(AND(MOD(ROW(A1183)-1,3)=0, INDEX(artwork.xlsx!J:J,QUOTIENT(ROW(A1183)-1,3)+2)&lt;&gt;""),
     artwork.xlsx!$H$1&amp;": """ &amp;SUBSTITUTE(INDEX(artwork.xlsx!H:H,QUOTIENT(ROW(A1183)-1,3)+2)," ","") &amp;""",  " &amp;
     artwork.xlsx!$J$1&amp; ": """ &amp; INDEX(artwork.xlsx!J:J,QUOTIENT(ROW(A1183)-1,3)+2) &amp;""",  " &amp;
     artwork.xlsx!$L$1&amp; ": """ &amp; SUBSTITUTE(IF(LEFT(INDEX(artwork.xlsx!L:L,QUOTIENT(ROW(A1183)-1,3)+2),4)="http","",artwork.xlsx!$M$1) &amp; INDEX(artwork.xlsx!L:L,QUOTIENT(ROW(A1183)-1,3)+2),artwork.xlsx!$N$1,"") &amp; """,",
 IF(AND(MOD(ROW(A1183)-1,3)=1,INDEX(artwork.xlsx!J:J,QUOTIENT(ROW(A1183)-1,3)+2)&lt;&gt;""),
SUBSTITUTE(    artwork.xlsx!$K$1&amp;": '\\n" &amp;
SUBSTITUTE(SUBSTITUTE(SUBSTITUTE(SUBSTITUTE(SUBSTITUTE(INDEX(artwork.xlsx!K:K,QUOTIENT(ROW(A1183)-1,3)+2),"'","\'"),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IF(MOD(ROW(A1183)-1,3)=2,"","")))</f>
        <v>id: "palace",  frenchName: "Palais",  artwork: "http://wiki.dominionstrategy.com/images/1/12/PalaceArt.jpg",</v>
      </c>
      <c r="J1188" t="s">
        <v>1679</v>
      </c>
      <c r="K1188" t="s">
        <v>2201</v>
      </c>
      <c r="U1188" t="str">
        <f t="shared" si="30"/>
        <v>palace</v>
      </c>
      <c r="V1188" t="str">
        <f t="shared" si="31"/>
        <v>&lt;div class="landscape-text" style="top:5px;"&gt;&lt;div style="line-height:22px;"&gt;&lt;div style="display:inline;"&gt;&lt;div style="display:inline; font-size:18.5px;"&gt;Pour le décompte,          par lot de&lt;/div&gt;&lt;/div&gt;&lt;br&gt;&lt;div style="display:inline;"&gt;&lt;div style="display:inline; font-size:18.5px;"&gt;Cuivre - Argent - Or que vous avez.&lt;/div&gt;&lt;/div&gt;&lt;br&gt;&lt;/div&gt;&lt;div class="card-text-vp-icon-container" style="display:inline; transform:scale(0.17); top:5px;left:250px;"&gt;&lt;div class="card-text-vp-text-container"&gt;&lt;div class="card-text-vp-text" style="top:8px;"&gt;3&lt;/div&gt;&lt;/div&gt;&lt;div class="card-text-vp-icon"&gt;&lt;/div&gt;&lt;/div&gt;&lt;/div&gt;</v>
      </c>
    </row>
    <row r="1189" spans="1:22" ht="135" x14ac:dyDescent="0.25">
      <c r="A1189" t="str">
        <f>IF(AND(MOD(ROW(A1184)-1,3)=0,INDEX(artwork.xlsx!G:G,QUOTIENT(ROW(A1184)-1,3)+2)&lt;&gt;""),"/* "&amp;INDEX(artwork.xlsx!G:G,QUOTIENT(ROW(A1184)-1,3)+2)&amp;" */","  ")&amp;
IF(AND(INDEX(artwork.xlsx!F:F,QUOTIENT(ROW(A1184)-1,3)+2)&lt;&gt;""),"/* "&amp;INDEX(artwork.xlsx!F:F,QUOTIENT(ROW(A1184)-1,3)+2)&amp;" */","  ")&amp;IF(AND(ISERROR(MATCH("},",B1189:B$5003,0)), ISERROR(MATCH("    ];",$A$5:A1188,0))),"];","")</f>
        <v xml:space="preserve">  /* landscape */</v>
      </c>
      <c r="B1189" t="str">
        <f t="shared" si="29"/>
        <v/>
      </c>
      <c r="C1189" s="18" t="str">
        <f>IF(AND(MOD(ROW(A1184)-1,3)=0, INDEX(artwork.xlsx!J:J,QUOTIENT(ROW(A1184)-1,3)+2)&lt;&gt;""),
     artwork.xlsx!$H$1&amp;": """ &amp;SUBSTITUTE(INDEX(artwork.xlsx!H:H,QUOTIENT(ROW(A1184)-1,3)+2)," ","") &amp;""",  " &amp;
     artwork.xlsx!$J$1&amp; ": """ &amp; INDEX(artwork.xlsx!J:J,QUOTIENT(ROW(A1184)-1,3)+2) &amp;""",  " &amp;
     artwork.xlsx!$L$1&amp; ": """ &amp; SUBSTITUTE(IF(LEFT(INDEX(artwork.xlsx!L:L,QUOTIENT(ROW(A1184)-1,3)+2),4)="http","",artwork.xlsx!$M$1) &amp; INDEX(artwork.xlsx!L:L,QUOTIENT(ROW(A1184)-1,3)+2),artwork.xlsx!$N$1,"") &amp; """,",
 IF(AND(MOD(ROW(A1184)-1,3)=1,INDEX(artwork.xlsx!J:J,QUOTIENT(ROW(A1184)-1,3)+2)&lt;&gt;""),
SUBSTITUTE(    artwork.xlsx!$K$1&amp;": '\\n" &amp;
SUBSTITUTE(SUBSTITUTE(SUBSTITUTE(SUBSTITUTE(SUBSTITUTE(INDEX(artwork.xlsx!K:K,QUOTIENT(ROW(A1184)-1,3)+2),"'","\'"),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IF(MOD(ROW(A1184)-1,3)=2,"","")))</f>
        <v>text_html: '\
&lt;div class="landscape-text" style="top:5px;"&gt;&lt;div style="line-height:22px;"&gt;\
&lt;div style="display:inline;"&gt;&lt;div style="display:inline; font-size:18.5px;"&gt;Pour le décompte,          par lot de&lt;/div&gt;&lt;/div&gt;&lt;br&gt;\
&lt;div style="display:inline;"&gt;&lt;div style="display:inline; font-size:18.5px;"&gt;Cuivre - Argent - Or que vous avez.&lt;/div&gt;&lt;/div&gt;&lt;br&gt;\
&lt;/div&gt;\
&lt;div class="card-text-vp-icon-container" style="display:inline; transform:scale(0.17); top:5px;left:250px;"&gt;\
&lt;div class="card-text-vp-text-container"&gt;\
&lt;div class="card-text-vp-text" style="top:8px;"&gt;3&lt;/div&gt;&lt;/div&gt;\
&lt;div class="card-text-vp-icon"&gt;&lt;/div&gt;&lt;/div&gt;&lt;/div&gt;'</v>
      </c>
      <c r="K1189" t="s">
        <v>2202</v>
      </c>
      <c r="U1189" t="e">
        <f t="shared" si="30"/>
        <v>#VALUE!</v>
      </c>
      <c r="V1189" t="e">
        <f t="shared" si="31"/>
        <v>#VALUE!</v>
      </c>
    </row>
    <row r="1190" spans="1:22" x14ac:dyDescent="0.25">
      <c r="A1190" t="str">
        <f>IF(AND(MOD(ROW(A1185)-1,3)=0,INDEX(artwork.xlsx!G:G,QUOTIENT(ROW(A1185)-1,3)+2)&lt;&gt;""),"/* "&amp;INDEX(artwork.xlsx!G:G,QUOTIENT(ROW(A1185)-1,3)+2)&amp;" */","  ")&amp;
IF(AND(INDEX(artwork.xlsx!F:F,QUOTIENT(ROW(A1185)-1,3)+2)&lt;&gt;""),"/* "&amp;INDEX(artwork.xlsx!F:F,QUOTIENT(ROW(A1185)-1,3)+2)&amp;" */","  ")&amp;IF(AND(ISERROR(MATCH("},",B1190:B$5003,0)), ISERROR(MATCH("    ];",$A$5:A1186,0))),"];","")</f>
        <v xml:space="preserve">  /* landscape */</v>
      </c>
      <c r="B1190" t="str">
        <f t="shared" si="29"/>
        <v>},</v>
      </c>
      <c r="C1190" s="18" t="str">
        <f>IF(AND(MOD(ROW(A1185)-1,3)=0, INDEX(artwork.xlsx!J:J,QUOTIENT(ROW(A1185)-1,3)+2)&lt;&gt;""),
     artwork.xlsx!$H$1&amp;": """ &amp;SUBSTITUTE(INDEX(artwork.xlsx!H:H,QUOTIENT(ROW(A1185)-1,3)+2)," ","") &amp;""",  " &amp;
     artwork.xlsx!$J$1&amp; ": """ &amp; INDEX(artwork.xlsx!J:J,QUOTIENT(ROW(A1185)-1,3)+2) &amp;""",  " &amp;
     artwork.xlsx!$L$1&amp; ": """ &amp; SUBSTITUTE(IF(LEFT(INDEX(artwork.xlsx!L:L,QUOTIENT(ROW(A1185)-1,3)+2),4)="http","",artwork.xlsx!$M$1) &amp; INDEX(artwork.xlsx!L:L,QUOTIENT(ROW(A1185)-1,3)+2),artwork.xlsx!$N$1,"") &amp; """,",
 IF(AND(MOD(ROW(A1185)-1,3)=1,INDEX(artwork.xlsx!J:J,QUOTIENT(ROW(A1185)-1,3)+2)&lt;&gt;""),
SUBSTITUTE(    artwork.xlsx!$K$1&amp;": '\\n" &amp;
SUBSTITUTE(SUBSTITUTE(SUBSTITUTE(SUBSTITUTE(SUBSTITUTE(INDEX(artwork.xlsx!K:K,QUOTIENT(ROW(A1185)-1,3)+2),"'","\'"),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IF(MOD(ROW(A1185)-1,3)=2,"","")))</f>
        <v/>
      </c>
      <c r="J1190" t="s">
        <v>2088</v>
      </c>
      <c r="U1190" t="e">
        <f t="shared" si="30"/>
        <v>#VALUE!</v>
      </c>
      <c r="V1190" t="str">
        <f t="shared" si="31"/>
        <v xml:space="preserve"> frenchName: "Tombe",  artwork: "http://wiki.dominionstrategy.com/images/5/54/TombArt.jpg"</v>
      </c>
    </row>
    <row r="1191" spans="1:22" x14ac:dyDescent="0.25">
      <c r="A1191" t="str">
        <f>IF(AND(MOD(ROW(A1186)-1,3)=0,INDEX(artwork.xlsx!G:G,QUOTIENT(ROW(A1186)-1,3)+2)&lt;&gt;""),"/* "&amp;INDEX(artwork.xlsx!G:G,QUOTIENT(ROW(A1186)-1,3)+2)&amp;" */","  ")&amp;
IF(AND(INDEX(artwork.xlsx!F:F,QUOTIENT(ROW(A1186)-1,3)+2)&lt;&gt;""),"/* "&amp;INDEX(artwork.xlsx!F:F,QUOTIENT(ROW(A1186)-1,3)+2)&amp;" */","  ")&amp;IF(AND(ISERROR(MATCH("},",B1191:B$5003,0)), ISERROR(MATCH("    ];",$A$5:A1187,0))),"];","")</f>
        <v xml:space="preserve">  /* landscape */</v>
      </c>
      <c r="B1191" t="str">
        <f t="shared" si="29"/>
        <v>{</v>
      </c>
      <c r="C1191" s="18" t="str">
        <f>IF(AND(MOD(ROW(A1186)-1,3)=0, INDEX(artwork.xlsx!J:J,QUOTIENT(ROW(A1186)-1,3)+2)&lt;&gt;""),
     artwork.xlsx!$H$1&amp;": """ &amp;SUBSTITUTE(INDEX(artwork.xlsx!H:H,QUOTIENT(ROW(A1186)-1,3)+2)," ","") &amp;""",  " &amp;
     artwork.xlsx!$J$1&amp; ": """ &amp; INDEX(artwork.xlsx!J:J,QUOTIENT(ROW(A1186)-1,3)+2) &amp;""",  " &amp;
     artwork.xlsx!$L$1&amp; ": """ &amp; SUBSTITUTE(IF(LEFT(INDEX(artwork.xlsx!L:L,QUOTIENT(ROW(A1186)-1,3)+2),4)="http","",artwork.xlsx!$M$1) &amp; INDEX(artwork.xlsx!L:L,QUOTIENT(ROW(A1186)-1,3)+2),artwork.xlsx!$N$1,"") &amp; """,",
 IF(AND(MOD(ROW(A1186)-1,3)=1,INDEX(artwork.xlsx!J:J,QUOTIENT(ROW(A1186)-1,3)+2)&lt;&gt;""),
SUBSTITUTE(    artwork.xlsx!$K$1&amp;": '\\n" &amp;
SUBSTITUTE(SUBSTITUTE(SUBSTITUTE(SUBSTITUTE(SUBSTITUTE(INDEX(artwork.xlsx!K:K,QUOTIENT(ROW(A1186)-1,3)+2),"'","\'"),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IF(MOD(ROW(A1186)-1,3)=2,"","")))</f>
        <v>id: "tomb",  frenchName: "Tombe",  artwork: "http://wiki.dominionstrategy.com/images/5/54/TombArt.jpg",</v>
      </c>
      <c r="J1191" t="s">
        <v>1679</v>
      </c>
      <c r="K1191" t="s">
        <v>2203</v>
      </c>
      <c r="U1191" t="str">
        <f t="shared" si="30"/>
        <v>tomb</v>
      </c>
      <c r="V1191" t="str">
        <f t="shared" si="31"/>
        <v>&lt;div class="landscape-text" style="top:14px;"&gt;&lt;div style="display:inline;"&gt;&lt;div style="display:inline; font-size:21px;"&gt;Lorsque vous écartez une carte,         .&lt;/div&gt;&lt;/div&gt;&lt;br&gt;&lt;div class="card-text-vp-icon-container" style="display:inline; transform:scale(0.18); top:7px;left:353px;"&gt;&lt;div class="card-text-vp-text-container"&gt;&lt;div class="card-text-vp-text" style="top:8px;"&gt;+1&lt;/div&gt;&lt;/div&gt;&lt;div class="card-text-vp-icon"&gt;&lt;/div&gt;&lt;/div&gt;&lt;/div&gt;</v>
      </c>
    </row>
    <row r="1192" spans="1:22" ht="105" x14ac:dyDescent="0.25">
      <c r="A1192" t="str">
        <f>IF(AND(MOD(ROW(A1187)-1,3)=0,INDEX(artwork.xlsx!G:G,QUOTIENT(ROW(A1187)-1,3)+2)&lt;&gt;""),"/* "&amp;INDEX(artwork.xlsx!G:G,QUOTIENT(ROW(A1187)-1,3)+2)&amp;" */","  ")&amp;
IF(AND(INDEX(artwork.xlsx!F:F,QUOTIENT(ROW(A1187)-1,3)+2)&lt;&gt;""),"/* "&amp;INDEX(artwork.xlsx!F:F,QUOTIENT(ROW(A1187)-1,3)+2)&amp;" */","  ")&amp;IF(AND(ISERROR(MATCH("},",B1192:B$5003,0)), ISERROR(MATCH("    ];",$A$5:A1191,0))),"];","")</f>
        <v xml:space="preserve">  /* landscape */</v>
      </c>
      <c r="B1192" t="str">
        <f t="shared" si="29"/>
        <v/>
      </c>
      <c r="C1192" s="18" t="str">
        <f>IF(AND(MOD(ROW(A1187)-1,3)=0, INDEX(artwork.xlsx!J:J,QUOTIENT(ROW(A1187)-1,3)+2)&lt;&gt;""),
     artwork.xlsx!$H$1&amp;": """ &amp;SUBSTITUTE(INDEX(artwork.xlsx!H:H,QUOTIENT(ROW(A1187)-1,3)+2)," ","") &amp;""",  " &amp;
     artwork.xlsx!$J$1&amp; ": """ &amp; INDEX(artwork.xlsx!J:J,QUOTIENT(ROW(A1187)-1,3)+2) &amp;""",  " &amp;
     artwork.xlsx!$L$1&amp; ": """ &amp; SUBSTITUTE(IF(LEFT(INDEX(artwork.xlsx!L:L,QUOTIENT(ROW(A1187)-1,3)+2),4)="http","",artwork.xlsx!$M$1) &amp; INDEX(artwork.xlsx!L:L,QUOTIENT(ROW(A1187)-1,3)+2),artwork.xlsx!$N$1,"") &amp; """,",
 IF(AND(MOD(ROW(A1187)-1,3)=1,INDEX(artwork.xlsx!J:J,QUOTIENT(ROW(A1187)-1,3)+2)&lt;&gt;""),
SUBSTITUTE(    artwork.xlsx!$K$1&amp;": '\\n" &amp;
SUBSTITUTE(SUBSTITUTE(SUBSTITUTE(SUBSTITUTE(SUBSTITUTE(INDEX(artwork.xlsx!K:K,QUOTIENT(ROW(A1187)-1,3)+2),"'","\'"),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IF(MOD(ROW(A1187)-1,3)=2,"","")))</f>
        <v>text_html: '\
&lt;div class="landscape-text" style="top:14px;"&gt;\
&lt;div style="display:inline;"&gt;&lt;div style="display:inline; font-size:21px;"&gt;Lorsque vous écartez une carte,         .&lt;/div&gt;&lt;/div&gt;&lt;br&gt;\
&lt;div class="card-text-vp-icon-container" style="display:inline; transform:scale(0.18); top:7px;left:353px;"&gt;\
&lt;div class="card-text-vp-text-container"&gt;\
&lt;div class="card-text-vp-text" style="top:8px;"&gt;+1&lt;/div&gt;&lt;/div&gt;\
&lt;div class="card-text-vp-icon"&gt;&lt;/div&gt;&lt;/div&gt;&lt;/div&gt;'</v>
      </c>
      <c r="K1192" t="s">
        <v>2204</v>
      </c>
      <c r="U1192" t="e">
        <f t="shared" si="30"/>
        <v>#VALUE!</v>
      </c>
      <c r="V1192" t="e">
        <f t="shared" si="31"/>
        <v>#VALUE!</v>
      </c>
    </row>
    <row r="1193" spans="1:22" x14ac:dyDescent="0.25">
      <c r="A1193" t="str">
        <f>IF(AND(MOD(ROW(A1188)-1,3)=0,INDEX(artwork.xlsx!G:G,QUOTIENT(ROW(A1188)-1,3)+2)&lt;&gt;""),"/* "&amp;INDEX(artwork.xlsx!G:G,QUOTIENT(ROW(A1188)-1,3)+2)&amp;" */","  ")&amp;
IF(AND(INDEX(artwork.xlsx!F:F,QUOTIENT(ROW(A1188)-1,3)+2)&lt;&gt;""),"/* "&amp;INDEX(artwork.xlsx!F:F,QUOTIENT(ROW(A1188)-1,3)+2)&amp;" */","  ")&amp;IF(AND(ISERROR(MATCH("},",B1193:B$5003,0)), ISERROR(MATCH("    ];",$A$5:A1189,0))),"];","")</f>
        <v xml:space="preserve">  /* landscape */</v>
      </c>
      <c r="B1193" t="str">
        <f t="shared" si="29"/>
        <v>},</v>
      </c>
      <c r="C1193" s="18" t="str">
        <f>IF(AND(MOD(ROW(A1188)-1,3)=0, INDEX(artwork.xlsx!J:J,QUOTIENT(ROW(A1188)-1,3)+2)&lt;&gt;""),
     artwork.xlsx!$H$1&amp;": """ &amp;SUBSTITUTE(INDEX(artwork.xlsx!H:H,QUOTIENT(ROW(A1188)-1,3)+2)," ","") &amp;""",  " &amp;
     artwork.xlsx!$J$1&amp; ": """ &amp; INDEX(artwork.xlsx!J:J,QUOTIENT(ROW(A1188)-1,3)+2) &amp;""",  " &amp;
     artwork.xlsx!$L$1&amp; ": """ &amp; SUBSTITUTE(IF(LEFT(INDEX(artwork.xlsx!L:L,QUOTIENT(ROW(A1188)-1,3)+2),4)="http","",artwork.xlsx!$M$1) &amp; INDEX(artwork.xlsx!L:L,QUOTIENT(ROW(A1188)-1,3)+2),artwork.xlsx!$N$1,"") &amp; """,",
 IF(AND(MOD(ROW(A1188)-1,3)=1,INDEX(artwork.xlsx!J:J,QUOTIENT(ROW(A1188)-1,3)+2)&lt;&gt;""),
SUBSTITUTE(    artwork.xlsx!$K$1&amp;": '\\n" &amp;
SUBSTITUTE(SUBSTITUTE(SUBSTITUTE(SUBSTITUTE(SUBSTITUTE(INDEX(artwork.xlsx!K:K,QUOTIENT(ROW(A1188)-1,3)+2),"'","\'"),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IF(MOD(ROW(A1188)-1,3)=2,"","")))</f>
        <v/>
      </c>
      <c r="J1193" t="s">
        <v>2088</v>
      </c>
      <c r="U1193" t="e">
        <f t="shared" si="30"/>
        <v>#VALUE!</v>
      </c>
      <c r="V1193" t="str">
        <f t="shared" si="31"/>
        <v xml:space="preserve">  frenchName: "Tour",  artwork: "http://wiki.dominionstrategy.com/images/2/2f/TowerArt.jpg"</v>
      </c>
    </row>
    <row r="1194" spans="1:22" x14ac:dyDescent="0.25">
      <c r="A1194" t="str">
        <f>IF(AND(MOD(ROW(A1189)-1,3)=0,INDEX(artwork.xlsx!G:G,QUOTIENT(ROW(A1189)-1,3)+2)&lt;&gt;""),"/* "&amp;INDEX(artwork.xlsx!G:G,QUOTIENT(ROW(A1189)-1,3)+2)&amp;" */","  ")&amp;
IF(AND(INDEX(artwork.xlsx!F:F,QUOTIENT(ROW(A1189)-1,3)+2)&lt;&gt;""),"/* "&amp;INDEX(artwork.xlsx!F:F,QUOTIENT(ROW(A1189)-1,3)+2)&amp;" */","  ")&amp;IF(AND(ISERROR(MATCH("},",B1194:B$5003,0)), ISERROR(MATCH("    ];",$A$5:A1190,0))),"];","")</f>
        <v xml:space="preserve">  /* landscape */</v>
      </c>
      <c r="B1194" t="str">
        <f t="shared" si="29"/>
        <v>{</v>
      </c>
      <c r="C1194" s="18" t="str">
        <f>IF(AND(MOD(ROW(A1189)-1,3)=0, INDEX(artwork.xlsx!J:J,QUOTIENT(ROW(A1189)-1,3)+2)&lt;&gt;""),
     artwork.xlsx!$H$1&amp;": """ &amp;SUBSTITUTE(INDEX(artwork.xlsx!H:H,QUOTIENT(ROW(A1189)-1,3)+2)," ","") &amp;""",  " &amp;
     artwork.xlsx!$J$1&amp; ": """ &amp; INDEX(artwork.xlsx!J:J,QUOTIENT(ROW(A1189)-1,3)+2) &amp;""",  " &amp;
     artwork.xlsx!$L$1&amp; ": """ &amp; SUBSTITUTE(IF(LEFT(INDEX(artwork.xlsx!L:L,QUOTIENT(ROW(A1189)-1,3)+2),4)="http","",artwork.xlsx!$M$1) &amp; INDEX(artwork.xlsx!L:L,QUOTIENT(ROW(A1189)-1,3)+2),artwork.xlsx!$N$1,"") &amp; """,",
 IF(AND(MOD(ROW(A1189)-1,3)=1,INDEX(artwork.xlsx!J:J,QUOTIENT(ROW(A1189)-1,3)+2)&lt;&gt;""),
SUBSTITUTE(    artwork.xlsx!$K$1&amp;": '\\n" &amp;
SUBSTITUTE(SUBSTITUTE(SUBSTITUTE(SUBSTITUTE(SUBSTITUTE(INDEX(artwork.xlsx!K:K,QUOTIENT(ROW(A1189)-1,3)+2),"'","\'"),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IF(MOD(ROW(A1189)-1,3)=2,"","")))</f>
        <v>id: "tower",  frenchName: "Tour",  artwork: "http://wiki.dominionstrategy.com/images/2/2f/TowerArt.jpg",</v>
      </c>
      <c r="J1194" t="s">
        <v>1679</v>
      </c>
      <c r="K1194" t="s">
        <v>2205</v>
      </c>
      <c r="U1194" t="str">
        <f t="shared" si="30"/>
        <v>tower</v>
      </c>
      <c r="V1194" t="str">
        <f t="shared" si="31"/>
        <v>&lt;div class="landscape-text" style="top:5px;"&gt;&lt;div style="line-height:22px;"&gt;&lt;div style="display:inline;"&gt;&lt;div style="display:inline; font-size:18.5px;"&gt;Pour le décompte,        par carte non-Victoire&lt;/div&gt;&lt;/div&gt;&lt;br&gt;&lt;div style="display:inline;"&gt;&lt;div style="display:inline; font-size:18.5px;"&gt;dont la pile de la réserve est vide que vous avez.&lt;/div&gt;&lt;/div&gt;&lt;br&gt;&lt;/div&gt;&lt;div class="card-text-vp-icon-container" style="display:inline; transform:scale(0.17); top:5px;left:200px;"&gt;&lt;div class="card-text-vp-text-container"&gt;&lt;div class="card-text-vp-text" style="top:8px;"&gt;1&lt;/div&gt;&lt;/div&gt;&lt;div class="card-text-vp-icon"&gt;&lt;/div&gt;&lt;/div&gt;&lt;/div&gt;</v>
      </c>
    </row>
    <row r="1195" spans="1:22" ht="135" x14ac:dyDescent="0.25">
      <c r="A1195" t="str">
        <f>IF(AND(MOD(ROW(A1190)-1,3)=0,INDEX(artwork.xlsx!G:G,QUOTIENT(ROW(A1190)-1,3)+2)&lt;&gt;""),"/* "&amp;INDEX(artwork.xlsx!G:G,QUOTIENT(ROW(A1190)-1,3)+2)&amp;" */","  ")&amp;
IF(AND(INDEX(artwork.xlsx!F:F,QUOTIENT(ROW(A1190)-1,3)+2)&lt;&gt;""),"/* "&amp;INDEX(artwork.xlsx!F:F,QUOTIENT(ROW(A1190)-1,3)+2)&amp;" */","  ")&amp;IF(AND(ISERROR(MATCH("},",B1195:B$5003,0)), ISERROR(MATCH("    ];",$A$5:A1194,0))),"];","")</f>
        <v xml:space="preserve">  /* landscape */</v>
      </c>
      <c r="B1195" t="str">
        <f t="shared" si="29"/>
        <v/>
      </c>
      <c r="C1195" s="18" t="str">
        <f>IF(AND(MOD(ROW(A1190)-1,3)=0, INDEX(artwork.xlsx!J:J,QUOTIENT(ROW(A1190)-1,3)+2)&lt;&gt;""),
     artwork.xlsx!$H$1&amp;": """ &amp;SUBSTITUTE(INDEX(artwork.xlsx!H:H,QUOTIENT(ROW(A1190)-1,3)+2)," ","") &amp;""",  " &amp;
     artwork.xlsx!$J$1&amp; ": """ &amp; INDEX(artwork.xlsx!J:J,QUOTIENT(ROW(A1190)-1,3)+2) &amp;""",  " &amp;
     artwork.xlsx!$L$1&amp; ": """ &amp; SUBSTITUTE(IF(LEFT(INDEX(artwork.xlsx!L:L,QUOTIENT(ROW(A1190)-1,3)+2),4)="http","",artwork.xlsx!$M$1) &amp; INDEX(artwork.xlsx!L:L,QUOTIENT(ROW(A1190)-1,3)+2),artwork.xlsx!$N$1,"") &amp; """,",
 IF(AND(MOD(ROW(A1190)-1,3)=1,INDEX(artwork.xlsx!J:J,QUOTIENT(ROW(A1190)-1,3)+2)&lt;&gt;""),
SUBSTITUTE(    artwork.xlsx!$K$1&amp;": '\\n" &amp;
SUBSTITUTE(SUBSTITUTE(SUBSTITUTE(SUBSTITUTE(SUBSTITUTE(INDEX(artwork.xlsx!K:K,QUOTIENT(ROW(A1190)-1,3)+2),"'","\'"),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IF(MOD(ROW(A1190)-1,3)=2,"","")))</f>
        <v>text_html: '\
&lt;div class="landscape-text" style="top:5px;"&gt;&lt;div style="line-height:22px;"&gt;\
&lt;div style="display:inline;"&gt;&lt;div style="display:inline; font-size:18.5px;"&gt;Pour le décompte,        par carte non-Victoire&lt;/div&gt;&lt;/div&gt;&lt;br&gt;\
&lt;div style="display:inline;"&gt;&lt;div style="display:inline; font-size:18.5px;"&gt;dont la pile de la réserve est vide que vous avez.&lt;/div&gt;&lt;/div&gt;&lt;br&gt;\
&lt;/div&gt;\
&lt;div class="card-text-vp-icon-container" style="display:inline; transform:scale(0.17); top:5px;left:200px;"&gt;\
&lt;div class="card-text-vp-text-container"&gt;\
&lt;div class="card-text-vp-text" style="top:8px;"&gt;1&lt;/div&gt;&lt;/div&gt;\
&lt;div class="card-text-vp-icon"&gt;&lt;/div&gt;&lt;/div&gt;&lt;/div&gt;'</v>
      </c>
      <c r="K1195" t="s">
        <v>2206</v>
      </c>
      <c r="U1195" t="e">
        <f t="shared" si="30"/>
        <v>#VALUE!</v>
      </c>
      <c r="V1195" t="e">
        <f t="shared" si="31"/>
        <v>#VALUE!</v>
      </c>
    </row>
    <row r="1196" spans="1:22" x14ac:dyDescent="0.25">
      <c r="A1196" t="str">
        <f>IF(AND(MOD(ROW(A1191)-1,3)=0,INDEX(artwork.xlsx!G:G,QUOTIENT(ROW(A1191)-1,3)+2)&lt;&gt;""),"/* "&amp;INDEX(artwork.xlsx!G:G,QUOTIENT(ROW(A1191)-1,3)+2)&amp;" */","  ")&amp;
IF(AND(INDEX(artwork.xlsx!F:F,QUOTIENT(ROW(A1191)-1,3)+2)&lt;&gt;""),"/* "&amp;INDEX(artwork.xlsx!F:F,QUOTIENT(ROW(A1191)-1,3)+2)&amp;" */","  ")&amp;IF(AND(ISERROR(MATCH("},",B1196:B$5003,0)), ISERROR(MATCH("    ];",$A$5:A1192,0))),"];","")</f>
        <v xml:space="preserve">  /* landscape */</v>
      </c>
      <c r="B1196" t="str">
        <f t="shared" si="29"/>
        <v>},</v>
      </c>
      <c r="C1196" s="18" t="str">
        <f>IF(AND(MOD(ROW(A1191)-1,3)=0, INDEX(artwork.xlsx!J:J,QUOTIENT(ROW(A1191)-1,3)+2)&lt;&gt;""),
     artwork.xlsx!$H$1&amp;": """ &amp;SUBSTITUTE(INDEX(artwork.xlsx!H:H,QUOTIENT(ROW(A1191)-1,3)+2)," ","") &amp;""",  " &amp;
     artwork.xlsx!$J$1&amp; ": """ &amp; INDEX(artwork.xlsx!J:J,QUOTIENT(ROW(A1191)-1,3)+2) &amp;""",  " &amp;
     artwork.xlsx!$L$1&amp; ": """ &amp; SUBSTITUTE(IF(LEFT(INDEX(artwork.xlsx!L:L,QUOTIENT(ROW(A1191)-1,3)+2),4)="http","",artwork.xlsx!$M$1) &amp; INDEX(artwork.xlsx!L:L,QUOTIENT(ROW(A1191)-1,3)+2),artwork.xlsx!$N$1,"") &amp; """,",
 IF(AND(MOD(ROW(A1191)-1,3)=1,INDEX(artwork.xlsx!J:J,QUOTIENT(ROW(A1191)-1,3)+2)&lt;&gt;""),
SUBSTITUTE(    artwork.xlsx!$K$1&amp;": '\\n" &amp;
SUBSTITUTE(SUBSTITUTE(SUBSTITUTE(SUBSTITUTE(SUBSTITUTE(INDEX(artwork.xlsx!K:K,QUOTIENT(ROW(A1191)-1,3)+2),"'","\'"),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IF(MOD(ROW(A1191)-1,3)=2,"","")))</f>
        <v/>
      </c>
      <c r="J1196" t="s">
        <v>2088</v>
      </c>
      <c r="U1196" t="e">
        <f t="shared" si="30"/>
        <v>#VALUE!</v>
      </c>
      <c r="V1196" t="str">
        <f t="shared" si="31"/>
        <v>alarch",  frenchName: "Arc de triomphe",  artwork: "http://wiki.dominionstrategy.com/images/c/cb/Triumphal_ArchArt.jpg"</v>
      </c>
    </row>
    <row r="1197" spans="1:22" x14ac:dyDescent="0.25">
      <c r="A1197" t="str">
        <f>IF(AND(MOD(ROW(A1192)-1,3)=0,INDEX(artwork.xlsx!G:G,QUOTIENT(ROW(A1192)-1,3)+2)&lt;&gt;""),"/* "&amp;INDEX(artwork.xlsx!G:G,QUOTIENT(ROW(A1192)-1,3)+2)&amp;" */","  ")&amp;
IF(AND(INDEX(artwork.xlsx!F:F,QUOTIENT(ROW(A1192)-1,3)+2)&lt;&gt;""),"/* "&amp;INDEX(artwork.xlsx!F:F,QUOTIENT(ROW(A1192)-1,3)+2)&amp;" */","  ")&amp;IF(AND(ISERROR(MATCH("},",B1197:B$5003,0)), ISERROR(MATCH("    ];",$A$5:A1193,0))),"];","")</f>
        <v xml:space="preserve">  /* landscape */</v>
      </c>
      <c r="B1197" t="str">
        <f t="shared" si="29"/>
        <v>{</v>
      </c>
      <c r="C1197" s="18" t="str">
        <f>IF(AND(MOD(ROW(A1192)-1,3)=0, INDEX(artwork.xlsx!J:J,QUOTIENT(ROW(A1192)-1,3)+2)&lt;&gt;""),
     artwork.xlsx!$H$1&amp;": """ &amp;SUBSTITUTE(INDEX(artwork.xlsx!H:H,QUOTIENT(ROW(A1192)-1,3)+2)," ","") &amp;""",  " &amp;
     artwork.xlsx!$J$1&amp; ": """ &amp; INDEX(artwork.xlsx!J:J,QUOTIENT(ROW(A1192)-1,3)+2) &amp;""",  " &amp;
     artwork.xlsx!$L$1&amp; ": """ &amp; SUBSTITUTE(IF(LEFT(INDEX(artwork.xlsx!L:L,QUOTIENT(ROW(A1192)-1,3)+2),4)="http","",artwork.xlsx!$M$1) &amp; INDEX(artwork.xlsx!L:L,QUOTIENT(ROW(A1192)-1,3)+2),artwork.xlsx!$N$1,"") &amp; """,",
 IF(AND(MOD(ROW(A1192)-1,3)=1,INDEX(artwork.xlsx!J:J,QUOTIENT(ROW(A1192)-1,3)+2)&lt;&gt;""),
SUBSTITUTE(    artwork.xlsx!$K$1&amp;": '\\n" &amp;
SUBSTITUTE(SUBSTITUTE(SUBSTITUTE(SUBSTITUTE(SUBSTITUTE(INDEX(artwork.xlsx!K:K,QUOTIENT(ROW(A1192)-1,3)+2),"'","\'"),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IF(MOD(ROW(A1192)-1,3)=2,"","")))</f>
        <v>id: "triumphalarch",  frenchName: "Arc de triomphe",  artwork: "http://wiki.dominionstrategy.com/images/c/cb/Triumphal_ArchArt.jpg",</v>
      </c>
      <c r="J1197" t="s">
        <v>1679</v>
      </c>
      <c r="K1197" t="s">
        <v>2207</v>
      </c>
      <c r="U1197" t="str">
        <f t="shared" si="30"/>
        <v>triumphalarch</v>
      </c>
      <c r="V1197" t="str">
        <f t="shared" si="31"/>
        <v>&lt;div class="landscape-text" style="top:5px;"&gt;&lt;div style="line-height:22px;"&gt;&lt;div style="display:inline;"&gt;&lt;div style="display:inline; font-size:18.5px;"&gt;Pour le décompte,          par exemplaire de la deuxième&lt;/div&gt;&lt;/div&gt;&lt;br&gt;&lt;div style="display:inline;"&gt;&lt;div style="display:inline; font-size:18.5px;"&gt;carte Action la plus fréquente parmi vos cartes.&lt;/div&gt;&lt;/div&gt;&lt;br&gt;&lt;/div&gt;&lt;div class="card-text-vp-icon-container" style="display:inline; transform:scale(0.17); top:5px;left:170px;"&gt;&lt;div class="card-text-vp-text-container"&gt;&lt;div class="card-text-vp-text" style="top:8px;"&gt;3&lt;/div&gt;&lt;/div&gt;&lt;div class="card-text-vp-icon"&gt;&lt;/div&gt;&lt;/div&gt;&lt;/div&gt;</v>
      </c>
    </row>
    <row r="1198" spans="1:22" ht="135" x14ac:dyDescent="0.25">
      <c r="A1198" t="str">
        <f>IF(AND(MOD(ROW(A1193)-1,3)=0,INDEX(artwork.xlsx!G:G,QUOTIENT(ROW(A1193)-1,3)+2)&lt;&gt;""),"/* "&amp;INDEX(artwork.xlsx!G:G,QUOTIENT(ROW(A1193)-1,3)+2)&amp;" */","  ")&amp;
IF(AND(INDEX(artwork.xlsx!F:F,QUOTIENT(ROW(A1193)-1,3)+2)&lt;&gt;""),"/* "&amp;INDEX(artwork.xlsx!F:F,QUOTIENT(ROW(A1193)-1,3)+2)&amp;" */","  ")&amp;IF(AND(ISERROR(MATCH("},",B1198:B$5003,0)), ISERROR(MATCH("    ];",$A$5:A1197,0))),"];","")</f>
        <v xml:space="preserve">  /* landscape */</v>
      </c>
      <c r="B1198" t="str">
        <f t="shared" si="29"/>
        <v/>
      </c>
      <c r="C1198" s="18" t="str">
        <f>IF(AND(MOD(ROW(A1193)-1,3)=0, INDEX(artwork.xlsx!J:J,QUOTIENT(ROW(A1193)-1,3)+2)&lt;&gt;""),
     artwork.xlsx!$H$1&amp;": """ &amp;SUBSTITUTE(INDEX(artwork.xlsx!H:H,QUOTIENT(ROW(A1193)-1,3)+2)," ","") &amp;""",  " &amp;
     artwork.xlsx!$J$1&amp; ": """ &amp; INDEX(artwork.xlsx!J:J,QUOTIENT(ROW(A1193)-1,3)+2) &amp;""",  " &amp;
     artwork.xlsx!$L$1&amp; ": """ &amp; SUBSTITUTE(IF(LEFT(INDEX(artwork.xlsx!L:L,QUOTIENT(ROW(A1193)-1,3)+2),4)="http","",artwork.xlsx!$M$1) &amp; INDEX(artwork.xlsx!L:L,QUOTIENT(ROW(A1193)-1,3)+2),artwork.xlsx!$N$1,"") &amp; """,",
 IF(AND(MOD(ROW(A1193)-1,3)=1,INDEX(artwork.xlsx!J:J,QUOTIENT(ROW(A1193)-1,3)+2)&lt;&gt;""),
SUBSTITUTE(    artwork.xlsx!$K$1&amp;": '\\n" &amp;
SUBSTITUTE(SUBSTITUTE(SUBSTITUTE(SUBSTITUTE(SUBSTITUTE(INDEX(artwork.xlsx!K:K,QUOTIENT(ROW(A1193)-1,3)+2),"'","\'"),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IF(MOD(ROW(A1193)-1,3)=2,"","")))</f>
        <v>text_html: '\
&lt;div class="landscape-text" style="top:5px;"&gt;&lt;div style="line-height:22px;"&gt;\
&lt;div style="display:inline;"&gt;&lt;div style="display:inline; font-size:18.5px;"&gt;Pour le décompte,          par exemplaire de la deuxième&lt;/div&gt;&lt;/div&gt;&lt;br&gt;\
&lt;div style="display:inline;"&gt;&lt;div style="display:inline; font-size:18.5px;"&gt;carte Action la plus fréquente parmi vos cartes.&lt;/div&gt;&lt;/div&gt;&lt;br&gt;\
&lt;/div&gt;\
&lt;div class="card-text-vp-icon-container" style="display:inline; transform:scale(0.17); top:5px;left:170px;"&gt;\
&lt;div class="card-text-vp-text-container"&gt;\
&lt;div class="card-text-vp-text" style="top:8px;"&gt;3&lt;/div&gt;&lt;/div&gt;\
&lt;div class="card-text-vp-icon"&gt;&lt;/div&gt;&lt;/div&gt;&lt;/div&gt;'</v>
      </c>
      <c r="K1198" t="s">
        <v>2208</v>
      </c>
      <c r="U1198" t="e">
        <f t="shared" si="30"/>
        <v>#VALUE!</v>
      </c>
      <c r="V1198" t="e">
        <f t="shared" si="31"/>
        <v>#VALUE!</v>
      </c>
    </row>
    <row r="1199" spans="1:22" x14ac:dyDescent="0.25">
      <c r="A1199" t="str">
        <f>IF(AND(MOD(ROW(A1194)-1,3)=0,INDEX(artwork.xlsx!G:G,QUOTIENT(ROW(A1194)-1,3)+2)&lt;&gt;""),"/* "&amp;INDEX(artwork.xlsx!G:G,QUOTIENT(ROW(A1194)-1,3)+2)&amp;" */","  ")&amp;
IF(AND(INDEX(artwork.xlsx!F:F,QUOTIENT(ROW(A1194)-1,3)+2)&lt;&gt;""),"/* "&amp;INDEX(artwork.xlsx!F:F,QUOTIENT(ROW(A1194)-1,3)+2)&amp;" */","  ")&amp;IF(AND(ISERROR(MATCH("},",B1199:B$5003,0)), ISERROR(MATCH("    ];",$A$5:A1195,0))),"];","")</f>
        <v xml:space="preserve">  /* landscape */</v>
      </c>
      <c r="B1199" t="str">
        <f t="shared" si="29"/>
        <v>},</v>
      </c>
      <c r="C1199" s="18" t="str">
        <f>IF(AND(MOD(ROW(A1194)-1,3)=0, INDEX(artwork.xlsx!J:J,QUOTIENT(ROW(A1194)-1,3)+2)&lt;&gt;""),
     artwork.xlsx!$H$1&amp;": """ &amp;SUBSTITUTE(INDEX(artwork.xlsx!H:H,QUOTIENT(ROW(A1194)-1,3)+2)," ","") &amp;""",  " &amp;
     artwork.xlsx!$J$1&amp; ": """ &amp; INDEX(artwork.xlsx!J:J,QUOTIENT(ROW(A1194)-1,3)+2) &amp;""",  " &amp;
     artwork.xlsx!$L$1&amp; ": """ &amp; SUBSTITUTE(IF(LEFT(INDEX(artwork.xlsx!L:L,QUOTIENT(ROW(A1194)-1,3)+2),4)="http","",artwork.xlsx!$M$1) &amp; INDEX(artwork.xlsx!L:L,QUOTIENT(ROW(A1194)-1,3)+2),artwork.xlsx!$N$1,"") &amp; """,",
 IF(AND(MOD(ROW(A1194)-1,3)=1,INDEX(artwork.xlsx!J:J,QUOTIENT(ROW(A1194)-1,3)+2)&lt;&gt;""),
SUBSTITUTE(    artwork.xlsx!$K$1&amp;": '\\n" &amp;
SUBSTITUTE(SUBSTITUTE(SUBSTITUTE(SUBSTITUTE(SUBSTITUTE(INDEX(artwork.xlsx!K:K,QUOTIENT(ROW(A1194)-1,3)+2),"'","\'"),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IF(MOD(ROW(A1194)-1,3)=2,"","")))</f>
        <v/>
      </c>
      <c r="J1199" t="s">
        <v>2088</v>
      </c>
      <c r="U1199" t="e">
        <f t="shared" si="30"/>
        <v>#VALUE!</v>
      </c>
      <c r="V1199" t="str">
        <f t="shared" si="31"/>
        <v xml:space="preserve"> frenchName: "Rempart",  artwork: "http://wiki.dominionstrategy.com/images/8/8d/WallArt.jpg"</v>
      </c>
    </row>
    <row r="1200" spans="1:22" x14ac:dyDescent="0.25">
      <c r="A1200" t="str">
        <f>IF(AND(MOD(ROW(A1195)-1,3)=0,INDEX(artwork.xlsx!G:G,QUOTIENT(ROW(A1195)-1,3)+2)&lt;&gt;""),"/* "&amp;INDEX(artwork.xlsx!G:G,QUOTIENT(ROW(A1195)-1,3)+2)&amp;" */","  ")&amp;
IF(AND(INDEX(artwork.xlsx!F:F,QUOTIENT(ROW(A1195)-1,3)+2)&lt;&gt;""),"/* "&amp;INDEX(artwork.xlsx!F:F,QUOTIENT(ROW(A1195)-1,3)+2)&amp;" */","  ")&amp;IF(AND(ISERROR(MATCH("},",B1200:B$5003,0)), ISERROR(MATCH("    ];",$A$5:A1196,0))),"];","")</f>
        <v xml:space="preserve">  /* landscape */</v>
      </c>
      <c r="B1200" t="str">
        <f t="shared" si="29"/>
        <v>{</v>
      </c>
      <c r="C1200" s="18" t="str">
        <f>IF(AND(MOD(ROW(A1195)-1,3)=0, INDEX(artwork.xlsx!J:J,QUOTIENT(ROW(A1195)-1,3)+2)&lt;&gt;""),
     artwork.xlsx!$H$1&amp;": """ &amp;SUBSTITUTE(INDEX(artwork.xlsx!H:H,QUOTIENT(ROW(A1195)-1,3)+2)," ","") &amp;""",  " &amp;
     artwork.xlsx!$J$1&amp; ": """ &amp; INDEX(artwork.xlsx!J:J,QUOTIENT(ROW(A1195)-1,3)+2) &amp;""",  " &amp;
     artwork.xlsx!$L$1&amp; ": """ &amp; SUBSTITUTE(IF(LEFT(INDEX(artwork.xlsx!L:L,QUOTIENT(ROW(A1195)-1,3)+2),4)="http","",artwork.xlsx!$M$1) &amp; INDEX(artwork.xlsx!L:L,QUOTIENT(ROW(A1195)-1,3)+2),artwork.xlsx!$N$1,"") &amp; """,",
 IF(AND(MOD(ROW(A1195)-1,3)=1,INDEX(artwork.xlsx!J:J,QUOTIENT(ROW(A1195)-1,3)+2)&lt;&gt;""),
SUBSTITUTE(    artwork.xlsx!$K$1&amp;": '\\n" &amp;
SUBSTITUTE(SUBSTITUTE(SUBSTITUTE(SUBSTITUTE(SUBSTITUTE(INDEX(artwork.xlsx!K:K,QUOTIENT(ROW(A1195)-1,3)+2),"'","\'"),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IF(MOD(ROW(A1195)-1,3)=2,"","")))</f>
        <v>id: "wall",  frenchName: "Rempart",  artwork: "http://wiki.dominionstrategy.com/images/8/8d/WallArt.jpg",</v>
      </c>
      <c r="J1200" t="s">
        <v>1679</v>
      </c>
      <c r="K1200" t="s">
        <v>2209</v>
      </c>
      <c r="U1200" t="str">
        <f t="shared" si="30"/>
        <v>wall</v>
      </c>
      <c r="V1200" t="str">
        <f t="shared" si="31"/>
        <v>&lt;div class="landscape-text" style="top:5px;"&gt;&lt;div style="line-height:22px;"&gt;&lt;div style="display:inline;"&gt;&lt;div style="display:inline; font-size:18.5px;"&gt;Pour le décompte,         par carte, hormis&lt;/div&gt;&lt;/div&gt;&lt;br&gt;&lt;div style="display:inline;"&gt;&lt;div style="display:inline; font-size:18.5px;"&gt;les 15 premières.&lt;/div&gt;&lt;/div&gt;&lt;br&gt;&lt;/div&gt;&lt;div class="card-text-vp-icon-container" style="display:inline; transform:scale(0.17); top:5px;left:225px;"&gt;&lt;div class="card-text-vp-text-container"&gt;&lt;div class="card-text-vp-text" style="top:8px;"&gt;-1&lt;/div&gt;&lt;/div&gt;&lt;div class="card-text-vp-icon"&gt;&lt;/div&gt;&lt;/div&gt;&lt;/div&gt;</v>
      </c>
    </row>
    <row r="1201" spans="1:22" ht="135" x14ac:dyDescent="0.25">
      <c r="A1201" t="str">
        <f>IF(AND(MOD(ROW(A1196)-1,3)=0,INDEX(artwork.xlsx!G:G,QUOTIENT(ROW(A1196)-1,3)+2)&lt;&gt;""),"/* "&amp;INDEX(artwork.xlsx!G:G,QUOTIENT(ROW(A1196)-1,3)+2)&amp;" */","  ")&amp;
IF(AND(INDEX(artwork.xlsx!F:F,QUOTIENT(ROW(A1196)-1,3)+2)&lt;&gt;""),"/* "&amp;INDEX(artwork.xlsx!F:F,QUOTIENT(ROW(A1196)-1,3)+2)&amp;" */","  ")&amp;IF(AND(ISERROR(MATCH("},",B1201:B$5003,0)), ISERROR(MATCH("    ];",$A$5:A1200,0))),"];","")</f>
        <v xml:space="preserve">  /* landscape */</v>
      </c>
      <c r="B1201" t="str">
        <f t="shared" si="29"/>
        <v/>
      </c>
      <c r="C1201" s="18" t="str">
        <f>IF(AND(MOD(ROW(A1196)-1,3)=0, INDEX(artwork.xlsx!J:J,QUOTIENT(ROW(A1196)-1,3)+2)&lt;&gt;""),
     artwork.xlsx!$H$1&amp;": """ &amp;SUBSTITUTE(INDEX(artwork.xlsx!H:H,QUOTIENT(ROW(A1196)-1,3)+2)," ","") &amp;""",  " &amp;
     artwork.xlsx!$J$1&amp; ": """ &amp; INDEX(artwork.xlsx!J:J,QUOTIENT(ROW(A1196)-1,3)+2) &amp;""",  " &amp;
     artwork.xlsx!$L$1&amp; ": """ &amp; SUBSTITUTE(IF(LEFT(INDEX(artwork.xlsx!L:L,QUOTIENT(ROW(A1196)-1,3)+2),4)="http","",artwork.xlsx!$M$1) &amp; INDEX(artwork.xlsx!L:L,QUOTIENT(ROW(A1196)-1,3)+2),artwork.xlsx!$N$1,"") &amp; """,",
 IF(AND(MOD(ROW(A1196)-1,3)=1,INDEX(artwork.xlsx!J:J,QUOTIENT(ROW(A1196)-1,3)+2)&lt;&gt;""),
SUBSTITUTE(    artwork.xlsx!$K$1&amp;": '\\n" &amp;
SUBSTITUTE(SUBSTITUTE(SUBSTITUTE(SUBSTITUTE(SUBSTITUTE(INDEX(artwork.xlsx!K:K,QUOTIENT(ROW(A1196)-1,3)+2),"'","\'"),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IF(MOD(ROW(A1196)-1,3)=2,"","")))</f>
        <v>text_html: '\
&lt;div class="landscape-text" style="top:5px;"&gt;&lt;div style="line-height:22px;"&gt;\
&lt;div style="display:inline;"&gt;&lt;div style="display:inline; font-size:18.5px;"&gt;Pour le décompte,         par carte, hormis&lt;/div&gt;&lt;/div&gt;&lt;br&gt;\
&lt;div style="display:inline;"&gt;&lt;div style="display:inline; font-size:18.5px;"&gt;les 15 premières.&lt;/div&gt;&lt;/div&gt;&lt;br&gt;\
&lt;/div&gt;\
&lt;div class="card-text-vp-icon-container" style="display:inline; transform:scale(0.17); top:5px;left:225px;"&gt;\
&lt;div class="card-text-vp-text-container"&gt;\
&lt;div class="card-text-vp-text" style="top:8px;"&gt;-1&lt;/div&gt;&lt;/div&gt;\
&lt;div class="card-text-vp-icon"&gt;&lt;/div&gt;&lt;/div&gt;&lt;/div&gt;'</v>
      </c>
      <c r="K1201" t="s">
        <v>2210</v>
      </c>
      <c r="U1201" t="e">
        <f t="shared" si="30"/>
        <v>#VALUE!</v>
      </c>
      <c r="V1201" t="e">
        <f t="shared" si="31"/>
        <v>#VALUE!</v>
      </c>
    </row>
    <row r="1202" spans="1:22" x14ac:dyDescent="0.25">
      <c r="A1202" t="str">
        <f>IF(AND(MOD(ROW(A1197)-1,3)=0,INDEX(artwork.xlsx!G:G,QUOTIENT(ROW(A1197)-1,3)+2)&lt;&gt;""),"/* "&amp;INDEX(artwork.xlsx!G:G,QUOTIENT(ROW(A1197)-1,3)+2)&amp;" */","  ")&amp;
IF(AND(INDEX(artwork.xlsx!F:F,QUOTIENT(ROW(A1197)-1,3)+2)&lt;&gt;""),"/* "&amp;INDEX(artwork.xlsx!F:F,QUOTIENT(ROW(A1197)-1,3)+2)&amp;" */","  ")&amp;IF(AND(ISERROR(MATCH("},",B1202:B$5003,0)), ISERROR(MATCH("    ];",$A$5:A1198,0))),"];","")</f>
        <v xml:space="preserve">  /* landscape */</v>
      </c>
      <c r="B1202" t="str">
        <f t="shared" si="29"/>
        <v>},</v>
      </c>
      <c r="C1202" s="18" t="str">
        <f>IF(AND(MOD(ROW(A1197)-1,3)=0, INDEX(artwork.xlsx!J:J,QUOTIENT(ROW(A1197)-1,3)+2)&lt;&gt;""),
     artwork.xlsx!$H$1&amp;": """ &amp;SUBSTITUTE(INDEX(artwork.xlsx!H:H,QUOTIENT(ROW(A1197)-1,3)+2)," ","") &amp;""",  " &amp;
     artwork.xlsx!$J$1&amp; ": """ &amp; INDEX(artwork.xlsx!J:J,QUOTIENT(ROW(A1197)-1,3)+2) &amp;""",  " &amp;
     artwork.xlsx!$L$1&amp; ": """ &amp; SUBSTITUTE(IF(LEFT(INDEX(artwork.xlsx!L:L,QUOTIENT(ROW(A1197)-1,3)+2),4)="http","",artwork.xlsx!$M$1) &amp; INDEX(artwork.xlsx!L:L,QUOTIENT(ROW(A1197)-1,3)+2),artwork.xlsx!$N$1,"") &amp; """,",
 IF(AND(MOD(ROW(A1197)-1,3)=1,INDEX(artwork.xlsx!J:J,QUOTIENT(ROW(A1197)-1,3)+2)&lt;&gt;""),
SUBSTITUTE(    artwork.xlsx!$K$1&amp;": '\\n" &amp;
SUBSTITUTE(SUBSTITUTE(SUBSTITUTE(SUBSTITUTE(SUBSTITUTE(INDEX(artwork.xlsx!K:K,QUOTIENT(ROW(A1197)-1,3)+2),"'","\'"),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IF(MOD(ROW(A1197)-1,3)=2,"","")))</f>
        <v/>
      </c>
      <c r="J1202" t="s">
        <v>2088</v>
      </c>
      <c r="U1202" t="e">
        <f t="shared" si="30"/>
        <v>#VALUE!</v>
      </c>
      <c r="V1202" t="str">
        <f t="shared" si="31"/>
        <v>",  frenchName: "Tanière des loups",  artwork: "http://wiki.dominionstrategy.com/images/0/09/Wolf_DenArt.jpg"</v>
      </c>
    </row>
    <row r="1203" spans="1:22" x14ac:dyDescent="0.25">
      <c r="A1203" t="str">
        <f>IF(AND(MOD(ROW(A1198)-1,3)=0,INDEX(artwork.xlsx!G:G,QUOTIENT(ROW(A1198)-1,3)+2)&lt;&gt;""),"/* "&amp;INDEX(artwork.xlsx!G:G,QUOTIENT(ROW(A1198)-1,3)+2)&amp;" */","  ")&amp;
IF(AND(INDEX(artwork.xlsx!F:F,QUOTIENT(ROW(A1198)-1,3)+2)&lt;&gt;""),"/* "&amp;INDEX(artwork.xlsx!F:F,QUOTIENT(ROW(A1198)-1,3)+2)&amp;" */","  ")&amp;IF(AND(ISERROR(MATCH("},",B1203:B$5003,0)), ISERROR(MATCH("    ];",$A$5:A1199,0))),"];","")</f>
        <v xml:space="preserve">  /* landscape */</v>
      </c>
      <c r="B1203" t="str">
        <f t="shared" si="29"/>
        <v>{</v>
      </c>
      <c r="C1203" s="18" t="str">
        <f>IF(AND(MOD(ROW(A1198)-1,3)=0, INDEX(artwork.xlsx!J:J,QUOTIENT(ROW(A1198)-1,3)+2)&lt;&gt;""),
     artwork.xlsx!$H$1&amp;": """ &amp;SUBSTITUTE(INDEX(artwork.xlsx!H:H,QUOTIENT(ROW(A1198)-1,3)+2)," ","") &amp;""",  " &amp;
     artwork.xlsx!$J$1&amp; ": """ &amp; INDEX(artwork.xlsx!J:J,QUOTIENT(ROW(A1198)-1,3)+2) &amp;""",  " &amp;
     artwork.xlsx!$L$1&amp; ": """ &amp; SUBSTITUTE(IF(LEFT(INDEX(artwork.xlsx!L:L,QUOTIENT(ROW(A1198)-1,3)+2),4)="http","",artwork.xlsx!$M$1) &amp; INDEX(artwork.xlsx!L:L,QUOTIENT(ROW(A1198)-1,3)+2),artwork.xlsx!$N$1,"") &amp; """,",
 IF(AND(MOD(ROW(A1198)-1,3)=1,INDEX(artwork.xlsx!J:J,QUOTIENT(ROW(A1198)-1,3)+2)&lt;&gt;""),
SUBSTITUTE(    artwork.xlsx!$K$1&amp;": '\\n" &amp;
SUBSTITUTE(SUBSTITUTE(SUBSTITUTE(SUBSTITUTE(SUBSTITUTE(INDEX(artwork.xlsx!K:K,QUOTIENT(ROW(A1198)-1,3)+2),"'","\'"),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IF(MOD(ROW(A1198)-1,3)=2,"","")))</f>
        <v>id: "wolfden",  frenchName: "Tanière des loups",  artwork: "http://wiki.dominionstrategy.com/images/0/09/Wolf_DenArt.jpg",</v>
      </c>
      <c r="J1203" t="s">
        <v>1679</v>
      </c>
      <c r="K1203" t="s">
        <v>2211</v>
      </c>
      <c r="U1203" t="str">
        <f t="shared" si="30"/>
        <v>wolfden</v>
      </c>
      <c r="V1203" t="str">
        <f t="shared" si="31"/>
        <v>&lt;div class="landscape-text" style="top:5px;"&gt;&lt;div style="line-height:22px;"&gt;&lt;div style="display:inline;"&gt;&lt;div style="display:inline; font-size:18.5px;"&gt;Pour le décompte,         par carte dont vous avez&lt;/div&gt;&lt;/div&gt;&lt;br&gt;&lt;div style="display:inline;"&gt;&lt;div style="display:inline; font-size:18.5px;"&gt;exactement un exemplaire.&lt;/div&gt;&lt;/div&gt;&lt;br&gt;&lt;/div&gt;&lt;div class="card-text-vp-icon-container" style="display:inline; transform:scale(0.17); top:5px;left:195px;"&gt;&lt;div class="card-text-vp-text-container"&gt;&lt;div class="card-text-vp-text" style="top:8px;"&gt;-1&lt;/div&gt;&lt;/div&gt;&lt;div class="card-text-vp-icon"&gt;&lt;/div&gt;&lt;/div&gt;&lt;/div&gt;</v>
      </c>
    </row>
    <row r="1204" spans="1:22" ht="135" x14ac:dyDescent="0.25">
      <c r="A1204" t="str">
        <f>IF(AND(MOD(ROW(A1199)-1,3)=0,INDEX(artwork.xlsx!G:G,QUOTIENT(ROW(A1199)-1,3)+2)&lt;&gt;""),"/* "&amp;INDEX(artwork.xlsx!G:G,QUOTIENT(ROW(A1199)-1,3)+2)&amp;" */","  ")&amp;
IF(AND(INDEX(artwork.xlsx!F:F,QUOTIENT(ROW(A1199)-1,3)+2)&lt;&gt;""),"/* "&amp;INDEX(artwork.xlsx!F:F,QUOTIENT(ROW(A1199)-1,3)+2)&amp;" */","  ")&amp;IF(AND(ISERROR(MATCH("},",B1204:B$5003,0)), ISERROR(MATCH("    ];",$A$5:A1203,0))),"];","")</f>
        <v xml:space="preserve">  /* landscape */</v>
      </c>
      <c r="B1204" t="str">
        <f t="shared" si="29"/>
        <v/>
      </c>
      <c r="C1204" s="18" t="str">
        <f>IF(AND(MOD(ROW(A1199)-1,3)=0, INDEX(artwork.xlsx!J:J,QUOTIENT(ROW(A1199)-1,3)+2)&lt;&gt;""),
     artwork.xlsx!$H$1&amp;": """ &amp;SUBSTITUTE(INDEX(artwork.xlsx!H:H,QUOTIENT(ROW(A1199)-1,3)+2)," ","") &amp;""",  " &amp;
     artwork.xlsx!$J$1&amp; ": """ &amp; INDEX(artwork.xlsx!J:J,QUOTIENT(ROW(A1199)-1,3)+2) &amp;""",  " &amp;
     artwork.xlsx!$L$1&amp; ": """ &amp; SUBSTITUTE(IF(LEFT(INDEX(artwork.xlsx!L:L,QUOTIENT(ROW(A1199)-1,3)+2),4)="http","",artwork.xlsx!$M$1) &amp; INDEX(artwork.xlsx!L:L,QUOTIENT(ROW(A1199)-1,3)+2),artwork.xlsx!$N$1,"") &amp; """,",
 IF(AND(MOD(ROW(A1199)-1,3)=1,INDEX(artwork.xlsx!J:J,QUOTIENT(ROW(A1199)-1,3)+2)&lt;&gt;""),
SUBSTITUTE(    artwork.xlsx!$K$1&amp;": '\\n" &amp;
SUBSTITUTE(SUBSTITUTE(SUBSTITUTE(SUBSTITUTE(SUBSTITUTE(INDEX(artwork.xlsx!K:K,QUOTIENT(ROW(A1199)-1,3)+2),"'","\'"),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IF(MOD(ROW(A1199)-1,3)=2,"","")))</f>
        <v>text_html: '\
&lt;div class="landscape-text" style="top:5px;"&gt;&lt;div style="line-height:22px;"&gt;\
&lt;div style="display:inline;"&gt;&lt;div style="display:inline; font-size:18.5px;"&gt;Pour le décompte,         par carte dont vous avez&lt;/div&gt;&lt;/div&gt;&lt;br&gt;\
&lt;div style="display:inline;"&gt;&lt;div style="display:inline; font-size:18.5px;"&gt;exactement un exemplaire.&lt;/div&gt;&lt;/div&gt;&lt;br&gt;\
&lt;/div&gt;\
&lt;div class="card-text-vp-icon-container" style="display:inline; transform:scale(0.17); top:5px;left:195px;"&gt;\
&lt;div class="card-text-vp-text-container"&gt;\
&lt;div class="card-text-vp-text" style="top:8px;"&gt;-1&lt;/div&gt;&lt;/div&gt;\
&lt;div class="card-text-vp-icon"&gt;&lt;/div&gt;&lt;/div&gt;&lt;/div&gt;'</v>
      </c>
      <c r="K1204" t="s">
        <v>2212</v>
      </c>
      <c r="U1204" t="e">
        <f t="shared" si="30"/>
        <v>#VALUE!</v>
      </c>
      <c r="V1204" t="e">
        <f t="shared" si="31"/>
        <v>#VALUE!</v>
      </c>
    </row>
    <row r="1205" spans="1:22" x14ac:dyDescent="0.25">
      <c r="A1205" t="str">
        <f>IF(AND(MOD(ROW(A1200)-1,3)=0,INDEX(artwork.xlsx!G:G,QUOTIENT(ROW(A1200)-1,3)+2)&lt;&gt;""),"/* "&amp;INDEX(artwork.xlsx!G:G,QUOTIENT(ROW(A1200)-1,3)+2)&amp;" */","  ")&amp;
IF(AND(INDEX(artwork.xlsx!F:F,QUOTIENT(ROW(A1200)-1,3)+2)&lt;&gt;""),"/* "&amp;INDEX(artwork.xlsx!F:F,QUOTIENT(ROW(A1200)-1,3)+2)&amp;" */","  ")&amp;IF(AND(ISERROR(MATCH("},",B1205:B$5003,0)), ISERROR(MATCH("    ];",$A$5:A1201,0))),"];","")</f>
        <v xml:space="preserve">  /* landscape */</v>
      </c>
      <c r="B1205" t="str">
        <f t="shared" si="29"/>
        <v>},</v>
      </c>
      <c r="C1205" s="18" t="str">
        <f>IF(AND(MOD(ROW(A1200)-1,3)=0, INDEX(artwork.xlsx!J:J,QUOTIENT(ROW(A1200)-1,3)+2)&lt;&gt;""),
     artwork.xlsx!$H$1&amp;": """ &amp;SUBSTITUTE(INDEX(artwork.xlsx!H:H,QUOTIENT(ROW(A1200)-1,3)+2)," ","") &amp;""",  " &amp;
     artwork.xlsx!$J$1&amp; ": """ &amp; INDEX(artwork.xlsx!J:J,QUOTIENT(ROW(A1200)-1,3)+2) &amp;""",  " &amp;
     artwork.xlsx!$L$1&amp; ": """ &amp; SUBSTITUTE(IF(LEFT(INDEX(artwork.xlsx!L:L,QUOTIENT(ROW(A1200)-1,3)+2),4)="http","",artwork.xlsx!$M$1) &amp; INDEX(artwork.xlsx!L:L,QUOTIENT(ROW(A1200)-1,3)+2),artwork.xlsx!$N$1,"") &amp; """,",
 IF(AND(MOD(ROW(A1200)-1,3)=1,INDEX(artwork.xlsx!J:J,QUOTIENT(ROW(A1200)-1,3)+2)&lt;&gt;""),
SUBSTITUTE(    artwork.xlsx!$K$1&amp;": '\\n" &amp;
SUBSTITUTE(SUBSTITUTE(SUBSTITUTE(SUBSTITUTE(SUBSTITUTE(INDEX(artwork.xlsx!K:K,QUOTIENT(ROW(A1200)-1,3)+2),"'","\'"),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IF(MOD(ROW(A1200)-1,3)=2,"","")))</f>
        <v/>
      </c>
      <c r="J1205" t="s">
        <v>2088</v>
      </c>
      <c r="U1205" t="e">
        <f t="shared" si="30"/>
        <v>#VALUE!</v>
      </c>
      <c r="V1205" t="e">
        <f t="shared" si="31"/>
        <v>#VALUE!</v>
      </c>
    </row>
    <row r="1206" spans="1:22" x14ac:dyDescent="0.25">
      <c r="A1206" t="str">
        <f>IF(AND(MOD(ROW(A1201)-1,3)=0,INDEX(artwork.xlsx!G:G,QUOTIENT(ROW(A1201)-1,3)+2)&lt;&gt;""),"/* "&amp;INDEX(artwork.xlsx!G:G,QUOTIENT(ROW(A1201)-1,3)+2)&amp;" */","  ")&amp;
IF(AND(INDEX(artwork.xlsx!F:F,QUOTIENT(ROW(A1201)-1,3)+2)&lt;&gt;""),"/* "&amp;INDEX(artwork.xlsx!F:F,QUOTIENT(ROW(A1201)-1,3)+2)&amp;" */","  ")&amp;IF(AND(ISERROR(MATCH("},",B1206:B$5003,0)), ISERROR(MATCH("    ];",$A$5:A1202,0))),"];","")</f>
        <v xml:space="preserve">  /* t */</v>
      </c>
      <c r="B1206" t="str">
        <f t="shared" si="29"/>
        <v>{</v>
      </c>
      <c r="C1206" s="18" t="str">
        <f>IF(AND(MOD(ROW(A1201)-1,3)=0, INDEX(artwork.xlsx!J:J,QUOTIENT(ROW(A1201)-1,3)+2)&lt;&gt;""),
     artwork.xlsx!$H$1&amp;": """ &amp;SUBSTITUTE(INDEX(artwork.xlsx!H:H,QUOTIENT(ROW(A1201)-1,3)+2)," ","") &amp;""",  " &amp;
     artwork.xlsx!$J$1&amp; ": """ &amp; INDEX(artwork.xlsx!J:J,QUOTIENT(ROW(A1201)-1,3)+2) &amp;""",  " &amp;
     artwork.xlsx!$L$1&amp; ": """ &amp; SUBSTITUTE(IF(LEFT(INDEX(artwork.xlsx!L:L,QUOTIENT(ROW(A1201)-1,3)+2),4)="http","",artwork.xlsx!$M$1) &amp; INDEX(artwork.xlsx!L:L,QUOTIENT(ROW(A1201)-1,3)+2),artwork.xlsx!$N$1,"") &amp; """,",
 IF(AND(MOD(ROW(A1201)-1,3)=1,INDEX(artwork.xlsx!J:J,QUOTIENT(ROW(A1201)-1,3)+2)&lt;&gt;""),
SUBSTITUTE(    artwork.xlsx!$K$1&amp;": '\\n" &amp;
SUBSTITUTE(SUBSTITUTE(SUBSTITUTE(SUBSTITUTE(SUBSTITUTE(INDEX(artwork.xlsx!K:K,QUOTIENT(ROW(A1201)-1,3)+2),"'","\'"),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IF(MOD(ROW(A1201)-1,3)=2,"","")))</f>
        <v>id: "humblecastle",  frenchName: "Château modeste",  artwork: "http://wiki.dominionstrategy.com/images/3/32/Humble_CastleArt.jpg",</v>
      </c>
    </row>
    <row r="1207" spans="1:22" ht="180" x14ac:dyDescent="0.25">
      <c r="A1207" t="str">
        <f>IF(AND(MOD(ROW(A1202)-1,3)=0,INDEX(artwork.xlsx!G:G,QUOTIENT(ROW(A1202)-1,3)+2)&lt;&gt;""),"/* "&amp;INDEX(artwork.xlsx!G:G,QUOTIENT(ROW(A1202)-1,3)+2)&amp;" */","  ")&amp;
IF(AND(INDEX(artwork.xlsx!F:F,QUOTIENT(ROW(A1202)-1,3)+2)&lt;&gt;""),"/* "&amp;INDEX(artwork.xlsx!F:F,QUOTIENT(ROW(A1202)-1,3)+2)&amp;" */","  ")&amp;IF(AND(ISERROR(MATCH("},",B1207:B$5003,0)), ISERROR(MATCH("    ];",$A$5:A1206,0))),"];","")</f>
        <v xml:space="preserve">  /* t */</v>
      </c>
      <c r="B1207" t="str">
        <f t="shared" si="29"/>
        <v/>
      </c>
      <c r="C1207" s="18" t="str">
        <f>IF(AND(MOD(ROW(A1202)-1,3)=0, INDEX(artwork.xlsx!J:J,QUOTIENT(ROW(A1202)-1,3)+2)&lt;&gt;""),
     artwork.xlsx!$H$1&amp;": """ &amp;SUBSTITUTE(INDEX(artwork.xlsx!H:H,QUOTIENT(ROW(A1202)-1,3)+2)," ","") &amp;""",  " &amp;
     artwork.xlsx!$J$1&amp; ": """ &amp; INDEX(artwork.xlsx!J:J,QUOTIENT(ROW(A1202)-1,3)+2) &amp;""",  " &amp;
     artwork.xlsx!$L$1&amp; ": """ &amp; SUBSTITUTE(IF(LEFT(INDEX(artwork.xlsx!L:L,QUOTIENT(ROW(A1202)-1,3)+2),4)="http","",artwork.xlsx!$M$1) &amp; INDEX(artwork.xlsx!L:L,QUOTIENT(ROW(A1202)-1,3)+2),artwork.xlsx!$N$1,"") &amp; """,",
 IF(AND(MOD(ROW(A1202)-1,3)=1,INDEX(artwork.xlsx!J:J,QUOTIENT(ROW(A1202)-1,3)+2)&lt;&gt;""),
SUBSTITUTE(    artwork.xlsx!$K$1&amp;": '\\n" &amp;
SUBSTITUTE(SUBSTITUTE(SUBSTITUTE(SUBSTITUTE(SUBSTITUTE(INDEX(artwork.xlsx!K:K,QUOTIENT(ROW(A1202)-1,3)+2),"'","\'"),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IF(MOD(ROW(A1202)-1,3)=2,"","")))</f>
        <v>text_html: '\
&lt;div class="card-text" style="top:55px;"&gt;&lt;div class="horizontal-line" style="width:200px; height:3px;margin-top:47px;"&gt;&lt;/div&gt;&lt;div style="position:relative; top:12px;"&gt;&lt;div style="line-height:19px;"&gt;\
&lt;div style="display:inline;"&gt;&lt;div style="display:inline; font-size:19px;"&gt;Vaut        par Château&lt;/div&gt;&lt;/div&gt;&lt;br&gt;\
&lt;div style="display:inline;"&gt;&lt;div style="display:inline; font-size:19px;"&gt;que vous avez.&lt;/div&gt;&lt;/div&gt;&lt;br&gt;\
&lt;/div&gt;&lt;/div&gt;\
&lt;div class="card-text-coin-icon" style="transform:scale(0.53); top:-35px; display: inline;left:110px;"&gt;\
&lt;div class="card-text-coin-text-container" style="display:inline;"&gt;\
&lt;div class="card-text-coin-text" style="color: black; display:inline; top:8px;"&gt;1&lt;/div&gt;&lt;/div&gt;&lt;/div&gt;\
&lt;div class="card-text-vp-icon-container" style="display:inline; transform:scale(0.18); top:64px;left:110px;"&gt;\
&lt;div class="card-text-vp-text-container"&gt;\
&lt;div class="card-text-vp-text" style="top:8px;"&gt;1&lt;/div&gt;&lt;/div&gt;\
&lt;div class="card-text-vp-icon"&gt;&lt;/div&gt;&lt;/div&gt;&lt;/div&gt;'</v>
      </c>
    </row>
    <row r="1208" spans="1:22" x14ac:dyDescent="0.25">
      <c r="A1208" t="str">
        <f>IF(AND(MOD(ROW(A1203)-1,3)=0,INDEX(artwork.xlsx!G:G,QUOTIENT(ROW(A1203)-1,3)+2)&lt;&gt;""),"/* "&amp;INDEX(artwork.xlsx!G:G,QUOTIENT(ROW(A1203)-1,3)+2)&amp;" */","  ")&amp;
IF(AND(INDEX(artwork.xlsx!F:F,QUOTIENT(ROW(A1203)-1,3)+2)&lt;&gt;""),"/* "&amp;INDEX(artwork.xlsx!F:F,QUOTIENT(ROW(A1203)-1,3)+2)&amp;" */","  ")&amp;IF(AND(ISERROR(MATCH("},",B1208:B$5003,0)), ISERROR(MATCH("    ];",$A$5:A1204,0))),"];","")</f>
        <v xml:space="preserve">  /* t */</v>
      </c>
      <c r="B1208" t="str">
        <f t="shared" si="29"/>
        <v>},</v>
      </c>
      <c r="C1208" s="18" t="str">
        <f>IF(AND(MOD(ROW(A1203)-1,3)=0, INDEX(artwork.xlsx!J:J,QUOTIENT(ROW(A1203)-1,3)+2)&lt;&gt;""),
     artwork.xlsx!$H$1&amp;": """ &amp;SUBSTITUTE(INDEX(artwork.xlsx!H:H,QUOTIENT(ROW(A1203)-1,3)+2)," ","") &amp;""",  " &amp;
     artwork.xlsx!$J$1&amp; ": """ &amp; INDEX(artwork.xlsx!J:J,QUOTIENT(ROW(A1203)-1,3)+2) &amp;""",  " &amp;
     artwork.xlsx!$L$1&amp; ": """ &amp; SUBSTITUTE(IF(LEFT(INDEX(artwork.xlsx!L:L,QUOTIENT(ROW(A1203)-1,3)+2),4)="http","",artwork.xlsx!$M$1) &amp; INDEX(artwork.xlsx!L:L,QUOTIENT(ROW(A1203)-1,3)+2),artwork.xlsx!$N$1,"") &amp; """,",
 IF(AND(MOD(ROW(A1203)-1,3)=1,INDEX(artwork.xlsx!J:J,QUOTIENT(ROW(A1203)-1,3)+2)&lt;&gt;""),
SUBSTITUTE(    artwork.xlsx!$K$1&amp;": '\\n" &amp;
SUBSTITUTE(SUBSTITUTE(SUBSTITUTE(SUBSTITUTE(SUBSTITUTE(INDEX(artwork.xlsx!K:K,QUOTIENT(ROW(A1203)-1,3)+2),"'","\'"),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IF(MOD(ROW(A1203)-1,3)=2,"","")))</f>
        <v/>
      </c>
    </row>
    <row r="1209" spans="1:22" x14ac:dyDescent="0.25">
      <c r="A1209" t="str">
        <f>IF(AND(MOD(ROW(A1204)-1,3)=0,INDEX(artwork.xlsx!G:G,QUOTIENT(ROW(A1204)-1,3)+2)&lt;&gt;""),"/* "&amp;INDEX(artwork.xlsx!G:G,QUOTIENT(ROW(A1204)-1,3)+2)&amp;" */","  ")&amp;
IF(AND(INDEX(artwork.xlsx!F:F,QUOTIENT(ROW(A1204)-1,3)+2)&lt;&gt;""),"/* "&amp;INDEX(artwork.xlsx!F:F,QUOTIENT(ROW(A1204)-1,3)+2)&amp;" */","  ")&amp;IF(AND(ISERROR(MATCH("},",B1209:B$5003,0)), ISERROR(MATCH("    ];",$A$5:A1205,0))),"];","")</f>
        <v xml:space="preserve">    </v>
      </c>
      <c r="B1209" t="str">
        <f t="shared" si="29"/>
        <v>{</v>
      </c>
      <c r="C1209" s="18" t="str">
        <f>IF(AND(MOD(ROW(A1204)-1,3)=0, INDEX(artwork.xlsx!J:J,QUOTIENT(ROW(A1204)-1,3)+2)&lt;&gt;""),
     artwork.xlsx!$H$1&amp;": """ &amp;SUBSTITUTE(INDEX(artwork.xlsx!H:H,QUOTIENT(ROW(A1204)-1,3)+2)," ","") &amp;""",  " &amp;
     artwork.xlsx!$J$1&amp; ": """ &amp; INDEX(artwork.xlsx!J:J,QUOTIENT(ROW(A1204)-1,3)+2) &amp;""",  " &amp;
     artwork.xlsx!$L$1&amp; ": """ &amp; SUBSTITUTE(IF(LEFT(INDEX(artwork.xlsx!L:L,QUOTIENT(ROW(A1204)-1,3)+2),4)="http","",artwork.xlsx!$M$1) &amp; INDEX(artwork.xlsx!L:L,QUOTIENT(ROW(A1204)-1,3)+2),artwork.xlsx!$N$1,"") &amp; """,",
 IF(AND(MOD(ROW(A1204)-1,3)=1,INDEX(artwork.xlsx!J:J,QUOTIENT(ROW(A1204)-1,3)+2)&lt;&gt;""),
SUBSTITUTE(    artwork.xlsx!$K$1&amp;": '\\n" &amp;
SUBSTITUTE(SUBSTITUTE(SUBSTITUTE(SUBSTITUTE(SUBSTITUTE(INDEX(artwork.xlsx!K:K,QUOTIENT(ROW(A1204)-1,3)+2),"'","\'"),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IF(MOD(ROW(A1204)-1,3)=2,"","")))</f>
        <v>id: "crumblingcastle",  frenchName: "Château délabré",  artwork: "http://wiki.dominionstrategy.com/images/1/1b/Crumbling_CastleArt.jpg",</v>
      </c>
    </row>
    <row r="1210" spans="1:22" ht="195" x14ac:dyDescent="0.25">
      <c r="A1210" t="str">
        <f>IF(AND(MOD(ROW(A1205)-1,3)=0,INDEX(artwork.xlsx!G:G,QUOTIENT(ROW(A1205)-1,3)+2)&lt;&gt;""),"/* "&amp;INDEX(artwork.xlsx!G:G,QUOTIENT(ROW(A1205)-1,3)+2)&amp;" */","  ")&amp;
IF(AND(INDEX(artwork.xlsx!F:F,QUOTIENT(ROW(A1205)-1,3)+2)&lt;&gt;""),"/* "&amp;INDEX(artwork.xlsx!F:F,QUOTIENT(ROW(A1205)-1,3)+2)&amp;" */","  ")&amp;IF(AND(ISERROR(MATCH("},",B1210:B$5003,0)), ISERROR(MATCH("    ];",$A$5:A1209,0))),"];","")</f>
        <v xml:space="preserve">    </v>
      </c>
      <c r="B1210" t="str">
        <f t="shared" si="29"/>
        <v/>
      </c>
      <c r="C1210" s="18" t="str">
        <f>IF(AND(MOD(ROW(A1205)-1,3)=0, INDEX(artwork.xlsx!J:J,QUOTIENT(ROW(A1205)-1,3)+2)&lt;&gt;""),
     artwork.xlsx!$H$1&amp;": """ &amp;SUBSTITUTE(INDEX(artwork.xlsx!H:H,QUOTIENT(ROW(A1205)-1,3)+2)," ","") &amp;""",  " &amp;
     artwork.xlsx!$J$1&amp; ": """ &amp; INDEX(artwork.xlsx!J:J,QUOTIENT(ROW(A1205)-1,3)+2) &amp;""",  " &amp;
     artwork.xlsx!$L$1&amp; ": """ &amp; SUBSTITUTE(IF(LEFT(INDEX(artwork.xlsx!L:L,QUOTIENT(ROW(A1205)-1,3)+2),4)="http","",artwork.xlsx!$M$1) &amp; INDEX(artwork.xlsx!L:L,QUOTIENT(ROW(A1205)-1,3)+2),artwork.xlsx!$N$1,"") &amp; """,",
 IF(AND(MOD(ROW(A1205)-1,3)=1,INDEX(artwork.xlsx!J:J,QUOTIENT(ROW(A1205)-1,3)+2)&lt;&gt;""),
SUBSTITUTE(    artwork.xlsx!$K$1&amp;": '\\n" &amp;
SUBSTITUTE(SUBSTITUTE(SUBSTITUTE(SUBSTITUTE(SUBSTITUTE(INDEX(artwork.xlsx!K:K,QUOTIENT(ROW(A1205)-1,3)+2),"'","\'"),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IF(MOD(ROW(A1205)-1,3)=2,"","")))</f>
        <v>text_html: '\
&lt;div class="card-text" style="top:55px;"&gt;&lt;div class="horizontal-line" style="width:200px; height:3px;margin-top:47px;"&gt;&lt;/div&gt;&lt;div style="position:relative; top:9px;"&gt;&lt;div style="line-height:18px;"&gt;\
&lt;div style="display:inline;"&gt;&lt;div style="display:inline; font-size:18px;"&gt;Lorsque vous recevez ou écartez cette&lt;/div&gt;&lt;/div&gt;&lt;br&gt;\
&lt;div style="display:inline;"&gt;&lt;div style="display:inline; font-size:18px;"&gt;carte,           et recevez un Argent.&lt;/div&gt;&lt;/div&gt;&lt;br&gt;\
&lt;/div&gt;&lt;/div&gt;\
&lt;div class="card-text-vp-icon-container" style="display:inline; transform:scale(0.53); top:-35px;left:130px;"&gt;\
&lt;div class="card-text-vp-text-container"&gt;\
&lt;div class="card-text-vp-text" style="top:8px;"&gt;1&lt;/div&gt;&lt;/div&gt;\
&lt;div class="card-text-vp-icon"&gt;&lt;/div&gt;&lt;/div&gt;\
&lt;div class="card-text-vp-icon-container" style="display:inline; transform:scale(0.18); top:82px;left:84px;"&gt;\
&lt;div class="card-text-vp-text-container"&gt;\
&lt;div class="card-text-vp-text" style="top:8px;"&gt;+1&lt;/div&gt;&lt;/div&gt;\
&lt;div class="card-text-vp-icon"&gt;&lt;/div&gt;&lt;/div&gt;&lt;/div&gt;'</v>
      </c>
    </row>
    <row r="1211" spans="1:22" x14ac:dyDescent="0.25">
      <c r="A1211" t="str">
        <f>IF(AND(MOD(ROW(A1206)-1,3)=0,INDEX(artwork.xlsx!G:G,QUOTIENT(ROW(A1206)-1,3)+2)&lt;&gt;""),"/* "&amp;INDEX(artwork.xlsx!G:G,QUOTIENT(ROW(A1206)-1,3)+2)&amp;" */","  ")&amp;
IF(AND(INDEX(artwork.xlsx!F:F,QUOTIENT(ROW(A1206)-1,3)+2)&lt;&gt;""),"/* "&amp;INDEX(artwork.xlsx!F:F,QUOTIENT(ROW(A1206)-1,3)+2)&amp;" */","  ")&amp;IF(AND(ISERROR(MATCH("},",B1211:B$5003,0)), ISERROR(MATCH("    ];",$A$5:A1207,0))),"];","")</f>
        <v xml:space="preserve">    </v>
      </c>
      <c r="B1211" t="str">
        <f t="shared" si="29"/>
        <v>},</v>
      </c>
      <c r="C1211" s="18" t="str">
        <f>IF(AND(MOD(ROW(A1206)-1,3)=0, INDEX(artwork.xlsx!J:J,QUOTIENT(ROW(A1206)-1,3)+2)&lt;&gt;""),
     artwork.xlsx!$H$1&amp;": """ &amp;SUBSTITUTE(INDEX(artwork.xlsx!H:H,QUOTIENT(ROW(A1206)-1,3)+2)," ","") &amp;""",  " &amp;
     artwork.xlsx!$J$1&amp; ": """ &amp; INDEX(artwork.xlsx!J:J,QUOTIENT(ROW(A1206)-1,3)+2) &amp;""",  " &amp;
     artwork.xlsx!$L$1&amp; ": """ &amp; SUBSTITUTE(IF(LEFT(INDEX(artwork.xlsx!L:L,QUOTIENT(ROW(A1206)-1,3)+2),4)="http","",artwork.xlsx!$M$1) &amp; INDEX(artwork.xlsx!L:L,QUOTIENT(ROW(A1206)-1,3)+2),artwork.xlsx!$N$1,"") &amp; """,",
 IF(AND(MOD(ROW(A1206)-1,3)=1,INDEX(artwork.xlsx!J:J,QUOTIENT(ROW(A1206)-1,3)+2)&lt;&gt;""),
SUBSTITUTE(    artwork.xlsx!$K$1&amp;": '\\n" &amp;
SUBSTITUTE(SUBSTITUTE(SUBSTITUTE(SUBSTITUTE(SUBSTITUTE(INDEX(artwork.xlsx!K:K,QUOTIENT(ROW(A1206)-1,3)+2),"'","\'"),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IF(MOD(ROW(A1206)-1,3)=2,"","")))</f>
        <v/>
      </c>
    </row>
    <row r="1212" spans="1:22" x14ac:dyDescent="0.25">
      <c r="A1212" t="str">
        <f>IF(AND(MOD(ROW(A1207)-1,3)=0,INDEX(artwork.xlsx!G:G,QUOTIENT(ROW(A1207)-1,3)+2)&lt;&gt;""),"/* "&amp;INDEX(artwork.xlsx!G:G,QUOTIENT(ROW(A1207)-1,3)+2)&amp;" */","  ")&amp;
IF(AND(INDEX(artwork.xlsx!F:F,QUOTIENT(ROW(A1207)-1,3)+2)&lt;&gt;""),"/* "&amp;INDEX(artwork.xlsx!F:F,QUOTIENT(ROW(A1207)-1,3)+2)&amp;" */","  ")&amp;IF(AND(ISERROR(MATCH("},",B1212:B$5003,0)), ISERROR(MATCH("    ];",$A$5:A1208,0))),"];","")</f>
        <v xml:space="preserve">    </v>
      </c>
      <c r="B1212" t="str">
        <f t="shared" si="29"/>
        <v>{</v>
      </c>
      <c r="C1212" s="18" t="str">
        <f>IF(AND(MOD(ROW(A1207)-1,3)=0, INDEX(artwork.xlsx!J:J,QUOTIENT(ROW(A1207)-1,3)+2)&lt;&gt;""),
     artwork.xlsx!$H$1&amp;": """ &amp;SUBSTITUTE(INDEX(artwork.xlsx!H:H,QUOTIENT(ROW(A1207)-1,3)+2)," ","") &amp;""",  " &amp;
     artwork.xlsx!$J$1&amp; ": """ &amp; INDEX(artwork.xlsx!J:J,QUOTIENT(ROW(A1207)-1,3)+2) &amp;""",  " &amp;
     artwork.xlsx!$L$1&amp; ": """ &amp; SUBSTITUTE(IF(LEFT(INDEX(artwork.xlsx!L:L,QUOTIENT(ROW(A1207)-1,3)+2),4)="http","",artwork.xlsx!$M$1) &amp; INDEX(artwork.xlsx!L:L,QUOTIENT(ROW(A1207)-1,3)+2),artwork.xlsx!$N$1,"") &amp; """,",
 IF(AND(MOD(ROW(A1207)-1,3)=1,INDEX(artwork.xlsx!J:J,QUOTIENT(ROW(A1207)-1,3)+2)&lt;&gt;""),
SUBSTITUTE(    artwork.xlsx!$K$1&amp;": '\\n" &amp;
SUBSTITUTE(SUBSTITUTE(SUBSTITUTE(SUBSTITUTE(SUBSTITUTE(INDEX(artwork.xlsx!K:K,QUOTIENT(ROW(A1207)-1,3)+2),"'","\'"),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IF(MOD(ROW(A1207)-1,3)=2,"","")))</f>
        <v>id: "smallcastle",  frenchName: "Petit château",  artwork: "http://wiki.dominionstrategy.com/images/2/26/Small_CastleArt.jpg",</v>
      </c>
    </row>
    <row r="1213" spans="1:22" ht="150" x14ac:dyDescent="0.25">
      <c r="A1213" t="str">
        <f>IF(AND(MOD(ROW(A1208)-1,3)=0,INDEX(artwork.xlsx!G:G,QUOTIENT(ROW(A1208)-1,3)+2)&lt;&gt;""),"/* "&amp;INDEX(artwork.xlsx!G:G,QUOTIENT(ROW(A1208)-1,3)+2)&amp;" */","  ")&amp;
IF(AND(INDEX(artwork.xlsx!F:F,QUOTIENT(ROW(A1208)-1,3)+2)&lt;&gt;""),"/* "&amp;INDEX(artwork.xlsx!F:F,QUOTIENT(ROW(A1208)-1,3)+2)&amp;" */","  ")&amp;IF(AND(ISERROR(MATCH("},",B1213:B$5003,0)), ISERROR(MATCH("    ];",$A$5:A1212,0))),"];","")</f>
        <v xml:space="preserve">    </v>
      </c>
      <c r="B1213" t="str">
        <f t="shared" si="29"/>
        <v/>
      </c>
      <c r="C1213" s="18" t="str">
        <f>IF(AND(MOD(ROW(A1208)-1,3)=0, INDEX(artwork.xlsx!J:J,QUOTIENT(ROW(A1208)-1,3)+2)&lt;&gt;""),
     artwork.xlsx!$H$1&amp;": """ &amp;SUBSTITUTE(INDEX(artwork.xlsx!H:H,QUOTIENT(ROW(A1208)-1,3)+2)," ","") &amp;""",  " &amp;
     artwork.xlsx!$J$1&amp; ": """ &amp; INDEX(artwork.xlsx!J:J,QUOTIENT(ROW(A1208)-1,3)+2) &amp;""",  " &amp;
     artwork.xlsx!$L$1&amp; ": """ &amp; SUBSTITUTE(IF(LEFT(INDEX(artwork.xlsx!L:L,QUOTIENT(ROW(A1208)-1,3)+2),4)="http","",artwork.xlsx!$M$1) &amp; INDEX(artwork.xlsx!L:L,QUOTIENT(ROW(A1208)-1,3)+2),artwork.xlsx!$N$1,"") &amp; """,",
 IF(AND(MOD(ROW(A1208)-1,3)=1,INDEX(artwork.xlsx!J:J,QUOTIENT(ROW(A1208)-1,3)+2)&lt;&gt;""),
SUBSTITUTE(    artwork.xlsx!$K$1&amp;": '\\n" &amp;
SUBSTITUTE(SUBSTITUTE(SUBSTITUTE(SUBSTITUTE(SUBSTITUTE(INDEX(artwork.xlsx!K:K,QUOTIENT(ROW(A1208)-1,3)+2),"'","\'"),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IF(MOD(ROW(A1208)-1,3)=2,"","")))</f>
        <v>text_html: '\
&lt;div class="card-text" style="top:47px;"&gt;&lt;div style="position:relative; top:-38px;"&gt;&lt;div style="line-height:20px;"&gt;\
&lt;div style="display:inline;"&gt;&lt;div style="display:inline; font-size:20px;"&gt;Écartez cette carte ou&lt;/div&gt;&lt;/div&gt;&lt;br&gt;\
&lt;div style="display:inline;"&gt;&lt;div style="display:inline; font-size:20px;"&gt;un Château de votre main.&lt;/div&gt;&lt;/div&gt;&lt;br&gt;\
&lt;div style="display:inline;"&gt;&lt;div style="display:inline; font-size:20px;"&gt;Dans ces cas, recevez un Château.&lt;/div&gt;&lt;/div&gt;&lt;br&gt;\
&lt;/div&gt;&lt;/div&gt;&lt;div class="horizontal-line" style="width:200px; height:3px;margin-top:-25px;"&gt;&lt;/div&gt;\
&lt;div class="card-text-vp-icon-container" style="display:inline; transform:scale(0.53); top:55px;left:132px;"&gt;\
&lt;div class="card-text-vp-text-container"&gt;\
&lt;div class="card-text-vp-text" style="top:8px;"&gt;2&lt;/div&gt;&lt;/div&gt;\
&lt;div class="card-text-vp-icon"&gt;&lt;/div&gt;&lt;/div&gt;&lt;/div&gt;'</v>
      </c>
    </row>
    <row r="1214" spans="1:22" x14ac:dyDescent="0.25">
      <c r="A1214" t="str">
        <f>IF(AND(MOD(ROW(A1209)-1,3)=0,INDEX(artwork.xlsx!G:G,QUOTIENT(ROW(A1209)-1,3)+2)&lt;&gt;""),"/* "&amp;INDEX(artwork.xlsx!G:G,QUOTIENT(ROW(A1209)-1,3)+2)&amp;" */","  ")&amp;
IF(AND(INDEX(artwork.xlsx!F:F,QUOTIENT(ROW(A1209)-1,3)+2)&lt;&gt;""),"/* "&amp;INDEX(artwork.xlsx!F:F,QUOTIENT(ROW(A1209)-1,3)+2)&amp;" */","  ")&amp;IF(AND(ISERROR(MATCH("},",B1214:B$5003,0)), ISERROR(MATCH("    ];",$A$5:A1210,0))),"];","")</f>
        <v xml:space="preserve">    </v>
      </c>
      <c r="B1214" t="str">
        <f t="shared" si="29"/>
        <v>},</v>
      </c>
      <c r="C1214" s="18" t="str">
        <f>IF(AND(MOD(ROW(A1209)-1,3)=0, INDEX(artwork.xlsx!J:J,QUOTIENT(ROW(A1209)-1,3)+2)&lt;&gt;""),
     artwork.xlsx!$H$1&amp;": """ &amp;SUBSTITUTE(INDEX(artwork.xlsx!H:H,QUOTIENT(ROW(A1209)-1,3)+2)," ","") &amp;""",  " &amp;
     artwork.xlsx!$J$1&amp; ": """ &amp; INDEX(artwork.xlsx!J:J,QUOTIENT(ROW(A1209)-1,3)+2) &amp;""",  " &amp;
     artwork.xlsx!$L$1&amp; ": """ &amp; SUBSTITUTE(IF(LEFT(INDEX(artwork.xlsx!L:L,QUOTIENT(ROW(A1209)-1,3)+2),4)="http","",artwork.xlsx!$M$1) &amp; INDEX(artwork.xlsx!L:L,QUOTIENT(ROW(A1209)-1,3)+2),artwork.xlsx!$N$1,"") &amp; """,",
 IF(AND(MOD(ROW(A1209)-1,3)=1,INDEX(artwork.xlsx!J:J,QUOTIENT(ROW(A1209)-1,3)+2)&lt;&gt;""),
SUBSTITUTE(    artwork.xlsx!$K$1&amp;": '\\n" &amp;
SUBSTITUTE(SUBSTITUTE(SUBSTITUTE(SUBSTITUTE(SUBSTITUTE(INDEX(artwork.xlsx!K:K,QUOTIENT(ROW(A1209)-1,3)+2),"'","\'"),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IF(MOD(ROW(A1209)-1,3)=2,"","")))</f>
        <v/>
      </c>
    </row>
    <row r="1215" spans="1:22" x14ac:dyDescent="0.25">
      <c r="A1215" t="str">
        <f>IF(AND(MOD(ROW(A1210)-1,3)=0,INDEX(artwork.xlsx!G:G,QUOTIENT(ROW(A1210)-1,3)+2)&lt;&gt;""),"/* "&amp;INDEX(artwork.xlsx!G:G,QUOTIENT(ROW(A1210)-1,3)+2)&amp;" */","  ")&amp;
IF(AND(INDEX(artwork.xlsx!F:F,QUOTIENT(ROW(A1210)-1,3)+2)&lt;&gt;""),"/* "&amp;INDEX(artwork.xlsx!F:F,QUOTIENT(ROW(A1210)-1,3)+2)&amp;" */","  ")&amp;IF(AND(ISERROR(MATCH("},",B1215:B$5003,0)), ISERROR(MATCH("    ];",$A$5:A1211,0))),"];","")</f>
        <v xml:space="preserve">    </v>
      </c>
      <c r="B1215" t="str">
        <f t="shared" si="29"/>
        <v>{</v>
      </c>
      <c r="C1215" s="18" t="str">
        <f>IF(AND(MOD(ROW(A1210)-1,3)=0, INDEX(artwork.xlsx!J:J,QUOTIENT(ROW(A1210)-1,3)+2)&lt;&gt;""),
     artwork.xlsx!$H$1&amp;": """ &amp;SUBSTITUTE(INDEX(artwork.xlsx!H:H,QUOTIENT(ROW(A1210)-1,3)+2)," ","") &amp;""",  " &amp;
     artwork.xlsx!$J$1&amp; ": """ &amp; INDEX(artwork.xlsx!J:J,QUOTIENT(ROW(A1210)-1,3)+2) &amp;""",  " &amp;
     artwork.xlsx!$L$1&amp; ": """ &amp; SUBSTITUTE(IF(LEFT(INDEX(artwork.xlsx!L:L,QUOTIENT(ROW(A1210)-1,3)+2),4)="http","",artwork.xlsx!$M$1) &amp; INDEX(artwork.xlsx!L:L,QUOTIENT(ROW(A1210)-1,3)+2),artwork.xlsx!$N$1,"") &amp; """,",
 IF(AND(MOD(ROW(A1210)-1,3)=1,INDEX(artwork.xlsx!J:J,QUOTIENT(ROW(A1210)-1,3)+2)&lt;&gt;""),
SUBSTITUTE(    artwork.xlsx!$K$1&amp;": '\\n" &amp;
SUBSTITUTE(SUBSTITUTE(SUBSTITUTE(SUBSTITUTE(SUBSTITUTE(INDEX(artwork.xlsx!K:K,QUOTIENT(ROW(A1210)-1,3)+2),"'","\'"),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IF(MOD(ROW(A1210)-1,3)=2,"","")))</f>
        <v>id: "hauntedcastle",  frenchName: "Château hanté",  artwork: "http://wiki.dominionstrategy.com/images/a/a8/Haunted_CastleArt.jpg",</v>
      </c>
    </row>
    <row r="1216" spans="1:22" ht="180" x14ac:dyDescent="0.25">
      <c r="A1216" t="str">
        <f>IF(AND(MOD(ROW(A1211)-1,3)=0,INDEX(artwork.xlsx!G:G,QUOTIENT(ROW(A1211)-1,3)+2)&lt;&gt;""),"/* "&amp;INDEX(artwork.xlsx!G:G,QUOTIENT(ROW(A1211)-1,3)+2)&amp;" */","  ")&amp;
IF(AND(INDEX(artwork.xlsx!F:F,QUOTIENT(ROW(A1211)-1,3)+2)&lt;&gt;""),"/* "&amp;INDEX(artwork.xlsx!F:F,QUOTIENT(ROW(A1211)-1,3)+2)&amp;" */","  ")&amp;IF(AND(ISERROR(MATCH("},",B1216:B$5003,0)), ISERROR(MATCH("    ];",$A$5:A1215,0))),"];","")</f>
        <v xml:space="preserve">    </v>
      </c>
      <c r="B1216" t="str">
        <f t="shared" si="29"/>
        <v/>
      </c>
      <c r="C1216" s="18" t="str">
        <f>IF(AND(MOD(ROW(A1211)-1,3)=0, INDEX(artwork.xlsx!J:J,QUOTIENT(ROW(A1211)-1,3)+2)&lt;&gt;""),
     artwork.xlsx!$H$1&amp;": """ &amp;SUBSTITUTE(INDEX(artwork.xlsx!H:H,QUOTIENT(ROW(A1211)-1,3)+2)," ","") &amp;""",  " &amp;
     artwork.xlsx!$J$1&amp; ": """ &amp; INDEX(artwork.xlsx!J:J,QUOTIENT(ROW(A1211)-1,3)+2) &amp;""",  " &amp;
     artwork.xlsx!$L$1&amp; ": """ &amp; SUBSTITUTE(IF(LEFT(INDEX(artwork.xlsx!L:L,QUOTIENT(ROW(A1211)-1,3)+2),4)="http","",artwork.xlsx!$M$1) &amp; INDEX(artwork.xlsx!L:L,QUOTIENT(ROW(A1211)-1,3)+2),artwork.xlsx!$N$1,"") &amp; """,",
 IF(AND(MOD(ROW(A1211)-1,3)=1,INDEX(artwork.xlsx!J:J,QUOTIENT(ROW(A1211)-1,3)+2)&lt;&gt;""),
SUBSTITUTE(    artwork.xlsx!$K$1&amp;": '\\n" &amp;
SUBSTITUTE(SUBSTITUTE(SUBSTITUTE(SUBSTITUTE(SUBSTITUTE(INDEX(artwork.xlsx!K:K,QUOTIENT(ROW(A1211)-1,3)+2),"'","\'"),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IF(MOD(ROW(A1211)-1,3)=2,"","")))</f>
        <v>text_html: '\
&lt;div class="card-text" style="top:20px;"&gt;&lt;div class="horizontal-line" style="width:200px; height:3px;margin-top:46px;"&gt;&lt;/div&gt;&lt;div style="position:relative; top:2px;"&gt;&lt;div style="line-height:16px;"&gt;\
&lt;div style="display:inline;"&gt;&lt;div style="display:inline; font-size:16px;"&gt;Lorsque vous recevez cette carte pendant&lt;/div&gt;&lt;/div&gt;&lt;br&gt;\
&lt;div style="display:inline;"&gt;&lt;div style="display:inline; font-size:16px;"&gt;votre tour, recevez un Or et tous vos&lt;/div&gt;&lt;/div&gt;&lt;br&gt;\
&lt;div style="display:inline;"&gt;&lt;div style="display:inline; font-size:16px;"&gt;adversaires ayant au moins&lt;/div&gt;&lt;/div&gt;&lt;br&gt;\
&lt;div style="display:inline;"&gt;&lt;div style="display:inline; font-size:16px;"&gt;5 cartes en main placent 2 cartes&lt;/div&gt;&lt;/div&gt;&lt;br&gt;\
&lt;div style="display:inline;"&gt;&lt;div style="display:inline; font-size:16px;"&gt;de leur main sur leur pioche.&lt;/div&gt;&lt;/div&gt;&lt;br&gt;\
&lt;/div&gt;&lt;/div&gt;\
&lt;div class="card-text-vp-icon-container" style="display:inline; transform:scale(0.53); top:-19px;left:130px;"&gt;\
&lt;div class="card-text-vp-text-container"&gt;\
&lt;div class="card-text-vp-text" style="top:8px;"&gt;2&lt;/div&gt;&lt;/div&gt;\
&lt;div class="card-text-vp-icon"&gt;&lt;/div&gt;&lt;/div&gt;&lt;/div&gt;'</v>
      </c>
    </row>
    <row r="1217" spans="1:22" x14ac:dyDescent="0.25">
      <c r="A1217" t="str">
        <f>IF(AND(MOD(ROW(A1212)-1,3)=0,INDEX(artwork.xlsx!G:G,QUOTIENT(ROW(A1212)-1,3)+2)&lt;&gt;""),"/* "&amp;INDEX(artwork.xlsx!G:G,QUOTIENT(ROW(A1212)-1,3)+2)&amp;" */","  ")&amp;
IF(AND(INDEX(artwork.xlsx!F:F,QUOTIENT(ROW(A1212)-1,3)+2)&lt;&gt;""),"/* "&amp;INDEX(artwork.xlsx!F:F,QUOTIENT(ROW(A1212)-1,3)+2)&amp;" */","  ")&amp;IF(AND(ISERROR(MATCH("},",B1217:B$5003,0)), ISERROR(MATCH("    ];",$A$5:A1213,0))),"];","")</f>
        <v xml:space="preserve">    </v>
      </c>
      <c r="B1217" t="str">
        <f t="shared" si="29"/>
        <v>},</v>
      </c>
      <c r="C1217" s="18" t="str">
        <f>IF(AND(MOD(ROW(A1212)-1,3)=0, INDEX(artwork.xlsx!J:J,QUOTIENT(ROW(A1212)-1,3)+2)&lt;&gt;""),
     artwork.xlsx!$H$1&amp;": """ &amp;SUBSTITUTE(INDEX(artwork.xlsx!H:H,QUOTIENT(ROW(A1212)-1,3)+2)," ","") &amp;""",  " &amp;
     artwork.xlsx!$J$1&amp; ": """ &amp; INDEX(artwork.xlsx!J:J,QUOTIENT(ROW(A1212)-1,3)+2) &amp;""",  " &amp;
     artwork.xlsx!$L$1&amp; ": """ &amp; SUBSTITUTE(IF(LEFT(INDEX(artwork.xlsx!L:L,QUOTIENT(ROW(A1212)-1,3)+2),4)="http","",artwork.xlsx!$M$1) &amp; INDEX(artwork.xlsx!L:L,QUOTIENT(ROW(A1212)-1,3)+2),artwork.xlsx!$N$1,"") &amp; """,",
 IF(AND(MOD(ROW(A1212)-1,3)=1,INDEX(artwork.xlsx!J:J,QUOTIENT(ROW(A1212)-1,3)+2)&lt;&gt;""),
SUBSTITUTE(    artwork.xlsx!$K$1&amp;": '\\n" &amp;
SUBSTITUTE(SUBSTITUTE(SUBSTITUTE(SUBSTITUTE(SUBSTITUTE(INDEX(artwork.xlsx!K:K,QUOTIENT(ROW(A1212)-1,3)+2),"'","\'"),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IF(MOD(ROW(A1212)-1,3)=2,"","")))</f>
        <v/>
      </c>
    </row>
    <row r="1218" spans="1:22" x14ac:dyDescent="0.25">
      <c r="A1218" t="str">
        <f>IF(AND(MOD(ROW(A1213)-1,3)=0,INDEX(artwork.xlsx!G:G,QUOTIENT(ROW(A1213)-1,3)+2)&lt;&gt;""),"/* "&amp;INDEX(artwork.xlsx!G:G,QUOTIENT(ROW(A1213)-1,3)+2)&amp;" */","  ")&amp;
IF(AND(INDEX(artwork.xlsx!F:F,QUOTIENT(ROW(A1213)-1,3)+2)&lt;&gt;""),"/* "&amp;INDEX(artwork.xlsx!F:F,QUOTIENT(ROW(A1213)-1,3)+2)&amp;" */","  ")&amp;IF(AND(ISERROR(MATCH("},",B1218:B$5003,0)), ISERROR(MATCH("    ];",$A$5:A1214,0))),"];","")</f>
        <v xml:space="preserve">    </v>
      </c>
      <c r="B1218" t="str">
        <f t="shared" si="29"/>
        <v>{</v>
      </c>
      <c r="C1218" s="18" t="str">
        <f>IF(AND(MOD(ROW(A1213)-1,3)=0, INDEX(artwork.xlsx!J:J,QUOTIENT(ROW(A1213)-1,3)+2)&lt;&gt;""),
     artwork.xlsx!$H$1&amp;": """ &amp;SUBSTITUTE(INDEX(artwork.xlsx!H:H,QUOTIENT(ROW(A1213)-1,3)+2)," ","") &amp;""",  " &amp;
     artwork.xlsx!$J$1&amp; ": """ &amp; INDEX(artwork.xlsx!J:J,QUOTIENT(ROW(A1213)-1,3)+2) &amp;""",  " &amp;
     artwork.xlsx!$L$1&amp; ": """ &amp; SUBSTITUTE(IF(LEFT(INDEX(artwork.xlsx!L:L,QUOTIENT(ROW(A1213)-1,3)+2),4)="http","",artwork.xlsx!$M$1) &amp; INDEX(artwork.xlsx!L:L,QUOTIENT(ROW(A1213)-1,3)+2),artwork.xlsx!$N$1,"") &amp; """,",
 IF(AND(MOD(ROW(A1213)-1,3)=1,INDEX(artwork.xlsx!J:J,QUOTIENT(ROW(A1213)-1,3)+2)&lt;&gt;""),
SUBSTITUTE(    artwork.xlsx!$K$1&amp;": '\\n" &amp;
SUBSTITUTE(SUBSTITUTE(SUBSTITUTE(SUBSTITUTE(SUBSTITUTE(INDEX(artwork.xlsx!K:K,QUOTIENT(ROW(A1213)-1,3)+2),"'","\'"),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IF(MOD(ROW(A1213)-1,3)=2,"","")))</f>
        <v>id: "opulentcastle",  frenchName: "Somptueux château",  artwork: "http://wiki.dominionstrategy.com/images/5/5f/Opulent_CastleArt.jpg",</v>
      </c>
    </row>
    <row r="1219" spans="1:22" ht="195" x14ac:dyDescent="0.25">
      <c r="A1219" t="str">
        <f>IF(AND(MOD(ROW(A1214)-1,3)=0,INDEX(artwork.xlsx!G:G,QUOTIENT(ROW(A1214)-1,3)+2)&lt;&gt;""),"/* "&amp;INDEX(artwork.xlsx!G:G,QUOTIENT(ROW(A1214)-1,3)+2)&amp;" */","  ")&amp;
IF(AND(INDEX(artwork.xlsx!F:F,QUOTIENT(ROW(A1214)-1,3)+2)&lt;&gt;""),"/* "&amp;INDEX(artwork.xlsx!F:F,QUOTIENT(ROW(A1214)-1,3)+2)&amp;" */","  ")&amp;IF(AND(ISERROR(MATCH("},",B1219:B$5003,0)), ISERROR(MATCH("    ];",$A$5:A1218,0))),"];","")</f>
        <v xml:space="preserve">    </v>
      </c>
      <c r="B1219" t="str">
        <f t="shared" si="29"/>
        <v/>
      </c>
      <c r="C1219" s="18" t="str">
        <f>IF(AND(MOD(ROW(A1214)-1,3)=0, INDEX(artwork.xlsx!J:J,QUOTIENT(ROW(A1214)-1,3)+2)&lt;&gt;""),
     artwork.xlsx!$H$1&amp;": """ &amp;SUBSTITUTE(INDEX(artwork.xlsx!H:H,QUOTIENT(ROW(A1214)-1,3)+2)," ","") &amp;""",  " &amp;
     artwork.xlsx!$J$1&amp; ": """ &amp; INDEX(artwork.xlsx!J:J,QUOTIENT(ROW(A1214)-1,3)+2) &amp;""",  " &amp;
     artwork.xlsx!$L$1&amp; ": """ &amp; SUBSTITUTE(IF(LEFT(INDEX(artwork.xlsx!L:L,QUOTIENT(ROW(A1214)-1,3)+2),4)="http","",artwork.xlsx!$M$1) &amp; INDEX(artwork.xlsx!L:L,QUOTIENT(ROW(A1214)-1,3)+2),artwork.xlsx!$N$1,"") &amp; """,",
 IF(AND(MOD(ROW(A1214)-1,3)=1,INDEX(artwork.xlsx!J:J,QUOTIENT(ROW(A1214)-1,3)+2)&lt;&gt;""),
SUBSTITUTE(    artwork.xlsx!$K$1&amp;": '\\n" &amp;
SUBSTITUTE(SUBSTITUTE(SUBSTITUTE(SUBSTITUTE(SUBSTITUTE(INDEX(artwork.xlsx!K:K,QUOTIENT(ROW(A1214)-1,3)+2),"'","\'"),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IF(MOD(ROW(A1214)-1,3)=2,"","")))</f>
        <v>text_html: '\
&lt;div class="card-text" style="top:47px;"&gt;&lt;div style="position:relative; top:-38px;"&gt;&lt;div style="line-height:20px;"&gt;\
&lt;div style="display:inline;"&gt;&lt;div style="display:inline; font-size:20px;"&gt;Défaussez autant de cartes&lt;/div&gt;&lt;/div&gt;&lt;br&gt;\
&lt;div style="display:inline;"&gt;&lt;div style="display:inline; font-size:20px;"&gt;Victoire que souhaité.&lt;/div&gt;&lt;/div&gt;&lt;br&gt;\
&lt;div style="display:inline;"&gt;&lt;div style="display:inline; font-size:20px;"&gt;+      par carte défaussée.&lt;/div&gt;&lt;/div&gt;&lt;br&gt;\
&lt;/div&gt;&lt;/div&gt;&lt;div class="horizontal-line" style="width:200px; height:3px;margin-top:-25px;"&gt;&lt;/div&gt;\
&lt;div class="card-text-vp-icon-container" style="display:inline; transform:scale(0.53); top:55px;left:130px;"&gt;\
&lt;div class="card-text-vp-text-container"&gt;\
&lt;div class="card-text-vp-text" style="top:8px;"&gt;3&lt;/div&gt;&lt;/div&gt;\
&lt;div class="card-text-vp-icon"&gt;&lt;/div&gt;&lt;/div&gt;\
&lt;div class="card-text-coin-icon" style="transform:scale(0.18); top:12px; display: inline;left:56px;"&gt;\
&lt;div class="card-text-coin-text-container" style="display:inline;"&gt;\
&lt;div class="card-text-coin-text" style="color: black; display:inline; top:8px;"&gt;2&lt;/div&gt;&lt;/div&gt;&lt;/div&gt;&lt;/div&gt;'</v>
      </c>
    </row>
    <row r="1220" spans="1:22" x14ac:dyDescent="0.25">
      <c r="A1220" t="str">
        <f>IF(AND(MOD(ROW(A1215)-1,3)=0,INDEX(artwork.xlsx!G:G,QUOTIENT(ROW(A1215)-1,3)+2)&lt;&gt;""),"/* "&amp;INDEX(artwork.xlsx!G:G,QUOTIENT(ROW(A1215)-1,3)+2)&amp;" */","  ")&amp;
IF(AND(INDEX(artwork.xlsx!F:F,QUOTIENT(ROW(A1215)-1,3)+2)&lt;&gt;""),"/* "&amp;INDEX(artwork.xlsx!F:F,QUOTIENT(ROW(A1215)-1,3)+2)&amp;" */","  ")&amp;IF(AND(ISERROR(MATCH("},",B1220:B$5003,0)), ISERROR(MATCH("    ];",$A$5:A1216,0))),"];","")</f>
        <v xml:space="preserve">    </v>
      </c>
      <c r="B1220" t="str">
        <f t="shared" si="29"/>
        <v>},</v>
      </c>
      <c r="C1220" s="18" t="str">
        <f>IF(AND(MOD(ROW(A1215)-1,3)=0, INDEX(artwork.xlsx!J:J,QUOTIENT(ROW(A1215)-1,3)+2)&lt;&gt;""),
     artwork.xlsx!$H$1&amp;": """ &amp;SUBSTITUTE(INDEX(artwork.xlsx!H:H,QUOTIENT(ROW(A1215)-1,3)+2)," ","") &amp;""",  " &amp;
     artwork.xlsx!$J$1&amp; ": """ &amp; INDEX(artwork.xlsx!J:J,QUOTIENT(ROW(A1215)-1,3)+2) &amp;""",  " &amp;
     artwork.xlsx!$L$1&amp; ": """ &amp; SUBSTITUTE(IF(LEFT(INDEX(artwork.xlsx!L:L,QUOTIENT(ROW(A1215)-1,3)+2),4)="http","",artwork.xlsx!$M$1) &amp; INDEX(artwork.xlsx!L:L,QUOTIENT(ROW(A1215)-1,3)+2),artwork.xlsx!$N$1,"") &amp; """,",
 IF(AND(MOD(ROW(A1215)-1,3)=1,INDEX(artwork.xlsx!J:J,QUOTIENT(ROW(A1215)-1,3)+2)&lt;&gt;""),
SUBSTITUTE(    artwork.xlsx!$K$1&amp;": '\\n" &amp;
SUBSTITUTE(SUBSTITUTE(SUBSTITUTE(SUBSTITUTE(SUBSTITUTE(INDEX(artwork.xlsx!K:K,QUOTIENT(ROW(A1215)-1,3)+2),"'","\'"),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IF(MOD(ROW(A1215)-1,3)=2,"","")))</f>
        <v/>
      </c>
    </row>
    <row r="1221" spans="1:22" x14ac:dyDescent="0.25">
      <c r="A1221" t="str">
        <f>IF(AND(MOD(ROW(A1216)-1,3)=0,INDEX(artwork.xlsx!G:G,QUOTIENT(ROW(A1216)-1,3)+2)&lt;&gt;""),"/* "&amp;INDEX(artwork.xlsx!G:G,QUOTIENT(ROW(A1216)-1,3)+2)&amp;" */","  ")&amp;
IF(AND(INDEX(artwork.xlsx!F:F,QUOTIENT(ROW(A1216)-1,3)+2)&lt;&gt;""),"/* "&amp;INDEX(artwork.xlsx!F:F,QUOTIENT(ROW(A1216)-1,3)+2)&amp;" */","  ")&amp;IF(AND(ISERROR(MATCH("},",B1221:B$5003,0)), ISERROR(MATCH("    ];",$A$5:A1217,0))),"];","")</f>
        <v xml:space="preserve">    </v>
      </c>
      <c r="B1221" t="str">
        <f t="shared" si="29"/>
        <v>{</v>
      </c>
      <c r="C1221" s="18" t="str">
        <f>IF(AND(MOD(ROW(A1216)-1,3)=0, INDEX(artwork.xlsx!J:J,QUOTIENT(ROW(A1216)-1,3)+2)&lt;&gt;""),
     artwork.xlsx!$H$1&amp;": """ &amp;SUBSTITUTE(INDEX(artwork.xlsx!H:H,QUOTIENT(ROW(A1216)-1,3)+2)," ","") &amp;""",  " &amp;
     artwork.xlsx!$J$1&amp; ": """ &amp; INDEX(artwork.xlsx!J:J,QUOTIENT(ROW(A1216)-1,3)+2) &amp;""",  " &amp;
     artwork.xlsx!$L$1&amp; ": """ &amp; SUBSTITUTE(IF(LEFT(INDEX(artwork.xlsx!L:L,QUOTIENT(ROW(A1216)-1,3)+2),4)="http","",artwork.xlsx!$M$1) &amp; INDEX(artwork.xlsx!L:L,QUOTIENT(ROW(A1216)-1,3)+2),artwork.xlsx!$N$1,"") &amp; """,",
 IF(AND(MOD(ROW(A1216)-1,3)=1,INDEX(artwork.xlsx!J:J,QUOTIENT(ROW(A1216)-1,3)+2)&lt;&gt;""),
SUBSTITUTE(    artwork.xlsx!$K$1&amp;": '\\n" &amp;
SUBSTITUTE(SUBSTITUTE(SUBSTITUTE(SUBSTITUTE(SUBSTITUTE(INDEX(artwork.xlsx!K:K,QUOTIENT(ROW(A1216)-1,3)+2),"'","\'"),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IF(MOD(ROW(A1216)-1,3)=2,"","")))</f>
        <v>id: "sprawlingcastle",  frenchName: "Château prospère",  artwork: "http://wiki.dominionstrategy.com/images/3/3b/Sprawling_CastleArt.jpg",</v>
      </c>
    </row>
    <row r="1222" spans="1:22" ht="135" x14ac:dyDescent="0.25">
      <c r="A1222" t="str">
        <f>IF(AND(MOD(ROW(A1217)-1,3)=0,INDEX(artwork.xlsx!G:G,QUOTIENT(ROW(A1217)-1,3)+2)&lt;&gt;""),"/* "&amp;INDEX(artwork.xlsx!G:G,QUOTIENT(ROW(A1217)-1,3)+2)&amp;" */","  ")&amp;
IF(AND(INDEX(artwork.xlsx!F:F,QUOTIENT(ROW(A1217)-1,3)+2)&lt;&gt;""),"/* "&amp;INDEX(artwork.xlsx!F:F,QUOTIENT(ROW(A1217)-1,3)+2)&amp;" */","  ")&amp;IF(AND(ISERROR(MATCH("},",B1222:B$5003,0)), ISERROR(MATCH("    ];",$A$5:A1221,0))),"];","")</f>
        <v xml:space="preserve">    </v>
      </c>
      <c r="B1222" t="str">
        <f t="shared" si="29"/>
        <v/>
      </c>
      <c r="C1222" s="18" t="str">
        <f>IF(AND(MOD(ROW(A1217)-1,3)=0, INDEX(artwork.xlsx!J:J,QUOTIENT(ROW(A1217)-1,3)+2)&lt;&gt;""),
     artwork.xlsx!$H$1&amp;": """ &amp;SUBSTITUTE(INDEX(artwork.xlsx!H:H,QUOTIENT(ROW(A1217)-1,3)+2)," ","") &amp;""",  " &amp;
     artwork.xlsx!$J$1&amp; ": """ &amp; INDEX(artwork.xlsx!J:J,QUOTIENT(ROW(A1217)-1,3)+2) &amp;""",  " &amp;
     artwork.xlsx!$L$1&amp; ": """ &amp; SUBSTITUTE(IF(LEFT(INDEX(artwork.xlsx!L:L,QUOTIENT(ROW(A1217)-1,3)+2),4)="http","",artwork.xlsx!$M$1) &amp; INDEX(artwork.xlsx!L:L,QUOTIENT(ROW(A1217)-1,3)+2),artwork.xlsx!$N$1,"") &amp; """,",
 IF(AND(MOD(ROW(A1217)-1,3)=1,INDEX(artwork.xlsx!J:J,QUOTIENT(ROW(A1217)-1,3)+2)&lt;&gt;""),
SUBSTITUTE(    artwork.xlsx!$K$1&amp;": '\\n" &amp;
SUBSTITUTE(SUBSTITUTE(SUBSTITUTE(SUBSTITUTE(SUBSTITUTE(INDEX(artwork.xlsx!K:K,QUOTIENT(ROW(A1217)-1,3)+2),"'","\'"),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IF(MOD(ROW(A1217)-1,3)=2,"","")))</f>
        <v>text_html: '\
&lt;div class="card-text" style="top:55px;"&gt;&lt;div class="horizontal-line" style="width:200px; height:3px;margin-top:47px;"&gt;&lt;/div&gt;&lt;div style="position:relative; top:12px;"&gt;&lt;div style="line-height:19px;"&gt;\
&lt;div style="display:inline;"&gt;&lt;div style="display:inline; font-size:19px;"&gt;Lorsque vous recevez cette carte,&lt;/div&gt;&lt;/div&gt;&lt;br&gt;\
&lt;div style="display:inline;"&gt;&lt;div style="display:inline; font-size:19px;"&gt;recevez un Duché ou 3 Domaines.&lt;/div&gt;&lt;/div&gt;&lt;br&gt;\
&lt;/div&gt;&lt;/div&gt;\
&lt;div class="card-text-vp-icon-container" style="display:inline; transform:scale(0.53); top:-35px;left:130px;"&gt;\
&lt;div class="card-text-vp-text-container"&gt;\
&lt;div class="card-text-vp-text" style="top:8px;"&gt;4&lt;/div&gt;&lt;/div&gt;\
&lt;div class="card-text-vp-icon"&gt;&lt;/div&gt;&lt;/div&gt;&lt;/div&gt;'</v>
      </c>
    </row>
    <row r="1223" spans="1:22" x14ac:dyDescent="0.25">
      <c r="A1223" t="str">
        <f>IF(AND(MOD(ROW(A1218)-1,3)=0,INDEX(artwork.xlsx!G:G,QUOTIENT(ROW(A1218)-1,3)+2)&lt;&gt;""),"/* "&amp;INDEX(artwork.xlsx!G:G,QUOTIENT(ROW(A1218)-1,3)+2)&amp;" */","  ")&amp;
IF(AND(INDEX(artwork.xlsx!F:F,QUOTIENT(ROW(A1218)-1,3)+2)&lt;&gt;""),"/* "&amp;INDEX(artwork.xlsx!F:F,QUOTIENT(ROW(A1218)-1,3)+2)&amp;" */","  ")&amp;IF(AND(ISERROR(MATCH("},",B1223:B$5003,0)), ISERROR(MATCH("    ];",$A$5:A1219,0))),"];","")</f>
        <v xml:space="preserve">    </v>
      </c>
      <c r="B1223" t="str">
        <f t="shared" si="29"/>
        <v>},</v>
      </c>
      <c r="C1223" s="18" t="str">
        <f>IF(AND(MOD(ROW(A1218)-1,3)=0, INDEX(artwork.xlsx!J:J,QUOTIENT(ROW(A1218)-1,3)+2)&lt;&gt;""),
     artwork.xlsx!$H$1&amp;": """ &amp;SUBSTITUTE(INDEX(artwork.xlsx!H:H,QUOTIENT(ROW(A1218)-1,3)+2)," ","") &amp;""",  " &amp;
     artwork.xlsx!$J$1&amp; ": """ &amp; INDEX(artwork.xlsx!J:J,QUOTIENT(ROW(A1218)-1,3)+2) &amp;""",  " &amp;
     artwork.xlsx!$L$1&amp; ": """ &amp; SUBSTITUTE(IF(LEFT(INDEX(artwork.xlsx!L:L,QUOTIENT(ROW(A1218)-1,3)+2),4)="http","",artwork.xlsx!$M$1) &amp; INDEX(artwork.xlsx!L:L,QUOTIENT(ROW(A1218)-1,3)+2),artwork.xlsx!$N$1,"") &amp; """,",
 IF(AND(MOD(ROW(A1218)-1,3)=1,INDEX(artwork.xlsx!J:J,QUOTIENT(ROW(A1218)-1,3)+2)&lt;&gt;""),
SUBSTITUTE(    artwork.xlsx!$K$1&amp;": '\\n" &amp;
SUBSTITUTE(SUBSTITUTE(SUBSTITUTE(SUBSTITUTE(SUBSTITUTE(INDEX(artwork.xlsx!K:K,QUOTIENT(ROW(A1218)-1,3)+2),"'","\'"),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IF(MOD(ROW(A1218)-1,3)=2,"","")))</f>
        <v/>
      </c>
    </row>
    <row r="1224" spans="1:22" x14ac:dyDescent="0.25">
      <c r="A1224" t="str">
        <f>IF(AND(MOD(ROW(A1219)-1,3)=0,INDEX(artwork.xlsx!G:G,QUOTIENT(ROW(A1219)-1,3)+2)&lt;&gt;""),"/* "&amp;INDEX(artwork.xlsx!G:G,QUOTIENT(ROW(A1219)-1,3)+2)&amp;" */","  ")&amp;
IF(AND(INDEX(artwork.xlsx!F:F,QUOTIENT(ROW(A1219)-1,3)+2)&lt;&gt;""),"/* "&amp;INDEX(artwork.xlsx!F:F,QUOTIENT(ROW(A1219)-1,3)+2)&amp;" */","  ")&amp;IF(AND(ISERROR(MATCH("},",B1224:B$5003,0)), ISERROR(MATCH("    ];",$A$5:A1220,0))),"];","")</f>
        <v xml:space="preserve">    </v>
      </c>
      <c r="B1224" t="str">
        <f t="shared" si="29"/>
        <v>{</v>
      </c>
      <c r="C1224" s="18" t="str">
        <f>IF(AND(MOD(ROW(A1219)-1,3)=0, INDEX(artwork.xlsx!J:J,QUOTIENT(ROW(A1219)-1,3)+2)&lt;&gt;""),
     artwork.xlsx!$H$1&amp;": """ &amp;SUBSTITUTE(INDEX(artwork.xlsx!H:H,QUOTIENT(ROW(A1219)-1,3)+2)," ","") &amp;""",  " &amp;
     artwork.xlsx!$J$1&amp; ": """ &amp; INDEX(artwork.xlsx!J:J,QUOTIENT(ROW(A1219)-1,3)+2) &amp;""",  " &amp;
     artwork.xlsx!$L$1&amp; ": """ &amp; SUBSTITUTE(IF(LEFT(INDEX(artwork.xlsx!L:L,QUOTIENT(ROW(A1219)-1,3)+2),4)="http","",artwork.xlsx!$M$1) &amp; INDEX(artwork.xlsx!L:L,QUOTIENT(ROW(A1219)-1,3)+2),artwork.xlsx!$N$1,"") &amp; """,",
 IF(AND(MOD(ROW(A1219)-1,3)=1,INDEX(artwork.xlsx!J:J,QUOTIENT(ROW(A1219)-1,3)+2)&lt;&gt;""),
SUBSTITUTE(    artwork.xlsx!$K$1&amp;": '\\n" &amp;
SUBSTITUTE(SUBSTITUTE(SUBSTITUTE(SUBSTITUTE(SUBSTITUTE(INDEX(artwork.xlsx!K:K,QUOTIENT(ROW(A1219)-1,3)+2),"'","\'"),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IF(MOD(ROW(A1219)-1,3)=2,"","")))</f>
        <v>id: "grandcastle",  frenchName: "Grand château",  artwork: "http://wiki.dominionstrategy.com/images/3/30/Grand_CastleArt.jpg",</v>
      </c>
    </row>
    <row r="1225" spans="1:22" ht="210" x14ac:dyDescent="0.25">
      <c r="A1225" t="str">
        <f>IF(AND(MOD(ROW(A1220)-1,3)=0,INDEX(artwork.xlsx!G:G,QUOTIENT(ROW(A1220)-1,3)+2)&lt;&gt;""),"/* "&amp;INDEX(artwork.xlsx!G:G,QUOTIENT(ROW(A1220)-1,3)+2)&amp;" */","  ")&amp;
IF(AND(INDEX(artwork.xlsx!F:F,QUOTIENT(ROW(A1220)-1,3)+2)&lt;&gt;""),"/* "&amp;INDEX(artwork.xlsx!F:F,QUOTIENT(ROW(A1220)-1,3)+2)&amp;" */","  ")&amp;IF(AND(ISERROR(MATCH("},",B1225:B$5003,0)), ISERROR(MATCH("    ];",$A$5:A1224,0))),"];","")</f>
        <v xml:space="preserve">    </v>
      </c>
      <c r="B1225" t="str">
        <f t="shared" si="29"/>
        <v/>
      </c>
      <c r="C1225" s="18" t="str">
        <f>IF(AND(MOD(ROW(A1220)-1,3)=0, INDEX(artwork.xlsx!J:J,QUOTIENT(ROW(A1220)-1,3)+2)&lt;&gt;""),
     artwork.xlsx!$H$1&amp;": """ &amp;SUBSTITUTE(INDEX(artwork.xlsx!H:H,QUOTIENT(ROW(A1220)-1,3)+2)," ","") &amp;""",  " &amp;
     artwork.xlsx!$J$1&amp; ": """ &amp; INDEX(artwork.xlsx!J:J,QUOTIENT(ROW(A1220)-1,3)+2) &amp;""",  " &amp;
     artwork.xlsx!$L$1&amp; ": """ &amp; SUBSTITUTE(IF(LEFT(INDEX(artwork.xlsx!L:L,QUOTIENT(ROW(A1220)-1,3)+2),4)="http","",artwork.xlsx!$M$1) &amp; INDEX(artwork.xlsx!L:L,QUOTIENT(ROW(A1220)-1,3)+2),artwork.xlsx!$N$1,"") &amp; """,",
 IF(AND(MOD(ROW(A1220)-1,3)=1,INDEX(artwork.xlsx!J:J,QUOTIENT(ROW(A1220)-1,3)+2)&lt;&gt;""),
SUBSTITUTE(    artwork.xlsx!$K$1&amp;": '\\n" &amp;
SUBSTITUTE(SUBSTITUTE(SUBSTITUTE(SUBSTITUTE(SUBSTITUTE(INDEX(artwork.xlsx!K:K,QUOTIENT(ROW(A1220)-1,3)+2),"'","\'"),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IF(MOD(ROW(A1220)-1,3)=2,"","")))</f>
        <v>text_html: '\
&lt;div class="card-text" style="top:47px;"&gt;&lt;div class="horizontal-line" style="width:200px; height:3px;margin-top:43px;"&gt;&lt;/div&gt;&lt;div style="position:relative; top:4px;"&gt;&lt;div style="line-height:19px;"&gt;\
&lt;div style="display:inline;"&gt;&lt;div style="display:inline; font-size:19px;"&gt;Lorsque vous recevez cette carte,&lt;/div&gt;&lt;/div&gt;&lt;br&gt;\
&lt;div style="display:inline;"&gt;&lt;div style="display:inline; font-size:19px;"&gt;dévoilez votre main.          par carte&lt;/div&gt;&lt;/div&gt;&lt;br&gt;\
&lt;div style="display:inline;"&gt;&lt;div style="display:inline; font-size:19px;"&gt;Victoire en main et/ou en jeu.&lt;/div&gt;&lt;/div&gt;&lt;br&gt;\
&lt;/div&gt;&lt;/div&gt;\
&lt;div class="card-text-vp-icon-container" style="display:inline; transform:scale(0.53); top:-35px;left:130px;"&gt;\
&lt;div class="card-text-vp-text-container"&gt;\
&lt;div class="card-text-vp-text" style="top:8px;"&gt;5&lt;/div&gt;&lt;/div&gt;\
&lt;div class="card-text-vp-icon"&gt;&lt;/div&gt;&lt;/div&gt;\
&lt;div class="card-text-vp-icon-container" style="display:inline; transform:scale(0.18); top:75px;left:188px;"&gt;\
&lt;div class="card-text-vp-text-container"&gt;\
&lt;div class="card-text-vp-text" style="top:8px;"&gt;+1&lt;/div&gt;&lt;/div&gt;\
&lt;div class="card-text-vp-icon"&gt;&lt;/div&gt;&lt;/div&gt;&lt;/div&gt;'</v>
      </c>
    </row>
    <row r="1226" spans="1:22" x14ac:dyDescent="0.25">
      <c r="A1226" t="str">
        <f>IF(AND(MOD(ROW(A1221)-1,3)=0,INDEX(artwork.xlsx!G:G,QUOTIENT(ROW(A1221)-1,3)+2)&lt;&gt;""),"/* "&amp;INDEX(artwork.xlsx!G:G,QUOTIENT(ROW(A1221)-1,3)+2)&amp;" */","  ")&amp;
IF(AND(INDEX(artwork.xlsx!F:F,QUOTIENT(ROW(A1221)-1,3)+2)&lt;&gt;""),"/* "&amp;INDEX(artwork.xlsx!F:F,QUOTIENT(ROW(A1221)-1,3)+2)&amp;" */","  ")&amp;IF(AND(ISERROR(MATCH("},",B1226:B$5003,0)), ISERROR(MATCH("    ];",$A$5:A1222,0))),"];","")</f>
        <v xml:space="preserve">    </v>
      </c>
      <c r="B1226" t="str">
        <f t="shared" si="29"/>
        <v>},</v>
      </c>
      <c r="C1226" s="18" t="str">
        <f>IF(AND(MOD(ROW(A1221)-1,3)=0, INDEX(artwork.xlsx!J:J,QUOTIENT(ROW(A1221)-1,3)+2)&lt;&gt;""),
     artwork.xlsx!$H$1&amp;": """ &amp;SUBSTITUTE(INDEX(artwork.xlsx!H:H,QUOTIENT(ROW(A1221)-1,3)+2)," ","") &amp;""",  " &amp;
     artwork.xlsx!$J$1&amp; ": """ &amp; INDEX(artwork.xlsx!J:J,QUOTIENT(ROW(A1221)-1,3)+2) &amp;""",  " &amp;
     artwork.xlsx!$L$1&amp; ": """ &amp; SUBSTITUTE(IF(LEFT(INDEX(artwork.xlsx!L:L,QUOTIENT(ROW(A1221)-1,3)+2),4)="http","",artwork.xlsx!$M$1) &amp; INDEX(artwork.xlsx!L:L,QUOTIENT(ROW(A1221)-1,3)+2),artwork.xlsx!$N$1,"") &amp; """,",
 IF(AND(MOD(ROW(A1221)-1,3)=1,INDEX(artwork.xlsx!J:J,QUOTIENT(ROW(A1221)-1,3)+2)&lt;&gt;""),
SUBSTITUTE(    artwork.xlsx!$K$1&amp;": '\\n" &amp;
SUBSTITUTE(SUBSTITUTE(SUBSTITUTE(SUBSTITUTE(SUBSTITUTE(INDEX(artwork.xlsx!K:K,QUOTIENT(ROW(A1221)-1,3)+2),"'","\'"),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IF(MOD(ROW(A1221)-1,3)=2,"","")))</f>
        <v/>
      </c>
    </row>
    <row r="1227" spans="1:22" x14ac:dyDescent="0.25">
      <c r="A1227" t="str">
        <f>IF(AND(MOD(ROW(A1222)-1,3)=0,INDEX(artwork.xlsx!G:G,QUOTIENT(ROW(A1222)-1,3)+2)&lt;&gt;""),"/* "&amp;INDEX(artwork.xlsx!G:G,QUOTIENT(ROW(A1222)-1,3)+2)&amp;" */","  ")&amp;
IF(AND(INDEX(artwork.xlsx!F:F,QUOTIENT(ROW(A1222)-1,3)+2)&lt;&gt;""),"/* "&amp;INDEX(artwork.xlsx!F:F,QUOTIENT(ROW(A1222)-1,3)+2)&amp;" */","  ")&amp;IF(AND(ISERROR(MATCH("},",B1227:B$5003,0)), ISERROR(MATCH("    ];",$A$5:A1223,0))),"];","")</f>
        <v xml:space="preserve">    </v>
      </c>
      <c r="B1227" t="str">
        <f t="shared" si="29"/>
        <v>{</v>
      </c>
      <c r="C1227" s="18" t="str">
        <f>IF(AND(MOD(ROW(A1222)-1,3)=0, INDEX(artwork.xlsx!J:J,QUOTIENT(ROW(A1222)-1,3)+2)&lt;&gt;""),
     artwork.xlsx!$H$1&amp;": """ &amp;SUBSTITUTE(INDEX(artwork.xlsx!H:H,QUOTIENT(ROW(A1222)-1,3)+2)," ","") &amp;""",  " &amp;
     artwork.xlsx!$J$1&amp; ": """ &amp; INDEX(artwork.xlsx!J:J,QUOTIENT(ROW(A1222)-1,3)+2) &amp;""",  " &amp;
     artwork.xlsx!$L$1&amp; ": """ &amp; SUBSTITUTE(IF(LEFT(INDEX(artwork.xlsx!L:L,QUOTIENT(ROW(A1222)-1,3)+2),4)="http","",artwork.xlsx!$M$1) &amp; INDEX(artwork.xlsx!L:L,QUOTIENT(ROW(A1222)-1,3)+2),artwork.xlsx!$N$1,"") &amp; """,",
 IF(AND(MOD(ROW(A1222)-1,3)=1,INDEX(artwork.xlsx!J:J,QUOTIENT(ROW(A1222)-1,3)+2)&lt;&gt;""),
SUBSTITUTE(    artwork.xlsx!$K$1&amp;": '\\n" &amp;
SUBSTITUTE(SUBSTITUTE(SUBSTITUTE(SUBSTITUTE(SUBSTITUTE(INDEX(artwork.xlsx!K:K,QUOTIENT(ROW(A1222)-1,3)+2),"'","\'"),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IF(MOD(ROW(A1222)-1,3)=2,"","")))</f>
        <v>id: "kingscastle",  frenchName: "Château royal",  artwork: "http://wiki.dominionstrategy.com/images/c/c1/King%27s_CastleArt.jpg",</v>
      </c>
    </row>
    <row r="1228" spans="1:22" ht="135" x14ac:dyDescent="0.25">
      <c r="A1228" t="str">
        <f>IF(AND(MOD(ROW(A1223)-1,3)=0,INDEX(artwork.xlsx!G:G,QUOTIENT(ROW(A1223)-1,3)+2)&lt;&gt;""),"/* "&amp;INDEX(artwork.xlsx!G:G,QUOTIENT(ROW(A1223)-1,3)+2)&amp;" */","  ")&amp;
IF(AND(INDEX(artwork.xlsx!F:F,QUOTIENT(ROW(A1223)-1,3)+2)&lt;&gt;""),"/* "&amp;INDEX(artwork.xlsx!F:F,QUOTIENT(ROW(A1223)-1,3)+2)&amp;" */","  ")&amp;IF(AND(ISERROR(MATCH("},",B1228:B$5003,0)), ISERROR(MATCH("    ];",$A$5:A1227,0))),"];","")</f>
        <v xml:space="preserve">    </v>
      </c>
      <c r="B1228" t="str">
        <f t="shared" si="29"/>
        <v/>
      </c>
      <c r="C1228" s="18" t="str">
        <f>IF(AND(MOD(ROW(A1223)-1,3)=0, INDEX(artwork.xlsx!J:J,QUOTIENT(ROW(A1223)-1,3)+2)&lt;&gt;""),
     artwork.xlsx!$H$1&amp;": """ &amp;SUBSTITUTE(INDEX(artwork.xlsx!H:H,QUOTIENT(ROW(A1223)-1,3)+2)," ","") &amp;""",  " &amp;
     artwork.xlsx!$J$1&amp; ": """ &amp; INDEX(artwork.xlsx!J:J,QUOTIENT(ROW(A1223)-1,3)+2) &amp;""",  " &amp;
     artwork.xlsx!$L$1&amp; ": """ &amp; SUBSTITUTE(IF(LEFT(INDEX(artwork.xlsx!L:L,QUOTIENT(ROW(A1223)-1,3)+2),4)="http","",artwork.xlsx!$M$1) &amp; INDEX(artwork.xlsx!L:L,QUOTIENT(ROW(A1223)-1,3)+2),artwork.xlsx!$N$1,"") &amp; """,",
 IF(AND(MOD(ROW(A1223)-1,3)=1,INDEX(artwork.xlsx!J:J,QUOTIENT(ROW(A1223)-1,3)+2)&lt;&gt;""),
SUBSTITUTE(    artwork.xlsx!$K$1&amp;": '\\n" &amp;
SUBSTITUTE(SUBSTITUTE(SUBSTITUTE(SUBSTITUTE(SUBSTITUTE(INDEX(artwork.xlsx!K:K,QUOTIENT(ROW(A1223)-1,3)+2),"'","\'"),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IF(MOD(ROW(A1223)-1,3)=2,"","")))</f>
        <v>text_html: '\
&lt;div class="card-text" style="top:55px;"&gt;&lt;div style="position:relative; top:12px;"&gt;&lt;div style="line-height:20px;"&gt;\
&lt;div style="display:inline;"&gt;&lt;div style="display:inline; font-size:20px;"&gt;Vaut         par Château&lt;/div&gt;&lt;/div&gt;&lt;br&gt;\
&lt;div style="display:inline;"&gt;&lt;div style="display:inline; font-size:20px;"&gt;que vous avez.&lt;/div&gt;&lt;/div&gt;&lt;br&gt;\
&lt;/div&gt;&lt;/div&gt;\
&lt;div class="card-text-vp-icon-container" style="display:inline; transform:scale(0.18); top:15px;left:107px;"&gt;\
&lt;div class="card-text-vp-text-container"&gt;\
&lt;div class="card-text-vp-text" style="top:8px;"&gt;2&lt;/div&gt;&lt;/div&gt;\
&lt;div class="card-text-vp-icon"&gt;&lt;/div&gt;&lt;/div&gt;&lt;/div&gt;'</v>
      </c>
    </row>
    <row r="1229" spans="1:22" x14ac:dyDescent="0.25">
      <c r="A1229" t="str">
        <f>IF(AND(MOD(ROW(A1224)-1,3)=0,INDEX(artwork.xlsx!G:G,QUOTIENT(ROW(A1224)-1,3)+2)&lt;&gt;""),"/* "&amp;INDEX(artwork.xlsx!G:G,QUOTIENT(ROW(A1224)-1,3)+2)&amp;" */","  ")&amp;
IF(AND(INDEX(artwork.xlsx!F:F,QUOTIENT(ROW(A1224)-1,3)+2)&lt;&gt;""),"/* "&amp;INDEX(artwork.xlsx!F:F,QUOTIENT(ROW(A1224)-1,3)+2)&amp;" */","  ")&amp;IF(AND(ISERROR(MATCH("},",B1229:B$5003,0)), ISERROR(MATCH("    ];",$A$5:A1225,0))),"];","")</f>
        <v xml:space="preserve">    </v>
      </c>
      <c r="B1229" t="str">
        <f t="shared" si="29"/>
        <v>},</v>
      </c>
      <c r="C1229" s="18" t="str">
        <f>IF(AND(MOD(ROW(A1224)-1,3)=0, INDEX(artwork.xlsx!J:J,QUOTIENT(ROW(A1224)-1,3)+2)&lt;&gt;""),
     artwork.xlsx!$H$1&amp;": """ &amp;SUBSTITUTE(INDEX(artwork.xlsx!H:H,QUOTIENT(ROW(A1224)-1,3)+2)," ","") &amp;""",  " &amp;
     artwork.xlsx!$J$1&amp; ": """ &amp; INDEX(artwork.xlsx!J:J,QUOTIENT(ROW(A1224)-1,3)+2) &amp;""",  " &amp;
     artwork.xlsx!$L$1&amp; ": """ &amp; SUBSTITUTE(IF(LEFT(INDEX(artwork.xlsx!L:L,QUOTIENT(ROW(A1224)-1,3)+2),4)="http","",artwork.xlsx!$M$1) &amp; INDEX(artwork.xlsx!L:L,QUOTIENT(ROW(A1224)-1,3)+2),artwork.xlsx!$N$1,"") &amp; """,",
 IF(AND(MOD(ROW(A1224)-1,3)=1,INDEX(artwork.xlsx!J:J,QUOTIENT(ROW(A1224)-1,3)+2)&lt;&gt;""),
SUBSTITUTE(    artwork.xlsx!$K$1&amp;": '\\n" &amp;
SUBSTITUTE(SUBSTITUTE(SUBSTITUTE(SUBSTITUTE(SUBSTITUTE(INDEX(artwork.xlsx!K:K,QUOTIENT(ROW(A1224)-1,3)+2),"'","\'"),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IF(MOD(ROW(A1224)-1,3)=2,"","")))</f>
        <v/>
      </c>
    </row>
    <row r="1230" spans="1:22" x14ac:dyDescent="0.25">
      <c r="A1230" t="str">
        <f>IF(AND(MOD(ROW(A1225)-1,3)=0,INDEX(artwork.xlsx!G:G,QUOTIENT(ROW(A1225)-1,3)+2)&lt;&gt;""),"/* "&amp;INDEX(artwork.xlsx!G:G,QUOTIENT(ROW(A1225)-1,3)+2)&amp;" */","  ")&amp;
IF(AND(INDEX(artwork.xlsx!F:F,QUOTIENT(ROW(A1225)-1,3)+2)&lt;&gt;""),"/* "&amp;INDEX(artwork.xlsx!F:F,QUOTIENT(ROW(A1225)-1,3)+2)&amp;" */","  ")&amp;IF(AND(ISERROR(MATCH("},",B1230:B$5003,0)), ISERROR(MATCH("    ];",$A$5:A1226,0))),"];","")</f>
        <v xml:space="preserve">/* Nocturne */  </v>
      </c>
      <c r="B1230" t="str">
        <f t="shared" si="29"/>
        <v>{</v>
      </c>
      <c r="C1230" s="18" t="str">
        <f>IF(AND(MOD(ROW(A1225)-1,3)=0, INDEX(artwork.xlsx!J:J,QUOTIENT(ROW(A1225)-1,3)+2)&lt;&gt;""),
     artwork.xlsx!$H$1&amp;": """ &amp;SUBSTITUTE(INDEX(artwork.xlsx!H:H,QUOTIENT(ROW(A1225)-1,3)+2)," ","") &amp;""",  " &amp;
     artwork.xlsx!$J$1&amp; ": """ &amp; INDEX(artwork.xlsx!J:J,QUOTIENT(ROW(A1225)-1,3)+2) &amp;""",  " &amp;
     artwork.xlsx!$L$1&amp; ": """ &amp; SUBSTITUTE(IF(LEFT(INDEX(artwork.xlsx!L:L,QUOTIENT(ROW(A1225)-1,3)+2),4)="http","",artwork.xlsx!$M$1) &amp; INDEX(artwork.xlsx!L:L,QUOTIENT(ROW(A1225)-1,3)+2),artwork.xlsx!$N$1,"") &amp; """,",
 IF(AND(MOD(ROW(A1225)-1,3)=1,INDEX(artwork.xlsx!J:J,QUOTIENT(ROW(A1225)-1,3)+2)&lt;&gt;""),
SUBSTITUTE(    artwork.xlsx!$K$1&amp;": '\\n" &amp;
SUBSTITUTE(SUBSTITUTE(SUBSTITUTE(SUBSTITUTE(SUBSTITUTE(INDEX(artwork.xlsx!K:K,QUOTIENT(ROW(A1225)-1,3)+2),"'","\'"),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IF(MOD(ROW(A1225)-1,3)=2,"","")))</f>
        <v>id: "druid",  frenchName: "Druide",  artwork: "http://wiki.dominionstrategy.com/images/a/a3/DruidArt.jpg",</v>
      </c>
      <c r="J1230" t="s">
        <v>1679</v>
      </c>
      <c r="K1230" t="s">
        <v>2458</v>
      </c>
      <c r="U1230" t="str">
        <f t="shared" ref="U1230:U1232" si="32">RIGHT(LEFT(K1230,FIND(""",",K1230)-1),LEN(LEFT(K1230,FIND(""",",K1230)-1)) -LEN("id: '"))</f>
        <v>druid</v>
      </c>
      <c r="V1230" t="str">
        <f t="shared" ref="V1230:V1232" si="33">SUBSTITUTE(LEFT(RIGHT(K1231,LEN(K1231) -LEN("text_html: '")),LEN(RIGHT(K1231,LEN(K1231) -LEN("text_html: '")))-1),"\'","'")</f>
        <v>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style="line-height:19px;"&gt;&lt;div style="display:inline;"&gt;&lt;div style="display:inline; font-size:19px;"&gt;Appliquez une des trois Aubaines&lt;/div&gt;&lt;/div&gt;&lt;br&gt;&lt;div style="display:inline;"&gt;&lt;div style="display:inline; font-size:19px;"&gt;mises de côté (laissez-la en place).&lt;/div&gt;&lt;/div&gt;&lt;br&gt;&lt;/div&gt;&lt;/div&gt;&lt;div class="horizontal-line" style="width:200px; height:3px;margin-top:15px;"&gt;&lt;/div&gt;&lt;div style="position:relative; top:7px;"&gt;&lt;div style="line-height:19px;"&gt;&lt;div style="display:inline;"&gt;&lt;div style="display:inline; font-size:19px;"&gt;Mise en place : mettez de coté face&lt;/div&gt;&lt;/div&gt;&lt;br&gt;&lt;div style="display:inline;"&gt;&lt;div style="display:inline; font-size:19px;"&gt;visible les 3 premières Aubaines.&lt;/div&gt;&lt;/div&gt;&lt;br&gt;&lt;/div&gt;&lt;/div&gt;&lt;/div&gt;</v>
      </c>
    </row>
    <row r="1231" spans="1:22" ht="150" x14ac:dyDescent="0.25">
      <c r="A1231" t="str">
        <f>IF(AND(MOD(ROW(A1226)-1,3)=0,INDEX(artwork.xlsx!G:G,QUOTIENT(ROW(A1226)-1,3)+2)&lt;&gt;""),"/* "&amp;INDEX(artwork.xlsx!G:G,QUOTIENT(ROW(A1226)-1,3)+2)&amp;" */","  ")&amp;
IF(AND(INDEX(artwork.xlsx!F:F,QUOTIENT(ROW(A1226)-1,3)+2)&lt;&gt;""),"/* "&amp;INDEX(artwork.xlsx!F:F,QUOTIENT(ROW(A1226)-1,3)+2)&amp;" */","  ")&amp;IF(AND(ISERROR(MATCH("},",B1231:B$5003,0)), ISERROR(MATCH("    ];",$A$5:A1230,0))),"];","")</f>
        <v xml:space="preserve">    </v>
      </c>
      <c r="B1231" t="str">
        <f t="shared" ref="B1231:B1294" si="34">IF(AND(C1230&lt;&gt;"",MOD(ROW(A1229)-1,3)=2),"},","")&amp;IF(AND(C1231&lt;&gt;"",MOD(ROW(A1226)-1,3)=0),"{","")</f>
        <v/>
      </c>
      <c r="C1231" s="18" t="str">
        <f>IF(AND(MOD(ROW(A1226)-1,3)=0, INDEX(artwork.xlsx!J:J,QUOTIENT(ROW(A1226)-1,3)+2)&lt;&gt;""),
     artwork.xlsx!$H$1&amp;": """ &amp;SUBSTITUTE(INDEX(artwork.xlsx!H:H,QUOTIENT(ROW(A1226)-1,3)+2)," ","") &amp;""",  " &amp;
     artwork.xlsx!$J$1&amp; ": """ &amp; INDEX(artwork.xlsx!J:J,QUOTIENT(ROW(A1226)-1,3)+2) &amp;""",  " &amp;
     artwork.xlsx!$L$1&amp; ": """ &amp; SUBSTITUTE(IF(LEFT(INDEX(artwork.xlsx!L:L,QUOTIENT(ROW(A1226)-1,3)+2),4)="http","",artwork.xlsx!$M$1) &amp; INDEX(artwork.xlsx!L:L,QUOTIENT(ROW(A1226)-1,3)+2),artwork.xlsx!$N$1,"") &amp; """,",
 IF(AND(MOD(ROW(A1226)-1,3)=1,INDEX(artwork.xlsx!J:J,QUOTIENT(ROW(A1226)-1,3)+2)&lt;&gt;""),
SUBSTITUTE(    artwork.xlsx!$K$1&amp;": '\\n" &amp;
SUBSTITUTE(SUBSTITUTE(SUBSTITUTE(SUBSTITUTE(SUBSTITUTE(INDEX(artwork.xlsx!K:K,QUOTIENT(ROW(A1226)-1,3)+2),"'","\'"),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IF(MOD(ROW(A1226)-1,3)=2,"","")))</f>
        <v>text_html: '\
&lt;div class="card-text" style="top:20px;"&gt;&lt;div style="position:relative; top:-5px;"&gt;&lt;div style="font-weight: bold;"&gt;\
&lt;div style="display:inline;"&gt;&lt;div style="display:inline; font-size:28px;"&gt;+1 Achat&lt;/div&gt;&lt;/div&gt;&lt;br&gt;\
&lt;/div&gt;&lt;/div&gt;&lt;div style="position:relative; top:0px;"&gt;&lt;div style="line-height:19px;"&gt;\
&lt;div style="display:inline;"&gt;&lt;div style="display:inline; font-size:19px;"&gt;Appliquez une des trois Aubaines&lt;/div&gt;&lt;/div&gt;&lt;br&gt;\
&lt;div style="display:inline;"&gt;&lt;div style="display:inline; font-size:19px;"&gt;mises de côté (laissez-la en place).&lt;/div&gt;&lt;/div&gt;&lt;br&gt;\
&lt;/div&gt;&lt;/div&gt;&lt;div class="horizontal-line" style="width:200px; height:3px;margin-top:15px;"&gt;&lt;/div&gt;&lt;div style="position:relative; top:7px;"&gt;&lt;div style="line-height:19px;"&gt;\
&lt;div style="display:inline;"&gt;&lt;div style="display:inline; font-size:19px;"&gt;Mise en place : mettez de coté face&lt;/div&gt;&lt;/div&gt;&lt;br&gt;\
&lt;div style="display:inline;"&gt;&lt;div style="display:inline; font-size:19px;"&gt;visible les 3 premières Aubaines.&lt;/div&gt;&lt;/div&gt;&lt;br&gt;\
&lt;/div&gt;&lt;/div&gt;&lt;/div&gt;'</v>
      </c>
      <c r="K1231" t="s">
        <v>2459</v>
      </c>
      <c r="U1231" t="e">
        <f t="shared" si="32"/>
        <v>#VALUE!</v>
      </c>
      <c r="V1231" t="e">
        <f t="shared" si="33"/>
        <v>#VALUE!</v>
      </c>
    </row>
    <row r="1232" spans="1:22" x14ac:dyDescent="0.25">
      <c r="A1232" t="str">
        <f>IF(AND(MOD(ROW(A1227)-1,3)=0,INDEX(artwork.xlsx!G:G,QUOTIENT(ROW(A1227)-1,3)+2)&lt;&gt;""),"/* "&amp;INDEX(artwork.xlsx!G:G,QUOTIENT(ROW(A1227)-1,3)+2)&amp;" */","  ")&amp;
IF(AND(INDEX(artwork.xlsx!F:F,QUOTIENT(ROW(A1227)-1,3)+2)&lt;&gt;""),"/* "&amp;INDEX(artwork.xlsx!F:F,QUOTIENT(ROW(A1227)-1,3)+2)&amp;" */","  ")&amp;IF(AND(ISERROR(MATCH("},",B1232:B$5003,0)), ISERROR(MATCH("    ];",$A$5:A1228,0))),"];","")</f>
        <v xml:space="preserve">    </v>
      </c>
      <c r="B1232" t="str">
        <f t="shared" si="34"/>
        <v>},</v>
      </c>
      <c r="C1232" s="18" t="str">
        <f>IF(AND(MOD(ROW(A1227)-1,3)=0, INDEX(artwork.xlsx!J:J,QUOTIENT(ROW(A1227)-1,3)+2)&lt;&gt;""),
     artwork.xlsx!$H$1&amp;": """ &amp;SUBSTITUTE(INDEX(artwork.xlsx!H:H,QUOTIENT(ROW(A1227)-1,3)+2)," ","") &amp;""",  " &amp;
     artwork.xlsx!$J$1&amp; ": """ &amp; INDEX(artwork.xlsx!J:J,QUOTIENT(ROW(A1227)-1,3)+2) &amp;""",  " &amp;
     artwork.xlsx!$L$1&amp; ": """ &amp; SUBSTITUTE(IF(LEFT(INDEX(artwork.xlsx!L:L,QUOTIENT(ROW(A1227)-1,3)+2),4)="http","",artwork.xlsx!$M$1) &amp; INDEX(artwork.xlsx!L:L,QUOTIENT(ROW(A1227)-1,3)+2),artwork.xlsx!$N$1,"") &amp; """,",
 IF(AND(MOD(ROW(A1227)-1,3)=1,INDEX(artwork.xlsx!J:J,QUOTIENT(ROW(A1227)-1,3)+2)&lt;&gt;""),
SUBSTITUTE(    artwork.xlsx!$K$1&amp;": '\\n" &amp;
SUBSTITUTE(SUBSTITUTE(SUBSTITUTE(SUBSTITUTE(SUBSTITUTE(INDEX(artwork.xlsx!K:K,QUOTIENT(ROW(A1227)-1,3)+2),"'","\'"),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IF(MOD(ROW(A1227)-1,3)=2,"","")))</f>
        <v/>
      </c>
      <c r="J1232" t="s">
        <v>2088</v>
      </c>
      <c r="U1232" t="e">
        <f t="shared" si="32"/>
        <v>#VALUE!</v>
      </c>
      <c r="V1232" t="str">
        <f t="shared" si="33"/>
        <v>lhound",  frenchName: "Chien fidèle",  artwork: "http://wiki.dominionstrategy.com/images/b/b8/Faithful_HoundArt.jpg"</v>
      </c>
    </row>
    <row r="1233" spans="1:22" x14ac:dyDescent="0.25">
      <c r="A1233" t="str">
        <f>IF(AND(MOD(ROW(A1228)-1,3)=0,INDEX(artwork.xlsx!G:G,QUOTIENT(ROW(A1228)-1,3)+2)&lt;&gt;""),"/* "&amp;INDEX(artwork.xlsx!G:G,QUOTIENT(ROW(A1228)-1,3)+2)&amp;" */","  ")&amp;
IF(AND(INDEX(artwork.xlsx!F:F,QUOTIENT(ROW(A1228)-1,3)+2)&lt;&gt;""),"/* "&amp;INDEX(artwork.xlsx!F:F,QUOTIENT(ROW(A1228)-1,3)+2)&amp;" */","  ")&amp;IF(AND(ISERROR(MATCH("},",B1233:B$5003,0)), ISERROR(MATCH("    ];",$A$5:A1229,0))),"];","")</f>
        <v xml:space="preserve">    </v>
      </c>
      <c r="B1233" t="str">
        <f t="shared" si="34"/>
        <v>{</v>
      </c>
      <c r="C1233" s="18" t="str">
        <f>IF(AND(MOD(ROW(A1228)-1,3)=0, INDEX(artwork.xlsx!J:J,QUOTIENT(ROW(A1228)-1,3)+2)&lt;&gt;""),
     artwork.xlsx!$H$1&amp;": """ &amp;SUBSTITUTE(INDEX(artwork.xlsx!H:H,QUOTIENT(ROW(A1228)-1,3)+2)," ","") &amp;""",  " &amp;
     artwork.xlsx!$J$1&amp; ": """ &amp; INDEX(artwork.xlsx!J:J,QUOTIENT(ROW(A1228)-1,3)+2) &amp;""",  " &amp;
     artwork.xlsx!$L$1&amp; ": """ &amp; SUBSTITUTE(IF(LEFT(INDEX(artwork.xlsx!L:L,QUOTIENT(ROW(A1228)-1,3)+2),4)="http","",artwork.xlsx!$M$1) &amp; INDEX(artwork.xlsx!L:L,QUOTIENT(ROW(A1228)-1,3)+2),artwork.xlsx!$N$1,"") &amp; """,",
 IF(AND(MOD(ROW(A1228)-1,3)=1,INDEX(artwork.xlsx!J:J,QUOTIENT(ROW(A1228)-1,3)+2)&lt;&gt;""),
SUBSTITUTE(    artwork.xlsx!$K$1&amp;": '\\n" &amp;
SUBSTITUTE(SUBSTITUTE(SUBSTITUTE(SUBSTITUTE(SUBSTITUTE(INDEX(artwork.xlsx!K:K,QUOTIENT(ROW(A1228)-1,3)+2),"'","\'"),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IF(MOD(ROW(A1228)-1,3)=2,"","")))</f>
        <v>id: "faithfulhound",  frenchName: "Chien fidèle",  artwork: "http://wiki.dominionstrategy.com/images/b/b8/Faithful_HoundArt.jpg",</v>
      </c>
      <c r="J1233" t="s">
        <v>1679</v>
      </c>
      <c r="K1233" t="s">
        <v>2460</v>
      </c>
      <c r="U1233" t="str">
        <f t="shared" ref="U1233:U1296" si="35">RIGHT(LEFT(K1233,FIND(""",",K1233)-1),LEN(LEFT(K1233,FIND(""",",K1233)-1)) -LEN("id: '"))</f>
        <v>faithfulhound</v>
      </c>
      <c r="V1233" t="str">
        <f t="shared" ref="V1233:V1296" si="36">SUBSTITUTE(LEFT(RIGHT(K1234,LEN(K1234) -LEN("text_html: '")),LEN(RIGHT(K1234,LEN(K1234) -LEN("text_html: '")))-1),"\'","'")</f>
        <v>&lt;div class="card-text" style="top:20px;"&gt;&lt;div style="font-weight: bold;"&gt;&lt;div style="line-height:26px;"&gt;&lt;div style="display:inline;"&gt;&lt;div style="display:inline; font-size:28px;"&gt;+2 Cartes&lt;/div&gt;&lt;/div&gt;&lt;br&gt;&lt;/div&gt;&lt;/div&gt;&lt;div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défaussez cette carte&lt;/div&gt;&lt;/div&gt;&lt;br&gt;&lt;div style="display:inline;"&gt;&lt;div style="display:inline; font-size:18px;"&gt;en dehors de la phase Ajustement,&lt;/div&gt;&lt;/div&gt;&lt;br&gt;&lt;div style="display:inline;"&gt;&lt;div style="display:inline; font-size:18px;"&gt;vous pouvez la mettre de côté, et la&lt;/div&gt;&lt;/div&gt;&lt;br&gt;&lt;div style="display:inline;"&gt;&lt;div style="display:inline; font-size:18px;"&gt;prendre en main à la fin de votre tour.&lt;/div&gt;&lt;/div&gt;&lt;br&gt;&lt;/div&gt;&lt;/div&gt;&lt;/div&gt;</v>
      </c>
    </row>
    <row r="1234" spans="1:22" ht="135" x14ac:dyDescent="0.25">
      <c r="A1234" t="str">
        <f>IF(AND(MOD(ROW(A1229)-1,3)=0,INDEX(artwork.xlsx!G:G,QUOTIENT(ROW(A1229)-1,3)+2)&lt;&gt;""),"/* "&amp;INDEX(artwork.xlsx!G:G,QUOTIENT(ROW(A1229)-1,3)+2)&amp;" */","  ")&amp;
IF(AND(INDEX(artwork.xlsx!F:F,QUOTIENT(ROW(A1229)-1,3)+2)&lt;&gt;""),"/* "&amp;INDEX(artwork.xlsx!F:F,QUOTIENT(ROW(A1229)-1,3)+2)&amp;" */","  ")&amp;IF(AND(ISERROR(MATCH("},",B1234:B$5003,0)), ISERROR(MATCH("    ];",$A$5:A1233,0))),"];","")</f>
        <v xml:space="preserve">    </v>
      </c>
      <c r="B1234" t="str">
        <f t="shared" si="34"/>
        <v/>
      </c>
      <c r="C1234" s="18" t="str">
        <f>IF(AND(MOD(ROW(A1229)-1,3)=0, INDEX(artwork.xlsx!J:J,QUOTIENT(ROW(A1229)-1,3)+2)&lt;&gt;""),
     artwork.xlsx!$H$1&amp;": """ &amp;SUBSTITUTE(INDEX(artwork.xlsx!H:H,QUOTIENT(ROW(A1229)-1,3)+2)," ","") &amp;""",  " &amp;
     artwork.xlsx!$J$1&amp; ": """ &amp; INDEX(artwork.xlsx!J:J,QUOTIENT(ROW(A1229)-1,3)+2) &amp;""",  " &amp;
     artwork.xlsx!$L$1&amp; ": """ &amp; SUBSTITUTE(IF(LEFT(INDEX(artwork.xlsx!L:L,QUOTIENT(ROW(A1229)-1,3)+2),4)="http","",artwork.xlsx!$M$1) &amp; INDEX(artwork.xlsx!L:L,QUOTIENT(ROW(A1229)-1,3)+2),artwork.xlsx!$N$1,"") &amp; """,",
 IF(AND(MOD(ROW(A1229)-1,3)=1,INDEX(artwork.xlsx!J:J,QUOTIENT(ROW(A1229)-1,3)+2)&lt;&gt;""),
SUBSTITUTE(    artwork.xlsx!$K$1&amp;": '\\n" &amp;
SUBSTITUTE(SUBSTITUTE(SUBSTITUTE(SUBSTITUTE(SUBSTITUTE(INDEX(artwork.xlsx!K:K,QUOTIENT(ROW(A1229)-1,3)+2),"'","\'"),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IF(MOD(ROW(A1229)-1,3)=2,"","")))</f>
        <v>text_html: '\
&lt;div class="card-text" style="top:20px;"&gt;&lt;div style="font-weight: bold;"&gt;&lt;div style="line-height:26px;"&gt;\
&lt;div style="display:inline;"&gt;&lt;div style="display:inline; font-size:28px;"&gt;+2 Cartes&lt;/div&gt;&lt;/div&gt;&lt;br&gt;\
&lt;/div&gt;&lt;/div&gt;&lt;div class="horizontal-line" style="width:200px; height:3px;margin-top:13px;"&gt;&lt;/div&gt;&lt;div style="position:relative; top:8px;"&gt;&lt;div style="line-height:18px;"&gt;\
&lt;div style="display:inline;"&gt;&lt;div style="display:inline; font-size:18px;"&gt;Quand vous défaussez cette carte&lt;/div&gt;&lt;/div&gt;&lt;br&gt;\
&lt;div style="display:inline;"&gt;&lt;div style="display:inline; font-size:18px;"&gt;en dehors de la phase Ajustement,&lt;/div&gt;&lt;/div&gt;&lt;br&gt;\
&lt;div style="display:inline;"&gt;&lt;div style="display:inline; font-size:18px;"&gt;vous pouvez la mettre de côté, et la&lt;/div&gt;&lt;/div&gt;&lt;br&gt;\
&lt;div style="display:inline;"&gt;&lt;div style="display:inline; font-size:18px;"&gt;prendre en main à la fin de votre tour.&lt;/div&gt;&lt;/div&gt;&lt;br&gt;\
&lt;/div&gt;&lt;/div&gt;&lt;/div&gt;'</v>
      </c>
      <c r="K1234" t="s">
        <v>2461</v>
      </c>
      <c r="U1234" t="e">
        <f t="shared" si="35"/>
        <v>#VALUE!</v>
      </c>
      <c r="V1234" t="e">
        <f t="shared" si="36"/>
        <v>#VALUE!</v>
      </c>
    </row>
    <row r="1235" spans="1:22" x14ac:dyDescent="0.25">
      <c r="A1235" t="str">
        <f>IF(AND(MOD(ROW(A1230)-1,3)=0,INDEX(artwork.xlsx!G:G,QUOTIENT(ROW(A1230)-1,3)+2)&lt;&gt;""),"/* "&amp;INDEX(artwork.xlsx!G:G,QUOTIENT(ROW(A1230)-1,3)+2)&amp;" */","  ")&amp;
IF(AND(INDEX(artwork.xlsx!F:F,QUOTIENT(ROW(A1230)-1,3)+2)&lt;&gt;""),"/* "&amp;INDEX(artwork.xlsx!F:F,QUOTIENT(ROW(A1230)-1,3)+2)&amp;" */","  ")&amp;IF(AND(ISERROR(MATCH("},",B1235:B$5003,0)), ISERROR(MATCH("    ];",$A$5:A1231,0))),"];","")</f>
        <v xml:space="preserve">    </v>
      </c>
      <c r="B1235" t="str">
        <f t="shared" si="34"/>
        <v>},</v>
      </c>
      <c r="C1235" s="18" t="str">
        <f>IF(AND(MOD(ROW(A1230)-1,3)=0, INDEX(artwork.xlsx!J:J,QUOTIENT(ROW(A1230)-1,3)+2)&lt;&gt;""),
     artwork.xlsx!$H$1&amp;": """ &amp;SUBSTITUTE(INDEX(artwork.xlsx!H:H,QUOTIENT(ROW(A1230)-1,3)+2)," ","") &amp;""",  " &amp;
     artwork.xlsx!$J$1&amp; ": """ &amp; INDEX(artwork.xlsx!J:J,QUOTIENT(ROW(A1230)-1,3)+2) &amp;""",  " &amp;
     artwork.xlsx!$L$1&amp; ": """ &amp; SUBSTITUTE(IF(LEFT(INDEX(artwork.xlsx!L:L,QUOTIENT(ROW(A1230)-1,3)+2),4)="http","",artwork.xlsx!$M$1) &amp; INDEX(artwork.xlsx!L:L,QUOTIENT(ROW(A1230)-1,3)+2),artwork.xlsx!$N$1,"") &amp; """,",
 IF(AND(MOD(ROW(A1230)-1,3)=1,INDEX(artwork.xlsx!J:J,QUOTIENT(ROW(A1230)-1,3)+2)&lt;&gt;""),
SUBSTITUTE(    artwork.xlsx!$K$1&amp;": '\\n" &amp;
SUBSTITUTE(SUBSTITUTE(SUBSTITUTE(SUBSTITUTE(SUBSTITUTE(INDEX(artwork.xlsx!K:K,QUOTIENT(ROW(A1230)-1,3)+2),"'","\'"),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IF(MOD(ROW(A1230)-1,3)=2,"","")))</f>
        <v/>
      </c>
      <c r="J1235" t="s">
        <v>2088</v>
      </c>
      <c r="U1235" t="e">
        <f t="shared" si="35"/>
        <v>#VALUE!</v>
      </c>
      <c r="V1235" t="str">
        <f t="shared" si="36"/>
        <v>n",  frenchName: "Gardienne",  artwork: "http://wiki.dominionstrategy.com/images/d/d6/GuardianArt.jpg"</v>
      </c>
    </row>
    <row r="1236" spans="1:22" x14ac:dyDescent="0.25">
      <c r="A1236" t="str">
        <f>IF(AND(MOD(ROW(A1231)-1,3)=0,INDEX(artwork.xlsx!G:G,QUOTIENT(ROW(A1231)-1,3)+2)&lt;&gt;""),"/* "&amp;INDEX(artwork.xlsx!G:G,QUOTIENT(ROW(A1231)-1,3)+2)&amp;" */","  ")&amp;
IF(AND(INDEX(artwork.xlsx!F:F,QUOTIENT(ROW(A1231)-1,3)+2)&lt;&gt;""),"/* "&amp;INDEX(artwork.xlsx!F:F,QUOTIENT(ROW(A1231)-1,3)+2)&amp;" */","  ")&amp;IF(AND(ISERROR(MATCH("},",B1236:B$5003,0)), ISERROR(MATCH("    ];",$A$5:A1232,0))),"];","")</f>
        <v xml:space="preserve">    </v>
      </c>
      <c r="B1236" t="str">
        <f t="shared" si="34"/>
        <v>{</v>
      </c>
      <c r="C1236" s="18" t="str">
        <f>IF(AND(MOD(ROW(A1231)-1,3)=0, INDEX(artwork.xlsx!J:J,QUOTIENT(ROW(A1231)-1,3)+2)&lt;&gt;""),
     artwork.xlsx!$H$1&amp;": """ &amp;SUBSTITUTE(INDEX(artwork.xlsx!H:H,QUOTIENT(ROW(A1231)-1,3)+2)," ","") &amp;""",  " &amp;
     artwork.xlsx!$J$1&amp; ": """ &amp; INDEX(artwork.xlsx!J:J,QUOTIENT(ROW(A1231)-1,3)+2) &amp;""",  " &amp;
     artwork.xlsx!$L$1&amp; ": """ &amp; SUBSTITUTE(IF(LEFT(INDEX(artwork.xlsx!L:L,QUOTIENT(ROW(A1231)-1,3)+2),4)="http","",artwork.xlsx!$M$1) &amp; INDEX(artwork.xlsx!L:L,QUOTIENT(ROW(A1231)-1,3)+2),artwork.xlsx!$N$1,"") &amp; """,",
 IF(AND(MOD(ROW(A1231)-1,3)=1,INDEX(artwork.xlsx!J:J,QUOTIENT(ROW(A1231)-1,3)+2)&lt;&gt;""),
SUBSTITUTE(    artwork.xlsx!$K$1&amp;": '\\n" &amp;
SUBSTITUTE(SUBSTITUTE(SUBSTITUTE(SUBSTITUTE(SUBSTITUTE(INDEX(artwork.xlsx!K:K,QUOTIENT(ROW(A1231)-1,3)+2),"'","\'"),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IF(MOD(ROW(A1231)-1,3)=2,"","")))</f>
        <v>id: "guardian",  frenchName: "Gardienne",  artwork: "http://wiki.dominionstrategy.com/images/d/d6/GuardianArt.jpg",</v>
      </c>
      <c r="J1236" t="s">
        <v>1679</v>
      </c>
      <c r="K1236" t="s">
        <v>2462</v>
      </c>
      <c r="U1236" t="str">
        <f t="shared" si="35"/>
        <v>guardian</v>
      </c>
      <c r="V1236" t="str">
        <f t="shared" si="36"/>
        <v>&lt;div class="card-text" style="top:10px;"&gt;&lt;div style="position:relative; top:0px;"&gt;&lt;div style="line-height:18px;"&gt;&lt;div style="display:inline;"&gt;&lt;div style="display:inline; font-size:18px;"&gt;Jusqu'à votre prochain tour, quand&lt;/div&gt;&lt;/div&gt;&lt;br&gt;&lt;div style="display:inline;"&gt;&lt;div style="display:inline; font-size:18px;"&gt;un adversaire joue une carte Attaque,&lt;/div&gt;&lt;/div&gt;&lt;br&gt;&lt;div style="display:inline;"&gt;&lt;div style="display:inline; font-size:18px;"&gt;vous n'en subissez pas les effets. Au&lt;/div&gt;&lt;/div&gt;&lt;br&gt;&lt;div style="display:inline;"&gt;&lt;div style="display:inline; font-size:18px;"&gt;début de votre prochain tour, &lt;div style="display: inline; font-weight: bold;"&gt;+&lt;/div&gt;     .&lt;/div&gt;&lt;/div&gt;&lt;br&gt;&lt;/div&gt;&lt;/div&gt;&lt;div class="card-text-coin-icon" style="transform:scale(0.18); top:66px; display: inline;left:242px;"&gt;&lt;div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défausse).&lt;/div&gt;&lt;/div&gt;&lt;br&gt;&lt;/div&gt;&lt;/div&gt;&lt;div class="horizontal-line" style="width:200px; height:2px;margin-top:-40px;"&gt;&lt;/div&gt;&lt;/div&gt;</v>
      </c>
    </row>
    <row r="1237" spans="1:22" ht="195" x14ac:dyDescent="0.25">
      <c r="A1237" t="str">
        <f>IF(AND(MOD(ROW(A1232)-1,3)=0,INDEX(artwork.xlsx!G:G,QUOTIENT(ROW(A1232)-1,3)+2)&lt;&gt;""),"/* "&amp;INDEX(artwork.xlsx!G:G,QUOTIENT(ROW(A1232)-1,3)+2)&amp;" */","  ")&amp;
IF(AND(INDEX(artwork.xlsx!F:F,QUOTIENT(ROW(A1232)-1,3)+2)&lt;&gt;""),"/* "&amp;INDEX(artwork.xlsx!F:F,QUOTIENT(ROW(A1232)-1,3)+2)&amp;" */","  ")&amp;IF(AND(ISERROR(MATCH("},",B1237:B$5003,0)), ISERROR(MATCH("    ];",$A$5:A1236,0))),"];","")</f>
        <v xml:space="preserve">    </v>
      </c>
      <c r="B1237" t="str">
        <f t="shared" si="34"/>
        <v/>
      </c>
      <c r="C1237" s="18" t="str">
        <f>IF(AND(MOD(ROW(A1232)-1,3)=0, INDEX(artwork.xlsx!J:J,QUOTIENT(ROW(A1232)-1,3)+2)&lt;&gt;""),
     artwork.xlsx!$H$1&amp;": """ &amp;SUBSTITUTE(INDEX(artwork.xlsx!H:H,QUOTIENT(ROW(A1232)-1,3)+2)," ","") &amp;""",  " &amp;
     artwork.xlsx!$J$1&amp; ": """ &amp; INDEX(artwork.xlsx!J:J,QUOTIENT(ROW(A1232)-1,3)+2) &amp;""",  " &amp;
     artwork.xlsx!$L$1&amp; ": """ &amp; SUBSTITUTE(IF(LEFT(INDEX(artwork.xlsx!L:L,QUOTIENT(ROW(A1232)-1,3)+2),4)="http","",artwork.xlsx!$M$1) &amp; INDEX(artwork.xlsx!L:L,QUOTIENT(ROW(A1232)-1,3)+2),artwork.xlsx!$N$1,"") &amp; """,",
 IF(AND(MOD(ROW(A1232)-1,3)=1,INDEX(artwork.xlsx!J:J,QUOTIENT(ROW(A1232)-1,3)+2)&lt;&gt;""),
SUBSTITUTE(    artwork.xlsx!$K$1&amp;": '\\n" &amp;
SUBSTITUTE(SUBSTITUTE(SUBSTITUTE(SUBSTITUTE(SUBSTITUTE(INDEX(artwork.xlsx!K:K,QUOTIENT(ROW(A1232)-1,3)+2),"'","\'"),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IF(MOD(ROW(A1232)-1,3)=2,"","")))</f>
        <v>text_html: '\
&lt;div class="card-text" style="top:10px;"&gt;&lt;div style="position:relative; top:0px;"&gt;&lt;div style="line-height:18px;"&gt;\
&lt;div style="display:inline;"&gt;&lt;div style="display:inline; font-size:18px;"&gt;Jusqu\'à votre prochain tour, quand&lt;/div&gt;&lt;/div&gt;&lt;br&gt;\
&lt;div style="display:inline;"&gt;&lt;div style="display:inline; font-size:18px;"&gt;un adversaire joue une carte Attaque,&lt;/div&gt;&lt;/div&gt;&lt;br&gt;\
&lt;div style="display:inline;"&gt;&lt;div style="display:inline; font-size:18px;"&gt;vous n\'en subissez pas les effets. Au&lt;/div&gt;&lt;/div&gt;&lt;br&gt;\
&lt;div style="display:inline;"&gt;&lt;div style="display:inline; font-size:18px;"&gt;début de votre prochain tour, &lt;div style="display: inline; font-weight: bold;"&gt;+&lt;/div&gt;     .&lt;/div&gt;&lt;/div&gt;&lt;br&gt;\
&lt;/div&gt;&lt;/div&gt;\
&lt;div class="card-text-coin-icon" style="transform:scale(0.18); top:66px; display: inline;left:242px;"&gt;\
&lt;div class="card-text-coin-text-container" style="display:inline;"&gt;\
&lt;div class="card-text-coin-text" style="color: black; display:inline; top:8px;"&gt;1&lt;/div&gt;&lt;/div&gt;&lt;/div&gt;&lt;div style="position:relative; top:10px;"&gt;&lt;div style="line-height:20px;"&gt;\
&lt;div style="display:inline;"&gt;&lt;div style="display:inline; font-size:20px;"&gt;Cette carte est reçue en main&lt;/div&gt;&lt;/div&gt;&lt;br&gt;\
&lt;div style="display:inline;"&gt;&lt;div style="display:inline; font-size:20px;"&gt;(et non dans la défausse).&lt;/div&gt;&lt;/div&gt;&lt;br&gt;\
&lt;/div&gt;&lt;/div&gt;&lt;div class="horizontal-line" style="width:200px; height:2px;margin-top:-40px;"&gt;&lt;/div&gt;&lt;/div&gt;'</v>
      </c>
      <c r="K1237" t="s">
        <v>2463</v>
      </c>
      <c r="U1237" t="e">
        <f t="shared" si="35"/>
        <v>#VALUE!</v>
      </c>
      <c r="V1237" t="e">
        <f t="shared" si="36"/>
        <v>#VALUE!</v>
      </c>
    </row>
    <row r="1238" spans="1:22" x14ac:dyDescent="0.25">
      <c r="A1238" t="str">
        <f>IF(AND(MOD(ROW(A1233)-1,3)=0,INDEX(artwork.xlsx!G:G,QUOTIENT(ROW(A1233)-1,3)+2)&lt;&gt;""),"/* "&amp;INDEX(artwork.xlsx!G:G,QUOTIENT(ROW(A1233)-1,3)+2)&amp;" */","  ")&amp;
IF(AND(INDEX(artwork.xlsx!F:F,QUOTIENT(ROW(A1233)-1,3)+2)&lt;&gt;""),"/* "&amp;INDEX(artwork.xlsx!F:F,QUOTIENT(ROW(A1233)-1,3)+2)&amp;" */","  ")&amp;IF(AND(ISERROR(MATCH("},",B1238:B$5003,0)), ISERROR(MATCH("    ];",$A$5:A1234,0))),"];","")</f>
        <v xml:space="preserve">    </v>
      </c>
      <c r="B1238" t="str">
        <f t="shared" si="34"/>
        <v>},</v>
      </c>
      <c r="C1238" s="18" t="str">
        <f>IF(AND(MOD(ROW(A1233)-1,3)=0, INDEX(artwork.xlsx!J:J,QUOTIENT(ROW(A1233)-1,3)+2)&lt;&gt;""),
     artwork.xlsx!$H$1&amp;": """ &amp;SUBSTITUTE(INDEX(artwork.xlsx!H:H,QUOTIENT(ROW(A1233)-1,3)+2)," ","") &amp;""",  " &amp;
     artwork.xlsx!$J$1&amp; ": """ &amp; INDEX(artwork.xlsx!J:J,QUOTIENT(ROW(A1233)-1,3)+2) &amp;""",  " &amp;
     artwork.xlsx!$L$1&amp; ": """ &amp; SUBSTITUTE(IF(LEFT(INDEX(artwork.xlsx!L:L,QUOTIENT(ROW(A1233)-1,3)+2),4)="http","",artwork.xlsx!$M$1) &amp; INDEX(artwork.xlsx!L:L,QUOTIENT(ROW(A1233)-1,3)+2),artwork.xlsx!$N$1,"") &amp; """,",
 IF(AND(MOD(ROW(A1233)-1,3)=1,INDEX(artwork.xlsx!J:J,QUOTIENT(ROW(A1233)-1,3)+2)&lt;&gt;""),
SUBSTITUTE(    artwork.xlsx!$K$1&amp;": '\\n" &amp;
SUBSTITUTE(SUBSTITUTE(SUBSTITUTE(SUBSTITUTE(SUBSTITUTE(INDEX(artwork.xlsx!K:K,QUOTIENT(ROW(A1233)-1,3)+2),"'","\'"),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IF(MOD(ROW(A1233)-1,3)=2,"","")))</f>
        <v/>
      </c>
      <c r="J1238" t="s">
        <v>2088</v>
      </c>
      <c r="U1238" t="e">
        <f t="shared" si="35"/>
        <v>#VALUE!</v>
      </c>
      <c r="V1238" t="str">
        <f t="shared" si="36"/>
        <v>ry",  frenchName: "Monastère",  artwork: "http://wiki.dominionstrategy.com/images/6/64/MonasteryArt.jpg"</v>
      </c>
    </row>
    <row r="1239" spans="1:22" x14ac:dyDescent="0.25">
      <c r="A1239" t="str">
        <f>IF(AND(MOD(ROW(A1234)-1,3)=0,INDEX(artwork.xlsx!G:G,QUOTIENT(ROW(A1234)-1,3)+2)&lt;&gt;""),"/* "&amp;INDEX(artwork.xlsx!G:G,QUOTIENT(ROW(A1234)-1,3)+2)&amp;" */","  ")&amp;
IF(AND(INDEX(artwork.xlsx!F:F,QUOTIENT(ROW(A1234)-1,3)+2)&lt;&gt;""),"/* "&amp;INDEX(artwork.xlsx!F:F,QUOTIENT(ROW(A1234)-1,3)+2)&amp;" */","  ")&amp;IF(AND(ISERROR(MATCH("},",B1239:B$5003,0)), ISERROR(MATCH("    ];",$A$5:A1235,0))),"];","")</f>
        <v xml:space="preserve">    </v>
      </c>
      <c r="B1239" t="str">
        <f t="shared" si="34"/>
        <v>{</v>
      </c>
      <c r="C1239" s="18" t="str">
        <f>IF(AND(MOD(ROW(A1234)-1,3)=0, INDEX(artwork.xlsx!J:J,QUOTIENT(ROW(A1234)-1,3)+2)&lt;&gt;""),
     artwork.xlsx!$H$1&amp;": """ &amp;SUBSTITUTE(INDEX(artwork.xlsx!H:H,QUOTIENT(ROW(A1234)-1,3)+2)," ","") &amp;""",  " &amp;
     artwork.xlsx!$J$1&amp; ": """ &amp; INDEX(artwork.xlsx!J:J,QUOTIENT(ROW(A1234)-1,3)+2) &amp;""",  " &amp;
     artwork.xlsx!$L$1&amp; ": """ &amp; SUBSTITUTE(IF(LEFT(INDEX(artwork.xlsx!L:L,QUOTIENT(ROW(A1234)-1,3)+2),4)="http","",artwork.xlsx!$M$1) &amp; INDEX(artwork.xlsx!L:L,QUOTIENT(ROW(A1234)-1,3)+2),artwork.xlsx!$N$1,"") &amp; """,",
 IF(AND(MOD(ROW(A1234)-1,3)=1,INDEX(artwork.xlsx!J:J,QUOTIENT(ROW(A1234)-1,3)+2)&lt;&gt;""),
SUBSTITUTE(    artwork.xlsx!$K$1&amp;": '\\n" &amp;
SUBSTITUTE(SUBSTITUTE(SUBSTITUTE(SUBSTITUTE(SUBSTITUTE(INDEX(artwork.xlsx!K:K,QUOTIENT(ROW(A1234)-1,3)+2),"'","\'"),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IF(MOD(ROW(A1234)-1,3)=2,"","")))</f>
        <v>id: "monastery",  frenchName: "Monastère",  artwork: "http://wiki.dominionstrategy.com/images/6/64/MonasteryArt.jpg",</v>
      </c>
      <c r="J1239" t="s">
        <v>1679</v>
      </c>
      <c r="K1239" t="s">
        <v>2464</v>
      </c>
      <c r="U1239" t="str">
        <f t="shared" si="35"/>
        <v>monastery</v>
      </c>
      <c r="V1239" t="str">
        <f t="shared" si="36"/>
        <v>&lt;div class="card-text" style="top:29px;"&gt;&lt;div style="position:relative; top:10px;"&gt;&lt;div style="line-height:23px;"&gt;&lt;div style="display:inline;"&gt;&lt;div style="display:inline; font-size:20px;"&gt;Pour chaque carte que vous avez&lt;/div&gt;&lt;/div&gt;&lt;br&gt;&lt;div style="display:inline;"&gt;&lt;div style="display:inline; font-size:20px;"&gt;reçue ce tour, vous pouvez écarter&lt;/div&gt;&lt;/div&gt;&lt;br&gt;&lt;div style="display:inline;"&gt;&lt;div style="display:inline; font-size:20px;"&gt;une carte de votre main ou un&lt;/div&gt;&lt;/div&gt;&lt;br&gt;&lt;div style="display:inline;"&gt;&lt;div style="display:inline; font-size:20px;"&gt;Cuivre en jeu.&lt;/div&gt;&lt;/div&gt;&lt;br&gt;&lt;/div&gt;&lt;/div&gt;&lt;/div&gt;</v>
      </c>
    </row>
    <row r="1240" spans="1:22" ht="105" x14ac:dyDescent="0.25">
      <c r="A1240" t="str">
        <f>IF(AND(MOD(ROW(A1235)-1,3)=0,INDEX(artwork.xlsx!G:G,QUOTIENT(ROW(A1235)-1,3)+2)&lt;&gt;""),"/* "&amp;INDEX(artwork.xlsx!G:G,QUOTIENT(ROW(A1235)-1,3)+2)&amp;" */","  ")&amp;
IF(AND(INDEX(artwork.xlsx!F:F,QUOTIENT(ROW(A1235)-1,3)+2)&lt;&gt;""),"/* "&amp;INDEX(artwork.xlsx!F:F,QUOTIENT(ROW(A1235)-1,3)+2)&amp;" */","  ")&amp;IF(AND(ISERROR(MATCH("},",B1240:B$5003,0)), ISERROR(MATCH("    ];",$A$5:A1239,0))),"];","")</f>
        <v xml:space="preserve">    </v>
      </c>
      <c r="B1240" t="str">
        <f t="shared" si="34"/>
        <v/>
      </c>
      <c r="C1240" s="18" t="str">
        <f>IF(AND(MOD(ROW(A1235)-1,3)=0, INDEX(artwork.xlsx!J:J,QUOTIENT(ROW(A1235)-1,3)+2)&lt;&gt;""),
     artwork.xlsx!$H$1&amp;": """ &amp;SUBSTITUTE(INDEX(artwork.xlsx!H:H,QUOTIENT(ROW(A1235)-1,3)+2)," ","") &amp;""",  " &amp;
     artwork.xlsx!$J$1&amp; ": """ &amp; INDEX(artwork.xlsx!J:J,QUOTIENT(ROW(A1235)-1,3)+2) &amp;""",  " &amp;
     artwork.xlsx!$L$1&amp; ": """ &amp; SUBSTITUTE(IF(LEFT(INDEX(artwork.xlsx!L:L,QUOTIENT(ROW(A1235)-1,3)+2),4)="http","",artwork.xlsx!$M$1) &amp; INDEX(artwork.xlsx!L:L,QUOTIENT(ROW(A1235)-1,3)+2),artwork.xlsx!$N$1,"") &amp; """,",
 IF(AND(MOD(ROW(A1235)-1,3)=1,INDEX(artwork.xlsx!J:J,QUOTIENT(ROW(A1235)-1,3)+2)&lt;&gt;""),
SUBSTITUTE(    artwork.xlsx!$K$1&amp;": '\\n" &amp;
SUBSTITUTE(SUBSTITUTE(SUBSTITUTE(SUBSTITUTE(SUBSTITUTE(INDEX(artwork.xlsx!K:K,QUOTIENT(ROW(A1235)-1,3)+2),"'","\'"),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IF(MOD(ROW(A1235)-1,3)=2,"","")))</f>
        <v>text_html: '\
&lt;div class="card-text" style="top:29px;"&gt;&lt;div style="position:relative; top:10px;"&gt;&lt;div style="line-height:23px;"&gt;\
&lt;div style="display:inline;"&gt;&lt;div style="display:inline; font-size:20px;"&gt;Pour chaque carte que vous avez&lt;/div&gt;&lt;/div&gt;&lt;br&gt;\
&lt;div style="display:inline;"&gt;&lt;div style="display:inline; font-size:20px;"&gt;reçue ce tour, vous pouvez écarter&lt;/div&gt;&lt;/div&gt;&lt;br&gt;\
&lt;div style="display:inline;"&gt;&lt;div style="display:inline; font-size:20px;"&gt;une carte de votre main ou un&lt;/div&gt;&lt;/div&gt;&lt;br&gt;\
&lt;div style="display:inline;"&gt;&lt;div style="display:inline; font-size:20px;"&gt;Cuivre en jeu.&lt;/div&gt;&lt;/div&gt;&lt;br&gt;\
&lt;/div&gt;&lt;/div&gt;&lt;/div&gt;'</v>
      </c>
      <c r="K1240" t="s">
        <v>2465</v>
      </c>
      <c r="U1240" t="e">
        <f t="shared" si="35"/>
        <v>#VALUE!</v>
      </c>
      <c r="V1240" t="e">
        <f t="shared" si="36"/>
        <v>#VALUE!</v>
      </c>
    </row>
    <row r="1241" spans="1:22" x14ac:dyDescent="0.25">
      <c r="A1241" t="str">
        <f>IF(AND(MOD(ROW(A1236)-1,3)=0,INDEX(artwork.xlsx!G:G,QUOTIENT(ROW(A1236)-1,3)+2)&lt;&gt;""),"/* "&amp;INDEX(artwork.xlsx!G:G,QUOTIENT(ROW(A1236)-1,3)+2)&amp;" */","  ")&amp;
IF(AND(INDEX(artwork.xlsx!F:F,QUOTIENT(ROW(A1236)-1,3)+2)&lt;&gt;""),"/* "&amp;INDEX(artwork.xlsx!F:F,QUOTIENT(ROW(A1236)-1,3)+2)&amp;" */","  ")&amp;IF(AND(ISERROR(MATCH("},",B1241:B$5003,0)), ISERROR(MATCH("    ];",$A$5:A1237,0))),"];","")</f>
        <v xml:space="preserve">    </v>
      </c>
      <c r="B1241" t="str">
        <f t="shared" si="34"/>
        <v>},</v>
      </c>
      <c r="C1241" s="18" t="str">
        <f>IF(AND(MOD(ROW(A1236)-1,3)=0, INDEX(artwork.xlsx!J:J,QUOTIENT(ROW(A1236)-1,3)+2)&lt;&gt;""),
     artwork.xlsx!$H$1&amp;": """ &amp;SUBSTITUTE(INDEX(artwork.xlsx!H:H,QUOTIENT(ROW(A1236)-1,3)+2)," ","") &amp;""",  " &amp;
     artwork.xlsx!$J$1&amp; ": """ &amp; INDEX(artwork.xlsx!J:J,QUOTIENT(ROW(A1236)-1,3)+2) &amp;""",  " &amp;
     artwork.xlsx!$L$1&amp; ": """ &amp; SUBSTITUTE(IF(LEFT(INDEX(artwork.xlsx!L:L,QUOTIENT(ROW(A1236)-1,3)+2),4)="http","",artwork.xlsx!$M$1) &amp; INDEX(artwork.xlsx!L:L,QUOTIENT(ROW(A1236)-1,3)+2),artwork.xlsx!$N$1,"") &amp; """,",
 IF(AND(MOD(ROW(A1236)-1,3)=1,INDEX(artwork.xlsx!J:J,QUOTIENT(ROW(A1236)-1,3)+2)&lt;&gt;""),
SUBSTITUTE(    artwork.xlsx!$K$1&amp;": '\\n" &amp;
SUBSTITUTE(SUBSTITUTE(SUBSTITUTE(SUBSTITUTE(SUBSTITUTE(INDEX(artwork.xlsx!K:K,QUOTIENT(ROW(A1236)-1,3)+2),"'","\'"),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IF(MOD(ROW(A1236)-1,3)=2,"","")))</f>
        <v/>
      </c>
      <c r="J1241" t="s">
        <v>2088</v>
      </c>
      <c r="U1241" t="e">
        <f t="shared" si="35"/>
        <v>#VALUE!</v>
      </c>
      <c r="V1241" t="str">
        <f t="shared" si="36"/>
        <v xml:space="preserve">  frenchName: "Pixie",  artwork: "http://wiki.dominionstrategy.com/images/5/58/PixieArt.jpg"</v>
      </c>
    </row>
    <row r="1242" spans="1:22" x14ac:dyDescent="0.25">
      <c r="A1242" t="str">
        <f>IF(AND(MOD(ROW(A1237)-1,3)=0,INDEX(artwork.xlsx!G:G,QUOTIENT(ROW(A1237)-1,3)+2)&lt;&gt;""),"/* "&amp;INDEX(artwork.xlsx!G:G,QUOTIENT(ROW(A1237)-1,3)+2)&amp;" */","  ")&amp;
IF(AND(INDEX(artwork.xlsx!F:F,QUOTIENT(ROW(A1237)-1,3)+2)&lt;&gt;""),"/* "&amp;INDEX(artwork.xlsx!F:F,QUOTIENT(ROW(A1237)-1,3)+2)&amp;" */","  ")&amp;IF(AND(ISERROR(MATCH("},",B1242:B$5003,0)), ISERROR(MATCH("    ];",$A$5:A1238,0))),"];","")</f>
        <v xml:space="preserve">    </v>
      </c>
      <c r="B1242" t="str">
        <f t="shared" si="34"/>
        <v>{</v>
      </c>
      <c r="C1242" s="18" t="str">
        <f>IF(AND(MOD(ROW(A1237)-1,3)=0, INDEX(artwork.xlsx!J:J,QUOTIENT(ROW(A1237)-1,3)+2)&lt;&gt;""),
     artwork.xlsx!$H$1&amp;": """ &amp;SUBSTITUTE(INDEX(artwork.xlsx!H:H,QUOTIENT(ROW(A1237)-1,3)+2)," ","") &amp;""",  " &amp;
     artwork.xlsx!$J$1&amp; ": """ &amp; INDEX(artwork.xlsx!J:J,QUOTIENT(ROW(A1237)-1,3)+2) &amp;""",  " &amp;
     artwork.xlsx!$L$1&amp; ": """ &amp; SUBSTITUTE(IF(LEFT(INDEX(artwork.xlsx!L:L,QUOTIENT(ROW(A1237)-1,3)+2),4)="http","",artwork.xlsx!$M$1) &amp; INDEX(artwork.xlsx!L:L,QUOTIENT(ROW(A1237)-1,3)+2),artwork.xlsx!$N$1,"") &amp; """,",
 IF(AND(MOD(ROW(A1237)-1,3)=1,INDEX(artwork.xlsx!J:J,QUOTIENT(ROW(A1237)-1,3)+2)&lt;&gt;""),
SUBSTITUTE(    artwork.xlsx!$K$1&amp;": '\\n" &amp;
SUBSTITUTE(SUBSTITUTE(SUBSTITUTE(SUBSTITUTE(SUBSTITUTE(INDEX(artwork.xlsx!K:K,QUOTIENT(ROW(A1237)-1,3)+2),"'","\'"),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IF(MOD(ROW(A1237)-1,3)=2,"","")))</f>
        <v>id: "pixie",  frenchName: "Pixie",  artwork: "http://wiki.dominionstrategy.com/images/5/58/PixieArt.jpg",</v>
      </c>
      <c r="J1242" t="s">
        <v>1679</v>
      </c>
      <c r="K1242" t="s">
        <v>2466</v>
      </c>
      <c r="U1242" t="str">
        <f t="shared" si="35"/>
        <v>pixie</v>
      </c>
      <c r="V1242" t="str">
        <f t="shared" si="36"/>
        <v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Chèvre&lt;/div&gt;&lt;/div&gt;&lt;/div&gt;&lt;br&gt;&lt;/div&gt;&lt;/div&gt;&lt;/div&gt;</v>
      </c>
    </row>
    <row r="1243" spans="1:22" ht="165" x14ac:dyDescent="0.25">
      <c r="A1243" t="str">
        <f>IF(AND(MOD(ROW(A1238)-1,3)=0,INDEX(artwork.xlsx!G:G,QUOTIENT(ROW(A1238)-1,3)+2)&lt;&gt;""),"/* "&amp;INDEX(artwork.xlsx!G:G,QUOTIENT(ROW(A1238)-1,3)+2)&amp;" */","  ")&amp;
IF(AND(INDEX(artwork.xlsx!F:F,QUOTIENT(ROW(A1238)-1,3)+2)&lt;&gt;""),"/* "&amp;INDEX(artwork.xlsx!F:F,QUOTIENT(ROW(A1238)-1,3)+2)&amp;" */","  ")&amp;IF(AND(ISERROR(MATCH("},",B1243:B$5003,0)), ISERROR(MATCH("    ];",$A$5:A1242,0))),"];","")</f>
        <v xml:space="preserve">    </v>
      </c>
      <c r="B1243" t="str">
        <f t="shared" si="34"/>
        <v/>
      </c>
      <c r="C1243" s="18" t="str">
        <f>IF(AND(MOD(ROW(A1238)-1,3)=0, INDEX(artwork.xlsx!J:J,QUOTIENT(ROW(A1238)-1,3)+2)&lt;&gt;""),
     artwork.xlsx!$H$1&amp;": """ &amp;SUBSTITUTE(INDEX(artwork.xlsx!H:H,QUOTIENT(ROW(A1238)-1,3)+2)," ","") &amp;""",  " &amp;
     artwork.xlsx!$J$1&amp; ": """ &amp; INDEX(artwork.xlsx!J:J,QUOTIENT(ROW(A1238)-1,3)+2) &amp;""",  " &amp;
     artwork.xlsx!$L$1&amp; ": """ &amp; SUBSTITUTE(IF(LEFT(INDEX(artwork.xlsx!L:L,QUOTIENT(ROW(A1238)-1,3)+2),4)="http","",artwork.xlsx!$M$1) &amp; INDEX(artwork.xlsx!L:L,QUOTIENT(ROW(A1238)-1,3)+2),artwork.xlsx!$N$1,"") &amp; """,",
 IF(AND(MOD(ROW(A1238)-1,3)=1,INDEX(artwork.xlsx!J:J,QUOTIENT(ROW(A1238)-1,3)+2)&lt;&gt;""),
SUBSTITUTE(    artwork.xlsx!$K$1&amp;": '\\n" &amp;
SUBSTITUTE(SUBSTITUTE(SUBSTITUTE(SUBSTITUTE(SUBSTITUTE(INDEX(artwork.xlsx!K:K,QUOTIENT(ROW(A1238)-1,3)+2),"'","\'"),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IF(MOD(ROW(A1238)-1,3)=2,"","")))</f>
        <v>text_html: '\
&lt;div class="card-text" style="top:10px;"&gt;&lt;div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&lt;/div&gt;&lt;/div&gt;&lt;div style="position:relative; top:5px;"&gt;&lt;div style="line-height:19px;"&gt;\
&lt;div style="display:inline;"&gt;&lt;div style="display:inline; font-size:19px;"&gt;Défaussez la prochaine Aubaine.&lt;/div&gt;&lt;/div&gt;&lt;br&gt;\
&lt;div style="display:inline;"&gt;&lt;div style="display:inline; font-size:19px;"&gt;Vous pouvez écarter cette carte pour&lt;/div&gt;&lt;/div&gt;&lt;br&gt;\
&lt;div style="display:inline;"&gt;&lt;div style="display:inline; font-size:19px;"&gt;appliquer deux fois cette Aubaine.&lt;/div&gt;&lt;/div&gt;&lt;br&gt;\
&lt;/div&gt;&lt;/div&gt;&lt;div class="card-text" style="position:absolute; top:145px;"&gt;&lt;div style="line-height:19px;"&gt;\
&lt;div style="display:inline;"&gt;&lt;div style="display:inline; font-size:18px;"&gt;&lt;div style="display: inline; font-style: italic;"&gt;Patrimoine : Chèvre&lt;/div&gt;&lt;/div&gt;&lt;/div&gt;&lt;br&gt;\
&lt;/div&gt;&lt;/div&gt;&lt;/div&gt;'</v>
      </c>
      <c r="K1243" t="s">
        <v>2467</v>
      </c>
      <c r="U1243" t="e">
        <f t="shared" si="35"/>
        <v>#VALUE!</v>
      </c>
      <c r="V1243" t="e">
        <f t="shared" si="36"/>
        <v>#VALUE!</v>
      </c>
    </row>
    <row r="1244" spans="1:22" x14ac:dyDescent="0.25">
      <c r="A1244" t="str">
        <f>IF(AND(MOD(ROW(A1239)-1,3)=0,INDEX(artwork.xlsx!G:G,QUOTIENT(ROW(A1239)-1,3)+2)&lt;&gt;""),"/* "&amp;INDEX(artwork.xlsx!G:G,QUOTIENT(ROW(A1239)-1,3)+2)&amp;" */","  ")&amp;
IF(AND(INDEX(artwork.xlsx!F:F,QUOTIENT(ROW(A1239)-1,3)+2)&lt;&gt;""),"/* "&amp;INDEX(artwork.xlsx!F:F,QUOTIENT(ROW(A1239)-1,3)+2)&amp;" */","  ")&amp;IF(AND(ISERROR(MATCH("},",B1244:B$5003,0)), ISERROR(MATCH("    ];",$A$5:A1240,0))),"];","")</f>
        <v xml:space="preserve">    </v>
      </c>
      <c r="B1244" t="str">
        <f t="shared" si="34"/>
        <v>},</v>
      </c>
      <c r="C1244" s="18" t="str">
        <f>IF(AND(MOD(ROW(A1239)-1,3)=0, INDEX(artwork.xlsx!J:J,QUOTIENT(ROW(A1239)-1,3)+2)&lt;&gt;""),
     artwork.xlsx!$H$1&amp;": """ &amp;SUBSTITUTE(INDEX(artwork.xlsx!H:H,QUOTIENT(ROW(A1239)-1,3)+2)," ","") &amp;""",  " &amp;
     artwork.xlsx!$J$1&amp; ": """ &amp; INDEX(artwork.xlsx!J:J,QUOTIENT(ROW(A1239)-1,3)+2) &amp;""",  " &amp;
     artwork.xlsx!$L$1&amp; ": """ &amp; SUBSTITUTE(IF(LEFT(INDEX(artwork.xlsx!L:L,QUOTIENT(ROW(A1239)-1,3)+2),4)="http","",artwork.xlsx!$M$1) &amp; INDEX(artwork.xlsx!L:L,QUOTIENT(ROW(A1239)-1,3)+2),artwork.xlsx!$N$1,"") &amp; """,",
 IF(AND(MOD(ROW(A1239)-1,3)=1,INDEX(artwork.xlsx!J:J,QUOTIENT(ROW(A1239)-1,3)+2)&lt;&gt;""),
SUBSTITUTE(    artwork.xlsx!$K$1&amp;": '\\n" &amp;
SUBSTITUTE(SUBSTITUTE(SUBSTITUTE(SUBSTITUTE(SUBSTITUTE(INDEX(artwork.xlsx!K:K,QUOTIENT(ROW(A1239)-1,3)+2),"'","\'"),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IF(MOD(ROW(A1239)-1,3)=2,"","")))</f>
        <v/>
      </c>
      <c r="J1244" t="s">
        <v>2088</v>
      </c>
      <c r="U1244" t="e">
        <f t="shared" si="35"/>
        <v>#VALUE!</v>
      </c>
      <c r="V1244" t="str">
        <f t="shared" si="36"/>
        <v>",  frenchName: "Traqueur",  artwork: "http://wiki.dominionstrategy.com/images/4/46/TrackerArt.jpg"</v>
      </c>
    </row>
    <row r="1245" spans="1:22" x14ac:dyDescent="0.25">
      <c r="A1245" t="str">
        <f>IF(AND(MOD(ROW(A1240)-1,3)=0,INDEX(artwork.xlsx!G:G,QUOTIENT(ROW(A1240)-1,3)+2)&lt;&gt;""),"/* "&amp;INDEX(artwork.xlsx!G:G,QUOTIENT(ROW(A1240)-1,3)+2)&amp;" */","  ")&amp;
IF(AND(INDEX(artwork.xlsx!F:F,QUOTIENT(ROW(A1240)-1,3)+2)&lt;&gt;""),"/* "&amp;INDEX(artwork.xlsx!F:F,QUOTIENT(ROW(A1240)-1,3)+2)&amp;" */","  ")&amp;IF(AND(ISERROR(MATCH("},",B1245:B$5003,0)), ISERROR(MATCH("    ];",$A$5:A1241,0))),"];","")</f>
        <v xml:space="preserve">    </v>
      </c>
      <c r="B1245" t="str">
        <f t="shared" si="34"/>
        <v>{</v>
      </c>
      <c r="C1245" s="18" t="str">
        <f>IF(AND(MOD(ROW(A1240)-1,3)=0, INDEX(artwork.xlsx!J:J,QUOTIENT(ROW(A1240)-1,3)+2)&lt;&gt;""),
     artwork.xlsx!$H$1&amp;": """ &amp;SUBSTITUTE(INDEX(artwork.xlsx!H:H,QUOTIENT(ROW(A1240)-1,3)+2)," ","") &amp;""",  " &amp;
     artwork.xlsx!$J$1&amp; ": """ &amp; INDEX(artwork.xlsx!J:J,QUOTIENT(ROW(A1240)-1,3)+2) &amp;""",  " &amp;
     artwork.xlsx!$L$1&amp; ": """ &amp; SUBSTITUTE(IF(LEFT(INDEX(artwork.xlsx!L:L,QUOTIENT(ROW(A1240)-1,3)+2),4)="http","",artwork.xlsx!$M$1) &amp; INDEX(artwork.xlsx!L:L,QUOTIENT(ROW(A1240)-1,3)+2),artwork.xlsx!$N$1,"") &amp; """,",
 IF(AND(MOD(ROW(A1240)-1,3)=1,INDEX(artwork.xlsx!J:J,QUOTIENT(ROW(A1240)-1,3)+2)&lt;&gt;""),
SUBSTITUTE(    artwork.xlsx!$K$1&amp;": '\\n" &amp;
SUBSTITUTE(SUBSTITUTE(SUBSTITUTE(SUBSTITUTE(SUBSTITUTE(INDEX(artwork.xlsx!K:K,QUOTIENT(ROW(A1240)-1,3)+2),"'","\'"),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IF(MOD(ROW(A1240)-1,3)=2,"","")))</f>
        <v>id: "tracker",  frenchName: "Traqueur",  artwork: "http://wiki.dominionstrategy.com/images/4/46/TrackerArt.jpg",</v>
      </c>
      <c r="J1245" t="s">
        <v>1679</v>
      </c>
      <c r="K1245" t="s">
        <v>2468</v>
      </c>
      <c r="U1245" t="str">
        <f t="shared" si="35"/>
        <v>tracker</v>
      </c>
      <c r="V1245" t="str">
        <f t="shared" si="36"/>
        <v>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Pochette&lt;/div&gt;&lt;/div&gt;&lt;/div&gt;&lt;br&gt;&lt;/div&gt;&lt;/div&gt;&lt;div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</v>
      </c>
    </row>
    <row r="1246" spans="1:22" ht="225" x14ac:dyDescent="0.25">
      <c r="A1246" t="str">
        <f>IF(AND(MOD(ROW(A1241)-1,3)=0,INDEX(artwork.xlsx!G:G,QUOTIENT(ROW(A1241)-1,3)+2)&lt;&gt;""),"/* "&amp;INDEX(artwork.xlsx!G:G,QUOTIENT(ROW(A1241)-1,3)+2)&amp;" */","  ")&amp;
IF(AND(INDEX(artwork.xlsx!F:F,QUOTIENT(ROW(A1241)-1,3)+2)&lt;&gt;""),"/* "&amp;INDEX(artwork.xlsx!F:F,QUOTIENT(ROW(A1241)-1,3)+2)&amp;" */","  ")&amp;IF(AND(ISERROR(MATCH("},",B1246:B$5003,0)), ISERROR(MATCH("    ];",$A$5:A1245,0))),"];","")</f>
        <v xml:space="preserve">    </v>
      </c>
      <c r="B1246" t="str">
        <f t="shared" si="34"/>
        <v/>
      </c>
      <c r="C1246" s="18" t="str">
        <f>IF(AND(MOD(ROW(A1241)-1,3)=0, INDEX(artwork.xlsx!J:J,QUOTIENT(ROW(A1241)-1,3)+2)&lt;&gt;""),
     artwork.xlsx!$H$1&amp;": """ &amp;SUBSTITUTE(INDEX(artwork.xlsx!H:H,QUOTIENT(ROW(A1241)-1,3)+2)," ","") &amp;""",  " &amp;
     artwork.xlsx!$J$1&amp; ": """ &amp; INDEX(artwork.xlsx!J:J,QUOTIENT(ROW(A1241)-1,3)+2) &amp;""",  " &amp;
     artwork.xlsx!$L$1&amp; ": """ &amp; SUBSTITUTE(IF(LEFT(INDEX(artwork.xlsx!L:L,QUOTIENT(ROW(A1241)-1,3)+2),4)="http","",artwork.xlsx!$M$1) &amp; INDEX(artwork.xlsx!L:L,QUOTIENT(ROW(A1241)-1,3)+2),artwork.xlsx!$N$1,"") &amp; """,",
 IF(AND(MOD(ROW(A1241)-1,3)=1,INDEX(artwork.xlsx!J:J,QUOTIENT(ROW(A1241)-1,3)+2)&lt;&gt;""),
SUBSTITUTE(    artwork.xlsx!$K$1&amp;": '\\n" &amp;
SUBSTITUTE(SUBSTITUTE(SUBSTITUTE(SUBSTITUTE(SUBSTITUTE(INDEX(artwork.xlsx!K:K,QUOTIENT(ROW(A1241)-1,3)+2),"'","\'"),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IF(MOD(ROW(A1241)-1,3)=2,"","")))</f>
        <v>text_html: '\
&lt;div class="card-text" style="top:10px;"&gt;&lt;div style="position:relative; top:-5px;"&gt;&lt;div style="font-weight: bold;"&gt;\
&lt;div style="display:inline;"&gt;&lt;div style="display:inline; font-size:28px;"&gt;+       &lt;/div&gt;&lt;/div&gt;&lt;br&gt;\
&lt;/div&gt;&lt;/div&gt;&lt;div style="position:relative; top:0px;"&gt;&lt;div style="line-height:22px;"&gt;\
&lt;div style="display:inline;"&gt;&lt;div style="display:inline; font-size:22px;"&gt;Appliquez une Aubaine.&lt;/div&gt;&lt;/div&gt;&lt;br&gt;\
&lt;/div&gt;&lt;/div&gt;&lt;div class="horizontal-line" style="width:200px; height:3px;margin-top:10px;"&gt;&lt;/div&gt;&lt;div style="position:relative; top:0px;"&gt;&lt;div style="line-height:19px;"&gt;\
&lt;div style="display:inline;"&gt;&lt;div style="display:inline; font-size:19px;"&gt;Tant que cette carte est en jeu,&lt;/div&gt;&lt;/div&gt;&lt;br&gt;\
&lt;div style="display:inline;"&gt;&lt;div style="display:inline; font-size:19px;"&gt;quand vous recevez une carte, vous&lt;/div&gt;&lt;/div&gt;&lt;br&gt;\
&lt;div style="display:inline;"&gt;&lt;div style="display:inline; font-size:19px;"&gt;pouvez la placer sur votre pioche.&lt;/div&gt;&lt;/div&gt;&lt;br&gt;\
&lt;/div&gt;&lt;/div&gt;&lt;div class="card-text" style="position:absolute; top:145px;"&gt;&lt;div style="line-height:19px;"&gt;\
&lt;div style="display:inline;"&gt;&lt;div style="display:inline; font-size:18px;"&gt;&lt;div style="display: inline; font-style: italic;"&gt;Patrimoine : Pochette&lt;/div&gt;&lt;/div&gt;&lt;/div&gt;&lt;br&gt;\
&lt;/div&gt;&lt;/div&gt;\
&lt;div class="card-text-coin-icon" style="transform:scale(0.22); top:-4px; display: inline;left:127px;"&gt;\
&lt;div class="card-text-coin-text-container" style="display:inline;"&gt;\
&lt;div class="card-text-coin-text" style="color: black; display:inline; top:8px;"&gt;1&lt;/div&gt;&lt;/div&gt;&lt;/div&gt;&lt;/div&gt;'</v>
      </c>
      <c r="K1246" t="s">
        <v>2469</v>
      </c>
      <c r="U1246" t="e">
        <f t="shared" si="35"/>
        <v>#VALUE!</v>
      </c>
      <c r="V1246" t="e">
        <f t="shared" si="36"/>
        <v>#VALUE!</v>
      </c>
    </row>
    <row r="1247" spans="1:22" x14ac:dyDescent="0.25">
      <c r="A1247" t="str">
        <f>IF(AND(MOD(ROW(A1242)-1,3)=0,INDEX(artwork.xlsx!G:G,QUOTIENT(ROW(A1242)-1,3)+2)&lt;&gt;""),"/* "&amp;INDEX(artwork.xlsx!G:G,QUOTIENT(ROW(A1242)-1,3)+2)&amp;" */","  ")&amp;
IF(AND(INDEX(artwork.xlsx!F:F,QUOTIENT(ROW(A1242)-1,3)+2)&lt;&gt;""),"/* "&amp;INDEX(artwork.xlsx!F:F,QUOTIENT(ROW(A1242)-1,3)+2)&amp;" */","  ")&amp;IF(AND(ISERROR(MATCH("},",B1247:B$5003,0)), ISERROR(MATCH("    ];",$A$5:A1243,0))),"];","")</f>
        <v xml:space="preserve">    </v>
      </c>
      <c r="B1247" t="str">
        <f t="shared" si="34"/>
        <v>},</v>
      </c>
      <c r="C1247" s="18" t="str">
        <f>IF(AND(MOD(ROW(A1242)-1,3)=0, INDEX(artwork.xlsx!J:J,QUOTIENT(ROW(A1242)-1,3)+2)&lt;&gt;""),
     artwork.xlsx!$H$1&amp;": """ &amp;SUBSTITUTE(INDEX(artwork.xlsx!H:H,QUOTIENT(ROW(A1242)-1,3)+2)," ","") &amp;""",  " &amp;
     artwork.xlsx!$J$1&amp; ": """ &amp; INDEX(artwork.xlsx!J:J,QUOTIENT(ROW(A1242)-1,3)+2) &amp;""",  " &amp;
     artwork.xlsx!$L$1&amp; ": """ &amp; SUBSTITUTE(IF(LEFT(INDEX(artwork.xlsx!L:L,QUOTIENT(ROW(A1242)-1,3)+2),4)="http","",artwork.xlsx!$M$1) &amp; INDEX(artwork.xlsx!L:L,QUOTIENT(ROW(A1242)-1,3)+2),artwork.xlsx!$N$1,"") &amp; """,",
 IF(AND(MOD(ROW(A1242)-1,3)=1,INDEX(artwork.xlsx!J:J,QUOTIENT(ROW(A1242)-1,3)+2)&lt;&gt;""),
SUBSTITUTE(    artwork.xlsx!$K$1&amp;": '\\n" &amp;
SUBSTITUTE(SUBSTITUTE(SUBSTITUTE(SUBSTITUTE(SUBSTITUTE(INDEX(artwork.xlsx!K:K,QUOTIENT(ROW(A1242)-1,3)+2),"'","\'"),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IF(MOD(ROW(A1242)-1,3)=2,"","")))</f>
        <v/>
      </c>
      <c r="J1247" t="s">
        <v>2088</v>
      </c>
      <c r="U1247" t="e">
        <f t="shared" si="35"/>
        <v>#VALUE!</v>
      </c>
      <c r="V1247" t="str">
        <f t="shared" si="36"/>
        <v>ing",  frenchName: "Changelin",  artwork: "http://wiki.dominionstrategy.com/images/d/d8/ChangelingArt.jpg"</v>
      </c>
    </row>
    <row r="1248" spans="1:22" x14ac:dyDescent="0.25">
      <c r="A1248" t="str">
        <f>IF(AND(MOD(ROW(A1243)-1,3)=0,INDEX(artwork.xlsx!G:G,QUOTIENT(ROW(A1243)-1,3)+2)&lt;&gt;""),"/* "&amp;INDEX(artwork.xlsx!G:G,QUOTIENT(ROW(A1243)-1,3)+2)&amp;" */","  ")&amp;
IF(AND(INDEX(artwork.xlsx!F:F,QUOTIENT(ROW(A1243)-1,3)+2)&lt;&gt;""),"/* "&amp;INDEX(artwork.xlsx!F:F,QUOTIENT(ROW(A1243)-1,3)+2)&amp;" */","  ")&amp;IF(AND(ISERROR(MATCH("},",B1248:B$5003,0)), ISERROR(MATCH("    ];",$A$5:A1244,0))),"];","")</f>
        <v xml:space="preserve">    </v>
      </c>
      <c r="B1248" t="str">
        <f t="shared" si="34"/>
        <v>{</v>
      </c>
      <c r="C1248" s="18" t="str">
        <f>IF(AND(MOD(ROW(A1243)-1,3)=0, INDEX(artwork.xlsx!J:J,QUOTIENT(ROW(A1243)-1,3)+2)&lt;&gt;""),
     artwork.xlsx!$H$1&amp;": """ &amp;SUBSTITUTE(INDEX(artwork.xlsx!H:H,QUOTIENT(ROW(A1243)-1,3)+2)," ","") &amp;""",  " &amp;
     artwork.xlsx!$J$1&amp; ": """ &amp; INDEX(artwork.xlsx!J:J,QUOTIENT(ROW(A1243)-1,3)+2) &amp;""",  " &amp;
     artwork.xlsx!$L$1&amp; ": """ &amp; SUBSTITUTE(IF(LEFT(INDEX(artwork.xlsx!L:L,QUOTIENT(ROW(A1243)-1,3)+2),4)="http","",artwork.xlsx!$M$1) &amp; INDEX(artwork.xlsx!L:L,QUOTIENT(ROW(A1243)-1,3)+2),artwork.xlsx!$N$1,"") &amp; """,",
 IF(AND(MOD(ROW(A1243)-1,3)=1,INDEX(artwork.xlsx!J:J,QUOTIENT(ROW(A1243)-1,3)+2)&lt;&gt;""),
SUBSTITUTE(    artwork.xlsx!$K$1&amp;": '\\n" &amp;
SUBSTITUTE(SUBSTITUTE(SUBSTITUTE(SUBSTITUTE(SUBSTITUTE(INDEX(artwork.xlsx!K:K,QUOTIENT(ROW(A1243)-1,3)+2),"'","\'"),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IF(MOD(ROW(A1243)-1,3)=2,"","")))</f>
        <v>id: "changeling",  frenchName: "Changelin",  artwork: "http://wiki.dominionstrategy.com/images/d/d8/ChangelingArt.jpg",</v>
      </c>
      <c r="J1248" t="s">
        <v>1679</v>
      </c>
      <c r="K1248" t="s">
        <v>2470</v>
      </c>
      <c r="U1248" t="str">
        <f t="shared" si="35"/>
        <v>changeling</v>
      </c>
      <c r="V1248" t="str">
        <f t="shared" si="36"/>
        <v>&lt;div class="card-text" style="top:5px;"&gt;&lt;div style="line-height:18px;"&gt;&lt;div style="display:inline;"&gt;&lt;div style="display:inline; font-size:18px;"&gt;Écartez cette carte. Recevez un&lt;/div&gt;&lt;/div&gt;&lt;br&gt;&lt;div style="display:inline;"&gt;&lt;div style="display:inline; font-size:18px;"&gt;exemplaire d'une carte que vous&lt;/div&gt;&lt;/div&gt;&lt;br&gt;&lt;div style="display:inline;"&gt;&lt;div style="display:inline; font-size:18px;"&gt;avez en jeu.&lt;/div&gt;&lt;/div&gt;&lt;br&gt;&lt;/div&gt;&lt;div class="horizontal-line" style="width:200px; height:3px;margin-top:8px;"&gt;&lt;/div&gt;&lt;div style="position:relative; top:3px;"&gt;&lt;div style="line-height:18px;"&gt;&lt;div style="display:inline;"&gt;&lt;div style="display:inline; font-size:18px;"&gt;Si le Changelin est dans le royaume,&lt;/div&gt;&lt;/div&gt;&lt;br&gt;&lt;div style="display:inline;"&gt;&lt;div style="display:inline; font-size:18px;"&gt;lorsque vous recevez une carte&lt;/div&gt;&lt;/div&gt;&lt;br&gt;&lt;div style="display:inline;"&gt;&lt;div style="display:inline; font-size:18px;"&gt;coûtant      ou plus, vous pouvez&lt;/div&gt;&lt;/div&gt;&lt;br&gt;&lt;div style="display:inline;"&gt;&lt;div style="display:inline; font-size:18px;"&gt;l'échanger contre un Changelin.&lt;/div&gt;&lt;/div&gt;&lt;br&gt;&lt;/div&gt;&lt;/div&gt;&lt;div class="card-text-coin-icon" style="transform:scale(0.18); top:126px; display: inline;left:80px;"&gt;&lt;div class="card-text-coin-text-container" style="display:inline;"&gt;&lt;div class="card-text-coin-text" style="color: black; display:inline; top:8px;"&gt;3&lt;/div&gt;&lt;/div&gt;&lt;/div&gt;&lt;/div&gt;</v>
      </c>
    </row>
    <row r="1249" spans="1:22" ht="210" x14ac:dyDescent="0.25">
      <c r="A1249" t="str">
        <f>IF(AND(MOD(ROW(A1244)-1,3)=0,INDEX(artwork.xlsx!G:G,QUOTIENT(ROW(A1244)-1,3)+2)&lt;&gt;""),"/* "&amp;INDEX(artwork.xlsx!G:G,QUOTIENT(ROW(A1244)-1,3)+2)&amp;" */","  ")&amp;
IF(AND(INDEX(artwork.xlsx!F:F,QUOTIENT(ROW(A1244)-1,3)+2)&lt;&gt;""),"/* "&amp;INDEX(artwork.xlsx!F:F,QUOTIENT(ROW(A1244)-1,3)+2)&amp;" */","  ")&amp;IF(AND(ISERROR(MATCH("},",B1249:B$5003,0)), ISERROR(MATCH("    ];",$A$5:A1248,0))),"];","")</f>
        <v xml:space="preserve">    </v>
      </c>
      <c r="B1249" t="str">
        <f t="shared" si="34"/>
        <v/>
      </c>
      <c r="C1249" s="18" t="str">
        <f>IF(AND(MOD(ROW(A1244)-1,3)=0, INDEX(artwork.xlsx!J:J,QUOTIENT(ROW(A1244)-1,3)+2)&lt;&gt;""),
     artwork.xlsx!$H$1&amp;": """ &amp;SUBSTITUTE(INDEX(artwork.xlsx!H:H,QUOTIENT(ROW(A1244)-1,3)+2)," ","") &amp;""",  " &amp;
     artwork.xlsx!$J$1&amp; ": """ &amp; INDEX(artwork.xlsx!J:J,QUOTIENT(ROW(A1244)-1,3)+2) &amp;""",  " &amp;
     artwork.xlsx!$L$1&amp; ": """ &amp; SUBSTITUTE(IF(LEFT(INDEX(artwork.xlsx!L:L,QUOTIENT(ROW(A1244)-1,3)+2),4)="http","",artwork.xlsx!$M$1) &amp; INDEX(artwork.xlsx!L:L,QUOTIENT(ROW(A1244)-1,3)+2),artwork.xlsx!$N$1,"") &amp; """,",
 IF(AND(MOD(ROW(A1244)-1,3)=1,INDEX(artwork.xlsx!J:J,QUOTIENT(ROW(A1244)-1,3)+2)&lt;&gt;""),
SUBSTITUTE(    artwork.xlsx!$K$1&amp;": '\\n" &amp;
SUBSTITUTE(SUBSTITUTE(SUBSTITUTE(SUBSTITUTE(SUBSTITUTE(INDEX(artwork.xlsx!K:K,QUOTIENT(ROW(A1244)-1,3)+2),"'","\'"),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IF(MOD(ROW(A1244)-1,3)=2,"","")))</f>
        <v>text_html: '\
&lt;div class="card-text" style="top:5px;"&gt;&lt;div style="line-height:18px;"&gt;\
&lt;div style="display:inline;"&gt;&lt;div style="display:inline; font-size:18px;"&gt;Écartez cette carte. Recevez un&lt;/div&gt;&lt;/div&gt;&lt;br&gt;\
&lt;div style="display:inline;"&gt;&lt;div style="display:inline; font-size:18px;"&gt;exemplaire d\'une carte que vous&lt;/div&gt;&lt;/div&gt;&lt;br&gt;\
&lt;div style="display:inline;"&gt;&lt;div style="display:inline; font-size:18px;"&gt;avez en jeu.&lt;/div&gt;&lt;/div&gt;&lt;br&gt;\
&lt;/div&gt;&lt;div class="horizontal-line" style="width:200px; height:3px;margin-top:8px;"&gt;&lt;/div&gt;&lt;div style="position:relative; top:3px;"&gt;&lt;div style="line-height:18px;"&gt;\
&lt;div style="display:inline;"&gt;&lt;div style="display:inline; font-size:18px;"&gt;Si le Changelin est dans le royaume,&lt;/div&gt;&lt;/div&gt;&lt;br&gt;\
&lt;div style="display:inline;"&gt;&lt;div style="display:inline; font-size:18px;"&gt;lorsque vous recevez une carte&lt;/div&gt;&lt;/div&gt;&lt;br&gt;\
&lt;div style="display:inline;"&gt;&lt;div style="display:inline; font-size:18px;"&gt;coûtant      ou plus, vous pouvez&lt;/div&gt;&lt;/div&gt;&lt;br&gt;\
&lt;div style="display:inline;"&gt;&lt;div style="display:inline; font-size:18px;"&gt;l\'échanger contre un Changelin.&lt;/div&gt;&lt;/div&gt;&lt;br&gt;\
&lt;/div&gt;&lt;/div&gt;\
&lt;div class="card-text-coin-icon" style="transform:scale(0.18); top:126px; display: inline;left:80px;"&gt;\
&lt;div class="card-text-coin-text-container" style="display:inline;"&gt;\
&lt;div class="card-text-coin-text" style="color: black; display:inline; top:8px;"&gt;3&lt;/div&gt;&lt;/div&gt;&lt;/div&gt;&lt;/div&gt;'</v>
      </c>
      <c r="K1249" t="s">
        <v>2471</v>
      </c>
      <c r="U1249" t="e">
        <f t="shared" si="35"/>
        <v>#VALUE!</v>
      </c>
      <c r="V1249" t="e">
        <f t="shared" si="36"/>
        <v>#VALUE!</v>
      </c>
    </row>
    <row r="1250" spans="1:22" x14ac:dyDescent="0.25">
      <c r="A1250" t="str">
        <f>IF(AND(MOD(ROW(A1245)-1,3)=0,INDEX(artwork.xlsx!G:G,QUOTIENT(ROW(A1245)-1,3)+2)&lt;&gt;""),"/* "&amp;INDEX(artwork.xlsx!G:G,QUOTIENT(ROW(A1245)-1,3)+2)&amp;" */","  ")&amp;
IF(AND(INDEX(artwork.xlsx!F:F,QUOTIENT(ROW(A1245)-1,3)+2)&lt;&gt;""),"/* "&amp;INDEX(artwork.xlsx!F:F,QUOTIENT(ROW(A1245)-1,3)+2)&amp;" */","  ")&amp;IF(AND(ISERROR(MATCH("},",B1250:B$5003,0)), ISERROR(MATCH("    ];",$A$5:A1246,0))),"];","")</f>
        <v xml:space="preserve">    </v>
      </c>
      <c r="B1250" t="str">
        <f t="shared" si="34"/>
        <v>},</v>
      </c>
      <c r="C1250" s="18" t="str">
        <f>IF(AND(MOD(ROW(A1245)-1,3)=0, INDEX(artwork.xlsx!J:J,QUOTIENT(ROW(A1245)-1,3)+2)&lt;&gt;""),
     artwork.xlsx!$H$1&amp;": """ &amp;SUBSTITUTE(INDEX(artwork.xlsx!H:H,QUOTIENT(ROW(A1245)-1,3)+2)," ","") &amp;""",  " &amp;
     artwork.xlsx!$J$1&amp; ": """ &amp; INDEX(artwork.xlsx!J:J,QUOTIENT(ROW(A1245)-1,3)+2) &amp;""",  " &amp;
     artwork.xlsx!$L$1&amp; ": """ &amp; SUBSTITUTE(IF(LEFT(INDEX(artwork.xlsx!L:L,QUOTIENT(ROW(A1245)-1,3)+2),4)="http","",artwork.xlsx!$M$1) &amp; INDEX(artwork.xlsx!L:L,QUOTIENT(ROW(A1245)-1,3)+2),artwork.xlsx!$N$1,"") &amp; """,",
 IF(AND(MOD(ROW(A1245)-1,3)=1,INDEX(artwork.xlsx!J:J,QUOTIENT(ROW(A1245)-1,3)+2)&lt;&gt;""),
SUBSTITUTE(    artwork.xlsx!$K$1&amp;": '\\n" &amp;
SUBSTITUTE(SUBSTITUTE(SUBSTITUTE(SUBSTITUTE(SUBSTITUTE(INDEX(artwork.xlsx!K:K,QUOTIENT(ROW(A1245)-1,3)+2),"'","\'"),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IF(MOD(ROW(A1245)-1,3)=2,"","")))</f>
        <v/>
      </c>
      <c r="J1250" t="s">
        <v>2088</v>
      </c>
      <c r="U1250" t="e">
        <f t="shared" si="35"/>
        <v>#VALUE!</v>
      </c>
      <c r="V1250" t="str">
        <f t="shared" si="36"/>
        <v xml:space="preserve"> frenchName: "Benet",  artwork: "http://wiki.dominionstrategy.com/images/e/e3/FoolArt.jpg"</v>
      </c>
    </row>
    <row r="1251" spans="1:22" x14ac:dyDescent="0.25">
      <c r="A1251" t="str">
        <f>IF(AND(MOD(ROW(A1246)-1,3)=0,INDEX(artwork.xlsx!G:G,QUOTIENT(ROW(A1246)-1,3)+2)&lt;&gt;""),"/* "&amp;INDEX(artwork.xlsx!G:G,QUOTIENT(ROW(A1246)-1,3)+2)&amp;" */","  ")&amp;
IF(AND(INDEX(artwork.xlsx!F:F,QUOTIENT(ROW(A1246)-1,3)+2)&lt;&gt;""),"/* "&amp;INDEX(artwork.xlsx!F:F,QUOTIENT(ROW(A1246)-1,3)+2)&amp;" */","  ")&amp;IF(AND(ISERROR(MATCH("},",B1251:B$5003,0)), ISERROR(MATCH("    ];",$A$5:A1247,0))),"];","")</f>
        <v xml:space="preserve">    </v>
      </c>
      <c r="B1251" t="str">
        <f t="shared" si="34"/>
        <v>{</v>
      </c>
      <c r="C1251" s="18" t="str">
        <f>IF(AND(MOD(ROW(A1246)-1,3)=0, INDEX(artwork.xlsx!J:J,QUOTIENT(ROW(A1246)-1,3)+2)&lt;&gt;""),
     artwork.xlsx!$H$1&amp;": """ &amp;SUBSTITUTE(INDEX(artwork.xlsx!H:H,QUOTIENT(ROW(A1246)-1,3)+2)," ","") &amp;""",  " &amp;
     artwork.xlsx!$J$1&amp; ": """ &amp; INDEX(artwork.xlsx!J:J,QUOTIENT(ROW(A1246)-1,3)+2) &amp;""",  " &amp;
     artwork.xlsx!$L$1&amp; ": """ &amp; SUBSTITUTE(IF(LEFT(INDEX(artwork.xlsx!L:L,QUOTIENT(ROW(A1246)-1,3)+2),4)="http","",artwork.xlsx!$M$1) &amp; INDEX(artwork.xlsx!L:L,QUOTIENT(ROW(A1246)-1,3)+2),artwork.xlsx!$N$1,"") &amp; """,",
 IF(AND(MOD(ROW(A1246)-1,3)=1,INDEX(artwork.xlsx!J:J,QUOTIENT(ROW(A1246)-1,3)+2)&lt;&gt;""),
SUBSTITUTE(    artwork.xlsx!$K$1&amp;": '\\n" &amp;
SUBSTITUTE(SUBSTITUTE(SUBSTITUTE(SUBSTITUTE(SUBSTITUTE(INDEX(artwork.xlsx!K:K,QUOTIENT(ROW(A1246)-1,3)+2),"'","\'"),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IF(MOD(ROW(A1246)-1,3)=2,"","")))</f>
        <v>id: "fool",  frenchName: "Benet",  artwork: "http://wiki.dominionstrategy.com/images/e/e3/FoolArt.jpg",</v>
      </c>
      <c r="J1251" t="s">
        <v>1679</v>
      </c>
      <c r="K1251" t="s">
        <v>2472</v>
      </c>
      <c r="U1251" t="str">
        <f t="shared" si="35"/>
        <v>fool</v>
      </c>
      <c r="V1251" t="str">
        <f t="shared" si="36"/>
        <v>&lt;div class="card-text" style="top:20px;"&gt;&lt;div style="position:relative; top:10px;"&gt;&lt;div style="line-height:22px;"&gt;&lt;div style="display:inline;"&gt;&lt;div style="display:inline; font-size:22px;"&gt;Si vous n'avez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l'ordre de votre choix.&lt;/div&gt;&lt;/div&gt;&lt;br&gt;&lt;/div&gt;&lt;/div&gt;&lt;div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Porte-bonheur&lt;/div&gt;&lt;/div&gt;&lt;/div&gt;&lt;br&gt;&lt;/div&gt;&lt;/div&gt;&lt;/div&gt;</v>
      </c>
    </row>
    <row r="1252" spans="1:22" ht="135" x14ac:dyDescent="0.25">
      <c r="A1252" t="str">
        <f>IF(AND(MOD(ROW(A1247)-1,3)=0,INDEX(artwork.xlsx!G:G,QUOTIENT(ROW(A1247)-1,3)+2)&lt;&gt;""),"/* "&amp;INDEX(artwork.xlsx!G:G,QUOTIENT(ROW(A1247)-1,3)+2)&amp;" */","  ")&amp;
IF(AND(INDEX(artwork.xlsx!F:F,QUOTIENT(ROW(A1247)-1,3)+2)&lt;&gt;""),"/* "&amp;INDEX(artwork.xlsx!F:F,QUOTIENT(ROW(A1247)-1,3)+2)&amp;" */","  ")&amp;IF(AND(ISERROR(MATCH("},",B1252:B$5003,0)), ISERROR(MATCH("    ];",$A$5:A1251,0))),"];","")</f>
        <v xml:space="preserve">    </v>
      </c>
      <c r="B1252" t="str">
        <f t="shared" si="34"/>
        <v/>
      </c>
      <c r="C1252" s="18" t="str">
        <f>IF(AND(MOD(ROW(A1247)-1,3)=0, INDEX(artwork.xlsx!J:J,QUOTIENT(ROW(A1247)-1,3)+2)&lt;&gt;""),
     artwork.xlsx!$H$1&amp;": """ &amp;SUBSTITUTE(INDEX(artwork.xlsx!H:H,QUOTIENT(ROW(A1247)-1,3)+2)," ","") &amp;""",  " &amp;
     artwork.xlsx!$J$1&amp; ": """ &amp; INDEX(artwork.xlsx!J:J,QUOTIENT(ROW(A1247)-1,3)+2) &amp;""",  " &amp;
     artwork.xlsx!$L$1&amp; ": """ &amp; SUBSTITUTE(IF(LEFT(INDEX(artwork.xlsx!L:L,QUOTIENT(ROW(A1247)-1,3)+2),4)="http","",artwork.xlsx!$M$1) &amp; INDEX(artwork.xlsx!L:L,QUOTIENT(ROW(A1247)-1,3)+2),artwork.xlsx!$N$1,"") &amp; """,",
 IF(AND(MOD(ROW(A1247)-1,3)=1,INDEX(artwork.xlsx!J:J,QUOTIENT(ROW(A1247)-1,3)+2)&lt;&gt;""),
SUBSTITUTE(    artwork.xlsx!$K$1&amp;": '\\n" &amp;
SUBSTITUTE(SUBSTITUTE(SUBSTITUTE(SUBSTITUTE(SUBSTITUTE(INDEX(artwork.xlsx!K:K,QUOTIENT(ROW(A1247)-1,3)+2),"'","\'"),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IF(MOD(ROW(A1247)-1,3)=2,"","")))</f>
        <v>text_html: '\
&lt;div class="card-text" style="top:20px;"&gt;&lt;div style="position:relative; top:10px;"&gt;&lt;div style="line-height:22px;"&gt;\
&lt;div style="display:inline;"&gt;&lt;div style="display:inline; font-size:22px;"&gt;Si vous n\'avez pas Perdu dans&lt;/div&gt;&lt;/div&gt;&lt;br&gt;\
&lt;div style="display:inline;"&gt;&lt;div style="display:inline; font-size:22px;"&gt;les bois, prenez-le, prenez 3&lt;/div&gt;&lt;/div&gt;&lt;br&gt;\
&lt;div style="display:inline;"&gt;&lt;div style="display:inline; font-size:22px;"&gt;Aubaines, et appliquez-les&lt;/div&gt;&lt;/div&gt;&lt;br&gt;\
&lt;div style="display:inline;"&gt;&lt;div style="display:inline; font-size:22px;"&gt; dans l\'ordre de votre choix.&lt;/div&gt;&lt;/div&gt;&lt;br&gt;\
&lt;/div&gt;&lt;/div&gt;&lt;div class="card-text" style="position:absolute; top:135px;"&gt;&lt;div style="line-height:19px;"&gt;\
&lt;div style="display:inline;"&gt;&lt;div style="display:inline; font-size:18px;"&gt;&lt;div style="display: inline; font-style: italic;"&gt;Patrimoine : Porte-bonheur&lt;/div&gt;&lt;/div&gt;&lt;/div&gt;&lt;br&gt;\
&lt;/div&gt;&lt;/div&gt;&lt;/div&gt;'</v>
      </c>
      <c r="K1252" t="s">
        <v>2473</v>
      </c>
      <c r="U1252" t="e">
        <f t="shared" si="35"/>
        <v>#VALUE!</v>
      </c>
      <c r="V1252" t="e">
        <f t="shared" si="36"/>
        <v>#VALUE!</v>
      </c>
    </row>
    <row r="1253" spans="1:22" x14ac:dyDescent="0.25">
      <c r="A1253" t="str">
        <f>IF(AND(MOD(ROW(A1248)-1,3)=0,INDEX(artwork.xlsx!G:G,QUOTIENT(ROW(A1248)-1,3)+2)&lt;&gt;""),"/* "&amp;INDEX(artwork.xlsx!G:G,QUOTIENT(ROW(A1248)-1,3)+2)&amp;" */","  ")&amp;
IF(AND(INDEX(artwork.xlsx!F:F,QUOTIENT(ROW(A1248)-1,3)+2)&lt;&gt;""),"/* "&amp;INDEX(artwork.xlsx!F:F,QUOTIENT(ROW(A1248)-1,3)+2)&amp;" */","  ")&amp;IF(AND(ISERROR(MATCH("},",B1253:B$5003,0)), ISERROR(MATCH("    ];",$A$5:A1249,0))),"];","")</f>
        <v xml:space="preserve">    </v>
      </c>
      <c r="B1253" t="str">
        <f t="shared" si="34"/>
        <v>},</v>
      </c>
      <c r="C1253" s="18" t="str">
        <f>IF(AND(MOD(ROW(A1248)-1,3)=0, INDEX(artwork.xlsx!J:J,QUOTIENT(ROW(A1248)-1,3)+2)&lt;&gt;""),
     artwork.xlsx!$H$1&amp;": """ &amp;SUBSTITUTE(INDEX(artwork.xlsx!H:H,QUOTIENT(ROW(A1248)-1,3)+2)," ","") &amp;""",  " &amp;
     artwork.xlsx!$J$1&amp; ": """ &amp; INDEX(artwork.xlsx!J:J,QUOTIENT(ROW(A1248)-1,3)+2) &amp;""",  " &amp;
     artwork.xlsx!$L$1&amp; ": """ &amp; SUBSTITUTE(IF(LEFT(INDEX(artwork.xlsx!L:L,QUOTIENT(ROW(A1248)-1,3)+2),4)="http","",artwork.xlsx!$M$1) &amp; INDEX(artwork.xlsx!L:L,QUOTIENT(ROW(A1248)-1,3)+2),artwork.xlsx!$N$1,"") &amp; """,",
 IF(AND(MOD(ROW(A1248)-1,3)=1,INDEX(artwork.xlsx!J:J,QUOTIENT(ROW(A1248)-1,3)+2)&lt;&gt;""),
SUBSTITUTE(    artwork.xlsx!$K$1&amp;": '\\n" &amp;
SUBSTITUTE(SUBSTITUTE(SUBSTITUTE(SUBSTITUTE(SUBSTITUTE(INDEX(artwork.xlsx!K:K,QUOTIENT(ROW(A1248)-1,3)+2),"'","\'"),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IF(MOD(ROW(A1248)-1,3)=2,"","")))</f>
        <v/>
      </c>
      <c r="J1253" t="s">
        <v>2088</v>
      </c>
      <c r="U1253" t="e">
        <f t="shared" si="35"/>
        <v>#VALUE!</v>
      </c>
      <c r="V1253" t="str">
        <f t="shared" si="36"/>
        <v>wn",  frenchName: "Ville fantôme",  artwork: "http://wiki.dominionstrategy.com/images/e/ed/Ghost_TownArt.jpg"</v>
      </c>
    </row>
    <row r="1254" spans="1:22" x14ac:dyDescent="0.25">
      <c r="A1254" t="str">
        <f>IF(AND(MOD(ROW(A1249)-1,3)=0,INDEX(artwork.xlsx!G:G,QUOTIENT(ROW(A1249)-1,3)+2)&lt;&gt;""),"/* "&amp;INDEX(artwork.xlsx!G:G,QUOTIENT(ROW(A1249)-1,3)+2)&amp;" */","  ")&amp;
IF(AND(INDEX(artwork.xlsx!F:F,QUOTIENT(ROW(A1249)-1,3)+2)&lt;&gt;""),"/* "&amp;INDEX(artwork.xlsx!F:F,QUOTIENT(ROW(A1249)-1,3)+2)&amp;" */","  ")&amp;IF(AND(ISERROR(MATCH("},",B1254:B$5003,0)), ISERROR(MATCH("    ];",$A$5:A1250,0))),"];","")</f>
        <v xml:space="preserve">    </v>
      </c>
      <c r="B1254" t="str">
        <f t="shared" si="34"/>
        <v>{</v>
      </c>
      <c r="C1254" s="18" t="str">
        <f>IF(AND(MOD(ROW(A1249)-1,3)=0, INDEX(artwork.xlsx!J:J,QUOTIENT(ROW(A1249)-1,3)+2)&lt;&gt;""),
     artwork.xlsx!$H$1&amp;": """ &amp;SUBSTITUTE(INDEX(artwork.xlsx!H:H,QUOTIENT(ROW(A1249)-1,3)+2)," ","") &amp;""",  " &amp;
     artwork.xlsx!$J$1&amp; ": """ &amp; INDEX(artwork.xlsx!J:J,QUOTIENT(ROW(A1249)-1,3)+2) &amp;""",  " &amp;
     artwork.xlsx!$L$1&amp; ": """ &amp; SUBSTITUTE(IF(LEFT(INDEX(artwork.xlsx!L:L,QUOTIENT(ROW(A1249)-1,3)+2),4)="http","",artwork.xlsx!$M$1) &amp; INDEX(artwork.xlsx!L:L,QUOTIENT(ROW(A1249)-1,3)+2),artwork.xlsx!$N$1,"") &amp; """,",
 IF(AND(MOD(ROW(A1249)-1,3)=1,INDEX(artwork.xlsx!J:J,QUOTIENT(ROW(A1249)-1,3)+2)&lt;&gt;""),
SUBSTITUTE(    artwork.xlsx!$K$1&amp;": '\\n" &amp;
SUBSTITUTE(SUBSTITUTE(SUBSTITUTE(SUBSTITUTE(SUBSTITUTE(INDEX(artwork.xlsx!K:K,QUOTIENT(ROW(A1249)-1,3)+2),"'","\'"),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IF(MOD(ROW(A1249)-1,3)=2,"","")))</f>
        <v>id: "ghosttown",  frenchName: "Ville fantôme",  artwork: "http://wiki.dominionstrategy.com/images/e/ed/Ghost_TownArt.jpg",</v>
      </c>
      <c r="J1254" t="s">
        <v>1679</v>
      </c>
      <c r="K1254" t="s">
        <v>2474</v>
      </c>
      <c r="U1254" t="str">
        <f t="shared" si="35"/>
        <v>ghosttown</v>
      </c>
      <c r="V1254" t="str">
        <f t="shared" si="36"/>
        <v>&lt;div class="card-text" style="top:29px;"&gt;&lt;div style="position:relative; top:0px;"&gt;&lt;div style="line-height:25px;"&gt;&lt;div style="display:inline;"&gt;&lt;div style="display:inline; font-size:22px;"&gt;Au début de votre prochain&lt;/div&gt;&lt;/div&gt;&lt;br&gt;&lt;div style="display:inline;"&gt;&lt;div style="display:inline; font-size:22px;"&gt;tour : &lt;div style="display: inline; font-weight: bold;"&gt;+1 Carte &lt;/div&gt;et &lt;div style="display: inline; font-weight: bold;"&gt;+1 Action&lt;/div&gt;.&lt;/div&gt;&lt;/div&gt;&lt;br&gt;&lt;/div&gt;&lt;/div&gt;&lt;div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v>
      </c>
    </row>
    <row r="1255" spans="1:22" ht="135" x14ac:dyDescent="0.25">
      <c r="A1255" t="str">
        <f>IF(AND(MOD(ROW(A1250)-1,3)=0,INDEX(artwork.xlsx!G:G,QUOTIENT(ROW(A1250)-1,3)+2)&lt;&gt;""),"/* "&amp;INDEX(artwork.xlsx!G:G,QUOTIENT(ROW(A1250)-1,3)+2)&amp;" */","  ")&amp;
IF(AND(INDEX(artwork.xlsx!F:F,QUOTIENT(ROW(A1250)-1,3)+2)&lt;&gt;""),"/* "&amp;INDEX(artwork.xlsx!F:F,QUOTIENT(ROW(A1250)-1,3)+2)&amp;" */","  ")&amp;IF(AND(ISERROR(MATCH("},",B1255:B$5003,0)), ISERROR(MATCH("    ];",$A$5:A1254,0))),"];","")</f>
        <v xml:space="preserve">    </v>
      </c>
      <c r="B1255" t="str">
        <f t="shared" si="34"/>
        <v/>
      </c>
      <c r="C1255" s="18" t="str">
        <f>IF(AND(MOD(ROW(A1250)-1,3)=0, INDEX(artwork.xlsx!J:J,QUOTIENT(ROW(A1250)-1,3)+2)&lt;&gt;""),
     artwork.xlsx!$H$1&amp;": """ &amp;SUBSTITUTE(INDEX(artwork.xlsx!H:H,QUOTIENT(ROW(A1250)-1,3)+2)," ","") &amp;""",  " &amp;
     artwork.xlsx!$J$1&amp; ": """ &amp; INDEX(artwork.xlsx!J:J,QUOTIENT(ROW(A1250)-1,3)+2) &amp;""",  " &amp;
     artwork.xlsx!$L$1&amp; ": """ &amp; SUBSTITUTE(IF(LEFT(INDEX(artwork.xlsx!L:L,QUOTIENT(ROW(A1250)-1,3)+2),4)="http","",artwork.xlsx!$M$1) &amp; INDEX(artwork.xlsx!L:L,QUOTIENT(ROW(A1250)-1,3)+2),artwork.xlsx!$N$1,"") &amp; """,",
 IF(AND(MOD(ROW(A1250)-1,3)=1,INDEX(artwork.xlsx!J:J,QUOTIENT(ROW(A1250)-1,3)+2)&lt;&gt;""),
SUBSTITUTE(    artwork.xlsx!$K$1&amp;": '\\n" &amp;
SUBSTITUTE(SUBSTITUTE(SUBSTITUTE(SUBSTITUTE(SUBSTITUTE(INDEX(artwork.xlsx!K:K,QUOTIENT(ROW(A1250)-1,3)+2),"'","\'"),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IF(MOD(ROW(A1250)-1,3)=2,"","")))</f>
        <v>text_html: '\
&lt;div class="card-text" style="top:29px;"&gt;&lt;div style="position:relative; top:0px;"&gt;&lt;div style="line-height:25px;"&gt;\
&lt;div style="display:inline;"&gt;&lt;div style="display:inline; font-size:22px;"&gt;Au début de votre prochain&lt;/div&gt;&lt;/div&gt;&lt;br&gt;\
&lt;div style="display:inline;"&gt;&lt;div style="display:inline; font-size:22px;"&gt;tour : &lt;div style="display: inline; font-weight: bold;"&gt;+1 Carte &lt;/div&gt;et &lt;div style="display: inline; font-weight: bold;"&gt;+1 Action&lt;/div&gt;.&lt;/div&gt;&lt;/div&gt;&lt;br&gt;\
&lt;/div&gt;&lt;/div&gt;&lt;div class="horizontal-line" style="width:200px; height:3px;margin-top:18px;"&gt;&lt;/div&gt;&lt;div style="position:relative; top:5px;"&gt;&lt;div style="line-height:22px;"&gt;\
&lt;div style="display:inline;"&gt;&lt;div style="display:inline; font-size:20px;"&gt;Cette carte est reçue en main&lt;/div&gt;&lt;/div&gt;&lt;br&gt;\
&lt;div style="display:inline;"&gt;&lt;div style="display:inline; font-size:20px;"&gt;(et non dans la défausse).&lt;/div&gt;&lt;/div&gt;&lt;br&gt;\
&lt;/div&gt;&lt;/div&gt;&lt;/div&gt;'</v>
      </c>
      <c r="K1255" t="s">
        <v>2475</v>
      </c>
      <c r="U1255" t="e">
        <f t="shared" si="35"/>
        <v>#VALUE!</v>
      </c>
      <c r="V1255" t="e">
        <f t="shared" si="36"/>
        <v>#VALUE!</v>
      </c>
    </row>
    <row r="1256" spans="1:22" x14ac:dyDescent="0.25">
      <c r="A1256" t="str">
        <f>IF(AND(MOD(ROW(A1251)-1,3)=0,INDEX(artwork.xlsx!G:G,QUOTIENT(ROW(A1251)-1,3)+2)&lt;&gt;""),"/* "&amp;INDEX(artwork.xlsx!G:G,QUOTIENT(ROW(A1251)-1,3)+2)&amp;" */","  ")&amp;
IF(AND(INDEX(artwork.xlsx!F:F,QUOTIENT(ROW(A1251)-1,3)+2)&lt;&gt;""),"/* "&amp;INDEX(artwork.xlsx!F:F,QUOTIENT(ROW(A1251)-1,3)+2)&amp;" */","  ")&amp;IF(AND(ISERROR(MATCH("},",B1256:B$5003,0)), ISERROR(MATCH("    ];",$A$5:A1252,0))),"];","")</f>
        <v xml:space="preserve">    </v>
      </c>
      <c r="B1256" t="str">
        <f t="shared" si="34"/>
        <v>},</v>
      </c>
      <c r="C1256" s="18" t="str">
        <f>IF(AND(MOD(ROW(A1251)-1,3)=0, INDEX(artwork.xlsx!J:J,QUOTIENT(ROW(A1251)-1,3)+2)&lt;&gt;""),
     artwork.xlsx!$H$1&amp;": """ &amp;SUBSTITUTE(INDEX(artwork.xlsx!H:H,QUOTIENT(ROW(A1251)-1,3)+2)," ","") &amp;""",  " &amp;
     artwork.xlsx!$J$1&amp; ": """ &amp; INDEX(artwork.xlsx!J:J,QUOTIENT(ROW(A1251)-1,3)+2) &amp;""",  " &amp;
     artwork.xlsx!$L$1&amp; ": """ &amp; SUBSTITUTE(IF(LEFT(INDEX(artwork.xlsx!L:L,QUOTIENT(ROW(A1251)-1,3)+2),4)="http","",artwork.xlsx!$M$1) &amp; INDEX(artwork.xlsx!L:L,QUOTIENT(ROW(A1251)-1,3)+2),artwork.xlsx!$N$1,"") &amp; """,",
 IF(AND(MOD(ROW(A1251)-1,3)=1,INDEX(artwork.xlsx!J:J,QUOTIENT(ROW(A1251)-1,3)+2)&lt;&gt;""),
SUBSTITUTE(    artwork.xlsx!$K$1&amp;": '\\n" &amp;
SUBSTITUTE(SUBSTITUTE(SUBSTITUTE(SUBSTITUTE(SUBSTITUTE(INDEX(artwork.xlsx!K:K,QUOTIENT(ROW(A1251)-1,3)+2),"'","\'"),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IF(MOD(ROW(A1251)-1,3)=2,"","")))</f>
        <v/>
      </c>
      <c r="J1256" t="s">
        <v>2088</v>
      </c>
      <c r="U1256" t="e">
        <f t="shared" si="35"/>
        <v>#VALUE!</v>
      </c>
      <c r="V1256" t="str">
        <f t="shared" si="36"/>
        <v>aun",  frenchName: "Leprechaun",  artwork: "http://wiki.dominionstrategy.com/images/8/8b/LeprechaunArt.jpg"</v>
      </c>
    </row>
    <row r="1257" spans="1:22" x14ac:dyDescent="0.25">
      <c r="A1257" t="str">
        <f>IF(AND(MOD(ROW(A1252)-1,3)=0,INDEX(artwork.xlsx!G:G,QUOTIENT(ROW(A1252)-1,3)+2)&lt;&gt;""),"/* "&amp;INDEX(artwork.xlsx!G:G,QUOTIENT(ROW(A1252)-1,3)+2)&amp;" */","  ")&amp;
IF(AND(INDEX(artwork.xlsx!F:F,QUOTIENT(ROW(A1252)-1,3)+2)&lt;&gt;""),"/* "&amp;INDEX(artwork.xlsx!F:F,QUOTIENT(ROW(A1252)-1,3)+2)&amp;" */","  ")&amp;IF(AND(ISERROR(MATCH("},",B1257:B$5003,0)), ISERROR(MATCH("    ];",$A$5:A1253,0))),"];","")</f>
        <v xml:space="preserve">    </v>
      </c>
      <c r="B1257" t="str">
        <f t="shared" si="34"/>
        <v>{</v>
      </c>
      <c r="C1257" s="18" t="str">
        <f>IF(AND(MOD(ROW(A1252)-1,3)=0, INDEX(artwork.xlsx!J:J,QUOTIENT(ROW(A1252)-1,3)+2)&lt;&gt;""),
     artwork.xlsx!$H$1&amp;": """ &amp;SUBSTITUTE(INDEX(artwork.xlsx!H:H,QUOTIENT(ROW(A1252)-1,3)+2)," ","") &amp;""",  " &amp;
     artwork.xlsx!$J$1&amp; ": """ &amp; INDEX(artwork.xlsx!J:J,QUOTIENT(ROW(A1252)-1,3)+2) &amp;""",  " &amp;
     artwork.xlsx!$L$1&amp; ": """ &amp; SUBSTITUTE(IF(LEFT(INDEX(artwork.xlsx!L:L,QUOTIENT(ROW(A1252)-1,3)+2),4)="http","",artwork.xlsx!$M$1) &amp; INDEX(artwork.xlsx!L:L,QUOTIENT(ROW(A1252)-1,3)+2),artwork.xlsx!$N$1,"") &amp; """,",
 IF(AND(MOD(ROW(A1252)-1,3)=1,INDEX(artwork.xlsx!J:J,QUOTIENT(ROW(A1252)-1,3)+2)&lt;&gt;""),
SUBSTITUTE(    artwork.xlsx!$K$1&amp;": '\\n" &amp;
SUBSTITUTE(SUBSTITUTE(SUBSTITUTE(SUBSTITUTE(SUBSTITUTE(INDEX(artwork.xlsx!K:K,QUOTIENT(ROW(A1252)-1,3)+2),"'","\'"),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IF(MOD(ROW(A1252)-1,3)=2,"","")))</f>
        <v>id: "leprechaun",  frenchName: "Leprechaun",  artwork: "http://wiki.dominionstrategy.com/images/8/8b/LeprechaunArt.jpg",</v>
      </c>
      <c r="J1257" t="s">
        <v>1679</v>
      </c>
      <c r="K1257" t="s">
        <v>2476</v>
      </c>
      <c r="U1257" t="str">
        <f t="shared" si="35"/>
        <v>leprechaun</v>
      </c>
      <c r="V1257" t="str">
        <f t="shared" si="36"/>
        <v>&lt;div class="card-text" style="top:29px;"&gt;&lt;div style="position:relative; top:0px;"&gt;&lt;div style="line-height:23px;"&gt;&lt;div style="display:inline;"&gt;&lt;div style="display:inline; font-size:20px;"&gt;Recevez un Or. Si vous avez&lt;/div&gt;&lt;/div&gt;&lt;br&gt;&lt;div style="display:inline;"&gt;&lt;div style="display:inline; font-size:20px;"&gt;exactement 7 cartes en jeu,&lt;/div&gt;&lt;/div&gt;&lt;br&gt;&lt;div style="display:inline;"&gt;&lt;div style="display:inline; font-size:20px;"&gt;recevez un Vœu de sa pile.&lt;/div&gt;&lt;/div&gt;&lt;br&gt;&lt;div style="display:inline;"&gt;&lt;div style="display:inline; font-size:20px;"&gt;Sinon, appliquez un Sortilège.&lt;/div&gt;&lt;/div&gt;&lt;br&gt;&lt;/div&gt;&lt;/div&gt;&lt;/div&gt;</v>
      </c>
    </row>
    <row r="1258" spans="1:22" ht="105" x14ac:dyDescent="0.25">
      <c r="A1258" t="str">
        <f>IF(AND(MOD(ROW(A1253)-1,3)=0,INDEX(artwork.xlsx!G:G,QUOTIENT(ROW(A1253)-1,3)+2)&lt;&gt;""),"/* "&amp;INDEX(artwork.xlsx!G:G,QUOTIENT(ROW(A1253)-1,3)+2)&amp;" */","  ")&amp;
IF(AND(INDEX(artwork.xlsx!F:F,QUOTIENT(ROW(A1253)-1,3)+2)&lt;&gt;""),"/* "&amp;INDEX(artwork.xlsx!F:F,QUOTIENT(ROW(A1253)-1,3)+2)&amp;" */","  ")&amp;IF(AND(ISERROR(MATCH("},",B1258:B$5003,0)), ISERROR(MATCH("    ];",$A$5:A1257,0))),"];","")</f>
        <v xml:space="preserve">    </v>
      </c>
      <c r="B1258" t="str">
        <f t="shared" si="34"/>
        <v/>
      </c>
      <c r="C1258" s="18" t="str">
        <f>IF(AND(MOD(ROW(A1253)-1,3)=0, INDEX(artwork.xlsx!J:J,QUOTIENT(ROW(A1253)-1,3)+2)&lt;&gt;""),
     artwork.xlsx!$H$1&amp;": """ &amp;SUBSTITUTE(INDEX(artwork.xlsx!H:H,QUOTIENT(ROW(A1253)-1,3)+2)," ","") &amp;""",  " &amp;
     artwork.xlsx!$J$1&amp; ": """ &amp; INDEX(artwork.xlsx!J:J,QUOTIENT(ROW(A1253)-1,3)+2) &amp;""",  " &amp;
     artwork.xlsx!$L$1&amp; ": """ &amp; SUBSTITUTE(IF(LEFT(INDEX(artwork.xlsx!L:L,QUOTIENT(ROW(A1253)-1,3)+2),4)="http","",artwork.xlsx!$M$1) &amp; INDEX(artwork.xlsx!L:L,QUOTIENT(ROW(A1253)-1,3)+2),artwork.xlsx!$N$1,"") &amp; """,",
 IF(AND(MOD(ROW(A1253)-1,3)=1,INDEX(artwork.xlsx!J:J,QUOTIENT(ROW(A1253)-1,3)+2)&lt;&gt;""),
SUBSTITUTE(    artwork.xlsx!$K$1&amp;": '\\n" &amp;
SUBSTITUTE(SUBSTITUTE(SUBSTITUTE(SUBSTITUTE(SUBSTITUTE(INDEX(artwork.xlsx!K:K,QUOTIENT(ROW(A1253)-1,3)+2),"'","\'"),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IF(MOD(ROW(A1253)-1,3)=2,"","")))</f>
        <v>text_html: '\
&lt;div class="card-text" style="top:29px;"&gt;&lt;div style="position:relative; top:0px;"&gt;&lt;div style="line-height:23px;"&gt;\
&lt;div style="display:inline;"&gt;&lt;div style="display:inline; font-size:20px;"&gt;Recevez un Or. Si vous avez&lt;/div&gt;&lt;/div&gt;&lt;br&gt;\
&lt;div style="display:inline;"&gt;&lt;div style="display:inline; font-size:20px;"&gt;exactement 7 cartes en jeu,&lt;/div&gt;&lt;/div&gt;&lt;br&gt;\
&lt;div style="display:inline;"&gt;&lt;div style="display:inline; font-size:20px;"&gt;recevez un Vœu de sa pile.&lt;/div&gt;&lt;/div&gt;&lt;br&gt;\
&lt;div style="display:inline;"&gt;&lt;div style="display:inline; font-size:20px;"&gt;Sinon, appliquez un Sortilège.&lt;/div&gt;&lt;/div&gt;&lt;br&gt;\
&lt;/div&gt;&lt;/div&gt;&lt;/div&gt;'</v>
      </c>
      <c r="K1258" t="s">
        <v>2477</v>
      </c>
      <c r="U1258" t="e">
        <f t="shared" si="35"/>
        <v>#VALUE!</v>
      </c>
      <c r="V1258" t="e">
        <f t="shared" si="36"/>
        <v>#VALUE!</v>
      </c>
    </row>
    <row r="1259" spans="1:22" x14ac:dyDescent="0.25">
      <c r="A1259" t="str">
        <f>IF(AND(MOD(ROW(A1254)-1,3)=0,INDEX(artwork.xlsx!G:G,QUOTIENT(ROW(A1254)-1,3)+2)&lt;&gt;""),"/* "&amp;INDEX(artwork.xlsx!G:G,QUOTIENT(ROW(A1254)-1,3)+2)&amp;" */","  ")&amp;
IF(AND(INDEX(artwork.xlsx!F:F,QUOTIENT(ROW(A1254)-1,3)+2)&lt;&gt;""),"/* "&amp;INDEX(artwork.xlsx!F:F,QUOTIENT(ROW(A1254)-1,3)+2)&amp;" */","  ")&amp;IF(AND(ISERROR(MATCH("},",B1259:B$5003,0)), ISERROR(MATCH("    ];",$A$5:A1255,0))),"];","")</f>
        <v xml:space="preserve">    </v>
      </c>
      <c r="B1259" t="str">
        <f t="shared" si="34"/>
        <v>},</v>
      </c>
      <c r="C1259" s="18" t="str">
        <f>IF(AND(MOD(ROW(A1254)-1,3)=0, INDEX(artwork.xlsx!J:J,QUOTIENT(ROW(A1254)-1,3)+2)&lt;&gt;""),
     artwork.xlsx!$H$1&amp;": """ &amp;SUBSTITUTE(INDEX(artwork.xlsx!H:H,QUOTIENT(ROW(A1254)-1,3)+2)," ","") &amp;""",  " &amp;
     artwork.xlsx!$J$1&amp; ": """ &amp; INDEX(artwork.xlsx!J:J,QUOTIENT(ROW(A1254)-1,3)+2) &amp;""",  " &amp;
     artwork.xlsx!$L$1&amp; ": """ &amp; SUBSTITUTE(IF(LEFT(INDEX(artwork.xlsx!L:L,QUOTIENT(ROW(A1254)-1,3)+2),4)="http","",artwork.xlsx!$M$1) &amp; INDEX(artwork.xlsx!L:L,QUOTIENT(ROW(A1254)-1,3)+2),artwork.xlsx!$N$1,"") &amp; """,",
 IF(AND(MOD(ROW(A1254)-1,3)=1,INDEX(artwork.xlsx!J:J,QUOTIENT(ROW(A1254)-1,3)+2)&lt;&gt;""),
SUBSTITUTE(    artwork.xlsx!$K$1&amp;": '\\n" &amp;
SUBSTITUTE(SUBSTITUTE(SUBSTITUTE(SUBSTITUTE(SUBSTITUTE(INDEX(artwork.xlsx!K:K,QUOTIENT(ROW(A1254)-1,3)+2),"'","\'"),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IF(MOD(ROW(A1254)-1,3)=2,"","")))</f>
        <v/>
      </c>
      <c r="J1259" t="s">
        <v>2088</v>
      </c>
      <c r="U1259" t="e">
        <f t="shared" si="35"/>
        <v>#VALUE!</v>
      </c>
      <c r="V1259" t="str">
        <f t="shared" si="36"/>
        <v>tchman",  frenchName: "Veilleur de nuit",  artwork: "http://wiki.dominionstrategy.com/images/d/d3/Night_WatchmanArt.jpg"</v>
      </c>
    </row>
    <row r="1260" spans="1:22" x14ac:dyDescent="0.25">
      <c r="A1260" t="str">
        <f>IF(AND(MOD(ROW(A1255)-1,3)=0,INDEX(artwork.xlsx!G:G,QUOTIENT(ROW(A1255)-1,3)+2)&lt;&gt;""),"/* "&amp;INDEX(artwork.xlsx!G:G,QUOTIENT(ROW(A1255)-1,3)+2)&amp;" */","  ")&amp;
IF(AND(INDEX(artwork.xlsx!F:F,QUOTIENT(ROW(A1255)-1,3)+2)&lt;&gt;""),"/* "&amp;INDEX(artwork.xlsx!F:F,QUOTIENT(ROW(A1255)-1,3)+2)&amp;" */","  ")&amp;IF(AND(ISERROR(MATCH("},",B1260:B$5003,0)), ISERROR(MATCH("    ];",$A$5:A1256,0))),"];","")</f>
        <v xml:space="preserve">    </v>
      </c>
      <c r="B1260" t="str">
        <f t="shared" si="34"/>
        <v>{</v>
      </c>
      <c r="C1260" s="18" t="str">
        <f>IF(AND(MOD(ROW(A1255)-1,3)=0, INDEX(artwork.xlsx!J:J,QUOTIENT(ROW(A1255)-1,3)+2)&lt;&gt;""),
     artwork.xlsx!$H$1&amp;": """ &amp;SUBSTITUTE(INDEX(artwork.xlsx!H:H,QUOTIENT(ROW(A1255)-1,3)+2)," ","") &amp;""",  " &amp;
     artwork.xlsx!$J$1&amp; ": """ &amp; INDEX(artwork.xlsx!J:J,QUOTIENT(ROW(A1255)-1,3)+2) &amp;""",  " &amp;
     artwork.xlsx!$L$1&amp; ": """ &amp; SUBSTITUTE(IF(LEFT(INDEX(artwork.xlsx!L:L,QUOTIENT(ROW(A1255)-1,3)+2),4)="http","",artwork.xlsx!$M$1) &amp; INDEX(artwork.xlsx!L:L,QUOTIENT(ROW(A1255)-1,3)+2),artwork.xlsx!$N$1,"") &amp; """,",
 IF(AND(MOD(ROW(A1255)-1,3)=1,INDEX(artwork.xlsx!J:J,QUOTIENT(ROW(A1255)-1,3)+2)&lt;&gt;""),
SUBSTITUTE(    artwork.xlsx!$K$1&amp;": '\\n" &amp;
SUBSTITUTE(SUBSTITUTE(SUBSTITUTE(SUBSTITUTE(SUBSTITUTE(INDEX(artwork.xlsx!K:K,QUOTIENT(ROW(A1255)-1,3)+2),"'","\'"),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IF(MOD(ROW(A1255)-1,3)=2,"","")))</f>
        <v>id: "nightwatchman",  frenchName: "Veilleur de nuit",  artwork: "http://wiki.dominionstrategy.com/images/d/d3/Night_WatchmanArt.jpg",</v>
      </c>
      <c r="J1260" t="s">
        <v>1679</v>
      </c>
      <c r="K1260" t="s">
        <v>2478</v>
      </c>
      <c r="U1260" t="str">
        <f t="shared" si="35"/>
        <v>nightwatchman</v>
      </c>
      <c r="V1260" t="str">
        <f t="shared" si="36"/>
        <v>&lt;div class="card-text" style="top:10px;"&gt;&lt;div style="position:relative; top:0px;"&gt;&lt;div style="line-height:19px;"&gt;&lt;div style="display:inline;"&gt;&lt;div style="display:inline; font-size:19px;"&gt;Consultez les 5 premières cartes de&lt;/div&gt;&lt;/div&gt;&lt;br&gt;&lt;div style="display:inline;"&gt;&lt;div style="display:inline; font-size:19px;"&gt;votre pioche, défaussez-en autant&lt;/div&gt;&lt;/div&gt;&lt;br&gt;&lt;div style="display:inline;"&gt;&lt;div style="display:inline; font-size:19px;"&gt;que souhaité, et replacez le reste&lt;/div&gt;&lt;/div&gt;&lt;br&gt;&lt;div style="display:inline;"&gt;&lt;div style="display:inline; font-size:19px;"&gt;dans l'ordre de votre choix.&lt;/div&gt;&lt;/div&gt;&lt;br&gt;&lt;/div&gt;&lt;/div&gt;&lt;div class="horizontal-line" style="width:200px; height:3px;margin-top:8px;"&gt;&lt;/div&gt;&lt;div style="position:relative; top:5px;"&gt;&lt;div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v>
      </c>
    </row>
    <row r="1261" spans="1:22" ht="150" x14ac:dyDescent="0.25">
      <c r="A1261" t="str">
        <f>IF(AND(MOD(ROW(A1256)-1,3)=0,INDEX(artwork.xlsx!G:G,QUOTIENT(ROW(A1256)-1,3)+2)&lt;&gt;""),"/* "&amp;INDEX(artwork.xlsx!G:G,QUOTIENT(ROW(A1256)-1,3)+2)&amp;" */","  ")&amp;
IF(AND(INDEX(artwork.xlsx!F:F,QUOTIENT(ROW(A1256)-1,3)+2)&lt;&gt;""),"/* "&amp;INDEX(artwork.xlsx!F:F,QUOTIENT(ROW(A1256)-1,3)+2)&amp;" */","  ")&amp;IF(AND(ISERROR(MATCH("},",B1261:B$5003,0)), ISERROR(MATCH("    ];",$A$5:A1260,0))),"];","")</f>
        <v xml:space="preserve">    </v>
      </c>
      <c r="B1261" t="str">
        <f t="shared" si="34"/>
        <v/>
      </c>
      <c r="C1261" s="18" t="str">
        <f>IF(AND(MOD(ROW(A1256)-1,3)=0, INDEX(artwork.xlsx!J:J,QUOTIENT(ROW(A1256)-1,3)+2)&lt;&gt;""),
     artwork.xlsx!$H$1&amp;": """ &amp;SUBSTITUTE(INDEX(artwork.xlsx!H:H,QUOTIENT(ROW(A1256)-1,3)+2)," ","") &amp;""",  " &amp;
     artwork.xlsx!$J$1&amp; ": """ &amp; INDEX(artwork.xlsx!J:J,QUOTIENT(ROW(A1256)-1,3)+2) &amp;""",  " &amp;
     artwork.xlsx!$L$1&amp; ": """ &amp; SUBSTITUTE(IF(LEFT(INDEX(artwork.xlsx!L:L,QUOTIENT(ROW(A1256)-1,3)+2),4)="http","",artwork.xlsx!$M$1) &amp; INDEX(artwork.xlsx!L:L,QUOTIENT(ROW(A1256)-1,3)+2),artwork.xlsx!$N$1,"") &amp; """,",
 IF(AND(MOD(ROW(A1256)-1,3)=1,INDEX(artwork.xlsx!J:J,QUOTIENT(ROW(A1256)-1,3)+2)&lt;&gt;""),
SUBSTITUTE(    artwork.xlsx!$K$1&amp;": '\\n" &amp;
SUBSTITUTE(SUBSTITUTE(SUBSTITUTE(SUBSTITUTE(SUBSTITUTE(INDEX(artwork.xlsx!K:K,QUOTIENT(ROW(A1256)-1,3)+2),"'","\'"),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IF(MOD(ROW(A1256)-1,3)=2,"","")))</f>
        <v>text_html: '\
&lt;div class="card-text" style="top:10px;"&gt;&lt;div style="position:relative; top:0px;"&gt;&lt;div style="line-height:19px;"&gt;\
&lt;div style="display:inline;"&gt;&lt;div style="display:inline; font-size:19px;"&gt;Consultez les 5 premières cartes de&lt;/div&gt;&lt;/div&gt;&lt;br&gt;\
&lt;div style="display:inline;"&gt;&lt;div style="display:inline; font-size:19px;"&gt;votre pioche, défaussez-en autant&lt;/div&gt;&lt;/div&gt;&lt;br&gt;\
&lt;div style="display:inline;"&gt;&lt;div style="display:inline; font-size:19px;"&gt;que souhaité, et replacez le reste&lt;/div&gt;&lt;/div&gt;&lt;br&gt;\
&lt;div style="display:inline;"&gt;&lt;div style="display:inline; font-size:19px;"&gt;dans l\'ordre de votre choix.&lt;/div&gt;&lt;/div&gt;&lt;br&gt;\
&lt;/div&gt;&lt;/div&gt;&lt;div class="horizontal-line" style="width:200px; height:3px;margin-top:8px;"&gt;&lt;/div&gt;&lt;div style="position:relative; top:5px;"&gt;&lt;div style="line-height:20px;"&gt;\
&lt;div style="display:inline;"&gt;&lt;div style="display:inline; font-size:20px;"&gt;Cette carte est reçue en main&lt;/div&gt;&lt;/div&gt;&lt;br&gt;\
&lt;div style="display:inline;"&gt;&lt;div style="display:inline; font-size:20px;"&gt;(et non dans la défausse).&lt;/div&gt;&lt;/div&gt;&lt;br&gt;\
&lt;/div&gt;&lt;/div&gt;&lt;/div&gt;'</v>
      </c>
      <c r="K1261" t="s">
        <v>2479</v>
      </c>
      <c r="U1261" t="e">
        <f t="shared" si="35"/>
        <v>#VALUE!</v>
      </c>
      <c r="V1261" t="e">
        <f t="shared" si="36"/>
        <v>#VALUE!</v>
      </c>
    </row>
    <row r="1262" spans="1:22" x14ac:dyDescent="0.25">
      <c r="A1262" t="str">
        <f>IF(AND(MOD(ROW(A1257)-1,3)=0,INDEX(artwork.xlsx!G:G,QUOTIENT(ROW(A1257)-1,3)+2)&lt;&gt;""),"/* "&amp;INDEX(artwork.xlsx!G:G,QUOTIENT(ROW(A1257)-1,3)+2)&amp;" */","  ")&amp;
IF(AND(INDEX(artwork.xlsx!F:F,QUOTIENT(ROW(A1257)-1,3)+2)&lt;&gt;""),"/* "&amp;INDEX(artwork.xlsx!F:F,QUOTIENT(ROW(A1257)-1,3)+2)&amp;" */","  ")&amp;IF(AND(ISERROR(MATCH("},",B1262:B$5003,0)), ISERROR(MATCH("    ];",$A$5:A1258,0))),"];","")</f>
        <v xml:space="preserve">    </v>
      </c>
      <c r="B1262" t="str">
        <f t="shared" si="34"/>
        <v>},</v>
      </c>
      <c r="C1262" s="18" t="str">
        <f>IF(AND(MOD(ROW(A1257)-1,3)=0, INDEX(artwork.xlsx!J:J,QUOTIENT(ROW(A1257)-1,3)+2)&lt;&gt;""),
     artwork.xlsx!$H$1&amp;": """ &amp;SUBSTITUTE(INDEX(artwork.xlsx!H:H,QUOTIENT(ROW(A1257)-1,3)+2)," ","") &amp;""",  " &amp;
     artwork.xlsx!$J$1&amp; ": """ &amp; INDEX(artwork.xlsx!J:J,QUOTIENT(ROW(A1257)-1,3)+2) &amp;""",  " &amp;
     artwork.xlsx!$L$1&amp; ": """ &amp; SUBSTITUTE(IF(LEFT(INDEX(artwork.xlsx!L:L,QUOTIENT(ROW(A1257)-1,3)+2),4)="http","",artwork.xlsx!$M$1) &amp; INDEX(artwork.xlsx!L:L,QUOTIENT(ROW(A1257)-1,3)+2),artwork.xlsx!$N$1,"") &amp; """,",
 IF(AND(MOD(ROW(A1257)-1,3)=1,INDEX(artwork.xlsx!J:J,QUOTIENT(ROW(A1257)-1,3)+2)&lt;&gt;""),
SUBSTITUTE(    artwork.xlsx!$K$1&amp;": '\\n" &amp;
SUBSTITUTE(SUBSTITUTE(SUBSTITUTE(SUBSTITUTE(SUBSTITUTE(INDEX(artwork.xlsx!K:K,QUOTIENT(ROW(A1257)-1,3)+2),"'","\'"),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IF(MOD(ROW(A1257)-1,3)=2,"","")))</f>
        <v/>
      </c>
      <c r="J1262" t="s">
        <v>2088</v>
      </c>
      <c r="U1262" t="e">
        <f t="shared" si="35"/>
        <v>#VALUE!</v>
      </c>
      <c r="V1262" t="str">
        <f t="shared" si="36"/>
        <v>ave",  frenchName: "Grotte secrète",  artwork: "http://wiki.dominionstrategy.com/images/b/b3/Secret_CaveArt.jpg"</v>
      </c>
    </row>
    <row r="1263" spans="1:22" x14ac:dyDescent="0.25">
      <c r="A1263" t="str">
        <f>IF(AND(MOD(ROW(A1258)-1,3)=0,INDEX(artwork.xlsx!G:G,QUOTIENT(ROW(A1258)-1,3)+2)&lt;&gt;""),"/* "&amp;INDEX(artwork.xlsx!G:G,QUOTIENT(ROW(A1258)-1,3)+2)&amp;" */","  ")&amp;
IF(AND(INDEX(artwork.xlsx!F:F,QUOTIENT(ROW(A1258)-1,3)+2)&lt;&gt;""),"/* "&amp;INDEX(artwork.xlsx!F:F,QUOTIENT(ROW(A1258)-1,3)+2)&amp;" */","  ")&amp;IF(AND(ISERROR(MATCH("},",B1263:B$5003,0)), ISERROR(MATCH("    ];",$A$5:A1259,0))),"];","")</f>
        <v xml:space="preserve">    </v>
      </c>
      <c r="B1263" t="str">
        <f t="shared" si="34"/>
        <v>{</v>
      </c>
      <c r="C1263" s="18" t="str">
        <f>IF(AND(MOD(ROW(A1258)-1,3)=0, INDEX(artwork.xlsx!J:J,QUOTIENT(ROW(A1258)-1,3)+2)&lt;&gt;""),
     artwork.xlsx!$H$1&amp;": """ &amp;SUBSTITUTE(INDEX(artwork.xlsx!H:H,QUOTIENT(ROW(A1258)-1,3)+2)," ","") &amp;""",  " &amp;
     artwork.xlsx!$J$1&amp; ": """ &amp; INDEX(artwork.xlsx!J:J,QUOTIENT(ROW(A1258)-1,3)+2) &amp;""",  " &amp;
     artwork.xlsx!$L$1&amp; ": """ &amp; SUBSTITUTE(IF(LEFT(INDEX(artwork.xlsx!L:L,QUOTIENT(ROW(A1258)-1,3)+2),4)="http","",artwork.xlsx!$M$1) &amp; INDEX(artwork.xlsx!L:L,QUOTIENT(ROW(A1258)-1,3)+2),artwork.xlsx!$N$1,"") &amp; """,",
 IF(AND(MOD(ROW(A1258)-1,3)=1,INDEX(artwork.xlsx!J:J,QUOTIENT(ROW(A1258)-1,3)+2)&lt;&gt;""),
SUBSTITUTE(    artwork.xlsx!$K$1&amp;": '\\n" &amp;
SUBSTITUTE(SUBSTITUTE(SUBSTITUTE(SUBSTITUTE(SUBSTITUTE(INDEX(artwork.xlsx!K:K,QUOTIENT(ROW(A1258)-1,3)+2),"'","\'"),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IF(MOD(ROW(A1258)-1,3)=2,"","")))</f>
        <v>id: "secretcave",  frenchName: "Grotte secrète",  artwork: "http://wiki.dominionstrategy.com/images/b/b3/Secret_CaveArt.jpg",</v>
      </c>
      <c r="J1263" t="s">
        <v>1679</v>
      </c>
      <c r="K1263" t="s">
        <v>2480</v>
      </c>
      <c r="U1263" t="str">
        <f t="shared" si="35"/>
        <v>secretcave</v>
      </c>
      <c r="V1263" t="str">
        <f t="shared" si="36"/>
        <v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Lampe magique&lt;/div&gt;&lt;/div&gt;&lt;/div&gt;&lt;br&gt;&lt;/div&gt;&lt;/div&gt;&lt;div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</v>
      </c>
    </row>
    <row r="1264" spans="1:22" ht="210" x14ac:dyDescent="0.25">
      <c r="A1264" t="str">
        <f>IF(AND(MOD(ROW(A1259)-1,3)=0,INDEX(artwork.xlsx!G:G,QUOTIENT(ROW(A1259)-1,3)+2)&lt;&gt;""),"/* "&amp;INDEX(artwork.xlsx!G:G,QUOTIENT(ROW(A1259)-1,3)+2)&amp;" */","  ")&amp;
IF(AND(INDEX(artwork.xlsx!F:F,QUOTIENT(ROW(A1259)-1,3)+2)&lt;&gt;""),"/* "&amp;INDEX(artwork.xlsx!F:F,QUOTIENT(ROW(A1259)-1,3)+2)&amp;" */","  ")&amp;IF(AND(ISERROR(MATCH("},",B1264:B$5003,0)), ISERROR(MATCH("    ];",$A$5:A1263,0))),"];","")</f>
        <v xml:space="preserve">    </v>
      </c>
      <c r="B1264" t="str">
        <f t="shared" si="34"/>
        <v/>
      </c>
      <c r="C1264" s="18" t="str">
        <f>IF(AND(MOD(ROW(A1259)-1,3)=0, INDEX(artwork.xlsx!J:J,QUOTIENT(ROW(A1259)-1,3)+2)&lt;&gt;""),
     artwork.xlsx!$H$1&amp;": """ &amp;SUBSTITUTE(INDEX(artwork.xlsx!H:H,QUOTIENT(ROW(A1259)-1,3)+2)," ","") &amp;""",  " &amp;
     artwork.xlsx!$J$1&amp; ": """ &amp; INDEX(artwork.xlsx!J:J,QUOTIENT(ROW(A1259)-1,3)+2) &amp;""",  " &amp;
     artwork.xlsx!$L$1&amp; ": """ &amp; SUBSTITUTE(IF(LEFT(INDEX(artwork.xlsx!L:L,QUOTIENT(ROW(A1259)-1,3)+2),4)="http","",artwork.xlsx!$M$1) &amp; INDEX(artwork.xlsx!L:L,QUOTIENT(ROW(A1259)-1,3)+2),artwork.xlsx!$N$1,"") &amp; """,",
 IF(AND(MOD(ROW(A1259)-1,3)=1,INDEX(artwork.xlsx!J:J,QUOTIENT(ROW(A1259)-1,3)+2)&lt;&gt;""),
SUBSTITUTE(    artwork.xlsx!$K$1&amp;": '\\n" &amp;
SUBSTITUTE(SUBSTITUTE(SUBSTITUTE(SUBSTITUTE(SUBSTITUTE(INDEX(artwork.xlsx!K:K,QUOTIENT(ROW(A1259)-1,3)+2),"'","\'"),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IF(MOD(ROW(A1259)-1,3)=2,"","")))</f>
        <v>text_html: '\
&lt;div class="card-text" style="top:10px;"&gt;&lt;div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&lt;/div&gt;&lt;/div&gt;&lt;div style="position:relative; top:5px;"&gt;&lt;div style="line-height:20px;"&gt;\
&lt;div style="display:inline;"&gt;&lt;div style="display:inline; font-size:20px;"&gt;Vous pouvez défausser 3 cartes.&lt;/div&gt;&lt;/div&gt;&lt;br&gt;\
&lt;div style="display:inline;"&gt;&lt;div style="display:inline; font-size:20px;"&gt;Dans ce cas, au début de votre&lt;/div&gt;&lt;/div&gt;&lt;br&gt;\
&lt;div style="display:inline;"&gt;&lt;div style="display:inline; font-size:20px;"&gt;prochain tour, +       .&lt;/div&gt;&lt;/div&gt;&lt;br&gt;\
&lt;/div&gt;&lt;/div&gt;&lt;div class="card-text" style="position:absolute; top:145px;"&gt;&lt;div style="line-height:19px;"&gt;\
&lt;div style="display:inline;"&gt;&lt;div style="display:inline; font-size:18px;"&gt;&lt;div style="display: inline; font-style: italic;"&gt;Patrimoine : Lampe magique&lt;/div&gt;&lt;/div&gt;&lt;/div&gt;&lt;br&gt;\
&lt;/div&gt;&lt;/div&gt;\
&lt;div class="card-text-coin-icon" style="transform:scale(0.2); top:109px; display: inline;left:188px;"&gt;\
&lt;div class="card-text-coin-text-container" style="display:inline;"&gt;\
&lt;div class="card-text-coin-text" style="color: black; display:inline; top:8px;"&gt;3&lt;/div&gt;&lt;/div&gt;&lt;/div&gt;&lt;/div&gt;'</v>
      </c>
      <c r="K1264" t="s">
        <v>2481</v>
      </c>
      <c r="U1264" t="e">
        <f t="shared" si="35"/>
        <v>#VALUE!</v>
      </c>
      <c r="V1264" t="e">
        <f t="shared" si="36"/>
        <v>#VALUE!</v>
      </c>
    </row>
    <row r="1265" spans="1:22" x14ac:dyDescent="0.25">
      <c r="A1265" t="str">
        <f>IF(AND(MOD(ROW(A1260)-1,3)=0,INDEX(artwork.xlsx!G:G,QUOTIENT(ROW(A1260)-1,3)+2)&lt;&gt;""),"/* "&amp;INDEX(artwork.xlsx!G:G,QUOTIENT(ROW(A1260)-1,3)+2)&amp;" */","  ")&amp;
IF(AND(INDEX(artwork.xlsx!F:F,QUOTIENT(ROW(A1260)-1,3)+2)&lt;&gt;""),"/* "&amp;INDEX(artwork.xlsx!F:F,QUOTIENT(ROW(A1260)-1,3)+2)&amp;" */","  ")&amp;IF(AND(ISERROR(MATCH("},",B1265:B$5003,0)), ISERROR(MATCH("    ];",$A$5:A1261,0))),"];","")</f>
        <v xml:space="preserve">    </v>
      </c>
      <c r="B1265" t="str">
        <f t="shared" si="34"/>
        <v>},</v>
      </c>
      <c r="C1265" s="18" t="str">
        <f>IF(AND(MOD(ROW(A1260)-1,3)=0, INDEX(artwork.xlsx!J:J,QUOTIENT(ROW(A1260)-1,3)+2)&lt;&gt;""),
     artwork.xlsx!$H$1&amp;": """ &amp;SUBSTITUTE(INDEX(artwork.xlsx!H:H,QUOTIENT(ROW(A1260)-1,3)+2)," ","") &amp;""",  " &amp;
     artwork.xlsx!$J$1&amp; ": """ &amp; INDEX(artwork.xlsx!J:J,QUOTIENT(ROW(A1260)-1,3)+2) &amp;""",  " &amp;
     artwork.xlsx!$L$1&amp; ": """ &amp; SUBSTITUTE(IF(LEFT(INDEX(artwork.xlsx!L:L,QUOTIENT(ROW(A1260)-1,3)+2),4)="http","",artwork.xlsx!$M$1) &amp; INDEX(artwork.xlsx!L:L,QUOTIENT(ROW(A1260)-1,3)+2),artwork.xlsx!$N$1,"") &amp; """,",
 IF(AND(MOD(ROW(A1260)-1,3)=1,INDEX(artwork.xlsx!J:J,QUOTIENT(ROW(A1260)-1,3)+2)&lt;&gt;""),
SUBSTITUTE(    artwork.xlsx!$K$1&amp;": '\\n" &amp;
SUBSTITUTE(SUBSTITUTE(SUBSTITUTE(SUBSTITUTE(SUBSTITUTE(INDEX(artwork.xlsx!K:K,QUOTIENT(ROW(A1260)-1,3)+2),"'","\'"),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IF(MOD(ROW(A1260)-1,3)=2,"","")))</f>
        <v/>
      </c>
      <c r="J1265" t="s">
        <v>2088</v>
      </c>
      <c r="U1265" t="e">
        <f t="shared" si="35"/>
        <v>#VALUE!</v>
      </c>
      <c r="V1265" t="str">
        <f t="shared" si="36"/>
        <v xml:space="preserve"> frenchName: "Barde",  artwork: "http://wiki.dominionstrategy.com/images/2/20/BardArt.jpg"</v>
      </c>
    </row>
    <row r="1266" spans="1:22" x14ac:dyDescent="0.25">
      <c r="A1266" t="str">
        <f>IF(AND(MOD(ROW(A1261)-1,3)=0,INDEX(artwork.xlsx!G:G,QUOTIENT(ROW(A1261)-1,3)+2)&lt;&gt;""),"/* "&amp;INDEX(artwork.xlsx!G:G,QUOTIENT(ROW(A1261)-1,3)+2)&amp;" */","  ")&amp;
IF(AND(INDEX(artwork.xlsx!F:F,QUOTIENT(ROW(A1261)-1,3)+2)&lt;&gt;""),"/* "&amp;INDEX(artwork.xlsx!F:F,QUOTIENT(ROW(A1261)-1,3)+2)&amp;" */","  ")&amp;IF(AND(ISERROR(MATCH("},",B1266:B$5003,0)), ISERROR(MATCH("    ];",$A$5:A1262,0))),"];","")</f>
        <v xml:space="preserve">    </v>
      </c>
      <c r="B1266" t="str">
        <f t="shared" si="34"/>
        <v>{</v>
      </c>
      <c r="C1266" s="18" t="str">
        <f>IF(AND(MOD(ROW(A1261)-1,3)=0, INDEX(artwork.xlsx!J:J,QUOTIENT(ROW(A1261)-1,3)+2)&lt;&gt;""),
     artwork.xlsx!$H$1&amp;": """ &amp;SUBSTITUTE(INDEX(artwork.xlsx!H:H,QUOTIENT(ROW(A1261)-1,3)+2)," ","") &amp;""",  " &amp;
     artwork.xlsx!$J$1&amp; ": """ &amp; INDEX(artwork.xlsx!J:J,QUOTIENT(ROW(A1261)-1,3)+2) &amp;""",  " &amp;
     artwork.xlsx!$L$1&amp; ": """ &amp; SUBSTITUTE(IF(LEFT(INDEX(artwork.xlsx!L:L,QUOTIENT(ROW(A1261)-1,3)+2),4)="http","",artwork.xlsx!$M$1) &amp; INDEX(artwork.xlsx!L:L,QUOTIENT(ROW(A1261)-1,3)+2),artwork.xlsx!$N$1,"") &amp; """,",
 IF(AND(MOD(ROW(A1261)-1,3)=1,INDEX(artwork.xlsx!J:J,QUOTIENT(ROW(A1261)-1,3)+2)&lt;&gt;""),
SUBSTITUTE(    artwork.xlsx!$K$1&amp;": '\\n" &amp;
SUBSTITUTE(SUBSTITUTE(SUBSTITUTE(SUBSTITUTE(SUBSTITUTE(INDEX(artwork.xlsx!K:K,QUOTIENT(ROW(A1261)-1,3)+2),"'","\'"),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IF(MOD(ROW(A1261)-1,3)=2,"","")))</f>
        <v>id: "bard",  frenchName: "Barde",  artwork: "http://wiki.dominionstrategy.com/images/2/20/BardArt.jpg",</v>
      </c>
      <c r="J1266" t="s">
        <v>1679</v>
      </c>
      <c r="K1266" t="s">
        <v>2482</v>
      </c>
      <c r="U1266" t="str">
        <f t="shared" si="35"/>
        <v>bard</v>
      </c>
      <c r="V1266" t="str">
        <f t="shared" si="36"/>
        <v>&lt;div class="card-text" style="top:55px;"&gt;&lt;div style="position: relative; left:-15px;top:-15px;"&gt;&lt;div style="font-weight: bold;"&gt;&lt;div style="display:inline;"&gt;+&lt;/div&gt;&lt;br&gt;&lt;/div&gt;&lt;/div&gt;&lt;div style="line-height:50px;"&gt;&lt;div style="display:inline;"&gt;&lt;div style="display:inline; font-size:26px;"&gt;Appliquez une Aubaine.&lt;/div&gt;&lt;/div&gt;&lt;br&gt;&lt;/div&gt;&lt;div class="card-text-coin-icon" style="transform:scale(0.3); top:-21px; display: inline;left:139px;"&gt;&lt;div class="card-text-coin-text-container" style="display:inline;"&gt;&lt;div class="card-text-coin-text" style="color: black; display:inline; top:8px;"&gt;2&lt;/div&gt;&lt;/div&gt;&lt;/div&gt;&lt;/div&gt;</v>
      </c>
    </row>
    <row r="1267" spans="1:22" ht="135" x14ac:dyDescent="0.25">
      <c r="A1267" t="str">
        <f>IF(AND(MOD(ROW(A1262)-1,3)=0,INDEX(artwork.xlsx!G:G,QUOTIENT(ROW(A1262)-1,3)+2)&lt;&gt;""),"/* "&amp;INDEX(artwork.xlsx!G:G,QUOTIENT(ROW(A1262)-1,3)+2)&amp;" */","  ")&amp;
IF(AND(INDEX(artwork.xlsx!F:F,QUOTIENT(ROW(A1262)-1,3)+2)&lt;&gt;""),"/* "&amp;INDEX(artwork.xlsx!F:F,QUOTIENT(ROW(A1262)-1,3)+2)&amp;" */","  ")&amp;IF(AND(ISERROR(MATCH("},",B1267:B$5003,0)), ISERROR(MATCH("    ];",$A$5:A1266,0))),"];","")</f>
        <v xml:space="preserve">    </v>
      </c>
      <c r="B1267" t="str">
        <f t="shared" si="34"/>
        <v/>
      </c>
      <c r="C1267" s="18" t="str">
        <f>IF(AND(MOD(ROW(A1262)-1,3)=0, INDEX(artwork.xlsx!J:J,QUOTIENT(ROW(A1262)-1,3)+2)&lt;&gt;""),
     artwork.xlsx!$H$1&amp;": """ &amp;SUBSTITUTE(INDEX(artwork.xlsx!H:H,QUOTIENT(ROW(A1262)-1,3)+2)," ","") &amp;""",  " &amp;
     artwork.xlsx!$J$1&amp; ": """ &amp; INDEX(artwork.xlsx!J:J,QUOTIENT(ROW(A1262)-1,3)+2) &amp;""",  " &amp;
     artwork.xlsx!$L$1&amp; ": """ &amp; SUBSTITUTE(IF(LEFT(INDEX(artwork.xlsx!L:L,QUOTIENT(ROW(A1262)-1,3)+2),4)="http","",artwork.xlsx!$M$1) &amp; INDEX(artwork.xlsx!L:L,QUOTIENT(ROW(A1262)-1,3)+2),artwork.xlsx!$N$1,"") &amp; """,",
 IF(AND(MOD(ROW(A1262)-1,3)=1,INDEX(artwork.xlsx!J:J,QUOTIENT(ROW(A1262)-1,3)+2)&lt;&gt;""),
SUBSTITUTE(    artwork.xlsx!$K$1&amp;": '\\n" &amp;
SUBSTITUTE(SUBSTITUTE(SUBSTITUTE(SUBSTITUTE(SUBSTITUTE(INDEX(artwork.xlsx!K:K,QUOTIENT(ROW(A1262)-1,3)+2),"'","\'"),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IF(MOD(ROW(A1262)-1,3)=2,"","")))</f>
        <v>text_html: '\
&lt;div class="card-text" style="top:55px;"&gt;&lt;div style="position: relative; left:-15px;top:-15px;"&gt;&lt;div style="font-weight: bold;"&gt;\
&lt;div style="display:inline;"&gt;+&lt;/div&gt;&lt;br&gt;\
&lt;/div&gt;&lt;/div&gt;&lt;div style="line-height:50px;"&gt;\
&lt;div style="display:inline;"&gt;&lt;div style="display:inline; font-size:26px;"&gt;Appliquez une Aubaine.&lt;/div&gt;&lt;/div&gt;&lt;br&gt;\
&lt;/div&gt;\
&lt;div class="card-text-coin-icon" style="transform:scale(0.3); top:-21px; display: inline;left:139px;"&gt;\
&lt;div class="card-text-coin-text-container" style="display:inline;"&gt;\
&lt;div class="card-text-coin-text" style="color: black; display:inline; top:8px;"&gt;2&lt;/div&gt;&lt;/div&gt;&lt;/div&gt;&lt;/div&gt;'</v>
      </c>
      <c r="K1267" t="s">
        <v>2483</v>
      </c>
      <c r="U1267" t="e">
        <f t="shared" si="35"/>
        <v>#VALUE!</v>
      </c>
      <c r="V1267" t="e">
        <f t="shared" si="36"/>
        <v>#VALUE!</v>
      </c>
    </row>
    <row r="1268" spans="1:22" x14ac:dyDescent="0.25">
      <c r="A1268" t="str">
        <f>IF(AND(MOD(ROW(A1263)-1,3)=0,INDEX(artwork.xlsx!G:G,QUOTIENT(ROW(A1263)-1,3)+2)&lt;&gt;""),"/* "&amp;INDEX(artwork.xlsx!G:G,QUOTIENT(ROW(A1263)-1,3)+2)&amp;" */","  ")&amp;
IF(AND(INDEX(artwork.xlsx!F:F,QUOTIENT(ROW(A1263)-1,3)+2)&lt;&gt;""),"/* "&amp;INDEX(artwork.xlsx!F:F,QUOTIENT(ROW(A1263)-1,3)+2)&amp;" */","  ")&amp;IF(AND(ISERROR(MATCH("},",B1268:B$5003,0)), ISERROR(MATCH("    ];",$A$5:A1264,0))),"];","")</f>
        <v xml:space="preserve">    </v>
      </c>
      <c r="B1268" t="str">
        <f t="shared" si="34"/>
        <v>},</v>
      </c>
      <c r="C1268" s="18" t="str">
        <f>IF(AND(MOD(ROW(A1263)-1,3)=0, INDEX(artwork.xlsx!J:J,QUOTIENT(ROW(A1263)-1,3)+2)&lt;&gt;""),
     artwork.xlsx!$H$1&amp;": """ &amp;SUBSTITUTE(INDEX(artwork.xlsx!H:H,QUOTIENT(ROW(A1263)-1,3)+2)," ","") &amp;""",  " &amp;
     artwork.xlsx!$J$1&amp; ": """ &amp; INDEX(artwork.xlsx!J:J,QUOTIENT(ROW(A1263)-1,3)+2) &amp;""",  " &amp;
     artwork.xlsx!$L$1&amp; ": """ &amp; SUBSTITUTE(IF(LEFT(INDEX(artwork.xlsx!L:L,QUOTIENT(ROW(A1263)-1,3)+2),4)="http","",artwork.xlsx!$M$1) &amp; INDEX(artwork.xlsx!L:L,QUOTIENT(ROW(A1263)-1,3)+2),artwork.xlsx!$N$1,"") &amp; """,",
 IF(AND(MOD(ROW(A1263)-1,3)=1,INDEX(artwork.xlsx!J:J,QUOTIENT(ROW(A1263)-1,3)+2)&lt;&gt;""),
SUBSTITUTE(    artwork.xlsx!$K$1&amp;": '\\n" &amp;
SUBSTITUTE(SUBSTITUTE(SUBSTITUTE(SUBSTITUTE(SUBSTITUTE(INDEX(artwork.xlsx!K:K,QUOTIENT(ROW(A1263)-1,3)+2),"'","\'"),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IF(MOD(ROW(A1263)-1,3)=2,"","")))</f>
        <v/>
      </c>
      <c r="J1268" t="s">
        <v>2088</v>
      </c>
      <c r="U1268" t="e">
        <f t="shared" si="35"/>
        <v>#VALUE!</v>
      </c>
      <c r="V1268" t="str">
        <f t="shared" si="36"/>
        <v>village",  frenchName: "Village béni",  artwork: "http://wiki.dominionstrategy.com/images/e/e5/Blessed_VillageArt.jpg"</v>
      </c>
    </row>
    <row r="1269" spans="1:22" x14ac:dyDescent="0.25">
      <c r="A1269" t="str">
        <f>IF(AND(MOD(ROW(A1264)-1,3)=0,INDEX(artwork.xlsx!G:G,QUOTIENT(ROW(A1264)-1,3)+2)&lt;&gt;""),"/* "&amp;INDEX(artwork.xlsx!G:G,QUOTIENT(ROW(A1264)-1,3)+2)&amp;" */","  ")&amp;
IF(AND(INDEX(artwork.xlsx!F:F,QUOTIENT(ROW(A1264)-1,3)+2)&lt;&gt;""),"/* "&amp;INDEX(artwork.xlsx!F:F,QUOTIENT(ROW(A1264)-1,3)+2)&amp;" */","  ")&amp;IF(AND(ISERROR(MATCH("},",B1269:B$5003,0)), ISERROR(MATCH("    ];",$A$5:A1265,0))),"];","")</f>
        <v xml:space="preserve">    </v>
      </c>
      <c r="B1269" t="str">
        <f t="shared" si="34"/>
        <v>{</v>
      </c>
      <c r="C1269" s="18" t="str">
        <f>IF(AND(MOD(ROW(A1264)-1,3)=0, INDEX(artwork.xlsx!J:J,QUOTIENT(ROW(A1264)-1,3)+2)&lt;&gt;""),
     artwork.xlsx!$H$1&amp;": """ &amp;SUBSTITUTE(INDEX(artwork.xlsx!H:H,QUOTIENT(ROW(A1264)-1,3)+2)," ","") &amp;""",  " &amp;
     artwork.xlsx!$J$1&amp; ": """ &amp; INDEX(artwork.xlsx!J:J,QUOTIENT(ROW(A1264)-1,3)+2) &amp;""",  " &amp;
     artwork.xlsx!$L$1&amp; ": """ &amp; SUBSTITUTE(IF(LEFT(INDEX(artwork.xlsx!L:L,QUOTIENT(ROW(A1264)-1,3)+2),4)="http","",artwork.xlsx!$M$1) &amp; INDEX(artwork.xlsx!L:L,QUOTIENT(ROW(A1264)-1,3)+2),artwork.xlsx!$N$1,"") &amp; """,",
 IF(AND(MOD(ROW(A1264)-1,3)=1,INDEX(artwork.xlsx!J:J,QUOTIENT(ROW(A1264)-1,3)+2)&lt;&gt;""),
SUBSTITUTE(    artwork.xlsx!$K$1&amp;": '\\n" &amp;
SUBSTITUTE(SUBSTITUTE(SUBSTITUTE(SUBSTITUTE(SUBSTITUTE(INDEX(artwork.xlsx!K:K,QUOTIENT(ROW(A1264)-1,3)+2),"'","\'"),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IF(MOD(ROW(A1264)-1,3)=2,"","")))</f>
        <v>id: "blessedvillage",  frenchName: "Village béni",  artwork: "http://wiki.dominionstrategy.com/images/e/e5/Blessed_VillageArt.jpg",</v>
      </c>
      <c r="J1269" t="s">
        <v>1679</v>
      </c>
      <c r="K1269" t="s">
        <v>2484</v>
      </c>
      <c r="U1269" t="str">
        <f t="shared" si="35"/>
        <v>blessedvillage</v>
      </c>
      <c r="V1269" t="str">
        <f t="shared" si="36"/>
        <v>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recevez cette carte, prenez&lt;/div&gt;&lt;/div&gt;&lt;br&gt;&lt;div style="display:inline;"&gt;&lt;div style="display:inline; font-size:17.5px;"&gt;une Aubaine. Appliquez-la maintenant&lt;/div&gt;&lt;/div&gt;&lt;br&gt;&lt;div style="display:inline;"&gt;&lt;div style="display:inline; font-size:17.5px;"&gt;ou au début de votre prochain tour.&lt;/div&gt;&lt;/div&gt;&lt;br&gt;&lt;/div&gt;&lt;/div&gt;&lt;/div&gt;</v>
      </c>
    </row>
    <row r="1270" spans="1:22" ht="135" x14ac:dyDescent="0.25">
      <c r="A1270" t="str">
        <f>IF(AND(MOD(ROW(A1265)-1,3)=0,INDEX(artwork.xlsx!G:G,QUOTIENT(ROW(A1265)-1,3)+2)&lt;&gt;""),"/* "&amp;INDEX(artwork.xlsx!G:G,QUOTIENT(ROW(A1265)-1,3)+2)&amp;" */","  ")&amp;
IF(AND(INDEX(artwork.xlsx!F:F,QUOTIENT(ROW(A1265)-1,3)+2)&lt;&gt;""),"/* "&amp;INDEX(artwork.xlsx!F:F,QUOTIENT(ROW(A1265)-1,3)+2)&amp;" */","  ")&amp;IF(AND(ISERROR(MATCH("},",B1270:B$5003,0)), ISERROR(MATCH("    ];",$A$5:A1269,0))),"];","")</f>
        <v xml:space="preserve">    </v>
      </c>
      <c r="B1270" t="str">
        <f t="shared" si="34"/>
        <v/>
      </c>
      <c r="C1270" s="18" t="str">
        <f>IF(AND(MOD(ROW(A1265)-1,3)=0, INDEX(artwork.xlsx!J:J,QUOTIENT(ROW(A1265)-1,3)+2)&lt;&gt;""),
     artwork.xlsx!$H$1&amp;": """ &amp;SUBSTITUTE(INDEX(artwork.xlsx!H:H,QUOTIENT(ROW(A1265)-1,3)+2)," ","") &amp;""",  " &amp;
     artwork.xlsx!$J$1&amp; ": """ &amp; INDEX(artwork.xlsx!J:J,QUOTIENT(ROW(A1265)-1,3)+2) &amp;""",  " &amp;
     artwork.xlsx!$L$1&amp; ": """ &amp; SUBSTITUTE(IF(LEFT(INDEX(artwork.xlsx!L:L,QUOTIENT(ROW(A1265)-1,3)+2),4)="http","",artwork.xlsx!$M$1) &amp; INDEX(artwork.xlsx!L:L,QUOTIENT(ROW(A1265)-1,3)+2),artwork.xlsx!$N$1,"") &amp; """,",
 IF(AND(MOD(ROW(A1265)-1,3)=1,INDEX(artwork.xlsx!J:J,QUOTIENT(ROW(A1265)-1,3)+2)&lt;&gt;""),
SUBSTITUTE(    artwork.xlsx!$K$1&amp;": '\\n" &amp;
SUBSTITUTE(SUBSTITUTE(SUBSTITUTE(SUBSTITUTE(SUBSTITUTE(INDEX(artwork.xlsx!K:K,QUOTIENT(ROW(A1265)-1,3)+2),"'","\'"),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IF(MOD(ROW(A1265)-1,3)=2,"","")))</f>
        <v>text_html: '\
&lt;div class="card-text" style="top:20px;"&gt;&lt;div style="font-weight: bold;"&gt;&lt;div style="line-height:26px;"&gt;\
&lt;div style="display:inline;"&gt;&lt;div style="display:inline; font-size:26px;"&gt;+1 Carte&lt;/div&gt;&lt;/div&gt;&lt;br&gt;\
&lt;div style="display:inline;"&gt;&lt;div style="display:inline; font-size:26px;"&gt;+2 Actions&lt;/div&gt;&lt;/div&gt;&lt;br&gt;\
&lt;/div&gt;&lt;/div&gt;&lt;div class="horizontal-line" style="width:200px; height:3px;margin-top:13px;"&gt;&lt;/div&gt;&lt;div style="position:relative; top:8px;"&gt;&lt;div style="line-height:17.5px;"&gt;\
&lt;div style="display:inline;"&gt;&lt;div style="display:inline; font-size:17.5px;"&gt;Quand vous recevez cette carte, prenez&lt;/div&gt;&lt;/div&gt;&lt;br&gt;\
&lt;div style="display:inline;"&gt;&lt;div style="display:inline; font-size:17.5px;"&gt;une Aubaine. Appliquez-la maintenant&lt;/div&gt;&lt;/div&gt;&lt;br&gt;\
&lt;div style="display:inline;"&gt;&lt;div style="display:inline; font-size:17.5px;"&gt;ou au début de votre prochain tour.&lt;/div&gt;&lt;/div&gt;&lt;br&gt;\
&lt;/div&gt;&lt;/div&gt;&lt;/div&gt;'</v>
      </c>
      <c r="K1270" t="s">
        <v>2485</v>
      </c>
      <c r="U1270" t="e">
        <f t="shared" si="35"/>
        <v>#VALUE!</v>
      </c>
      <c r="V1270" t="e">
        <f t="shared" si="36"/>
        <v>#VALUE!</v>
      </c>
    </row>
    <row r="1271" spans="1:22" x14ac:dyDescent="0.25">
      <c r="A1271" t="str">
        <f>IF(AND(MOD(ROW(A1266)-1,3)=0,INDEX(artwork.xlsx!G:G,QUOTIENT(ROW(A1266)-1,3)+2)&lt;&gt;""),"/* "&amp;INDEX(artwork.xlsx!G:G,QUOTIENT(ROW(A1266)-1,3)+2)&amp;" */","  ")&amp;
IF(AND(INDEX(artwork.xlsx!F:F,QUOTIENT(ROW(A1266)-1,3)+2)&lt;&gt;""),"/* "&amp;INDEX(artwork.xlsx!F:F,QUOTIENT(ROW(A1266)-1,3)+2)&amp;" */","  ")&amp;IF(AND(ISERROR(MATCH("},",B1271:B$5003,0)), ISERROR(MATCH("    ];",$A$5:A1267,0))),"];","")</f>
        <v xml:space="preserve">    </v>
      </c>
      <c r="B1271" t="str">
        <f t="shared" si="34"/>
        <v>},</v>
      </c>
      <c r="C1271" s="18" t="str">
        <f>IF(AND(MOD(ROW(A1266)-1,3)=0, INDEX(artwork.xlsx!J:J,QUOTIENT(ROW(A1266)-1,3)+2)&lt;&gt;""),
     artwork.xlsx!$H$1&amp;": """ &amp;SUBSTITUTE(INDEX(artwork.xlsx!H:H,QUOTIENT(ROW(A1266)-1,3)+2)," ","") &amp;""",  " &amp;
     artwork.xlsx!$J$1&amp; ": """ &amp; INDEX(artwork.xlsx!J:J,QUOTIENT(ROW(A1266)-1,3)+2) &amp;""",  " &amp;
     artwork.xlsx!$L$1&amp; ": """ &amp; SUBSTITUTE(IF(LEFT(INDEX(artwork.xlsx!L:L,QUOTIENT(ROW(A1266)-1,3)+2),4)="http","",artwork.xlsx!$M$1) &amp; INDEX(artwork.xlsx!L:L,QUOTIENT(ROW(A1266)-1,3)+2),artwork.xlsx!$N$1,"") &amp; """,",
 IF(AND(MOD(ROW(A1266)-1,3)=1,INDEX(artwork.xlsx!J:J,QUOTIENT(ROW(A1266)-1,3)+2)&lt;&gt;""),
SUBSTITUTE(    artwork.xlsx!$K$1&amp;": '\\n" &amp;
SUBSTITUTE(SUBSTITUTE(SUBSTITUTE(SUBSTITUTE(SUBSTITUTE(INDEX(artwork.xlsx!K:K,QUOTIENT(ROW(A1266)-1,3)+2),"'","\'"),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IF(MOD(ROW(A1266)-1,3)=2,"","")))</f>
        <v/>
      </c>
      <c r="J1271" t="s">
        <v>2088</v>
      </c>
      <c r="U1271" t="e">
        <f t="shared" si="35"/>
        <v>#VALUE!</v>
      </c>
      <c r="V1271" t="str">
        <f t="shared" si="36"/>
        <v>y",  frenchName: "Cimetière",  artwork: "http://wiki.dominionstrategy.com/images/a/a7/CemeteryArt.jpg"</v>
      </c>
    </row>
    <row r="1272" spans="1:22" x14ac:dyDescent="0.25">
      <c r="A1272" t="str">
        <f>IF(AND(MOD(ROW(A1267)-1,3)=0,INDEX(artwork.xlsx!G:G,QUOTIENT(ROW(A1267)-1,3)+2)&lt;&gt;""),"/* "&amp;INDEX(artwork.xlsx!G:G,QUOTIENT(ROW(A1267)-1,3)+2)&amp;" */","  ")&amp;
IF(AND(INDEX(artwork.xlsx!F:F,QUOTIENT(ROW(A1267)-1,3)+2)&lt;&gt;""),"/* "&amp;INDEX(artwork.xlsx!F:F,QUOTIENT(ROW(A1267)-1,3)+2)&amp;" */","  ")&amp;IF(AND(ISERROR(MATCH("},",B1272:B$5003,0)), ISERROR(MATCH("    ];",$A$5:A1268,0))),"];","")</f>
        <v xml:space="preserve">    </v>
      </c>
      <c r="B1272" t="str">
        <f t="shared" si="34"/>
        <v>{</v>
      </c>
      <c r="C1272" s="18" t="str">
        <f>IF(AND(MOD(ROW(A1267)-1,3)=0, INDEX(artwork.xlsx!J:J,QUOTIENT(ROW(A1267)-1,3)+2)&lt;&gt;""),
     artwork.xlsx!$H$1&amp;": """ &amp;SUBSTITUTE(INDEX(artwork.xlsx!H:H,QUOTIENT(ROW(A1267)-1,3)+2)," ","") &amp;""",  " &amp;
     artwork.xlsx!$J$1&amp; ": """ &amp; INDEX(artwork.xlsx!J:J,QUOTIENT(ROW(A1267)-1,3)+2) &amp;""",  " &amp;
     artwork.xlsx!$L$1&amp; ": """ &amp; SUBSTITUTE(IF(LEFT(INDEX(artwork.xlsx!L:L,QUOTIENT(ROW(A1267)-1,3)+2),4)="http","",artwork.xlsx!$M$1) &amp; INDEX(artwork.xlsx!L:L,QUOTIENT(ROW(A1267)-1,3)+2),artwork.xlsx!$N$1,"") &amp; """,",
 IF(AND(MOD(ROW(A1267)-1,3)=1,INDEX(artwork.xlsx!J:J,QUOTIENT(ROW(A1267)-1,3)+2)&lt;&gt;""),
SUBSTITUTE(    artwork.xlsx!$K$1&amp;": '\\n" &amp;
SUBSTITUTE(SUBSTITUTE(SUBSTITUTE(SUBSTITUTE(SUBSTITUTE(INDEX(artwork.xlsx!K:K,QUOTIENT(ROW(A1267)-1,3)+2),"'","\'"),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IF(MOD(ROW(A1267)-1,3)=2,"","")))</f>
        <v>id: "cemetery",  frenchName: "Cimetière",  artwork: "http://wiki.dominionstrategy.com/images/a/a7/CemeteryArt.jpg",</v>
      </c>
      <c r="J1272" t="s">
        <v>1679</v>
      </c>
      <c r="K1272" t="s">
        <v>2486</v>
      </c>
      <c r="U1272" t="str">
        <f t="shared" si="35"/>
        <v>cemetery</v>
      </c>
      <c r="V1272" t="str">
        <f t="shared" si="36"/>
        <v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style="line-height:18px;"&gt;&lt;div style="display:inline;"&gt;&lt;div style="display:inline; font-size:18px;"&gt;Quand vous recevez cette carte,&lt;/div&gt;&lt;/div&gt;&lt;br&gt;&lt;div style="display:inline;"&gt;&lt;div style="display:inline; font-size:18px;"&gt;écartez jusqu'à 4 cartes de votre main.&lt;/div&gt;&lt;/div&gt;&lt;br&gt;&lt;/div&gt;&lt;/div&gt;&lt;div class="card-text" style="position:absolute; top:108px;"&gt;&lt;div style="line-height:19px;"&gt;&lt;div style="display:inline;"&gt;&lt;div style="display:inline;"&gt;&lt;div style="display:inline; font-size:18px;"&gt;&lt;div style="display: inline; font-style: italic;"&gt;Patrimoine : Miroir hanté&lt;/div&gt;&lt;/div&gt;&lt;/div&gt;&lt;br&gt;&lt;/div&gt;&lt;/div&gt;&lt;/div&gt;&lt;/div&gt;</v>
      </c>
    </row>
    <row r="1273" spans="1:22" ht="180" x14ac:dyDescent="0.25">
      <c r="A1273" t="str">
        <f>IF(AND(MOD(ROW(A1268)-1,3)=0,INDEX(artwork.xlsx!G:G,QUOTIENT(ROW(A1268)-1,3)+2)&lt;&gt;""),"/* "&amp;INDEX(artwork.xlsx!G:G,QUOTIENT(ROW(A1268)-1,3)+2)&amp;" */","  ")&amp;
IF(AND(INDEX(artwork.xlsx!F:F,QUOTIENT(ROW(A1268)-1,3)+2)&lt;&gt;""),"/* "&amp;INDEX(artwork.xlsx!F:F,QUOTIENT(ROW(A1268)-1,3)+2)&amp;" */","  ")&amp;IF(AND(ISERROR(MATCH("},",B1273:B$5003,0)), ISERROR(MATCH("    ];",$A$5:A1272,0))),"];","")</f>
        <v xml:space="preserve">    </v>
      </c>
      <c r="B1273" t="str">
        <f t="shared" si="34"/>
        <v/>
      </c>
      <c r="C1273" s="18" t="str">
        <f>IF(AND(MOD(ROW(A1268)-1,3)=0, INDEX(artwork.xlsx!J:J,QUOTIENT(ROW(A1268)-1,3)+2)&lt;&gt;""),
     artwork.xlsx!$H$1&amp;": """ &amp;SUBSTITUTE(INDEX(artwork.xlsx!H:H,QUOTIENT(ROW(A1268)-1,3)+2)," ","") &amp;""",  " &amp;
     artwork.xlsx!$J$1&amp; ": """ &amp; INDEX(artwork.xlsx!J:J,QUOTIENT(ROW(A1268)-1,3)+2) &amp;""",  " &amp;
     artwork.xlsx!$L$1&amp; ": """ &amp; SUBSTITUTE(IF(LEFT(INDEX(artwork.xlsx!L:L,QUOTIENT(ROW(A1268)-1,3)+2),4)="http","",artwork.xlsx!$M$1) &amp; INDEX(artwork.xlsx!L:L,QUOTIENT(ROW(A1268)-1,3)+2),artwork.xlsx!$N$1,"") &amp; """,",
 IF(AND(MOD(ROW(A1268)-1,3)=1,INDEX(artwork.xlsx!J:J,QUOTIENT(ROW(A1268)-1,3)+2)&lt;&gt;""),
SUBSTITUTE(    artwork.xlsx!$K$1&amp;": '\\n" &amp;
SUBSTITUTE(SUBSTITUTE(SUBSTITUTE(SUBSTITUTE(SUBSTITUTE(INDEX(artwork.xlsx!K:K,QUOTIENT(ROW(A1268)-1,3)+2),"'","\'"),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IF(MOD(ROW(A1268)-1,3)=2,"","")))</f>
        <v>text_html: '\
&lt;div class="card-text" style="top:47px;"&gt;\
&lt;div class="card-text-vp-icon-container" style="display:inline; transform:scale(0.55); top:-35px;left:130px;"&gt;\
&lt;div class="card-text-vp-text-container"&gt;\
&lt;div class="card-text-vp-text" style="top:8px;"&gt;2&lt;/div&gt;&lt;/div&gt;\
&lt;div class="card-text-vp-icon"&gt;&lt;/div&gt;&lt;/div&gt;&lt;div class="horizontal-line" style="width:200px; height:3px;margin-top:40px;"&gt;&lt;/div&gt;&lt;div style="position:relative; top:5px;"&gt;&lt;div style="line-height:18px;"&gt;\
&lt;div style="display:inline;"&gt;&lt;div style="display:inline; font-size:18px;"&gt;Quand vous recevez cette carte,&lt;/div&gt;&lt;/div&gt;&lt;br&gt;\
&lt;div style="display:inline;"&gt;&lt;div style="display:inline; font-size:18px;"&gt;écartez jusqu\'à 4 cartes de votre main.&lt;/div&gt;&lt;/div&gt;&lt;br&gt;\
&lt;/div&gt;&lt;/div&gt;&lt;div class="card-text" style="position:absolute; top:108px;"&gt;&lt;div style="line-height:19px;"&gt;\
&lt;div style="display:inline;"&gt;\
&lt;div style="display:inline;"&gt;&lt;div style="display:inline; font-size:18px;"&gt;&lt;div style="display: inline; font-style: italic;"&gt;Patrimoine : Miroir hanté&lt;/div&gt;&lt;/div&gt;&lt;/div&gt;&lt;br&gt;\
&lt;/div&gt;&lt;/div&gt;&lt;/div&gt;&lt;/div&gt;'</v>
      </c>
      <c r="K1273" t="s">
        <v>2487</v>
      </c>
      <c r="U1273" t="e">
        <f t="shared" si="35"/>
        <v>#VALUE!</v>
      </c>
      <c r="V1273" t="e">
        <f t="shared" si="36"/>
        <v>#VALUE!</v>
      </c>
    </row>
    <row r="1274" spans="1:22" x14ac:dyDescent="0.25">
      <c r="A1274" t="str">
        <f>IF(AND(MOD(ROW(A1269)-1,3)=0,INDEX(artwork.xlsx!G:G,QUOTIENT(ROW(A1269)-1,3)+2)&lt;&gt;""),"/* "&amp;INDEX(artwork.xlsx!G:G,QUOTIENT(ROW(A1269)-1,3)+2)&amp;" */","  ")&amp;
IF(AND(INDEX(artwork.xlsx!F:F,QUOTIENT(ROW(A1269)-1,3)+2)&lt;&gt;""),"/* "&amp;INDEX(artwork.xlsx!F:F,QUOTIENT(ROW(A1269)-1,3)+2)&amp;" */","  ")&amp;IF(AND(ISERROR(MATCH("},",B1274:B$5003,0)), ISERROR(MATCH("    ];",$A$5:A1270,0))),"];","")</f>
        <v xml:space="preserve">    </v>
      </c>
      <c r="B1274" t="str">
        <f t="shared" si="34"/>
        <v>},</v>
      </c>
      <c r="C1274" s="18" t="str">
        <f>IF(AND(MOD(ROW(A1269)-1,3)=0, INDEX(artwork.xlsx!J:J,QUOTIENT(ROW(A1269)-1,3)+2)&lt;&gt;""),
     artwork.xlsx!$H$1&amp;": """ &amp;SUBSTITUTE(INDEX(artwork.xlsx!H:H,QUOTIENT(ROW(A1269)-1,3)+2)," ","") &amp;""",  " &amp;
     artwork.xlsx!$J$1&amp; ": """ &amp; INDEX(artwork.xlsx!J:J,QUOTIENT(ROW(A1269)-1,3)+2) &amp;""",  " &amp;
     artwork.xlsx!$L$1&amp; ": """ &amp; SUBSTITUTE(IF(LEFT(INDEX(artwork.xlsx!L:L,QUOTIENT(ROW(A1269)-1,3)+2),4)="http","",artwork.xlsx!$M$1) &amp; INDEX(artwork.xlsx!L:L,QUOTIENT(ROW(A1269)-1,3)+2),artwork.xlsx!$N$1,"") &amp; """,",
 IF(AND(MOD(ROW(A1269)-1,3)=1,INDEX(artwork.xlsx!J:J,QUOTIENT(ROW(A1269)-1,3)+2)&lt;&gt;""),
SUBSTITUTE(    artwork.xlsx!$K$1&amp;": '\\n" &amp;
SUBSTITUTE(SUBSTITUTE(SUBSTITUTE(SUBSTITUTE(SUBSTITUTE(INDEX(artwork.xlsx!K:K,QUOTIENT(ROW(A1269)-1,3)+2),"'","\'"),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IF(MOD(ROW(A1269)-1,3)=2,"","")))</f>
        <v/>
      </c>
      <c r="J1274" t="s">
        <v>2088</v>
      </c>
      <c r="U1274" t="e">
        <f t="shared" si="35"/>
        <v>#VALUE!</v>
      </c>
      <c r="V1274" t="str">
        <f t="shared" si="36"/>
        <v>e",  frenchName: "Conclave",  artwork: "http://wiki.dominionstrategy.com/images/f/fc/ConclaveArt.jpg"</v>
      </c>
    </row>
    <row r="1275" spans="1:22" x14ac:dyDescent="0.25">
      <c r="A1275" t="str">
        <f>IF(AND(MOD(ROW(A1270)-1,3)=0,INDEX(artwork.xlsx!G:G,QUOTIENT(ROW(A1270)-1,3)+2)&lt;&gt;""),"/* "&amp;INDEX(artwork.xlsx!G:G,QUOTIENT(ROW(A1270)-1,3)+2)&amp;" */","  ")&amp;
IF(AND(INDEX(artwork.xlsx!F:F,QUOTIENT(ROW(A1270)-1,3)+2)&lt;&gt;""),"/* "&amp;INDEX(artwork.xlsx!F:F,QUOTIENT(ROW(A1270)-1,3)+2)&amp;" */","  ")&amp;IF(AND(ISERROR(MATCH("},",B1275:B$5003,0)), ISERROR(MATCH("    ];",$A$5:A1271,0))),"];","")</f>
        <v xml:space="preserve">    </v>
      </c>
      <c r="B1275" t="str">
        <f t="shared" si="34"/>
        <v>{</v>
      </c>
      <c r="C1275" s="18" t="str">
        <f>IF(AND(MOD(ROW(A1270)-1,3)=0, INDEX(artwork.xlsx!J:J,QUOTIENT(ROW(A1270)-1,3)+2)&lt;&gt;""),
     artwork.xlsx!$H$1&amp;": """ &amp;SUBSTITUTE(INDEX(artwork.xlsx!H:H,QUOTIENT(ROW(A1270)-1,3)+2)," ","") &amp;""",  " &amp;
     artwork.xlsx!$J$1&amp; ": """ &amp; INDEX(artwork.xlsx!J:J,QUOTIENT(ROW(A1270)-1,3)+2) &amp;""",  " &amp;
     artwork.xlsx!$L$1&amp; ": """ &amp; SUBSTITUTE(IF(LEFT(INDEX(artwork.xlsx!L:L,QUOTIENT(ROW(A1270)-1,3)+2),4)="http","",artwork.xlsx!$M$1) &amp; INDEX(artwork.xlsx!L:L,QUOTIENT(ROW(A1270)-1,3)+2),artwork.xlsx!$N$1,"") &amp; """,",
 IF(AND(MOD(ROW(A1270)-1,3)=1,INDEX(artwork.xlsx!J:J,QUOTIENT(ROW(A1270)-1,3)+2)&lt;&gt;""),
SUBSTITUTE(    artwork.xlsx!$K$1&amp;": '\\n" &amp;
SUBSTITUTE(SUBSTITUTE(SUBSTITUTE(SUBSTITUTE(SUBSTITUTE(INDEX(artwork.xlsx!K:K,QUOTIENT(ROW(A1270)-1,3)+2),"'","\'"),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IF(MOD(ROW(A1270)-1,3)=2,"","")))</f>
        <v>id: "conclave",  frenchName: "Conclave",  artwork: "http://wiki.dominionstrategy.com/images/f/fc/ConclaveArt.jpg",</v>
      </c>
      <c r="J1275" t="s">
        <v>1679</v>
      </c>
      <c r="K1275" t="s">
        <v>2488</v>
      </c>
      <c r="U1275" t="str">
        <f t="shared" si="35"/>
        <v>conclave</v>
      </c>
      <c r="V1275" t="str">
        <f t="shared" si="36"/>
        <v>&lt;div class="card-text" style="top:20px;"&gt;&lt;div style="position: relative; left:-5px;top:-5px;"&gt;&lt;div style="font-weight: bold;"&gt;&lt;div style="display:inline;"&gt;+&lt;/div&gt;&lt;br&gt;&lt;/div&gt;&lt;/div&gt;&lt;div style="line-height:19px;"&gt;&lt;div style="display:inline;"&gt;&lt;div style="display:inline; font-size:19px;"&gt;Vous pouvez jouer une carte Action&lt;/div&gt;&lt;/div&gt;&lt;br&gt;&lt;div style="display:inline;"&gt;&lt;div style="display:inline; font-size:19px;"&gt;de votre main dont vous n'avez pas&lt;/div&gt;&lt;/div&gt;&lt;br&gt;&lt;div style="display:inline;"&gt;&lt;div style="display:inline; font-size:19px;"&gt;d'exemplaire en jeu. Dans ce cas,&lt;/div&gt;&lt;/div&gt;&lt;br&gt;&lt;div style="display:inline;"&gt;&lt;div style="display:inline; font-size:19px;"&gt;&lt;div style="display: inline; font-weight: bold;"&gt;+1 Action.&lt;/div&gt;&lt;/div&gt;&lt;/div&gt;&lt;br&gt;&lt;/div&gt;&lt;div class="card-text-coin-icon" style="transform:scale(0.22); top:-5px; display: inline;left:148px;"&gt;&lt;div class="card-text-coin-text-container" style="display:inline;"&gt;&lt;div class="card-text-coin-text" style="color: black; display:inline; top:8px;"&gt;2&lt;/div&gt;&lt;/div&gt;&lt;/div&gt;&lt;/div&gt;</v>
      </c>
    </row>
    <row r="1276" spans="1:22" ht="180" x14ac:dyDescent="0.25">
      <c r="A1276" t="str">
        <f>IF(AND(MOD(ROW(A1271)-1,3)=0,INDEX(artwork.xlsx!G:G,QUOTIENT(ROW(A1271)-1,3)+2)&lt;&gt;""),"/* "&amp;INDEX(artwork.xlsx!G:G,QUOTIENT(ROW(A1271)-1,3)+2)&amp;" */","  ")&amp;
IF(AND(INDEX(artwork.xlsx!F:F,QUOTIENT(ROW(A1271)-1,3)+2)&lt;&gt;""),"/* "&amp;INDEX(artwork.xlsx!F:F,QUOTIENT(ROW(A1271)-1,3)+2)&amp;" */","  ")&amp;IF(AND(ISERROR(MATCH("},",B1276:B$5003,0)), ISERROR(MATCH("    ];",$A$5:A1275,0))),"];","")</f>
        <v xml:space="preserve">    </v>
      </c>
      <c r="B1276" t="str">
        <f t="shared" si="34"/>
        <v/>
      </c>
      <c r="C1276" s="18" t="str">
        <f>IF(AND(MOD(ROW(A1271)-1,3)=0, INDEX(artwork.xlsx!J:J,QUOTIENT(ROW(A1271)-1,3)+2)&lt;&gt;""),
     artwork.xlsx!$H$1&amp;": """ &amp;SUBSTITUTE(INDEX(artwork.xlsx!H:H,QUOTIENT(ROW(A1271)-1,3)+2)," ","") &amp;""",  " &amp;
     artwork.xlsx!$J$1&amp; ": """ &amp; INDEX(artwork.xlsx!J:J,QUOTIENT(ROW(A1271)-1,3)+2) &amp;""",  " &amp;
     artwork.xlsx!$L$1&amp; ": """ &amp; SUBSTITUTE(IF(LEFT(INDEX(artwork.xlsx!L:L,QUOTIENT(ROW(A1271)-1,3)+2),4)="http","",artwork.xlsx!$M$1) &amp; INDEX(artwork.xlsx!L:L,QUOTIENT(ROW(A1271)-1,3)+2),artwork.xlsx!$N$1,"") &amp; """,",
 IF(AND(MOD(ROW(A1271)-1,3)=1,INDEX(artwork.xlsx!J:J,QUOTIENT(ROW(A1271)-1,3)+2)&lt;&gt;""),
SUBSTITUTE(    artwork.xlsx!$K$1&amp;": '\\n" &amp;
SUBSTITUTE(SUBSTITUTE(SUBSTITUTE(SUBSTITUTE(SUBSTITUTE(INDEX(artwork.xlsx!K:K,QUOTIENT(ROW(A1271)-1,3)+2),"'","\'"),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IF(MOD(ROW(A1271)-1,3)=2,"","")))</f>
        <v>text_html: '\
&lt;div class="card-text" style="top:20px;"&gt;&lt;div style="position: relative; left:-5px;top:-5px;"&gt;&lt;div style="font-weight: bold;"&gt;\
&lt;div style="display:inline;"&gt;+&lt;/div&gt;&lt;br&gt;\
&lt;/div&gt;&lt;/div&gt;&lt;div style="line-height:19px;"&gt;\
&lt;div style="display:inline;"&gt;&lt;div style="display:inline; font-size:19px;"&gt;Vous pouvez jouer une carte Action&lt;/div&gt;&lt;/div&gt;&lt;br&gt;\
&lt;div style="display:inline;"&gt;&lt;div style="display:inline; font-size:19px;"&gt;de votre main dont vous n\'avez pas&lt;/div&gt;&lt;/div&gt;&lt;br&gt;\
&lt;div style="display:inline;"&gt;&lt;div style="display:inline; font-size:19px;"&gt;d\'exemplaire en jeu. Dans ce cas,&lt;/div&gt;&lt;/div&gt;&lt;br&gt;\
&lt;div style="display:inline;"&gt;&lt;div style="display:inline; font-size:19px;"&gt;&lt;div style="display: inline; font-weight: bold;"&gt;+1 Action.&lt;/div&gt;&lt;/div&gt;&lt;/div&gt;&lt;br&gt;\
&lt;/div&gt;\
&lt;div class="card-text-coin-icon" style="transform:scale(0.22); top:-5px; display: inline;left:148px;"&gt;\
&lt;div class="card-text-coin-text-container" style="display:inline;"&gt;\
&lt;div class="card-text-coin-text" style="color: black; display:inline; top:8px;"&gt;2&lt;/div&gt;&lt;/div&gt;&lt;/div&gt;&lt;/div&gt;'</v>
      </c>
      <c r="K1276" t="s">
        <v>2489</v>
      </c>
      <c r="U1276" t="e">
        <f t="shared" si="35"/>
        <v>#VALUE!</v>
      </c>
      <c r="V1276" t="e">
        <f t="shared" si="36"/>
        <v>#VALUE!</v>
      </c>
    </row>
    <row r="1277" spans="1:22" x14ac:dyDescent="0.25">
      <c r="A1277" t="str">
        <f>IF(AND(MOD(ROW(A1272)-1,3)=0,INDEX(artwork.xlsx!G:G,QUOTIENT(ROW(A1272)-1,3)+2)&lt;&gt;""),"/* "&amp;INDEX(artwork.xlsx!G:G,QUOTIENT(ROW(A1272)-1,3)+2)&amp;" */","  ")&amp;
IF(AND(INDEX(artwork.xlsx!F:F,QUOTIENT(ROW(A1272)-1,3)+2)&lt;&gt;""),"/* "&amp;INDEX(artwork.xlsx!F:F,QUOTIENT(ROW(A1272)-1,3)+2)&amp;" */","  ")&amp;IF(AND(ISERROR(MATCH("},",B1277:B$5003,0)), ISERROR(MATCH("    ];",$A$5:A1273,0))),"];","")</f>
        <v xml:space="preserve">    </v>
      </c>
      <c r="B1277" t="str">
        <f t="shared" si="34"/>
        <v>},</v>
      </c>
      <c r="C1277" s="18" t="str">
        <f>IF(AND(MOD(ROW(A1272)-1,3)=0, INDEX(artwork.xlsx!J:J,QUOTIENT(ROW(A1272)-1,3)+2)&lt;&gt;""),
     artwork.xlsx!$H$1&amp;": """ &amp;SUBSTITUTE(INDEX(artwork.xlsx!H:H,QUOTIENT(ROW(A1272)-1,3)+2)," ","") &amp;""",  " &amp;
     artwork.xlsx!$J$1&amp; ": """ &amp; INDEX(artwork.xlsx!J:J,QUOTIENT(ROW(A1272)-1,3)+2) &amp;""",  " &amp;
     artwork.xlsx!$L$1&amp; ": """ &amp; SUBSTITUTE(IF(LEFT(INDEX(artwork.xlsx!L:L,QUOTIENT(ROW(A1272)-1,3)+2),4)="http","",artwork.xlsx!$M$1) &amp; INDEX(artwork.xlsx!L:L,QUOTIENT(ROW(A1272)-1,3)+2),artwork.xlsx!$N$1,"") &amp; """,",
 IF(AND(MOD(ROW(A1272)-1,3)=1,INDEX(artwork.xlsx!J:J,QUOTIENT(ROW(A1272)-1,3)+2)&lt;&gt;""),
SUBSTITUTE(    artwork.xlsx!$K$1&amp;": '\\n" &amp;
SUBSTITUTE(SUBSTITUTE(SUBSTITUTE(SUBSTITUTE(SUBSTITUTE(INDEX(artwork.xlsx!K:K,QUOTIENT(ROW(A1272)-1,3)+2),"'","\'"),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IF(MOD(ROW(A1272)-1,3)=2,"","")))</f>
        <v/>
      </c>
      <c r="J1277" t="s">
        <v>2088</v>
      </c>
      <c r="U1277" t="e">
        <f t="shared" si="35"/>
        <v>#VALUE!</v>
      </c>
      <c r="V1277" t="str">
        <f t="shared" si="36"/>
        <v>orkshop",  frenchName: "Atelier du diable",  artwork: "http://wiki.dominionstrategy.com/images/b/b3/Devil%27s_WorkshopArt.jpg"</v>
      </c>
    </row>
    <row r="1278" spans="1:22" x14ac:dyDescent="0.25">
      <c r="A1278" t="str">
        <f>IF(AND(MOD(ROW(A1273)-1,3)=0,INDEX(artwork.xlsx!G:G,QUOTIENT(ROW(A1273)-1,3)+2)&lt;&gt;""),"/* "&amp;INDEX(artwork.xlsx!G:G,QUOTIENT(ROW(A1273)-1,3)+2)&amp;" */","  ")&amp;
IF(AND(INDEX(artwork.xlsx!F:F,QUOTIENT(ROW(A1273)-1,3)+2)&lt;&gt;""),"/* "&amp;INDEX(artwork.xlsx!F:F,QUOTIENT(ROW(A1273)-1,3)+2)&amp;" */","  ")&amp;IF(AND(ISERROR(MATCH("},",B1278:B$5003,0)), ISERROR(MATCH("    ];",$A$5:A1274,0))),"];","")</f>
        <v xml:space="preserve">    </v>
      </c>
      <c r="B1278" t="str">
        <f t="shared" si="34"/>
        <v>{</v>
      </c>
      <c r="C1278" s="18" t="str">
        <f>IF(AND(MOD(ROW(A1273)-1,3)=0, INDEX(artwork.xlsx!J:J,QUOTIENT(ROW(A1273)-1,3)+2)&lt;&gt;""),
     artwork.xlsx!$H$1&amp;": """ &amp;SUBSTITUTE(INDEX(artwork.xlsx!H:H,QUOTIENT(ROW(A1273)-1,3)+2)," ","") &amp;""",  " &amp;
     artwork.xlsx!$J$1&amp; ": """ &amp; INDEX(artwork.xlsx!J:J,QUOTIENT(ROW(A1273)-1,3)+2) &amp;""",  " &amp;
     artwork.xlsx!$L$1&amp; ": """ &amp; SUBSTITUTE(IF(LEFT(INDEX(artwork.xlsx!L:L,QUOTIENT(ROW(A1273)-1,3)+2),4)="http","",artwork.xlsx!$M$1) &amp; INDEX(artwork.xlsx!L:L,QUOTIENT(ROW(A1273)-1,3)+2),artwork.xlsx!$N$1,"") &amp; """,",
 IF(AND(MOD(ROW(A1273)-1,3)=1,INDEX(artwork.xlsx!J:J,QUOTIENT(ROW(A1273)-1,3)+2)&lt;&gt;""),
SUBSTITUTE(    artwork.xlsx!$K$1&amp;": '\\n" &amp;
SUBSTITUTE(SUBSTITUTE(SUBSTITUTE(SUBSTITUTE(SUBSTITUTE(INDEX(artwork.xlsx!K:K,QUOTIENT(ROW(A1273)-1,3)+2),"'","\'"),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IF(MOD(ROW(A1273)-1,3)=2,"","")))</f>
        <v>id: "devilsworkshop",  frenchName: "Atelier du diable",  artwork: "http://wiki.dominionstrategy.com/images/b/b3/Devil%27s_WorkshopArt.jpg",</v>
      </c>
      <c r="J1278" t="s">
        <v>1679</v>
      </c>
      <c r="K1278" t="s">
        <v>2490</v>
      </c>
      <c r="U1278" t="str">
        <f t="shared" si="35"/>
        <v>devilsworkshop</v>
      </c>
      <c r="V1278" t="str">
        <f t="shared" si="36"/>
        <v>&lt;div class="card-text" style="top:20px;"&gt;&lt;div style="display:inline;"&gt;&lt;div style="display:inline; font-size:17px;"&gt;Si le nombre de cartes que vous&lt;/div&gt;&lt;/div&gt;&lt;br&gt;&lt;div style="display:inline;"&gt;&lt;div style="display:inline; font-size:17px;"&gt;avez reçue(s) à ce tour est :&lt;/div&gt;&lt;/div&gt;&lt;br&gt;&lt;div style="display:inline;"&gt;&lt;div style="display:inline; font-size:17px;"&gt;&lt;div style="display: inline; font-weight: bold;"&gt;2+: &lt;/div&gt;recevez un Farfadet de sa pile ;&lt;/div&gt;&lt;/div&gt;&lt;br&gt;&lt;div style="display:inline;"&gt;&lt;div style="display:inline; font-size:17px;"&gt;&lt;div style="display: inline; font-weight: bold;"&gt;1: &lt;/div&gt;recevez une carte coûtant jusqu'à      ;&lt;/div&gt;&lt;/div&gt;&lt;br&gt;&lt;div style="display:inline;"&gt;&lt;div style="display:inline; font-size:17px;"&gt;&lt;div style="display: inline; font-weight: bold;"&gt;0: &lt;/div&gt;recevez un Or.&lt;/div&gt;&lt;/div&gt;&lt;br&gt;&lt;div class="card-text-coin-icon" style="transform:scale(0.17); top:98px; display: inline;left:257px;"&gt;&lt;div class="card-text-coin-text-container" style="display:inline;"&gt;&lt;div class="card-text-coin-text" style="color: black; display:inline; top:8px;"&gt;4&lt;/div&gt;&lt;/div&gt;&lt;/div&gt;&lt;/div&gt;</v>
      </c>
    </row>
    <row r="1279" spans="1:22" ht="150" x14ac:dyDescent="0.25">
      <c r="A1279" t="str">
        <f>IF(AND(MOD(ROW(A1274)-1,3)=0,INDEX(artwork.xlsx!G:G,QUOTIENT(ROW(A1274)-1,3)+2)&lt;&gt;""),"/* "&amp;INDEX(artwork.xlsx!G:G,QUOTIENT(ROW(A1274)-1,3)+2)&amp;" */","  ")&amp;
IF(AND(INDEX(artwork.xlsx!F:F,QUOTIENT(ROW(A1274)-1,3)+2)&lt;&gt;""),"/* "&amp;INDEX(artwork.xlsx!F:F,QUOTIENT(ROW(A1274)-1,3)+2)&amp;" */","  ")&amp;IF(AND(ISERROR(MATCH("},",B1279:B$5003,0)), ISERROR(MATCH("    ];",$A$5:A1278,0))),"];","")</f>
        <v xml:space="preserve">    </v>
      </c>
      <c r="B1279" t="str">
        <f t="shared" si="34"/>
        <v/>
      </c>
      <c r="C1279" s="18" t="str">
        <f>IF(AND(MOD(ROW(A1274)-1,3)=0, INDEX(artwork.xlsx!J:J,QUOTIENT(ROW(A1274)-1,3)+2)&lt;&gt;""),
     artwork.xlsx!$H$1&amp;": """ &amp;SUBSTITUTE(INDEX(artwork.xlsx!H:H,QUOTIENT(ROW(A1274)-1,3)+2)," ","") &amp;""",  " &amp;
     artwork.xlsx!$J$1&amp; ": """ &amp; INDEX(artwork.xlsx!J:J,QUOTIENT(ROW(A1274)-1,3)+2) &amp;""",  " &amp;
     artwork.xlsx!$L$1&amp; ": """ &amp; SUBSTITUTE(IF(LEFT(INDEX(artwork.xlsx!L:L,QUOTIENT(ROW(A1274)-1,3)+2),4)="http","",artwork.xlsx!$M$1) &amp; INDEX(artwork.xlsx!L:L,QUOTIENT(ROW(A1274)-1,3)+2),artwork.xlsx!$N$1,"") &amp; """,",
 IF(AND(MOD(ROW(A1274)-1,3)=1,INDEX(artwork.xlsx!J:J,QUOTIENT(ROW(A1274)-1,3)+2)&lt;&gt;""),
SUBSTITUTE(    artwork.xlsx!$K$1&amp;": '\\n" &amp;
SUBSTITUTE(SUBSTITUTE(SUBSTITUTE(SUBSTITUTE(SUBSTITUTE(INDEX(artwork.xlsx!K:K,QUOTIENT(ROW(A1274)-1,3)+2),"'","\'"),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IF(MOD(ROW(A1274)-1,3)=2,"","")))</f>
        <v>text_html: '\
&lt;div class="card-text" style="top:20px;"&gt;\
&lt;div style="display:inline;"&gt;&lt;div style="display:inline; font-size:17px;"&gt;Si le nombre de cartes que vous&lt;/div&gt;&lt;/div&gt;&lt;br&gt;\
&lt;div style="display:inline;"&gt;&lt;div style="display:inline; font-size:17px;"&gt;avez reçue(s) à ce tour est :&lt;/div&gt;&lt;/div&gt;&lt;br&gt;\
&lt;div style="display:inline;"&gt;&lt;div style="display:inline; font-size:17px;"&gt;&lt;div style="display: inline; font-weight: bold;"&gt;2+: &lt;/div&gt;recevez un Farfadet de sa pile ;&lt;/div&gt;&lt;/div&gt;&lt;br&gt;\
&lt;div style="display:inline;"&gt;&lt;div style="display:inline; font-size:17px;"&gt;&lt;div style="display: inline; font-weight: bold;"&gt;1: &lt;/div&gt;recevez une carte coûtant jusqu\'à      ;&lt;/div&gt;&lt;/div&gt;&lt;br&gt;\
&lt;div style="display:inline;"&gt;&lt;div style="display:inline; font-size:17px;"&gt;&lt;div style="display: inline; font-weight: bold;"&gt;0: &lt;/div&gt;recevez un Or.&lt;/div&gt;&lt;/div&gt;&lt;br&gt;\
&lt;div class="card-text-coin-icon" style="transform:scale(0.17); top:98px; display: inline;left:252px;"&gt;\
&lt;div class="card-text-coin-text-container" style="display:inline;"&gt;\
&lt;div class="card-text-coin-text" style="color: black; display:inline; top:8px;"&gt;4&lt;/div&gt;&lt;/div&gt;&lt;/div&gt;&lt;/div&gt;'</v>
      </c>
      <c r="K1279" t="s">
        <v>2491</v>
      </c>
      <c r="U1279" t="e">
        <f t="shared" si="35"/>
        <v>#VALUE!</v>
      </c>
      <c r="V1279" t="e">
        <f t="shared" si="36"/>
        <v>#VALUE!</v>
      </c>
    </row>
    <row r="1280" spans="1:22" x14ac:dyDescent="0.25">
      <c r="A1280" t="str">
        <f>IF(AND(MOD(ROW(A1275)-1,3)=0,INDEX(artwork.xlsx!G:G,QUOTIENT(ROW(A1275)-1,3)+2)&lt;&gt;""),"/* "&amp;INDEX(artwork.xlsx!G:G,QUOTIENT(ROW(A1275)-1,3)+2)&amp;" */","  ")&amp;
IF(AND(INDEX(artwork.xlsx!F:F,QUOTIENT(ROW(A1275)-1,3)+2)&lt;&gt;""),"/* "&amp;INDEX(artwork.xlsx!F:F,QUOTIENT(ROW(A1275)-1,3)+2)&amp;" */","  ")&amp;IF(AND(ISERROR(MATCH("},",B1280:B$5003,0)), ISERROR(MATCH("    ];",$A$5:A1276,0))),"];","")</f>
        <v xml:space="preserve">    </v>
      </c>
      <c r="B1280" t="str">
        <f t="shared" si="34"/>
        <v>},</v>
      </c>
      <c r="C1280" s="18" t="str">
        <f>IF(AND(MOD(ROW(A1275)-1,3)=0, INDEX(artwork.xlsx!J:J,QUOTIENT(ROW(A1275)-1,3)+2)&lt;&gt;""),
     artwork.xlsx!$H$1&amp;": """ &amp;SUBSTITUTE(INDEX(artwork.xlsx!H:H,QUOTIENT(ROW(A1275)-1,3)+2)," ","") &amp;""",  " &amp;
     artwork.xlsx!$J$1&amp; ": """ &amp; INDEX(artwork.xlsx!J:J,QUOTIENT(ROW(A1275)-1,3)+2) &amp;""",  " &amp;
     artwork.xlsx!$L$1&amp; ": """ &amp; SUBSTITUTE(IF(LEFT(INDEX(artwork.xlsx!L:L,QUOTIENT(ROW(A1275)-1,3)+2),4)="http","",artwork.xlsx!$M$1) &amp; INDEX(artwork.xlsx!L:L,QUOTIENT(ROW(A1275)-1,3)+2),artwork.xlsx!$N$1,"") &amp; """,",
 IF(AND(MOD(ROW(A1275)-1,3)=1,INDEX(artwork.xlsx!J:J,QUOTIENT(ROW(A1275)-1,3)+2)&lt;&gt;""),
SUBSTITUTE(    artwork.xlsx!$K$1&amp;": '\\n" &amp;
SUBSTITUTE(SUBSTITUTE(SUBSTITUTE(SUBSTITUTE(SUBSTITUTE(INDEX(artwork.xlsx!K:K,QUOTIENT(ROW(A1275)-1,3)+2),"'","\'"),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IF(MOD(ROW(A1275)-1,3)=2,"","")))</f>
        <v/>
      </c>
      <c r="J1280" t="s">
        <v>2088</v>
      </c>
      <c r="U1280" t="e">
        <f t="shared" si="35"/>
        <v>#VALUE!</v>
      </c>
      <c r="V1280" t="str">
        <f t="shared" si="36"/>
        <v>t",  frenchName: "Exorciste",  artwork: "http://wiki.dominionstrategy.com/images/4/44/ExorcistArt.jpg"</v>
      </c>
    </row>
    <row r="1281" spans="1:22" x14ac:dyDescent="0.25">
      <c r="A1281" t="str">
        <f>IF(AND(MOD(ROW(A1276)-1,3)=0,INDEX(artwork.xlsx!G:G,QUOTIENT(ROW(A1276)-1,3)+2)&lt;&gt;""),"/* "&amp;INDEX(artwork.xlsx!G:G,QUOTIENT(ROW(A1276)-1,3)+2)&amp;" */","  ")&amp;
IF(AND(INDEX(artwork.xlsx!F:F,QUOTIENT(ROW(A1276)-1,3)+2)&lt;&gt;""),"/* "&amp;INDEX(artwork.xlsx!F:F,QUOTIENT(ROW(A1276)-1,3)+2)&amp;" */","  ")&amp;IF(AND(ISERROR(MATCH("},",B1281:B$5003,0)), ISERROR(MATCH("    ];",$A$5:A1277,0))),"];","")</f>
        <v xml:space="preserve">    </v>
      </c>
      <c r="B1281" t="str">
        <f t="shared" si="34"/>
        <v>{</v>
      </c>
      <c r="C1281" s="18" t="str">
        <f>IF(AND(MOD(ROW(A1276)-1,3)=0, INDEX(artwork.xlsx!J:J,QUOTIENT(ROW(A1276)-1,3)+2)&lt;&gt;""),
     artwork.xlsx!$H$1&amp;": """ &amp;SUBSTITUTE(INDEX(artwork.xlsx!H:H,QUOTIENT(ROW(A1276)-1,3)+2)," ","") &amp;""",  " &amp;
     artwork.xlsx!$J$1&amp; ": """ &amp; INDEX(artwork.xlsx!J:J,QUOTIENT(ROW(A1276)-1,3)+2) &amp;""",  " &amp;
     artwork.xlsx!$L$1&amp; ": """ &amp; SUBSTITUTE(IF(LEFT(INDEX(artwork.xlsx!L:L,QUOTIENT(ROW(A1276)-1,3)+2),4)="http","",artwork.xlsx!$M$1) &amp; INDEX(artwork.xlsx!L:L,QUOTIENT(ROW(A1276)-1,3)+2),artwork.xlsx!$N$1,"") &amp; """,",
 IF(AND(MOD(ROW(A1276)-1,3)=1,INDEX(artwork.xlsx!J:J,QUOTIENT(ROW(A1276)-1,3)+2)&lt;&gt;""),
SUBSTITUTE(    artwork.xlsx!$K$1&amp;": '\\n" &amp;
SUBSTITUTE(SUBSTITUTE(SUBSTITUTE(SUBSTITUTE(SUBSTITUTE(INDEX(artwork.xlsx!K:K,QUOTIENT(ROW(A1276)-1,3)+2),"'","\'"),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IF(MOD(ROW(A1276)-1,3)=2,"","")))</f>
        <v>id: "exorcist",  frenchName: "Exorciste",  artwork: "http://wiki.dominionstrategy.com/images/4/44/ExorcistArt.jpg",</v>
      </c>
      <c r="J1281" t="s">
        <v>1679</v>
      </c>
      <c r="K1281" t="s">
        <v>2492</v>
      </c>
      <c r="U1281" t="str">
        <f t="shared" si="35"/>
        <v>exorcist</v>
      </c>
      <c r="V1281" t="str">
        <f t="shared" si="36"/>
        <v>&lt;div class="card-text" style="top:29px;"&gt;&lt;div style="position:relative; top:0px;"&gt;&lt;div style="line-height:23px;"&gt;&lt;div style="display:inline;"&gt;&lt;div style="display:inline; font-size:22.5px;"&gt;Écartez une carte&lt;/div&gt;&lt;/div&gt;&lt;br&gt;&lt;div style="display:inline;"&gt;&lt;div style="display:inline; font-size:22.5px;"&gt;de votre main.&lt;/div&gt;&lt;/div&gt;&lt;br&gt;&lt;div style="display:inline;"&gt;&lt;div style="display:inline; font-size:22.5px;"&gt;Recevez un Esprit moins cher&lt;/div&gt;&lt;/div&gt;&lt;br&gt;&lt;div style="display:inline;"&gt;&lt;div style="display:inline; font-size:22.5px;"&gt;de l'une des piles Esprit.&lt;/div&gt;&lt;/div&gt;&lt;br&gt;&lt;/div&gt;&lt;/div&gt;&lt;/div&gt;</v>
      </c>
    </row>
    <row r="1282" spans="1:22" ht="105" x14ac:dyDescent="0.25">
      <c r="A1282" t="str">
        <f>IF(AND(MOD(ROW(A1277)-1,3)=0,INDEX(artwork.xlsx!G:G,QUOTIENT(ROW(A1277)-1,3)+2)&lt;&gt;""),"/* "&amp;INDEX(artwork.xlsx!G:G,QUOTIENT(ROW(A1277)-1,3)+2)&amp;" */","  ")&amp;
IF(AND(INDEX(artwork.xlsx!F:F,QUOTIENT(ROW(A1277)-1,3)+2)&lt;&gt;""),"/* "&amp;INDEX(artwork.xlsx!F:F,QUOTIENT(ROW(A1277)-1,3)+2)&amp;" */","  ")&amp;IF(AND(ISERROR(MATCH("},",B1282:B$5003,0)), ISERROR(MATCH("    ];",$A$5:A1281,0))),"];","")</f>
        <v xml:space="preserve">    </v>
      </c>
      <c r="B1282" t="str">
        <f t="shared" si="34"/>
        <v/>
      </c>
      <c r="C1282" s="18" t="str">
        <f>IF(AND(MOD(ROW(A1277)-1,3)=0, INDEX(artwork.xlsx!J:J,QUOTIENT(ROW(A1277)-1,3)+2)&lt;&gt;""),
     artwork.xlsx!$H$1&amp;": """ &amp;SUBSTITUTE(INDEX(artwork.xlsx!H:H,QUOTIENT(ROW(A1277)-1,3)+2)," ","") &amp;""",  " &amp;
     artwork.xlsx!$J$1&amp; ": """ &amp; INDEX(artwork.xlsx!J:J,QUOTIENT(ROW(A1277)-1,3)+2) &amp;""",  " &amp;
     artwork.xlsx!$L$1&amp; ": """ &amp; SUBSTITUTE(IF(LEFT(INDEX(artwork.xlsx!L:L,QUOTIENT(ROW(A1277)-1,3)+2),4)="http","",artwork.xlsx!$M$1) &amp; INDEX(artwork.xlsx!L:L,QUOTIENT(ROW(A1277)-1,3)+2),artwork.xlsx!$N$1,"") &amp; """,",
 IF(AND(MOD(ROW(A1277)-1,3)=1,INDEX(artwork.xlsx!J:J,QUOTIENT(ROW(A1277)-1,3)+2)&lt;&gt;""),
SUBSTITUTE(    artwork.xlsx!$K$1&amp;": '\\n" &amp;
SUBSTITUTE(SUBSTITUTE(SUBSTITUTE(SUBSTITUTE(SUBSTITUTE(INDEX(artwork.xlsx!K:K,QUOTIENT(ROW(A1277)-1,3)+2),"'","\'"),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IF(MOD(ROW(A1277)-1,3)=2,"","")))</f>
        <v>text_html: '\
&lt;div class="card-text" style="top:29px;"&gt;&lt;div style="position:relative; top:0px;"&gt;&lt;div style="line-height:23px;"&gt;\
&lt;div style="display:inline;"&gt;&lt;div style="display:inline; font-size:22.5px;"&gt;Écartez une carte&lt;/div&gt;&lt;/div&gt;&lt;br&gt;\
&lt;div style="display:inline;"&gt;&lt;div style="display:inline; font-size:22.5px;"&gt;de votre main.&lt;/div&gt;&lt;/div&gt;&lt;br&gt;\
&lt;div style="display:inline;"&gt;&lt;div style="display:inline; font-size:22.5px;"&gt;Recevez un Esprit moins cher&lt;/div&gt;&lt;/div&gt;&lt;br&gt;\
&lt;div style="display:inline;"&gt;&lt;div style="display:inline; font-size:22.5px;"&gt;de l\'une des piles Esprit.&lt;/div&gt;&lt;/div&gt;&lt;br&gt;\
&lt;/div&gt;&lt;/div&gt;&lt;/div&gt;'</v>
      </c>
      <c r="K1282" t="s">
        <v>2493</v>
      </c>
      <c r="U1282" t="e">
        <f t="shared" si="35"/>
        <v>#VALUE!</v>
      </c>
      <c r="V1282" t="e">
        <f t="shared" si="36"/>
        <v>#VALUE!</v>
      </c>
    </row>
    <row r="1283" spans="1:22" x14ac:dyDescent="0.25">
      <c r="A1283" t="str">
        <f>IF(AND(MOD(ROW(A1278)-1,3)=0,INDEX(artwork.xlsx!G:G,QUOTIENT(ROW(A1278)-1,3)+2)&lt;&gt;""),"/* "&amp;INDEX(artwork.xlsx!G:G,QUOTIENT(ROW(A1278)-1,3)+2)&amp;" */","  ")&amp;
IF(AND(INDEX(artwork.xlsx!F:F,QUOTIENT(ROW(A1278)-1,3)+2)&lt;&gt;""),"/* "&amp;INDEX(artwork.xlsx!F:F,QUOTIENT(ROW(A1278)-1,3)+2)&amp;" */","  ")&amp;IF(AND(ISERROR(MATCH("},",B1283:B$5003,0)), ISERROR(MATCH("    ];",$A$5:A1279,0))),"];","")</f>
        <v xml:space="preserve">    </v>
      </c>
      <c r="B1283" t="str">
        <f t="shared" si="34"/>
        <v>},</v>
      </c>
      <c r="C1283" s="18" t="str">
        <f>IF(AND(MOD(ROW(A1278)-1,3)=0, INDEX(artwork.xlsx!J:J,QUOTIENT(ROW(A1278)-1,3)+2)&lt;&gt;""),
     artwork.xlsx!$H$1&amp;": """ &amp;SUBSTITUTE(INDEX(artwork.xlsx!H:H,QUOTIENT(ROW(A1278)-1,3)+2)," ","") &amp;""",  " &amp;
     artwork.xlsx!$J$1&amp; ": """ &amp; INDEX(artwork.xlsx!J:J,QUOTIENT(ROW(A1278)-1,3)+2) &amp;""",  " &amp;
     artwork.xlsx!$L$1&amp; ": """ &amp; SUBSTITUTE(IF(LEFT(INDEX(artwork.xlsx!L:L,QUOTIENT(ROW(A1278)-1,3)+2),4)="http","",artwork.xlsx!$M$1) &amp; INDEX(artwork.xlsx!L:L,QUOTIENT(ROW(A1278)-1,3)+2),artwork.xlsx!$N$1,"") &amp; """,",
 IF(AND(MOD(ROW(A1278)-1,3)=1,INDEX(artwork.xlsx!J:J,QUOTIENT(ROW(A1278)-1,3)+2)&lt;&gt;""),
SUBSTITUTE(    artwork.xlsx!$K$1&amp;": '\\n" &amp;
SUBSTITUTE(SUBSTITUTE(SUBSTITUTE(SUBSTITUTE(SUBSTITUTE(INDEX(artwork.xlsx!K:K,QUOTIENT(ROW(A1278)-1,3)+2),"'","\'"),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IF(MOD(ROW(A1278)-1,3)=2,"","")))</f>
        <v/>
      </c>
      <c r="J1283" t="s">
        <v>2088</v>
      </c>
      <c r="U1283" t="e">
        <f t="shared" si="35"/>
        <v>#VALUE!</v>
      </c>
      <c r="V1283" t="str">
        <f t="shared" si="36"/>
        <v>ncer",  frenchName: "Nécromancien",  artwork: "http://wiki.dominionstrategy.com/images/b/b4/NecromancerArt.jpg"</v>
      </c>
    </row>
    <row r="1284" spans="1:22" x14ac:dyDescent="0.25">
      <c r="A1284" t="str">
        <f>IF(AND(MOD(ROW(A1279)-1,3)=0,INDEX(artwork.xlsx!G:G,QUOTIENT(ROW(A1279)-1,3)+2)&lt;&gt;""),"/* "&amp;INDEX(artwork.xlsx!G:G,QUOTIENT(ROW(A1279)-1,3)+2)&amp;" */","  ")&amp;
IF(AND(INDEX(artwork.xlsx!F:F,QUOTIENT(ROW(A1279)-1,3)+2)&lt;&gt;""),"/* "&amp;INDEX(artwork.xlsx!F:F,QUOTIENT(ROW(A1279)-1,3)+2)&amp;" */","  ")&amp;IF(AND(ISERROR(MATCH("},",B1284:B$5003,0)), ISERROR(MATCH("    ];",$A$5:A1280,0))),"];","")</f>
        <v xml:space="preserve">    </v>
      </c>
      <c r="B1284" t="str">
        <f t="shared" si="34"/>
        <v>{</v>
      </c>
      <c r="C1284" s="18" t="str">
        <f>IF(AND(MOD(ROW(A1279)-1,3)=0, INDEX(artwork.xlsx!J:J,QUOTIENT(ROW(A1279)-1,3)+2)&lt;&gt;""),
     artwork.xlsx!$H$1&amp;": """ &amp;SUBSTITUTE(INDEX(artwork.xlsx!H:H,QUOTIENT(ROW(A1279)-1,3)+2)," ","") &amp;""",  " &amp;
     artwork.xlsx!$J$1&amp; ": """ &amp; INDEX(artwork.xlsx!J:J,QUOTIENT(ROW(A1279)-1,3)+2) &amp;""",  " &amp;
     artwork.xlsx!$L$1&amp; ": """ &amp; SUBSTITUTE(IF(LEFT(INDEX(artwork.xlsx!L:L,QUOTIENT(ROW(A1279)-1,3)+2),4)="http","",artwork.xlsx!$M$1) &amp; INDEX(artwork.xlsx!L:L,QUOTIENT(ROW(A1279)-1,3)+2),artwork.xlsx!$N$1,"") &amp; """,",
 IF(AND(MOD(ROW(A1279)-1,3)=1,INDEX(artwork.xlsx!J:J,QUOTIENT(ROW(A1279)-1,3)+2)&lt;&gt;""),
SUBSTITUTE(    artwork.xlsx!$K$1&amp;": '\\n" &amp;
SUBSTITUTE(SUBSTITUTE(SUBSTITUTE(SUBSTITUTE(SUBSTITUTE(INDEX(artwork.xlsx!K:K,QUOTIENT(ROW(A1279)-1,3)+2),"'","\'"),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IF(MOD(ROW(A1279)-1,3)=2,"","")))</f>
        <v>id: "necromancer",  frenchName: "Nécromancien",  artwork: "http://wiki.dominionstrategy.com/images/b/b4/NecromancerArt.jpg",</v>
      </c>
      <c r="J1284" t="s">
        <v>1679</v>
      </c>
      <c r="K1284" t="s">
        <v>2494</v>
      </c>
      <c r="U1284" t="str">
        <f t="shared" si="35"/>
        <v>necromancer</v>
      </c>
      <c r="V1284" t="str">
        <f t="shared" si="36"/>
        <v>&lt;div class="card-text" style="top:12px;"&gt;&lt;div style="position:relative; top:5px;"&gt;&lt;div style="line-height:19px;"&gt;&lt;div style="display:inline;"&gt;&lt;div style="display:inline; font-size:19px;"&gt;  Jouez une carte Action non-Durée&lt;/div&gt;&lt;/div&gt;&lt;br&gt;&lt;div style="display:inline;"&gt;&lt;div style="display:inline; font-size:19px;"&gt;face visible du rebut, en la laissant&lt;/div&gt;&lt;/div&gt;&lt;br&gt;&lt;div style="display:inline;"&gt;&lt;div style="display:inline; font-size:19px;"&gt;en place et en la retournant face&lt;/div&gt;&lt;/div&gt;&lt;br&gt;&lt;div style="display:inline;"&gt;&lt;div style="display:inline; font-size:19px;"&gt;cachée jusqu'à la fin du tour.&lt;/div&gt;&lt;/div&gt;&lt;br&gt;&lt;/div&gt;&lt;/div&gt;&lt;div style="position:relative; top:15px;"&gt;&lt;div style="line-height:20px;"&gt;&lt;div style="display:inline;"&gt;&lt;div style="display:inline; font-size:20px;"&gt;Mise en place : placez les 3&lt;/div&gt;&lt;/div&gt;&lt;br&gt;&lt;div style="display:inline;"&gt;&lt;div style="display:inline; font-size:20px;"&gt;Zombies dans le rebut.&lt;/div&gt;&lt;/div&gt;&lt;br&gt;&lt;/div&gt;&lt;/div&gt;&lt;div class="horizontal-line" style="width:200px; height:2px;margin-top:-35px;"&gt;&lt;/div&gt;&lt;/div&gt;</v>
      </c>
    </row>
    <row r="1285" spans="1:22" ht="150" x14ac:dyDescent="0.25">
      <c r="A1285" t="str">
        <f>IF(AND(MOD(ROW(A1280)-1,3)=0,INDEX(artwork.xlsx!G:G,QUOTIENT(ROW(A1280)-1,3)+2)&lt;&gt;""),"/* "&amp;INDEX(artwork.xlsx!G:G,QUOTIENT(ROW(A1280)-1,3)+2)&amp;" */","  ")&amp;
IF(AND(INDEX(artwork.xlsx!F:F,QUOTIENT(ROW(A1280)-1,3)+2)&lt;&gt;""),"/* "&amp;INDEX(artwork.xlsx!F:F,QUOTIENT(ROW(A1280)-1,3)+2)&amp;" */","  ")&amp;IF(AND(ISERROR(MATCH("},",B1285:B$5003,0)), ISERROR(MATCH("    ];",$A$5:A1284,0))),"];","")</f>
        <v xml:space="preserve">    </v>
      </c>
      <c r="B1285" t="str">
        <f t="shared" si="34"/>
        <v/>
      </c>
      <c r="C1285" s="18" t="str">
        <f>IF(AND(MOD(ROW(A1280)-1,3)=0, INDEX(artwork.xlsx!J:J,QUOTIENT(ROW(A1280)-1,3)+2)&lt;&gt;""),
     artwork.xlsx!$H$1&amp;": """ &amp;SUBSTITUTE(INDEX(artwork.xlsx!H:H,QUOTIENT(ROW(A1280)-1,3)+2)," ","") &amp;""",  " &amp;
     artwork.xlsx!$J$1&amp; ": """ &amp; INDEX(artwork.xlsx!J:J,QUOTIENT(ROW(A1280)-1,3)+2) &amp;""",  " &amp;
     artwork.xlsx!$L$1&amp; ": """ &amp; SUBSTITUTE(IF(LEFT(INDEX(artwork.xlsx!L:L,QUOTIENT(ROW(A1280)-1,3)+2),4)="http","",artwork.xlsx!$M$1) &amp; INDEX(artwork.xlsx!L:L,QUOTIENT(ROW(A1280)-1,3)+2),artwork.xlsx!$N$1,"") &amp; """,",
 IF(AND(MOD(ROW(A1280)-1,3)=1,INDEX(artwork.xlsx!J:J,QUOTIENT(ROW(A1280)-1,3)+2)&lt;&gt;""),
SUBSTITUTE(    artwork.xlsx!$K$1&amp;": '\\n" &amp;
SUBSTITUTE(SUBSTITUTE(SUBSTITUTE(SUBSTITUTE(SUBSTITUTE(INDEX(artwork.xlsx!K:K,QUOTIENT(ROW(A1280)-1,3)+2),"'","\'"),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IF(MOD(ROW(A1280)-1,3)=2,"","")))</f>
        <v>text_html: '\
&lt;div class="card-text" style="top:12px;"&gt;&lt;div style="position:relative; top:5px;"&gt;&lt;div style="line-height:19px;"&gt;\
&lt;div style="display:inline;"&gt;&lt;div style="display:inline; font-size:19px;"&gt;  Jouez une carte Action non-Durée&lt;/div&gt;&lt;/div&gt;&lt;br&gt;\
&lt;div style="display:inline;"&gt;&lt;div style="display:inline; font-size:19px;"&gt;face visible du rebut, en la laissant&lt;/div&gt;&lt;/div&gt;&lt;br&gt;\
&lt;div style="display:inline;"&gt;&lt;div style="display:inline; font-size:19px;"&gt;en place et en la retournant face&lt;/div&gt;&lt;/div&gt;&lt;br&gt;\
&lt;div style="display:inline;"&gt;&lt;div style="display:inline; font-size:19px;"&gt;cachée jusqu\'à la fin du tour.&lt;/div&gt;&lt;/div&gt;&lt;br&gt;\
&lt;/div&gt;&lt;/div&gt;&lt;div style="position:relative; top:15px;"&gt;&lt;div style="line-height:20px;"&gt;\
&lt;div style="display:inline;"&gt;&lt;div style="display:inline; font-size:20px;"&gt;Mise en place : placez les 3&lt;/div&gt;&lt;/div&gt;&lt;br&gt;\
&lt;div style="display:inline;"&gt;&lt;div style="display:inline; font-size:20px;"&gt;Zombies dans le rebut.&lt;/div&gt;&lt;/div&gt;&lt;br&gt;\
&lt;/div&gt;&lt;/div&gt;&lt;div class="horizontal-line" style="width:200px; height:2px;margin-top:-35px;"&gt;&lt;/div&gt;&lt;/div&gt;'</v>
      </c>
      <c r="K1285" t="s">
        <v>2495</v>
      </c>
      <c r="U1285" t="e">
        <f t="shared" si="35"/>
        <v>#VALUE!</v>
      </c>
      <c r="V1285" t="e">
        <f t="shared" si="36"/>
        <v>#VALUE!</v>
      </c>
    </row>
    <row r="1286" spans="1:22" x14ac:dyDescent="0.25">
      <c r="A1286" t="str">
        <f>IF(AND(MOD(ROW(A1281)-1,3)=0,INDEX(artwork.xlsx!G:G,QUOTIENT(ROW(A1281)-1,3)+2)&lt;&gt;""),"/* "&amp;INDEX(artwork.xlsx!G:G,QUOTIENT(ROW(A1281)-1,3)+2)&amp;" */","  ")&amp;
IF(AND(INDEX(artwork.xlsx!F:F,QUOTIENT(ROW(A1281)-1,3)+2)&lt;&gt;""),"/* "&amp;INDEX(artwork.xlsx!F:F,QUOTIENT(ROW(A1281)-1,3)+2)&amp;" */","  ")&amp;IF(AND(ISERROR(MATCH("},",B1286:B$5003,0)), ISERROR(MATCH("    ];",$A$5:A1282,0))),"];","")</f>
        <v xml:space="preserve">    </v>
      </c>
      <c r="B1286" t="str">
        <f t="shared" si="34"/>
        <v>},</v>
      </c>
      <c r="C1286" s="18" t="str">
        <f>IF(AND(MOD(ROW(A1281)-1,3)=0, INDEX(artwork.xlsx!J:J,QUOTIENT(ROW(A1281)-1,3)+2)&lt;&gt;""),
     artwork.xlsx!$H$1&amp;": """ &amp;SUBSTITUTE(INDEX(artwork.xlsx!H:H,QUOTIENT(ROW(A1281)-1,3)+2)," ","") &amp;""",  " &amp;
     artwork.xlsx!$J$1&amp; ": """ &amp; INDEX(artwork.xlsx!J:J,QUOTIENT(ROW(A1281)-1,3)+2) &amp;""",  " &amp;
     artwork.xlsx!$L$1&amp; ": """ &amp; SUBSTITUTE(IF(LEFT(INDEX(artwork.xlsx!L:L,QUOTIENT(ROW(A1281)-1,3)+2),4)="http","",artwork.xlsx!$M$1) &amp; INDEX(artwork.xlsx!L:L,QUOTIENT(ROW(A1281)-1,3)+2),artwork.xlsx!$N$1,"") &amp; """,",
 IF(AND(MOD(ROW(A1281)-1,3)=1,INDEX(artwork.xlsx!J:J,QUOTIENT(ROW(A1281)-1,3)+2)&lt;&gt;""),
SUBSTITUTE(    artwork.xlsx!$K$1&amp;": '\\n" &amp;
SUBSTITUTE(SUBSTITUTE(SUBSTITUTE(SUBSTITUTE(SUBSTITUTE(INDEX(artwork.xlsx!K:K,QUOTIENT(ROW(A1281)-1,3)+2),"'","\'"),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IF(MOD(ROW(A1281)-1,3)=2,"","")))</f>
        <v/>
      </c>
      <c r="J1286" t="s">
        <v>2088</v>
      </c>
      <c r="U1286" t="e">
        <f t="shared" si="35"/>
        <v>#VALUE!</v>
      </c>
      <c r="V1286" t="str">
        <f t="shared" si="36"/>
        <v>d",  frenchName: "Berger",  artwork: "http://wiki.dominionstrategy.com/images/d/da/ShepherdArt.jpg"</v>
      </c>
    </row>
    <row r="1287" spans="1:22" x14ac:dyDescent="0.25">
      <c r="A1287" t="str">
        <f>IF(AND(MOD(ROW(A1282)-1,3)=0,INDEX(artwork.xlsx!G:G,QUOTIENT(ROW(A1282)-1,3)+2)&lt;&gt;""),"/* "&amp;INDEX(artwork.xlsx!G:G,QUOTIENT(ROW(A1282)-1,3)+2)&amp;" */","  ")&amp;
IF(AND(INDEX(artwork.xlsx!F:F,QUOTIENT(ROW(A1282)-1,3)+2)&lt;&gt;""),"/* "&amp;INDEX(artwork.xlsx!F:F,QUOTIENT(ROW(A1282)-1,3)+2)&amp;" */","  ")&amp;IF(AND(ISERROR(MATCH("},",B1287:B$5003,0)), ISERROR(MATCH("    ];",$A$5:A1283,0))),"];","")</f>
        <v xml:space="preserve">    </v>
      </c>
      <c r="B1287" t="str">
        <f t="shared" si="34"/>
        <v>{</v>
      </c>
      <c r="C1287" s="18" t="str">
        <f>IF(AND(MOD(ROW(A1282)-1,3)=0, INDEX(artwork.xlsx!J:J,QUOTIENT(ROW(A1282)-1,3)+2)&lt;&gt;""),
     artwork.xlsx!$H$1&amp;": """ &amp;SUBSTITUTE(INDEX(artwork.xlsx!H:H,QUOTIENT(ROW(A1282)-1,3)+2)," ","") &amp;""",  " &amp;
     artwork.xlsx!$J$1&amp; ": """ &amp; INDEX(artwork.xlsx!J:J,QUOTIENT(ROW(A1282)-1,3)+2) &amp;""",  " &amp;
     artwork.xlsx!$L$1&amp; ": """ &amp; SUBSTITUTE(IF(LEFT(INDEX(artwork.xlsx!L:L,QUOTIENT(ROW(A1282)-1,3)+2),4)="http","",artwork.xlsx!$M$1) &amp; INDEX(artwork.xlsx!L:L,QUOTIENT(ROW(A1282)-1,3)+2),artwork.xlsx!$N$1,"") &amp; """,",
 IF(AND(MOD(ROW(A1282)-1,3)=1,INDEX(artwork.xlsx!J:J,QUOTIENT(ROW(A1282)-1,3)+2)&lt;&gt;""),
SUBSTITUTE(    artwork.xlsx!$K$1&amp;": '\\n" &amp;
SUBSTITUTE(SUBSTITUTE(SUBSTITUTE(SUBSTITUTE(SUBSTITUTE(INDEX(artwork.xlsx!K:K,QUOTIENT(ROW(A1282)-1,3)+2),"'","\'"),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IF(MOD(ROW(A1282)-1,3)=2,"","")))</f>
        <v>id: "shepherd",  frenchName: "Berger",  artwork: "http://wiki.dominionstrategy.com/images/d/da/ShepherdArt.jpg",</v>
      </c>
      <c r="J1287" t="s">
        <v>1679</v>
      </c>
      <c r="K1287" t="s">
        <v>2496</v>
      </c>
      <c r="U1287" t="str">
        <f t="shared" si="35"/>
        <v>shepherd</v>
      </c>
      <c r="V1287" t="str">
        <f t="shared" si="36"/>
        <v>&lt;div class="card-text" style="top:20px;"&gt;&lt;div style="font-weight: bold;"&gt;&lt;div style="line-height:28px;"&gt;&lt;div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font-size:20px;"&gt;Défaussez en les dévoilant autant&lt;/div&gt;&lt;/div&gt;&lt;br&gt;&lt;div style="display:inline;"&gt;&lt;div style="display:inline; font-size:20px;"&gt;de cartes Victoire que souhaité.&lt;/div&gt;&lt;/div&gt;&lt;br&gt;&lt;div style="display:inline;"&gt;&lt;div style="display:inline; font-size:20px;"&gt;&lt;div style="display: inline; font-weight: bold;"&gt;+2 Cartes&lt;/div&gt; par carte défaussée.&lt;/div&gt;&lt;/div&gt;&lt;br&gt;&lt;/div&gt;&lt;/div&gt;&lt;div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Pâturage&lt;/div&gt;&lt;/div&gt;&lt;/div&gt;&lt;br&gt;&lt;/div&gt;&lt;/div&gt;&lt;/div&gt;</v>
      </c>
    </row>
    <row r="1288" spans="1:22" ht="150" x14ac:dyDescent="0.25">
      <c r="A1288" t="str">
        <f>IF(AND(MOD(ROW(A1283)-1,3)=0,INDEX(artwork.xlsx!G:G,QUOTIENT(ROW(A1283)-1,3)+2)&lt;&gt;""),"/* "&amp;INDEX(artwork.xlsx!G:G,QUOTIENT(ROW(A1283)-1,3)+2)&amp;" */","  ")&amp;
IF(AND(INDEX(artwork.xlsx!F:F,QUOTIENT(ROW(A1283)-1,3)+2)&lt;&gt;""),"/* "&amp;INDEX(artwork.xlsx!F:F,QUOTIENT(ROW(A1283)-1,3)+2)&amp;" */","  ")&amp;IF(AND(ISERROR(MATCH("},",B1288:B$5003,0)), ISERROR(MATCH("    ];",$A$5:A1287,0))),"];","")</f>
        <v xml:space="preserve">    </v>
      </c>
      <c r="B1288" t="str">
        <f t="shared" si="34"/>
        <v/>
      </c>
      <c r="C1288" s="18" t="str">
        <f>IF(AND(MOD(ROW(A1283)-1,3)=0, INDEX(artwork.xlsx!J:J,QUOTIENT(ROW(A1283)-1,3)+2)&lt;&gt;""),
     artwork.xlsx!$H$1&amp;": """ &amp;SUBSTITUTE(INDEX(artwork.xlsx!H:H,QUOTIENT(ROW(A1283)-1,3)+2)," ","") &amp;""",  " &amp;
     artwork.xlsx!$J$1&amp; ": """ &amp; INDEX(artwork.xlsx!J:J,QUOTIENT(ROW(A1283)-1,3)+2) &amp;""",  " &amp;
     artwork.xlsx!$L$1&amp; ": """ &amp; SUBSTITUTE(IF(LEFT(INDEX(artwork.xlsx!L:L,QUOTIENT(ROW(A1283)-1,3)+2),4)="http","",artwork.xlsx!$M$1) &amp; INDEX(artwork.xlsx!L:L,QUOTIENT(ROW(A1283)-1,3)+2),artwork.xlsx!$N$1,"") &amp; """,",
 IF(AND(MOD(ROW(A1283)-1,3)=1,INDEX(artwork.xlsx!J:J,QUOTIENT(ROW(A1283)-1,3)+2)&lt;&gt;""),
SUBSTITUTE(    artwork.xlsx!$K$1&amp;": '\\n" &amp;
SUBSTITUTE(SUBSTITUTE(SUBSTITUTE(SUBSTITUTE(SUBSTITUTE(INDEX(artwork.xlsx!K:K,QUOTIENT(ROW(A1283)-1,3)+2),"'","\'"),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IF(MOD(ROW(A1283)-1,3)=2,"","")))</f>
        <v>text_html: '\
&lt;div class="card-text" style="top:20px;"&gt;&lt;div style="font-weight: bold;"&gt;&lt;div style="line-height:28px;"&gt;\
&lt;div style="display:inline;"&gt;&lt;div style="display:inline; font-size:28px;"&gt;+1 Action&lt;/div&gt;&lt;/div&gt;&lt;br&gt;\
&lt;/div&gt;&lt;/div&gt;&lt;div style="position:relative; top:5px;"&gt;&lt;div style="line-height:20px;"&gt;\
&lt;div style="display:inline;"&gt;&lt;div style="display:inline; font-size:20px;"&gt;Défaussez en les dévoilant autant&lt;/div&gt;&lt;/div&gt;&lt;br&gt;\
&lt;div style="display:inline;"&gt;&lt;div style="display:inline; font-size:20px;"&gt;de cartes Victoire que souhaité.&lt;/div&gt;&lt;/div&gt;&lt;br&gt;\
&lt;div style="display:inline;"&gt;&lt;div style="display:inline; font-size:20px;"&gt;&lt;div style="display: inline; font-weight: bold;"&gt;+2 Cartes&lt;/div&gt; par carte défaussée.&lt;/div&gt;&lt;/div&gt;&lt;br&gt;\
&lt;/div&gt;&lt;/div&gt;&lt;div class="card-text" style="position:absolute; top:135px;"&gt;&lt;div style="line-height:19px;"&gt;\
&lt;div style="display:inline;"&gt;&lt;div style="display:inline; font-size:18px;"&gt;&lt;div style="display: inline; font-style: italic;"&gt;Patrimoine : Pâturage&lt;/div&gt;&lt;/div&gt;&lt;/div&gt;&lt;br&gt;\
&lt;/div&gt;&lt;/div&gt;&lt;/div&gt;'</v>
      </c>
      <c r="K1288" t="s">
        <v>2497</v>
      </c>
      <c r="U1288" t="e">
        <f t="shared" si="35"/>
        <v>#VALUE!</v>
      </c>
      <c r="V1288" t="e">
        <f t="shared" si="36"/>
        <v>#VALUE!</v>
      </c>
    </row>
    <row r="1289" spans="1:22" x14ac:dyDescent="0.25">
      <c r="A1289" t="str">
        <f>IF(AND(MOD(ROW(A1284)-1,3)=0,INDEX(artwork.xlsx!G:G,QUOTIENT(ROW(A1284)-1,3)+2)&lt;&gt;""),"/* "&amp;INDEX(artwork.xlsx!G:G,QUOTIENT(ROW(A1284)-1,3)+2)&amp;" */","  ")&amp;
IF(AND(INDEX(artwork.xlsx!F:F,QUOTIENT(ROW(A1284)-1,3)+2)&lt;&gt;""),"/* "&amp;INDEX(artwork.xlsx!F:F,QUOTIENT(ROW(A1284)-1,3)+2)&amp;" */","  ")&amp;IF(AND(ISERROR(MATCH("},",B1289:B$5003,0)), ISERROR(MATCH("    ];",$A$5:A1285,0))),"];","")</f>
        <v xml:space="preserve">    </v>
      </c>
      <c r="B1289" t="str">
        <f t="shared" si="34"/>
        <v>},</v>
      </c>
      <c r="C1289" s="18" t="str">
        <f>IF(AND(MOD(ROW(A1284)-1,3)=0, INDEX(artwork.xlsx!J:J,QUOTIENT(ROW(A1284)-1,3)+2)&lt;&gt;""),
     artwork.xlsx!$H$1&amp;": """ &amp;SUBSTITUTE(INDEX(artwork.xlsx!H:H,QUOTIENT(ROW(A1284)-1,3)+2)," ","") &amp;""",  " &amp;
     artwork.xlsx!$J$1&amp; ": """ &amp; INDEX(artwork.xlsx!J:J,QUOTIENT(ROW(A1284)-1,3)+2) &amp;""",  " &amp;
     artwork.xlsx!$L$1&amp; ": """ &amp; SUBSTITUTE(IF(LEFT(INDEX(artwork.xlsx!L:L,QUOTIENT(ROW(A1284)-1,3)+2),4)="http","",artwork.xlsx!$M$1) &amp; INDEX(artwork.xlsx!L:L,QUOTIENT(ROW(A1284)-1,3)+2),artwork.xlsx!$N$1,"") &amp; """,",
 IF(AND(MOD(ROW(A1284)-1,3)=1,INDEX(artwork.xlsx!J:J,QUOTIENT(ROW(A1284)-1,3)+2)&lt;&gt;""),
SUBSTITUTE(    artwork.xlsx!$K$1&amp;": '\\n" &amp;
SUBSTITUTE(SUBSTITUTE(SUBSTITUTE(SUBSTITUTE(SUBSTITUTE(INDEX(artwork.xlsx!K:K,QUOTIENT(ROW(A1284)-1,3)+2),"'","\'"),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IF(MOD(ROW(A1284)-1,3)=2,"","")))</f>
        <v/>
      </c>
      <c r="J1289" t="s">
        <v>2088</v>
      </c>
      <c r="U1289" t="e">
        <f t="shared" si="35"/>
        <v>#VALUE!</v>
      </c>
      <c r="V1289" t="str">
        <f t="shared" si="36"/>
        <v xml:space="preserve">  frenchName: "Malandrin",  artwork: "http://wiki.dominionstrategy.com/images/3/3f/SkulkArt.jpg"</v>
      </c>
    </row>
    <row r="1290" spans="1:22" x14ac:dyDescent="0.25">
      <c r="A1290" t="str">
        <f>IF(AND(MOD(ROW(A1285)-1,3)=0,INDEX(artwork.xlsx!G:G,QUOTIENT(ROW(A1285)-1,3)+2)&lt;&gt;""),"/* "&amp;INDEX(artwork.xlsx!G:G,QUOTIENT(ROW(A1285)-1,3)+2)&amp;" */","  ")&amp;
IF(AND(INDEX(artwork.xlsx!F:F,QUOTIENT(ROW(A1285)-1,3)+2)&lt;&gt;""),"/* "&amp;INDEX(artwork.xlsx!F:F,QUOTIENT(ROW(A1285)-1,3)+2)&amp;" */","  ")&amp;IF(AND(ISERROR(MATCH("},",B1290:B$5003,0)), ISERROR(MATCH("    ];",$A$5:A1286,0))),"];","")</f>
        <v xml:space="preserve">    </v>
      </c>
      <c r="B1290" t="str">
        <f t="shared" si="34"/>
        <v>{</v>
      </c>
      <c r="C1290" s="18" t="str">
        <f>IF(AND(MOD(ROW(A1285)-1,3)=0, INDEX(artwork.xlsx!J:J,QUOTIENT(ROW(A1285)-1,3)+2)&lt;&gt;""),
     artwork.xlsx!$H$1&amp;": """ &amp;SUBSTITUTE(INDEX(artwork.xlsx!H:H,QUOTIENT(ROW(A1285)-1,3)+2)," ","") &amp;""",  " &amp;
     artwork.xlsx!$J$1&amp; ": """ &amp; INDEX(artwork.xlsx!J:J,QUOTIENT(ROW(A1285)-1,3)+2) &amp;""",  " &amp;
     artwork.xlsx!$L$1&amp; ": """ &amp; SUBSTITUTE(IF(LEFT(INDEX(artwork.xlsx!L:L,QUOTIENT(ROW(A1285)-1,3)+2),4)="http","",artwork.xlsx!$M$1) &amp; INDEX(artwork.xlsx!L:L,QUOTIENT(ROW(A1285)-1,3)+2),artwork.xlsx!$N$1,"") &amp; """,",
 IF(AND(MOD(ROW(A1285)-1,3)=1,INDEX(artwork.xlsx!J:J,QUOTIENT(ROW(A1285)-1,3)+2)&lt;&gt;""),
SUBSTITUTE(    artwork.xlsx!$K$1&amp;": '\\n" &amp;
SUBSTITUTE(SUBSTITUTE(SUBSTITUTE(SUBSTITUTE(SUBSTITUTE(INDEX(artwork.xlsx!K:K,QUOTIENT(ROW(A1285)-1,3)+2),"'","\'"),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IF(MOD(ROW(A1285)-1,3)=2,"","")))</f>
        <v>id: "skulk",  frenchName: "Malandrin",  artwork: "http://wiki.dominionstrategy.com/images/3/3f/SkulkArt.jpg",</v>
      </c>
      <c r="J1290" t="s">
        <v>1679</v>
      </c>
      <c r="K1290" t="s">
        <v>2498</v>
      </c>
      <c r="U1290" t="str">
        <f t="shared" si="35"/>
        <v>skulk</v>
      </c>
      <c r="V1290" t="str">
        <f t="shared" si="36"/>
        <v>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style="line-height:21px;"&gt;&lt;div style="display:inline;"&gt;&lt;div style="display:inline; font-size:21px;"&gt;Tous vos adversaires appliquent&lt;/div&gt;&lt;/div&gt;&lt;br&gt;&lt;div style="display:inline;"&gt;&lt;div style="display:inline; font-size:21px;"&gt;le prochain Sortilège.&lt;/div&gt;&lt;/div&gt;&lt;br&gt;&lt;/div&gt;&lt;/div&gt;&lt;div class="horizontal-line" style="width:200px; height:3px;margin-top:15px;"&gt;&lt;/div&gt;&lt;div style="position:relative; top:7px;"&gt;&lt;div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 Or.&lt;/div&gt;&lt;/div&gt;&lt;br&gt;&lt;/div&gt;&lt;/div&gt;&lt;/div&gt;</v>
      </c>
    </row>
    <row r="1291" spans="1:22" ht="150" x14ac:dyDescent="0.25">
      <c r="A1291" t="str">
        <f>IF(AND(MOD(ROW(A1286)-1,3)=0,INDEX(artwork.xlsx!G:G,QUOTIENT(ROW(A1286)-1,3)+2)&lt;&gt;""),"/* "&amp;INDEX(artwork.xlsx!G:G,QUOTIENT(ROW(A1286)-1,3)+2)&amp;" */","  ")&amp;
IF(AND(INDEX(artwork.xlsx!F:F,QUOTIENT(ROW(A1286)-1,3)+2)&lt;&gt;""),"/* "&amp;INDEX(artwork.xlsx!F:F,QUOTIENT(ROW(A1286)-1,3)+2)&amp;" */","  ")&amp;IF(AND(ISERROR(MATCH("},",B1291:B$5003,0)), ISERROR(MATCH("    ];",$A$5:A1290,0))),"];","")</f>
        <v xml:space="preserve">    </v>
      </c>
      <c r="B1291" t="str">
        <f t="shared" si="34"/>
        <v/>
      </c>
      <c r="C1291" s="18" t="str">
        <f>IF(AND(MOD(ROW(A1286)-1,3)=0, INDEX(artwork.xlsx!J:J,QUOTIENT(ROW(A1286)-1,3)+2)&lt;&gt;""),
     artwork.xlsx!$H$1&amp;": """ &amp;SUBSTITUTE(INDEX(artwork.xlsx!H:H,QUOTIENT(ROW(A1286)-1,3)+2)," ","") &amp;""",  " &amp;
     artwork.xlsx!$J$1&amp; ": """ &amp; INDEX(artwork.xlsx!J:J,QUOTIENT(ROW(A1286)-1,3)+2) &amp;""",  " &amp;
     artwork.xlsx!$L$1&amp; ": """ &amp; SUBSTITUTE(IF(LEFT(INDEX(artwork.xlsx!L:L,QUOTIENT(ROW(A1286)-1,3)+2),4)="http","",artwork.xlsx!$M$1) &amp; INDEX(artwork.xlsx!L:L,QUOTIENT(ROW(A1286)-1,3)+2),artwork.xlsx!$N$1,"") &amp; """,",
 IF(AND(MOD(ROW(A1286)-1,3)=1,INDEX(artwork.xlsx!J:J,QUOTIENT(ROW(A1286)-1,3)+2)&lt;&gt;""),
SUBSTITUTE(    artwork.xlsx!$K$1&amp;": '\\n" &amp;
SUBSTITUTE(SUBSTITUTE(SUBSTITUTE(SUBSTITUTE(SUBSTITUTE(INDEX(artwork.xlsx!K:K,QUOTIENT(ROW(A1286)-1,3)+2),"'","\'"),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IF(MOD(ROW(A1286)-1,3)=2,"","")))</f>
        <v>text_html: '\
&lt;div class="card-text" style="top:20px;"&gt;&lt;div style="position:relative; top:-5px;"&gt;&lt;div style="font-weight: bold;"&gt;\
&lt;div style="display:inline;"&gt;&lt;div style="display:inline; font-size:28px;"&gt;+1 Achat&lt;/div&gt;&lt;/div&gt;&lt;br&gt;\
&lt;/div&gt;&lt;/div&gt;&lt;div style="position:relative; top:0px;"&gt;&lt;div style="line-height:21px;"&gt;\
&lt;div style="display:inline;"&gt;&lt;div style="display:inline; font-size:21px;"&gt;Tous vos adversaires appliquent&lt;/div&gt;&lt;/div&gt;&lt;br&gt;\
&lt;div style="display:inline;"&gt;&lt;div style="display:inline; font-size:21px;"&gt;le prochain Sortilège.&lt;/div&gt;&lt;/div&gt;&lt;br&gt;\
&lt;/div&gt;&lt;/div&gt;&lt;div class="horizontal-line" style="width:200px; height:3px;margin-top:15px;"&gt;&lt;/div&gt;&lt;div style="position:relative; top:7px;"&gt;&lt;div style="line-height:21px;"&gt;\
&lt;div style="display:inline;"&gt;&lt;div style="display:inline; font-size:21px;"&gt;Quand vous recevez cette carte,&lt;/div&gt;&lt;/div&gt;&lt;br&gt;\
&lt;div style="display:inline;"&gt;&lt;div style="display:inline; font-size:21px;"&gt;recevez un Or.&lt;/div&gt;&lt;/div&gt;&lt;br&gt;\
&lt;/div&gt;&lt;/div&gt;&lt;/div&gt;'</v>
      </c>
      <c r="K1291" t="s">
        <v>2499</v>
      </c>
      <c r="U1291" t="e">
        <f t="shared" si="35"/>
        <v>#VALUE!</v>
      </c>
      <c r="V1291" t="e">
        <f t="shared" si="36"/>
        <v>#VALUE!</v>
      </c>
    </row>
    <row r="1292" spans="1:22" x14ac:dyDescent="0.25">
      <c r="A1292" t="str">
        <f>IF(AND(MOD(ROW(A1287)-1,3)=0,INDEX(artwork.xlsx!G:G,QUOTIENT(ROW(A1287)-1,3)+2)&lt;&gt;""),"/* "&amp;INDEX(artwork.xlsx!G:G,QUOTIENT(ROW(A1287)-1,3)+2)&amp;" */","  ")&amp;
IF(AND(INDEX(artwork.xlsx!F:F,QUOTIENT(ROW(A1287)-1,3)+2)&lt;&gt;""),"/* "&amp;INDEX(artwork.xlsx!F:F,QUOTIENT(ROW(A1287)-1,3)+2)&amp;" */","  ")&amp;IF(AND(ISERROR(MATCH("},",B1292:B$5003,0)), ISERROR(MATCH("    ];",$A$5:A1288,0))),"];","")</f>
        <v xml:space="preserve">    </v>
      </c>
      <c r="B1292" t="str">
        <f t="shared" si="34"/>
        <v>},</v>
      </c>
      <c r="C1292" s="18" t="str">
        <f>IF(AND(MOD(ROW(A1287)-1,3)=0, INDEX(artwork.xlsx!J:J,QUOTIENT(ROW(A1287)-1,3)+2)&lt;&gt;""),
     artwork.xlsx!$H$1&amp;": """ &amp;SUBSTITUTE(INDEX(artwork.xlsx!H:H,QUOTIENT(ROW(A1287)-1,3)+2)," ","") &amp;""",  " &amp;
     artwork.xlsx!$J$1&amp; ": """ &amp; INDEX(artwork.xlsx!J:J,QUOTIENT(ROW(A1287)-1,3)+2) &amp;""",  " &amp;
     artwork.xlsx!$L$1&amp; ": """ &amp; SUBSTITUTE(IF(LEFT(INDEX(artwork.xlsx!L:L,QUOTIENT(ROW(A1287)-1,3)+2),4)="http","",artwork.xlsx!$M$1) &amp; INDEX(artwork.xlsx!L:L,QUOTIENT(ROW(A1287)-1,3)+2),artwork.xlsx!$N$1,"") &amp; """,",
 IF(AND(MOD(ROW(A1287)-1,3)=1,INDEX(artwork.xlsx!J:J,QUOTIENT(ROW(A1287)-1,3)+2)&lt;&gt;""),
SUBSTITUTE(    artwork.xlsx!$K$1&amp;": '\\n" &amp;
SUBSTITUTE(SUBSTITUTE(SUBSTITUTE(SUBSTITUTE(SUBSTITUTE(INDEX(artwork.xlsx!K:K,QUOTIENT(ROW(A1287)-1,3)+2),"'","\'"),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IF(MOD(ROW(A1287)-1,3)=2,"","")))</f>
        <v/>
      </c>
      <c r="J1292" t="s">
        <v>2088</v>
      </c>
      <c r="U1292" t="e">
        <f t="shared" si="35"/>
        <v>#VALUE!</v>
      </c>
      <c r="V1292" t="str">
        <f t="shared" si="36"/>
        <v>",  frenchName: "Cordonnier",  artwork: "http://wiki.dominionstrategy.com/images/3/3d/CobblerArt.jpg"</v>
      </c>
    </row>
    <row r="1293" spans="1:22" x14ac:dyDescent="0.25">
      <c r="A1293" t="str">
        <f>IF(AND(MOD(ROW(A1288)-1,3)=0,INDEX(artwork.xlsx!G:G,QUOTIENT(ROW(A1288)-1,3)+2)&lt;&gt;""),"/* "&amp;INDEX(artwork.xlsx!G:G,QUOTIENT(ROW(A1288)-1,3)+2)&amp;" */","  ")&amp;
IF(AND(INDEX(artwork.xlsx!F:F,QUOTIENT(ROW(A1288)-1,3)+2)&lt;&gt;""),"/* "&amp;INDEX(artwork.xlsx!F:F,QUOTIENT(ROW(A1288)-1,3)+2)&amp;" */","  ")&amp;IF(AND(ISERROR(MATCH("},",B1293:B$5003,0)), ISERROR(MATCH("    ];",$A$5:A1289,0))),"];","")</f>
        <v xml:space="preserve">    </v>
      </c>
      <c r="B1293" t="str">
        <f t="shared" si="34"/>
        <v>{</v>
      </c>
      <c r="C1293" s="18" t="str">
        <f>IF(AND(MOD(ROW(A1288)-1,3)=0, INDEX(artwork.xlsx!J:J,QUOTIENT(ROW(A1288)-1,3)+2)&lt;&gt;""),
     artwork.xlsx!$H$1&amp;": """ &amp;SUBSTITUTE(INDEX(artwork.xlsx!H:H,QUOTIENT(ROW(A1288)-1,3)+2)," ","") &amp;""",  " &amp;
     artwork.xlsx!$J$1&amp; ": """ &amp; INDEX(artwork.xlsx!J:J,QUOTIENT(ROW(A1288)-1,3)+2) &amp;""",  " &amp;
     artwork.xlsx!$L$1&amp; ": """ &amp; SUBSTITUTE(IF(LEFT(INDEX(artwork.xlsx!L:L,QUOTIENT(ROW(A1288)-1,3)+2),4)="http","",artwork.xlsx!$M$1) &amp; INDEX(artwork.xlsx!L:L,QUOTIENT(ROW(A1288)-1,3)+2),artwork.xlsx!$N$1,"") &amp; """,",
 IF(AND(MOD(ROW(A1288)-1,3)=1,INDEX(artwork.xlsx!J:J,QUOTIENT(ROW(A1288)-1,3)+2)&lt;&gt;""),
SUBSTITUTE(    artwork.xlsx!$K$1&amp;": '\\n" &amp;
SUBSTITUTE(SUBSTITUTE(SUBSTITUTE(SUBSTITUTE(SUBSTITUTE(INDEX(artwork.xlsx!K:K,QUOTIENT(ROW(A1288)-1,3)+2),"'","\'"),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IF(MOD(ROW(A1288)-1,3)=2,"","")))</f>
        <v>id: "cobbler",  frenchName: "Cordonnier",  artwork: "http://wiki.dominionstrategy.com/images/3/3d/CobblerArt.jpg",</v>
      </c>
      <c r="J1293" t="s">
        <v>1679</v>
      </c>
      <c r="K1293" t="s">
        <v>2500</v>
      </c>
      <c r="U1293" t="str">
        <f t="shared" si="35"/>
        <v>cobbler</v>
      </c>
      <c r="V1293" t="str">
        <f t="shared" si="36"/>
        <v>&lt;div class="card-text" style="top:47px;"&gt;&lt;div style="position:relative; top:10px;"&gt;&lt;div style="line-height:20px;"&gt;&lt;div style="display:inline;"&gt;&lt;div style="display:inline; font-size:20px;"&gt;Au début de votre prochain tour,&lt;/div&gt;&lt;/div&gt;&lt;br&gt;&lt;div style="display:inline;"&gt;&lt;div style="display:inline; font-size:20px;"&gt;recevez en main une carte coûtant&lt;/div&gt;&lt;/div&gt;&lt;br&gt;&lt;div style="display:inline;"&gt;&lt;div style="display:inline; font-size:20px;"&gt;jusqu'à      .&lt;/div&gt;&lt;/div&gt;&lt;br&gt;&lt;/div&gt;&lt;div class="card-text-coin-icon" style="transform:scale(0.2); top:47px; display: inline;left:158px;"&gt;&lt;div class="card-text-coin-text-container" style="display:inline;"&gt;&lt;div class="card-text-coin-text" style="color: black; display:inline; top:8px;"&gt;4&lt;/div&gt;&lt;/div&gt;&lt;/div&gt;&lt;/div&gt;&lt;/div&gt;</v>
      </c>
    </row>
    <row r="1294" spans="1:22" ht="135" x14ac:dyDescent="0.25">
      <c r="A1294" t="str">
        <f>IF(AND(MOD(ROW(A1289)-1,3)=0,INDEX(artwork.xlsx!G:G,QUOTIENT(ROW(A1289)-1,3)+2)&lt;&gt;""),"/* "&amp;INDEX(artwork.xlsx!G:G,QUOTIENT(ROW(A1289)-1,3)+2)&amp;" */","  ")&amp;
IF(AND(INDEX(artwork.xlsx!F:F,QUOTIENT(ROW(A1289)-1,3)+2)&lt;&gt;""),"/* "&amp;INDEX(artwork.xlsx!F:F,QUOTIENT(ROW(A1289)-1,3)+2)&amp;" */","  ")&amp;IF(AND(ISERROR(MATCH("},",B1294:B$5003,0)), ISERROR(MATCH("    ];",$A$5:A1293,0))),"];","")</f>
        <v xml:space="preserve">    </v>
      </c>
      <c r="B1294" t="str">
        <f t="shared" si="34"/>
        <v/>
      </c>
      <c r="C1294" s="18" t="str">
        <f>IF(AND(MOD(ROW(A1289)-1,3)=0, INDEX(artwork.xlsx!J:J,QUOTIENT(ROW(A1289)-1,3)+2)&lt;&gt;""),
     artwork.xlsx!$H$1&amp;": """ &amp;SUBSTITUTE(INDEX(artwork.xlsx!H:H,QUOTIENT(ROW(A1289)-1,3)+2)," ","") &amp;""",  " &amp;
     artwork.xlsx!$J$1&amp; ": """ &amp; INDEX(artwork.xlsx!J:J,QUOTIENT(ROW(A1289)-1,3)+2) &amp;""",  " &amp;
     artwork.xlsx!$L$1&amp; ": """ &amp; SUBSTITUTE(IF(LEFT(INDEX(artwork.xlsx!L:L,QUOTIENT(ROW(A1289)-1,3)+2),4)="http","",artwork.xlsx!$M$1) &amp; INDEX(artwork.xlsx!L:L,QUOTIENT(ROW(A1289)-1,3)+2),artwork.xlsx!$N$1,"") &amp; """,",
 IF(AND(MOD(ROW(A1289)-1,3)=1,INDEX(artwork.xlsx!J:J,QUOTIENT(ROW(A1289)-1,3)+2)&lt;&gt;""),
SUBSTITUTE(    artwork.xlsx!$K$1&amp;": '\\n" &amp;
SUBSTITUTE(SUBSTITUTE(SUBSTITUTE(SUBSTITUTE(SUBSTITUTE(INDEX(artwork.xlsx!K:K,QUOTIENT(ROW(A1289)-1,3)+2),"'","\'"),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IF(MOD(ROW(A1289)-1,3)=2,"","")))</f>
        <v>text_html: '\
&lt;div class="card-text" style="top:47px;"&gt;&lt;div style="position:relative; top:10px;"&gt;&lt;div style="line-height:20px;"&gt;\
&lt;div style="display:inline;"&gt;&lt;div style="display:inline; font-size:20px;"&gt;Au début de votre prochain tour,&lt;/div&gt;&lt;/div&gt;&lt;br&gt;\
&lt;div style="display:inline;"&gt;&lt;div style="display:inline; font-size:20px;"&gt;recevez en main une carte coûtant&lt;/div&gt;&lt;/div&gt;&lt;br&gt;\
&lt;div style="display:inline;"&gt;&lt;div style="display:inline; font-size:20px;"&gt;jusqu\'à      .&lt;/div&gt;&lt;/div&gt;&lt;br&gt;\
&lt;/div&gt;\
&lt;div class="card-text-coin-icon" style="transform:scale(0.2); top:47px; display: inline;left:158px;"&gt;\
&lt;div class="card-text-coin-text-container" style="display:inline;"&gt;\
&lt;div class="card-text-coin-text" style="color: black; display:inline; top:8px;"&gt;4&lt;/div&gt;&lt;/div&gt;&lt;/div&gt;&lt;/div&gt;&lt;/div&gt;'</v>
      </c>
      <c r="K1294" t="s">
        <v>2501</v>
      </c>
      <c r="U1294" t="e">
        <f t="shared" si="35"/>
        <v>#VALUE!</v>
      </c>
      <c r="V1294" t="e">
        <f t="shared" si="36"/>
        <v>#VALUE!</v>
      </c>
    </row>
    <row r="1295" spans="1:22" x14ac:dyDescent="0.25">
      <c r="A1295" t="str">
        <f>IF(AND(MOD(ROW(A1290)-1,3)=0,INDEX(artwork.xlsx!G:G,QUOTIENT(ROW(A1290)-1,3)+2)&lt;&gt;""),"/* "&amp;INDEX(artwork.xlsx!G:G,QUOTIENT(ROW(A1290)-1,3)+2)&amp;" */","  ")&amp;
IF(AND(INDEX(artwork.xlsx!F:F,QUOTIENT(ROW(A1290)-1,3)+2)&lt;&gt;""),"/* "&amp;INDEX(artwork.xlsx!F:F,QUOTIENT(ROW(A1290)-1,3)+2)&amp;" */","  ")&amp;IF(AND(ISERROR(MATCH("},",B1295:B$5003,0)), ISERROR(MATCH("    ];",$A$5:A1291,0))),"];","")</f>
        <v xml:space="preserve">    </v>
      </c>
      <c r="B1295" t="str">
        <f t="shared" ref="B1295:B1358" si="37">IF(AND(C1294&lt;&gt;"",MOD(ROW(A1293)-1,3)=2),"},","")&amp;IF(AND(C1295&lt;&gt;"",MOD(ROW(A1290)-1,3)=0),"{","")</f>
        <v>},</v>
      </c>
      <c r="C1295" s="18" t="str">
        <f>IF(AND(MOD(ROW(A1290)-1,3)=0, INDEX(artwork.xlsx!J:J,QUOTIENT(ROW(A1290)-1,3)+2)&lt;&gt;""),
     artwork.xlsx!$H$1&amp;": """ &amp;SUBSTITUTE(INDEX(artwork.xlsx!H:H,QUOTIENT(ROW(A1290)-1,3)+2)," ","") &amp;""",  " &amp;
     artwork.xlsx!$J$1&amp; ": """ &amp; INDEX(artwork.xlsx!J:J,QUOTIENT(ROW(A1290)-1,3)+2) &amp;""",  " &amp;
     artwork.xlsx!$L$1&amp; ": """ &amp; SUBSTITUTE(IF(LEFT(INDEX(artwork.xlsx!L:L,QUOTIENT(ROW(A1290)-1,3)+2),4)="http","",artwork.xlsx!$M$1) &amp; INDEX(artwork.xlsx!L:L,QUOTIENT(ROW(A1290)-1,3)+2),artwork.xlsx!$N$1,"") &amp; """,",
 IF(AND(MOD(ROW(A1290)-1,3)=1,INDEX(artwork.xlsx!J:J,QUOTIENT(ROW(A1290)-1,3)+2)&lt;&gt;""),
SUBSTITUTE(    artwork.xlsx!$K$1&amp;": '\\n" &amp;
SUBSTITUTE(SUBSTITUTE(SUBSTITUTE(SUBSTITUTE(SUBSTITUTE(INDEX(artwork.xlsx!K:K,QUOTIENT(ROW(A1290)-1,3)+2),"'","\'"),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IF(MOD(ROW(A1290)-1,3)=2,"","")))</f>
        <v/>
      </c>
      <c r="J1295" t="s">
        <v>2088</v>
      </c>
      <c r="U1295" t="e">
        <f t="shared" si="35"/>
        <v>#VALUE!</v>
      </c>
      <c r="V1295" t="str">
        <f t="shared" si="36"/>
        <v xml:space="preserve">  frenchName: "Crypte",  artwork: "http://wiki.dominionstrategy.com/images/f/fc/CryptArt.jpg"</v>
      </c>
    </row>
    <row r="1296" spans="1:22" x14ac:dyDescent="0.25">
      <c r="A1296" t="str">
        <f>IF(AND(MOD(ROW(A1291)-1,3)=0,INDEX(artwork.xlsx!G:G,QUOTIENT(ROW(A1291)-1,3)+2)&lt;&gt;""),"/* "&amp;INDEX(artwork.xlsx!G:G,QUOTIENT(ROW(A1291)-1,3)+2)&amp;" */","  ")&amp;
IF(AND(INDEX(artwork.xlsx!F:F,QUOTIENT(ROW(A1291)-1,3)+2)&lt;&gt;""),"/* "&amp;INDEX(artwork.xlsx!F:F,QUOTIENT(ROW(A1291)-1,3)+2)&amp;" */","  ")&amp;IF(AND(ISERROR(MATCH("},",B1296:B$5003,0)), ISERROR(MATCH("    ];",$A$5:A1292,0))),"];","")</f>
        <v xml:space="preserve">    </v>
      </c>
      <c r="B1296" t="str">
        <f t="shared" si="37"/>
        <v>{</v>
      </c>
      <c r="C1296" s="18" t="str">
        <f>IF(AND(MOD(ROW(A1291)-1,3)=0, INDEX(artwork.xlsx!J:J,QUOTIENT(ROW(A1291)-1,3)+2)&lt;&gt;""),
     artwork.xlsx!$H$1&amp;": """ &amp;SUBSTITUTE(INDEX(artwork.xlsx!H:H,QUOTIENT(ROW(A1291)-1,3)+2)," ","") &amp;""",  " &amp;
     artwork.xlsx!$J$1&amp; ": """ &amp; INDEX(artwork.xlsx!J:J,QUOTIENT(ROW(A1291)-1,3)+2) &amp;""",  " &amp;
     artwork.xlsx!$L$1&amp; ": """ &amp; SUBSTITUTE(IF(LEFT(INDEX(artwork.xlsx!L:L,QUOTIENT(ROW(A1291)-1,3)+2),4)="http","",artwork.xlsx!$M$1) &amp; INDEX(artwork.xlsx!L:L,QUOTIENT(ROW(A1291)-1,3)+2),artwork.xlsx!$N$1,"") &amp; """,",
 IF(AND(MOD(ROW(A1291)-1,3)=1,INDEX(artwork.xlsx!J:J,QUOTIENT(ROW(A1291)-1,3)+2)&lt;&gt;""),
SUBSTITUTE(    artwork.xlsx!$K$1&amp;": '\\n" &amp;
SUBSTITUTE(SUBSTITUTE(SUBSTITUTE(SUBSTITUTE(SUBSTITUTE(INDEX(artwork.xlsx!K:K,QUOTIENT(ROW(A1291)-1,3)+2),"'","\'"),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IF(MOD(ROW(A1291)-1,3)=2,"","")))</f>
        <v>id: "crypt",  frenchName: "Crypte",  artwork: "http://wiki.dominionstrategy.com/images/f/fc/CryptArt.jpg",</v>
      </c>
      <c r="J1296" t="s">
        <v>1679</v>
      </c>
      <c r="K1296" t="s">
        <v>2502</v>
      </c>
      <c r="U1296" t="str">
        <f t="shared" si="35"/>
        <v>crypt</v>
      </c>
      <c r="V1296" t="str">
        <f t="shared" si="36"/>
        <v>&lt;div class="card-text" style="top:20px;"&gt;&lt;div style="position:relative; top:10px;"&gt;&lt;div style="line-height:19px;"&gt;&lt;div style="display:inline;"&gt;&lt;div style="display:inline; font-size:19px;"&gt;Mettez de côté autant de cartes&lt;/div&gt;&lt;/div&gt;&lt;br&gt;&lt;div style="display:inline;"&gt;&lt;div style="display:inline; font-size:19px;"&gt;Trésor en jeu que souhaité, face&lt;/div&gt;&lt;/div&gt;&lt;br&gt;&lt;div style="display:inline;"&gt;&lt;div style="display:inline; font-size:19px;"&gt;cachée (sous cette carte). Tant&lt;/div&gt;&lt;/div&gt;&lt;br&gt;&lt;div style="display:inline;"&gt;&lt;div style="display:inline; font-size:19px;"&gt;qu'il en reste, au début de chaque&lt;/div&gt;&lt;/div&gt;&lt;br&gt;&lt;div style="display:inline;"&gt;&lt;div style="display:inline; font-size:19px;"&gt;tour, prenez-en une en main.&lt;/div&gt;&lt;/div&gt;&lt;br&gt;&lt;/div&gt;&lt;/div&gt;&lt;/div&gt;</v>
      </c>
    </row>
    <row r="1297" spans="1:22" ht="120" x14ac:dyDescent="0.25">
      <c r="A1297" t="str">
        <f>IF(AND(MOD(ROW(A1292)-1,3)=0,INDEX(artwork.xlsx!G:G,QUOTIENT(ROW(A1292)-1,3)+2)&lt;&gt;""),"/* "&amp;INDEX(artwork.xlsx!G:G,QUOTIENT(ROW(A1292)-1,3)+2)&amp;" */","  ")&amp;
IF(AND(INDEX(artwork.xlsx!F:F,QUOTIENT(ROW(A1292)-1,3)+2)&lt;&gt;""),"/* "&amp;INDEX(artwork.xlsx!F:F,QUOTIENT(ROW(A1292)-1,3)+2)&amp;" */","  ")&amp;IF(AND(ISERROR(MATCH("},",B1297:B$5003,0)), ISERROR(MATCH("    ];",$A$5:A1296,0))),"];","")</f>
        <v xml:space="preserve">    </v>
      </c>
      <c r="B1297" t="str">
        <f t="shared" si="37"/>
        <v/>
      </c>
      <c r="C1297" s="18" t="str">
        <f>IF(AND(MOD(ROW(A1292)-1,3)=0, INDEX(artwork.xlsx!J:J,QUOTIENT(ROW(A1292)-1,3)+2)&lt;&gt;""),
     artwork.xlsx!$H$1&amp;": """ &amp;SUBSTITUTE(INDEX(artwork.xlsx!H:H,QUOTIENT(ROW(A1292)-1,3)+2)," ","") &amp;""",  " &amp;
     artwork.xlsx!$J$1&amp; ": """ &amp; INDEX(artwork.xlsx!J:J,QUOTIENT(ROW(A1292)-1,3)+2) &amp;""",  " &amp;
     artwork.xlsx!$L$1&amp; ": """ &amp; SUBSTITUTE(IF(LEFT(INDEX(artwork.xlsx!L:L,QUOTIENT(ROW(A1292)-1,3)+2),4)="http","",artwork.xlsx!$M$1) &amp; INDEX(artwork.xlsx!L:L,QUOTIENT(ROW(A1292)-1,3)+2),artwork.xlsx!$N$1,"") &amp; """,",
 IF(AND(MOD(ROW(A1292)-1,3)=1,INDEX(artwork.xlsx!J:J,QUOTIENT(ROW(A1292)-1,3)+2)&lt;&gt;""),
SUBSTITUTE(    artwork.xlsx!$K$1&amp;": '\\n" &amp;
SUBSTITUTE(SUBSTITUTE(SUBSTITUTE(SUBSTITUTE(SUBSTITUTE(INDEX(artwork.xlsx!K:K,QUOTIENT(ROW(A1292)-1,3)+2),"'","\'"),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IF(MOD(ROW(A1292)-1,3)=2,"","")))</f>
        <v>text_html: '\
&lt;div class="card-text" style="top:20px;"&gt;&lt;div style="position:relative; top:10px;"&gt;&lt;div style="line-height:19px;"&gt;\
&lt;div style="display:inline;"&gt;&lt;div style="display:inline; font-size:19px;"&gt;Mettez de côté autant de cartes&lt;/div&gt;&lt;/div&gt;&lt;br&gt;\
&lt;div style="display:inline;"&gt;&lt;div style="display:inline; font-size:19px;"&gt;Trésor en jeu que souhaité, face&lt;/div&gt;&lt;/div&gt;&lt;br&gt;\
&lt;div style="display:inline;"&gt;&lt;div style="display:inline; font-size:19px;"&gt;cachée (sous cette carte). Tant&lt;/div&gt;&lt;/div&gt;&lt;br&gt;\
&lt;div style="display:inline;"&gt;&lt;div style="display:inline; font-size:19px;"&gt;qu\'il en reste, au début de chaque&lt;/div&gt;&lt;/div&gt;&lt;br&gt;\
&lt;div style="display:inline;"&gt;&lt;div style="display:inline; font-size:19px;"&gt;tour, prenez-en une en main.&lt;/div&gt;&lt;/div&gt;&lt;br&gt;\
&lt;/div&gt;&lt;/div&gt;&lt;/div&gt;'</v>
      </c>
      <c r="K1297" t="s">
        <v>2503</v>
      </c>
      <c r="U1297" t="e">
        <f t="shared" ref="U1297:U1320" si="38">RIGHT(LEFT(K1297,FIND(""",",K1297)-1),LEN(LEFT(K1297,FIND(""",",K1297)-1)) -LEN("id: '"))</f>
        <v>#VALUE!</v>
      </c>
      <c r="V1297" t="e">
        <f t="shared" ref="V1297:V1320" si="39">SUBSTITUTE(LEFT(RIGHT(K1298,LEN(K1298) -LEN("text_html: '")),LEN(RIGHT(K1298,LEN(K1298) -LEN("text_html: '")))-1),"\'","'")</f>
        <v>#VALUE!</v>
      </c>
    </row>
    <row r="1298" spans="1:22" x14ac:dyDescent="0.25">
      <c r="A1298" t="str">
        <f>IF(AND(MOD(ROW(A1293)-1,3)=0,INDEX(artwork.xlsx!G:G,QUOTIENT(ROW(A1293)-1,3)+2)&lt;&gt;""),"/* "&amp;INDEX(artwork.xlsx!G:G,QUOTIENT(ROW(A1293)-1,3)+2)&amp;" */","  ")&amp;
IF(AND(INDEX(artwork.xlsx!F:F,QUOTIENT(ROW(A1293)-1,3)+2)&lt;&gt;""),"/* "&amp;INDEX(artwork.xlsx!F:F,QUOTIENT(ROW(A1293)-1,3)+2)&amp;" */","  ")&amp;IF(AND(ISERROR(MATCH("},",B1298:B$5003,0)), ISERROR(MATCH("    ];",$A$5:A1294,0))),"];","")</f>
        <v xml:space="preserve">    </v>
      </c>
      <c r="B1298" t="str">
        <f t="shared" si="37"/>
        <v>},</v>
      </c>
      <c r="C1298" s="18" t="str">
        <f>IF(AND(MOD(ROW(A1293)-1,3)=0, INDEX(artwork.xlsx!J:J,QUOTIENT(ROW(A1293)-1,3)+2)&lt;&gt;""),
     artwork.xlsx!$H$1&amp;": """ &amp;SUBSTITUTE(INDEX(artwork.xlsx!H:H,QUOTIENT(ROW(A1293)-1,3)+2)," ","") &amp;""",  " &amp;
     artwork.xlsx!$J$1&amp; ": """ &amp; INDEX(artwork.xlsx!J:J,QUOTIENT(ROW(A1293)-1,3)+2) &amp;""",  " &amp;
     artwork.xlsx!$L$1&amp; ": """ &amp; SUBSTITUTE(IF(LEFT(INDEX(artwork.xlsx!L:L,QUOTIENT(ROW(A1293)-1,3)+2),4)="http","",artwork.xlsx!$M$1) &amp; INDEX(artwork.xlsx!L:L,QUOTIENT(ROW(A1293)-1,3)+2),artwork.xlsx!$N$1,"") &amp; """,",
 IF(AND(MOD(ROW(A1293)-1,3)=1,INDEX(artwork.xlsx!J:J,QUOTIENT(ROW(A1293)-1,3)+2)&lt;&gt;""),
SUBSTITUTE(    artwork.xlsx!$K$1&amp;": '\\n" &amp;
SUBSTITUTE(SUBSTITUTE(SUBSTITUTE(SUBSTITUTE(SUBSTITUTE(INDEX(artwork.xlsx!K:K,QUOTIENT(ROW(A1293)-1,3)+2),"'","\'"),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IF(MOD(ROW(A1293)-1,3)=2,"","")))</f>
        <v/>
      </c>
      <c r="J1298" t="s">
        <v>2088</v>
      </c>
      <c r="U1298" t="e">
        <f t="shared" si="38"/>
        <v>#VALUE!</v>
      </c>
      <c r="V1298" t="str">
        <f t="shared" si="39"/>
        <v>illage",  frenchName: "Village maudit",  artwork: "http://wiki.dominionstrategy.com/images/1/18/Cursed_VillageArt.jpg"</v>
      </c>
    </row>
    <row r="1299" spans="1:22" x14ac:dyDescent="0.25">
      <c r="A1299" t="str">
        <f>IF(AND(MOD(ROW(A1294)-1,3)=0,INDEX(artwork.xlsx!G:G,QUOTIENT(ROW(A1294)-1,3)+2)&lt;&gt;""),"/* "&amp;INDEX(artwork.xlsx!G:G,QUOTIENT(ROW(A1294)-1,3)+2)&amp;" */","  ")&amp;
IF(AND(INDEX(artwork.xlsx!F:F,QUOTIENT(ROW(A1294)-1,3)+2)&lt;&gt;""),"/* "&amp;INDEX(artwork.xlsx!F:F,QUOTIENT(ROW(A1294)-1,3)+2)&amp;" */","  ")&amp;IF(AND(ISERROR(MATCH("},",B1299:B$5003,0)), ISERROR(MATCH("    ];",$A$5:A1295,0))),"];","")</f>
        <v xml:space="preserve">    </v>
      </c>
      <c r="B1299" t="str">
        <f t="shared" si="37"/>
        <v>{</v>
      </c>
      <c r="C1299" s="18" t="str">
        <f>IF(AND(MOD(ROW(A1294)-1,3)=0, INDEX(artwork.xlsx!J:J,QUOTIENT(ROW(A1294)-1,3)+2)&lt;&gt;""),
     artwork.xlsx!$H$1&amp;": """ &amp;SUBSTITUTE(INDEX(artwork.xlsx!H:H,QUOTIENT(ROW(A1294)-1,3)+2)," ","") &amp;""",  " &amp;
     artwork.xlsx!$J$1&amp; ": """ &amp; INDEX(artwork.xlsx!J:J,QUOTIENT(ROW(A1294)-1,3)+2) &amp;""",  " &amp;
     artwork.xlsx!$L$1&amp; ": """ &amp; SUBSTITUTE(IF(LEFT(INDEX(artwork.xlsx!L:L,QUOTIENT(ROW(A1294)-1,3)+2),4)="http","",artwork.xlsx!$M$1) &amp; INDEX(artwork.xlsx!L:L,QUOTIENT(ROW(A1294)-1,3)+2),artwork.xlsx!$N$1,"") &amp; """,",
 IF(AND(MOD(ROW(A1294)-1,3)=1,INDEX(artwork.xlsx!J:J,QUOTIENT(ROW(A1294)-1,3)+2)&lt;&gt;""),
SUBSTITUTE(    artwork.xlsx!$K$1&amp;": '\\n" &amp;
SUBSTITUTE(SUBSTITUTE(SUBSTITUTE(SUBSTITUTE(SUBSTITUTE(INDEX(artwork.xlsx!K:K,QUOTIENT(ROW(A1294)-1,3)+2),"'","\'"),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IF(MOD(ROW(A1294)-1,3)=2,"","")))</f>
        <v>id: "cursedvillage",  frenchName: "Village maudit",  artwork: "http://wiki.dominionstrategy.com/images/1/18/Cursed_VillageArt.jpg",</v>
      </c>
      <c r="J1299" t="s">
        <v>1679</v>
      </c>
      <c r="K1299" t="s">
        <v>2504</v>
      </c>
      <c r="U1299" t="str">
        <f t="shared" si="38"/>
        <v>cursedvillage</v>
      </c>
      <c r="V1299" t="str">
        <f t="shared" si="39"/>
        <v>&lt;div class="card-text" style="top:20px;"&gt;&lt;div style="position:relative; top:-5px;"&gt;&lt;div style="font-weight: bold;"&gt;&lt;div style="display:inline;"&gt;&lt;div style="display:inline; font-size:28px;"&gt;+2 Actions&lt;/div&gt;&lt;/div&gt;&lt;br&gt;&lt;/div&gt;&lt;/div&gt;&lt;div style="position:relative; top:0px;"&gt;&lt;div style="line-height:20px;"&gt;&lt;div style="display:inline;"&gt;&lt;div style="display:inline; font-size:20px;"&gt;Piochez jusqu'à avoir 6 cartes&lt;/div&gt;&lt;/div&gt;&lt;br&gt;&lt;div style="display:inline;"&gt;&lt;div style="display:inline; font-size:20px;"&gt;en main.&lt;/div&gt;&lt;/div&gt;&lt;br&gt;&lt;/div&gt;&lt;/div&gt;&lt;div class="horizontal-line" style="width:200px; height:3px;margin-top:15px;"&gt;&lt;/div&gt;&lt;div style="position:relative; top:7px;"&gt;&lt;div style="line-height:20px;"&gt;&lt;div style="display:inline;"&gt;&lt;div style="display:inline; font-size:20px;"&gt;Quand vous recevez cette carte,&lt;/div&gt;&lt;/div&gt;&lt;br&gt;&lt;div style="display:inline;"&gt;&lt;div style="display:inline; font-size:20px;"&gt;appliquez un Sortilège.&lt;/div&gt;&lt;/div&gt;&lt;br&gt;&lt;/div&gt;&lt;/div&gt;&lt;/div&gt;</v>
      </c>
    </row>
    <row r="1300" spans="1:22" ht="150" x14ac:dyDescent="0.25">
      <c r="A1300" t="str">
        <f>IF(AND(MOD(ROW(A1295)-1,3)=0,INDEX(artwork.xlsx!G:G,QUOTIENT(ROW(A1295)-1,3)+2)&lt;&gt;""),"/* "&amp;INDEX(artwork.xlsx!G:G,QUOTIENT(ROW(A1295)-1,3)+2)&amp;" */","  ")&amp;
IF(AND(INDEX(artwork.xlsx!F:F,QUOTIENT(ROW(A1295)-1,3)+2)&lt;&gt;""),"/* "&amp;INDEX(artwork.xlsx!F:F,QUOTIENT(ROW(A1295)-1,3)+2)&amp;" */","  ")&amp;IF(AND(ISERROR(MATCH("},",B1300:B$5003,0)), ISERROR(MATCH("    ];",$A$5:A1299,0))),"];","")</f>
        <v xml:space="preserve">    </v>
      </c>
      <c r="B1300" t="str">
        <f t="shared" si="37"/>
        <v/>
      </c>
      <c r="C1300" s="18" t="str">
        <f>IF(AND(MOD(ROW(A1295)-1,3)=0, INDEX(artwork.xlsx!J:J,QUOTIENT(ROW(A1295)-1,3)+2)&lt;&gt;""),
     artwork.xlsx!$H$1&amp;": """ &amp;SUBSTITUTE(INDEX(artwork.xlsx!H:H,QUOTIENT(ROW(A1295)-1,3)+2)," ","") &amp;""",  " &amp;
     artwork.xlsx!$J$1&amp; ": """ &amp; INDEX(artwork.xlsx!J:J,QUOTIENT(ROW(A1295)-1,3)+2) &amp;""",  " &amp;
     artwork.xlsx!$L$1&amp; ": """ &amp; SUBSTITUTE(IF(LEFT(INDEX(artwork.xlsx!L:L,QUOTIENT(ROW(A1295)-1,3)+2),4)="http","",artwork.xlsx!$M$1) &amp; INDEX(artwork.xlsx!L:L,QUOTIENT(ROW(A1295)-1,3)+2),artwork.xlsx!$N$1,"") &amp; """,",
 IF(AND(MOD(ROW(A1295)-1,3)=1,INDEX(artwork.xlsx!J:J,QUOTIENT(ROW(A1295)-1,3)+2)&lt;&gt;""),
SUBSTITUTE(    artwork.xlsx!$K$1&amp;": '\\n" &amp;
SUBSTITUTE(SUBSTITUTE(SUBSTITUTE(SUBSTITUTE(SUBSTITUTE(INDEX(artwork.xlsx!K:K,QUOTIENT(ROW(A1295)-1,3)+2),"'","\'"),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IF(MOD(ROW(A1295)-1,3)=2,"","")))</f>
        <v>text_html: '\
&lt;div class="card-text" style="top:20px;"&gt;&lt;div style="position:relative; top:-5px;"&gt;&lt;div style="font-weight: bold;"&gt;\
&lt;div style="display:inline;"&gt;&lt;div style="display:inline; font-size:28px;"&gt;+2 Actions&lt;/div&gt;&lt;/div&gt;&lt;br&gt;\
&lt;/div&gt;&lt;/div&gt;&lt;div style="position:relative; top:0px;"&gt;&lt;div style="line-height:20px;"&gt;\
&lt;div style="display:inline;"&gt;&lt;div style="display:inline; font-size:20px;"&gt;Piochez jusqu\'à avoir 6 cartes&lt;/div&gt;&lt;/div&gt;&lt;br&gt;\
&lt;div style="display:inline;"&gt;&lt;div style="display:inline; font-size:20px;"&gt;en main.&lt;/div&gt;&lt;/div&gt;&lt;br&gt;\
&lt;/div&gt;&lt;/div&gt;&lt;div class="horizontal-line" style="width:200px; height:3px;margin-top:15px;"&gt;&lt;/div&gt;&lt;div style="position:relative; top:7px;"&gt;&lt;div style="line-height:20px;"&gt;\
&lt;div style="display:inline;"&gt;&lt;div style="display:inline; font-size:20px;"&gt;Quand vous recevez cette carte,&lt;/div&gt;&lt;/div&gt;&lt;br&gt;\
&lt;div style="display:inline;"&gt;&lt;div style="display:inline; font-size:20px;"&gt;appliquez un Sortilège.&lt;/div&gt;&lt;/div&gt;&lt;br&gt;\
&lt;/div&gt;&lt;/div&gt;&lt;/div&gt;'</v>
      </c>
      <c r="K1300" t="s">
        <v>2505</v>
      </c>
      <c r="U1300" t="e">
        <f t="shared" si="38"/>
        <v>#VALUE!</v>
      </c>
      <c r="V1300" t="e">
        <f t="shared" si="39"/>
        <v>#VALUE!</v>
      </c>
    </row>
    <row r="1301" spans="1:22" x14ac:dyDescent="0.25">
      <c r="A1301" t="str">
        <f>IF(AND(MOD(ROW(A1296)-1,3)=0,INDEX(artwork.xlsx!G:G,QUOTIENT(ROW(A1296)-1,3)+2)&lt;&gt;""),"/* "&amp;INDEX(artwork.xlsx!G:G,QUOTIENT(ROW(A1296)-1,3)+2)&amp;" */","  ")&amp;
IF(AND(INDEX(artwork.xlsx!F:F,QUOTIENT(ROW(A1296)-1,3)+2)&lt;&gt;""),"/* "&amp;INDEX(artwork.xlsx!F:F,QUOTIENT(ROW(A1296)-1,3)+2)&amp;" */","  ")&amp;IF(AND(ISERROR(MATCH("},",B1301:B$5003,0)), ISERROR(MATCH("    ];",$A$5:A1297,0))),"];","")</f>
        <v xml:space="preserve">    </v>
      </c>
      <c r="B1301" t="str">
        <f t="shared" si="37"/>
        <v>},</v>
      </c>
      <c r="C1301" s="18" t="str">
        <f>IF(AND(MOD(ROW(A1296)-1,3)=0, INDEX(artwork.xlsx!J:J,QUOTIENT(ROW(A1296)-1,3)+2)&lt;&gt;""),
     artwork.xlsx!$H$1&amp;": """ &amp;SUBSTITUTE(INDEX(artwork.xlsx!H:H,QUOTIENT(ROW(A1296)-1,3)+2)," ","") &amp;""",  " &amp;
     artwork.xlsx!$J$1&amp; ": """ &amp; INDEX(artwork.xlsx!J:J,QUOTIENT(ROW(A1296)-1,3)+2) &amp;""",  " &amp;
     artwork.xlsx!$L$1&amp; ": """ &amp; SUBSTITUTE(IF(LEFT(INDEX(artwork.xlsx!L:L,QUOTIENT(ROW(A1296)-1,3)+2),4)="http","",artwork.xlsx!$M$1) &amp; INDEX(artwork.xlsx!L:L,QUOTIENT(ROW(A1296)-1,3)+2),artwork.xlsx!$N$1,"") &amp; """,",
 IF(AND(MOD(ROW(A1296)-1,3)=1,INDEX(artwork.xlsx!J:J,QUOTIENT(ROW(A1296)-1,3)+2)&lt;&gt;""),
SUBSTITUTE(    artwork.xlsx!$K$1&amp;": '\\n" &amp;
SUBSTITUTE(SUBSTITUTE(SUBSTITUTE(SUBSTITUTE(SUBSTITUTE(INDEX(artwork.xlsx!K:K,QUOTIENT(ROW(A1296)-1,3)+2),"'","\'"),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IF(MOD(ROW(A1296)-1,3)=2,"","")))</f>
        <v/>
      </c>
      <c r="J1301" t="s">
        <v>2088</v>
      </c>
      <c r="U1301" t="e">
        <f t="shared" si="38"/>
        <v>#VALUE!</v>
      </c>
      <c r="V1301" t="str">
        <f t="shared" si="39"/>
        <v>n",  frenchName: "Antre du pêché",  artwork: "http://wiki.dominionstrategy.com/images/0/02/Den_of_SinArt.jpg"</v>
      </c>
    </row>
    <row r="1302" spans="1:22" x14ac:dyDescent="0.25">
      <c r="A1302" t="str">
        <f>IF(AND(MOD(ROW(A1297)-1,3)=0,INDEX(artwork.xlsx!G:G,QUOTIENT(ROW(A1297)-1,3)+2)&lt;&gt;""),"/* "&amp;INDEX(artwork.xlsx!G:G,QUOTIENT(ROW(A1297)-1,3)+2)&amp;" */","  ")&amp;
IF(AND(INDEX(artwork.xlsx!F:F,QUOTIENT(ROW(A1297)-1,3)+2)&lt;&gt;""),"/* "&amp;INDEX(artwork.xlsx!F:F,QUOTIENT(ROW(A1297)-1,3)+2)&amp;" */","  ")&amp;IF(AND(ISERROR(MATCH("},",B1302:B$5003,0)), ISERROR(MATCH("    ];",$A$5:A1298,0))),"];","")</f>
        <v xml:space="preserve">    </v>
      </c>
      <c r="B1302" t="str">
        <f t="shared" si="37"/>
        <v>{</v>
      </c>
      <c r="C1302" s="18" t="str">
        <f>IF(AND(MOD(ROW(A1297)-1,3)=0, INDEX(artwork.xlsx!J:J,QUOTIENT(ROW(A1297)-1,3)+2)&lt;&gt;""),
     artwork.xlsx!$H$1&amp;": """ &amp;SUBSTITUTE(INDEX(artwork.xlsx!H:H,QUOTIENT(ROW(A1297)-1,3)+2)," ","") &amp;""",  " &amp;
     artwork.xlsx!$J$1&amp; ": """ &amp; INDEX(artwork.xlsx!J:J,QUOTIENT(ROW(A1297)-1,3)+2) &amp;""",  " &amp;
     artwork.xlsx!$L$1&amp; ": """ &amp; SUBSTITUTE(IF(LEFT(INDEX(artwork.xlsx!L:L,QUOTIENT(ROW(A1297)-1,3)+2),4)="http","",artwork.xlsx!$M$1) &amp; INDEX(artwork.xlsx!L:L,QUOTIENT(ROW(A1297)-1,3)+2),artwork.xlsx!$N$1,"") &amp; """,",
 IF(AND(MOD(ROW(A1297)-1,3)=1,INDEX(artwork.xlsx!J:J,QUOTIENT(ROW(A1297)-1,3)+2)&lt;&gt;""),
SUBSTITUTE(    artwork.xlsx!$K$1&amp;": '\\n" &amp;
SUBSTITUTE(SUBSTITUTE(SUBSTITUTE(SUBSTITUTE(SUBSTITUTE(INDEX(artwork.xlsx!K:K,QUOTIENT(ROW(A1297)-1,3)+2),"'","\'"),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IF(MOD(ROW(A1297)-1,3)=2,"","")))</f>
        <v>id: "denofsin",  frenchName: "Antre du pêché",  artwork: "http://wiki.dominionstrategy.com/images/0/02/Den_of_SinArt.jpg",</v>
      </c>
      <c r="J1302" t="s">
        <v>1679</v>
      </c>
      <c r="K1302" t="s">
        <v>2506</v>
      </c>
      <c r="U1302" t="str">
        <f t="shared" si="38"/>
        <v>denofsin</v>
      </c>
      <c r="V1302" t="str">
        <f t="shared" si="39"/>
        <v>&lt;div class="card-text" style="top:29px;"&gt;&lt;div style="position:relative; top:0px;"&gt;&lt;div style="line-height:25px;"&gt;&lt;div style="display:inline;"&gt;&lt;div style="display:inline; font-size:20px;"&gt;Au début de votre prochain tour : &lt;/div&gt;&lt;/div&gt;&lt;br&gt;&lt;div style="display:inline;"&gt;&lt;div style="display:inline; font-size:20px;"&gt;&lt;div style="display: inline; font-weight: bold;"&gt;+2 Cartes&lt;/div&gt;.&lt;/div&gt;&lt;/div&gt;&lt;br&gt;&lt;/div&gt;&lt;/div&gt;&lt;div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v>
      </c>
    </row>
    <row r="1303" spans="1:22" ht="120" x14ac:dyDescent="0.25">
      <c r="A1303" t="str">
        <f>IF(AND(MOD(ROW(A1298)-1,3)=0,INDEX(artwork.xlsx!G:G,QUOTIENT(ROW(A1298)-1,3)+2)&lt;&gt;""),"/* "&amp;INDEX(artwork.xlsx!G:G,QUOTIENT(ROW(A1298)-1,3)+2)&amp;" */","  ")&amp;
IF(AND(INDEX(artwork.xlsx!F:F,QUOTIENT(ROW(A1298)-1,3)+2)&lt;&gt;""),"/* "&amp;INDEX(artwork.xlsx!F:F,QUOTIENT(ROW(A1298)-1,3)+2)&amp;" */","  ")&amp;IF(AND(ISERROR(MATCH("},",B1303:B$5003,0)), ISERROR(MATCH("    ];",$A$5:A1302,0))),"];","")</f>
        <v xml:space="preserve">    </v>
      </c>
      <c r="B1303" t="str">
        <f t="shared" si="37"/>
        <v/>
      </c>
      <c r="C1303" s="18" t="str">
        <f>IF(AND(MOD(ROW(A1298)-1,3)=0, INDEX(artwork.xlsx!J:J,QUOTIENT(ROW(A1298)-1,3)+2)&lt;&gt;""),
     artwork.xlsx!$H$1&amp;": """ &amp;SUBSTITUTE(INDEX(artwork.xlsx!H:H,QUOTIENT(ROW(A1298)-1,3)+2)," ","") &amp;""",  " &amp;
     artwork.xlsx!$J$1&amp; ": """ &amp; INDEX(artwork.xlsx!J:J,QUOTIENT(ROW(A1298)-1,3)+2) &amp;""",  " &amp;
     artwork.xlsx!$L$1&amp; ": """ &amp; SUBSTITUTE(IF(LEFT(INDEX(artwork.xlsx!L:L,QUOTIENT(ROW(A1298)-1,3)+2),4)="http","",artwork.xlsx!$M$1) &amp; INDEX(artwork.xlsx!L:L,QUOTIENT(ROW(A1298)-1,3)+2),artwork.xlsx!$N$1,"") &amp; """,",
 IF(AND(MOD(ROW(A1298)-1,3)=1,INDEX(artwork.xlsx!J:J,QUOTIENT(ROW(A1298)-1,3)+2)&lt;&gt;""),
SUBSTITUTE(    artwork.xlsx!$K$1&amp;": '\\n" &amp;
SUBSTITUTE(SUBSTITUTE(SUBSTITUTE(SUBSTITUTE(SUBSTITUTE(INDEX(artwork.xlsx!K:K,QUOTIENT(ROW(A1298)-1,3)+2),"'","\'"),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IF(MOD(ROW(A1298)-1,3)=2,"","")))</f>
        <v>text_html: '\
&lt;div class="card-text" style="top:29px;"&gt;&lt;div style="position:relative; top:0px;"&gt;&lt;div style="line-height:25px;"&gt;\
&lt;div style="display:inline;"&gt;&lt;div style="display:inline; font-size:20px;"&gt;Au début de votre prochain tour : &lt;/div&gt;&lt;/div&gt;&lt;br&gt;\
&lt;div style="display:inline;"&gt;&lt;div style="display:inline; font-size:20px;"&gt;&lt;div style="display: inline; font-weight: bold;"&gt;+2 Cartes&lt;/div&gt;.&lt;/div&gt;&lt;/div&gt;&lt;br&gt;\
&lt;/div&gt;&lt;/div&gt;&lt;div class="horizontal-line" style="width:200px; height:3px;margin-top:18px;"&gt;&lt;/div&gt;&lt;div style="position:relative; top:5px;"&gt;&lt;div style="line-height:22px;"&gt;\
&lt;div style="display:inline;"&gt;&lt;div style="display:inline; font-size:20px;"&gt;Cette carte est reçue en main&lt;/div&gt;&lt;/div&gt;&lt;br&gt;\
&lt;div style="display:inline;"&gt;&lt;div style="display:inline; font-size:20px;"&gt;(et non dans la défausse).&lt;/div&gt;&lt;/div&gt;&lt;br&gt;\
&lt;/div&gt;&lt;/div&gt;&lt;/div&gt;'</v>
      </c>
      <c r="K1303" t="s">
        <v>2507</v>
      </c>
      <c r="U1303" t="e">
        <f t="shared" si="38"/>
        <v>#VALUE!</v>
      </c>
      <c r="V1303" t="e">
        <f t="shared" si="39"/>
        <v>#VALUE!</v>
      </c>
    </row>
    <row r="1304" spans="1:22" x14ac:dyDescent="0.25">
      <c r="A1304" t="str">
        <f>IF(AND(MOD(ROW(A1299)-1,3)=0,INDEX(artwork.xlsx!G:G,QUOTIENT(ROW(A1299)-1,3)+2)&lt;&gt;""),"/* "&amp;INDEX(artwork.xlsx!G:G,QUOTIENT(ROW(A1299)-1,3)+2)&amp;" */","  ")&amp;
IF(AND(INDEX(artwork.xlsx!F:F,QUOTIENT(ROW(A1299)-1,3)+2)&lt;&gt;""),"/* "&amp;INDEX(artwork.xlsx!F:F,QUOTIENT(ROW(A1299)-1,3)+2)&amp;" */","  ")&amp;IF(AND(ISERROR(MATCH("},",B1304:B$5003,0)), ISERROR(MATCH("    ];",$A$5:A1300,0))),"];","")</f>
        <v xml:space="preserve">    </v>
      </c>
      <c r="B1304" t="str">
        <f t="shared" si="37"/>
        <v>},</v>
      </c>
      <c r="C1304" s="18" t="str">
        <f>IF(AND(MOD(ROW(A1299)-1,3)=0, INDEX(artwork.xlsx!J:J,QUOTIENT(ROW(A1299)-1,3)+2)&lt;&gt;""),
     artwork.xlsx!$H$1&amp;": """ &amp;SUBSTITUTE(INDEX(artwork.xlsx!H:H,QUOTIENT(ROW(A1299)-1,3)+2)," ","") &amp;""",  " &amp;
     artwork.xlsx!$J$1&amp; ": """ &amp; INDEX(artwork.xlsx!J:J,QUOTIENT(ROW(A1299)-1,3)+2) &amp;""",  " &amp;
     artwork.xlsx!$L$1&amp; ": """ &amp; SUBSTITUTE(IF(LEFT(INDEX(artwork.xlsx!L:L,QUOTIENT(ROW(A1299)-1,3)+2),4)="http","",artwork.xlsx!$M$1) &amp; INDEX(artwork.xlsx!L:L,QUOTIENT(ROW(A1299)-1,3)+2),artwork.xlsx!$N$1,"") &amp; """,",
 IF(AND(MOD(ROW(A1299)-1,3)=1,INDEX(artwork.xlsx!J:J,QUOTIENT(ROW(A1299)-1,3)+2)&lt;&gt;""),
SUBSTITUTE(    artwork.xlsx!$K$1&amp;": '\\n" &amp;
SUBSTITUTE(SUBSTITUTE(SUBSTITUTE(SUBSTITUTE(SUBSTITUTE(INDEX(artwork.xlsx!K:K,QUOTIENT(ROW(A1299)-1,3)+2),"'","\'"),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IF(MOD(ROW(A1299)-1,3)=2,"","")))</f>
        <v/>
      </c>
      <c r="J1304" t="s">
        <v>2088</v>
      </c>
      <c r="U1304" t="e">
        <f t="shared" si="38"/>
        <v>#VALUE!</v>
      </c>
      <c r="V1304" t="str">
        <f t="shared" si="39"/>
        <v xml:space="preserve"> frenchName: "Idole",  artwork: "http://wiki.dominionstrategy.com/images/2/2e/IdolArt.jpg"</v>
      </c>
    </row>
    <row r="1305" spans="1:22" x14ac:dyDescent="0.25">
      <c r="A1305" t="str">
        <f>IF(AND(MOD(ROW(A1300)-1,3)=0,INDEX(artwork.xlsx!G:G,QUOTIENT(ROW(A1300)-1,3)+2)&lt;&gt;""),"/* "&amp;INDEX(artwork.xlsx!G:G,QUOTIENT(ROW(A1300)-1,3)+2)&amp;" */","  ")&amp;
IF(AND(INDEX(artwork.xlsx!F:F,QUOTIENT(ROW(A1300)-1,3)+2)&lt;&gt;""),"/* "&amp;INDEX(artwork.xlsx!F:F,QUOTIENT(ROW(A1300)-1,3)+2)&amp;" */","  ")&amp;IF(AND(ISERROR(MATCH("},",B1305:B$5003,0)), ISERROR(MATCH("    ];",$A$5:A1301,0))),"];","")</f>
        <v xml:space="preserve">    </v>
      </c>
      <c r="B1305" t="str">
        <f t="shared" si="37"/>
        <v>{</v>
      </c>
      <c r="C1305" s="18" t="str">
        <f>IF(AND(MOD(ROW(A1300)-1,3)=0, INDEX(artwork.xlsx!J:J,QUOTIENT(ROW(A1300)-1,3)+2)&lt;&gt;""),
     artwork.xlsx!$H$1&amp;": """ &amp;SUBSTITUTE(INDEX(artwork.xlsx!H:H,QUOTIENT(ROW(A1300)-1,3)+2)," ","") &amp;""",  " &amp;
     artwork.xlsx!$J$1&amp; ": """ &amp; INDEX(artwork.xlsx!J:J,QUOTIENT(ROW(A1300)-1,3)+2) &amp;""",  " &amp;
     artwork.xlsx!$L$1&amp; ": """ &amp; SUBSTITUTE(IF(LEFT(INDEX(artwork.xlsx!L:L,QUOTIENT(ROW(A1300)-1,3)+2),4)="http","",artwork.xlsx!$M$1) &amp; INDEX(artwork.xlsx!L:L,QUOTIENT(ROW(A1300)-1,3)+2),artwork.xlsx!$N$1,"") &amp; """,",
 IF(AND(MOD(ROW(A1300)-1,3)=1,INDEX(artwork.xlsx!J:J,QUOTIENT(ROW(A1300)-1,3)+2)&lt;&gt;""),
SUBSTITUTE(    artwork.xlsx!$K$1&amp;": '\\n" &amp;
SUBSTITUTE(SUBSTITUTE(SUBSTITUTE(SUBSTITUTE(SUBSTITUTE(INDEX(artwork.xlsx!K:K,QUOTIENT(ROW(A1300)-1,3)+2),"'","\'"),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IF(MOD(ROW(A1300)-1,3)=2,"","")))</f>
        <v>id: "idol",  frenchName: "Idole",  artwork: "http://wiki.dominionstrategy.com/images/2/2e/IdolArt.jpg",</v>
      </c>
      <c r="J1305" t="s">
        <v>1679</v>
      </c>
      <c r="K1305" t="s">
        <v>2508</v>
      </c>
      <c r="U1305" t="str">
        <f t="shared" si="38"/>
        <v>idol</v>
      </c>
      <c r="V1305" t="str">
        <f t="shared" si="39"/>
        <v>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style="line-height:18px;"&gt;&lt;div style="display:inline;"&gt;&lt;div style="display:inline; font-size:18px;"&gt;Après avoir joué cette carte, si vous&lt;/div&gt;&lt;/div&gt;&lt;br&gt;&lt;div style="display:inline;"&gt;&lt;div style="display:inline; font-size:18px;"&gt;avez un nombre impair d'Idoles en jeu,&lt;/div&gt;&lt;/div&gt;&lt;br&gt;&lt;div style="display:inline;"&gt;&lt;div style="display:inline; font-size:18px;"&gt;appliquez une Aubaine ; si vous en&lt;/div&gt;&lt;/div&gt;&lt;br&gt;&lt;div style="display:inline;"&gt;&lt;div style="display:inline; font-size:18px;"&gt;avez un nombre pair, tous vos adver-&lt;/div&gt;&lt;/div&gt;&lt;br&gt;&lt;div style="display:inline;"&gt;&lt;div style="display:inline; font-size:18px;"&gt;saires reçoivent une Malédiction.&lt;/div&gt;&lt;/div&gt;&lt;br&gt;&lt;/div&gt;&lt;/div&gt;&lt;/div&gt;</v>
      </c>
    </row>
    <row r="1306" spans="1:22" ht="165" x14ac:dyDescent="0.25">
      <c r="A1306" t="str">
        <f>IF(AND(MOD(ROW(A1301)-1,3)=0,INDEX(artwork.xlsx!G:G,QUOTIENT(ROW(A1301)-1,3)+2)&lt;&gt;""),"/* "&amp;INDEX(artwork.xlsx!G:G,QUOTIENT(ROW(A1301)-1,3)+2)&amp;" */","  ")&amp;
IF(AND(INDEX(artwork.xlsx!F:F,QUOTIENT(ROW(A1301)-1,3)+2)&lt;&gt;""),"/* "&amp;INDEX(artwork.xlsx!F:F,QUOTIENT(ROW(A1301)-1,3)+2)&amp;" */","  ")&amp;IF(AND(ISERROR(MATCH("},",B1306:B$5003,0)), ISERROR(MATCH("    ];",$A$5:A1305,0))),"];","")</f>
        <v xml:space="preserve">    </v>
      </c>
      <c r="B1306" t="str">
        <f t="shared" si="37"/>
        <v/>
      </c>
      <c r="C1306" s="18" t="str">
        <f>IF(AND(MOD(ROW(A1301)-1,3)=0, INDEX(artwork.xlsx!J:J,QUOTIENT(ROW(A1301)-1,3)+2)&lt;&gt;""),
     artwork.xlsx!$H$1&amp;": """ &amp;SUBSTITUTE(INDEX(artwork.xlsx!H:H,QUOTIENT(ROW(A1301)-1,3)+2)," ","") &amp;""",  " &amp;
     artwork.xlsx!$J$1&amp; ": """ &amp; INDEX(artwork.xlsx!J:J,QUOTIENT(ROW(A1301)-1,3)+2) &amp;""",  " &amp;
     artwork.xlsx!$L$1&amp; ": """ &amp; SUBSTITUTE(IF(LEFT(INDEX(artwork.xlsx!L:L,QUOTIENT(ROW(A1301)-1,3)+2),4)="http","",artwork.xlsx!$M$1) &amp; INDEX(artwork.xlsx!L:L,QUOTIENT(ROW(A1301)-1,3)+2),artwork.xlsx!$N$1,"") &amp; """,",
 IF(AND(MOD(ROW(A1301)-1,3)=1,INDEX(artwork.xlsx!J:J,QUOTIENT(ROW(A1301)-1,3)+2)&lt;&gt;""),
SUBSTITUTE(    artwork.xlsx!$K$1&amp;": '\\n" &amp;
SUBSTITUTE(SUBSTITUTE(SUBSTITUTE(SUBSTITUTE(SUBSTITUTE(INDEX(artwork.xlsx!K:K,QUOTIENT(ROW(A1301)-1,3)+2),"'","\'"),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IF(MOD(ROW(A1301)-1,3)=2,"","")))</f>
        <v>text_html: '\
&lt;div class="card-text" style="top:20px;"&gt;&lt;div style="position: relative; left:-35px;top:-15px;"&gt;\
&lt;div class="card-text-coin-icon" style="transform:scale(0.5); top:0px; display: inline;"&gt;\
&lt;div class="card-text-coin-text-container" style="display:inline;"&gt;\
&lt;div class="card-text-coin-text" style="color: black; display:inline; top:8px;"&gt;2&lt;/div&gt;&lt;/div&gt;&lt;/div&gt;&lt;/div&gt;&lt;div style="position:relative; top:45px;"&gt;&lt;div style="line-height:18px;"&gt;\
&lt;div style="display:inline;"&gt;&lt;div style="display:inline; font-size:18px;"&gt;Après avoir joué cette carte, si vous&lt;/div&gt;&lt;/div&gt;&lt;br&gt;\
&lt;div style="display:inline;"&gt;&lt;div style="display:inline; font-size:18px;"&gt;avez un nombre impair d\'Idoles en jeu,&lt;/div&gt;&lt;/div&gt;&lt;br&gt;\
&lt;div style="display:inline;"&gt;&lt;div style="display:inline; font-size:18px;"&gt;appliquez une Aubaine ; si vous en&lt;/div&gt;&lt;/div&gt;&lt;br&gt;\
&lt;div style="display:inline;"&gt;&lt;div style="display:inline; font-size:18px;"&gt;avez un nombre pair, tous vos adver-&lt;/div&gt;&lt;/div&gt;&lt;br&gt;\
&lt;div style="display:inline;"&gt;&lt;div style="display:inline; font-size:18px;"&gt;saires reçoivent une Malédiction.&lt;/div&gt;&lt;/div&gt;&lt;br&gt;\
&lt;/div&gt;&lt;/div&gt;&lt;/div&gt;'</v>
      </c>
      <c r="K1306" t="s">
        <v>2509</v>
      </c>
      <c r="U1306" t="e">
        <f t="shared" si="38"/>
        <v>#VALUE!</v>
      </c>
      <c r="V1306" t="e">
        <f t="shared" si="39"/>
        <v>#VALUE!</v>
      </c>
    </row>
    <row r="1307" spans="1:22" x14ac:dyDescent="0.25">
      <c r="A1307" t="str">
        <f>IF(AND(MOD(ROW(A1302)-1,3)=0,INDEX(artwork.xlsx!G:G,QUOTIENT(ROW(A1302)-1,3)+2)&lt;&gt;""),"/* "&amp;INDEX(artwork.xlsx!G:G,QUOTIENT(ROW(A1302)-1,3)+2)&amp;" */","  ")&amp;
IF(AND(INDEX(artwork.xlsx!F:F,QUOTIENT(ROW(A1302)-1,3)+2)&lt;&gt;""),"/* "&amp;INDEX(artwork.xlsx!F:F,QUOTIENT(ROW(A1302)-1,3)+2)&amp;" */","  ")&amp;IF(AND(ISERROR(MATCH("},",B1307:B$5003,0)), ISERROR(MATCH("    ];",$A$5:A1303,0))),"];","")</f>
        <v xml:space="preserve">    </v>
      </c>
      <c r="B1307" t="str">
        <f t="shared" si="37"/>
        <v>},</v>
      </c>
      <c r="C1307" s="18" t="str">
        <f>IF(AND(MOD(ROW(A1302)-1,3)=0, INDEX(artwork.xlsx!J:J,QUOTIENT(ROW(A1302)-1,3)+2)&lt;&gt;""),
     artwork.xlsx!$H$1&amp;": """ &amp;SUBSTITUTE(INDEX(artwork.xlsx!H:H,QUOTIENT(ROW(A1302)-1,3)+2)," ","") &amp;""",  " &amp;
     artwork.xlsx!$J$1&amp; ": """ &amp; INDEX(artwork.xlsx!J:J,QUOTIENT(ROW(A1302)-1,3)+2) &amp;""",  " &amp;
     artwork.xlsx!$L$1&amp; ": """ &amp; SUBSTITUTE(IF(LEFT(INDEX(artwork.xlsx!L:L,QUOTIENT(ROW(A1302)-1,3)+2),4)="http","",artwork.xlsx!$M$1) &amp; INDEX(artwork.xlsx!L:L,QUOTIENT(ROW(A1302)-1,3)+2),artwork.xlsx!$N$1,"") &amp; """,",
 IF(AND(MOD(ROW(A1302)-1,3)=1,INDEX(artwork.xlsx!J:J,QUOTIENT(ROW(A1302)-1,3)+2)&lt;&gt;""),
SUBSTITUTE(    artwork.xlsx!$K$1&amp;": '\\n" &amp;
SUBSTITUTE(SUBSTITUTE(SUBSTITUTE(SUBSTITUTE(SUBSTITUTE(INDEX(artwork.xlsx!K:K,QUOTIENT(ROW(A1302)-1,3)+2),"'","\'"),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IF(MOD(ROW(A1302)-1,3)=2,"","")))</f>
        <v/>
      </c>
      <c r="J1307" t="s">
        <v>2088</v>
      </c>
      <c r="U1307" t="e">
        <f t="shared" si="38"/>
        <v>#VALUE!</v>
      </c>
      <c r="V1307" t="str">
        <f t="shared" si="39"/>
        <v xml:space="preserve">  frenchName: "Pooka",  artwork: "http://wiki.dominionstrategy.com/images/7/78/PookaArt.jpg"</v>
      </c>
    </row>
    <row r="1308" spans="1:22" x14ac:dyDescent="0.25">
      <c r="A1308" t="str">
        <f>IF(AND(MOD(ROW(A1303)-1,3)=0,INDEX(artwork.xlsx!G:G,QUOTIENT(ROW(A1303)-1,3)+2)&lt;&gt;""),"/* "&amp;INDEX(artwork.xlsx!G:G,QUOTIENT(ROW(A1303)-1,3)+2)&amp;" */","  ")&amp;
IF(AND(INDEX(artwork.xlsx!F:F,QUOTIENT(ROW(A1303)-1,3)+2)&lt;&gt;""),"/* "&amp;INDEX(artwork.xlsx!F:F,QUOTIENT(ROW(A1303)-1,3)+2)&amp;" */","  ")&amp;IF(AND(ISERROR(MATCH("},",B1308:B$5003,0)), ISERROR(MATCH("    ];",$A$5:A1304,0))),"];","")</f>
        <v xml:space="preserve">    </v>
      </c>
      <c r="B1308" t="str">
        <f t="shared" si="37"/>
        <v>{</v>
      </c>
      <c r="C1308" s="18" t="str">
        <f>IF(AND(MOD(ROW(A1303)-1,3)=0, INDEX(artwork.xlsx!J:J,QUOTIENT(ROW(A1303)-1,3)+2)&lt;&gt;""),
     artwork.xlsx!$H$1&amp;": """ &amp;SUBSTITUTE(INDEX(artwork.xlsx!H:H,QUOTIENT(ROW(A1303)-1,3)+2)," ","") &amp;""",  " &amp;
     artwork.xlsx!$J$1&amp; ": """ &amp; INDEX(artwork.xlsx!J:J,QUOTIENT(ROW(A1303)-1,3)+2) &amp;""",  " &amp;
     artwork.xlsx!$L$1&amp; ": """ &amp; SUBSTITUTE(IF(LEFT(INDEX(artwork.xlsx!L:L,QUOTIENT(ROW(A1303)-1,3)+2),4)="http","",artwork.xlsx!$M$1) &amp; INDEX(artwork.xlsx!L:L,QUOTIENT(ROW(A1303)-1,3)+2),artwork.xlsx!$N$1,"") &amp; """,",
 IF(AND(MOD(ROW(A1303)-1,3)=1,INDEX(artwork.xlsx!J:J,QUOTIENT(ROW(A1303)-1,3)+2)&lt;&gt;""),
SUBSTITUTE(    artwork.xlsx!$K$1&amp;": '\\n" &amp;
SUBSTITUTE(SUBSTITUTE(SUBSTITUTE(SUBSTITUTE(SUBSTITUTE(INDEX(artwork.xlsx!K:K,QUOTIENT(ROW(A1303)-1,3)+2),"'","\'"),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IF(MOD(ROW(A1303)-1,3)=2,"","")))</f>
        <v>id: "pooka",  frenchName: "Pooka",  artwork: "http://wiki.dominionstrategy.com/images/7/78/PookaArt.jpg",</v>
      </c>
      <c r="J1308" t="s">
        <v>1679</v>
      </c>
      <c r="K1308" t="s">
        <v>2510</v>
      </c>
      <c r="U1308" t="str">
        <f t="shared" si="38"/>
        <v>pooka</v>
      </c>
      <c r="V1308" t="str">
        <f t="shared" si="39"/>
        <v>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qu'un&lt;/div&gt;&lt;/div&gt;&lt;br&gt;&lt;div style="display:inline;"&gt;&lt;div style="display:inline; font-size:21px;"&gt;Or maudit pour &lt;div style="display: inline; font-weight: bold;"&gt;+4 Cartes&lt;/div&gt;.&lt;/div&gt;&lt;/div&gt;&lt;br&gt;&lt;/div&gt;&lt;/div&gt;&lt;div class="card-text" style="position:absolute; top:126px;"&gt;&lt;div style="line-height:19px;"&gt;&lt;div style="display:inline;"&gt;&lt;div style="display:inline; font-size:18px;"&gt;&lt;div style="display: inline; font-style: italic;"&gt;Patrimoine : Or maudit&lt;/div&gt;&lt;/div&gt;&lt;/div&gt;&lt;br&gt;&lt;/div&gt;&lt;/div&gt;&lt;/div&gt;</v>
      </c>
    </row>
    <row r="1309" spans="1:22" ht="120" x14ac:dyDescent="0.25">
      <c r="A1309" t="str">
        <f>IF(AND(MOD(ROW(A1304)-1,3)=0,INDEX(artwork.xlsx!G:G,QUOTIENT(ROW(A1304)-1,3)+2)&lt;&gt;""),"/* "&amp;INDEX(artwork.xlsx!G:G,QUOTIENT(ROW(A1304)-1,3)+2)&amp;" */","  ")&amp;
IF(AND(INDEX(artwork.xlsx!F:F,QUOTIENT(ROW(A1304)-1,3)+2)&lt;&gt;""),"/* "&amp;INDEX(artwork.xlsx!F:F,QUOTIENT(ROW(A1304)-1,3)+2)&amp;" */","  ")&amp;IF(AND(ISERROR(MATCH("},",B1309:B$5003,0)), ISERROR(MATCH("    ];",$A$5:A1308,0))),"];","")</f>
        <v xml:space="preserve">    </v>
      </c>
      <c r="B1309" t="str">
        <f t="shared" si="37"/>
        <v/>
      </c>
      <c r="C1309" s="18" t="str">
        <f>IF(AND(MOD(ROW(A1304)-1,3)=0, INDEX(artwork.xlsx!J:J,QUOTIENT(ROW(A1304)-1,3)+2)&lt;&gt;""),
     artwork.xlsx!$H$1&amp;": """ &amp;SUBSTITUTE(INDEX(artwork.xlsx!H:H,QUOTIENT(ROW(A1304)-1,3)+2)," ","") &amp;""",  " &amp;
     artwork.xlsx!$J$1&amp; ": """ &amp; INDEX(artwork.xlsx!J:J,QUOTIENT(ROW(A1304)-1,3)+2) &amp;""",  " &amp;
     artwork.xlsx!$L$1&amp; ": """ &amp; SUBSTITUTE(IF(LEFT(INDEX(artwork.xlsx!L:L,QUOTIENT(ROW(A1304)-1,3)+2),4)="http","",artwork.xlsx!$M$1) &amp; INDEX(artwork.xlsx!L:L,QUOTIENT(ROW(A1304)-1,3)+2),artwork.xlsx!$N$1,"") &amp; """,",
 IF(AND(MOD(ROW(A1304)-1,3)=1,INDEX(artwork.xlsx!J:J,QUOTIENT(ROW(A1304)-1,3)+2)&lt;&gt;""),
SUBSTITUTE(    artwork.xlsx!$K$1&amp;": '\\n" &amp;
SUBSTITUTE(SUBSTITUTE(SUBSTITUTE(SUBSTITUTE(SUBSTITUTE(INDEX(artwork.xlsx!K:K,QUOTIENT(ROW(A1304)-1,3)+2),"'","\'"),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IF(MOD(ROW(A1304)-1,3)=2,"","")))</f>
        <v>text_html: '\
&lt;div class="card-text" style="top:29px;"&gt;&lt;div style="position:relative; top:10px;"&gt;&lt;div style="line-height:21px;"&gt;\
&lt;div style="display:inline;"&gt;&lt;div style="display:inline; font-size:21px;"&gt;Vous pouvez écarter une carte&lt;/div&gt;&lt;/div&gt;&lt;br&gt;\
&lt;div style="display:inline;"&gt;&lt;div style="display:inline; font-size:21px;"&gt;Trésor de votre main autre qu\'un&lt;/div&gt;&lt;/div&gt;&lt;br&gt;\
&lt;div style="display:inline;"&gt;&lt;div style="display:inline; font-size:21px;"&gt;Or maudit pour &lt;div style="display: inline; font-weight: bold;"&gt;+4 Cartes&lt;/div&gt;.&lt;/div&gt;&lt;/div&gt;&lt;br&gt;\
&lt;/div&gt;&lt;/div&gt;&lt;div class="card-text" style="position:absolute; top:126px;"&gt;&lt;div style="line-height:19px;"&gt;\
&lt;div style="display:inline;"&gt;&lt;div style="display:inline; font-size:18px;"&gt;&lt;div style="display: inline; font-style: italic;"&gt;Patrimoine : Or maudit&lt;/div&gt;&lt;/div&gt;&lt;/div&gt;&lt;br&gt;\
&lt;/div&gt;&lt;/div&gt;&lt;/div&gt;'</v>
      </c>
      <c r="K1309" t="s">
        <v>2511</v>
      </c>
      <c r="U1309" t="e">
        <f t="shared" si="38"/>
        <v>#VALUE!</v>
      </c>
      <c r="V1309" t="e">
        <f t="shared" si="39"/>
        <v>#VALUE!</v>
      </c>
    </row>
    <row r="1310" spans="1:22" x14ac:dyDescent="0.25">
      <c r="A1310" t="str">
        <f>IF(AND(MOD(ROW(A1305)-1,3)=0,INDEX(artwork.xlsx!G:G,QUOTIENT(ROW(A1305)-1,3)+2)&lt;&gt;""),"/* "&amp;INDEX(artwork.xlsx!G:G,QUOTIENT(ROW(A1305)-1,3)+2)&amp;" */","  ")&amp;
IF(AND(INDEX(artwork.xlsx!F:F,QUOTIENT(ROW(A1305)-1,3)+2)&lt;&gt;""),"/* "&amp;INDEX(artwork.xlsx!F:F,QUOTIENT(ROW(A1305)-1,3)+2)&amp;" */","  ")&amp;IF(AND(ISERROR(MATCH("},",B1310:B$5003,0)), ISERROR(MATCH("    ];",$A$5:A1306,0))),"];","")</f>
        <v xml:space="preserve">    </v>
      </c>
      <c r="B1310" t="str">
        <f t="shared" si="37"/>
        <v>},</v>
      </c>
      <c r="C1310" s="18" t="str">
        <f>IF(AND(MOD(ROW(A1305)-1,3)=0, INDEX(artwork.xlsx!J:J,QUOTIENT(ROW(A1305)-1,3)+2)&lt;&gt;""),
     artwork.xlsx!$H$1&amp;": """ &amp;SUBSTITUTE(INDEX(artwork.xlsx!H:H,QUOTIENT(ROW(A1305)-1,3)+2)," ","") &amp;""",  " &amp;
     artwork.xlsx!$J$1&amp; ": """ &amp; INDEX(artwork.xlsx!J:J,QUOTIENT(ROW(A1305)-1,3)+2) &amp;""",  " &amp;
     artwork.xlsx!$L$1&amp; ": """ &amp; SUBSTITUTE(IF(LEFT(INDEX(artwork.xlsx!L:L,QUOTIENT(ROW(A1305)-1,3)+2),4)="http","",artwork.xlsx!$M$1) &amp; INDEX(artwork.xlsx!L:L,QUOTIENT(ROW(A1305)-1,3)+2),artwork.xlsx!$N$1,"") &amp; """,",
 IF(AND(MOD(ROW(A1305)-1,3)=1,INDEX(artwork.xlsx!J:J,QUOTIENT(ROW(A1305)-1,3)+2)&lt;&gt;""),
SUBSTITUTE(    artwork.xlsx!$K$1&amp;": '\\n" &amp;
SUBSTITUTE(SUBSTITUTE(SUBSTITUTE(SUBSTITUTE(SUBSTITUTE(INDEX(artwork.xlsx!K:K,QUOTIENT(ROW(A1305)-1,3)+2),"'","\'"),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IF(MOD(ROW(A1305)-1,3)=2,"","")))</f>
        <v/>
      </c>
      <c r="J1310" t="s">
        <v>2088</v>
      </c>
      <c r="U1310" t="e">
        <f t="shared" si="38"/>
        <v>#VALUE!</v>
      </c>
      <c r="V1310" t="str">
        <f t="shared" si="39"/>
        <v>rove",  frenchName: "Bois sacré",  artwork: "http://wiki.dominionstrategy.com/images/a/a2/Sacred_GroveArt.jpg"</v>
      </c>
    </row>
    <row r="1311" spans="1:22" x14ac:dyDescent="0.25">
      <c r="A1311" t="str">
        <f>IF(AND(MOD(ROW(A1306)-1,3)=0,INDEX(artwork.xlsx!G:G,QUOTIENT(ROW(A1306)-1,3)+2)&lt;&gt;""),"/* "&amp;INDEX(artwork.xlsx!G:G,QUOTIENT(ROW(A1306)-1,3)+2)&amp;" */","  ")&amp;
IF(AND(INDEX(artwork.xlsx!F:F,QUOTIENT(ROW(A1306)-1,3)+2)&lt;&gt;""),"/* "&amp;INDEX(artwork.xlsx!F:F,QUOTIENT(ROW(A1306)-1,3)+2)&amp;" */","  ")&amp;IF(AND(ISERROR(MATCH("},",B1311:B$5003,0)), ISERROR(MATCH("    ];",$A$5:A1307,0))),"];","")</f>
        <v xml:space="preserve">    </v>
      </c>
      <c r="B1311" t="str">
        <f t="shared" si="37"/>
        <v>{</v>
      </c>
      <c r="C1311" s="18" t="str">
        <f>IF(AND(MOD(ROW(A1306)-1,3)=0, INDEX(artwork.xlsx!J:J,QUOTIENT(ROW(A1306)-1,3)+2)&lt;&gt;""),
     artwork.xlsx!$H$1&amp;": """ &amp;SUBSTITUTE(INDEX(artwork.xlsx!H:H,QUOTIENT(ROW(A1306)-1,3)+2)," ","") &amp;""",  " &amp;
     artwork.xlsx!$J$1&amp; ": """ &amp; INDEX(artwork.xlsx!J:J,QUOTIENT(ROW(A1306)-1,3)+2) &amp;""",  " &amp;
     artwork.xlsx!$L$1&amp; ": """ &amp; SUBSTITUTE(IF(LEFT(INDEX(artwork.xlsx!L:L,QUOTIENT(ROW(A1306)-1,3)+2),4)="http","",artwork.xlsx!$M$1) &amp; INDEX(artwork.xlsx!L:L,QUOTIENT(ROW(A1306)-1,3)+2),artwork.xlsx!$N$1,"") &amp; """,",
 IF(AND(MOD(ROW(A1306)-1,3)=1,INDEX(artwork.xlsx!J:J,QUOTIENT(ROW(A1306)-1,3)+2)&lt;&gt;""),
SUBSTITUTE(    artwork.xlsx!$K$1&amp;": '\\n" &amp;
SUBSTITUTE(SUBSTITUTE(SUBSTITUTE(SUBSTITUTE(SUBSTITUTE(INDEX(artwork.xlsx!K:K,QUOTIENT(ROW(A1306)-1,3)+2),"'","\'"),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IF(MOD(ROW(A1306)-1,3)=2,"","")))</f>
        <v>id: "sacredgrove",  frenchName: "Bois sacré",  artwork: "http://wiki.dominionstrategy.com/images/a/a2/Sacred_GroveArt.jpg",</v>
      </c>
      <c r="J1311" t="s">
        <v>1679</v>
      </c>
      <c r="K1311" t="s">
        <v>2512</v>
      </c>
      <c r="U1311" t="str">
        <f t="shared" si="38"/>
        <v>sacredgrove</v>
      </c>
      <c r="V1311" t="str">
        <f t="shared" si="39"/>
        <v>&lt;div class="card-text" style="top:20px;"&gt;&lt;div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style="position:relative; top:-30px;"&gt;&lt;div style="line-height:21px;"&gt;&lt;div style="display:inline;"&gt;&lt;div style="display:inline; font-size:21px;"&gt;Appliquez une Aubaine. Si elle&lt;/div&gt;&lt;/div&gt;&lt;br&gt;&lt;div style="display:inline;"&gt;&lt;div style="display:inline; font-size:21px;"&gt;ne donne pas +      , tous vos&lt;/div&gt;&lt;/div&gt;&lt;br&gt;&lt;div style="display:inline;"&gt;&lt;div style="display:inline; font-size:21px;"&gt;adversaires peuvent l'appliquer.&lt;/div&gt;&lt;/div&gt;&lt;br&gt;&lt;/div&gt;&lt;/div&gt;&lt;div class="card-text-coin-icon" style="transform:scale(0.21); top:25px;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style="transform:scale(0.21); top:80px; display: inline;left:150px;"&gt;&lt;div class="card-text-coin-text-container" style="display:inline;"&gt;&lt;div class="card-text-coin-text" style="color: black; display:inline; top:8px;"&gt;1&lt;/div&gt;&lt;/div&gt;&lt;/div&gt;&lt;/div&gt;</v>
      </c>
    </row>
    <row r="1312" spans="1:22" ht="225" x14ac:dyDescent="0.25">
      <c r="A1312" t="str">
        <f>IF(AND(MOD(ROW(A1307)-1,3)=0,INDEX(artwork.xlsx!G:G,QUOTIENT(ROW(A1307)-1,3)+2)&lt;&gt;""),"/* "&amp;INDEX(artwork.xlsx!G:G,QUOTIENT(ROW(A1307)-1,3)+2)&amp;" */","  ")&amp;
IF(AND(INDEX(artwork.xlsx!F:F,QUOTIENT(ROW(A1307)-1,3)+2)&lt;&gt;""),"/* "&amp;INDEX(artwork.xlsx!F:F,QUOTIENT(ROW(A1307)-1,3)+2)&amp;" */","  ")&amp;IF(AND(ISERROR(MATCH("},",B1312:B$5003,0)), ISERROR(MATCH("    ];",$A$5:A1311,0))),"];","")</f>
        <v xml:space="preserve">    </v>
      </c>
      <c r="B1312" t="str">
        <f t="shared" si="37"/>
        <v/>
      </c>
      <c r="C1312" s="18" t="str">
        <f>IF(AND(MOD(ROW(A1307)-1,3)=0, INDEX(artwork.xlsx!J:J,QUOTIENT(ROW(A1307)-1,3)+2)&lt;&gt;""),
     artwork.xlsx!$H$1&amp;": """ &amp;SUBSTITUTE(INDEX(artwork.xlsx!H:H,QUOTIENT(ROW(A1307)-1,3)+2)," ","") &amp;""",  " &amp;
     artwork.xlsx!$J$1&amp; ": """ &amp; INDEX(artwork.xlsx!J:J,QUOTIENT(ROW(A1307)-1,3)+2) &amp;""",  " &amp;
     artwork.xlsx!$L$1&amp; ": """ &amp; SUBSTITUTE(IF(LEFT(INDEX(artwork.xlsx!L:L,QUOTIENT(ROW(A1307)-1,3)+2),4)="http","",artwork.xlsx!$M$1) &amp; INDEX(artwork.xlsx!L:L,QUOTIENT(ROW(A1307)-1,3)+2),artwork.xlsx!$N$1,"") &amp; """,",
 IF(AND(MOD(ROW(A1307)-1,3)=1,INDEX(artwork.xlsx!J:J,QUOTIENT(ROW(A1307)-1,3)+2)&lt;&gt;""),
SUBSTITUTE(    artwork.xlsx!$K$1&amp;": '\\n" &amp;
SUBSTITUTE(SUBSTITUTE(SUBSTITUTE(SUBSTITUTE(SUBSTITUTE(INDEX(artwork.xlsx!K:K,QUOTIENT(ROW(A1307)-1,3)+2),"'","\'"),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IF(MOD(ROW(A1307)-1,3)=2,"","")))</f>
        <v>text_html: '\
&lt;div class="card-text" style="top:20px;"&gt;&lt;div style="position:relative; top:-5px;"&gt;&lt;div style="font-weight: bold;"&gt;&lt;div style="line-height:28px;"&gt;\
&lt;div style="display:inline;"&gt;&lt;div style="display:inline; font-size:28px;"&gt;+1 Achat&lt;/div&gt;&lt;/div&gt;&lt;br&gt;\
&lt;div style="display:inline;"&gt;&lt;div style="display:inline; font-size:28px;"&gt;&lt;div style="position: relative; left:-12px;top:1px;"&gt;+&lt;/div&gt;&lt;/div&gt;&lt;/div&gt;&lt;br&gt;\
&lt;/div&gt;&lt;/div&gt;&lt;/div&gt;&lt;div style="position:relative; top:-30px;"&gt;&lt;div style="line-height:21px;"&gt;\
&lt;div style="display:inline;"&gt;&lt;div style="display:inline; font-size:21px;"&gt;Appliquez une Aubaine. Si elle&lt;/div&gt;&lt;/div&gt;&lt;br&gt;\
&lt;div style="display:inline;"&gt;&lt;div style="display:inline; font-size:21px;"&gt;ne donne pas +      , tous vos&lt;/div&gt;&lt;/div&gt;&lt;br&gt;\
&lt;div style="display:inline;"&gt;&lt;div style="display:inline; font-size:21px;"&gt;adversaires peuvent l\'appliquer.&lt;/div&gt;&lt;/div&gt;&lt;br&gt;\
&lt;/div&gt;&lt;/div&gt;\
&lt;div class="card-text-coin-icon" style="transform:scale(0.21); top:25px; display: inline;left:140px;"&gt;\
&lt;div class="card-text-coin-text-container" style="display:inline;"&gt;\
&lt;div class="card-text-coin-text" style="color: black; display:inline; top:8px;"&gt;3&lt;/div&gt;&lt;/div&gt;&lt;/div&gt;\
&lt;div class="card-text-coin-icon" style="transform:scale(0.21); top:80px; display: inline;left:150px;"&gt;\
&lt;div class="card-text-coin-text-container" style="display:inline;"&gt;\
&lt;div class="card-text-coin-text" style="color: black; display:inline; top:8px;"&gt;1&lt;/div&gt;&lt;/div&gt;&lt;/div&gt;&lt;/div&gt;'</v>
      </c>
      <c r="K1312" t="s">
        <v>2513</v>
      </c>
      <c r="U1312" t="e">
        <f t="shared" si="38"/>
        <v>#VALUE!</v>
      </c>
      <c r="V1312" t="e">
        <f t="shared" si="39"/>
        <v>#VALUE!</v>
      </c>
    </row>
    <row r="1313" spans="1:22" x14ac:dyDescent="0.25">
      <c r="A1313" t="str">
        <f>IF(AND(MOD(ROW(A1308)-1,3)=0,INDEX(artwork.xlsx!G:G,QUOTIENT(ROW(A1308)-1,3)+2)&lt;&gt;""),"/* "&amp;INDEX(artwork.xlsx!G:G,QUOTIENT(ROW(A1308)-1,3)+2)&amp;" */","  ")&amp;
IF(AND(INDEX(artwork.xlsx!F:F,QUOTIENT(ROW(A1308)-1,3)+2)&lt;&gt;""),"/* "&amp;INDEX(artwork.xlsx!F:F,QUOTIENT(ROW(A1308)-1,3)+2)&amp;" */","  ")&amp;IF(AND(ISERROR(MATCH("},",B1313:B$5003,0)), ISERROR(MATCH("    ];",$A$5:A1309,0))),"];","")</f>
        <v xml:space="preserve">    </v>
      </c>
      <c r="B1313" t="str">
        <f t="shared" si="37"/>
        <v>},</v>
      </c>
      <c r="C1313" s="18" t="str">
        <f>IF(AND(MOD(ROW(A1308)-1,3)=0, INDEX(artwork.xlsx!J:J,QUOTIENT(ROW(A1308)-1,3)+2)&lt;&gt;""),
     artwork.xlsx!$H$1&amp;": """ &amp;SUBSTITUTE(INDEX(artwork.xlsx!H:H,QUOTIENT(ROW(A1308)-1,3)+2)," ","") &amp;""",  " &amp;
     artwork.xlsx!$J$1&amp; ": """ &amp; INDEX(artwork.xlsx!J:J,QUOTIENT(ROW(A1308)-1,3)+2) &amp;""",  " &amp;
     artwork.xlsx!$L$1&amp; ": """ &amp; SUBSTITUTE(IF(LEFT(INDEX(artwork.xlsx!L:L,QUOTIENT(ROW(A1308)-1,3)+2),4)="http","",artwork.xlsx!$M$1) &amp; INDEX(artwork.xlsx!L:L,QUOTIENT(ROW(A1308)-1,3)+2),artwork.xlsx!$N$1,"") &amp; """,",
 IF(AND(MOD(ROW(A1308)-1,3)=1,INDEX(artwork.xlsx!J:J,QUOTIENT(ROW(A1308)-1,3)+2)&lt;&gt;""),
SUBSTITUTE(    artwork.xlsx!$K$1&amp;": '\\n" &amp;
SUBSTITUTE(SUBSTITUTE(SUBSTITUTE(SUBSTITUTE(SUBSTITUTE(INDEX(artwork.xlsx!K:K,QUOTIENT(ROW(A1308)-1,3)+2),"'","\'"),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IF(MOD(ROW(A1308)-1,3)=2,"","")))</f>
        <v/>
      </c>
      <c r="J1313" t="s">
        <v>2088</v>
      </c>
      <c r="U1313" t="e">
        <f t="shared" si="38"/>
        <v>#VALUE!</v>
      </c>
      <c r="V1313" t="str">
        <f t="shared" si="39"/>
        <v>or",  frenchName: "Persécuteur",  artwork: "http://wiki.dominionstrategy.com/images/e/e8/TormentorArt.jpg"</v>
      </c>
    </row>
    <row r="1314" spans="1:22" x14ac:dyDescent="0.25">
      <c r="A1314" t="str">
        <f>IF(AND(MOD(ROW(A1309)-1,3)=0,INDEX(artwork.xlsx!G:G,QUOTIENT(ROW(A1309)-1,3)+2)&lt;&gt;""),"/* "&amp;INDEX(artwork.xlsx!G:G,QUOTIENT(ROW(A1309)-1,3)+2)&amp;" */","  ")&amp;
IF(AND(INDEX(artwork.xlsx!F:F,QUOTIENT(ROW(A1309)-1,3)+2)&lt;&gt;""),"/* "&amp;INDEX(artwork.xlsx!F:F,QUOTIENT(ROW(A1309)-1,3)+2)&amp;" */","  ")&amp;IF(AND(ISERROR(MATCH("},",B1314:B$5003,0)), ISERROR(MATCH("    ];",$A$5:A1310,0))),"];","")</f>
        <v xml:space="preserve">    </v>
      </c>
      <c r="B1314" t="str">
        <f t="shared" si="37"/>
        <v>{</v>
      </c>
      <c r="C1314" s="18" t="str">
        <f>IF(AND(MOD(ROW(A1309)-1,3)=0, INDEX(artwork.xlsx!J:J,QUOTIENT(ROW(A1309)-1,3)+2)&lt;&gt;""),
     artwork.xlsx!$H$1&amp;": """ &amp;SUBSTITUTE(INDEX(artwork.xlsx!H:H,QUOTIENT(ROW(A1309)-1,3)+2)," ","") &amp;""",  " &amp;
     artwork.xlsx!$J$1&amp; ": """ &amp; INDEX(artwork.xlsx!J:J,QUOTIENT(ROW(A1309)-1,3)+2) &amp;""",  " &amp;
     artwork.xlsx!$L$1&amp; ": """ &amp; SUBSTITUTE(IF(LEFT(INDEX(artwork.xlsx!L:L,QUOTIENT(ROW(A1309)-1,3)+2),4)="http","",artwork.xlsx!$M$1) &amp; INDEX(artwork.xlsx!L:L,QUOTIENT(ROW(A1309)-1,3)+2),artwork.xlsx!$N$1,"") &amp; """,",
 IF(AND(MOD(ROW(A1309)-1,3)=1,INDEX(artwork.xlsx!J:J,QUOTIENT(ROW(A1309)-1,3)+2)&lt;&gt;""),
SUBSTITUTE(    artwork.xlsx!$K$1&amp;": '\\n" &amp;
SUBSTITUTE(SUBSTITUTE(SUBSTITUTE(SUBSTITUTE(SUBSTITUTE(INDEX(artwork.xlsx!K:K,QUOTIENT(ROW(A1309)-1,3)+2),"'","\'"),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IF(MOD(ROW(A1309)-1,3)=2,"","")))</f>
        <v>id: "tormentor",  frenchName: "Persécuteur",  artwork: "http://wiki.dominionstrategy.com/images/e/e8/TormentorArt.jpg",</v>
      </c>
      <c r="J1314" t="s">
        <v>1679</v>
      </c>
      <c r="K1314" t="s">
        <v>2514</v>
      </c>
      <c r="U1314" t="str">
        <f t="shared" si="38"/>
        <v>tormentor</v>
      </c>
      <c r="V1314" t="str">
        <f t="shared" si="39"/>
        <v>&lt;div class="card-text" style="top:20px;"&gt;&lt;div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font-size:18.5px;"&gt;Si vous n'avez pas d'autre carte en jeu,&lt;/div&gt;&lt;/div&gt;&lt;br&gt;&lt;div style="display:inline;"&gt;&lt;div style="display:inline; font-size:18.5px;"&gt;recevez un Farfadet de sa pile.&lt;/div&gt;&lt;/div&gt;&lt;br&gt;&lt;div style="display:inline;"&gt;&lt;div style="display:inline; font-size:18.5px;"&gt;Sinon, tous vos adversaires&lt;/div&gt;&lt;/div&gt;&lt;br&gt;&lt;div style="display:inline;"&gt;&lt;div style="display:inline; font-size:18.5px;"&gt;appliquent le prochain Sortilège.&lt;/div&gt;&lt;/div&gt;&lt;br&gt;&lt;/div&gt;&lt;/div&gt;&lt;div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1315" spans="1:22" ht="180" x14ac:dyDescent="0.25">
      <c r="A1315" t="str">
        <f>IF(AND(MOD(ROW(A1310)-1,3)=0,INDEX(artwork.xlsx!G:G,QUOTIENT(ROW(A1310)-1,3)+2)&lt;&gt;""),"/* "&amp;INDEX(artwork.xlsx!G:G,QUOTIENT(ROW(A1310)-1,3)+2)&amp;" */","  ")&amp;
IF(AND(INDEX(artwork.xlsx!F:F,QUOTIENT(ROW(A1310)-1,3)+2)&lt;&gt;""),"/* "&amp;INDEX(artwork.xlsx!F:F,QUOTIENT(ROW(A1310)-1,3)+2)&amp;" */","  ")&amp;IF(AND(ISERROR(MATCH("},",B1315:B$5003,0)), ISERROR(MATCH("    ];",$A$5:A1314,0))),"];","")</f>
        <v xml:space="preserve">    </v>
      </c>
      <c r="B1315" t="str">
        <f t="shared" si="37"/>
        <v/>
      </c>
      <c r="C1315" s="18" t="str">
        <f>IF(AND(MOD(ROW(A1310)-1,3)=0, INDEX(artwork.xlsx!J:J,QUOTIENT(ROW(A1310)-1,3)+2)&lt;&gt;""),
     artwork.xlsx!$H$1&amp;": """ &amp;SUBSTITUTE(INDEX(artwork.xlsx!H:H,QUOTIENT(ROW(A1310)-1,3)+2)," ","") &amp;""",  " &amp;
     artwork.xlsx!$J$1&amp; ": """ &amp; INDEX(artwork.xlsx!J:J,QUOTIENT(ROW(A1310)-1,3)+2) &amp;""",  " &amp;
     artwork.xlsx!$L$1&amp; ": """ &amp; SUBSTITUTE(IF(LEFT(INDEX(artwork.xlsx!L:L,QUOTIENT(ROW(A1310)-1,3)+2),4)="http","",artwork.xlsx!$M$1) &amp; INDEX(artwork.xlsx!L:L,QUOTIENT(ROW(A1310)-1,3)+2),artwork.xlsx!$N$1,"") &amp; """,",
 IF(AND(MOD(ROW(A1310)-1,3)=1,INDEX(artwork.xlsx!J:J,QUOTIENT(ROW(A1310)-1,3)+2)&lt;&gt;""),
SUBSTITUTE(    artwork.xlsx!$K$1&amp;": '\\n" &amp;
SUBSTITUTE(SUBSTITUTE(SUBSTITUTE(SUBSTITUTE(SUBSTITUTE(INDEX(artwork.xlsx!K:K,QUOTIENT(ROW(A1310)-1,3)+2),"'","\'"),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IF(MOD(ROW(A1310)-1,3)=2,"","")))</f>
        <v>text_html: '\
&lt;div class="card-text" style="top:20px;"&gt;&lt;div style="position: relative; left:-15px;top:6px;"&gt;&lt;div style="font-weight: bold;"&gt;\
&lt;div style="display:inline;"&gt;+&lt;/div&gt;&lt;br&gt;\
&lt;/div&gt;&lt;/div&gt;&lt;div style="position:relative; top:10px;"&gt;&lt;div style="line-height:18.5px;"&gt;\
&lt;div style="display:inline;"&gt;&lt;div style="display:inline; font-size:18.5px;"&gt;Si vous n\'avez pas d\'autre carte en jeu,&lt;/div&gt;&lt;/div&gt;&lt;br&gt;\
&lt;div style="display:inline;"&gt;&lt;div style="display:inline; font-size:18.5px;"&gt;recevez un Farfadet de sa pile.&lt;/div&gt;&lt;/div&gt;&lt;br&gt;\
&lt;div style="display:inline;"&gt;&lt;div style="display:inline; font-size:18.5px;"&gt;Sinon, tous vos adversaires&lt;/div&gt;&lt;/div&gt;&lt;br&gt;\
&lt;div style="display:inline;"&gt;&lt;div style="display:inline; font-size:18.5px;"&gt;appliquent le prochain Sortilège.&lt;/div&gt;&lt;/div&gt;&lt;br&gt;\
&lt;/div&gt;&lt;/div&gt;\
&lt;div class="card-text-coin-icon" style="transform:scale(0.22); top:5.5px; display: inline;left:140px;"&gt;\
&lt;div class="card-text-coin-text-container" style="display:inline;"&gt;\
&lt;div class="card-text-coin-text" style="color: black; display:inline; top:8px;"&gt;2&lt;/div&gt;&lt;/div&gt;&lt;/div&gt;&lt;/div&gt;'</v>
      </c>
      <c r="K1315" t="s">
        <v>2515</v>
      </c>
      <c r="U1315" t="e">
        <f t="shared" si="38"/>
        <v>#VALUE!</v>
      </c>
      <c r="V1315" t="e">
        <f t="shared" si="39"/>
        <v>#VALUE!</v>
      </c>
    </row>
    <row r="1316" spans="1:22" x14ac:dyDescent="0.25">
      <c r="A1316" t="str">
        <f>IF(AND(MOD(ROW(A1311)-1,3)=0,INDEX(artwork.xlsx!G:G,QUOTIENT(ROW(A1311)-1,3)+2)&lt;&gt;""),"/* "&amp;INDEX(artwork.xlsx!G:G,QUOTIENT(ROW(A1311)-1,3)+2)&amp;" */","  ")&amp;
IF(AND(INDEX(artwork.xlsx!F:F,QUOTIENT(ROW(A1311)-1,3)+2)&lt;&gt;""),"/* "&amp;INDEX(artwork.xlsx!F:F,QUOTIENT(ROW(A1311)-1,3)+2)&amp;" */","  ")&amp;IF(AND(ISERROR(MATCH("},",B1316:B$5003,0)), ISERROR(MATCH("    ];",$A$5:A1312,0))),"];","")</f>
        <v xml:space="preserve">    </v>
      </c>
      <c r="B1316" t="str">
        <f t="shared" si="37"/>
        <v>},</v>
      </c>
      <c r="C1316" s="18" t="str">
        <f>IF(AND(MOD(ROW(A1311)-1,3)=0, INDEX(artwork.xlsx!J:J,QUOTIENT(ROW(A1311)-1,3)+2)&lt;&gt;""),
     artwork.xlsx!$H$1&amp;": """ &amp;SUBSTITUTE(INDEX(artwork.xlsx!H:H,QUOTIENT(ROW(A1311)-1,3)+2)," ","") &amp;""",  " &amp;
     artwork.xlsx!$J$1&amp; ": """ &amp; INDEX(artwork.xlsx!J:J,QUOTIENT(ROW(A1311)-1,3)+2) &amp;""",  " &amp;
     artwork.xlsx!$L$1&amp; ": """ &amp; SUBSTITUTE(IF(LEFT(INDEX(artwork.xlsx!L:L,QUOTIENT(ROW(A1311)-1,3)+2),4)="http","",artwork.xlsx!$M$1) &amp; INDEX(artwork.xlsx!L:L,QUOTIENT(ROW(A1311)-1,3)+2),artwork.xlsx!$N$1,"") &amp; """,",
 IF(AND(MOD(ROW(A1311)-1,3)=1,INDEX(artwork.xlsx!J:J,QUOTIENT(ROW(A1311)-1,3)+2)&lt;&gt;""),
SUBSTITUTE(    artwork.xlsx!$K$1&amp;": '\\n" &amp;
SUBSTITUTE(SUBSTITUTE(SUBSTITUTE(SUBSTITUTE(SUBSTITUTE(INDEX(artwork.xlsx!K:K,QUOTIENT(ROW(A1311)-1,3)+2),"'","\'"),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IF(MOD(ROW(A1311)-1,3)=2,"","")))</f>
        <v/>
      </c>
      <c r="J1316" t="s">
        <v>2088</v>
      </c>
      <c r="U1316" t="e">
        <f t="shared" si="38"/>
        <v>#VALUE!</v>
      </c>
      <c r="V1316" t="str">
        <f t="shared" si="39"/>
        <v>ero",  frenchName: "Héros de tragédie",  artwork: "http://wiki.dominionstrategy.com/images/7/70/Tragic_HeroArt.jpg"</v>
      </c>
    </row>
    <row r="1317" spans="1:22" x14ac:dyDescent="0.25">
      <c r="A1317" t="str">
        <f>IF(AND(MOD(ROW(A1312)-1,3)=0,INDEX(artwork.xlsx!G:G,QUOTIENT(ROW(A1312)-1,3)+2)&lt;&gt;""),"/* "&amp;INDEX(artwork.xlsx!G:G,QUOTIENT(ROW(A1312)-1,3)+2)&amp;" */","  ")&amp;
IF(AND(INDEX(artwork.xlsx!F:F,QUOTIENT(ROW(A1312)-1,3)+2)&lt;&gt;""),"/* "&amp;INDEX(artwork.xlsx!F:F,QUOTIENT(ROW(A1312)-1,3)+2)&amp;" */","  ")&amp;IF(AND(ISERROR(MATCH("},",B1317:B$5003,0)), ISERROR(MATCH("    ];",$A$5:A1313,0))),"];","")</f>
        <v xml:space="preserve">    </v>
      </c>
      <c r="B1317" t="str">
        <f t="shared" si="37"/>
        <v>{</v>
      </c>
      <c r="C1317" s="18" t="str">
        <f>IF(AND(MOD(ROW(A1312)-1,3)=0, INDEX(artwork.xlsx!J:J,QUOTIENT(ROW(A1312)-1,3)+2)&lt;&gt;""),
     artwork.xlsx!$H$1&amp;": """ &amp;SUBSTITUTE(INDEX(artwork.xlsx!H:H,QUOTIENT(ROW(A1312)-1,3)+2)," ","") &amp;""",  " &amp;
     artwork.xlsx!$J$1&amp; ": """ &amp; INDEX(artwork.xlsx!J:J,QUOTIENT(ROW(A1312)-1,3)+2) &amp;""",  " &amp;
     artwork.xlsx!$L$1&amp; ": """ &amp; SUBSTITUTE(IF(LEFT(INDEX(artwork.xlsx!L:L,QUOTIENT(ROW(A1312)-1,3)+2),4)="http","",artwork.xlsx!$M$1) &amp; INDEX(artwork.xlsx!L:L,QUOTIENT(ROW(A1312)-1,3)+2),artwork.xlsx!$N$1,"") &amp; """,",
 IF(AND(MOD(ROW(A1312)-1,3)=1,INDEX(artwork.xlsx!J:J,QUOTIENT(ROW(A1312)-1,3)+2)&lt;&gt;""),
SUBSTITUTE(    artwork.xlsx!$K$1&amp;": '\\n" &amp;
SUBSTITUTE(SUBSTITUTE(SUBSTITUTE(SUBSTITUTE(SUBSTITUTE(INDEX(artwork.xlsx!K:K,QUOTIENT(ROW(A1312)-1,3)+2),"'","\'"),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IF(MOD(ROW(A1312)-1,3)=2,"","")))</f>
        <v>id: "tragichero",  frenchName: "Héros de tragédie",  artwork: "http://wiki.dominionstrategy.com/images/7/70/Tragic_HeroArt.jpg",</v>
      </c>
      <c r="J1317" t="s">
        <v>1679</v>
      </c>
      <c r="K1317" t="s">
        <v>2516</v>
      </c>
      <c r="U1317" t="str">
        <f t="shared" si="38"/>
        <v>tragichero</v>
      </c>
      <c r="V1317" t="str">
        <f t="shared" si="39"/>
        <v>&lt;div class="card-text" style="top:13px;"&gt;&lt;div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Achat&lt;/div&gt;&lt;/div&gt;&lt;br&gt;&lt;/div&gt;&lt;/div&gt;&lt;br&gt;&lt;div style="position:relative; top:-22px;"&gt;&lt;div style="line-height:19px;"&gt;&lt;div style="display:inline;"&gt;&lt;div style="display:inline; font-size:19px;"&gt;Si vous avez en main 8 cartes ou&lt;/div&gt;&lt;/div&gt;&lt;br&gt;&lt;div style="display:inline;"&gt;&lt;div style="display:inline; font-size:19px;"&gt;plus (après avoir pioché), écartez&lt;/div&gt;&lt;/div&gt;&lt;br&gt;&lt;div style="display:inline;"&gt;&lt;div style="display:inline; font-size:19px;"&gt;cette carte et recevez une&lt;/div&gt;&lt;/div&gt;&lt;br&gt;&lt;div style="display:inline;"&gt;&lt;div style="display:inline; font-size:19px;"&gt;carte Trésor.&lt;/div&gt;&lt;/div&gt;&lt;br&gt;&lt;/div&gt;&lt;/div&gt;&lt;/div&gt;</v>
      </c>
    </row>
    <row r="1318" spans="1:22" ht="150" x14ac:dyDescent="0.25">
      <c r="A1318" t="str">
        <f>IF(AND(MOD(ROW(A1313)-1,3)=0,INDEX(artwork.xlsx!G:G,QUOTIENT(ROW(A1313)-1,3)+2)&lt;&gt;""),"/* "&amp;INDEX(artwork.xlsx!G:G,QUOTIENT(ROW(A1313)-1,3)+2)&amp;" */","  ")&amp;
IF(AND(INDEX(artwork.xlsx!F:F,QUOTIENT(ROW(A1313)-1,3)+2)&lt;&gt;""),"/* "&amp;INDEX(artwork.xlsx!F:F,QUOTIENT(ROW(A1313)-1,3)+2)&amp;" */","  ")&amp;IF(AND(ISERROR(MATCH("},",B1318:B$5003,0)), ISERROR(MATCH("    ];",$A$5:A1317,0))),"];","")</f>
        <v xml:space="preserve">    </v>
      </c>
      <c r="B1318" t="str">
        <f t="shared" si="37"/>
        <v/>
      </c>
      <c r="C1318" s="18" t="str">
        <f>IF(AND(MOD(ROW(A1313)-1,3)=0, INDEX(artwork.xlsx!J:J,QUOTIENT(ROW(A1313)-1,3)+2)&lt;&gt;""),
     artwork.xlsx!$H$1&amp;": """ &amp;SUBSTITUTE(INDEX(artwork.xlsx!H:H,QUOTIENT(ROW(A1313)-1,3)+2)," ","") &amp;""",  " &amp;
     artwork.xlsx!$J$1&amp; ": """ &amp; INDEX(artwork.xlsx!J:J,QUOTIENT(ROW(A1313)-1,3)+2) &amp;""",  " &amp;
     artwork.xlsx!$L$1&amp; ": """ &amp; SUBSTITUTE(IF(LEFT(INDEX(artwork.xlsx!L:L,QUOTIENT(ROW(A1313)-1,3)+2),4)="http","",artwork.xlsx!$M$1) &amp; INDEX(artwork.xlsx!L:L,QUOTIENT(ROW(A1313)-1,3)+2),artwork.xlsx!$N$1,"") &amp; """,",
 IF(AND(MOD(ROW(A1313)-1,3)=1,INDEX(artwork.xlsx!J:J,QUOTIENT(ROW(A1313)-1,3)+2)&lt;&gt;""),
SUBSTITUTE(    artwork.xlsx!$K$1&amp;": '\\n" &amp;
SUBSTITUTE(SUBSTITUTE(SUBSTITUTE(SUBSTITUTE(SUBSTITUTE(INDEX(artwork.xlsx!K:K,QUOTIENT(ROW(A1313)-1,3)+2),"'","\'"),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IF(MOD(ROW(A1313)-1,3)=2,"","")))</f>
        <v>text_html: '\
&lt;div class="card-text" style="top:13px;"&gt;&lt;div style="font-weight: bold;"&gt;&lt;div style="line-height:28px;"&gt;\
&lt;div style="display:inline;"&gt;&lt;div style="display:inline; font-size:28px;"&gt;+3 Cartes&lt;/div&gt;&lt;/div&gt;&lt;br&gt;\
&lt;div style="display:inline;"&gt;&lt;div style="display:inline; font-size:28px;"&gt;+1 Achat&lt;/div&gt;&lt;/div&gt;&lt;br&gt;\
&lt;/div&gt;&lt;/div&gt;&lt;br&gt;&lt;div style="position:relative; top:-22px;"&gt;&lt;div style="line-height:19px;"&gt;\
&lt;div style="display:inline;"&gt;&lt;div style="display:inline; font-size:19px;"&gt;Si vous avez en main 8 cartes ou&lt;/div&gt;&lt;/div&gt;&lt;br&gt;\
&lt;div style="display:inline;"&gt;&lt;div style="display:inline; font-size:19px;"&gt;plus (après avoir pioché), écartez&lt;/div&gt;&lt;/div&gt;&lt;br&gt;\
&lt;div style="display:inline;"&gt;&lt;div style="display:inline; font-size:19px;"&gt;cette carte et recevez une&lt;/div&gt;&lt;/div&gt;&lt;br&gt;\
&lt;div style="display:inline;"&gt;&lt;div style="display:inline; font-size:19px;"&gt;carte Trésor.&lt;/div&gt;&lt;/div&gt;&lt;br&gt;\
&lt;/div&gt;&lt;/div&gt;&lt;/div&gt;'</v>
      </c>
      <c r="K1318" t="s">
        <v>2517</v>
      </c>
      <c r="U1318" t="e">
        <f t="shared" si="38"/>
        <v>#VALUE!</v>
      </c>
      <c r="V1318" t="e">
        <f t="shared" si="39"/>
        <v>#VALUE!</v>
      </c>
    </row>
    <row r="1319" spans="1:22" x14ac:dyDescent="0.25">
      <c r="A1319" t="str">
        <f>IF(AND(MOD(ROW(A1314)-1,3)=0,INDEX(artwork.xlsx!G:G,QUOTIENT(ROW(A1314)-1,3)+2)&lt;&gt;""),"/* "&amp;INDEX(artwork.xlsx!G:G,QUOTIENT(ROW(A1314)-1,3)+2)&amp;" */","  ")&amp;
IF(AND(INDEX(artwork.xlsx!F:F,QUOTIENT(ROW(A1314)-1,3)+2)&lt;&gt;""),"/* "&amp;INDEX(artwork.xlsx!F:F,QUOTIENT(ROW(A1314)-1,3)+2)&amp;" */","  ")&amp;IF(AND(ISERROR(MATCH("},",B1319:B$5003,0)), ISERROR(MATCH("    ];",$A$5:A1315,0))),"];","")</f>
        <v xml:space="preserve">    </v>
      </c>
      <c r="B1319" t="str">
        <f t="shared" si="37"/>
        <v>},</v>
      </c>
      <c r="C1319" s="18" t="str">
        <f>IF(AND(MOD(ROW(A1314)-1,3)=0, INDEX(artwork.xlsx!J:J,QUOTIENT(ROW(A1314)-1,3)+2)&lt;&gt;""),
     artwork.xlsx!$H$1&amp;": """ &amp;SUBSTITUTE(INDEX(artwork.xlsx!H:H,QUOTIENT(ROW(A1314)-1,3)+2)," ","") &amp;""",  " &amp;
     artwork.xlsx!$J$1&amp; ": """ &amp; INDEX(artwork.xlsx!J:J,QUOTIENT(ROW(A1314)-1,3)+2) &amp;""",  " &amp;
     artwork.xlsx!$L$1&amp; ": """ &amp; SUBSTITUTE(IF(LEFT(INDEX(artwork.xlsx!L:L,QUOTIENT(ROW(A1314)-1,3)+2),4)="http","",artwork.xlsx!$M$1) &amp; INDEX(artwork.xlsx!L:L,QUOTIENT(ROW(A1314)-1,3)+2),artwork.xlsx!$N$1,"") &amp; """,",
 IF(AND(MOD(ROW(A1314)-1,3)=1,INDEX(artwork.xlsx!J:J,QUOTIENT(ROW(A1314)-1,3)+2)&lt;&gt;""),
SUBSTITUTE(    artwork.xlsx!$K$1&amp;": '\\n" &amp;
SUBSTITUTE(SUBSTITUTE(SUBSTITUTE(SUBSTITUTE(SUBSTITUTE(INDEX(artwork.xlsx!K:K,QUOTIENT(ROW(A1314)-1,3)+2),"'","\'"),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IF(MOD(ROW(A1314)-1,3)=2,"","")))</f>
        <v/>
      </c>
      <c r="J1319" t="s">
        <v>2088</v>
      </c>
      <c r="U1319" t="e">
        <f t="shared" si="38"/>
        <v>#VALUE!</v>
      </c>
      <c r="V1319" t="e">
        <f t="shared" si="39"/>
        <v>#VALUE!</v>
      </c>
    </row>
    <row r="1320" spans="1:22" x14ac:dyDescent="0.25">
      <c r="A1320" t="str">
        <f>IF(AND(MOD(ROW(A1315)-1,3)=0,INDEX(artwork.xlsx!G:G,QUOTIENT(ROW(A1315)-1,3)+2)&lt;&gt;""),"/* "&amp;INDEX(artwork.xlsx!G:G,QUOTIENT(ROW(A1315)-1,3)+2)&amp;" */","  ")&amp;
IF(AND(INDEX(artwork.xlsx!F:F,QUOTIENT(ROW(A1315)-1,3)+2)&lt;&gt;""),"/* "&amp;INDEX(artwork.xlsx!F:F,QUOTIENT(ROW(A1315)-1,3)+2)&amp;" */","  ")&amp;IF(AND(ISERROR(MATCH("},",B1320:B$5003,0)), ISERROR(MATCH("    ];",$A$5:A1316,0))),"];","")</f>
        <v xml:space="preserve">    </v>
      </c>
      <c r="B1320" t="str">
        <f t="shared" si="37"/>
        <v>{</v>
      </c>
      <c r="C1320" s="18" t="str">
        <f>IF(AND(MOD(ROW(A1315)-1,3)=0, INDEX(artwork.xlsx!J:J,QUOTIENT(ROW(A1315)-1,3)+2)&lt;&gt;""),
     artwork.xlsx!$H$1&amp;": """ &amp;SUBSTITUTE(INDEX(artwork.xlsx!H:H,QUOTIENT(ROW(A1315)-1,3)+2)," ","") &amp;""",  " &amp;
     artwork.xlsx!$J$1&amp; ": """ &amp; INDEX(artwork.xlsx!J:J,QUOTIENT(ROW(A1315)-1,3)+2) &amp;""",  " &amp;
     artwork.xlsx!$L$1&amp; ": """ &amp; SUBSTITUTE(IF(LEFT(INDEX(artwork.xlsx!L:L,QUOTIENT(ROW(A1315)-1,3)+2),4)="http","",artwork.xlsx!$M$1) &amp; INDEX(artwork.xlsx!L:L,QUOTIENT(ROW(A1315)-1,3)+2),artwork.xlsx!$N$1,"") &amp; """,",
 IF(AND(MOD(ROW(A1315)-1,3)=1,INDEX(artwork.xlsx!J:J,QUOTIENT(ROW(A1315)-1,3)+2)&lt;&gt;""),
SUBSTITUTE(    artwork.xlsx!$K$1&amp;": '\\n" &amp;
SUBSTITUTE(SUBSTITUTE(SUBSTITUTE(SUBSTITUTE(SUBSTITUTE(INDEX(artwork.xlsx!K:K,QUOTIENT(ROW(A1315)-1,3)+2),"'","\'"),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IF(MOD(ROW(A1315)-1,3)=2,"","")))</f>
        <v>id: "vampire",  frenchName: "Vampire",  artwork: "http://wiki.dominionstrategy.com/images/a/ae/VampireArt.jpg",</v>
      </c>
      <c r="U1320" t="e">
        <f t="shared" si="38"/>
        <v>#VALUE!</v>
      </c>
      <c r="V1320" t="e">
        <f t="shared" si="39"/>
        <v>#VALUE!</v>
      </c>
    </row>
    <row r="1321" spans="1:22" ht="165" x14ac:dyDescent="0.25">
      <c r="A1321" t="str">
        <f>IF(AND(MOD(ROW(A1316)-1,3)=0,INDEX(artwork.xlsx!G:G,QUOTIENT(ROW(A1316)-1,3)+2)&lt;&gt;""),"/* "&amp;INDEX(artwork.xlsx!G:G,QUOTIENT(ROW(A1316)-1,3)+2)&amp;" */","  ")&amp;
IF(AND(INDEX(artwork.xlsx!F:F,QUOTIENT(ROW(A1316)-1,3)+2)&lt;&gt;""),"/* "&amp;INDEX(artwork.xlsx!F:F,QUOTIENT(ROW(A1316)-1,3)+2)&amp;" */","  ")&amp;IF(AND(ISERROR(MATCH("},",B1321:B$5003,0)), ISERROR(MATCH("    ];",$A$5:A1320,0))),"];","")</f>
        <v xml:space="preserve">    </v>
      </c>
      <c r="B1321" t="str">
        <f t="shared" si="37"/>
        <v/>
      </c>
      <c r="C1321" s="18" t="str">
        <f>IF(AND(MOD(ROW(A1316)-1,3)=0, INDEX(artwork.xlsx!J:J,QUOTIENT(ROW(A1316)-1,3)+2)&lt;&gt;""),
     artwork.xlsx!$H$1&amp;": """ &amp;SUBSTITUTE(INDEX(artwork.xlsx!H:H,QUOTIENT(ROW(A1316)-1,3)+2)," ","") &amp;""",  " &amp;
     artwork.xlsx!$J$1&amp; ": """ &amp; INDEX(artwork.xlsx!J:J,QUOTIENT(ROW(A1316)-1,3)+2) &amp;""",  " &amp;
     artwork.xlsx!$L$1&amp; ": """ &amp; SUBSTITUTE(IF(LEFT(INDEX(artwork.xlsx!L:L,QUOTIENT(ROW(A1316)-1,3)+2),4)="http","",artwork.xlsx!$M$1) &amp; INDEX(artwork.xlsx!L:L,QUOTIENT(ROW(A1316)-1,3)+2),artwork.xlsx!$N$1,"") &amp; """,",
 IF(AND(MOD(ROW(A1316)-1,3)=1,INDEX(artwork.xlsx!J:J,QUOTIENT(ROW(A1316)-1,3)+2)&lt;&gt;""),
SUBSTITUTE(    artwork.xlsx!$K$1&amp;": '\\n" &amp;
SUBSTITUTE(SUBSTITUTE(SUBSTITUTE(SUBSTITUTE(SUBSTITUTE(INDEX(artwork.xlsx!K:K,QUOTIENT(ROW(A1316)-1,3)+2),"'","\'"),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IF(MOD(ROW(A1316)-1,3)=2,"","")))</f>
        <v>text_html: '\
&lt;div class="card-text" style="top:20px;"&gt;&lt;div style="position:relative; top:10px;"&gt;&lt;div style="line-height:19px;"&gt;\
&lt;div style="display:inline;"&gt;&lt;div style="display:inline; font-size:19px;"&gt;Tous vos adversaires appliquent le&lt;/div&gt;&lt;/div&gt;&lt;br&gt;\
&lt;div style="display:inline;"&gt;&lt;div style="display:inline; font-size:19px;"&gt;prochain Sortilège. Recevez une&lt;/div&gt;&lt;/div&gt;&lt;br&gt;\
&lt;div style="display:inline;"&gt;&lt;div style="display:inline; font-size:19px;"&gt;carte coûtant jusqu\'à      autre qu\'un&lt;/div&gt;&lt;/div&gt;&lt;br&gt;\
&lt;div style="display:inline;"&gt;&lt;div style="display:inline; font-size:19px;"&gt;Vampire. Échangez cette carte&lt;/div&gt;&lt;/div&gt;&lt;br&gt;\
&lt;div style="display:inline;"&gt;&lt;div style="display:inline; font-size:19px;"&gt;contre une Chauve-souris.&lt;/div&gt;&lt;/div&gt;&lt;br&gt;\
&lt;/div&gt;&lt;/div&gt;\
&lt;div class="card-text-coin-icon" style="transform:scale(0.19); top:58px; display: inline;left:165px;"&gt;\
&lt;div class="card-text-coin-text-container" style="display:inline;"&gt;\
&lt;div class="card-text-coin-text" style="color: black; display:inline; top:8px;"&gt;5&lt;/div&gt;&lt;/div&gt;&lt;/div&gt;&lt;/div&gt;'</v>
      </c>
    </row>
    <row r="1322" spans="1:22" x14ac:dyDescent="0.25">
      <c r="A1322" t="str">
        <f>IF(AND(MOD(ROW(A1317)-1,3)=0,INDEX(artwork.xlsx!G:G,QUOTIENT(ROW(A1317)-1,3)+2)&lt;&gt;""),"/* "&amp;INDEX(artwork.xlsx!G:G,QUOTIENT(ROW(A1317)-1,3)+2)&amp;" */","  ")&amp;
IF(AND(INDEX(artwork.xlsx!F:F,QUOTIENT(ROW(A1317)-1,3)+2)&lt;&gt;""),"/* "&amp;INDEX(artwork.xlsx!F:F,QUOTIENT(ROW(A1317)-1,3)+2)&amp;" */","  ")&amp;IF(AND(ISERROR(MATCH("},",B1322:B$5003,0)), ISERROR(MATCH("    ];",$A$5:A1318,0))),"];","")</f>
        <v xml:space="preserve">    </v>
      </c>
      <c r="B1322" t="str">
        <f t="shared" si="37"/>
        <v>},</v>
      </c>
      <c r="C1322" s="18" t="str">
        <f>IF(AND(MOD(ROW(A1317)-1,3)=0, INDEX(artwork.xlsx!J:J,QUOTIENT(ROW(A1317)-1,3)+2)&lt;&gt;""),
     artwork.xlsx!$H$1&amp;": """ &amp;SUBSTITUTE(INDEX(artwork.xlsx!H:H,QUOTIENT(ROW(A1317)-1,3)+2)," ","") &amp;""",  " &amp;
     artwork.xlsx!$J$1&amp; ": """ &amp; INDEX(artwork.xlsx!J:J,QUOTIENT(ROW(A1317)-1,3)+2) &amp;""",  " &amp;
     artwork.xlsx!$L$1&amp; ": """ &amp; SUBSTITUTE(IF(LEFT(INDEX(artwork.xlsx!L:L,QUOTIENT(ROW(A1317)-1,3)+2),4)="http","",artwork.xlsx!$M$1) &amp; INDEX(artwork.xlsx!L:L,QUOTIENT(ROW(A1317)-1,3)+2),artwork.xlsx!$N$1,"") &amp; """,",
 IF(AND(MOD(ROW(A1317)-1,3)=1,INDEX(artwork.xlsx!J:J,QUOTIENT(ROW(A1317)-1,3)+2)&lt;&gt;""),
SUBSTITUTE(    artwork.xlsx!$K$1&amp;": '\\n" &amp;
SUBSTITUTE(SUBSTITUTE(SUBSTITUTE(SUBSTITUTE(SUBSTITUTE(INDEX(artwork.xlsx!K:K,QUOTIENT(ROW(A1317)-1,3)+2),"'","\'"),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IF(MOD(ROW(A1317)-1,3)=2,"","")))</f>
        <v/>
      </c>
    </row>
    <row r="1323" spans="1:22" x14ac:dyDescent="0.25">
      <c r="A1323" t="str">
        <f>IF(AND(MOD(ROW(A1318)-1,3)=0,INDEX(artwork.xlsx!G:G,QUOTIENT(ROW(A1318)-1,3)+2)&lt;&gt;""),"/* "&amp;INDEX(artwork.xlsx!G:G,QUOTIENT(ROW(A1318)-1,3)+2)&amp;" */","  ")&amp;
IF(AND(INDEX(artwork.xlsx!F:F,QUOTIENT(ROW(A1318)-1,3)+2)&lt;&gt;""),"/* "&amp;INDEX(artwork.xlsx!F:F,QUOTIENT(ROW(A1318)-1,3)+2)&amp;" */","  ")&amp;IF(AND(ISERROR(MATCH("},",B1323:B$5003,0)), ISERROR(MATCH("    ];",$A$5:A1319,0))),"];","")</f>
        <v xml:space="preserve">    </v>
      </c>
      <c r="B1323" t="str">
        <f t="shared" si="37"/>
        <v>{</v>
      </c>
      <c r="C1323" s="18" t="str">
        <f>IF(AND(MOD(ROW(A1318)-1,3)=0, INDEX(artwork.xlsx!J:J,QUOTIENT(ROW(A1318)-1,3)+2)&lt;&gt;""),
     artwork.xlsx!$H$1&amp;": """ &amp;SUBSTITUTE(INDEX(artwork.xlsx!H:H,QUOTIENT(ROW(A1318)-1,3)+2)," ","") &amp;""",  " &amp;
     artwork.xlsx!$J$1&amp; ": """ &amp; INDEX(artwork.xlsx!J:J,QUOTIENT(ROW(A1318)-1,3)+2) &amp;""",  " &amp;
     artwork.xlsx!$L$1&amp; ": """ &amp; SUBSTITUTE(IF(LEFT(INDEX(artwork.xlsx!L:L,QUOTIENT(ROW(A1318)-1,3)+2),4)="http","",artwork.xlsx!$M$1) &amp; INDEX(artwork.xlsx!L:L,QUOTIENT(ROW(A1318)-1,3)+2),artwork.xlsx!$N$1,"") &amp; """,",
 IF(AND(MOD(ROW(A1318)-1,3)=1,INDEX(artwork.xlsx!J:J,QUOTIENT(ROW(A1318)-1,3)+2)&lt;&gt;""),
SUBSTITUTE(    artwork.xlsx!$K$1&amp;": '\\n" &amp;
SUBSTITUTE(SUBSTITUTE(SUBSTITUTE(SUBSTITUTE(SUBSTITUTE(INDEX(artwork.xlsx!K:K,QUOTIENT(ROW(A1318)-1,3)+2),"'","\'"),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IF(MOD(ROW(A1318)-1,3)=2,"","")))</f>
        <v>id: "werewolf",  frenchName: "Loup-garou",  artwork: "http://wiki.dominionstrategy.com/images/4/4a/WerewolfArt.jpg",</v>
      </c>
    </row>
    <row r="1324" spans="1:22" ht="105" x14ac:dyDescent="0.25">
      <c r="A1324" t="str">
        <f>IF(AND(MOD(ROW(A1319)-1,3)=0,INDEX(artwork.xlsx!G:G,QUOTIENT(ROW(A1319)-1,3)+2)&lt;&gt;""),"/* "&amp;INDEX(artwork.xlsx!G:G,QUOTIENT(ROW(A1319)-1,3)+2)&amp;" */","  ")&amp;
IF(AND(INDEX(artwork.xlsx!F:F,QUOTIENT(ROW(A1319)-1,3)+2)&lt;&gt;""),"/* "&amp;INDEX(artwork.xlsx!F:F,QUOTIENT(ROW(A1319)-1,3)+2)&amp;" */","  ")&amp;IF(AND(ISERROR(MATCH("},",B1324:B$5003,0)), ISERROR(MATCH("    ];",$A$5:A1323,0))),"];","")</f>
        <v xml:space="preserve">    </v>
      </c>
      <c r="B1324" t="str">
        <f t="shared" si="37"/>
        <v/>
      </c>
      <c r="C1324" s="18" t="str">
        <f>IF(AND(MOD(ROW(A1319)-1,3)=0, INDEX(artwork.xlsx!J:J,QUOTIENT(ROW(A1319)-1,3)+2)&lt;&gt;""),
     artwork.xlsx!$H$1&amp;": """ &amp;SUBSTITUTE(INDEX(artwork.xlsx!H:H,QUOTIENT(ROW(A1319)-1,3)+2)," ","") &amp;""",  " &amp;
     artwork.xlsx!$J$1&amp; ": """ &amp; INDEX(artwork.xlsx!J:J,QUOTIENT(ROW(A1319)-1,3)+2) &amp;""",  " &amp;
     artwork.xlsx!$L$1&amp; ": """ &amp; SUBSTITUTE(IF(LEFT(INDEX(artwork.xlsx!L:L,QUOTIENT(ROW(A1319)-1,3)+2),4)="http","",artwork.xlsx!$M$1) &amp; INDEX(artwork.xlsx!L:L,QUOTIENT(ROW(A1319)-1,3)+2),artwork.xlsx!$N$1,"") &amp; """,",
 IF(AND(MOD(ROW(A1319)-1,3)=1,INDEX(artwork.xlsx!J:J,QUOTIENT(ROW(A1319)-1,3)+2)&lt;&gt;""),
SUBSTITUTE(    artwork.xlsx!$K$1&amp;": '\\n" &amp;
SUBSTITUTE(SUBSTITUTE(SUBSTITUTE(SUBSTITUTE(SUBSTITUTE(INDEX(artwork.xlsx!K:K,QUOTIENT(ROW(A1319)-1,3)+2),"'","\'"),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IF(MOD(ROW(A1319)-1,3)=2,"","")))</f>
        <v>text_html: '\
&lt;div class="card-text" style="top:29px;"&gt;&lt;div style="position:relative; top:15px;"&gt;&lt;div style="line-height:23px;"&gt;\
&lt;div style="display:inline;"&gt;&lt;div style="display:inline; font-size:22px;"&gt;Si c\'est votre phase Nuit, tous&lt;/div&gt;&lt;/div&gt;&lt;br&gt;\
&lt;div style="display:inline;"&gt;&lt;div style="display:inline; font-size:22px;"&gt;vos adversaires appliquent le&lt;/div&gt;&lt;/div&gt;&lt;br&gt;\
&lt;div style="display:inline;"&gt;&lt;div style="display:inline; font-size:22px;"&gt;prochain Sortilège. Sinon,&lt;/div&gt;&lt;/div&gt;&lt;br&gt;\
&lt;div style="display:inline;"&gt;&lt;div style="display:inline; font-size:22px;"&gt;&lt;div style="display: inline; font-weight: bold;"&gt;+3 Cartes&lt;/div&gt;.&lt;/div&gt;&lt;/div&gt;&lt;br&gt;\
&lt;/div&gt;&lt;/div&gt;&lt;/div&gt;'</v>
      </c>
    </row>
    <row r="1325" spans="1:22" x14ac:dyDescent="0.25">
      <c r="A1325" t="str">
        <f>IF(AND(MOD(ROW(A1320)-1,3)=0,INDEX(artwork.xlsx!G:G,QUOTIENT(ROW(A1320)-1,3)+2)&lt;&gt;""),"/* "&amp;INDEX(artwork.xlsx!G:G,QUOTIENT(ROW(A1320)-1,3)+2)&amp;" */","  ")&amp;
IF(AND(INDEX(artwork.xlsx!F:F,QUOTIENT(ROW(A1320)-1,3)+2)&lt;&gt;""),"/* "&amp;INDEX(artwork.xlsx!F:F,QUOTIENT(ROW(A1320)-1,3)+2)&amp;" */","  ")&amp;IF(AND(ISERROR(MATCH("},",B1325:B$5003,0)), ISERROR(MATCH("    ];",$A$5:A1321,0))),"];","")</f>
        <v xml:space="preserve">    </v>
      </c>
      <c r="B1325" t="str">
        <f t="shared" si="37"/>
        <v>},</v>
      </c>
      <c r="C1325" s="18" t="str">
        <f>IF(AND(MOD(ROW(A1320)-1,3)=0, INDEX(artwork.xlsx!J:J,QUOTIENT(ROW(A1320)-1,3)+2)&lt;&gt;""),
     artwork.xlsx!$H$1&amp;": """ &amp;SUBSTITUTE(INDEX(artwork.xlsx!H:H,QUOTIENT(ROW(A1320)-1,3)+2)," ","") &amp;""",  " &amp;
     artwork.xlsx!$J$1&amp; ": """ &amp; INDEX(artwork.xlsx!J:J,QUOTIENT(ROW(A1320)-1,3)+2) &amp;""",  " &amp;
     artwork.xlsx!$L$1&amp; ": """ &amp; SUBSTITUTE(IF(LEFT(INDEX(artwork.xlsx!L:L,QUOTIENT(ROW(A1320)-1,3)+2),4)="http","",artwork.xlsx!$M$1) &amp; INDEX(artwork.xlsx!L:L,QUOTIENT(ROW(A1320)-1,3)+2),artwork.xlsx!$N$1,"") &amp; """,",
 IF(AND(MOD(ROW(A1320)-1,3)=1,INDEX(artwork.xlsx!J:J,QUOTIENT(ROW(A1320)-1,3)+2)&lt;&gt;""),
SUBSTITUTE(    artwork.xlsx!$K$1&amp;": '\\n" &amp;
SUBSTITUTE(SUBSTITUTE(SUBSTITUTE(SUBSTITUTE(SUBSTITUTE(INDEX(artwork.xlsx!K:K,QUOTIENT(ROW(A1320)-1,3)+2),"'","\'"),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IF(MOD(ROW(A1320)-1,3)=2,"","")))</f>
        <v/>
      </c>
    </row>
    <row r="1326" spans="1:22" x14ac:dyDescent="0.25">
      <c r="A1326" t="str">
        <f>IF(AND(MOD(ROW(A1321)-1,3)=0,INDEX(artwork.xlsx!G:G,QUOTIENT(ROW(A1321)-1,3)+2)&lt;&gt;""),"/* "&amp;INDEX(artwork.xlsx!G:G,QUOTIENT(ROW(A1321)-1,3)+2)&amp;" */","  ")&amp;
IF(AND(INDEX(artwork.xlsx!F:F,QUOTIENT(ROW(A1321)-1,3)+2)&lt;&gt;""),"/* "&amp;INDEX(artwork.xlsx!F:F,QUOTIENT(ROW(A1321)-1,3)+2)&amp;" */","  ")&amp;IF(AND(ISERROR(MATCH("},",B1326:B$5003,0)), ISERROR(MATCH("    ];",$A$5:A1322,0))),"];","")</f>
        <v xml:space="preserve">    </v>
      </c>
      <c r="B1326" t="str">
        <f t="shared" si="37"/>
        <v>{</v>
      </c>
      <c r="C1326" s="18" t="str">
        <f>IF(AND(MOD(ROW(A1321)-1,3)=0, INDEX(artwork.xlsx!J:J,QUOTIENT(ROW(A1321)-1,3)+2)&lt;&gt;""),
     artwork.xlsx!$H$1&amp;": """ &amp;SUBSTITUTE(INDEX(artwork.xlsx!H:H,QUOTIENT(ROW(A1321)-1,3)+2)," ","") &amp;""",  " &amp;
     artwork.xlsx!$J$1&amp; ": """ &amp; INDEX(artwork.xlsx!J:J,QUOTIENT(ROW(A1321)-1,3)+2) &amp;""",  " &amp;
     artwork.xlsx!$L$1&amp; ": """ &amp; SUBSTITUTE(IF(LEFT(INDEX(artwork.xlsx!L:L,QUOTIENT(ROW(A1321)-1,3)+2),4)="http","",artwork.xlsx!$M$1) &amp; INDEX(artwork.xlsx!L:L,QUOTIENT(ROW(A1321)-1,3)+2),artwork.xlsx!$N$1,"") &amp; """,",
 IF(AND(MOD(ROW(A1321)-1,3)=1,INDEX(artwork.xlsx!J:J,QUOTIENT(ROW(A1321)-1,3)+2)&lt;&gt;""),
SUBSTITUTE(    artwork.xlsx!$K$1&amp;": '\\n" &amp;
SUBSTITUTE(SUBSTITUTE(SUBSTITUTE(SUBSTITUTE(SUBSTITUTE(INDEX(artwork.xlsx!K:K,QUOTIENT(ROW(A1321)-1,3)+2),"'","\'"),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IF(MOD(ROW(A1321)-1,3)=2,"","")))</f>
        <v>id: "raider",  frenchName: "Razzia",  artwork: "http://wiki.dominionstrategy.com/images/c/cc/RaiderArt.jpg",</v>
      </c>
    </row>
    <row r="1327" spans="1:22" ht="180" x14ac:dyDescent="0.25">
      <c r="A1327" t="str">
        <f>IF(AND(MOD(ROW(A1322)-1,3)=0,INDEX(artwork.xlsx!G:G,QUOTIENT(ROW(A1322)-1,3)+2)&lt;&gt;""),"/* "&amp;INDEX(artwork.xlsx!G:G,QUOTIENT(ROW(A1322)-1,3)+2)&amp;" */","  ")&amp;
IF(AND(INDEX(artwork.xlsx!F:F,QUOTIENT(ROW(A1322)-1,3)+2)&lt;&gt;""),"/* "&amp;INDEX(artwork.xlsx!F:F,QUOTIENT(ROW(A1322)-1,3)+2)&amp;" */","  ")&amp;IF(AND(ISERROR(MATCH("},",B1327:B$5003,0)), ISERROR(MATCH("    ];",$A$5:A1326,0))),"];","")</f>
        <v xml:space="preserve">    </v>
      </c>
      <c r="B1327" t="str">
        <f t="shared" si="37"/>
        <v/>
      </c>
      <c r="C1327" s="18" t="str">
        <f>IF(AND(MOD(ROW(A1322)-1,3)=0, INDEX(artwork.xlsx!J:J,QUOTIENT(ROW(A1322)-1,3)+2)&lt;&gt;""),
     artwork.xlsx!$H$1&amp;": """ &amp;SUBSTITUTE(INDEX(artwork.xlsx!H:H,QUOTIENT(ROW(A1322)-1,3)+2)," ","") &amp;""",  " &amp;
     artwork.xlsx!$J$1&amp; ": """ &amp; INDEX(artwork.xlsx!J:J,QUOTIENT(ROW(A1322)-1,3)+2) &amp;""",  " &amp;
     artwork.xlsx!$L$1&amp; ": """ &amp; SUBSTITUTE(IF(LEFT(INDEX(artwork.xlsx!L:L,QUOTIENT(ROW(A1322)-1,3)+2),4)="http","",artwork.xlsx!$M$1) &amp; INDEX(artwork.xlsx!L:L,QUOTIENT(ROW(A1322)-1,3)+2),artwork.xlsx!$N$1,"") &amp; """,",
 IF(AND(MOD(ROW(A1322)-1,3)=1,INDEX(artwork.xlsx!J:J,QUOTIENT(ROW(A1322)-1,3)+2)&lt;&gt;""),
SUBSTITUTE(    artwork.xlsx!$K$1&amp;": '\\n" &amp;
SUBSTITUTE(SUBSTITUTE(SUBSTITUTE(SUBSTITUTE(SUBSTITUTE(INDEX(artwork.xlsx!K:K,QUOTIENT(ROW(A1322)-1,3)+2),"'","\'"),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IF(MOD(ROW(A1322)-1,3)=2,"","")))</f>
        <v>text_html: '\
&lt;div class="card-text" style="top:10px;"&gt;&lt;div style="position:relative; top:15px;"&gt;&lt;div style="line-height:20px;"&gt;\
&lt;div style="display:inline;"&gt;&lt;div style="display:inline; font-size:20px;"&gt;Tous vos adversaires ayant au&lt;/div&gt;&lt;/div&gt;&lt;br&gt;\
&lt;div style="display:inline;"&gt;&lt;div style="display:inline; font-size:20px;"&gt;moins 5 cartes en main défaussent&lt;/div&gt;&lt;/div&gt;&lt;br&gt;\
&lt;div style="display:inline;"&gt;&lt;div style="display:inline; font-size:20px;"&gt;un exemplaire d\'une carte que vous&lt;/div&gt;&lt;/div&gt;&lt;br&gt;\
&lt;div style="display:inline;"&gt;&lt;div style="display:inline; font-size:20px;"&gt;avez en jeu (ou montrent qu\'ils ne&lt;/div&gt;&lt;/div&gt;&lt;br&gt;\
&lt;div style="display:inline;"&gt;&lt;div style="display:inline; font-size:20px;"&gt; peuvent pas). Au début de votre&lt;/div&gt;&lt;/div&gt;&lt;br&gt;\
&lt;div style="display:inline;"&gt;&lt;div style="display:inline; font-size:20px;"&gt;prochain tour, +       .&lt;/div&gt;&lt;/div&gt;&lt;br&gt;\
&lt;/div&gt;&lt;/div&gt;\
&lt;div class="card-text-coin-icon" style="transform:scale(0.2); top:133px; display: inline;left:190px;"&gt;\
&lt;div class="card-text-coin-text-container" style="display:inline;"&gt;\
&lt;div class="card-text-coin-text" style="color: black; display:inline; top:8px;"&gt;3&lt;/div&gt;&lt;/div&gt;&lt;/div&gt;&lt;/div&gt;'</v>
      </c>
    </row>
    <row r="1328" spans="1:22" x14ac:dyDescent="0.25">
      <c r="A1328" t="str">
        <f>IF(AND(MOD(ROW(A1323)-1,3)=0,INDEX(artwork.xlsx!G:G,QUOTIENT(ROW(A1323)-1,3)+2)&lt;&gt;""),"/* "&amp;INDEX(artwork.xlsx!G:G,QUOTIENT(ROW(A1323)-1,3)+2)&amp;" */","  ")&amp;
IF(AND(INDEX(artwork.xlsx!F:F,QUOTIENT(ROW(A1323)-1,3)+2)&lt;&gt;""),"/* "&amp;INDEX(artwork.xlsx!F:F,QUOTIENT(ROW(A1323)-1,3)+2)&amp;" */","  ")&amp;IF(AND(ISERROR(MATCH("},",B1328:B$5003,0)), ISERROR(MATCH("    ];",$A$5:A1324,0))),"];","")</f>
        <v xml:space="preserve">    </v>
      </c>
      <c r="B1328" t="str">
        <f t="shared" si="37"/>
        <v>},</v>
      </c>
      <c r="C1328" s="18" t="str">
        <f>IF(AND(MOD(ROW(A1323)-1,3)=0, INDEX(artwork.xlsx!J:J,QUOTIENT(ROW(A1323)-1,3)+2)&lt;&gt;""),
     artwork.xlsx!$H$1&amp;": """ &amp;SUBSTITUTE(INDEX(artwork.xlsx!H:H,QUOTIENT(ROW(A1323)-1,3)+2)," ","") &amp;""",  " &amp;
     artwork.xlsx!$J$1&amp; ": """ &amp; INDEX(artwork.xlsx!J:J,QUOTIENT(ROW(A1323)-1,3)+2) &amp;""",  " &amp;
     artwork.xlsx!$L$1&amp; ": """ &amp; SUBSTITUTE(IF(LEFT(INDEX(artwork.xlsx!L:L,QUOTIENT(ROW(A1323)-1,3)+2),4)="http","",artwork.xlsx!$M$1) &amp; INDEX(artwork.xlsx!L:L,QUOTIENT(ROW(A1323)-1,3)+2),artwork.xlsx!$N$1,"") &amp; """,",
 IF(AND(MOD(ROW(A1323)-1,3)=1,INDEX(artwork.xlsx!J:J,QUOTIENT(ROW(A1323)-1,3)+2)&lt;&gt;""),
SUBSTITUTE(    artwork.xlsx!$K$1&amp;": '\\n" &amp;
SUBSTITUTE(SUBSTITUTE(SUBSTITUTE(SUBSTITUTE(SUBSTITUTE(INDEX(artwork.xlsx!K:K,QUOTIENT(ROW(A1323)-1,3)+2),"'","\'"),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IF(MOD(ROW(A1323)-1,3)=2,"","")))</f>
        <v/>
      </c>
    </row>
    <row r="1329" spans="1:22" x14ac:dyDescent="0.25">
      <c r="A1329" t="str">
        <f>IF(AND(MOD(ROW(A1324)-1,3)=0,INDEX(artwork.xlsx!G:G,QUOTIENT(ROW(A1324)-1,3)+2)&lt;&gt;""),"/* "&amp;INDEX(artwork.xlsx!G:G,QUOTIENT(ROW(A1324)-1,3)+2)&amp;" */","  ")&amp;
IF(AND(INDEX(artwork.xlsx!F:F,QUOTIENT(ROW(A1324)-1,3)+2)&lt;&gt;""),"/* "&amp;INDEX(artwork.xlsx!F:F,QUOTIENT(ROW(A1324)-1,3)+2)&amp;" */","  ")&amp;IF(AND(ISERROR(MATCH("},",B1329:B$5003,0)), ISERROR(MATCH("    ];",$A$5:A1325,0))),"];","")</f>
        <v xml:space="preserve">  /* landscape */</v>
      </c>
      <c r="B1329" t="str">
        <f t="shared" si="37"/>
        <v>{</v>
      </c>
      <c r="C1329" s="18" t="str">
        <f>IF(AND(MOD(ROW(A1324)-1,3)=0, INDEX(artwork.xlsx!J:J,QUOTIENT(ROW(A1324)-1,3)+2)&lt;&gt;""),
     artwork.xlsx!$H$1&amp;": """ &amp;SUBSTITUTE(INDEX(artwork.xlsx!H:H,QUOTIENT(ROW(A1324)-1,3)+2)," ","") &amp;""",  " &amp;
     artwork.xlsx!$J$1&amp; ": """ &amp; INDEX(artwork.xlsx!J:J,QUOTIENT(ROW(A1324)-1,3)+2) &amp;""",  " &amp;
     artwork.xlsx!$L$1&amp; ": """ &amp; SUBSTITUTE(IF(LEFT(INDEX(artwork.xlsx!L:L,QUOTIENT(ROW(A1324)-1,3)+2),4)="http","",artwork.xlsx!$M$1) &amp; INDEX(artwork.xlsx!L:L,QUOTIENT(ROW(A1324)-1,3)+2),artwork.xlsx!$N$1,"") &amp; """,",
 IF(AND(MOD(ROW(A1324)-1,3)=1,INDEX(artwork.xlsx!J:J,QUOTIENT(ROW(A1324)-1,3)+2)&lt;&gt;""),
SUBSTITUTE(    artwork.xlsx!$K$1&amp;": '\\n" &amp;
SUBSTITUTE(SUBSTITUTE(SUBSTITUTE(SUBSTITUTE(SUBSTITUTE(INDEX(artwork.xlsx!K:K,QUOTIENT(ROW(A1324)-1,3)+2),"'","\'"),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IF(MOD(ROW(A1324)-1,3)=2,"","")))</f>
        <v>id: "theearthsgift",  frenchName: "Don de la terre",  artwork: "http://wiki.dominionstrategy.com/images/7/78/The_Earth%27s_GiftArt.jpg",</v>
      </c>
      <c r="J1329" t="s">
        <v>1679</v>
      </c>
      <c r="K1329" t="s">
        <v>2247</v>
      </c>
      <c r="U1329" t="str">
        <f t="shared" ref="U1329" si="40">RIGHT(LEFT(K1329,FIND(""",",K1329)-1),LEN(LEFT(K1329,FIND(""",",K1329)-1)) -LEN("id: '"))</f>
        <v>theearthsgift</v>
      </c>
      <c r="V1329" t="str">
        <f t="shared" ref="V1329" si="41">SUBSTITUTE(LEFT(RIGHT(K1330,LEN(K1330) -LEN("text_html: '")),LEN(RIGHT(K1330,LEN(K1330) -LEN("text_html: '")))-1),"\'","'")</f>
        <v>&lt;div class="landscape-text" style="top:0px;"&gt;&lt;div style="line-height:26px;"&gt;&lt;div style="display:inline;"&gt;&lt;div style="display:inline; font-size:20px;"&gt;Vous pouvez défausser une carte Trésor&lt;/div&gt;&lt;/div&gt;&lt;br&gt;&lt;div style="display:inline;"&gt;&lt;div style="display:inline; font-size:20px;"&gt;pour recevoir une carte coûtant jusqu'à      .&lt;/div&gt;&lt;/div&gt;&lt;br&gt;&lt;/div&gt;&lt;div class="card-text-coin-icon" style="transform:scale(0.2); top:33px; display: inline;left:360px;"&gt;&lt;div class="card-text-coin-text-container" style="display:inline;"&gt;&lt;div class="card-text-coin-text" style="color: black; display:inline; top:8px;"&gt;4&lt;/div&gt;&lt;/div&gt;&lt;/div&gt;&lt;/div&gt;</v>
      </c>
    </row>
    <row r="1330" spans="1:22" ht="120" x14ac:dyDescent="0.25">
      <c r="A1330" t="str">
        <f>IF(AND(MOD(ROW(A1325)-1,3)=0,INDEX(artwork.xlsx!G:G,QUOTIENT(ROW(A1325)-1,3)+2)&lt;&gt;""),"/* "&amp;INDEX(artwork.xlsx!G:G,QUOTIENT(ROW(A1325)-1,3)+2)&amp;" */","  ")&amp;
IF(AND(INDEX(artwork.xlsx!F:F,QUOTIENT(ROW(A1325)-1,3)+2)&lt;&gt;""),"/* "&amp;INDEX(artwork.xlsx!F:F,QUOTIENT(ROW(A1325)-1,3)+2)&amp;" */","  ")&amp;IF(AND(ISERROR(MATCH("},",B1330:B$5003,0)), ISERROR(MATCH("    ];",$A$5:A1329,0))),"];","")</f>
        <v xml:space="preserve">  /* landscape */</v>
      </c>
      <c r="B1330" t="str">
        <f t="shared" si="37"/>
        <v/>
      </c>
      <c r="C1330" s="18" t="str">
        <f>IF(AND(MOD(ROW(A1325)-1,3)=0, INDEX(artwork.xlsx!J:J,QUOTIENT(ROW(A1325)-1,3)+2)&lt;&gt;""),
     artwork.xlsx!$H$1&amp;": """ &amp;SUBSTITUTE(INDEX(artwork.xlsx!H:H,QUOTIENT(ROW(A1325)-1,3)+2)," ","") &amp;""",  " &amp;
     artwork.xlsx!$J$1&amp; ": """ &amp; INDEX(artwork.xlsx!J:J,QUOTIENT(ROW(A1325)-1,3)+2) &amp;""",  " &amp;
     artwork.xlsx!$L$1&amp; ": """ &amp; SUBSTITUTE(IF(LEFT(INDEX(artwork.xlsx!L:L,QUOTIENT(ROW(A1325)-1,3)+2),4)="http","",artwork.xlsx!$M$1) &amp; INDEX(artwork.xlsx!L:L,QUOTIENT(ROW(A1325)-1,3)+2),artwork.xlsx!$N$1,"") &amp; """,",
 IF(AND(MOD(ROW(A1325)-1,3)=1,INDEX(artwork.xlsx!J:J,QUOTIENT(ROW(A1325)-1,3)+2)&lt;&gt;""),
SUBSTITUTE(    artwork.xlsx!$K$1&amp;": '\\n" &amp;
SUBSTITUTE(SUBSTITUTE(SUBSTITUTE(SUBSTITUTE(SUBSTITUTE(INDEX(artwork.xlsx!K:K,QUOTIENT(ROW(A1325)-1,3)+2),"'","\'"),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IF(MOD(ROW(A1325)-1,3)=2,"","")))</f>
        <v>text_html: '\
&lt;div class="landscape-text" style="top:0px;"&gt;&lt;div style="line-height:26px;"&gt;\
&lt;div style="display:inline;"&gt;&lt;div style="display:inline; font-size:20px;"&gt;Vous pouvez défausser une carte Trésor&lt;/div&gt;&lt;/div&gt;&lt;br&gt;\
&lt;div style="display:inline;"&gt;&lt;div style="display:inline; font-size:20px;"&gt;pour recevoir une carte coûtant jusqu\'à      .&lt;/div&gt;&lt;/div&gt;&lt;br&gt;\
&lt;/div&gt;\
&lt;div class="card-text-coin-icon" style="transform:scale(0.2); top:33px; display: inline;left:360px;"&gt;\
&lt;div class="card-text-coin-text-container" style="display:inline;"&gt;\
&lt;div class="card-text-coin-text" style="color: black; display:inline; top:8px;"&gt;4&lt;/div&gt;&lt;/div&gt;&lt;/div&gt;&lt;/div&gt;'</v>
      </c>
      <c r="K1330" t="s">
        <v>2248</v>
      </c>
      <c r="U1330" t="e">
        <f t="shared" ref="U1330:U1364" si="42">RIGHT(LEFT(K1330,FIND(""",",K1330)-1),LEN(LEFT(K1330,FIND(""",",K1330)-1)) -LEN("id: '"))</f>
        <v>#VALUE!</v>
      </c>
      <c r="V1330" t="e">
        <f t="shared" ref="V1330:V1364" si="43">SUBSTITUTE(LEFT(RIGHT(K1331,LEN(K1331) -LEN("text_html: '")),LEN(RIGHT(K1331,LEN(K1331) -LEN("text_html: '")))-1),"\'","'")</f>
        <v>#VALUE!</v>
      </c>
    </row>
    <row r="1331" spans="1:22" x14ac:dyDescent="0.25">
      <c r="A1331" t="str">
        <f>IF(AND(MOD(ROW(A1326)-1,3)=0,INDEX(artwork.xlsx!G:G,QUOTIENT(ROW(A1326)-1,3)+2)&lt;&gt;""),"/* "&amp;INDEX(artwork.xlsx!G:G,QUOTIENT(ROW(A1326)-1,3)+2)&amp;" */","  ")&amp;
IF(AND(INDEX(artwork.xlsx!F:F,QUOTIENT(ROW(A1326)-1,3)+2)&lt;&gt;""),"/* "&amp;INDEX(artwork.xlsx!F:F,QUOTIENT(ROW(A1326)-1,3)+2)&amp;" */","  ")&amp;IF(AND(ISERROR(MATCH("},",B1331:B$5003,0)), ISERROR(MATCH("    ];",$A$5:A1327,0))),"];","")</f>
        <v xml:space="preserve">  /* landscape */</v>
      </c>
      <c r="B1331" t="str">
        <f t="shared" si="37"/>
        <v>},</v>
      </c>
      <c r="C1331" s="18" t="str">
        <f>IF(AND(MOD(ROW(A1326)-1,3)=0, INDEX(artwork.xlsx!J:J,QUOTIENT(ROW(A1326)-1,3)+2)&lt;&gt;""),
     artwork.xlsx!$H$1&amp;": """ &amp;SUBSTITUTE(INDEX(artwork.xlsx!H:H,QUOTIENT(ROW(A1326)-1,3)+2)," ","") &amp;""",  " &amp;
     artwork.xlsx!$J$1&amp; ": """ &amp; INDEX(artwork.xlsx!J:J,QUOTIENT(ROW(A1326)-1,3)+2) &amp;""",  " &amp;
     artwork.xlsx!$L$1&amp; ": """ &amp; SUBSTITUTE(IF(LEFT(INDEX(artwork.xlsx!L:L,QUOTIENT(ROW(A1326)-1,3)+2),4)="http","",artwork.xlsx!$M$1) &amp; INDEX(artwork.xlsx!L:L,QUOTIENT(ROW(A1326)-1,3)+2),artwork.xlsx!$N$1,"") &amp; """,",
 IF(AND(MOD(ROW(A1326)-1,3)=1,INDEX(artwork.xlsx!J:J,QUOTIENT(ROW(A1326)-1,3)+2)&lt;&gt;""),
SUBSTITUTE(    artwork.xlsx!$K$1&amp;": '\\n" &amp;
SUBSTITUTE(SUBSTITUTE(SUBSTITUTE(SUBSTITUTE(SUBSTITUTE(INDEX(artwork.xlsx!K:K,QUOTIENT(ROW(A1326)-1,3)+2),"'","\'"),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IF(MOD(ROW(A1326)-1,3)=2,"","")))</f>
        <v/>
      </c>
      <c r="J1331" t="s">
        <v>2088</v>
      </c>
      <c r="U1331" t="e">
        <f t="shared" si="42"/>
        <v>#VALUE!</v>
      </c>
      <c r="V1331" t="str">
        <f t="shared" si="43"/>
        <v>dsgift",  frenchName: "Don des champs",  artwork: "http://wiki.dominionstrategy.com/images/7/77/The_Field%27s_GiftArt.jpg"</v>
      </c>
    </row>
    <row r="1332" spans="1:22" x14ac:dyDescent="0.25">
      <c r="A1332" t="str">
        <f>IF(AND(MOD(ROW(A1327)-1,3)=0,INDEX(artwork.xlsx!G:G,QUOTIENT(ROW(A1327)-1,3)+2)&lt;&gt;""),"/* "&amp;INDEX(artwork.xlsx!G:G,QUOTIENT(ROW(A1327)-1,3)+2)&amp;" */","  ")&amp;
IF(AND(INDEX(artwork.xlsx!F:F,QUOTIENT(ROW(A1327)-1,3)+2)&lt;&gt;""),"/* "&amp;INDEX(artwork.xlsx!F:F,QUOTIENT(ROW(A1327)-1,3)+2)&amp;" */","  ")&amp;IF(AND(ISERROR(MATCH("},",B1332:B$5003,0)), ISERROR(MATCH("    ];",$A$5:A1328,0))),"];","")</f>
        <v xml:space="preserve">  /* landscape */</v>
      </c>
      <c r="B1332" t="str">
        <f t="shared" si="37"/>
        <v>{</v>
      </c>
      <c r="C1332" s="18" t="str">
        <f>IF(AND(MOD(ROW(A1327)-1,3)=0, INDEX(artwork.xlsx!J:J,QUOTIENT(ROW(A1327)-1,3)+2)&lt;&gt;""),
     artwork.xlsx!$H$1&amp;": """ &amp;SUBSTITUTE(INDEX(artwork.xlsx!H:H,QUOTIENT(ROW(A1327)-1,3)+2)," ","") &amp;""",  " &amp;
     artwork.xlsx!$J$1&amp; ": """ &amp; INDEX(artwork.xlsx!J:J,QUOTIENT(ROW(A1327)-1,3)+2) &amp;""",  " &amp;
     artwork.xlsx!$L$1&amp; ": """ &amp; SUBSTITUTE(IF(LEFT(INDEX(artwork.xlsx!L:L,QUOTIENT(ROW(A1327)-1,3)+2),4)="http","",artwork.xlsx!$M$1) &amp; INDEX(artwork.xlsx!L:L,QUOTIENT(ROW(A1327)-1,3)+2),artwork.xlsx!$N$1,"") &amp; """,",
 IF(AND(MOD(ROW(A1327)-1,3)=1,INDEX(artwork.xlsx!J:J,QUOTIENT(ROW(A1327)-1,3)+2)&lt;&gt;""),
SUBSTITUTE(    artwork.xlsx!$K$1&amp;": '\\n" &amp;
SUBSTITUTE(SUBSTITUTE(SUBSTITUTE(SUBSTITUTE(SUBSTITUTE(INDEX(artwork.xlsx!K:K,QUOTIENT(ROW(A1327)-1,3)+2),"'","\'"),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IF(MOD(ROW(A1327)-1,3)=2,"","")))</f>
        <v>id: "thefieldsgift",  frenchName: "Don des champs",  artwork: "http://wiki.dominionstrategy.com/images/7/77/The_Field%27s_GiftArt.jpg",</v>
      </c>
      <c r="J1332" t="s">
        <v>1679</v>
      </c>
      <c r="K1332" t="s">
        <v>2249</v>
      </c>
      <c r="U1332" t="str">
        <f t="shared" si="42"/>
        <v>thefieldsgift</v>
      </c>
      <c r="V1332" t="str">
        <f t="shared" si="43"/>
        <v>&lt;div class="landscape-text" style="top:0px;"&gt;&lt;div style="font-weight: bold;"&gt;&lt;div style="line-height:25px;"&gt;&lt;div style="display:inline;"&gt;&lt;div style="display:inline; font-size:25px;"&gt;+1 Action&lt;/div&gt;&lt;/div&gt;&lt;br&gt;&lt;div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v>
      </c>
    </row>
    <row r="1333" spans="1:22" ht="150" x14ac:dyDescent="0.25">
      <c r="A1333" t="str">
        <f>IF(AND(MOD(ROW(A1328)-1,3)=0,INDEX(artwork.xlsx!G:G,QUOTIENT(ROW(A1328)-1,3)+2)&lt;&gt;""),"/* "&amp;INDEX(artwork.xlsx!G:G,QUOTIENT(ROW(A1328)-1,3)+2)&amp;" */","  ")&amp;
IF(AND(INDEX(artwork.xlsx!F:F,QUOTIENT(ROW(A1328)-1,3)+2)&lt;&gt;""),"/* "&amp;INDEX(artwork.xlsx!F:F,QUOTIENT(ROW(A1328)-1,3)+2)&amp;" */","  ")&amp;IF(AND(ISERROR(MATCH("},",B1333:B$5003,0)), ISERROR(MATCH("    ];",$A$5:A1332,0))),"];","")</f>
        <v xml:space="preserve">  /* landscape */</v>
      </c>
      <c r="B1333" t="str">
        <f t="shared" si="37"/>
        <v/>
      </c>
      <c r="C1333" s="18" t="str">
        <f>IF(AND(MOD(ROW(A1328)-1,3)=0, INDEX(artwork.xlsx!J:J,QUOTIENT(ROW(A1328)-1,3)+2)&lt;&gt;""),
     artwork.xlsx!$H$1&amp;": """ &amp;SUBSTITUTE(INDEX(artwork.xlsx!H:H,QUOTIENT(ROW(A1328)-1,3)+2)," ","") &amp;""",  " &amp;
     artwork.xlsx!$J$1&amp; ": """ &amp; INDEX(artwork.xlsx!J:J,QUOTIENT(ROW(A1328)-1,3)+2) &amp;""",  " &amp;
     artwork.xlsx!$L$1&amp; ": """ &amp; SUBSTITUTE(IF(LEFT(INDEX(artwork.xlsx!L:L,QUOTIENT(ROW(A1328)-1,3)+2),4)="http","",artwork.xlsx!$M$1) &amp; INDEX(artwork.xlsx!L:L,QUOTIENT(ROW(A1328)-1,3)+2),artwork.xlsx!$N$1,"") &amp; """,",
 IF(AND(MOD(ROW(A1328)-1,3)=1,INDEX(artwork.xlsx!J:J,QUOTIENT(ROW(A1328)-1,3)+2)&lt;&gt;""),
SUBSTITUTE(    artwork.xlsx!$K$1&amp;": '\\n" &amp;
SUBSTITUTE(SUBSTITUTE(SUBSTITUTE(SUBSTITUTE(SUBSTITUTE(INDEX(artwork.xlsx!K:K,QUOTIENT(ROW(A1328)-1,3)+2),"'","\'"),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IF(MOD(ROW(A1328)-1,3)=2,"","")))</f>
        <v>text_html: '\
&lt;div class="landscape-text" style="top:0px;"&gt;&lt;div style="font-weight: bold;"&gt;&lt;div style="line-height:25px;"&gt;\
&lt;div style="display:inline;"&gt;&lt;div style="display:inline; font-size:25px;"&gt;+1 Action&lt;/div&gt;&lt;/div&gt;&lt;br&gt;\
&lt;div style="display:inline;"&gt;&lt;div style="display:inline; font-size:25px;"&gt;&lt;div style="position: relative; left:-13px;top:1px;"&gt;+&lt;/div&gt;&lt;/div&gt;&lt;/div&gt;&lt;br&gt;\
&lt;/div&gt;&lt;/div&gt;&lt;div style="position:relative; top:-32px;"&gt;&lt;div style="line-height:18px;"&gt;\
&lt;div style="display:inline;"&gt;&lt;div style="display:inline; font-size:18px;"&gt;(Conservez ceci jusqu\'à la phase Ajustement.)&lt;/div&gt;&lt;/div&gt;&lt;br&gt;\
&lt;/div&gt;&lt;/div&gt;\
&lt;div class="card-text-coin-icon" style="transform:scale(0.2); top:26px; display: inline;left:218px;"&gt;\
&lt;div class="card-text-coin-text-container" style="display:inline;"&gt;\
&lt;div class="card-text-coin-text" style="color: black; display:inline; top:8px;"&gt;1&lt;/div&gt;&lt;/div&gt;&lt;/div&gt;&lt;/div&gt;'</v>
      </c>
      <c r="K1333" t="s">
        <v>2250</v>
      </c>
      <c r="U1333" t="e">
        <f t="shared" si="42"/>
        <v>#VALUE!</v>
      </c>
      <c r="V1333" t="e">
        <f t="shared" si="43"/>
        <v>#VALUE!</v>
      </c>
    </row>
    <row r="1334" spans="1:22" x14ac:dyDescent="0.25">
      <c r="A1334" t="str">
        <f>IF(AND(MOD(ROW(A1329)-1,3)=0,INDEX(artwork.xlsx!G:G,QUOTIENT(ROW(A1329)-1,3)+2)&lt;&gt;""),"/* "&amp;INDEX(artwork.xlsx!G:G,QUOTIENT(ROW(A1329)-1,3)+2)&amp;" */","  ")&amp;
IF(AND(INDEX(artwork.xlsx!F:F,QUOTIENT(ROW(A1329)-1,3)+2)&lt;&gt;""),"/* "&amp;INDEX(artwork.xlsx!F:F,QUOTIENT(ROW(A1329)-1,3)+2)&amp;" */","  ")&amp;IF(AND(ISERROR(MATCH("},",B1334:B$5003,0)), ISERROR(MATCH("    ];",$A$5:A1330,0))),"];","")</f>
        <v xml:space="preserve">  /* landscape */</v>
      </c>
      <c r="B1334" t="str">
        <f t="shared" si="37"/>
        <v>},</v>
      </c>
      <c r="C1334" s="18" t="str">
        <f>IF(AND(MOD(ROW(A1329)-1,3)=0, INDEX(artwork.xlsx!J:J,QUOTIENT(ROW(A1329)-1,3)+2)&lt;&gt;""),
     artwork.xlsx!$H$1&amp;": """ &amp;SUBSTITUTE(INDEX(artwork.xlsx!H:H,QUOTIENT(ROW(A1329)-1,3)+2)," ","") &amp;""",  " &amp;
     artwork.xlsx!$J$1&amp; ": """ &amp; INDEX(artwork.xlsx!J:J,QUOTIENT(ROW(A1329)-1,3)+2) &amp;""",  " &amp;
     artwork.xlsx!$L$1&amp; ": """ &amp; SUBSTITUTE(IF(LEFT(INDEX(artwork.xlsx!L:L,QUOTIENT(ROW(A1329)-1,3)+2),4)="http","",artwork.xlsx!$M$1) &amp; INDEX(artwork.xlsx!L:L,QUOTIENT(ROW(A1329)-1,3)+2),artwork.xlsx!$N$1,"") &amp; """,",
 IF(AND(MOD(ROW(A1329)-1,3)=1,INDEX(artwork.xlsx!J:J,QUOTIENT(ROW(A1329)-1,3)+2)&lt;&gt;""),
SUBSTITUTE(    artwork.xlsx!$K$1&amp;": '\\n" &amp;
SUBSTITUTE(SUBSTITUTE(SUBSTITUTE(SUBSTITUTE(SUBSTITUTE(INDEX(artwork.xlsx!K:K,QUOTIENT(ROW(A1329)-1,3)+2),"'","\'"),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IF(MOD(ROW(A1329)-1,3)=2,"","")))</f>
        <v/>
      </c>
      <c r="J1334" t="s">
        <v>2088</v>
      </c>
      <c r="U1334" t="e">
        <f t="shared" si="42"/>
        <v>#VALUE!</v>
      </c>
      <c r="V1334" t="str">
        <f t="shared" si="43"/>
        <v>esgift",  frenchName: "Don des flammes",  artwork: "http://wiki.dominionstrategy.com/images/2/22/The_Flame%27s_GiftArt.jpg"</v>
      </c>
    </row>
    <row r="1335" spans="1:22" x14ac:dyDescent="0.25">
      <c r="A1335" t="str">
        <f>IF(AND(MOD(ROW(A1330)-1,3)=0,INDEX(artwork.xlsx!G:G,QUOTIENT(ROW(A1330)-1,3)+2)&lt;&gt;""),"/* "&amp;INDEX(artwork.xlsx!G:G,QUOTIENT(ROW(A1330)-1,3)+2)&amp;" */","  ")&amp;
IF(AND(INDEX(artwork.xlsx!F:F,QUOTIENT(ROW(A1330)-1,3)+2)&lt;&gt;""),"/* "&amp;INDEX(artwork.xlsx!F:F,QUOTIENT(ROW(A1330)-1,3)+2)&amp;" */","  ")&amp;IF(AND(ISERROR(MATCH("},",B1335:B$5003,0)), ISERROR(MATCH("    ];",$A$5:A1331,0))),"];","")</f>
        <v xml:space="preserve">  /* landscape */</v>
      </c>
      <c r="B1335" t="str">
        <f t="shared" si="37"/>
        <v>{</v>
      </c>
      <c r="C1335" s="18" t="str">
        <f>IF(AND(MOD(ROW(A1330)-1,3)=0, INDEX(artwork.xlsx!J:J,QUOTIENT(ROW(A1330)-1,3)+2)&lt;&gt;""),
     artwork.xlsx!$H$1&amp;": """ &amp;SUBSTITUTE(INDEX(artwork.xlsx!H:H,QUOTIENT(ROW(A1330)-1,3)+2)," ","") &amp;""",  " &amp;
     artwork.xlsx!$J$1&amp; ": """ &amp; INDEX(artwork.xlsx!J:J,QUOTIENT(ROW(A1330)-1,3)+2) &amp;""",  " &amp;
     artwork.xlsx!$L$1&amp; ": """ &amp; SUBSTITUTE(IF(LEFT(INDEX(artwork.xlsx!L:L,QUOTIENT(ROW(A1330)-1,3)+2),4)="http","",artwork.xlsx!$M$1) &amp; INDEX(artwork.xlsx!L:L,QUOTIENT(ROW(A1330)-1,3)+2),artwork.xlsx!$N$1,"") &amp; """,",
 IF(AND(MOD(ROW(A1330)-1,3)=1,INDEX(artwork.xlsx!J:J,QUOTIENT(ROW(A1330)-1,3)+2)&lt;&gt;""),
SUBSTITUTE(    artwork.xlsx!$K$1&amp;": '\\n" &amp;
SUBSTITUTE(SUBSTITUTE(SUBSTITUTE(SUBSTITUTE(SUBSTITUTE(INDEX(artwork.xlsx!K:K,QUOTIENT(ROW(A1330)-1,3)+2),"'","\'"),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IF(MOD(ROW(A1330)-1,3)=2,"","")))</f>
        <v>id: "theflamesgift",  frenchName: "Don des flammes",  artwork: "http://wiki.dominionstrategy.com/images/2/22/The_Flame%27s_GiftArt.jpg",</v>
      </c>
      <c r="J1335" t="s">
        <v>1679</v>
      </c>
      <c r="K1335" t="s">
        <v>2251</v>
      </c>
      <c r="U1335" t="str">
        <f t="shared" si="42"/>
        <v>theflamesgift</v>
      </c>
      <c r="V1335" t="str">
        <f t="shared" si="43"/>
        <v>&lt;div class="landscape-text" style="top:14px;"&gt;&lt;div style="display:inline;"&gt;&lt;div style="display:inline; font-size:24px;"&gt;Vous pouvez écarter une carte de votre main.&lt;/div&gt;&lt;/div&gt;&lt;br&gt;&lt;/div&gt;</v>
      </c>
    </row>
    <row r="1336" spans="1:22" ht="60" x14ac:dyDescent="0.25">
      <c r="A1336" t="str">
        <f>IF(AND(MOD(ROW(A1331)-1,3)=0,INDEX(artwork.xlsx!G:G,QUOTIENT(ROW(A1331)-1,3)+2)&lt;&gt;""),"/* "&amp;INDEX(artwork.xlsx!G:G,QUOTIENT(ROW(A1331)-1,3)+2)&amp;" */","  ")&amp;
IF(AND(INDEX(artwork.xlsx!F:F,QUOTIENT(ROW(A1331)-1,3)+2)&lt;&gt;""),"/* "&amp;INDEX(artwork.xlsx!F:F,QUOTIENT(ROW(A1331)-1,3)+2)&amp;" */","  ")&amp;IF(AND(ISERROR(MATCH("},",B1336:B$5003,0)), ISERROR(MATCH("    ];",$A$5:A1335,0))),"];","")</f>
        <v xml:space="preserve">  /* landscape */</v>
      </c>
      <c r="B1336" t="str">
        <f t="shared" si="37"/>
        <v/>
      </c>
      <c r="C1336" s="18" t="str">
        <f>IF(AND(MOD(ROW(A1331)-1,3)=0, INDEX(artwork.xlsx!J:J,QUOTIENT(ROW(A1331)-1,3)+2)&lt;&gt;""),
     artwork.xlsx!$H$1&amp;": """ &amp;SUBSTITUTE(INDEX(artwork.xlsx!H:H,QUOTIENT(ROW(A1331)-1,3)+2)," ","") &amp;""",  " &amp;
     artwork.xlsx!$J$1&amp; ": """ &amp; INDEX(artwork.xlsx!J:J,QUOTIENT(ROW(A1331)-1,3)+2) &amp;""",  " &amp;
     artwork.xlsx!$L$1&amp; ": """ &amp; SUBSTITUTE(IF(LEFT(INDEX(artwork.xlsx!L:L,QUOTIENT(ROW(A1331)-1,3)+2),4)="http","",artwork.xlsx!$M$1) &amp; INDEX(artwork.xlsx!L:L,QUOTIENT(ROW(A1331)-1,3)+2),artwork.xlsx!$N$1,"") &amp; """,",
 IF(AND(MOD(ROW(A1331)-1,3)=1,INDEX(artwork.xlsx!J:J,QUOTIENT(ROW(A1331)-1,3)+2)&lt;&gt;""),
SUBSTITUTE(    artwork.xlsx!$K$1&amp;": '\\n" &amp;
SUBSTITUTE(SUBSTITUTE(SUBSTITUTE(SUBSTITUTE(SUBSTITUTE(INDEX(artwork.xlsx!K:K,QUOTIENT(ROW(A1331)-1,3)+2),"'","\'"),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IF(MOD(ROW(A1331)-1,3)=2,"","")))</f>
        <v>text_html: '\
&lt;div class="landscape-text" style="top:14px;"&gt;\
&lt;div style="display:inline;"&gt;&lt;div style="display:inline; font-size:24px;"&gt;Vous pouvez écarter une carte de votre main.&lt;/div&gt;&lt;/div&gt;&lt;br&gt;\
&lt;/div&gt;'</v>
      </c>
      <c r="K1336" t="s">
        <v>2252</v>
      </c>
      <c r="U1336" t="e">
        <f t="shared" si="42"/>
        <v>#VALUE!</v>
      </c>
      <c r="V1336" t="e">
        <f t="shared" si="43"/>
        <v>#VALUE!</v>
      </c>
    </row>
    <row r="1337" spans="1:22" x14ac:dyDescent="0.25">
      <c r="A1337" t="str">
        <f>IF(AND(MOD(ROW(A1332)-1,3)=0,INDEX(artwork.xlsx!G:G,QUOTIENT(ROW(A1332)-1,3)+2)&lt;&gt;""),"/* "&amp;INDEX(artwork.xlsx!G:G,QUOTIENT(ROW(A1332)-1,3)+2)&amp;" */","  ")&amp;
IF(AND(INDEX(artwork.xlsx!F:F,QUOTIENT(ROW(A1332)-1,3)+2)&lt;&gt;""),"/* "&amp;INDEX(artwork.xlsx!F:F,QUOTIENT(ROW(A1332)-1,3)+2)&amp;" */","  ")&amp;IF(AND(ISERROR(MATCH("},",B1337:B$5003,0)), ISERROR(MATCH("    ];",$A$5:A1333,0))),"];","")</f>
        <v xml:space="preserve">  /* landscape */</v>
      </c>
      <c r="B1337" t="str">
        <f t="shared" si="37"/>
        <v>},</v>
      </c>
      <c r="C1337" s="18" t="str">
        <f>IF(AND(MOD(ROW(A1332)-1,3)=0, INDEX(artwork.xlsx!J:J,QUOTIENT(ROW(A1332)-1,3)+2)&lt;&gt;""),
     artwork.xlsx!$H$1&amp;": """ &amp;SUBSTITUTE(INDEX(artwork.xlsx!H:H,QUOTIENT(ROW(A1332)-1,3)+2)," ","") &amp;""",  " &amp;
     artwork.xlsx!$J$1&amp; ": """ &amp; INDEX(artwork.xlsx!J:J,QUOTIENT(ROW(A1332)-1,3)+2) &amp;""",  " &amp;
     artwork.xlsx!$L$1&amp; ": """ &amp; SUBSTITUTE(IF(LEFT(INDEX(artwork.xlsx!L:L,QUOTIENT(ROW(A1332)-1,3)+2),4)="http","",artwork.xlsx!$M$1) &amp; INDEX(artwork.xlsx!L:L,QUOTIENT(ROW(A1332)-1,3)+2),artwork.xlsx!$N$1,"") &amp; """,",
 IF(AND(MOD(ROW(A1332)-1,3)=1,INDEX(artwork.xlsx!J:J,QUOTIENT(ROW(A1332)-1,3)+2)&lt;&gt;""),
SUBSTITUTE(    artwork.xlsx!$K$1&amp;": '\\n" &amp;
SUBSTITUTE(SUBSTITUTE(SUBSTITUTE(SUBSTITUTE(SUBSTITUTE(INDEX(artwork.xlsx!K:K,QUOTIENT(ROW(A1332)-1,3)+2),"'","\'"),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IF(MOD(ROW(A1332)-1,3)=2,"","")))</f>
        <v/>
      </c>
      <c r="J1337" t="s">
        <v>2088</v>
      </c>
      <c r="U1337" t="e">
        <f t="shared" si="42"/>
        <v>#VALUE!</v>
      </c>
      <c r="V1337" t="str">
        <f t="shared" si="43"/>
        <v>stsgift",  frenchName: "Don des forêts",  artwork: "http://wiki.dominionstrategy.com/images/7/73/The_Forest%27s_GiftArt.jpg"</v>
      </c>
    </row>
    <row r="1338" spans="1:22" x14ac:dyDescent="0.25">
      <c r="A1338" t="str">
        <f>IF(AND(MOD(ROW(A1333)-1,3)=0,INDEX(artwork.xlsx!G:G,QUOTIENT(ROW(A1333)-1,3)+2)&lt;&gt;""),"/* "&amp;INDEX(artwork.xlsx!G:G,QUOTIENT(ROW(A1333)-1,3)+2)&amp;" */","  ")&amp;
IF(AND(INDEX(artwork.xlsx!F:F,QUOTIENT(ROW(A1333)-1,3)+2)&lt;&gt;""),"/* "&amp;INDEX(artwork.xlsx!F:F,QUOTIENT(ROW(A1333)-1,3)+2)&amp;" */","  ")&amp;IF(AND(ISERROR(MATCH("},",B1338:B$5003,0)), ISERROR(MATCH("    ];",$A$5:A1334,0))),"];","")</f>
        <v xml:space="preserve">  /* landscape */</v>
      </c>
      <c r="B1338" t="str">
        <f t="shared" si="37"/>
        <v>{</v>
      </c>
      <c r="C1338" s="18" t="str">
        <f>IF(AND(MOD(ROW(A1333)-1,3)=0, INDEX(artwork.xlsx!J:J,QUOTIENT(ROW(A1333)-1,3)+2)&lt;&gt;""),
     artwork.xlsx!$H$1&amp;": """ &amp;SUBSTITUTE(INDEX(artwork.xlsx!H:H,QUOTIENT(ROW(A1333)-1,3)+2)," ","") &amp;""",  " &amp;
     artwork.xlsx!$J$1&amp; ": """ &amp; INDEX(artwork.xlsx!J:J,QUOTIENT(ROW(A1333)-1,3)+2) &amp;""",  " &amp;
     artwork.xlsx!$L$1&amp; ": """ &amp; SUBSTITUTE(IF(LEFT(INDEX(artwork.xlsx!L:L,QUOTIENT(ROW(A1333)-1,3)+2),4)="http","",artwork.xlsx!$M$1) &amp; INDEX(artwork.xlsx!L:L,QUOTIENT(ROW(A1333)-1,3)+2),artwork.xlsx!$N$1,"") &amp; """,",
 IF(AND(MOD(ROW(A1333)-1,3)=1,INDEX(artwork.xlsx!J:J,QUOTIENT(ROW(A1333)-1,3)+2)&lt;&gt;""),
SUBSTITUTE(    artwork.xlsx!$K$1&amp;": '\\n" &amp;
SUBSTITUTE(SUBSTITUTE(SUBSTITUTE(SUBSTITUTE(SUBSTITUTE(INDEX(artwork.xlsx!K:K,QUOTIENT(ROW(A1333)-1,3)+2),"'","\'"),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IF(MOD(ROW(A1333)-1,3)=2,"","")))</f>
        <v>id: "theforestsgift",  frenchName: "Don des forêts",  artwork: "http://wiki.dominionstrategy.com/images/7/73/The_Forest%27s_GiftArt.jpg",</v>
      </c>
      <c r="J1338" t="s">
        <v>1679</v>
      </c>
      <c r="K1338" t="s">
        <v>2253</v>
      </c>
      <c r="U1338" t="str">
        <f t="shared" si="42"/>
        <v>theforestsgift</v>
      </c>
      <c r="V1338" t="str">
        <f t="shared" si="43"/>
        <v>&lt;div class="landscape-text" style="top:0px;"&gt;&lt;div style="font-weight: bold;"&gt;&lt;div style="line-height:25px;"&gt;&lt;div style="display:inline;"&gt;&lt;div style="display:inline; font-size:25px;"&gt;+1 Achat&lt;/div&gt;&lt;/div&gt;&lt;br&gt;&lt;div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v>
      </c>
    </row>
    <row r="1339" spans="1:22" ht="150" x14ac:dyDescent="0.25">
      <c r="A1339" t="str">
        <f>IF(AND(MOD(ROW(A1334)-1,3)=0,INDEX(artwork.xlsx!G:G,QUOTIENT(ROW(A1334)-1,3)+2)&lt;&gt;""),"/* "&amp;INDEX(artwork.xlsx!G:G,QUOTIENT(ROW(A1334)-1,3)+2)&amp;" */","  ")&amp;
IF(AND(INDEX(artwork.xlsx!F:F,QUOTIENT(ROW(A1334)-1,3)+2)&lt;&gt;""),"/* "&amp;INDEX(artwork.xlsx!F:F,QUOTIENT(ROW(A1334)-1,3)+2)&amp;" */","  ")&amp;IF(AND(ISERROR(MATCH("},",B1339:B$5003,0)), ISERROR(MATCH("    ];",$A$5:A1338,0))),"];","")</f>
        <v xml:space="preserve">  /* landscape */</v>
      </c>
      <c r="B1339" t="str">
        <f t="shared" si="37"/>
        <v/>
      </c>
      <c r="C1339" s="18" t="str">
        <f>IF(AND(MOD(ROW(A1334)-1,3)=0, INDEX(artwork.xlsx!J:J,QUOTIENT(ROW(A1334)-1,3)+2)&lt;&gt;""),
     artwork.xlsx!$H$1&amp;": """ &amp;SUBSTITUTE(INDEX(artwork.xlsx!H:H,QUOTIENT(ROW(A1334)-1,3)+2)," ","") &amp;""",  " &amp;
     artwork.xlsx!$J$1&amp; ": """ &amp; INDEX(artwork.xlsx!J:J,QUOTIENT(ROW(A1334)-1,3)+2) &amp;""",  " &amp;
     artwork.xlsx!$L$1&amp; ": """ &amp; SUBSTITUTE(IF(LEFT(INDEX(artwork.xlsx!L:L,QUOTIENT(ROW(A1334)-1,3)+2),4)="http","",artwork.xlsx!$M$1) &amp; INDEX(artwork.xlsx!L:L,QUOTIENT(ROW(A1334)-1,3)+2),artwork.xlsx!$N$1,"") &amp; """,",
 IF(AND(MOD(ROW(A1334)-1,3)=1,INDEX(artwork.xlsx!J:J,QUOTIENT(ROW(A1334)-1,3)+2)&lt;&gt;""),
SUBSTITUTE(    artwork.xlsx!$K$1&amp;": '\\n" &amp;
SUBSTITUTE(SUBSTITUTE(SUBSTITUTE(SUBSTITUTE(SUBSTITUTE(INDEX(artwork.xlsx!K:K,QUOTIENT(ROW(A1334)-1,3)+2),"'","\'"),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IF(MOD(ROW(A1334)-1,3)=2,"","")))</f>
        <v>text_html: '\
&lt;div class="landscape-text" style="top:0px;"&gt;&lt;div style="font-weight: bold;"&gt;&lt;div style="line-height:25px;"&gt;\
&lt;div style="display:inline;"&gt;&lt;div style="display:inline; font-size:25px;"&gt;+1 Achat&lt;/div&gt;&lt;/div&gt;&lt;br&gt;\
&lt;div style="display:inline;"&gt;&lt;div style="display:inline; font-size:25px;"&gt;&lt;div style="position: relative; left:-13px;top:1px;"&gt;+&lt;/div&gt;&lt;/div&gt;&lt;/div&gt;&lt;br&gt;\
&lt;/div&gt;&lt;/div&gt;&lt;div style="position:relative; top:-32px;"&gt;&lt;div style="line-height:18px;"&gt;\
&lt;div style="display:inline;"&gt;&lt;div style="display:inline; font-size:18px;"&gt;(Conservez ceci jusqu\'à la phase Ajustement.)&lt;/div&gt;&lt;/div&gt;&lt;br&gt;\
&lt;/div&gt;&lt;/div&gt;\
&lt;div class="card-text-coin-icon" style="transform:scale(0.2); top:26px; display: inline;left:218px;"&gt;\
&lt;div class="card-text-coin-text-container" style="display:inline;"&gt;\
&lt;div class="card-text-coin-text" style="color: black; display:inline; top:8px;"&gt;1&lt;/div&gt;&lt;/div&gt;&lt;/div&gt;&lt;/div&gt;'</v>
      </c>
      <c r="K1339" t="s">
        <v>2254</v>
      </c>
      <c r="U1339" t="e">
        <f t="shared" si="42"/>
        <v>#VALUE!</v>
      </c>
      <c r="V1339" t="e">
        <f t="shared" si="43"/>
        <v>#VALUE!</v>
      </c>
    </row>
    <row r="1340" spans="1:22" x14ac:dyDescent="0.25">
      <c r="A1340" t="str">
        <f>IF(AND(MOD(ROW(A1335)-1,3)=0,INDEX(artwork.xlsx!G:G,QUOTIENT(ROW(A1335)-1,3)+2)&lt;&gt;""),"/* "&amp;INDEX(artwork.xlsx!G:G,QUOTIENT(ROW(A1335)-1,3)+2)&amp;" */","  ")&amp;
IF(AND(INDEX(artwork.xlsx!F:F,QUOTIENT(ROW(A1335)-1,3)+2)&lt;&gt;""),"/* "&amp;INDEX(artwork.xlsx!F:F,QUOTIENT(ROW(A1335)-1,3)+2)&amp;" */","  ")&amp;IF(AND(ISERROR(MATCH("},",B1340:B$5003,0)), ISERROR(MATCH("    ];",$A$5:A1336,0))),"];","")</f>
        <v xml:space="preserve">  /* landscape */</v>
      </c>
      <c r="B1340" t="str">
        <f t="shared" si="37"/>
        <v>},</v>
      </c>
      <c r="C1340" s="18" t="str">
        <f>IF(AND(MOD(ROW(A1335)-1,3)=0, INDEX(artwork.xlsx!J:J,QUOTIENT(ROW(A1335)-1,3)+2)&lt;&gt;""),
     artwork.xlsx!$H$1&amp;": """ &amp;SUBSTITUTE(INDEX(artwork.xlsx!H:H,QUOTIENT(ROW(A1335)-1,3)+2)," ","") &amp;""",  " &amp;
     artwork.xlsx!$J$1&amp; ": """ &amp; INDEX(artwork.xlsx!J:J,QUOTIENT(ROW(A1335)-1,3)+2) &amp;""",  " &amp;
     artwork.xlsx!$L$1&amp; ": """ &amp; SUBSTITUTE(IF(LEFT(INDEX(artwork.xlsx!L:L,QUOTIENT(ROW(A1335)-1,3)+2),4)="http","",artwork.xlsx!$M$1) &amp; INDEX(artwork.xlsx!L:L,QUOTIENT(ROW(A1335)-1,3)+2),artwork.xlsx!$N$1,"") &amp; """,",
 IF(AND(MOD(ROW(A1335)-1,3)=1,INDEX(artwork.xlsx!J:J,QUOTIENT(ROW(A1335)-1,3)+2)&lt;&gt;""),
SUBSTITUTE(    artwork.xlsx!$K$1&amp;": '\\n" &amp;
SUBSTITUTE(SUBSTITUTE(SUBSTITUTE(SUBSTITUTE(SUBSTITUTE(INDEX(artwork.xlsx!K:K,QUOTIENT(ROW(A1335)-1,3)+2),"'","\'"),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IF(MOD(ROW(A1335)-1,3)=2,"","")))</f>
        <v/>
      </c>
      <c r="J1340" t="s">
        <v>2088</v>
      </c>
      <c r="U1340" t="e">
        <f t="shared" si="42"/>
        <v>#VALUE!</v>
      </c>
      <c r="V1340" t="str">
        <f t="shared" si="43"/>
        <v>sgift",  frenchName: "Don de la lune",  artwork: "http://wiki.dominionstrategy.com/images/c/cd/The_Moon%27s_GiftArt.jpg"</v>
      </c>
    </row>
    <row r="1341" spans="1:22" x14ac:dyDescent="0.25">
      <c r="A1341" t="str">
        <f>IF(AND(MOD(ROW(A1336)-1,3)=0,INDEX(artwork.xlsx!G:G,QUOTIENT(ROW(A1336)-1,3)+2)&lt;&gt;""),"/* "&amp;INDEX(artwork.xlsx!G:G,QUOTIENT(ROW(A1336)-1,3)+2)&amp;" */","  ")&amp;
IF(AND(INDEX(artwork.xlsx!F:F,QUOTIENT(ROW(A1336)-1,3)+2)&lt;&gt;""),"/* "&amp;INDEX(artwork.xlsx!F:F,QUOTIENT(ROW(A1336)-1,3)+2)&amp;" */","  ")&amp;IF(AND(ISERROR(MATCH("},",B1341:B$5003,0)), ISERROR(MATCH("    ];",$A$5:A1337,0))),"];","")</f>
        <v xml:space="preserve">  /* landscape */</v>
      </c>
      <c r="B1341" t="str">
        <f t="shared" si="37"/>
        <v>{</v>
      </c>
      <c r="C1341" s="18" t="str">
        <f>IF(AND(MOD(ROW(A1336)-1,3)=0, INDEX(artwork.xlsx!J:J,QUOTIENT(ROW(A1336)-1,3)+2)&lt;&gt;""),
     artwork.xlsx!$H$1&amp;": """ &amp;SUBSTITUTE(INDEX(artwork.xlsx!H:H,QUOTIENT(ROW(A1336)-1,3)+2)," ","") &amp;""",  " &amp;
     artwork.xlsx!$J$1&amp; ": """ &amp; INDEX(artwork.xlsx!J:J,QUOTIENT(ROW(A1336)-1,3)+2) &amp;""",  " &amp;
     artwork.xlsx!$L$1&amp; ": """ &amp; SUBSTITUTE(IF(LEFT(INDEX(artwork.xlsx!L:L,QUOTIENT(ROW(A1336)-1,3)+2),4)="http","",artwork.xlsx!$M$1) &amp; INDEX(artwork.xlsx!L:L,QUOTIENT(ROW(A1336)-1,3)+2),artwork.xlsx!$N$1,"") &amp; """,",
 IF(AND(MOD(ROW(A1336)-1,3)=1,INDEX(artwork.xlsx!J:J,QUOTIENT(ROW(A1336)-1,3)+2)&lt;&gt;""),
SUBSTITUTE(    artwork.xlsx!$K$1&amp;": '\\n" &amp;
SUBSTITUTE(SUBSTITUTE(SUBSTITUTE(SUBSTITUTE(SUBSTITUTE(INDEX(artwork.xlsx!K:K,QUOTIENT(ROW(A1336)-1,3)+2),"'","\'"),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IF(MOD(ROW(A1336)-1,3)=2,"","")))</f>
        <v>id: "themoonsgift",  frenchName: "Don de la lune",  artwork: "http://wiki.dominionstrategy.com/images/c/cd/The_Moon%27s_GiftArt.jpg",</v>
      </c>
      <c r="J1341" t="s">
        <v>1679</v>
      </c>
      <c r="K1341" t="s">
        <v>2255</v>
      </c>
      <c r="U1341" t="str">
        <f t="shared" si="42"/>
        <v>themoonsgift</v>
      </c>
      <c r="V1341" t="str">
        <f t="shared" si="43"/>
        <v>&lt;div class="landscape-text" style="top:0px;"&gt;&lt;div style="display:inline;"&gt;&lt;div style="display:inline; font-size:22px;"&gt;Consultez votre défausse. Vous pouvez&lt;/div&gt;&lt;/div&gt;&lt;br&gt;&lt;div style="display:inline;"&gt;&lt;div style="display:inline; font-size:22px;"&gt;en placer une carte sur votre pioche.&lt;/div&gt;&lt;/div&gt;&lt;br&gt;&lt;/div&gt;</v>
      </c>
    </row>
    <row r="1342" spans="1:22" ht="75" x14ac:dyDescent="0.25">
      <c r="A1342" t="str">
        <f>IF(AND(MOD(ROW(A1337)-1,3)=0,INDEX(artwork.xlsx!G:G,QUOTIENT(ROW(A1337)-1,3)+2)&lt;&gt;""),"/* "&amp;INDEX(artwork.xlsx!G:G,QUOTIENT(ROW(A1337)-1,3)+2)&amp;" */","  ")&amp;
IF(AND(INDEX(artwork.xlsx!F:F,QUOTIENT(ROW(A1337)-1,3)+2)&lt;&gt;""),"/* "&amp;INDEX(artwork.xlsx!F:F,QUOTIENT(ROW(A1337)-1,3)+2)&amp;" */","  ")&amp;IF(AND(ISERROR(MATCH("},",B1342:B$5003,0)), ISERROR(MATCH("    ];",$A$5:A1341,0))),"];","")</f>
        <v xml:space="preserve">  /* landscape */</v>
      </c>
      <c r="B1342" t="str">
        <f t="shared" si="37"/>
        <v/>
      </c>
      <c r="C1342" s="18" t="str">
        <f>IF(AND(MOD(ROW(A1337)-1,3)=0, INDEX(artwork.xlsx!J:J,QUOTIENT(ROW(A1337)-1,3)+2)&lt;&gt;""),
     artwork.xlsx!$H$1&amp;": """ &amp;SUBSTITUTE(INDEX(artwork.xlsx!H:H,QUOTIENT(ROW(A1337)-1,3)+2)," ","") &amp;""",  " &amp;
     artwork.xlsx!$J$1&amp; ": """ &amp; INDEX(artwork.xlsx!J:J,QUOTIENT(ROW(A1337)-1,3)+2) &amp;""",  " &amp;
     artwork.xlsx!$L$1&amp; ": """ &amp; SUBSTITUTE(IF(LEFT(INDEX(artwork.xlsx!L:L,QUOTIENT(ROW(A1337)-1,3)+2),4)="http","",artwork.xlsx!$M$1) &amp; INDEX(artwork.xlsx!L:L,QUOTIENT(ROW(A1337)-1,3)+2),artwork.xlsx!$N$1,"") &amp; """,",
 IF(AND(MOD(ROW(A1337)-1,3)=1,INDEX(artwork.xlsx!J:J,QUOTIENT(ROW(A1337)-1,3)+2)&lt;&gt;""),
SUBSTITUTE(    artwork.xlsx!$K$1&amp;": '\\n" &amp;
SUBSTITUTE(SUBSTITUTE(SUBSTITUTE(SUBSTITUTE(SUBSTITUTE(INDEX(artwork.xlsx!K:K,QUOTIENT(ROW(A1337)-1,3)+2),"'","\'"),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IF(MOD(ROW(A1337)-1,3)=2,"","")))</f>
        <v>text_html: '\
&lt;div class="landscape-text" style="top:0px;"&gt;\
&lt;div style="display:inline;"&gt;&lt;div style="display:inline; font-size:22px;"&gt;Consultez votre défausse. Vous pouvez&lt;/div&gt;&lt;/div&gt;&lt;br&gt;\
&lt;div style="display:inline;"&gt;&lt;div style="display:inline; font-size:22px;"&gt;en placer une carte sur votre pioche.&lt;/div&gt;&lt;/div&gt;&lt;br&gt;\
&lt;/div&gt;'</v>
      </c>
      <c r="K1342" t="s">
        <v>2256</v>
      </c>
      <c r="U1342" t="e">
        <f t="shared" si="42"/>
        <v>#VALUE!</v>
      </c>
      <c r="V1342" t="e">
        <f t="shared" si="43"/>
        <v>#VALUE!</v>
      </c>
    </row>
    <row r="1343" spans="1:22" x14ac:dyDescent="0.25">
      <c r="A1343" t="str">
        <f>IF(AND(MOD(ROW(A1338)-1,3)=0,INDEX(artwork.xlsx!G:G,QUOTIENT(ROW(A1338)-1,3)+2)&lt;&gt;""),"/* "&amp;INDEX(artwork.xlsx!G:G,QUOTIENT(ROW(A1338)-1,3)+2)&amp;" */","  ")&amp;
IF(AND(INDEX(artwork.xlsx!F:F,QUOTIENT(ROW(A1338)-1,3)+2)&lt;&gt;""),"/* "&amp;INDEX(artwork.xlsx!F:F,QUOTIENT(ROW(A1338)-1,3)+2)&amp;" */","  ")&amp;IF(AND(ISERROR(MATCH("},",B1343:B$5003,0)), ISERROR(MATCH("    ];",$A$5:A1339,0))),"];","")</f>
        <v xml:space="preserve">  /* landscape */</v>
      </c>
      <c r="B1343" t="str">
        <f t="shared" si="37"/>
        <v>},</v>
      </c>
      <c r="C1343" s="18" t="str">
        <f>IF(AND(MOD(ROW(A1338)-1,3)=0, INDEX(artwork.xlsx!J:J,QUOTIENT(ROW(A1338)-1,3)+2)&lt;&gt;""),
     artwork.xlsx!$H$1&amp;": """ &amp;SUBSTITUTE(INDEX(artwork.xlsx!H:H,QUOTIENT(ROW(A1338)-1,3)+2)," ","") &amp;""",  " &amp;
     artwork.xlsx!$J$1&amp; ": """ &amp; INDEX(artwork.xlsx!J:J,QUOTIENT(ROW(A1338)-1,3)+2) &amp;""",  " &amp;
     artwork.xlsx!$L$1&amp; ": """ &amp; SUBSTITUTE(IF(LEFT(INDEX(artwork.xlsx!L:L,QUOTIENT(ROW(A1338)-1,3)+2),4)="http","",artwork.xlsx!$M$1) &amp; INDEX(artwork.xlsx!L:L,QUOTIENT(ROW(A1338)-1,3)+2),artwork.xlsx!$N$1,"") &amp; """,",
 IF(AND(MOD(ROW(A1338)-1,3)=1,INDEX(artwork.xlsx!J:J,QUOTIENT(ROW(A1338)-1,3)+2)&lt;&gt;""),
SUBSTITUTE(    artwork.xlsx!$K$1&amp;": '\\n" &amp;
SUBSTITUTE(SUBSTITUTE(SUBSTITUTE(SUBSTITUTE(SUBSTITUTE(INDEX(artwork.xlsx!K:K,QUOTIENT(ROW(A1338)-1,3)+2),"'","\'"),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IF(MOD(ROW(A1338)-1,3)=2,"","")))</f>
        <v/>
      </c>
      <c r="J1343" t="s">
        <v>2088</v>
      </c>
      <c r="U1343" t="e">
        <f t="shared" si="42"/>
        <v>#VALUE!</v>
      </c>
      <c r="V1343" t="str">
        <f t="shared" si="43"/>
        <v>tainsgift",  frenchName: "Don des montagnes",  artwork: "http://wiki.dominionstrategy.com/images/5/53/The_Mountain%27s_GiftArt.jpg"</v>
      </c>
    </row>
    <row r="1344" spans="1:22" x14ac:dyDescent="0.25">
      <c r="A1344" t="str">
        <f>IF(AND(MOD(ROW(A1339)-1,3)=0,INDEX(artwork.xlsx!G:G,QUOTIENT(ROW(A1339)-1,3)+2)&lt;&gt;""),"/* "&amp;INDEX(artwork.xlsx!G:G,QUOTIENT(ROW(A1339)-1,3)+2)&amp;" */","  ")&amp;
IF(AND(INDEX(artwork.xlsx!F:F,QUOTIENT(ROW(A1339)-1,3)+2)&lt;&gt;""),"/* "&amp;INDEX(artwork.xlsx!F:F,QUOTIENT(ROW(A1339)-1,3)+2)&amp;" */","  ")&amp;IF(AND(ISERROR(MATCH("},",B1344:B$5003,0)), ISERROR(MATCH("    ];",$A$5:A1340,0))),"];","")</f>
        <v xml:space="preserve">  /* landscape */</v>
      </c>
      <c r="B1344" t="str">
        <f t="shared" si="37"/>
        <v>{</v>
      </c>
      <c r="C1344" s="18" t="str">
        <f>IF(AND(MOD(ROW(A1339)-1,3)=0, INDEX(artwork.xlsx!J:J,QUOTIENT(ROW(A1339)-1,3)+2)&lt;&gt;""),
     artwork.xlsx!$H$1&amp;": """ &amp;SUBSTITUTE(INDEX(artwork.xlsx!H:H,QUOTIENT(ROW(A1339)-1,3)+2)," ","") &amp;""",  " &amp;
     artwork.xlsx!$J$1&amp; ": """ &amp; INDEX(artwork.xlsx!J:J,QUOTIENT(ROW(A1339)-1,3)+2) &amp;""",  " &amp;
     artwork.xlsx!$L$1&amp; ": """ &amp; SUBSTITUTE(IF(LEFT(INDEX(artwork.xlsx!L:L,QUOTIENT(ROW(A1339)-1,3)+2),4)="http","",artwork.xlsx!$M$1) &amp; INDEX(artwork.xlsx!L:L,QUOTIENT(ROW(A1339)-1,3)+2),artwork.xlsx!$N$1,"") &amp; """,",
 IF(AND(MOD(ROW(A1339)-1,3)=1,INDEX(artwork.xlsx!J:J,QUOTIENT(ROW(A1339)-1,3)+2)&lt;&gt;""),
SUBSTITUTE(    artwork.xlsx!$K$1&amp;": '\\n" &amp;
SUBSTITUTE(SUBSTITUTE(SUBSTITUTE(SUBSTITUTE(SUBSTITUTE(INDEX(artwork.xlsx!K:K,QUOTIENT(ROW(A1339)-1,3)+2),"'","\'"),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IF(MOD(ROW(A1339)-1,3)=2,"","")))</f>
        <v>id: "themountainsgift",  frenchName: "Don des montagnes",  artwork: "http://wiki.dominionstrategy.com/images/5/53/The_Mountain%27s_GiftArt.jpg",</v>
      </c>
      <c r="J1344" t="s">
        <v>1679</v>
      </c>
      <c r="K1344" t="s">
        <v>2257</v>
      </c>
      <c r="U1344" t="str">
        <f t="shared" si="42"/>
        <v>themountainsgift</v>
      </c>
      <c r="V1344" t="str">
        <f t="shared" si="43"/>
        <v>&lt;div class="landscape-text" style="top:14px;"&gt;&lt;div style="display:inline;"&gt;&lt;div style="display:inline; font-size:26px;"&gt;Recevez un Argent.&lt;/div&gt;&lt;/div&gt;&lt;br&gt;&lt;/div&gt;</v>
      </c>
    </row>
    <row r="1345" spans="1:22" ht="60" x14ac:dyDescent="0.25">
      <c r="A1345" t="str">
        <f>IF(AND(MOD(ROW(A1340)-1,3)=0,INDEX(artwork.xlsx!G:G,QUOTIENT(ROW(A1340)-1,3)+2)&lt;&gt;""),"/* "&amp;INDEX(artwork.xlsx!G:G,QUOTIENT(ROW(A1340)-1,3)+2)&amp;" */","  ")&amp;
IF(AND(INDEX(artwork.xlsx!F:F,QUOTIENT(ROW(A1340)-1,3)+2)&lt;&gt;""),"/* "&amp;INDEX(artwork.xlsx!F:F,QUOTIENT(ROW(A1340)-1,3)+2)&amp;" */","  ")&amp;IF(AND(ISERROR(MATCH("},",B1345:B$5003,0)), ISERROR(MATCH("    ];",$A$5:A1344,0))),"];","")</f>
        <v xml:space="preserve">  /* landscape */</v>
      </c>
      <c r="B1345" t="str">
        <f t="shared" si="37"/>
        <v/>
      </c>
      <c r="C1345" s="18" t="str">
        <f>IF(AND(MOD(ROW(A1340)-1,3)=0, INDEX(artwork.xlsx!J:J,QUOTIENT(ROW(A1340)-1,3)+2)&lt;&gt;""),
     artwork.xlsx!$H$1&amp;": """ &amp;SUBSTITUTE(INDEX(artwork.xlsx!H:H,QUOTIENT(ROW(A1340)-1,3)+2)," ","") &amp;""",  " &amp;
     artwork.xlsx!$J$1&amp; ": """ &amp; INDEX(artwork.xlsx!J:J,QUOTIENT(ROW(A1340)-1,3)+2) &amp;""",  " &amp;
     artwork.xlsx!$L$1&amp; ": """ &amp; SUBSTITUTE(IF(LEFT(INDEX(artwork.xlsx!L:L,QUOTIENT(ROW(A1340)-1,3)+2),4)="http","",artwork.xlsx!$M$1) &amp; INDEX(artwork.xlsx!L:L,QUOTIENT(ROW(A1340)-1,3)+2),artwork.xlsx!$N$1,"") &amp; """,",
 IF(AND(MOD(ROW(A1340)-1,3)=1,INDEX(artwork.xlsx!J:J,QUOTIENT(ROW(A1340)-1,3)+2)&lt;&gt;""),
SUBSTITUTE(    artwork.xlsx!$K$1&amp;": '\\n" &amp;
SUBSTITUTE(SUBSTITUTE(SUBSTITUTE(SUBSTITUTE(SUBSTITUTE(INDEX(artwork.xlsx!K:K,QUOTIENT(ROW(A1340)-1,3)+2),"'","\'"),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IF(MOD(ROW(A1340)-1,3)=2,"","")))</f>
        <v>text_html: '\
&lt;div class="landscape-text" style="top:14px;"&gt;\
&lt;div style="display:inline;"&gt;&lt;div style="display:inline; font-size:26px;"&gt;Recevez un Argent.&lt;/div&gt;&lt;/div&gt;&lt;br&gt;\
&lt;/div&gt;'</v>
      </c>
      <c r="K1345" t="s">
        <v>2258</v>
      </c>
      <c r="U1345" t="e">
        <f t="shared" si="42"/>
        <v>#VALUE!</v>
      </c>
      <c r="V1345" t="e">
        <f t="shared" si="43"/>
        <v>#VALUE!</v>
      </c>
    </row>
    <row r="1346" spans="1:22" x14ac:dyDescent="0.25">
      <c r="A1346" t="str">
        <f>IF(AND(MOD(ROW(A1341)-1,3)=0,INDEX(artwork.xlsx!G:G,QUOTIENT(ROW(A1341)-1,3)+2)&lt;&gt;""),"/* "&amp;INDEX(artwork.xlsx!G:G,QUOTIENT(ROW(A1341)-1,3)+2)&amp;" */","  ")&amp;
IF(AND(INDEX(artwork.xlsx!F:F,QUOTIENT(ROW(A1341)-1,3)+2)&lt;&gt;""),"/* "&amp;INDEX(artwork.xlsx!F:F,QUOTIENT(ROW(A1341)-1,3)+2)&amp;" */","  ")&amp;IF(AND(ISERROR(MATCH("},",B1346:B$5003,0)), ISERROR(MATCH("    ];",$A$5:A1342,0))),"];","")</f>
        <v xml:space="preserve">  /* landscape */</v>
      </c>
      <c r="B1346" t="str">
        <f t="shared" si="37"/>
        <v>},</v>
      </c>
      <c r="C1346" s="18" t="str">
        <f>IF(AND(MOD(ROW(A1341)-1,3)=0, INDEX(artwork.xlsx!J:J,QUOTIENT(ROW(A1341)-1,3)+2)&lt;&gt;""),
     artwork.xlsx!$H$1&amp;": """ &amp;SUBSTITUTE(INDEX(artwork.xlsx!H:H,QUOTIENT(ROW(A1341)-1,3)+2)," ","") &amp;""",  " &amp;
     artwork.xlsx!$J$1&amp; ": """ &amp; INDEX(artwork.xlsx!J:J,QUOTIENT(ROW(A1341)-1,3)+2) &amp;""",  " &amp;
     artwork.xlsx!$L$1&amp; ": """ &amp; SUBSTITUTE(IF(LEFT(INDEX(artwork.xlsx!L:L,QUOTIENT(ROW(A1341)-1,3)+2),4)="http","",artwork.xlsx!$M$1) &amp; INDEX(artwork.xlsx!L:L,QUOTIENT(ROW(A1341)-1,3)+2),artwork.xlsx!$N$1,"") &amp; """,",
 IF(AND(MOD(ROW(A1341)-1,3)=1,INDEX(artwork.xlsx!J:J,QUOTIENT(ROW(A1341)-1,3)+2)&lt;&gt;""),
SUBSTITUTE(    artwork.xlsx!$K$1&amp;": '\\n" &amp;
SUBSTITUTE(SUBSTITUTE(SUBSTITUTE(SUBSTITUTE(SUBSTITUTE(INDEX(artwork.xlsx!K:K,QUOTIENT(ROW(A1341)-1,3)+2),"'","\'"),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IF(MOD(ROW(A1341)-1,3)=2,"","")))</f>
        <v/>
      </c>
      <c r="J1346" t="s">
        <v>2088</v>
      </c>
      <c r="U1346" t="e">
        <f t="shared" si="42"/>
        <v>#VALUE!</v>
      </c>
      <c r="V1346" t="str">
        <f t="shared" si="43"/>
        <v>rsgift",  frenchName: "Don de la rivière",  artwork: "http://wiki.dominionstrategy.com/images/3/33/The_River%27s_GiftArt.jpg"</v>
      </c>
    </row>
    <row r="1347" spans="1:22" x14ac:dyDescent="0.25">
      <c r="A1347" t="str">
        <f>IF(AND(MOD(ROW(A1342)-1,3)=0,INDEX(artwork.xlsx!G:G,QUOTIENT(ROW(A1342)-1,3)+2)&lt;&gt;""),"/* "&amp;INDEX(artwork.xlsx!G:G,QUOTIENT(ROW(A1342)-1,3)+2)&amp;" */","  ")&amp;
IF(AND(INDEX(artwork.xlsx!F:F,QUOTIENT(ROW(A1342)-1,3)+2)&lt;&gt;""),"/* "&amp;INDEX(artwork.xlsx!F:F,QUOTIENT(ROW(A1342)-1,3)+2)&amp;" */","  ")&amp;IF(AND(ISERROR(MATCH("},",B1347:B$5003,0)), ISERROR(MATCH("    ];",$A$5:A1343,0))),"];","")</f>
        <v xml:space="preserve">  /* landscape */</v>
      </c>
      <c r="B1347" t="str">
        <f t="shared" si="37"/>
        <v>{</v>
      </c>
      <c r="C1347" s="18" t="str">
        <f>IF(AND(MOD(ROW(A1342)-1,3)=0, INDEX(artwork.xlsx!J:J,QUOTIENT(ROW(A1342)-1,3)+2)&lt;&gt;""),
     artwork.xlsx!$H$1&amp;": """ &amp;SUBSTITUTE(INDEX(artwork.xlsx!H:H,QUOTIENT(ROW(A1342)-1,3)+2)," ","") &amp;""",  " &amp;
     artwork.xlsx!$J$1&amp; ": """ &amp; INDEX(artwork.xlsx!J:J,QUOTIENT(ROW(A1342)-1,3)+2) &amp;""",  " &amp;
     artwork.xlsx!$L$1&amp; ": """ &amp; SUBSTITUTE(IF(LEFT(INDEX(artwork.xlsx!L:L,QUOTIENT(ROW(A1342)-1,3)+2),4)="http","",artwork.xlsx!$M$1) &amp; INDEX(artwork.xlsx!L:L,QUOTIENT(ROW(A1342)-1,3)+2),artwork.xlsx!$N$1,"") &amp; """,",
 IF(AND(MOD(ROW(A1342)-1,3)=1,INDEX(artwork.xlsx!J:J,QUOTIENT(ROW(A1342)-1,3)+2)&lt;&gt;""),
SUBSTITUTE(    artwork.xlsx!$K$1&amp;": '\\n" &amp;
SUBSTITUTE(SUBSTITUTE(SUBSTITUTE(SUBSTITUTE(SUBSTITUTE(INDEX(artwork.xlsx!K:K,QUOTIENT(ROW(A1342)-1,3)+2),"'","\'"),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IF(MOD(ROW(A1342)-1,3)=2,"","")))</f>
        <v>id: "theriversgift",  frenchName: "Don de la rivière",  artwork: "http://wiki.dominionstrategy.com/images/3/33/The_River%27s_GiftArt.jpg",</v>
      </c>
      <c r="J1347" t="s">
        <v>1679</v>
      </c>
      <c r="K1347" t="s">
        <v>2259</v>
      </c>
      <c r="U1347" t="str">
        <f t="shared" si="42"/>
        <v>theriversgift</v>
      </c>
      <c r="V1347" t="str">
        <f t="shared" si="43"/>
        <v>&lt;div class="landscape-text" style="top:0px;"&gt;&lt;div style="display:inline;"&gt;&lt;div style="display:inline; font-size:22px;"&gt;&lt;div style="display: inline; font-weight: bold;"&gt;+1 Carte&lt;/div&gt; à la fin de ce tour.&lt;/div&gt;&lt;/div&gt;&lt;br&gt;&lt;div style="display:inline;"&gt;&lt;div style="display:inline; font-size:18px;"&gt;(Conservez ceci jusqu'à la phase Ajustement.)&lt;/div&gt;&lt;/div&gt;&lt;br&gt;&lt;/div&gt;</v>
      </c>
    </row>
    <row r="1348" spans="1:22" ht="75" x14ac:dyDescent="0.25">
      <c r="A1348" t="str">
        <f>IF(AND(MOD(ROW(A1343)-1,3)=0,INDEX(artwork.xlsx!G:G,QUOTIENT(ROW(A1343)-1,3)+2)&lt;&gt;""),"/* "&amp;INDEX(artwork.xlsx!G:G,QUOTIENT(ROW(A1343)-1,3)+2)&amp;" */","  ")&amp;
IF(AND(INDEX(artwork.xlsx!F:F,QUOTIENT(ROW(A1343)-1,3)+2)&lt;&gt;""),"/* "&amp;INDEX(artwork.xlsx!F:F,QUOTIENT(ROW(A1343)-1,3)+2)&amp;" */","  ")&amp;IF(AND(ISERROR(MATCH("},",B1348:B$5003,0)), ISERROR(MATCH("    ];",$A$5:A1347,0))),"];","")</f>
        <v xml:space="preserve">  /* landscape */</v>
      </c>
      <c r="B1348" t="str">
        <f t="shared" si="37"/>
        <v/>
      </c>
      <c r="C1348" s="18" t="str">
        <f>IF(AND(MOD(ROW(A1343)-1,3)=0, INDEX(artwork.xlsx!J:J,QUOTIENT(ROW(A1343)-1,3)+2)&lt;&gt;""),
     artwork.xlsx!$H$1&amp;": """ &amp;SUBSTITUTE(INDEX(artwork.xlsx!H:H,QUOTIENT(ROW(A1343)-1,3)+2)," ","") &amp;""",  " &amp;
     artwork.xlsx!$J$1&amp; ": """ &amp; INDEX(artwork.xlsx!J:J,QUOTIENT(ROW(A1343)-1,3)+2) &amp;""",  " &amp;
     artwork.xlsx!$L$1&amp; ": """ &amp; SUBSTITUTE(IF(LEFT(INDEX(artwork.xlsx!L:L,QUOTIENT(ROW(A1343)-1,3)+2),4)="http","",artwork.xlsx!$M$1) &amp; INDEX(artwork.xlsx!L:L,QUOTIENT(ROW(A1343)-1,3)+2),artwork.xlsx!$N$1,"") &amp; """,",
 IF(AND(MOD(ROW(A1343)-1,3)=1,INDEX(artwork.xlsx!J:J,QUOTIENT(ROW(A1343)-1,3)+2)&lt;&gt;""),
SUBSTITUTE(    artwork.xlsx!$K$1&amp;": '\\n" &amp;
SUBSTITUTE(SUBSTITUTE(SUBSTITUTE(SUBSTITUTE(SUBSTITUTE(INDEX(artwork.xlsx!K:K,QUOTIENT(ROW(A1343)-1,3)+2),"'","\'"),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IF(MOD(ROW(A1343)-1,3)=2,"","")))</f>
        <v>text_html: '\
&lt;div class="landscape-text" style="top:0px;"&gt;\
&lt;div style="display:inline;"&gt;&lt;div style="display:inline; font-size:22px;"&gt;&lt;div style="display: inline; font-weight: bold;"&gt;+1 Carte&lt;/div&gt; à la fin de ce tour.&lt;/div&gt;&lt;/div&gt;&lt;br&gt;\
&lt;div style="display:inline;"&gt;&lt;div style="display:inline; font-size:18px;"&gt;(Conservez ceci jusqu\'à la phase Ajustement.)&lt;/div&gt;&lt;/div&gt;&lt;br&gt;\
&lt;/div&gt;'</v>
      </c>
      <c r="K1348" t="s">
        <v>2260</v>
      </c>
      <c r="U1348" t="e">
        <f t="shared" si="42"/>
        <v>#VALUE!</v>
      </c>
      <c r="V1348" t="e">
        <f t="shared" si="43"/>
        <v>#VALUE!</v>
      </c>
    </row>
    <row r="1349" spans="1:22" x14ac:dyDescent="0.25">
      <c r="A1349" t="str">
        <f>IF(AND(MOD(ROW(A1344)-1,3)=0,INDEX(artwork.xlsx!G:G,QUOTIENT(ROW(A1344)-1,3)+2)&lt;&gt;""),"/* "&amp;INDEX(artwork.xlsx!G:G,QUOTIENT(ROW(A1344)-1,3)+2)&amp;" */","  ")&amp;
IF(AND(INDEX(artwork.xlsx!F:F,QUOTIENT(ROW(A1344)-1,3)+2)&lt;&gt;""),"/* "&amp;INDEX(artwork.xlsx!F:F,QUOTIENT(ROW(A1344)-1,3)+2)&amp;" */","  ")&amp;IF(AND(ISERROR(MATCH("},",B1349:B$5003,0)), ISERROR(MATCH("    ];",$A$5:A1345,0))),"];","")</f>
        <v xml:space="preserve">  /* landscape */</v>
      </c>
      <c r="B1349" t="str">
        <f t="shared" si="37"/>
        <v>},</v>
      </c>
      <c r="C1349" s="18" t="str">
        <f>IF(AND(MOD(ROW(A1344)-1,3)=0, INDEX(artwork.xlsx!J:J,QUOTIENT(ROW(A1344)-1,3)+2)&lt;&gt;""),
     artwork.xlsx!$H$1&amp;": """ &amp;SUBSTITUTE(INDEX(artwork.xlsx!H:H,QUOTIENT(ROW(A1344)-1,3)+2)," ","") &amp;""",  " &amp;
     artwork.xlsx!$J$1&amp; ": """ &amp; INDEX(artwork.xlsx!J:J,QUOTIENT(ROW(A1344)-1,3)+2) &amp;""",  " &amp;
     artwork.xlsx!$L$1&amp; ": """ &amp; SUBSTITUTE(IF(LEFT(INDEX(artwork.xlsx!L:L,QUOTIENT(ROW(A1344)-1,3)+2),4)="http","",artwork.xlsx!$M$1) &amp; INDEX(artwork.xlsx!L:L,QUOTIENT(ROW(A1344)-1,3)+2),artwork.xlsx!$N$1,"") &amp; """,",
 IF(AND(MOD(ROW(A1344)-1,3)=1,INDEX(artwork.xlsx!J:J,QUOTIENT(ROW(A1344)-1,3)+2)&lt;&gt;""),
SUBSTITUTE(    artwork.xlsx!$K$1&amp;": '\\n" &amp;
SUBSTITUTE(SUBSTITUTE(SUBSTITUTE(SUBSTITUTE(SUBSTITUTE(INDEX(artwork.xlsx!K:K,QUOTIENT(ROW(A1344)-1,3)+2),"'","\'"),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IF(MOD(ROW(A1344)-1,3)=2,"","")))</f>
        <v/>
      </c>
      <c r="J1349" t="s">
        <v>2088</v>
      </c>
      <c r="U1349" t="e">
        <f t="shared" si="42"/>
        <v>#VALUE!</v>
      </c>
      <c r="V1349" t="str">
        <f t="shared" si="43"/>
        <v>gift",  frenchName: "Don de la mer",  artwork: "http://wiki.dominionstrategy.com/images/8/88/The_Sea%27s_GiftArt.jpg"</v>
      </c>
    </row>
    <row r="1350" spans="1:22" x14ac:dyDescent="0.25">
      <c r="A1350" t="str">
        <f>IF(AND(MOD(ROW(A1345)-1,3)=0,INDEX(artwork.xlsx!G:G,QUOTIENT(ROW(A1345)-1,3)+2)&lt;&gt;""),"/* "&amp;INDEX(artwork.xlsx!G:G,QUOTIENT(ROW(A1345)-1,3)+2)&amp;" */","  ")&amp;
IF(AND(INDEX(artwork.xlsx!F:F,QUOTIENT(ROW(A1345)-1,3)+2)&lt;&gt;""),"/* "&amp;INDEX(artwork.xlsx!F:F,QUOTIENT(ROW(A1345)-1,3)+2)&amp;" */","  ")&amp;IF(AND(ISERROR(MATCH("},",B1350:B$5003,0)), ISERROR(MATCH("    ];",$A$5:A1346,0))),"];","")</f>
        <v xml:space="preserve">  /* landscape */</v>
      </c>
      <c r="B1350" t="str">
        <f t="shared" si="37"/>
        <v>{</v>
      </c>
      <c r="C1350" s="18" t="str">
        <f>IF(AND(MOD(ROW(A1345)-1,3)=0, INDEX(artwork.xlsx!J:J,QUOTIENT(ROW(A1345)-1,3)+2)&lt;&gt;""),
     artwork.xlsx!$H$1&amp;": """ &amp;SUBSTITUTE(INDEX(artwork.xlsx!H:H,QUOTIENT(ROW(A1345)-1,3)+2)," ","") &amp;""",  " &amp;
     artwork.xlsx!$J$1&amp; ": """ &amp; INDEX(artwork.xlsx!J:J,QUOTIENT(ROW(A1345)-1,3)+2) &amp;""",  " &amp;
     artwork.xlsx!$L$1&amp; ": """ &amp; SUBSTITUTE(IF(LEFT(INDEX(artwork.xlsx!L:L,QUOTIENT(ROW(A1345)-1,3)+2),4)="http","",artwork.xlsx!$M$1) &amp; INDEX(artwork.xlsx!L:L,QUOTIENT(ROW(A1345)-1,3)+2),artwork.xlsx!$N$1,"") &amp; """,",
 IF(AND(MOD(ROW(A1345)-1,3)=1,INDEX(artwork.xlsx!J:J,QUOTIENT(ROW(A1345)-1,3)+2)&lt;&gt;""),
SUBSTITUTE(    artwork.xlsx!$K$1&amp;": '\\n" &amp;
SUBSTITUTE(SUBSTITUTE(SUBSTITUTE(SUBSTITUTE(SUBSTITUTE(INDEX(artwork.xlsx!K:K,QUOTIENT(ROW(A1345)-1,3)+2),"'","\'"),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IF(MOD(ROW(A1345)-1,3)=2,"","")))</f>
        <v>id: "theseasgift",  frenchName: "Don de la mer",  artwork: "http://wiki.dominionstrategy.com/images/8/88/The_Sea%27s_GiftArt.jpg",</v>
      </c>
      <c r="J1350" t="s">
        <v>1679</v>
      </c>
      <c r="K1350" t="s">
        <v>2261</v>
      </c>
      <c r="U1350" t="str">
        <f t="shared" si="42"/>
        <v>theseasgift</v>
      </c>
      <c r="V1350" t="str">
        <f t="shared" si="43"/>
        <v>&lt;div class="landscape-text" style="top:14px;"&gt;&lt;div style="font-weight: bold;"&gt;&lt;div style="display:inline;"&gt;&lt;div style="display:inline; font-size:28px;"&gt;+1 Carte&lt;/div&gt;&lt;/div&gt;&lt;br&gt;&lt;/div&gt;&lt;/div&gt;</v>
      </c>
    </row>
    <row r="1351" spans="1:22" ht="60" x14ac:dyDescent="0.25">
      <c r="A1351" t="str">
        <f>IF(AND(MOD(ROW(A1346)-1,3)=0,INDEX(artwork.xlsx!G:G,QUOTIENT(ROW(A1346)-1,3)+2)&lt;&gt;""),"/* "&amp;INDEX(artwork.xlsx!G:G,QUOTIENT(ROW(A1346)-1,3)+2)&amp;" */","  ")&amp;
IF(AND(INDEX(artwork.xlsx!F:F,QUOTIENT(ROW(A1346)-1,3)+2)&lt;&gt;""),"/* "&amp;INDEX(artwork.xlsx!F:F,QUOTIENT(ROW(A1346)-1,3)+2)&amp;" */","  ")&amp;IF(AND(ISERROR(MATCH("},",B1351:B$5003,0)), ISERROR(MATCH("    ];",$A$5:A1350,0))),"];","")</f>
        <v xml:space="preserve">  /* landscape */</v>
      </c>
      <c r="B1351" t="str">
        <f t="shared" si="37"/>
        <v/>
      </c>
      <c r="C1351" s="18" t="str">
        <f>IF(AND(MOD(ROW(A1346)-1,3)=0, INDEX(artwork.xlsx!J:J,QUOTIENT(ROW(A1346)-1,3)+2)&lt;&gt;""),
     artwork.xlsx!$H$1&amp;": """ &amp;SUBSTITUTE(INDEX(artwork.xlsx!H:H,QUOTIENT(ROW(A1346)-1,3)+2)," ","") &amp;""",  " &amp;
     artwork.xlsx!$J$1&amp; ": """ &amp; INDEX(artwork.xlsx!J:J,QUOTIENT(ROW(A1346)-1,3)+2) &amp;""",  " &amp;
     artwork.xlsx!$L$1&amp; ": """ &amp; SUBSTITUTE(IF(LEFT(INDEX(artwork.xlsx!L:L,QUOTIENT(ROW(A1346)-1,3)+2),4)="http","",artwork.xlsx!$M$1) &amp; INDEX(artwork.xlsx!L:L,QUOTIENT(ROW(A1346)-1,3)+2),artwork.xlsx!$N$1,"") &amp; """,",
 IF(AND(MOD(ROW(A1346)-1,3)=1,INDEX(artwork.xlsx!J:J,QUOTIENT(ROW(A1346)-1,3)+2)&lt;&gt;""),
SUBSTITUTE(    artwork.xlsx!$K$1&amp;": '\\n" &amp;
SUBSTITUTE(SUBSTITUTE(SUBSTITUTE(SUBSTITUTE(SUBSTITUTE(INDEX(artwork.xlsx!K:K,QUOTIENT(ROW(A1346)-1,3)+2),"'","\'"),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IF(MOD(ROW(A1346)-1,3)=2,"","")))</f>
        <v>text_html: '\
&lt;div class="landscape-text" style="top:14px;"&gt;&lt;div style="font-weight: bold;"&gt;\
&lt;div style="display:inline;"&gt;&lt;div style="display:inline; font-size:28px;"&gt;+1 Carte&lt;/div&gt;&lt;/div&gt;&lt;br&gt;\
&lt;/div&gt;&lt;/div&gt;'</v>
      </c>
      <c r="K1351" t="s">
        <v>2262</v>
      </c>
      <c r="U1351" t="e">
        <f t="shared" si="42"/>
        <v>#VALUE!</v>
      </c>
      <c r="V1351" t="e">
        <f t="shared" si="43"/>
        <v>#VALUE!</v>
      </c>
    </row>
    <row r="1352" spans="1:22" x14ac:dyDescent="0.25">
      <c r="A1352" t="str">
        <f>IF(AND(MOD(ROW(A1347)-1,3)=0,INDEX(artwork.xlsx!G:G,QUOTIENT(ROW(A1347)-1,3)+2)&lt;&gt;""),"/* "&amp;INDEX(artwork.xlsx!G:G,QUOTIENT(ROW(A1347)-1,3)+2)&amp;" */","  ")&amp;
IF(AND(INDEX(artwork.xlsx!F:F,QUOTIENT(ROW(A1347)-1,3)+2)&lt;&gt;""),"/* "&amp;INDEX(artwork.xlsx!F:F,QUOTIENT(ROW(A1347)-1,3)+2)&amp;" */","  ")&amp;IF(AND(ISERROR(MATCH("},",B1352:B$5003,0)), ISERROR(MATCH("    ];",$A$5:A1348,0))),"];","")</f>
        <v xml:space="preserve">  /* landscape */</v>
      </c>
      <c r="B1352" t="str">
        <f t="shared" si="37"/>
        <v>},</v>
      </c>
      <c r="C1352" s="18" t="str">
        <f>IF(AND(MOD(ROW(A1347)-1,3)=0, INDEX(artwork.xlsx!J:J,QUOTIENT(ROW(A1347)-1,3)+2)&lt;&gt;""),
     artwork.xlsx!$H$1&amp;": """ &amp;SUBSTITUTE(INDEX(artwork.xlsx!H:H,QUOTIENT(ROW(A1347)-1,3)+2)," ","") &amp;""",  " &amp;
     artwork.xlsx!$J$1&amp; ": """ &amp; INDEX(artwork.xlsx!J:J,QUOTIENT(ROW(A1347)-1,3)+2) &amp;""",  " &amp;
     artwork.xlsx!$L$1&amp; ": """ &amp; SUBSTITUTE(IF(LEFT(INDEX(artwork.xlsx!L:L,QUOTIENT(ROW(A1347)-1,3)+2),4)="http","",artwork.xlsx!$M$1) &amp; INDEX(artwork.xlsx!L:L,QUOTIENT(ROW(A1347)-1,3)+2),artwork.xlsx!$N$1,"") &amp; """,",
 IF(AND(MOD(ROW(A1347)-1,3)=1,INDEX(artwork.xlsx!J:J,QUOTIENT(ROW(A1347)-1,3)+2)&lt;&gt;""),
SUBSTITUTE(    artwork.xlsx!$K$1&amp;": '\\n" &amp;
SUBSTITUTE(SUBSTITUTE(SUBSTITUTE(SUBSTITUTE(SUBSTITUTE(INDEX(artwork.xlsx!K:K,QUOTIENT(ROW(A1347)-1,3)+2),"'","\'"),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IF(MOD(ROW(A1347)-1,3)=2,"","")))</f>
        <v/>
      </c>
      <c r="J1352" t="s">
        <v>2088</v>
      </c>
      <c r="U1352" t="e">
        <f t="shared" si="42"/>
        <v>#VALUE!</v>
      </c>
      <c r="V1352" t="str">
        <f t="shared" si="43"/>
        <v>gift",  frenchName: "Don du ciel",  artwork: "http://wiki.dominionstrategy.com/images/b/bc/The_Sky%27s_GiftArt.jpg"</v>
      </c>
    </row>
    <row r="1353" spans="1:22" x14ac:dyDescent="0.25">
      <c r="A1353" t="str">
        <f>IF(AND(MOD(ROW(A1348)-1,3)=0,INDEX(artwork.xlsx!G:G,QUOTIENT(ROW(A1348)-1,3)+2)&lt;&gt;""),"/* "&amp;INDEX(artwork.xlsx!G:G,QUOTIENT(ROW(A1348)-1,3)+2)&amp;" */","  ")&amp;
IF(AND(INDEX(artwork.xlsx!F:F,QUOTIENT(ROW(A1348)-1,3)+2)&lt;&gt;""),"/* "&amp;INDEX(artwork.xlsx!F:F,QUOTIENT(ROW(A1348)-1,3)+2)&amp;" */","  ")&amp;IF(AND(ISERROR(MATCH("},",B1353:B$5003,0)), ISERROR(MATCH("    ];",$A$5:A1349,0))),"];","")</f>
        <v xml:space="preserve">  /* landscape */</v>
      </c>
      <c r="B1353" t="str">
        <f t="shared" si="37"/>
        <v>{</v>
      </c>
      <c r="C1353" s="18" t="str">
        <f>IF(AND(MOD(ROW(A1348)-1,3)=0, INDEX(artwork.xlsx!J:J,QUOTIENT(ROW(A1348)-1,3)+2)&lt;&gt;""),
     artwork.xlsx!$H$1&amp;": """ &amp;SUBSTITUTE(INDEX(artwork.xlsx!H:H,QUOTIENT(ROW(A1348)-1,3)+2)," ","") &amp;""",  " &amp;
     artwork.xlsx!$J$1&amp; ": """ &amp; INDEX(artwork.xlsx!J:J,QUOTIENT(ROW(A1348)-1,3)+2) &amp;""",  " &amp;
     artwork.xlsx!$L$1&amp; ": """ &amp; SUBSTITUTE(IF(LEFT(INDEX(artwork.xlsx!L:L,QUOTIENT(ROW(A1348)-1,3)+2),4)="http","",artwork.xlsx!$M$1) &amp; INDEX(artwork.xlsx!L:L,QUOTIENT(ROW(A1348)-1,3)+2),artwork.xlsx!$N$1,"") &amp; """,",
 IF(AND(MOD(ROW(A1348)-1,3)=1,INDEX(artwork.xlsx!J:J,QUOTIENT(ROW(A1348)-1,3)+2)&lt;&gt;""),
SUBSTITUTE(    artwork.xlsx!$K$1&amp;": '\\n" &amp;
SUBSTITUTE(SUBSTITUTE(SUBSTITUTE(SUBSTITUTE(SUBSTITUTE(INDEX(artwork.xlsx!K:K,QUOTIENT(ROW(A1348)-1,3)+2),"'","\'"),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IF(MOD(ROW(A1348)-1,3)=2,"","")))</f>
        <v>id: "theskysgift",  frenchName: "Don du ciel",  artwork: "http://wiki.dominionstrategy.com/images/b/bc/The_Sky%27s_GiftArt.jpg",</v>
      </c>
      <c r="J1353" t="s">
        <v>1679</v>
      </c>
      <c r="K1353" t="s">
        <v>2263</v>
      </c>
      <c r="U1353" t="str">
        <f t="shared" si="42"/>
        <v>theskysgift</v>
      </c>
      <c r="V1353" t="str">
        <f t="shared" si="43"/>
        <v>&lt;div class="landscape-text" style="top:14px;"&gt;&lt;div style="display:inline;"&gt;&lt;div style="display:inline; font-size:20px;"&gt;Vous pouvez défausser 3 cartes pour recevoir un Or.&lt;/div&gt;&lt;/div&gt;&lt;br&gt;&lt;/div&gt;</v>
      </c>
    </row>
    <row r="1354" spans="1:22" ht="60" x14ac:dyDescent="0.25">
      <c r="A1354" t="str">
        <f>IF(AND(MOD(ROW(A1349)-1,3)=0,INDEX(artwork.xlsx!G:G,QUOTIENT(ROW(A1349)-1,3)+2)&lt;&gt;""),"/* "&amp;INDEX(artwork.xlsx!G:G,QUOTIENT(ROW(A1349)-1,3)+2)&amp;" */","  ")&amp;
IF(AND(INDEX(artwork.xlsx!F:F,QUOTIENT(ROW(A1349)-1,3)+2)&lt;&gt;""),"/* "&amp;INDEX(artwork.xlsx!F:F,QUOTIENT(ROW(A1349)-1,3)+2)&amp;" */","  ")&amp;IF(AND(ISERROR(MATCH("},",B1354:B$5003,0)), ISERROR(MATCH("    ];",$A$5:A1353,0))),"];","")</f>
        <v xml:space="preserve">  /* landscape */</v>
      </c>
      <c r="B1354" t="str">
        <f t="shared" si="37"/>
        <v/>
      </c>
      <c r="C1354" s="18" t="str">
        <f>IF(AND(MOD(ROW(A1349)-1,3)=0, INDEX(artwork.xlsx!J:J,QUOTIENT(ROW(A1349)-1,3)+2)&lt;&gt;""),
     artwork.xlsx!$H$1&amp;": """ &amp;SUBSTITUTE(INDEX(artwork.xlsx!H:H,QUOTIENT(ROW(A1349)-1,3)+2)," ","") &amp;""",  " &amp;
     artwork.xlsx!$J$1&amp; ": """ &amp; INDEX(artwork.xlsx!J:J,QUOTIENT(ROW(A1349)-1,3)+2) &amp;""",  " &amp;
     artwork.xlsx!$L$1&amp; ": """ &amp; SUBSTITUTE(IF(LEFT(INDEX(artwork.xlsx!L:L,QUOTIENT(ROW(A1349)-1,3)+2),4)="http","",artwork.xlsx!$M$1) &amp; INDEX(artwork.xlsx!L:L,QUOTIENT(ROW(A1349)-1,3)+2),artwork.xlsx!$N$1,"") &amp; """,",
 IF(AND(MOD(ROW(A1349)-1,3)=1,INDEX(artwork.xlsx!J:J,QUOTIENT(ROW(A1349)-1,3)+2)&lt;&gt;""),
SUBSTITUTE(    artwork.xlsx!$K$1&amp;": '\\n" &amp;
SUBSTITUTE(SUBSTITUTE(SUBSTITUTE(SUBSTITUTE(SUBSTITUTE(INDEX(artwork.xlsx!K:K,QUOTIENT(ROW(A1349)-1,3)+2),"'","\'"),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IF(MOD(ROW(A1349)-1,3)=2,"","")))</f>
        <v>text_html: '\
&lt;div class="landscape-text" style="top:14px;"&gt;\
&lt;div style="display:inline;"&gt;&lt;div style="display:inline; font-size:20px;"&gt;Vous pouvez défausser 3 cartes pour recevoir un Or.&lt;/div&gt;&lt;/div&gt;&lt;br&gt;\
&lt;/div&gt;'</v>
      </c>
      <c r="K1354" t="s">
        <v>2264</v>
      </c>
      <c r="U1354" t="e">
        <f t="shared" si="42"/>
        <v>#VALUE!</v>
      </c>
      <c r="V1354" t="e">
        <f t="shared" si="43"/>
        <v>#VALUE!</v>
      </c>
    </row>
    <row r="1355" spans="1:22" x14ac:dyDescent="0.25">
      <c r="A1355" t="str">
        <f>IF(AND(MOD(ROW(A1350)-1,3)=0,INDEX(artwork.xlsx!G:G,QUOTIENT(ROW(A1350)-1,3)+2)&lt;&gt;""),"/* "&amp;INDEX(artwork.xlsx!G:G,QUOTIENT(ROW(A1350)-1,3)+2)&amp;" */","  ")&amp;
IF(AND(INDEX(artwork.xlsx!F:F,QUOTIENT(ROW(A1350)-1,3)+2)&lt;&gt;""),"/* "&amp;INDEX(artwork.xlsx!F:F,QUOTIENT(ROW(A1350)-1,3)+2)&amp;" */","  ")&amp;IF(AND(ISERROR(MATCH("},",B1355:B$5003,0)), ISERROR(MATCH("    ];",$A$5:A1351,0))),"];","")</f>
        <v xml:space="preserve">  /* landscape */</v>
      </c>
      <c r="B1355" t="str">
        <f t="shared" si="37"/>
        <v>},</v>
      </c>
      <c r="C1355" s="18" t="str">
        <f>IF(AND(MOD(ROW(A1350)-1,3)=0, INDEX(artwork.xlsx!J:J,QUOTIENT(ROW(A1350)-1,3)+2)&lt;&gt;""),
     artwork.xlsx!$H$1&amp;": """ &amp;SUBSTITUTE(INDEX(artwork.xlsx!H:H,QUOTIENT(ROW(A1350)-1,3)+2)," ","") &amp;""",  " &amp;
     artwork.xlsx!$J$1&amp; ": """ &amp; INDEX(artwork.xlsx!J:J,QUOTIENT(ROW(A1350)-1,3)+2) &amp;""",  " &amp;
     artwork.xlsx!$L$1&amp; ": """ &amp; SUBSTITUTE(IF(LEFT(INDEX(artwork.xlsx!L:L,QUOTIENT(ROW(A1350)-1,3)+2),4)="http","",artwork.xlsx!$M$1) &amp; INDEX(artwork.xlsx!L:L,QUOTIENT(ROW(A1350)-1,3)+2),artwork.xlsx!$N$1,"") &amp; """,",
 IF(AND(MOD(ROW(A1350)-1,3)=1,INDEX(artwork.xlsx!J:J,QUOTIENT(ROW(A1350)-1,3)+2)&lt;&gt;""),
SUBSTITUTE(    artwork.xlsx!$K$1&amp;": '\\n" &amp;
SUBSTITUTE(SUBSTITUTE(SUBSTITUTE(SUBSTITUTE(SUBSTITUTE(INDEX(artwork.xlsx!K:K,QUOTIENT(ROW(A1350)-1,3)+2),"'","\'"),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IF(MOD(ROW(A1350)-1,3)=2,"","")))</f>
        <v/>
      </c>
      <c r="J1355" t="s">
        <v>2088</v>
      </c>
      <c r="U1355" t="e">
        <f t="shared" si="42"/>
        <v>#VALUE!</v>
      </c>
      <c r="V1355" t="str">
        <f t="shared" si="43"/>
        <v>gift",  frenchName: "Don du soleil",  artwork: "http://wiki.dominionstrategy.com/images/f/f1/The_Sun%27s_GiftArt.jpg"</v>
      </c>
    </row>
    <row r="1356" spans="1:22" x14ac:dyDescent="0.25">
      <c r="A1356" t="str">
        <f>IF(AND(MOD(ROW(A1351)-1,3)=0,INDEX(artwork.xlsx!G:G,QUOTIENT(ROW(A1351)-1,3)+2)&lt;&gt;""),"/* "&amp;INDEX(artwork.xlsx!G:G,QUOTIENT(ROW(A1351)-1,3)+2)&amp;" */","  ")&amp;
IF(AND(INDEX(artwork.xlsx!F:F,QUOTIENT(ROW(A1351)-1,3)+2)&lt;&gt;""),"/* "&amp;INDEX(artwork.xlsx!F:F,QUOTIENT(ROW(A1351)-1,3)+2)&amp;" */","  ")&amp;IF(AND(ISERROR(MATCH("},",B1356:B$5003,0)), ISERROR(MATCH("    ];",$A$5:A1352,0))),"];","")</f>
        <v xml:space="preserve">  /* landscape */</v>
      </c>
      <c r="B1356" t="str">
        <f t="shared" si="37"/>
        <v>{</v>
      </c>
      <c r="C1356" s="18" t="str">
        <f>IF(AND(MOD(ROW(A1351)-1,3)=0, INDEX(artwork.xlsx!J:J,QUOTIENT(ROW(A1351)-1,3)+2)&lt;&gt;""),
     artwork.xlsx!$H$1&amp;": """ &amp;SUBSTITUTE(INDEX(artwork.xlsx!H:H,QUOTIENT(ROW(A1351)-1,3)+2)," ","") &amp;""",  " &amp;
     artwork.xlsx!$J$1&amp; ": """ &amp; INDEX(artwork.xlsx!J:J,QUOTIENT(ROW(A1351)-1,3)+2) &amp;""",  " &amp;
     artwork.xlsx!$L$1&amp; ": """ &amp; SUBSTITUTE(IF(LEFT(INDEX(artwork.xlsx!L:L,QUOTIENT(ROW(A1351)-1,3)+2),4)="http","",artwork.xlsx!$M$1) &amp; INDEX(artwork.xlsx!L:L,QUOTIENT(ROW(A1351)-1,3)+2),artwork.xlsx!$N$1,"") &amp; """,",
 IF(AND(MOD(ROW(A1351)-1,3)=1,INDEX(artwork.xlsx!J:J,QUOTIENT(ROW(A1351)-1,3)+2)&lt;&gt;""),
SUBSTITUTE(    artwork.xlsx!$K$1&amp;": '\\n" &amp;
SUBSTITUTE(SUBSTITUTE(SUBSTITUTE(SUBSTITUTE(SUBSTITUTE(INDEX(artwork.xlsx!K:K,QUOTIENT(ROW(A1351)-1,3)+2),"'","\'"),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IF(MOD(ROW(A1351)-1,3)=2,"","")))</f>
        <v>id: "thesunsgift",  frenchName: "Don du soleil",  artwork: "http://wiki.dominionstrategy.com/images/f/f1/The_Sun%27s_GiftArt.jpg",</v>
      </c>
      <c r="J1356" t="s">
        <v>1679</v>
      </c>
      <c r="K1356" t="s">
        <v>2265</v>
      </c>
      <c r="U1356" t="str">
        <f t="shared" si="42"/>
        <v>thesunsgift</v>
      </c>
      <c r="V1356" t="str">
        <f t="shared" si="43"/>
        <v>&lt;div class="landscape-text" style="top:0px;"&gt;&lt;div style="position:relative; top:0px;"&gt;&lt;div style="line-height:19px;"&gt;&lt;div style="display:inline;"&gt;&lt;div style="display:inline; font-size:19px;"&gt;Consultez les 4 premières cartes de votre pioche.&lt;/div&gt;&lt;/div&gt;&lt;br&gt;&lt;div style="display:inline;"&gt;&lt;div style="display:inline; font-size:19px;"&gt; Défaussez-en autant que vous le souhaitez&lt;/div&gt;&lt;/div&gt;&lt;br&gt;&lt;div style="display:inline;"&gt;&lt;div style="display:inline; font-size:19px;"&gt;et replacez le reste dans l'ordre de votre choix.&lt;/div&gt;&lt;/div&gt;&lt;br&gt;&lt;/div&gt;&lt;/div&gt;&lt;/div&gt;</v>
      </c>
    </row>
    <row r="1357" spans="1:22" ht="90" x14ac:dyDescent="0.25">
      <c r="A1357" t="str">
        <f>IF(AND(MOD(ROW(A1352)-1,3)=0,INDEX(artwork.xlsx!G:G,QUOTIENT(ROW(A1352)-1,3)+2)&lt;&gt;""),"/* "&amp;INDEX(artwork.xlsx!G:G,QUOTIENT(ROW(A1352)-1,3)+2)&amp;" */","  ")&amp;
IF(AND(INDEX(artwork.xlsx!F:F,QUOTIENT(ROW(A1352)-1,3)+2)&lt;&gt;""),"/* "&amp;INDEX(artwork.xlsx!F:F,QUOTIENT(ROW(A1352)-1,3)+2)&amp;" */","  ")&amp;IF(AND(ISERROR(MATCH("},",B1357:B$5003,0)), ISERROR(MATCH("    ];",$A$5:A1356,0))),"];","")</f>
        <v xml:space="preserve">  /* landscape */</v>
      </c>
      <c r="B1357" t="str">
        <f t="shared" si="37"/>
        <v/>
      </c>
      <c r="C1357" s="18" t="str">
        <f>IF(AND(MOD(ROW(A1352)-1,3)=0, INDEX(artwork.xlsx!J:J,QUOTIENT(ROW(A1352)-1,3)+2)&lt;&gt;""),
     artwork.xlsx!$H$1&amp;": """ &amp;SUBSTITUTE(INDEX(artwork.xlsx!H:H,QUOTIENT(ROW(A1352)-1,3)+2)," ","") &amp;""",  " &amp;
     artwork.xlsx!$J$1&amp; ": """ &amp; INDEX(artwork.xlsx!J:J,QUOTIENT(ROW(A1352)-1,3)+2) &amp;""",  " &amp;
     artwork.xlsx!$L$1&amp; ": """ &amp; SUBSTITUTE(IF(LEFT(INDEX(artwork.xlsx!L:L,QUOTIENT(ROW(A1352)-1,3)+2),4)="http","",artwork.xlsx!$M$1) &amp; INDEX(artwork.xlsx!L:L,QUOTIENT(ROW(A1352)-1,3)+2),artwork.xlsx!$N$1,"") &amp; """,",
 IF(AND(MOD(ROW(A1352)-1,3)=1,INDEX(artwork.xlsx!J:J,QUOTIENT(ROW(A1352)-1,3)+2)&lt;&gt;""),
SUBSTITUTE(    artwork.xlsx!$K$1&amp;": '\\n" &amp;
SUBSTITUTE(SUBSTITUTE(SUBSTITUTE(SUBSTITUTE(SUBSTITUTE(INDEX(artwork.xlsx!K:K,QUOTIENT(ROW(A1352)-1,3)+2),"'","\'"),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IF(MOD(ROW(A1352)-1,3)=2,"","")))</f>
        <v>text_html: '\
&lt;div class="landscape-text" style="top:0px;"&gt;&lt;div style="position:relative; top:0px;"&gt;&lt;div style="line-height:19px;"&gt;\
&lt;div style="display:inline;"&gt;&lt;div style="display:inline; font-size:19px;"&gt;Consultez les 4 premières cartes de votre pioche.&lt;/div&gt;&lt;/div&gt;&lt;br&gt;\
&lt;div style="display:inline;"&gt;&lt;div style="display:inline; font-size:19px;"&gt; Défaussez-en autant que vous le souhaitez&lt;/div&gt;&lt;/div&gt;&lt;br&gt;\
&lt;div style="display:inline;"&gt;&lt;div style="display:inline; font-size:19px;"&gt;et replacez le reste dans l\'ordre de votre choix.&lt;/div&gt;&lt;/div&gt;&lt;br&gt;\
&lt;/div&gt;&lt;/div&gt;&lt;/div&gt;'</v>
      </c>
      <c r="K1357" t="s">
        <v>2266</v>
      </c>
      <c r="U1357" t="e">
        <f t="shared" si="42"/>
        <v>#VALUE!</v>
      </c>
      <c r="V1357" t="e">
        <f t="shared" si="43"/>
        <v>#VALUE!</v>
      </c>
    </row>
    <row r="1358" spans="1:22" x14ac:dyDescent="0.25">
      <c r="A1358" t="str">
        <f>IF(AND(MOD(ROW(A1353)-1,3)=0,INDEX(artwork.xlsx!G:G,QUOTIENT(ROW(A1353)-1,3)+2)&lt;&gt;""),"/* "&amp;INDEX(artwork.xlsx!G:G,QUOTIENT(ROW(A1353)-1,3)+2)&amp;" */","  ")&amp;
IF(AND(INDEX(artwork.xlsx!F:F,QUOTIENT(ROW(A1353)-1,3)+2)&lt;&gt;""),"/* "&amp;INDEX(artwork.xlsx!F:F,QUOTIENT(ROW(A1353)-1,3)+2)&amp;" */","  ")&amp;IF(AND(ISERROR(MATCH("},",B1358:B$5003,0)), ISERROR(MATCH("    ];",$A$5:A1354,0))),"];","")</f>
        <v xml:space="preserve">  /* landscape */</v>
      </c>
      <c r="B1358" t="str">
        <f t="shared" si="37"/>
        <v>},</v>
      </c>
      <c r="C1358" s="18" t="str">
        <f>IF(AND(MOD(ROW(A1353)-1,3)=0, INDEX(artwork.xlsx!J:J,QUOTIENT(ROW(A1353)-1,3)+2)&lt;&gt;""),
     artwork.xlsx!$H$1&amp;": """ &amp;SUBSTITUTE(INDEX(artwork.xlsx!H:H,QUOTIENT(ROW(A1353)-1,3)+2)," ","") &amp;""",  " &amp;
     artwork.xlsx!$J$1&amp; ": """ &amp; INDEX(artwork.xlsx!J:J,QUOTIENT(ROW(A1353)-1,3)+2) &amp;""",  " &amp;
     artwork.xlsx!$L$1&amp; ": """ &amp; SUBSTITUTE(IF(LEFT(INDEX(artwork.xlsx!L:L,QUOTIENT(ROW(A1353)-1,3)+2),4)="http","",artwork.xlsx!$M$1) &amp; INDEX(artwork.xlsx!L:L,QUOTIENT(ROW(A1353)-1,3)+2),artwork.xlsx!$N$1,"") &amp; """,",
 IF(AND(MOD(ROW(A1353)-1,3)=1,INDEX(artwork.xlsx!J:J,QUOTIENT(ROW(A1353)-1,3)+2)&lt;&gt;""),
SUBSTITUTE(    artwork.xlsx!$K$1&amp;": '\\n" &amp;
SUBSTITUTE(SUBSTITUTE(SUBSTITUTE(SUBSTITUTE(SUBSTITUTE(INDEX(artwork.xlsx!K:K,QUOTIENT(ROW(A1353)-1,3)+2),"'","\'"),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IF(MOD(ROW(A1353)-1,3)=2,"","")))</f>
        <v/>
      </c>
      <c r="J1358" t="s">
        <v>2088</v>
      </c>
      <c r="U1358" t="e">
        <f t="shared" si="42"/>
        <v>#VALUE!</v>
      </c>
      <c r="V1358" t="str">
        <f t="shared" si="43"/>
        <v>psgift",  frenchName: "Don des marais",  artwork: "http://wiki.dominionstrategy.com/images/c/c5/The_Swamp%27s_GiftArt.jpg"</v>
      </c>
    </row>
    <row r="1359" spans="1:22" x14ac:dyDescent="0.25">
      <c r="A1359" t="str">
        <f>IF(AND(MOD(ROW(A1354)-1,3)=0,INDEX(artwork.xlsx!G:G,QUOTIENT(ROW(A1354)-1,3)+2)&lt;&gt;""),"/* "&amp;INDEX(artwork.xlsx!G:G,QUOTIENT(ROW(A1354)-1,3)+2)&amp;" */","  ")&amp;
IF(AND(INDEX(artwork.xlsx!F:F,QUOTIENT(ROW(A1354)-1,3)+2)&lt;&gt;""),"/* "&amp;INDEX(artwork.xlsx!F:F,QUOTIENT(ROW(A1354)-1,3)+2)&amp;" */","  ")&amp;IF(AND(ISERROR(MATCH("},",B1359:B$5003,0)), ISERROR(MATCH("    ];",$A$5:A1355,0))),"];","")</f>
        <v xml:space="preserve">  /* landscape */</v>
      </c>
      <c r="B1359" t="str">
        <f t="shared" ref="B1359:B1422" si="44">IF(AND(C1358&lt;&gt;"",MOD(ROW(A1357)-1,3)=2),"},","")&amp;IF(AND(C1359&lt;&gt;"",MOD(ROW(A1354)-1,3)=0),"{","")</f>
        <v>{</v>
      </c>
      <c r="C1359" s="18" t="str">
        <f>IF(AND(MOD(ROW(A1354)-1,3)=0, INDEX(artwork.xlsx!J:J,QUOTIENT(ROW(A1354)-1,3)+2)&lt;&gt;""),
     artwork.xlsx!$H$1&amp;": """ &amp;SUBSTITUTE(INDEX(artwork.xlsx!H:H,QUOTIENT(ROW(A1354)-1,3)+2)," ","") &amp;""",  " &amp;
     artwork.xlsx!$J$1&amp; ": """ &amp; INDEX(artwork.xlsx!J:J,QUOTIENT(ROW(A1354)-1,3)+2) &amp;""",  " &amp;
     artwork.xlsx!$L$1&amp; ": """ &amp; SUBSTITUTE(IF(LEFT(INDEX(artwork.xlsx!L:L,QUOTIENT(ROW(A1354)-1,3)+2),4)="http","",artwork.xlsx!$M$1) &amp; INDEX(artwork.xlsx!L:L,QUOTIENT(ROW(A1354)-1,3)+2),artwork.xlsx!$N$1,"") &amp; """,",
 IF(AND(MOD(ROW(A1354)-1,3)=1,INDEX(artwork.xlsx!J:J,QUOTIENT(ROW(A1354)-1,3)+2)&lt;&gt;""),
SUBSTITUTE(    artwork.xlsx!$K$1&amp;": '\\n" &amp;
SUBSTITUTE(SUBSTITUTE(SUBSTITUTE(SUBSTITUTE(SUBSTITUTE(INDEX(artwork.xlsx!K:K,QUOTIENT(ROW(A1354)-1,3)+2),"'","\'"),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IF(MOD(ROW(A1354)-1,3)=2,"","")))</f>
        <v>id: "theswampsgift",  frenchName: "Don des marais",  artwork: "http://wiki.dominionstrategy.com/images/c/c5/The_Swamp%27s_GiftArt.jpg",</v>
      </c>
      <c r="J1359" t="s">
        <v>1679</v>
      </c>
      <c r="K1359" t="s">
        <v>2267</v>
      </c>
      <c r="U1359" t="str">
        <f t="shared" si="42"/>
        <v>theswampsgift</v>
      </c>
      <c r="V1359" t="str">
        <f t="shared" si="43"/>
        <v>&lt;div class="landscape-text" style="top:14px;"&gt;&lt;div style="display:inline;"&gt;&lt;div style="display:inline; font-size:26px;"&gt;Recevez un Feu follet de sa pile.&lt;/div&gt;&lt;/div&gt;&lt;br&gt;&lt;/div&gt;</v>
      </c>
    </row>
    <row r="1360" spans="1:22" ht="60" x14ac:dyDescent="0.25">
      <c r="A1360" t="str">
        <f>IF(AND(MOD(ROW(A1355)-1,3)=0,INDEX(artwork.xlsx!G:G,QUOTIENT(ROW(A1355)-1,3)+2)&lt;&gt;""),"/* "&amp;INDEX(artwork.xlsx!G:G,QUOTIENT(ROW(A1355)-1,3)+2)&amp;" */","  ")&amp;
IF(AND(INDEX(artwork.xlsx!F:F,QUOTIENT(ROW(A1355)-1,3)+2)&lt;&gt;""),"/* "&amp;INDEX(artwork.xlsx!F:F,QUOTIENT(ROW(A1355)-1,3)+2)&amp;" */","  ")&amp;IF(AND(ISERROR(MATCH("},",B1360:B$5003,0)), ISERROR(MATCH("    ];",$A$5:A1359,0))),"];","")</f>
        <v xml:space="preserve">  /* landscape */</v>
      </c>
      <c r="B1360" t="str">
        <f t="shared" si="44"/>
        <v/>
      </c>
      <c r="C1360" s="18" t="str">
        <f>IF(AND(MOD(ROW(A1355)-1,3)=0, INDEX(artwork.xlsx!J:J,QUOTIENT(ROW(A1355)-1,3)+2)&lt;&gt;""),
     artwork.xlsx!$H$1&amp;": """ &amp;SUBSTITUTE(INDEX(artwork.xlsx!H:H,QUOTIENT(ROW(A1355)-1,3)+2)," ","") &amp;""",  " &amp;
     artwork.xlsx!$J$1&amp; ": """ &amp; INDEX(artwork.xlsx!J:J,QUOTIENT(ROW(A1355)-1,3)+2) &amp;""",  " &amp;
     artwork.xlsx!$L$1&amp; ": """ &amp; SUBSTITUTE(IF(LEFT(INDEX(artwork.xlsx!L:L,QUOTIENT(ROW(A1355)-1,3)+2),4)="http","",artwork.xlsx!$M$1) &amp; INDEX(artwork.xlsx!L:L,QUOTIENT(ROW(A1355)-1,3)+2),artwork.xlsx!$N$1,"") &amp; """,",
 IF(AND(MOD(ROW(A1355)-1,3)=1,INDEX(artwork.xlsx!J:J,QUOTIENT(ROW(A1355)-1,3)+2)&lt;&gt;""),
SUBSTITUTE(    artwork.xlsx!$K$1&amp;": '\\n" &amp;
SUBSTITUTE(SUBSTITUTE(SUBSTITUTE(SUBSTITUTE(SUBSTITUTE(INDEX(artwork.xlsx!K:K,QUOTIENT(ROW(A1355)-1,3)+2),"'","\'"),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IF(MOD(ROW(A1355)-1,3)=2,"","")))</f>
        <v>text_html: '\
&lt;div class="landscape-text" style="top:14px;"&gt;\
&lt;div style="display:inline;"&gt;&lt;div style="display:inline; font-size:26px;"&gt;Recevez un Feu follet de sa pile.&lt;/div&gt;&lt;/div&gt;&lt;br&gt;\
&lt;/div&gt;'</v>
      </c>
      <c r="K1360" t="s">
        <v>2268</v>
      </c>
      <c r="U1360" t="e">
        <f t="shared" si="42"/>
        <v>#VALUE!</v>
      </c>
      <c r="V1360" t="e">
        <f t="shared" si="43"/>
        <v>#VALUE!</v>
      </c>
    </row>
    <row r="1361" spans="1:22" x14ac:dyDescent="0.25">
      <c r="A1361" t="str">
        <f>IF(AND(MOD(ROW(A1356)-1,3)=0,INDEX(artwork.xlsx!G:G,QUOTIENT(ROW(A1356)-1,3)+2)&lt;&gt;""),"/* "&amp;INDEX(artwork.xlsx!G:G,QUOTIENT(ROW(A1356)-1,3)+2)&amp;" */","  ")&amp;
IF(AND(INDEX(artwork.xlsx!F:F,QUOTIENT(ROW(A1356)-1,3)+2)&lt;&gt;""),"/* "&amp;INDEX(artwork.xlsx!F:F,QUOTIENT(ROW(A1356)-1,3)+2)&amp;" */","  ")&amp;IF(AND(ISERROR(MATCH("},",B1361:B$5003,0)), ISERROR(MATCH("    ];",$A$5:A1357,0))),"];","")</f>
        <v xml:space="preserve">  /* landscape */</v>
      </c>
      <c r="B1361" t="str">
        <f t="shared" si="44"/>
        <v>},</v>
      </c>
      <c r="C1361" s="18" t="str">
        <f>IF(AND(MOD(ROW(A1356)-1,3)=0, INDEX(artwork.xlsx!J:J,QUOTIENT(ROW(A1356)-1,3)+2)&lt;&gt;""),
     artwork.xlsx!$H$1&amp;": """ &amp;SUBSTITUTE(INDEX(artwork.xlsx!H:H,QUOTIENT(ROW(A1356)-1,3)+2)," ","") &amp;""",  " &amp;
     artwork.xlsx!$J$1&amp; ": """ &amp; INDEX(artwork.xlsx!J:J,QUOTIENT(ROW(A1356)-1,3)+2) &amp;""",  " &amp;
     artwork.xlsx!$L$1&amp; ": """ &amp; SUBSTITUTE(IF(LEFT(INDEX(artwork.xlsx!L:L,QUOTIENT(ROW(A1356)-1,3)+2),4)="http","",artwork.xlsx!$M$1) &amp; INDEX(artwork.xlsx!L:L,QUOTIENT(ROW(A1356)-1,3)+2),artwork.xlsx!$N$1,"") &amp; """,",
 IF(AND(MOD(ROW(A1356)-1,3)=1,INDEX(artwork.xlsx!J:J,QUOTIENT(ROW(A1356)-1,3)+2)&lt;&gt;""),
SUBSTITUTE(    artwork.xlsx!$K$1&amp;": '\\n" &amp;
SUBSTITUTE(SUBSTITUTE(SUBSTITUTE(SUBSTITUTE(SUBSTITUTE(INDEX(artwork.xlsx!K:K,QUOTIENT(ROW(A1356)-1,3)+2),"'","\'"),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IF(MOD(ROW(A1356)-1,3)=2,"","")))</f>
        <v/>
      </c>
      <c r="J1361" t="s">
        <v>2088</v>
      </c>
      <c r="U1361" t="e">
        <f t="shared" si="42"/>
        <v>#VALUE!</v>
      </c>
      <c r="V1361" t="str">
        <f t="shared" si="43"/>
        <v>sgift",  frenchName: "Don du vent",  artwork: "http://wiki.dominionstrategy.com/images/f/f4/The_Wind%27s_GiftArt.jpg"</v>
      </c>
    </row>
    <row r="1362" spans="1:22" x14ac:dyDescent="0.25">
      <c r="A1362" t="str">
        <f>IF(AND(MOD(ROW(A1357)-1,3)=0,INDEX(artwork.xlsx!G:G,QUOTIENT(ROW(A1357)-1,3)+2)&lt;&gt;""),"/* "&amp;INDEX(artwork.xlsx!G:G,QUOTIENT(ROW(A1357)-1,3)+2)&amp;" */","  ")&amp;
IF(AND(INDEX(artwork.xlsx!F:F,QUOTIENT(ROW(A1357)-1,3)+2)&lt;&gt;""),"/* "&amp;INDEX(artwork.xlsx!F:F,QUOTIENT(ROW(A1357)-1,3)+2)&amp;" */","  ")&amp;IF(AND(ISERROR(MATCH("},",B1362:B$5003,0)), ISERROR(MATCH("    ];",$A$5:A1358,0))),"];","")</f>
        <v xml:space="preserve">  /* landscape */</v>
      </c>
      <c r="B1362" t="str">
        <f t="shared" si="44"/>
        <v>{</v>
      </c>
      <c r="C1362" s="18" t="str">
        <f>IF(AND(MOD(ROW(A1357)-1,3)=0, INDEX(artwork.xlsx!J:J,QUOTIENT(ROW(A1357)-1,3)+2)&lt;&gt;""),
     artwork.xlsx!$H$1&amp;": """ &amp;SUBSTITUTE(INDEX(artwork.xlsx!H:H,QUOTIENT(ROW(A1357)-1,3)+2)," ","") &amp;""",  " &amp;
     artwork.xlsx!$J$1&amp; ": """ &amp; INDEX(artwork.xlsx!J:J,QUOTIENT(ROW(A1357)-1,3)+2) &amp;""",  " &amp;
     artwork.xlsx!$L$1&amp; ": """ &amp; SUBSTITUTE(IF(LEFT(INDEX(artwork.xlsx!L:L,QUOTIENT(ROW(A1357)-1,3)+2),4)="http","",artwork.xlsx!$M$1) &amp; INDEX(artwork.xlsx!L:L,QUOTIENT(ROW(A1357)-1,3)+2),artwork.xlsx!$N$1,"") &amp; """,",
 IF(AND(MOD(ROW(A1357)-1,3)=1,INDEX(artwork.xlsx!J:J,QUOTIENT(ROW(A1357)-1,3)+2)&lt;&gt;""),
SUBSTITUTE(    artwork.xlsx!$K$1&amp;": '\\n" &amp;
SUBSTITUTE(SUBSTITUTE(SUBSTITUTE(SUBSTITUTE(SUBSTITUTE(INDEX(artwork.xlsx!K:K,QUOTIENT(ROW(A1357)-1,3)+2),"'","\'"),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IF(MOD(ROW(A1357)-1,3)=2,"","")))</f>
        <v>id: "thewindsgift",  frenchName: "Don du vent",  artwork: "http://wiki.dominionstrategy.com/images/f/f4/The_Wind%27s_GiftArt.jpg",</v>
      </c>
      <c r="J1362" t="s">
        <v>1679</v>
      </c>
      <c r="K1362" t="s">
        <v>2269</v>
      </c>
      <c r="U1362" t="str">
        <f t="shared" si="42"/>
        <v>thewindsgift</v>
      </c>
      <c r="V1362" t="str">
        <f t="shared" si="43"/>
        <v>&lt;div class="landscape-text" style="top:0px;"&gt;&lt;div style="font-weight: bold;"&gt;&lt;div style="display:inline;"&gt;&lt;div style="display:inline; font-size:26px;"&gt;+2 Cartes&lt;/div&gt;&lt;/div&gt;&lt;br&gt;&lt;/div&gt;&lt;div style="display:inline;"&gt;&lt;div style="display:inline; font-size:26px;"&gt;Défaussez 2 cartes.&lt;/div&gt;&lt;/div&gt;&lt;br&gt;&lt;/div&gt;</v>
      </c>
    </row>
    <row r="1363" spans="1:22" ht="90" x14ac:dyDescent="0.25">
      <c r="A1363" t="str">
        <f>IF(AND(MOD(ROW(A1358)-1,3)=0,INDEX(artwork.xlsx!G:G,QUOTIENT(ROW(A1358)-1,3)+2)&lt;&gt;""),"/* "&amp;INDEX(artwork.xlsx!G:G,QUOTIENT(ROW(A1358)-1,3)+2)&amp;" */","  ")&amp;
IF(AND(INDEX(artwork.xlsx!F:F,QUOTIENT(ROW(A1358)-1,3)+2)&lt;&gt;""),"/* "&amp;INDEX(artwork.xlsx!F:F,QUOTIENT(ROW(A1358)-1,3)+2)&amp;" */","  ")&amp;IF(AND(ISERROR(MATCH("},",B1363:B$5003,0)), ISERROR(MATCH("    ];",$A$5:A1362,0))),"];","")</f>
        <v xml:space="preserve">  /* landscape */</v>
      </c>
      <c r="B1363" t="str">
        <f t="shared" si="44"/>
        <v/>
      </c>
      <c r="C1363" s="18" t="str">
        <f>IF(AND(MOD(ROW(A1358)-1,3)=0, INDEX(artwork.xlsx!J:J,QUOTIENT(ROW(A1358)-1,3)+2)&lt;&gt;""),
     artwork.xlsx!$H$1&amp;": """ &amp;SUBSTITUTE(INDEX(artwork.xlsx!H:H,QUOTIENT(ROW(A1358)-1,3)+2)," ","") &amp;""",  " &amp;
     artwork.xlsx!$J$1&amp; ": """ &amp; INDEX(artwork.xlsx!J:J,QUOTIENT(ROW(A1358)-1,3)+2) &amp;""",  " &amp;
     artwork.xlsx!$L$1&amp; ": """ &amp; SUBSTITUTE(IF(LEFT(INDEX(artwork.xlsx!L:L,QUOTIENT(ROW(A1358)-1,3)+2),4)="http","",artwork.xlsx!$M$1) &amp; INDEX(artwork.xlsx!L:L,QUOTIENT(ROW(A1358)-1,3)+2),artwork.xlsx!$N$1,"") &amp; """,",
 IF(AND(MOD(ROW(A1358)-1,3)=1,INDEX(artwork.xlsx!J:J,QUOTIENT(ROW(A1358)-1,3)+2)&lt;&gt;""),
SUBSTITUTE(    artwork.xlsx!$K$1&amp;": '\\n" &amp;
SUBSTITUTE(SUBSTITUTE(SUBSTITUTE(SUBSTITUTE(SUBSTITUTE(INDEX(artwork.xlsx!K:K,QUOTIENT(ROW(A1358)-1,3)+2),"'","\'"),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IF(MOD(ROW(A1358)-1,3)=2,"","")))</f>
        <v>text_html: '\
&lt;div class="landscape-text" style="top:0px;"&gt;&lt;div style="font-weight: bold;"&gt;\
&lt;div style="display:inline;"&gt;&lt;div style="display:inline; font-size:26px;"&gt;+2 Cartes&lt;/div&gt;&lt;/div&gt;&lt;br&gt;\
&lt;/div&gt;\
&lt;div style="display:inline;"&gt;&lt;div style="display:inline; font-size:26px;"&gt;Défaussez 2 cartes.&lt;/div&gt;&lt;/div&gt;&lt;br&gt;\
&lt;/div&gt;'</v>
      </c>
      <c r="K1363" t="s">
        <v>2270</v>
      </c>
      <c r="U1363" t="e">
        <f t="shared" si="42"/>
        <v>#VALUE!</v>
      </c>
      <c r="V1363" t="e">
        <f t="shared" si="43"/>
        <v>#VALUE!</v>
      </c>
    </row>
    <row r="1364" spans="1:22" x14ac:dyDescent="0.25">
      <c r="A1364" t="str">
        <f>IF(AND(MOD(ROW(A1359)-1,3)=0,INDEX(artwork.xlsx!G:G,QUOTIENT(ROW(A1359)-1,3)+2)&lt;&gt;""),"/* "&amp;INDEX(artwork.xlsx!G:G,QUOTIENT(ROW(A1359)-1,3)+2)&amp;" */","  ")&amp;
IF(AND(INDEX(artwork.xlsx!F:F,QUOTIENT(ROW(A1359)-1,3)+2)&lt;&gt;""),"/* "&amp;INDEX(artwork.xlsx!F:F,QUOTIENT(ROW(A1359)-1,3)+2)&amp;" */","  ")&amp;IF(AND(ISERROR(MATCH("},",B1364:B$5003,0)), ISERROR(MATCH("    ];",$A$5:A1360,0))),"];","")</f>
        <v xml:space="preserve">  /* landscape */</v>
      </c>
      <c r="B1364" t="str">
        <f t="shared" si="44"/>
        <v>},</v>
      </c>
      <c r="C1364" s="18" t="str">
        <f>IF(AND(MOD(ROW(A1359)-1,3)=0, INDEX(artwork.xlsx!J:J,QUOTIENT(ROW(A1359)-1,3)+2)&lt;&gt;""),
     artwork.xlsx!$H$1&amp;": """ &amp;SUBSTITUTE(INDEX(artwork.xlsx!H:H,QUOTIENT(ROW(A1359)-1,3)+2)," ","") &amp;""",  " &amp;
     artwork.xlsx!$J$1&amp; ": """ &amp; INDEX(artwork.xlsx!J:J,QUOTIENT(ROW(A1359)-1,3)+2) &amp;""",  " &amp;
     artwork.xlsx!$L$1&amp; ": """ &amp; SUBSTITUTE(IF(LEFT(INDEX(artwork.xlsx!L:L,QUOTIENT(ROW(A1359)-1,3)+2),4)="http","",artwork.xlsx!$M$1) &amp; INDEX(artwork.xlsx!L:L,QUOTIENT(ROW(A1359)-1,3)+2),artwork.xlsx!$N$1,"") &amp; """,",
 IF(AND(MOD(ROW(A1359)-1,3)=1,INDEX(artwork.xlsx!J:J,QUOTIENT(ROW(A1359)-1,3)+2)&lt;&gt;""),
SUBSTITUTE(    artwork.xlsx!$K$1&amp;": '\\n" &amp;
SUBSTITUTE(SUBSTITUTE(SUBSTITUTE(SUBSTITUTE(SUBSTITUTE(INDEX(artwork.xlsx!K:K,QUOTIENT(ROW(A1359)-1,3)+2),"'","\'"),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IF(MOD(ROW(A1359)-1,3)=2,"","")))</f>
        <v/>
      </c>
      <c r="J1364" t="s">
        <v>2088</v>
      </c>
      <c r="U1364" t="e">
        <f t="shared" si="42"/>
        <v>#VALUE!</v>
      </c>
      <c r="V1364" t="str">
        <f t="shared" si="43"/>
        <v>s",  frenchName: "Mauvais augure",  artwork: "http://wiki.dominionstrategy.com/images/1/1b/Bad_OmensArt.jpg"</v>
      </c>
    </row>
    <row r="1365" spans="1:22" x14ac:dyDescent="0.25">
      <c r="A1365" t="str">
        <f>IF(AND(MOD(ROW(A1360)-1,3)=0,INDEX(artwork.xlsx!G:G,QUOTIENT(ROW(A1360)-1,3)+2)&lt;&gt;""),"/* "&amp;INDEX(artwork.xlsx!G:G,QUOTIENT(ROW(A1360)-1,3)+2)&amp;" */","  ")&amp;
IF(AND(INDEX(artwork.xlsx!F:F,QUOTIENT(ROW(A1360)-1,3)+2)&lt;&gt;""),"/* "&amp;INDEX(artwork.xlsx!F:F,QUOTIENT(ROW(A1360)-1,3)+2)&amp;" */","  ")&amp;IF(AND(ISERROR(MATCH("},",B1365:B$5003,0)), ISERROR(MATCH("    ];",$A$5:A1361,0))),"];","")</f>
        <v xml:space="preserve">    </v>
      </c>
      <c r="B1365" t="str">
        <f t="shared" si="44"/>
        <v>{</v>
      </c>
      <c r="C1365" s="18" t="str">
        <f>IF(AND(MOD(ROW(A1360)-1,3)=0, INDEX(artwork.xlsx!J:J,QUOTIENT(ROW(A1360)-1,3)+2)&lt;&gt;""),
     artwork.xlsx!$H$1&amp;": """ &amp;SUBSTITUTE(INDEX(artwork.xlsx!H:H,QUOTIENT(ROW(A1360)-1,3)+2)," ","") &amp;""",  " &amp;
     artwork.xlsx!$J$1&amp; ": """ &amp; INDEX(artwork.xlsx!J:J,QUOTIENT(ROW(A1360)-1,3)+2) &amp;""",  " &amp;
     artwork.xlsx!$L$1&amp; ": """ &amp; SUBSTITUTE(IF(LEFT(INDEX(artwork.xlsx!L:L,QUOTIENT(ROW(A1360)-1,3)+2),4)="http","",artwork.xlsx!$M$1) &amp; INDEX(artwork.xlsx!L:L,QUOTIENT(ROW(A1360)-1,3)+2),artwork.xlsx!$N$1,"") &amp; """,",
 IF(AND(MOD(ROW(A1360)-1,3)=1,INDEX(artwork.xlsx!J:J,QUOTIENT(ROW(A1360)-1,3)+2)&lt;&gt;""),
SUBSTITUTE(    artwork.xlsx!$K$1&amp;": '\\n" &amp;
SUBSTITUTE(SUBSTITUTE(SUBSTITUTE(SUBSTITUTE(SUBSTITUTE(INDEX(artwork.xlsx!K:K,QUOTIENT(ROW(A1360)-1,3)+2),"'","\'"),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IF(MOD(ROW(A1360)-1,3)=2,"","")))</f>
        <v>id: "hauntedmirror",  frenchName: "Mirroir hanté",  artwork: "http://wiki.dominionstrategy.com/images/3/3d/Haunted_MirrorArt.jpg",</v>
      </c>
      <c r="J1365" t="s">
        <v>1679</v>
      </c>
      <c r="K1365" t="s">
        <v>2271</v>
      </c>
      <c r="U1365" t="str">
        <f t="shared" ref="U1365:U1416" si="45">RIGHT(LEFT(K1365,FIND(""",",K1365)-1),LEN(LEFT(K1365,FIND(""",",K1365)-1)) -LEN("id: '"))</f>
        <v>badomens</v>
      </c>
      <c r="V1365" t="str">
        <f t="shared" ref="V1365:V1416" si="46">SUBSTITUTE(LEFT(RIGHT(K1366,LEN(K1366) -LEN("text_html: '")),LEN(RIGHT(K1366,LEN(K1366) -LEN("text_html: '")))-1),"\'","'")</f>
        <v>&lt;div class="landscape-text" style="top:0px;"&gt;&lt;div style="line-height:18px;"&gt;&lt;div style="display:inline;"&gt;&lt;div style="display:inline; font-size:20px;"&gt;Placez votre pioche dans votre défausse. Consultez-la&lt;/div&gt;&lt;/div&gt;&lt;br&gt;&lt;div style="display:inline;"&gt;&lt;div style="display:inline; font-size:20px;"&gt;et placez en 2 Cuivres sur votre pioche (ou dévoilez&lt;/div&gt;&lt;/div&gt;&lt;br&gt;&lt;div style="display:inline;"&gt;&lt;div style="display:inline; font-size:20px;"&gt; votre défausse pour prouver que c'est impossible).&lt;/div&gt;&lt;/div&gt;&lt;br&gt;&lt;/div&gt;&lt;/div&gt;</v>
      </c>
    </row>
    <row r="1366" spans="1:22" ht="150" x14ac:dyDescent="0.25">
      <c r="A1366" t="str">
        <f>IF(AND(MOD(ROW(A1361)-1,3)=0,INDEX(artwork.xlsx!G:G,QUOTIENT(ROW(A1361)-1,3)+2)&lt;&gt;""),"/* "&amp;INDEX(artwork.xlsx!G:G,QUOTIENT(ROW(A1361)-1,3)+2)&amp;" */","  ")&amp;
IF(AND(INDEX(artwork.xlsx!F:F,QUOTIENT(ROW(A1361)-1,3)+2)&lt;&gt;""),"/* "&amp;INDEX(artwork.xlsx!F:F,QUOTIENT(ROW(A1361)-1,3)+2)&amp;" */","  ")&amp;IF(AND(ISERROR(MATCH("},",B1366:B$5003,0)), ISERROR(MATCH("    ];",$A$5:A1365,0))),"];","")</f>
        <v xml:space="preserve">    </v>
      </c>
      <c r="B1366" t="str">
        <f t="shared" si="44"/>
        <v/>
      </c>
      <c r="C1366" s="18" t="str">
        <f>IF(AND(MOD(ROW(A1361)-1,3)=0, INDEX(artwork.xlsx!J:J,QUOTIENT(ROW(A1361)-1,3)+2)&lt;&gt;""),
     artwork.xlsx!$H$1&amp;": """ &amp;SUBSTITUTE(INDEX(artwork.xlsx!H:H,QUOTIENT(ROW(A1361)-1,3)+2)," ","") &amp;""",  " &amp;
     artwork.xlsx!$J$1&amp; ": """ &amp; INDEX(artwork.xlsx!J:J,QUOTIENT(ROW(A1361)-1,3)+2) &amp;""",  " &amp;
     artwork.xlsx!$L$1&amp; ": """ &amp; SUBSTITUTE(IF(LEFT(INDEX(artwork.xlsx!L:L,QUOTIENT(ROW(A1361)-1,3)+2),4)="http","",artwork.xlsx!$M$1) &amp; INDEX(artwork.xlsx!L:L,QUOTIENT(ROW(A1361)-1,3)+2),artwork.xlsx!$N$1,"") &amp; """,",
 IF(AND(MOD(ROW(A1361)-1,3)=1,INDEX(artwork.xlsx!J:J,QUOTIENT(ROW(A1361)-1,3)+2)&lt;&gt;""),
SUBSTITUTE(    artwork.xlsx!$K$1&amp;": '\\n" &amp;
SUBSTITUTE(SUBSTITUTE(SUBSTITUTE(SUBSTITUTE(SUBSTITUTE(INDEX(artwork.xlsx!K:K,QUOTIENT(ROW(A1361)-1,3)+2),"'","\'"),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IF(MOD(ROW(A1361)-1,3)=2,"","")))</f>
        <v>text_html: '\
&lt;div class="card-text" style="top:29px;"&gt;&lt;div class="horizontal-line" style="width:200px; height:3px;margin-top:47px;"&gt;&lt;/div&gt;&lt;div style="position:relative; top:-3px;"&gt;&lt;div style="line-height:19px;"&gt;\
&lt;div style="display:inline;"&gt;&lt;div style="display:inline; font-size:19px;"&gt;Quand vous écartez cette carte,&lt;/div&gt;&lt;/div&gt;&lt;br&gt;\
&lt;div style="display:inline;"&gt;&lt;div style="display:inline; font-size:19px;"&gt;vous pouvez défausser une carte&lt;/div&gt;&lt;/div&gt;&lt;br&gt;\
&lt;div style="display:inline;"&gt;&lt;div style="display:inline; font-size:19px;"&gt;Action pour recevoir un Fantôme&lt;/div&gt;&lt;/div&gt;&lt;br&gt;\
&lt;div style="display:inline;"&gt;&lt;div style="display:inline; font-size:19px;"&gt;de sa pile.&lt;/div&gt;&lt;/div&gt;&lt;br&gt;\
&lt;/div&gt;&lt;/div&gt;\
&lt;div class="card-text-coin-icon" style="transform:scale(0.53); top:-25px; display: inline;left:110px;"&gt;\
&lt;div class="card-text-coin-text-container" style="display:inline;"&gt;\
&lt;div class="card-text-coin-text" style="color: black; display:inline; top:8px;"&gt;1&lt;/div&gt;&lt;/div&gt;&lt;/div&gt;&lt;/div&gt;'</v>
      </c>
      <c r="K1366" t="s">
        <v>2272</v>
      </c>
      <c r="U1366" t="e">
        <f t="shared" si="45"/>
        <v>#VALUE!</v>
      </c>
      <c r="V1366" t="e">
        <f t="shared" si="46"/>
        <v>#VALUE!</v>
      </c>
    </row>
    <row r="1367" spans="1:22" x14ac:dyDescent="0.25">
      <c r="A1367" t="str">
        <f>IF(AND(MOD(ROW(A1362)-1,3)=0,INDEX(artwork.xlsx!G:G,QUOTIENT(ROW(A1362)-1,3)+2)&lt;&gt;""),"/* "&amp;INDEX(artwork.xlsx!G:G,QUOTIENT(ROW(A1362)-1,3)+2)&amp;" */","  ")&amp;
IF(AND(INDEX(artwork.xlsx!F:F,QUOTIENT(ROW(A1362)-1,3)+2)&lt;&gt;""),"/* "&amp;INDEX(artwork.xlsx!F:F,QUOTIENT(ROW(A1362)-1,3)+2)&amp;" */","  ")&amp;IF(AND(ISERROR(MATCH("},",B1367:B$5003,0)), ISERROR(MATCH("    ];",$A$5:A1363,0))),"];","")</f>
        <v xml:space="preserve">    </v>
      </c>
      <c r="B1367" t="str">
        <f t="shared" si="44"/>
        <v>},</v>
      </c>
      <c r="C1367" s="18" t="str">
        <f>IF(AND(MOD(ROW(A1362)-1,3)=0, INDEX(artwork.xlsx!J:J,QUOTIENT(ROW(A1362)-1,3)+2)&lt;&gt;""),
     artwork.xlsx!$H$1&amp;": """ &amp;SUBSTITUTE(INDEX(artwork.xlsx!H:H,QUOTIENT(ROW(A1362)-1,3)+2)," ","") &amp;""",  " &amp;
     artwork.xlsx!$J$1&amp; ": """ &amp; INDEX(artwork.xlsx!J:J,QUOTIENT(ROW(A1362)-1,3)+2) &amp;""",  " &amp;
     artwork.xlsx!$L$1&amp; ": """ &amp; SUBSTITUTE(IF(LEFT(INDEX(artwork.xlsx!L:L,QUOTIENT(ROW(A1362)-1,3)+2),4)="http","",artwork.xlsx!$M$1) &amp; INDEX(artwork.xlsx!L:L,QUOTIENT(ROW(A1362)-1,3)+2),artwork.xlsx!$N$1,"") &amp; """,",
 IF(AND(MOD(ROW(A1362)-1,3)=1,INDEX(artwork.xlsx!J:J,QUOTIENT(ROW(A1362)-1,3)+2)&lt;&gt;""),
SUBSTITUTE(    artwork.xlsx!$K$1&amp;": '\\n" &amp;
SUBSTITUTE(SUBSTITUTE(SUBSTITUTE(SUBSTITUTE(SUBSTITUTE(INDEX(artwork.xlsx!K:K,QUOTIENT(ROW(A1362)-1,3)+2),"'","\'"),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IF(MOD(ROW(A1362)-1,3)=2,"","")))</f>
        <v/>
      </c>
      <c r="J1367" t="s">
        <v>2088</v>
      </c>
      <c r="U1367" t="e">
        <f t="shared" si="45"/>
        <v>#VALUE!</v>
      </c>
      <c r="V1367" t="str">
        <f t="shared" si="46"/>
        <v>n",  frenchName: "Envoûtement",  artwork: "http://wiki.dominionstrategy.com/images/5/58/DelusionArt.jpg"</v>
      </c>
    </row>
    <row r="1368" spans="1:22" x14ac:dyDescent="0.25">
      <c r="A1368" t="str">
        <f>IF(AND(MOD(ROW(A1363)-1,3)=0,INDEX(artwork.xlsx!G:G,QUOTIENT(ROW(A1363)-1,3)+2)&lt;&gt;""),"/* "&amp;INDEX(artwork.xlsx!G:G,QUOTIENT(ROW(A1363)-1,3)+2)&amp;" */","  ")&amp;
IF(AND(INDEX(artwork.xlsx!F:F,QUOTIENT(ROW(A1363)-1,3)+2)&lt;&gt;""),"/* "&amp;INDEX(artwork.xlsx!F:F,QUOTIENT(ROW(A1363)-1,3)+2)&amp;" */","  ")&amp;IF(AND(ISERROR(MATCH("},",B1368:B$5003,0)), ISERROR(MATCH("    ];",$A$5:A1364,0))),"];","")</f>
        <v xml:space="preserve">    </v>
      </c>
      <c r="B1368" t="str">
        <f t="shared" si="44"/>
        <v>{</v>
      </c>
      <c r="C1368" s="18" t="str">
        <f>IF(AND(MOD(ROW(A1363)-1,3)=0, INDEX(artwork.xlsx!J:J,QUOTIENT(ROW(A1363)-1,3)+2)&lt;&gt;""),
     artwork.xlsx!$H$1&amp;": """ &amp;SUBSTITUTE(INDEX(artwork.xlsx!H:H,QUOTIENT(ROW(A1363)-1,3)+2)," ","") &amp;""",  " &amp;
     artwork.xlsx!$J$1&amp; ": """ &amp; INDEX(artwork.xlsx!J:J,QUOTIENT(ROW(A1363)-1,3)+2) &amp;""",  " &amp;
     artwork.xlsx!$L$1&amp; ": """ &amp; SUBSTITUTE(IF(LEFT(INDEX(artwork.xlsx!L:L,QUOTIENT(ROW(A1363)-1,3)+2),4)="http","",artwork.xlsx!$M$1) &amp; INDEX(artwork.xlsx!L:L,QUOTIENT(ROW(A1363)-1,3)+2),artwork.xlsx!$N$1,"") &amp; """,",
 IF(AND(MOD(ROW(A1363)-1,3)=1,INDEX(artwork.xlsx!J:J,QUOTIENT(ROW(A1363)-1,3)+2)&lt;&gt;""),
SUBSTITUTE(    artwork.xlsx!$K$1&amp;": '\\n" &amp;
SUBSTITUTE(SUBSTITUTE(SUBSTITUTE(SUBSTITUTE(SUBSTITUTE(INDEX(artwork.xlsx!K:K,QUOTIENT(ROW(A1363)-1,3)+2),"'","\'"),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IF(MOD(ROW(A1363)-1,3)=2,"","")))</f>
        <v>id: "magiclamp",  frenchName: "Lampe magique",  artwork: "http://wiki.dominionstrategy.com/images/c/c2/Magic_LampArt.jpg",</v>
      </c>
      <c r="J1368" t="s">
        <v>1679</v>
      </c>
      <c r="K1368" t="s">
        <v>2273</v>
      </c>
      <c r="U1368" t="str">
        <f t="shared" si="45"/>
        <v>delusion</v>
      </c>
      <c r="V1368" t="str">
        <f t="shared" si="46"/>
        <v>&lt;div class="landscape-text" style="top:6px;"&gt;&lt;div style="line-height:24px;"&gt;&lt;div style="display:inline;"&gt;&lt;div style="display:inline; font-size:26px;"&gt;Si vous n'avez pas Envoûté ou Jaloux,&lt;/div&gt;&lt;/div&gt;&lt;br&gt;&lt;div style="display:inline;"&gt;&lt;div style="display:inline; font-size:26px;"&gt;prenez Envoûté.&lt;/div&gt;&lt;/div&gt;&lt;br&gt;&lt;/div&gt;&lt;/div&gt;</v>
      </c>
    </row>
    <row r="1369" spans="1:22" ht="150" x14ac:dyDescent="0.25">
      <c r="A1369" t="str">
        <f>IF(AND(MOD(ROW(A1364)-1,3)=0,INDEX(artwork.xlsx!G:G,QUOTIENT(ROW(A1364)-1,3)+2)&lt;&gt;""),"/* "&amp;INDEX(artwork.xlsx!G:G,QUOTIENT(ROW(A1364)-1,3)+2)&amp;" */","  ")&amp;
IF(AND(INDEX(artwork.xlsx!F:F,QUOTIENT(ROW(A1364)-1,3)+2)&lt;&gt;""),"/* "&amp;INDEX(artwork.xlsx!F:F,QUOTIENT(ROW(A1364)-1,3)+2)&amp;" */","  ")&amp;IF(AND(ISERROR(MATCH("},",B1369:B$5003,0)), ISERROR(MATCH("    ];",$A$5:A1368,0))),"];","")</f>
        <v xml:space="preserve">    </v>
      </c>
      <c r="B1369" t="str">
        <f t="shared" si="44"/>
        <v/>
      </c>
      <c r="C1369" s="18" t="str">
        <f>IF(AND(MOD(ROW(A1364)-1,3)=0, INDEX(artwork.xlsx!J:J,QUOTIENT(ROW(A1364)-1,3)+2)&lt;&gt;""),
     artwork.xlsx!$H$1&amp;": """ &amp;SUBSTITUTE(INDEX(artwork.xlsx!H:H,QUOTIENT(ROW(A1364)-1,3)+2)," ","") &amp;""",  " &amp;
     artwork.xlsx!$J$1&amp; ": """ &amp; INDEX(artwork.xlsx!J:J,QUOTIENT(ROW(A1364)-1,3)+2) &amp;""",  " &amp;
     artwork.xlsx!$L$1&amp; ": """ &amp; SUBSTITUTE(IF(LEFT(INDEX(artwork.xlsx!L:L,QUOTIENT(ROW(A1364)-1,3)+2),4)="http","",artwork.xlsx!$M$1) &amp; INDEX(artwork.xlsx!L:L,QUOTIENT(ROW(A1364)-1,3)+2),artwork.xlsx!$N$1,"") &amp; """,",
 IF(AND(MOD(ROW(A1364)-1,3)=1,INDEX(artwork.xlsx!J:J,QUOTIENT(ROW(A1364)-1,3)+2)&lt;&gt;""),
SUBSTITUTE(    artwork.xlsx!$K$1&amp;": '\\n" &amp;
SUBSTITUTE(SUBSTITUTE(SUBSTITUTE(SUBSTITUTE(SUBSTITUTE(INDEX(artwork.xlsx!K:K,QUOTIENT(ROW(A1364)-1,3)+2),"'","\'"),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IF(MOD(ROW(A1364)-1,3)=2,"","")))</f>
        <v>text_html: '\
&lt;div class="card-text" style="top:29px;"&gt;&lt;div style="position: relative; left:-35px;top:-25px;"&gt;\
&lt;div class="card-text-coin-icon" style="transform:scale(0.5); top:0px; display: inline;"&gt;\
&lt;div class="card-text-coin-text-container" style="display:inline;"&gt;\
&lt;div class="card-text-coin-text" style="color: black; display:inline; top:8px;"&gt;1&lt;/div&gt;&lt;/div&gt;&lt;/div&gt;&lt;/div&gt;&lt;div style="position:relative; top:40px;"&gt;&lt;div style="line-height:18px;"&gt;\
&lt;div style="display:inline;"&gt;&lt;div style="display:inline; font-size:18px;"&gt;Quand vous jouez cette carte, si vous&lt;/div&gt;&lt;/div&gt;&lt;br&gt;\
&lt;div style="display:inline;"&gt;&lt;div style="display:inline; font-size:18px;"&gt;avez au moins 6 cartes avec un unique&lt;/div&gt;&lt;/div&gt;&lt;br&gt;\
&lt;div style="display:inline;"&gt;&lt;div style="display:inline; font-size:18px;"&gt;exemplaire en jeu, écartez cette carte.&lt;/div&gt;&lt;/div&gt;&lt;br&gt;\
&lt;div style="display:inline;"&gt;&lt;div style="display:inline; font-size:18px;"&gt;Dans ce cas, recevez 3 Vœux.&lt;/div&gt;&lt;/div&gt;&lt;br&gt;\
&lt;/div&gt;&lt;/div&gt;&lt;/div&gt;'</v>
      </c>
      <c r="K1369" t="s">
        <v>2274</v>
      </c>
      <c r="U1369" t="e">
        <f t="shared" si="45"/>
        <v>#VALUE!</v>
      </c>
      <c r="V1369" t="e">
        <f t="shared" si="46"/>
        <v>#VALUE!</v>
      </c>
    </row>
    <row r="1370" spans="1:22" x14ac:dyDescent="0.25">
      <c r="A1370" t="str">
        <f>IF(AND(MOD(ROW(A1365)-1,3)=0,INDEX(artwork.xlsx!G:G,QUOTIENT(ROW(A1365)-1,3)+2)&lt;&gt;""),"/* "&amp;INDEX(artwork.xlsx!G:G,QUOTIENT(ROW(A1365)-1,3)+2)&amp;" */","  ")&amp;
IF(AND(INDEX(artwork.xlsx!F:F,QUOTIENT(ROW(A1365)-1,3)+2)&lt;&gt;""),"/* "&amp;INDEX(artwork.xlsx!F:F,QUOTIENT(ROW(A1365)-1,3)+2)&amp;" */","  ")&amp;IF(AND(ISERROR(MATCH("},",B1370:B$5003,0)), ISERROR(MATCH("    ];",$A$5:A1366,0))),"];","")</f>
        <v xml:space="preserve">    </v>
      </c>
      <c r="B1370" t="str">
        <f t="shared" si="44"/>
        <v>},</v>
      </c>
      <c r="C1370" s="18" t="str">
        <f>IF(AND(MOD(ROW(A1365)-1,3)=0, INDEX(artwork.xlsx!J:J,QUOTIENT(ROW(A1365)-1,3)+2)&lt;&gt;""),
     artwork.xlsx!$H$1&amp;": """ &amp;SUBSTITUTE(INDEX(artwork.xlsx!H:H,QUOTIENT(ROW(A1365)-1,3)+2)," ","") &amp;""",  " &amp;
     artwork.xlsx!$J$1&amp; ": """ &amp; INDEX(artwork.xlsx!J:J,QUOTIENT(ROW(A1365)-1,3)+2) &amp;""",  " &amp;
     artwork.xlsx!$L$1&amp; ": """ &amp; SUBSTITUTE(IF(LEFT(INDEX(artwork.xlsx!L:L,QUOTIENT(ROW(A1365)-1,3)+2),4)="http","",artwork.xlsx!$M$1) &amp; INDEX(artwork.xlsx!L:L,QUOTIENT(ROW(A1365)-1,3)+2),artwork.xlsx!$N$1,"") &amp; """,",
 IF(AND(MOD(ROW(A1365)-1,3)=1,INDEX(artwork.xlsx!J:J,QUOTIENT(ROW(A1365)-1,3)+2)&lt;&gt;""),
SUBSTITUTE(    artwork.xlsx!$K$1&amp;": '\\n" &amp;
SUBSTITUTE(SUBSTITUTE(SUBSTITUTE(SUBSTITUTE(SUBSTITUTE(INDEX(artwork.xlsx!K:K,QUOTIENT(ROW(A1365)-1,3)+2),"'","\'"),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IF(MOD(ROW(A1365)-1,3)=2,"","")))</f>
        <v/>
      </c>
      <c r="J1370" t="s">
        <v>2088</v>
      </c>
      <c r="U1370" t="e">
        <f t="shared" si="45"/>
        <v>#VALUE!</v>
      </c>
      <c r="V1370" t="str">
        <f t="shared" si="46"/>
        <v xml:space="preserve"> frenchName: "Jalousie",  artwork: "http://wiki.dominionstrategy.com/images/b/bd/EnvyArt.jpg"</v>
      </c>
    </row>
    <row r="1371" spans="1:22" x14ac:dyDescent="0.25">
      <c r="A1371" t="str">
        <f>IF(AND(MOD(ROW(A1366)-1,3)=0,INDEX(artwork.xlsx!G:G,QUOTIENT(ROW(A1366)-1,3)+2)&lt;&gt;""),"/* "&amp;INDEX(artwork.xlsx!G:G,QUOTIENT(ROW(A1366)-1,3)+2)&amp;" */","  ")&amp;
IF(AND(INDEX(artwork.xlsx!F:F,QUOTIENT(ROW(A1366)-1,3)+2)&lt;&gt;""),"/* "&amp;INDEX(artwork.xlsx!F:F,QUOTIENT(ROW(A1366)-1,3)+2)&amp;" */","  ")&amp;IF(AND(ISERROR(MATCH("},",B1371:B$5003,0)), ISERROR(MATCH("    ];",$A$5:A1367,0))),"];","")</f>
        <v xml:space="preserve">    </v>
      </c>
      <c r="B1371" t="str">
        <f t="shared" si="44"/>
        <v>{</v>
      </c>
      <c r="C1371" s="18" t="str">
        <f>IF(AND(MOD(ROW(A1366)-1,3)=0, INDEX(artwork.xlsx!J:J,QUOTIENT(ROW(A1366)-1,3)+2)&lt;&gt;""),
     artwork.xlsx!$H$1&amp;": """ &amp;SUBSTITUTE(INDEX(artwork.xlsx!H:H,QUOTIENT(ROW(A1366)-1,3)+2)," ","") &amp;""",  " &amp;
     artwork.xlsx!$J$1&amp; ": """ &amp; INDEX(artwork.xlsx!J:J,QUOTIENT(ROW(A1366)-1,3)+2) &amp;""",  " &amp;
     artwork.xlsx!$L$1&amp; ": """ &amp; SUBSTITUTE(IF(LEFT(INDEX(artwork.xlsx!L:L,QUOTIENT(ROW(A1366)-1,3)+2),4)="http","",artwork.xlsx!$M$1) &amp; INDEX(artwork.xlsx!L:L,QUOTIENT(ROW(A1366)-1,3)+2),artwork.xlsx!$N$1,"") &amp; """,",
 IF(AND(MOD(ROW(A1366)-1,3)=1,INDEX(artwork.xlsx!J:J,QUOTIENT(ROW(A1366)-1,3)+2)&lt;&gt;""),
SUBSTITUTE(    artwork.xlsx!$K$1&amp;": '\\n" &amp;
SUBSTITUTE(SUBSTITUTE(SUBSTITUTE(SUBSTITUTE(SUBSTITUTE(INDEX(artwork.xlsx!K:K,QUOTIENT(ROW(A1366)-1,3)+2),"'","\'"),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IF(MOD(ROW(A1366)-1,3)=2,"","")))</f>
        <v>id: "goat",  frenchName: "Chèvre",  artwork: "http://wiki.dominionstrategy.com/images/0/06/GoatArt.jpg",</v>
      </c>
      <c r="J1371" t="s">
        <v>1679</v>
      </c>
      <c r="K1371" t="s">
        <v>2275</v>
      </c>
      <c r="U1371" t="str">
        <f t="shared" si="45"/>
        <v>envy</v>
      </c>
      <c r="V1371" t="str">
        <f t="shared" si="46"/>
        <v>&lt;div class="landscape-text" style="top:6px;"&gt;&lt;div style="line-height:24px;"&gt;&lt;div style="display:inline;"&gt;&lt;div style="display:inline; font-size:26px;"&gt;Si vous n'avez pas Envoûté ou Jaloux,&lt;/div&gt;&lt;/div&gt;&lt;br&gt;&lt;div style="display:inline;"&gt;&lt;div style="display:inline; font-size:26px;"&gt;prenez Jaloux.&lt;/div&gt;&lt;/div&gt;&lt;br&gt;&lt;/div&gt;&lt;/div&gt;</v>
      </c>
    </row>
    <row r="1372" spans="1:22" ht="135" x14ac:dyDescent="0.25">
      <c r="A1372" t="str">
        <f>IF(AND(MOD(ROW(A1367)-1,3)=0,INDEX(artwork.xlsx!G:G,QUOTIENT(ROW(A1367)-1,3)+2)&lt;&gt;""),"/* "&amp;INDEX(artwork.xlsx!G:G,QUOTIENT(ROW(A1367)-1,3)+2)&amp;" */","  ")&amp;
IF(AND(INDEX(artwork.xlsx!F:F,QUOTIENT(ROW(A1367)-1,3)+2)&lt;&gt;""),"/* "&amp;INDEX(artwork.xlsx!F:F,QUOTIENT(ROW(A1367)-1,3)+2)&amp;" */","  ")&amp;IF(AND(ISERROR(MATCH("},",B1372:B$5003,0)), ISERROR(MATCH("    ];",$A$5:A1371,0))),"];","")</f>
        <v xml:space="preserve">    </v>
      </c>
      <c r="B1372" t="str">
        <f t="shared" si="44"/>
        <v/>
      </c>
      <c r="C1372" s="18" t="str">
        <f>IF(AND(MOD(ROW(A1367)-1,3)=0, INDEX(artwork.xlsx!J:J,QUOTIENT(ROW(A1367)-1,3)+2)&lt;&gt;""),
     artwork.xlsx!$H$1&amp;": """ &amp;SUBSTITUTE(INDEX(artwork.xlsx!H:H,QUOTIENT(ROW(A1367)-1,3)+2)," ","") &amp;""",  " &amp;
     artwork.xlsx!$J$1&amp; ": """ &amp; INDEX(artwork.xlsx!J:J,QUOTIENT(ROW(A1367)-1,3)+2) &amp;""",  " &amp;
     artwork.xlsx!$L$1&amp; ": """ &amp; SUBSTITUTE(IF(LEFT(INDEX(artwork.xlsx!L:L,QUOTIENT(ROW(A1367)-1,3)+2),4)="http","",artwork.xlsx!$M$1) &amp; INDEX(artwork.xlsx!L:L,QUOTIENT(ROW(A1367)-1,3)+2),artwork.xlsx!$N$1,"") &amp; """,",
 IF(AND(MOD(ROW(A1367)-1,3)=1,INDEX(artwork.xlsx!J:J,QUOTIENT(ROW(A1367)-1,3)+2)&lt;&gt;""),
SUBSTITUTE(    artwork.xlsx!$K$1&amp;": '\\n" &amp;
SUBSTITUTE(SUBSTITUTE(SUBSTITUTE(SUBSTITUTE(SUBSTITUTE(INDEX(artwork.xlsx!K:K,QUOTIENT(ROW(A1367)-1,3)+2),"'","\'"),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IF(MOD(ROW(A1367)-1,3)=2,"","")))</f>
        <v>text_html: '\
&lt;div class="card-text" style="top:47px;"&gt;&lt;div style="position: relative; left:-35px;top:-30px;"&gt;\
&lt;div class="card-text-coin-icon" style="transform:scale(0.5); top:0px; display: inline;"&gt;\
&lt;div class="card-text-coin-text-container" style="display:inline;"&gt;\
&lt;div class="card-text-coin-text" style="color: black; display:inline; top:8px;"&gt;1&lt;/div&gt;&lt;/div&gt;&lt;/div&gt;&lt;/div&gt;&lt;div style="position:relative; top:40px;"&gt;&lt;div style="line-height:20px;"&gt;\
&lt;div style="display:inline;"&gt;&lt;div style="display:inline; font-size:22px;"&gt;Quand vous jouez cette carte,&lt;/div&gt;&lt;/div&gt;&lt;br&gt;\
&lt;div style="display:inline;"&gt;&lt;div style="display:inline; font-size:22px;"&gt;vous pouvez écarter une carte&lt;/div&gt;&lt;/div&gt;&lt;br&gt;\
&lt;div style="display:inline;"&gt;&lt;div style="display:inline; font-size:22px;"&gt;de votre main.&lt;/div&gt;&lt;/div&gt;&lt;br&gt;\
&lt;/div&gt;&lt;/div&gt;&lt;/div&gt;'</v>
      </c>
      <c r="K1372" t="s">
        <v>2276</v>
      </c>
      <c r="U1372" t="e">
        <f t="shared" si="45"/>
        <v>#VALUE!</v>
      </c>
      <c r="V1372" t="e">
        <f t="shared" si="46"/>
        <v>#VALUE!</v>
      </c>
    </row>
    <row r="1373" spans="1:22" x14ac:dyDescent="0.25">
      <c r="A1373" t="str">
        <f>IF(AND(MOD(ROW(A1368)-1,3)=0,INDEX(artwork.xlsx!G:G,QUOTIENT(ROW(A1368)-1,3)+2)&lt;&gt;""),"/* "&amp;INDEX(artwork.xlsx!G:G,QUOTIENT(ROW(A1368)-1,3)+2)&amp;" */","  ")&amp;
IF(AND(INDEX(artwork.xlsx!F:F,QUOTIENT(ROW(A1368)-1,3)+2)&lt;&gt;""),"/* "&amp;INDEX(artwork.xlsx!F:F,QUOTIENT(ROW(A1368)-1,3)+2)&amp;" */","  ")&amp;IF(AND(ISERROR(MATCH("},",B1373:B$5003,0)), ISERROR(MATCH("    ];",$A$5:A1369,0))),"];","")</f>
        <v xml:space="preserve">    </v>
      </c>
      <c r="B1373" t="str">
        <f t="shared" si="44"/>
        <v>},</v>
      </c>
      <c r="C1373" s="18" t="str">
        <f>IF(AND(MOD(ROW(A1368)-1,3)=0, INDEX(artwork.xlsx!J:J,QUOTIENT(ROW(A1368)-1,3)+2)&lt;&gt;""),
     artwork.xlsx!$H$1&amp;": """ &amp;SUBSTITUTE(INDEX(artwork.xlsx!H:H,QUOTIENT(ROW(A1368)-1,3)+2)," ","") &amp;""",  " &amp;
     artwork.xlsx!$J$1&amp; ": """ &amp; INDEX(artwork.xlsx!J:J,QUOTIENT(ROW(A1368)-1,3)+2) &amp;""",  " &amp;
     artwork.xlsx!$L$1&amp; ": """ &amp; SUBSTITUTE(IF(LEFT(INDEX(artwork.xlsx!L:L,QUOTIENT(ROW(A1368)-1,3)+2),4)="http","",artwork.xlsx!$M$1) &amp; INDEX(artwork.xlsx!L:L,QUOTIENT(ROW(A1368)-1,3)+2),artwork.xlsx!$N$1,"") &amp; """,",
 IF(AND(MOD(ROW(A1368)-1,3)=1,INDEX(artwork.xlsx!J:J,QUOTIENT(ROW(A1368)-1,3)+2)&lt;&gt;""),
SUBSTITUTE(    artwork.xlsx!$K$1&amp;": '\\n" &amp;
SUBSTITUTE(SUBSTITUTE(SUBSTITUTE(SUBSTITUTE(SUBSTITUTE(INDEX(artwork.xlsx!K:K,QUOTIENT(ROW(A1368)-1,3)+2),"'","\'"),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IF(MOD(ROW(A1368)-1,3)=2,"","")))</f>
        <v/>
      </c>
      <c r="J1373" t="s">
        <v>2088</v>
      </c>
      <c r="U1373" t="e">
        <f t="shared" si="45"/>
        <v>#VALUE!</v>
      </c>
      <c r="V1373" t="str">
        <f t="shared" si="46"/>
        <v>,  frenchName: "Famine",  artwork: "http://wiki.dominionstrategy.com/images/5/51/FamineArt.jpg"</v>
      </c>
    </row>
    <row r="1374" spans="1:22" x14ac:dyDescent="0.25">
      <c r="A1374" t="str">
        <f>IF(AND(MOD(ROW(A1369)-1,3)=0,INDEX(artwork.xlsx!G:G,QUOTIENT(ROW(A1369)-1,3)+2)&lt;&gt;""),"/* "&amp;INDEX(artwork.xlsx!G:G,QUOTIENT(ROW(A1369)-1,3)+2)&amp;" */","  ")&amp;
IF(AND(INDEX(artwork.xlsx!F:F,QUOTIENT(ROW(A1369)-1,3)+2)&lt;&gt;""),"/* "&amp;INDEX(artwork.xlsx!F:F,QUOTIENT(ROW(A1369)-1,3)+2)&amp;" */","  ")&amp;IF(AND(ISERROR(MATCH("},",B1374:B$5003,0)), ISERROR(MATCH("    ];",$A$5:A1370,0))),"];","")</f>
        <v xml:space="preserve">    </v>
      </c>
      <c r="B1374" t="str">
        <f t="shared" si="44"/>
        <v>{</v>
      </c>
      <c r="C1374" s="18" t="str">
        <f>IF(AND(MOD(ROW(A1369)-1,3)=0, INDEX(artwork.xlsx!J:J,QUOTIENT(ROW(A1369)-1,3)+2)&lt;&gt;""),
     artwork.xlsx!$H$1&amp;": """ &amp;SUBSTITUTE(INDEX(artwork.xlsx!H:H,QUOTIENT(ROW(A1369)-1,3)+2)," ","") &amp;""",  " &amp;
     artwork.xlsx!$J$1&amp; ": """ &amp; INDEX(artwork.xlsx!J:J,QUOTIENT(ROW(A1369)-1,3)+2) &amp;""",  " &amp;
     artwork.xlsx!$L$1&amp; ": """ &amp; SUBSTITUTE(IF(LEFT(INDEX(artwork.xlsx!L:L,QUOTIENT(ROW(A1369)-1,3)+2),4)="http","",artwork.xlsx!$M$1) &amp; INDEX(artwork.xlsx!L:L,QUOTIENT(ROW(A1369)-1,3)+2),artwork.xlsx!$N$1,"") &amp; """,",
 IF(AND(MOD(ROW(A1369)-1,3)=1,INDEX(artwork.xlsx!J:J,QUOTIENT(ROW(A1369)-1,3)+2)&lt;&gt;""),
SUBSTITUTE(    artwork.xlsx!$K$1&amp;": '\\n" &amp;
SUBSTITUTE(SUBSTITUTE(SUBSTITUTE(SUBSTITUTE(SUBSTITUTE(INDEX(artwork.xlsx!K:K,QUOTIENT(ROW(A1369)-1,3)+2),"'","\'"),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IF(MOD(ROW(A1369)-1,3)=2,"","")))</f>
        <v>id: "pasture",  frenchName: "Pâturage",  artwork: "http://wiki.dominionstrategy.com/images/9/9e/PastureArt.jpg",</v>
      </c>
      <c r="J1374" t="s">
        <v>1679</v>
      </c>
      <c r="K1374" t="s">
        <v>2277</v>
      </c>
      <c r="U1374" t="str">
        <f t="shared" si="45"/>
        <v>famine</v>
      </c>
      <c r="V1374" t="str">
        <f t="shared" si="46"/>
        <v>&lt;div class="landscape-text" style="top:0px;"&gt;&lt;div style="line-height:18px;"&gt;&lt;div style="display:inline;"&gt;&lt;div style="display:inline; font-size:20px;"&gt;Consultez les 3 premières cartes de votre pioche.&lt;/div&gt;&lt;/div&gt;&lt;br&gt;&lt;div style="display:inline;"&gt;&lt;div style="display:inline; font-size:20px;"&gt;Défaussez les cartes Action.&lt;/div&gt;&lt;/div&gt;&lt;br&gt;&lt;div style="display:inline;"&gt;&lt;div style="display:inline; font-size:20px;"&gt;Mélangez le reste dans votre pioche.&lt;/div&gt;&lt;/div&gt;&lt;br&gt;&lt;/div&gt;&lt;/div&gt;</v>
      </c>
    </row>
    <row r="1375" spans="1:22" ht="180" x14ac:dyDescent="0.25">
      <c r="A1375" t="str">
        <f>IF(AND(MOD(ROW(A1370)-1,3)=0,INDEX(artwork.xlsx!G:G,QUOTIENT(ROW(A1370)-1,3)+2)&lt;&gt;""),"/* "&amp;INDEX(artwork.xlsx!G:G,QUOTIENT(ROW(A1370)-1,3)+2)&amp;" */","  ")&amp;
IF(AND(INDEX(artwork.xlsx!F:F,QUOTIENT(ROW(A1370)-1,3)+2)&lt;&gt;""),"/* "&amp;INDEX(artwork.xlsx!F:F,QUOTIENT(ROW(A1370)-1,3)+2)&amp;" */","  ")&amp;IF(AND(ISERROR(MATCH("},",B1375:B$5003,0)), ISERROR(MATCH("    ];",$A$5:A1374,0))),"];","")</f>
        <v xml:space="preserve">    </v>
      </c>
      <c r="B1375" t="str">
        <f t="shared" si="44"/>
        <v/>
      </c>
      <c r="C1375" s="18" t="str">
        <f>IF(AND(MOD(ROW(A1370)-1,3)=0, INDEX(artwork.xlsx!J:J,QUOTIENT(ROW(A1370)-1,3)+2)&lt;&gt;""),
     artwork.xlsx!$H$1&amp;": """ &amp;SUBSTITUTE(INDEX(artwork.xlsx!H:H,QUOTIENT(ROW(A1370)-1,3)+2)," ","") &amp;""",  " &amp;
     artwork.xlsx!$J$1&amp; ": """ &amp; INDEX(artwork.xlsx!J:J,QUOTIENT(ROW(A1370)-1,3)+2) &amp;""",  " &amp;
     artwork.xlsx!$L$1&amp; ": """ &amp; SUBSTITUTE(IF(LEFT(INDEX(artwork.xlsx!L:L,QUOTIENT(ROW(A1370)-1,3)+2),4)="http","",artwork.xlsx!$M$1) &amp; INDEX(artwork.xlsx!L:L,QUOTIENT(ROW(A1370)-1,3)+2),artwork.xlsx!$N$1,"") &amp; """,",
 IF(AND(MOD(ROW(A1370)-1,3)=1,INDEX(artwork.xlsx!J:J,QUOTIENT(ROW(A1370)-1,3)+2)&lt;&gt;""),
SUBSTITUTE(    artwork.xlsx!$K$1&amp;": '\\n" &amp;
SUBSTITUTE(SUBSTITUTE(SUBSTITUTE(SUBSTITUTE(SUBSTITUTE(INDEX(artwork.xlsx!K:K,QUOTIENT(ROW(A1370)-1,3)+2),"'","\'"),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IF(MOD(ROW(A1370)-1,3)=2,"","")))</f>
        <v>text_html: '\
&lt;div class="card-text" style="top:55px;"&gt;&lt;div class="horizontal-line" style="width:200px; height:3px;margin-top:47px;"&gt;&lt;/div&gt;&lt;div style="position:relative; top:12px;"&gt;&lt;div style="line-height:19px;"&gt;\
&lt;div style="display:inline;"&gt;&lt;div style="display:inline; font-size:19px;"&gt;Vaut        par Domaine&lt;/div&gt;&lt;/div&gt;&lt;br&gt;\
&lt;div style="display:inline;"&gt;&lt;div style="display:inline; font-size:19px;"&gt;que vous avez.&lt;/div&gt;&lt;/div&gt;&lt;br&gt;\
&lt;/div&gt;&lt;/div&gt;\
&lt;div class="card-text-coin-icon" style="transform:scale(0.53); top:-35px; display: inline;left:110px;"&gt;\
&lt;div class="card-text-coin-text-container" style="display:inline;"&gt;\
&lt;div class="card-text-coin-text" style="color: black; display:inline; top:8px;"&gt;1&lt;/div&gt;&lt;/div&gt;&lt;/div&gt;\
&lt;div class="card-text-vp-icon-container" style="display:inline; transform:scale(0.18); top:64px;left:106px;"&gt;\
&lt;div class="card-text-vp-text-container"&gt;\
&lt;div class="card-text-vp-text" style="top:8px;"&gt;1&lt;/div&gt;&lt;/div&gt;\
&lt;div class="card-text-vp-icon"&gt;&lt;/div&gt;&lt;/div&gt;&lt;/div&gt;'</v>
      </c>
      <c r="K1375" t="s">
        <v>2278</v>
      </c>
      <c r="U1375" t="e">
        <f t="shared" si="45"/>
        <v>#VALUE!</v>
      </c>
      <c r="V1375" t="e">
        <f t="shared" si="46"/>
        <v>#VALUE!</v>
      </c>
    </row>
    <row r="1376" spans="1:22" x14ac:dyDescent="0.25">
      <c r="A1376" t="str">
        <f>IF(AND(MOD(ROW(A1371)-1,3)=0,INDEX(artwork.xlsx!G:G,QUOTIENT(ROW(A1371)-1,3)+2)&lt;&gt;""),"/* "&amp;INDEX(artwork.xlsx!G:G,QUOTIENT(ROW(A1371)-1,3)+2)&amp;" */","  ")&amp;
IF(AND(INDEX(artwork.xlsx!F:F,QUOTIENT(ROW(A1371)-1,3)+2)&lt;&gt;""),"/* "&amp;INDEX(artwork.xlsx!F:F,QUOTIENT(ROW(A1371)-1,3)+2)&amp;" */","  ")&amp;IF(AND(ISERROR(MATCH("},",B1376:B$5003,0)), ISERROR(MATCH("    ];",$A$5:A1372,0))),"];","")</f>
        <v xml:space="preserve">    </v>
      </c>
      <c r="B1376" t="str">
        <f t="shared" si="44"/>
        <v>},</v>
      </c>
      <c r="C1376" s="18" t="str">
        <f>IF(AND(MOD(ROW(A1371)-1,3)=0, INDEX(artwork.xlsx!J:J,QUOTIENT(ROW(A1371)-1,3)+2)&lt;&gt;""),
     artwork.xlsx!$H$1&amp;": """ &amp;SUBSTITUTE(INDEX(artwork.xlsx!H:H,QUOTIENT(ROW(A1371)-1,3)+2)," ","") &amp;""",  " &amp;
     artwork.xlsx!$J$1&amp; ": """ &amp; INDEX(artwork.xlsx!J:J,QUOTIENT(ROW(A1371)-1,3)+2) &amp;""",  " &amp;
     artwork.xlsx!$L$1&amp; ": """ &amp; SUBSTITUTE(IF(LEFT(INDEX(artwork.xlsx!L:L,QUOTIENT(ROW(A1371)-1,3)+2),4)="http","",artwork.xlsx!$M$1) &amp; INDEX(artwork.xlsx!L:L,QUOTIENT(ROW(A1371)-1,3)+2),artwork.xlsx!$N$1,"") &amp; """,",
 IF(AND(MOD(ROW(A1371)-1,3)=1,INDEX(artwork.xlsx!J:J,QUOTIENT(ROW(A1371)-1,3)+2)&lt;&gt;""),
SUBSTITUTE(    artwork.xlsx!$K$1&amp;": '\\n" &amp;
SUBSTITUTE(SUBSTITUTE(SUBSTITUTE(SUBSTITUTE(SUBSTITUTE(INDEX(artwork.xlsx!K:K,QUOTIENT(ROW(A1371)-1,3)+2),"'","\'"),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IF(MOD(ROW(A1371)-1,3)=2,"","")))</f>
        <v/>
      </c>
      <c r="J1376" t="s">
        <v>2088</v>
      </c>
      <c r="U1376" t="e">
        <f t="shared" si="45"/>
        <v>#VALUE!</v>
      </c>
      <c r="V1376" t="str">
        <f t="shared" si="46"/>
        <v xml:space="preserve"> frenchName: "Peur",  artwork: "http://wiki.dominionstrategy.com/images/0/09/FearArt.jpg"</v>
      </c>
    </row>
    <row r="1377" spans="1:22" x14ac:dyDescent="0.25">
      <c r="A1377" t="str">
        <f>IF(AND(MOD(ROW(A1372)-1,3)=0,INDEX(artwork.xlsx!G:G,QUOTIENT(ROW(A1372)-1,3)+2)&lt;&gt;""),"/* "&amp;INDEX(artwork.xlsx!G:G,QUOTIENT(ROW(A1372)-1,3)+2)&amp;" */","  ")&amp;
IF(AND(INDEX(artwork.xlsx!F:F,QUOTIENT(ROW(A1372)-1,3)+2)&lt;&gt;""),"/* "&amp;INDEX(artwork.xlsx!F:F,QUOTIENT(ROW(A1372)-1,3)+2)&amp;" */","  ")&amp;IF(AND(ISERROR(MATCH("},",B1377:B$5003,0)), ISERROR(MATCH("    ];",$A$5:A1373,0))),"];","")</f>
        <v xml:space="preserve">    </v>
      </c>
      <c r="B1377" t="str">
        <f t="shared" si="44"/>
        <v>{</v>
      </c>
      <c r="C1377" s="18" t="str">
        <f>IF(AND(MOD(ROW(A1372)-1,3)=0, INDEX(artwork.xlsx!J:J,QUOTIENT(ROW(A1372)-1,3)+2)&lt;&gt;""),
     artwork.xlsx!$H$1&amp;": """ &amp;SUBSTITUTE(INDEX(artwork.xlsx!H:H,QUOTIENT(ROW(A1372)-1,3)+2)," ","") &amp;""",  " &amp;
     artwork.xlsx!$J$1&amp; ": """ &amp; INDEX(artwork.xlsx!J:J,QUOTIENT(ROW(A1372)-1,3)+2) &amp;""",  " &amp;
     artwork.xlsx!$L$1&amp; ": """ &amp; SUBSTITUTE(IF(LEFT(INDEX(artwork.xlsx!L:L,QUOTIENT(ROW(A1372)-1,3)+2),4)="http","",artwork.xlsx!$M$1) &amp; INDEX(artwork.xlsx!L:L,QUOTIENT(ROW(A1372)-1,3)+2),artwork.xlsx!$N$1,"") &amp; """,",
 IF(AND(MOD(ROW(A1372)-1,3)=1,INDEX(artwork.xlsx!J:J,QUOTIENT(ROW(A1372)-1,3)+2)&lt;&gt;""),
SUBSTITUTE(    artwork.xlsx!$K$1&amp;": '\\n" &amp;
SUBSTITUTE(SUBSTITUTE(SUBSTITUTE(SUBSTITUTE(SUBSTITUTE(INDEX(artwork.xlsx!K:K,QUOTIENT(ROW(A1372)-1,3)+2),"'","\'"),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IF(MOD(ROW(A1372)-1,3)=2,"","")))</f>
        <v>id: "pouch",  frenchName: "Pochette",  artwork: "http://wiki.dominionstrategy.com/images/5/52/PouchArt.jpg",</v>
      </c>
      <c r="J1377" t="s">
        <v>1679</v>
      </c>
      <c r="K1377" t="s">
        <v>2279</v>
      </c>
      <c r="U1377" t="str">
        <f t="shared" si="45"/>
        <v>fear</v>
      </c>
      <c r="V1377" t="str">
        <f t="shared" si="46"/>
        <v>&lt;div class="landscape-text" style="top:6px;"&gt;&lt;div style="line-height:24px;"&gt;&lt;div style="display:inline;"&gt;&lt;div style="display:inline; font-size:18.5px;"&gt;Si vous avez au moins 5 cartes en main, défaussez une&lt;/div&gt;&lt;/div&gt;&lt;br&gt;&lt;div style="display:inline;"&gt;&lt;div style="display:inline; font-size:18.5px;"&gt;carte Action ou Trésor (à défaut, dévoilez votre main).&lt;/div&gt;&lt;/div&gt;&lt;br&gt;&lt;/div&gt;&lt;/div&gt;</v>
      </c>
    </row>
    <row r="1378" spans="1:22" ht="120" x14ac:dyDescent="0.25">
      <c r="A1378" t="str">
        <f>IF(AND(MOD(ROW(A1373)-1,3)=0,INDEX(artwork.xlsx!G:G,QUOTIENT(ROW(A1373)-1,3)+2)&lt;&gt;""),"/* "&amp;INDEX(artwork.xlsx!G:G,QUOTIENT(ROW(A1373)-1,3)+2)&amp;" */","  ")&amp;
IF(AND(INDEX(artwork.xlsx!F:F,QUOTIENT(ROW(A1373)-1,3)+2)&lt;&gt;""),"/* "&amp;INDEX(artwork.xlsx!F:F,QUOTIENT(ROW(A1373)-1,3)+2)&amp;" */","  ")&amp;IF(AND(ISERROR(MATCH("},",B1378:B$5003,0)), ISERROR(MATCH("    ];",$A$5:A1377,0))),"];","")</f>
        <v xml:space="preserve">    </v>
      </c>
      <c r="B1378" t="str">
        <f t="shared" si="44"/>
        <v/>
      </c>
      <c r="C1378" s="18" t="str">
        <f>IF(AND(MOD(ROW(A1373)-1,3)=0, INDEX(artwork.xlsx!J:J,QUOTIENT(ROW(A1373)-1,3)+2)&lt;&gt;""),
     artwork.xlsx!$H$1&amp;": """ &amp;SUBSTITUTE(INDEX(artwork.xlsx!H:H,QUOTIENT(ROW(A1373)-1,3)+2)," ","") &amp;""",  " &amp;
     artwork.xlsx!$J$1&amp; ": """ &amp; INDEX(artwork.xlsx!J:J,QUOTIENT(ROW(A1373)-1,3)+2) &amp;""",  " &amp;
     artwork.xlsx!$L$1&amp; ": """ &amp; SUBSTITUTE(IF(LEFT(INDEX(artwork.xlsx!L:L,QUOTIENT(ROW(A1373)-1,3)+2),4)="http","",artwork.xlsx!$M$1) &amp; INDEX(artwork.xlsx!L:L,QUOTIENT(ROW(A1373)-1,3)+2),artwork.xlsx!$N$1,"") &amp; """,",
 IF(AND(MOD(ROW(A1373)-1,3)=1,INDEX(artwork.xlsx!J:J,QUOTIENT(ROW(A1373)-1,3)+2)&lt;&gt;""),
SUBSTITUTE(    artwork.xlsx!$K$1&amp;": '\\n" &amp;
SUBSTITUTE(SUBSTITUTE(SUBSTITUTE(SUBSTITUTE(SUBSTITUTE(INDEX(artwork.xlsx!K:K,QUOTIENT(ROW(A1373)-1,3)+2),"'","\'"),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IF(MOD(ROW(A1373)-1,3)=2,"","")))</f>
        <v>text_html: '\
&lt;div class="card-text" style="top:73px;"&gt;&lt;div style="position: relative; left:-35px;top:-40px;"&gt;\
&lt;div class="card-text-coin-icon" style="transform:scale(0.5); top:0px; display: inline;"&gt;\
&lt;div class="card-text-coin-text-container" style="display:inline;"&gt;\
&lt;div class="card-text-coin-text" style="color: black; display:inline; top:8px;"&gt;1&lt;/div&gt;&lt;/div&gt;&lt;/div&gt;&lt;/div&gt;&lt;div style="position:relative; top:35px;"&gt;&lt;div style="font-weight: bold;"&gt;&lt;div style="line-height:19px;"&gt;\
&lt;div style="display:inline;"&gt;&lt;div style="display:inline; font-size:23px;"&gt;+1 Achat&lt;/div&gt;&lt;/div&gt;&lt;br&gt;\
&lt;/div&gt;&lt;/div&gt;&lt;/div&gt;&lt;/div&gt;'</v>
      </c>
      <c r="K1378" t="s">
        <v>2280</v>
      </c>
      <c r="U1378" t="e">
        <f t="shared" si="45"/>
        <v>#VALUE!</v>
      </c>
      <c r="V1378" t="e">
        <f t="shared" si="46"/>
        <v>#VALUE!</v>
      </c>
    </row>
    <row r="1379" spans="1:22" x14ac:dyDescent="0.25">
      <c r="A1379" t="str">
        <f>IF(AND(MOD(ROW(A1374)-1,3)=0,INDEX(artwork.xlsx!G:G,QUOTIENT(ROW(A1374)-1,3)+2)&lt;&gt;""),"/* "&amp;INDEX(artwork.xlsx!G:G,QUOTIENT(ROW(A1374)-1,3)+2)&amp;" */","  ")&amp;
IF(AND(INDEX(artwork.xlsx!F:F,QUOTIENT(ROW(A1374)-1,3)+2)&lt;&gt;""),"/* "&amp;INDEX(artwork.xlsx!F:F,QUOTIENT(ROW(A1374)-1,3)+2)&amp;" */","  ")&amp;IF(AND(ISERROR(MATCH("},",B1379:B$5003,0)), ISERROR(MATCH("    ];",$A$5:A1375,0))),"];","")</f>
        <v xml:space="preserve">    </v>
      </c>
      <c r="B1379" t="str">
        <f t="shared" si="44"/>
        <v>},</v>
      </c>
      <c r="C1379" s="18" t="str">
        <f>IF(AND(MOD(ROW(A1374)-1,3)=0, INDEX(artwork.xlsx!J:J,QUOTIENT(ROW(A1374)-1,3)+2)&lt;&gt;""),
     artwork.xlsx!$H$1&amp;": """ &amp;SUBSTITUTE(INDEX(artwork.xlsx!H:H,QUOTIENT(ROW(A1374)-1,3)+2)," ","") &amp;""",  " &amp;
     artwork.xlsx!$J$1&amp; ": """ &amp; INDEX(artwork.xlsx!J:J,QUOTIENT(ROW(A1374)-1,3)+2) &amp;""",  " &amp;
     artwork.xlsx!$L$1&amp; ": """ &amp; SUBSTITUTE(IF(LEFT(INDEX(artwork.xlsx!L:L,QUOTIENT(ROW(A1374)-1,3)+2),4)="http","",artwork.xlsx!$M$1) &amp; INDEX(artwork.xlsx!L:L,QUOTIENT(ROW(A1374)-1,3)+2),artwork.xlsx!$N$1,"") &amp; """,",
 IF(AND(MOD(ROW(A1374)-1,3)=1,INDEX(artwork.xlsx!J:J,QUOTIENT(ROW(A1374)-1,3)+2)&lt;&gt;""),
SUBSTITUTE(    artwork.xlsx!$K$1&amp;": '\\n" &amp;
SUBSTITUTE(SUBSTITUTE(SUBSTITUTE(SUBSTITUTE(SUBSTITUTE(INDEX(artwork.xlsx!K:K,QUOTIENT(ROW(A1374)-1,3)+2),"'","\'"),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IF(MOD(ROW(A1374)-1,3)=2,"","")))</f>
        <v/>
      </c>
      <c r="J1379" t="s">
        <v>2088</v>
      </c>
      <c r="U1379" t="e">
        <f t="shared" si="45"/>
        <v>#VALUE!</v>
      </c>
      <c r="V1379" t="str">
        <f t="shared" si="46"/>
        <v xml:space="preserve">  frenchName: "Avidité",  artwork: "http://wiki.dominionstrategy.com/images/f/f8/GreedArt.jpg"</v>
      </c>
    </row>
    <row r="1380" spans="1:22" x14ac:dyDescent="0.25">
      <c r="A1380" t="str">
        <f>IF(AND(MOD(ROW(A1375)-1,3)=0,INDEX(artwork.xlsx!G:G,QUOTIENT(ROW(A1375)-1,3)+2)&lt;&gt;""),"/* "&amp;INDEX(artwork.xlsx!G:G,QUOTIENT(ROW(A1375)-1,3)+2)&amp;" */","  ")&amp;
IF(AND(INDEX(artwork.xlsx!F:F,QUOTIENT(ROW(A1375)-1,3)+2)&lt;&gt;""),"/* "&amp;INDEX(artwork.xlsx!F:F,QUOTIENT(ROW(A1375)-1,3)+2)&amp;" */","  ")&amp;IF(AND(ISERROR(MATCH("},",B1380:B$5003,0)), ISERROR(MATCH("    ];",$A$5:A1376,0))),"];","")</f>
        <v xml:space="preserve">    </v>
      </c>
      <c r="B1380" t="str">
        <f t="shared" si="44"/>
        <v>{</v>
      </c>
      <c r="C1380" s="18" t="str">
        <f>IF(AND(MOD(ROW(A1375)-1,3)=0, INDEX(artwork.xlsx!J:J,QUOTIENT(ROW(A1375)-1,3)+2)&lt;&gt;""),
     artwork.xlsx!$H$1&amp;": """ &amp;SUBSTITUTE(INDEX(artwork.xlsx!H:H,QUOTIENT(ROW(A1375)-1,3)+2)," ","") &amp;""",  " &amp;
     artwork.xlsx!$J$1&amp; ": """ &amp; INDEX(artwork.xlsx!J:J,QUOTIENT(ROW(A1375)-1,3)+2) &amp;""",  " &amp;
     artwork.xlsx!$L$1&amp; ": """ &amp; SUBSTITUTE(IF(LEFT(INDEX(artwork.xlsx!L:L,QUOTIENT(ROW(A1375)-1,3)+2),4)="http","",artwork.xlsx!$M$1) &amp; INDEX(artwork.xlsx!L:L,QUOTIENT(ROW(A1375)-1,3)+2),artwork.xlsx!$N$1,"") &amp; """,",
 IF(AND(MOD(ROW(A1375)-1,3)=1,INDEX(artwork.xlsx!J:J,QUOTIENT(ROW(A1375)-1,3)+2)&lt;&gt;""),
SUBSTITUTE(    artwork.xlsx!$K$1&amp;": '\\n" &amp;
SUBSTITUTE(SUBSTITUTE(SUBSTITUTE(SUBSTITUTE(SUBSTITUTE(INDEX(artwork.xlsx!K:K,QUOTIENT(ROW(A1375)-1,3)+2),"'","\'"),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IF(MOD(ROW(A1375)-1,3)=2,"","")))</f>
        <v>id: "cursedgold",  frenchName: "Or maudit",  artwork: "http://wiki.dominionstrategy.com/images/c/c2/Cursed_GoldArt.jpg",</v>
      </c>
      <c r="J1380" t="s">
        <v>1679</v>
      </c>
      <c r="K1380" t="s">
        <v>2281</v>
      </c>
      <c r="U1380" t="str">
        <f t="shared" si="45"/>
        <v>greed</v>
      </c>
      <c r="V1380" t="str">
        <f t="shared" si="46"/>
        <v>&lt;div class="landscape-text" style="top:14px;"&gt;&lt;div style="display:inline;"&gt;&lt;div style="display:inline; font-size:26px;"&gt;Recevez un Cuivre sur votre pioche.&lt;/div&gt;&lt;/div&gt;&lt;br&gt;&lt;/div&gt;</v>
      </c>
    </row>
    <row r="1381" spans="1:22" ht="120" x14ac:dyDescent="0.25">
      <c r="A1381" t="str">
        <f>IF(AND(MOD(ROW(A1376)-1,3)=0,INDEX(artwork.xlsx!G:G,QUOTIENT(ROW(A1376)-1,3)+2)&lt;&gt;""),"/* "&amp;INDEX(artwork.xlsx!G:G,QUOTIENT(ROW(A1376)-1,3)+2)&amp;" */","  ")&amp;
IF(AND(INDEX(artwork.xlsx!F:F,QUOTIENT(ROW(A1376)-1,3)+2)&lt;&gt;""),"/* "&amp;INDEX(artwork.xlsx!F:F,QUOTIENT(ROW(A1376)-1,3)+2)&amp;" */","  ")&amp;IF(AND(ISERROR(MATCH("},",B1381:B$5003,0)), ISERROR(MATCH("    ];",$A$5:A1380,0))),"];","")</f>
        <v xml:space="preserve">    </v>
      </c>
      <c r="B1381" t="str">
        <f t="shared" si="44"/>
        <v/>
      </c>
      <c r="C1381" s="18" t="str">
        <f>IF(AND(MOD(ROW(A1376)-1,3)=0, INDEX(artwork.xlsx!J:J,QUOTIENT(ROW(A1376)-1,3)+2)&lt;&gt;""),
     artwork.xlsx!$H$1&amp;": """ &amp;SUBSTITUTE(INDEX(artwork.xlsx!H:H,QUOTIENT(ROW(A1376)-1,3)+2)," ","") &amp;""",  " &amp;
     artwork.xlsx!$J$1&amp; ": """ &amp; INDEX(artwork.xlsx!J:J,QUOTIENT(ROW(A1376)-1,3)+2) &amp;""",  " &amp;
     artwork.xlsx!$L$1&amp; ": """ &amp; SUBSTITUTE(IF(LEFT(INDEX(artwork.xlsx!L:L,QUOTIENT(ROW(A1376)-1,3)+2),4)="http","",artwork.xlsx!$M$1) &amp; INDEX(artwork.xlsx!L:L,QUOTIENT(ROW(A1376)-1,3)+2),artwork.xlsx!$N$1,"") &amp; """,",
 IF(AND(MOD(ROW(A1376)-1,3)=1,INDEX(artwork.xlsx!J:J,QUOTIENT(ROW(A1376)-1,3)+2)&lt;&gt;""),
SUBSTITUTE(    artwork.xlsx!$K$1&amp;": '\\n" &amp;
SUBSTITUTE(SUBSTITUTE(SUBSTITUTE(SUBSTITUTE(SUBSTITUTE(INDEX(artwork.xlsx!K:K,QUOTIENT(ROW(A1376)-1,3)+2),"'","\'"),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IF(MOD(ROW(A1376)-1,3)=2,"","")))</f>
        <v>text_html: '\
&lt;div class="card-text" style="top:55px;"&gt;&lt;div style="position: relative; left:-35px;top:-30px;"&gt;\
&lt;div class="card-text-coin-icon" style="transform:scale(0.5); top:0px; display: inline;"&gt;\
&lt;div class="card-text-coin-text-container" style="display:inline;"&gt;\
&lt;div class="card-text-coin-text" style="color: black; display:inline; top:8px;"&gt;3&lt;/div&gt;&lt;/div&gt;&lt;/div&gt;&lt;/div&gt;&lt;div style="position:relative; top:40px;"&gt;&lt;div style="line-height:20px;"&gt;\
&lt;div style="display:inline;"&gt;&lt;div style="display:inline; font-size:22px;"&gt;Quand vous jouez cette carte,&lt;/div&gt;&lt;/div&gt;&lt;br&gt;\
&lt;div style="display:inline;"&gt;&lt;div style="display:inline; font-size:22px;"&gt;recevez une Malédiction.&lt;/div&gt;&lt;/div&gt;&lt;br&gt;\
&lt;/div&gt;&lt;/div&gt;&lt;/div&gt;'</v>
      </c>
      <c r="K1381" t="s">
        <v>2282</v>
      </c>
      <c r="U1381" t="e">
        <f t="shared" si="45"/>
        <v>#VALUE!</v>
      </c>
      <c r="V1381" t="e">
        <f t="shared" si="46"/>
        <v>#VALUE!</v>
      </c>
    </row>
    <row r="1382" spans="1:22" x14ac:dyDescent="0.25">
      <c r="A1382" t="str">
        <f>IF(AND(MOD(ROW(A1377)-1,3)=0,INDEX(artwork.xlsx!G:G,QUOTIENT(ROW(A1377)-1,3)+2)&lt;&gt;""),"/* "&amp;INDEX(artwork.xlsx!G:G,QUOTIENT(ROW(A1377)-1,3)+2)&amp;" */","  ")&amp;
IF(AND(INDEX(artwork.xlsx!F:F,QUOTIENT(ROW(A1377)-1,3)+2)&lt;&gt;""),"/* "&amp;INDEX(artwork.xlsx!F:F,QUOTIENT(ROW(A1377)-1,3)+2)&amp;" */","  ")&amp;IF(AND(ISERROR(MATCH("},",B1382:B$5003,0)), ISERROR(MATCH("    ];",$A$5:A1378,0))),"];","")</f>
        <v xml:space="preserve">    </v>
      </c>
      <c r="B1382" t="str">
        <f t="shared" si="44"/>
        <v>},</v>
      </c>
      <c r="C1382" s="18" t="str">
        <f>IF(AND(MOD(ROW(A1377)-1,3)=0, INDEX(artwork.xlsx!J:J,QUOTIENT(ROW(A1377)-1,3)+2)&lt;&gt;""),
     artwork.xlsx!$H$1&amp;": """ &amp;SUBSTITUTE(INDEX(artwork.xlsx!H:H,QUOTIENT(ROW(A1377)-1,3)+2)," ","") &amp;""",  " &amp;
     artwork.xlsx!$J$1&amp; ": """ &amp; INDEX(artwork.xlsx!J:J,QUOTIENT(ROW(A1377)-1,3)+2) &amp;""",  " &amp;
     artwork.xlsx!$L$1&amp; ": """ &amp; SUBSTITUTE(IF(LEFT(INDEX(artwork.xlsx!L:L,QUOTIENT(ROW(A1377)-1,3)+2),4)="http","",artwork.xlsx!$M$1) &amp; INDEX(artwork.xlsx!L:L,QUOTIENT(ROW(A1377)-1,3)+2),artwork.xlsx!$N$1,"") &amp; """,",
 IF(AND(MOD(ROW(A1377)-1,3)=1,INDEX(artwork.xlsx!J:J,QUOTIENT(ROW(A1377)-1,3)+2)&lt;&gt;""),
SUBSTITUTE(    artwork.xlsx!$K$1&amp;": '\\n" &amp;
SUBSTITUTE(SUBSTITUTE(SUBSTITUTE(SUBSTITUTE(SUBSTITUTE(INDEX(artwork.xlsx!K:K,QUOTIENT(ROW(A1377)-1,3)+2),"'","\'"),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IF(MOD(ROW(A1377)-1,3)=2,"","")))</f>
        <v/>
      </c>
      <c r="J1382" t="s">
        <v>2088</v>
      </c>
      <c r="U1382" t="e">
        <f t="shared" si="45"/>
        <v>#VALUE!</v>
      </c>
      <c r="V1382" t="str">
        <f t="shared" si="46"/>
        <v>g",  frenchName: "Obsession",  artwork: "http://wiki.dominionstrategy.com/images/1/10/HauntingArt.jpg"</v>
      </c>
    </row>
    <row r="1383" spans="1:22" x14ac:dyDescent="0.25">
      <c r="A1383" t="str">
        <f>IF(AND(MOD(ROW(A1378)-1,3)=0,INDEX(artwork.xlsx!G:G,QUOTIENT(ROW(A1378)-1,3)+2)&lt;&gt;""),"/* "&amp;INDEX(artwork.xlsx!G:G,QUOTIENT(ROW(A1378)-1,3)+2)&amp;" */","  ")&amp;
IF(AND(INDEX(artwork.xlsx!F:F,QUOTIENT(ROW(A1378)-1,3)+2)&lt;&gt;""),"/* "&amp;INDEX(artwork.xlsx!F:F,QUOTIENT(ROW(A1378)-1,3)+2)&amp;" */","  ")&amp;IF(AND(ISERROR(MATCH("},",B1383:B$5003,0)), ISERROR(MATCH("    ];",$A$5:A1379,0))),"];","")</f>
        <v xml:space="preserve">  /* t */</v>
      </c>
      <c r="B1383" t="str">
        <f t="shared" si="44"/>
        <v>{</v>
      </c>
      <c r="C1383" s="18" t="str">
        <f>IF(AND(MOD(ROW(A1378)-1,3)=0, INDEX(artwork.xlsx!J:J,QUOTIENT(ROW(A1378)-1,3)+2)&lt;&gt;""),
     artwork.xlsx!$H$1&amp;": """ &amp;SUBSTITUTE(INDEX(artwork.xlsx!H:H,QUOTIENT(ROW(A1378)-1,3)+2)," ","") &amp;""",  " &amp;
     artwork.xlsx!$J$1&amp; ": """ &amp; INDEX(artwork.xlsx!J:J,QUOTIENT(ROW(A1378)-1,3)+2) &amp;""",  " &amp;
     artwork.xlsx!$L$1&amp; ": """ &amp; SUBSTITUTE(IF(LEFT(INDEX(artwork.xlsx!L:L,QUOTIENT(ROW(A1378)-1,3)+2),4)="http","",artwork.xlsx!$M$1) &amp; INDEX(artwork.xlsx!L:L,QUOTIENT(ROW(A1378)-1,3)+2),artwork.xlsx!$N$1,"") &amp; """,",
 IF(AND(MOD(ROW(A1378)-1,3)=1,INDEX(artwork.xlsx!J:J,QUOTIENT(ROW(A1378)-1,3)+2)&lt;&gt;""),
SUBSTITUTE(    artwork.xlsx!$K$1&amp;": '\\n" &amp;
SUBSTITUTE(SUBSTITUTE(SUBSTITUTE(SUBSTITUTE(SUBSTITUTE(INDEX(artwork.xlsx!K:K,QUOTIENT(ROW(A1378)-1,3)+2),"'","\'"),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IF(MOD(ROW(A1378)-1,3)=2,"","")))</f>
        <v>id: "luckycoin",  frenchName: "Porte-bonheur",  artwork: "http://wiki.dominionstrategy.com/images/f/fa/Lucky_CoinArt.jpg",</v>
      </c>
      <c r="J1383" t="s">
        <v>1679</v>
      </c>
      <c r="K1383" t="s">
        <v>2283</v>
      </c>
      <c r="U1383" t="str">
        <f t="shared" si="45"/>
        <v>haunting</v>
      </c>
      <c r="V1383" t="str">
        <f t="shared" si="46"/>
        <v>&lt;div class="landscape-text" style="top:6px;"&gt;&lt;div style="line-height:24px;"&gt;&lt;div style="display:inline;"&gt;&lt;div style="display:inline; font-size:26px;"&gt;Si vous avez au moins 4 cartes en main,&lt;/div&gt;&lt;/div&gt;&lt;br&gt;&lt;div style="display:inline;"&gt;&lt;div style="display:inline; font-size:26px;"&gt;placez-en une sur votre pioche.&lt;/div&gt;&lt;/div&gt;&lt;br&gt;&lt;/div&gt;&lt;/div&gt;</v>
      </c>
    </row>
    <row r="1384" spans="1:22" ht="120" x14ac:dyDescent="0.25">
      <c r="A1384" t="str">
        <f>IF(AND(MOD(ROW(A1379)-1,3)=0,INDEX(artwork.xlsx!G:G,QUOTIENT(ROW(A1379)-1,3)+2)&lt;&gt;""),"/* "&amp;INDEX(artwork.xlsx!G:G,QUOTIENT(ROW(A1379)-1,3)+2)&amp;" */","  ")&amp;
IF(AND(INDEX(artwork.xlsx!F:F,QUOTIENT(ROW(A1379)-1,3)+2)&lt;&gt;""),"/* "&amp;INDEX(artwork.xlsx!F:F,QUOTIENT(ROW(A1379)-1,3)+2)&amp;" */","  ")&amp;IF(AND(ISERROR(MATCH("},",B1384:B$5003,0)), ISERROR(MATCH("    ];",$A$5:A1383,0))),"];","")</f>
        <v xml:space="preserve">  /* t */</v>
      </c>
      <c r="B1384" t="str">
        <f t="shared" si="44"/>
        <v/>
      </c>
      <c r="C1384" s="18" t="str">
        <f>IF(AND(MOD(ROW(A1379)-1,3)=0, INDEX(artwork.xlsx!J:J,QUOTIENT(ROW(A1379)-1,3)+2)&lt;&gt;""),
     artwork.xlsx!$H$1&amp;": """ &amp;SUBSTITUTE(INDEX(artwork.xlsx!H:H,QUOTIENT(ROW(A1379)-1,3)+2)," ","") &amp;""",  " &amp;
     artwork.xlsx!$J$1&amp; ": """ &amp; INDEX(artwork.xlsx!J:J,QUOTIENT(ROW(A1379)-1,3)+2) &amp;""",  " &amp;
     artwork.xlsx!$L$1&amp; ": """ &amp; SUBSTITUTE(IF(LEFT(INDEX(artwork.xlsx!L:L,QUOTIENT(ROW(A1379)-1,3)+2),4)="http","",artwork.xlsx!$M$1) &amp; INDEX(artwork.xlsx!L:L,QUOTIENT(ROW(A1379)-1,3)+2),artwork.xlsx!$N$1,"") &amp; """,",
 IF(AND(MOD(ROW(A1379)-1,3)=1,INDEX(artwork.xlsx!J:J,QUOTIENT(ROW(A1379)-1,3)+2)&lt;&gt;""),
SUBSTITUTE(    artwork.xlsx!$K$1&amp;": '\\n" &amp;
SUBSTITUTE(SUBSTITUTE(SUBSTITUTE(SUBSTITUTE(SUBSTITUTE(INDEX(artwork.xlsx!K:K,QUOTIENT(ROW(A1379)-1,3)+2),"'","\'"),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IF(MOD(ROW(A1379)-1,3)=2,"","")))</f>
        <v>text_html: '\
&lt;div class="card-text" style="top:55px;"&gt;&lt;div style="position: relative; left:-35px;top:-30px;"&gt;\
&lt;div class="card-text-coin-icon" style="transform:scale(0.5); top:0px; display: inline;"&gt;\
&lt;div class="card-text-coin-text-container" style="display:inline;"&gt;\
&lt;div class="card-text-coin-text" style="color: black; display:inline; top:8px;"&gt;1&lt;/div&gt;&lt;/div&gt;&lt;/div&gt;&lt;/div&gt;&lt;div style="position:relative; top:40px;"&gt;&lt;div style="line-height:20px;"&gt;\
&lt;div style="display:inline;"&gt;&lt;div style="display:inline; font-size:22px;"&gt;Quand vous jouez cette carte,&lt;/div&gt;&lt;/div&gt;&lt;br&gt;\
&lt;div style="display:inline;"&gt;&lt;div style="display:inline; font-size:22px;"&gt;recevez un Argent.&lt;/div&gt;&lt;/div&gt;&lt;br&gt;\
&lt;/div&gt;&lt;/div&gt;&lt;/div&gt;'</v>
      </c>
      <c r="K1384" t="s">
        <v>2284</v>
      </c>
      <c r="U1384" t="e">
        <f t="shared" si="45"/>
        <v>#VALUE!</v>
      </c>
      <c r="V1384" t="e">
        <f t="shared" si="46"/>
        <v>#VALUE!</v>
      </c>
    </row>
    <row r="1385" spans="1:22" x14ac:dyDescent="0.25">
      <c r="A1385" t="str">
        <f>IF(AND(MOD(ROW(A1380)-1,3)=0,INDEX(artwork.xlsx!G:G,QUOTIENT(ROW(A1380)-1,3)+2)&lt;&gt;""),"/* "&amp;INDEX(artwork.xlsx!G:G,QUOTIENT(ROW(A1380)-1,3)+2)&amp;" */","  ")&amp;
IF(AND(INDEX(artwork.xlsx!F:F,QUOTIENT(ROW(A1380)-1,3)+2)&lt;&gt;""),"/* "&amp;INDEX(artwork.xlsx!F:F,QUOTIENT(ROW(A1380)-1,3)+2)&amp;" */","  ")&amp;IF(AND(ISERROR(MATCH("},",B1385:B$5003,0)), ISERROR(MATCH("    ];",$A$5:A1381,0))),"];","")</f>
        <v xml:space="preserve">  /* t */</v>
      </c>
      <c r="B1385" t="str">
        <f t="shared" si="44"/>
        <v>},</v>
      </c>
      <c r="C1385" s="18" t="str">
        <f>IF(AND(MOD(ROW(A1380)-1,3)=0, INDEX(artwork.xlsx!J:J,QUOTIENT(ROW(A1380)-1,3)+2)&lt;&gt;""),
     artwork.xlsx!$H$1&amp;": """ &amp;SUBSTITUTE(INDEX(artwork.xlsx!H:H,QUOTIENT(ROW(A1380)-1,3)+2)," ","") &amp;""",  " &amp;
     artwork.xlsx!$J$1&amp; ": """ &amp; INDEX(artwork.xlsx!J:J,QUOTIENT(ROW(A1380)-1,3)+2) &amp;""",  " &amp;
     artwork.xlsx!$L$1&amp; ": """ &amp; SUBSTITUTE(IF(LEFT(INDEX(artwork.xlsx!L:L,QUOTIENT(ROW(A1380)-1,3)+2),4)="http","",artwork.xlsx!$M$1) &amp; INDEX(artwork.xlsx!L:L,QUOTIENT(ROW(A1380)-1,3)+2),artwork.xlsx!$N$1,"") &amp; """,",
 IF(AND(MOD(ROW(A1380)-1,3)=1,INDEX(artwork.xlsx!J:J,QUOTIENT(ROW(A1380)-1,3)+2)&lt;&gt;""),
SUBSTITUTE(    artwork.xlsx!$K$1&amp;": '\\n" &amp;
SUBSTITUTE(SUBSTITUTE(SUBSTITUTE(SUBSTITUTE(SUBSTITUTE(INDEX(artwork.xlsx!K:K,QUOTIENT(ROW(A1380)-1,3)+2),"'","\'"),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IF(MOD(ROW(A1380)-1,3)=2,"","")))</f>
        <v/>
      </c>
      <c r="J1385" t="s">
        <v>2088</v>
      </c>
      <c r="U1385" t="e">
        <f t="shared" si="45"/>
        <v>#VALUE!</v>
      </c>
      <c r="V1385" t="str">
        <f t="shared" si="46"/>
        <v>",  frenchName: "Sauterelles",  artwork: "http://wiki.dominionstrategy.com/images/3/38/LocustsArt.jpg"</v>
      </c>
    </row>
    <row r="1386" spans="1:22" x14ac:dyDescent="0.25">
      <c r="A1386" t="str">
        <f>IF(AND(MOD(ROW(A1381)-1,3)=0,INDEX(artwork.xlsx!G:G,QUOTIENT(ROW(A1381)-1,3)+2)&lt;&gt;""),"/* "&amp;INDEX(artwork.xlsx!G:G,QUOTIENT(ROW(A1381)-1,3)+2)&amp;" */","  ")&amp;
IF(AND(INDEX(artwork.xlsx!F:F,QUOTIENT(ROW(A1381)-1,3)+2)&lt;&gt;""),"/* "&amp;INDEX(artwork.xlsx!F:F,QUOTIENT(ROW(A1381)-1,3)+2)&amp;" */","  ")&amp;IF(AND(ISERROR(MATCH("},",B1386:B$5003,0)), ISERROR(MATCH("    ];",$A$5:A1382,0))),"];","")</f>
        <v xml:space="preserve">    </v>
      </c>
      <c r="B1386" t="str">
        <f t="shared" si="44"/>
        <v>{</v>
      </c>
      <c r="C1386" s="18" t="str">
        <f>IF(AND(MOD(ROW(A1381)-1,3)=0, INDEX(artwork.xlsx!J:J,QUOTIENT(ROW(A1381)-1,3)+2)&lt;&gt;""),
     artwork.xlsx!$H$1&amp;": """ &amp;SUBSTITUTE(INDEX(artwork.xlsx!H:H,QUOTIENT(ROW(A1381)-1,3)+2)," ","") &amp;""",  " &amp;
     artwork.xlsx!$J$1&amp; ": """ &amp; INDEX(artwork.xlsx!J:J,QUOTIENT(ROW(A1381)-1,3)+2) &amp;""",  " &amp;
     artwork.xlsx!$L$1&amp; ": """ &amp; SUBSTITUTE(IF(LEFT(INDEX(artwork.xlsx!L:L,QUOTIENT(ROW(A1381)-1,3)+2),4)="http","",artwork.xlsx!$M$1) &amp; INDEX(artwork.xlsx!L:L,QUOTIENT(ROW(A1381)-1,3)+2),artwork.xlsx!$N$1,"") &amp; """,",
 IF(AND(MOD(ROW(A1381)-1,3)=1,INDEX(artwork.xlsx!J:J,QUOTIENT(ROW(A1381)-1,3)+2)&lt;&gt;""),
SUBSTITUTE(    artwork.xlsx!$K$1&amp;": '\\n" &amp;
SUBSTITUTE(SUBSTITUTE(SUBSTITUTE(SUBSTITUTE(SUBSTITUTE(INDEX(artwork.xlsx!K:K,QUOTIENT(ROW(A1381)-1,3)+2),"'","\'"),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IF(MOD(ROW(A1381)-1,3)=2,"","")))</f>
        <v>id: "willowisp",  frenchName: "Feux follet",  artwork: "http://wiki.dominionstrategy.com/images/b/bf/Will-o%27-WispArt.jpg",</v>
      </c>
      <c r="J1386" t="s">
        <v>1679</v>
      </c>
      <c r="K1386" t="s">
        <v>2285</v>
      </c>
      <c r="U1386" t="str">
        <f t="shared" si="45"/>
        <v>locusts</v>
      </c>
      <c r="V1386" t="str">
        <f t="shared" si="46"/>
        <v>&lt;div class="landscape-text" style="top:0px;"&gt;&lt;div style="line-height:18px;"&gt;&lt;div style="display:inline;"&gt;&lt;div style="display:inline; font-size:18px;"&gt;Écartez la carte du dessus de votre pioche. Si c'est un&lt;/div&gt;&lt;/div&gt;&lt;br&gt;&lt;div style="display:inline;"&gt;&lt;div style="display:inline; font-size:18px;"&gt;Cuivre ou un Domaine, recevez une Malédiction. Sinon,&lt;/div&gt;&lt;/div&gt;&lt;br&gt;&lt;div style="display:inline;"&gt;&lt;div style="display:inline; font-size:18px;"&gt;recevez une carte moins chère ayant un type en commun.&lt;/div&gt;&lt;/div&gt;&lt;br&gt;&lt;/div&gt;&lt;/div&gt;</v>
      </c>
    </row>
    <row r="1387" spans="1:22" ht="210" x14ac:dyDescent="0.25">
      <c r="A1387" t="str">
        <f>IF(AND(MOD(ROW(A1382)-1,3)=0,INDEX(artwork.xlsx!G:G,QUOTIENT(ROW(A1382)-1,3)+2)&lt;&gt;""),"/* "&amp;INDEX(artwork.xlsx!G:G,QUOTIENT(ROW(A1382)-1,3)+2)&amp;" */","  ")&amp;
IF(AND(INDEX(artwork.xlsx!F:F,QUOTIENT(ROW(A1382)-1,3)+2)&lt;&gt;""),"/* "&amp;INDEX(artwork.xlsx!F:F,QUOTIENT(ROW(A1382)-1,3)+2)&amp;" */","  ")&amp;IF(AND(ISERROR(MATCH("},",B1387:B$5003,0)), ISERROR(MATCH("    ];",$A$5:A1386,0))),"];","")</f>
        <v xml:space="preserve">    </v>
      </c>
      <c r="B1387" t="str">
        <f t="shared" si="44"/>
        <v/>
      </c>
      <c r="C1387" s="18" t="str">
        <f>IF(AND(MOD(ROW(A1382)-1,3)=0, INDEX(artwork.xlsx!J:J,QUOTIENT(ROW(A1382)-1,3)+2)&lt;&gt;""),
     artwork.xlsx!$H$1&amp;": """ &amp;SUBSTITUTE(INDEX(artwork.xlsx!H:H,QUOTIENT(ROW(A1382)-1,3)+2)," ","") &amp;""",  " &amp;
     artwork.xlsx!$J$1&amp; ": """ &amp; INDEX(artwork.xlsx!J:J,QUOTIENT(ROW(A1382)-1,3)+2) &amp;""",  " &amp;
     artwork.xlsx!$L$1&amp; ": """ &amp; SUBSTITUTE(IF(LEFT(INDEX(artwork.xlsx!L:L,QUOTIENT(ROW(A1382)-1,3)+2),4)="http","",artwork.xlsx!$M$1) &amp; INDEX(artwork.xlsx!L:L,QUOTIENT(ROW(A1382)-1,3)+2),artwork.xlsx!$N$1,"") &amp; """,",
 IF(AND(MOD(ROW(A1382)-1,3)=1,INDEX(artwork.xlsx!J:J,QUOTIENT(ROW(A1382)-1,3)+2)&lt;&gt;""),
SUBSTITUTE(    artwork.xlsx!$K$1&amp;": '\\n" &amp;
SUBSTITUTE(SUBSTITUTE(SUBSTITUTE(SUBSTITUTE(SUBSTITUTE(INDEX(artwork.xlsx!K:K,QUOTIENT(ROW(A1382)-1,3)+2),"'","\'"),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IF(MOD(ROW(A1382)-1,3)=2,"","")))</f>
        <v>text_html: '\
&lt;div class="card-text" style="top:10px;"&gt;&lt;div style="position:relative; top:0px;"&gt;&lt;div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&lt;/div&gt;&lt;/div&gt;&lt;/div&gt;&lt;div style="position:relative; top:5px;"&gt;&lt;div style="line-height:21px;"&gt;\
&lt;div style="display:inline;"&gt;&lt;div style="display:inline; font-size:21px;"&gt;Dévoilez la carte du haut de&lt;/div&gt;&lt;/div&gt;&lt;br&gt;\
&lt;div style="display:inline;"&gt;&lt;div style="display:inline; font-size:21px;"&gt;votre pioche. Si elle coûte      &lt;/div&gt;&lt;/div&gt;&lt;br&gt;\
&lt;div style="display:inline;"&gt;&lt;div style="display:inline; font-size:21px;"&gt;ou moins, prenez-la en main.&lt;/div&gt;&lt;/div&gt;&lt;br&gt;\
&lt;/div&gt;&lt;/div&gt;\
&lt;div class="card-text-coin-icon" style="transform:scale(0.21); top:89px; display: inline;left:242px;"&gt;\
&lt;div class="card-text-coin-text-container" style="display:inline;"&gt;\
&lt;div class="card-text-coin-text" style="color: black; display:inline; top:8px;"&gt;2&lt;/div&gt;&lt;/div&gt;&lt;/div&gt;&lt;div class="card-text" style="position:absolute; top:135px;"&gt;&lt;div style="line-height:19px;"&gt;\
&lt;div style="display:inline;"&gt;&lt;div style="display:inline; font-size:19px;"&gt;&lt;div style="display: inline; font-style: italic;"&gt;(Ne fait pas partie de la réserve.)&lt;/div&gt;&lt;/div&gt;&lt;/div&gt;&lt;br&gt;\
&lt;/div&gt;&lt;/div&gt;&lt;/div&gt;'</v>
      </c>
      <c r="K1387" t="s">
        <v>2286</v>
      </c>
      <c r="U1387" t="e">
        <f t="shared" si="45"/>
        <v>#VALUE!</v>
      </c>
      <c r="V1387" t="e">
        <f t="shared" si="46"/>
        <v>#VALUE!</v>
      </c>
    </row>
    <row r="1388" spans="1:22" x14ac:dyDescent="0.25">
      <c r="A1388" t="str">
        <f>IF(AND(MOD(ROW(A1383)-1,3)=0,INDEX(artwork.xlsx!G:G,QUOTIENT(ROW(A1383)-1,3)+2)&lt;&gt;""),"/* "&amp;INDEX(artwork.xlsx!G:G,QUOTIENT(ROW(A1383)-1,3)+2)&amp;" */","  ")&amp;
IF(AND(INDEX(artwork.xlsx!F:F,QUOTIENT(ROW(A1383)-1,3)+2)&lt;&gt;""),"/* "&amp;INDEX(artwork.xlsx!F:F,QUOTIENT(ROW(A1383)-1,3)+2)&amp;" */","  ")&amp;IF(AND(ISERROR(MATCH("},",B1388:B$5003,0)), ISERROR(MATCH("    ];",$A$5:A1384,0))),"];","")</f>
        <v xml:space="preserve">    </v>
      </c>
      <c r="B1388" t="str">
        <f t="shared" si="44"/>
        <v>},</v>
      </c>
      <c r="C1388" s="18" t="str">
        <f>IF(AND(MOD(ROW(A1383)-1,3)=0, INDEX(artwork.xlsx!J:J,QUOTIENT(ROW(A1383)-1,3)+2)&lt;&gt;""),
     artwork.xlsx!$H$1&amp;": """ &amp;SUBSTITUTE(INDEX(artwork.xlsx!H:H,QUOTIENT(ROW(A1383)-1,3)+2)," ","") &amp;""",  " &amp;
     artwork.xlsx!$J$1&amp; ": """ &amp; INDEX(artwork.xlsx!J:J,QUOTIENT(ROW(A1383)-1,3)+2) &amp;""",  " &amp;
     artwork.xlsx!$L$1&amp; ": """ &amp; SUBSTITUTE(IF(LEFT(INDEX(artwork.xlsx!L:L,QUOTIENT(ROW(A1383)-1,3)+2),4)="http","",artwork.xlsx!$M$1) &amp; INDEX(artwork.xlsx!L:L,QUOTIENT(ROW(A1383)-1,3)+2),artwork.xlsx!$N$1,"") &amp; """,",
 IF(AND(MOD(ROW(A1383)-1,3)=1,INDEX(artwork.xlsx!J:J,QUOTIENT(ROW(A1383)-1,3)+2)&lt;&gt;""),
SUBSTITUTE(    artwork.xlsx!$K$1&amp;": '\\n" &amp;
SUBSTITUTE(SUBSTITUTE(SUBSTITUTE(SUBSTITUTE(SUBSTITUTE(INDEX(artwork.xlsx!K:K,QUOTIENT(ROW(A1383)-1,3)+2),"'","\'"),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IF(MOD(ROW(A1383)-1,3)=2,"","")))</f>
        <v/>
      </c>
      <c r="J1388" t="s">
        <v>2088</v>
      </c>
      <c r="U1388" t="e">
        <f t="shared" si="45"/>
        <v>#VALUE!</v>
      </c>
      <c r="V1388" t="str">
        <f t="shared" si="46"/>
        <v>,  frenchName: "Détresse",  artwork: "http://wiki.dominionstrategy.com/images/c/ce/MiseryArt.jpg"</v>
      </c>
    </row>
    <row r="1389" spans="1:22" x14ac:dyDescent="0.25">
      <c r="A1389" t="str">
        <f>IF(AND(MOD(ROW(A1384)-1,3)=0,INDEX(artwork.xlsx!G:G,QUOTIENT(ROW(A1384)-1,3)+2)&lt;&gt;""),"/* "&amp;INDEX(artwork.xlsx!G:G,QUOTIENT(ROW(A1384)-1,3)+2)&amp;" */","  ")&amp;
IF(AND(INDEX(artwork.xlsx!F:F,QUOTIENT(ROW(A1384)-1,3)+2)&lt;&gt;""),"/* "&amp;INDEX(artwork.xlsx!F:F,QUOTIENT(ROW(A1384)-1,3)+2)&amp;" */","  ")&amp;IF(AND(ISERROR(MATCH("},",B1389:B$5003,0)), ISERROR(MATCH("    ];",$A$5:A1385,0))),"];","")</f>
        <v xml:space="preserve">    </v>
      </c>
      <c r="B1389" t="str">
        <f t="shared" si="44"/>
        <v>{</v>
      </c>
      <c r="C1389" s="18" t="str">
        <f>IF(AND(MOD(ROW(A1384)-1,3)=0, INDEX(artwork.xlsx!J:J,QUOTIENT(ROW(A1384)-1,3)+2)&lt;&gt;""),
     artwork.xlsx!$H$1&amp;": """ &amp;SUBSTITUTE(INDEX(artwork.xlsx!H:H,QUOTIENT(ROW(A1384)-1,3)+2)," ","") &amp;""",  " &amp;
     artwork.xlsx!$J$1&amp; ": """ &amp; INDEX(artwork.xlsx!J:J,QUOTIENT(ROW(A1384)-1,3)+2) &amp;""",  " &amp;
     artwork.xlsx!$L$1&amp; ": """ &amp; SUBSTITUTE(IF(LEFT(INDEX(artwork.xlsx!L:L,QUOTIENT(ROW(A1384)-1,3)+2),4)="http","",artwork.xlsx!$M$1) &amp; INDEX(artwork.xlsx!L:L,QUOTIENT(ROW(A1384)-1,3)+2),artwork.xlsx!$N$1,"") &amp; """,",
 IF(AND(MOD(ROW(A1384)-1,3)=1,INDEX(artwork.xlsx!J:J,QUOTIENT(ROW(A1384)-1,3)+2)&lt;&gt;""),
SUBSTITUTE(    artwork.xlsx!$K$1&amp;": '\\n" &amp;
SUBSTITUTE(SUBSTITUTE(SUBSTITUTE(SUBSTITUTE(SUBSTITUTE(INDEX(artwork.xlsx!K:K,QUOTIENT(ROW(A1384)-1,3)+2),"'","\'"),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IF(MOD(ROW(A1384)-1,3)=2,"","")))</f>
        <v>id: "wish",  frenchName: "Vœu",  artwork: "http://wiki.dominionstrategy.com/images/4/4d/WishArt.jpg",</v>
      </c>
      <c r="J1389" t="s">
        <v>1679</v>
      </c>
      <c r="K1389" t="s">
        <v>2287</v>
      </c>
      <c r="U1389" t="str">
        <f t="shared" si="45"/>
        <v>misery</v>
      </c>
      <c r="V1389" t="str">
        <f t="shared" si="46"/>
        <v>&lt;div class="landscape-text" style="top:0px;"&gt;&lt;div style="line-height:20px;"&gt;&lt;div style="display:inline;"&gt;&lt;div style="display:inline; font-size:20px;"&gt;Si c'est votre première Détresse de la partie&lt;/div&gt;&lt;/div&gt;&lt;br&gt;&lt;div style="display:inline;"&gt;&lt;div style="display:inline; font-size:20px;"&gt;prenez «En détresse». Sinon, retournez-le&lt;/div&gt;&lt;/div&gt;&lt;br&gt;&lt;div style="display:inline;"&gt;&lt;div style="display:inline; font-size:20px;"&gt; du côté «En grande détresse».&lt;/div&gt;&lt;/div&gt;&lt;br&gt;&lt;/div&gt;&lt;/div&gt;</v>
      </c>
    </row>
    <row r="1390" spans="1:22" ht="195" x14ac:dyDescent="0.25">
      <c r="A1390" t="str">
        <f>IF(AND(MOD(ROW(A1385)-1,3)=0,INDEX(artwork.xlsx!G:G,QUOTIENT(ROW(A1385)-1,3)+2)&lt;&gt;""),"/* "&amp;INDEX(artwork.xlsx!G:G,QUOTIENT(ROW(A1385)-1,3)+2)&amp;" */","  ")&amp;
IF(AND(INDEX(artwork.xlsx!F:F,QUOTIENT(ROW(A1385)-1,3)+2)&lt;&gt;""),"/* "&amp;INDEX(artwork.xlsx!F:F,QUOTIENT(ROW(A1385)-1,3)+2)&amp;" */","  ")&amp;IF(AND(ISERROR(MATCH("},",B1390:B$5003,0)), ISERROR(MATCH("    ];",$A$5:A1389,0))),"];","")</f>
        <v xml:space="preserve">    </v>
      </c>
      <c r="B1390" t="str">
        <f t="shared" si="44"/>
        <v/>
      </c>
      <c r="C1390" s="18" t="str">
        <f>IF(AND(MOD(ROW(A1385)-1,3)=0, INDEX(artwork.xlsx!J:J,QUOTIENT(ROW(A1385)-1,3)+2)&lt;&gt;""),
     artwork.xlsx!$H$1&amp;": """ &amp;SUBSTITUTE(INDEX(artwork.xlsx!H:H,QUOTIENT(ROW(A1385)-1,3)+2)," ","") &amp;""",  " &amp;
     artwork.xlsx!$J$1&amp; ": """ &amp; INDEX(artwork.xlsx!J:J,QUOTIENT(ROW(A1385)-1,3)+2) &amp;""",  " &amp;
     artwork.xlsx!$L$1&amp; ": """ &amp; SUBSTITUTE(IF(LEFT(INDEX(artwork.xlsx!L:L,QUOTIENT(ROW(A1385)-1,3)+2),4)="http","",artwork.xlsx!$M$1) &amp; INDEX(artwork.xlsx!L:L,QUOTIENT(ROW(A1385)-1,3)+2),artwork.xlsx!$N$1,"") &amp; """,",
 IF(AND(MOD(ROW(A1385)-1,3)=1,INDEX(artwork.xlsx!J:J,QUOTIENT(ROW(A1385)-1,3)+2)&lt;&gt;""),
SUBSTITUTE(    artwork.xlsx!$K$1&amp;": '\\n" &amp;
SUBSTITUTE(SUBSTITUTE(SUBSTITUTE(SUBSTITUTE(SUBSTITUTE(INDEX(artwork.xlsx!K:K,QUOTIENT(ROW(A1385)-1,3)+2),"'","\'"),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IF(MOD(ROW(A1385)-1,3)=2,"","")))</f>
        <v>text_html: '\
&lt;div class="card-text" style="top:20px;"&gt;&lt;div style="position:relative; top:0px;"&gt;&lt;div style="font-weight: bold;"&gt;\
&lt;div style="display:inline;"&gt;&lt;div style="display:inline; font-size:28px;"&gt;+1 Action&lt;/div&gt;&lt;/div&gt;&lt;br&gt;\
&lt;/div&gt;&lt;/div&gt;&lt;div style="position:relative; top:15px;"&gt;&lt;div style="line-height:19px;"&gt;\
&lt;div style="display:inline;"&gt;&lt;div style="display:inline; font-size:19px;"&gt;Retournez cette carte sur sa pile.&lt;/div&gt;&lt;/div&gt;&lt;br&gt;\
&lt;div style="display:inline;"&gt;&lt;div style="display:inline; font-size:19px;"&gt;Dans ce cas, recevez en main une&lt;/div&gt;&lt;/div&gt;&lt;br&gt;\
&lt;div style="display:inline;"&gt;&lt;div style="display:inline; font-size:19px;"&gt;carte coûtant jusqu\'à      .&lt;/div&gt;&lt;/div&gt;&lt;br&gt;\
&lt;/div&gt;&lt;/div&gt;\
&lt;div class="card-text-coin-icon" style="transform:scale(0.19); top:92px; display: inline;left:206px;"&gt;\
&lt;div class="card-text-coin-text-container" style="display:inline;"&gt;\
&lt;div class="card-text-coin-text" style="color: black; display:inline; top:8px;"&gt;6&lt;/div&gt;&lt;/div&gt;&lt;/div&gt;&lt;div class="card-text" style="position:absolute; top:125px;"&gt;&lt;div style="line-height:19px;"&gt;\
&lt;div style="display:inline;"&gt;&lt;div style="display:inline; font-size:19px;"&gt;&lt;div style="display: inline; font-style: italic;"&gt;(Ne fait pas partie de la réserve.)&lt;/div&gt;&lt;/div&gt;&lt;/div&gt;&lt;br&gt;\
&lt;/div&gt;&lt;/div&gt;&lt;/div&gt;'</v>
      </c>
      <c r="K1390" t="s">
        <v>2288</v>
      </c>
      <c r="U1390" t="e">
        <f t="shared" si="45"/>
        <v>#VALUE!</v>
      </c>
      <c r="V1390" t="e">
        <f t="shared" si="46"/>
        <v>#VALUE!</v>
      </c>
    </row>
    <row r="1391" spans="1:22" x14ac:dyDescent="0.25">
      <c r="A1391" t="str">
        <f>IF(AND(MOD(ROW(A1386)-1,3)=0,INDEX(artwork.xlsx!G:G,QUOTIENT(ROW(A1386)-1,3)+2)&lt;&gt;""),"/* "&amp;INDEX(artwork.xlsx!G:G,QUOTIENT(ROW(A1386)-1,3)+2)&amp;" */","  ")&amp;
IF(AND(INDEX(artwork.xlsx!F:F,QUOTIENT(ROW(A1386)-1,3)+2)&lt;&gt;""),"/* "&amp;INDEX(artwork.xlsx!F:F,QUOTIENT(ROW(A1386)-1,3)+2)&amp;" */","  ")&amp;IF(AND(ISERROR(MATCH("},",B1391:B$5003,0)), ISERROR(MATCH("    ];",$A$5:A1387,0))),"];","")</f>
        <v xml:space="preserve">    </v>
      </c>
      <c r="B1391" t="str">
        <f t="shared" si="44"/>
        <v>},</v>
      </c>
      <c r="C1391" s="18" t="str">
        <f>IF(AND(MOD(ROW(A1386)-1,3)=0, INDEX(artwork.xlsx!J:J,QUOTIENT(ROW(A1386)-1,3)+2)&lt;&gt;""),
     artwork.xlsx!$H$1&amp;": """ &amp;SUBSTITUTE(INDEX(artwork.xlsx!H:H,QUOTIENT(ROW(A1386)-1,3)+2)," ","") &amp;""",  " &amp;
     artwork.xlsx!$J$1&amp; ": """ &amp; INDEX(artwork.xlsx!J:J,QUOTIENT(ROW(A1386)-1,3)+2) &amp;""",  " &amp;
     artwork.xlsx!$L$1&amp; ": """ &amp; SUBSTITUTE(IF(LEFT(INDEX(artwork.xlsx!L:L,QUOTIENT(ROW(A1386)-1,3)+2),4)="http","",artwork.xlsx!$M$1) &amp; INDEX(artwork.xlsx!L:L,QUOTIENT(ROW(A1386)-1,3)+2),artwork.xlsx!$N$1,"") &amp; """,",
 IF(AND(MOD(ROW(A1386)-1,3)=1,INDEX(artwork.xlsx!J:J,QUOTIENT(ROW(A1386)-1,3)+2)&lt;&gt;""),
SUBSTITUTE(    artwork.xlsx!$K$1&amp;": '\\n" &amp;
SUBSTITUTE(SUBSTITUTE(SUBSTITUTE(SUBSTITUTE(SUBSTITUTE(INDEX(artwork.xlsx!K:K,QUOTIENT(ROW(A1386)-1,3)+2),"'","\'"),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IF(MOD(ROW(A1386)-1,3)=2,"","")))</f>
        <v/>
      </c>
      <c r="J1391" t="s">
        <v>2088</v>
      </c>
      <c r="U1391" t="e">
        <f t="shared" si="45"/>
        <v>#VALUE!</v>
      </c>
      <c r="V1391" t="str">
        <f t="shared" si="46"/>
        <v>,  frenchName: "Peste",  artwork: "http://wiki.dominionstrategy.com/images/1/1d/PlagueArt.jpg"</v>
      </c>
    </row>
    <row r="1392" spans="1:22" x14ac:dyDescent="0.25">
      <c r="A1392" t="str">
        <f>IF(AND(MOD(ROW(A1387)-1,3)=0,INDEX(artwork.xlsx!G:G,QUOTIENT(ROW(A1387)-1,3)+2)&lt;&gt;""),"/* "&amp;INDEX(artwork.xlsx!G:G,QUOTIENT(ROW(A1387)-1,3)+2)&amp;" */","  ")&amp;
IF(AND(INDEX(artwork.xlsx!F:F,QUOTIENT(ROW(A1387)-1,3)+2)&lt;&gt;""),"/* "&amp;INDEX(artwork.xlsx!F:F,QUOTIENT(ROW(A1387)-1,3)+2)&amp;" */","  ")&amp;IF(AND(ISERROR(MATCH("},",B1392:B$5003,0)), ISERROR(MATCH("    ];",$A$5:A1388,0))),"];","")</f>
        <v xml:space="preserve">    </v>
      </c>
      <c r="B1392" t="str">
        <f t="shared" si="44"/>
        <v>{</v>
      </c>
      <c r="C1392" s="18" t="str">
        <f>IF(AND(MOD(ROW(A1387)-1,3)=0, INDEX(artwork.xlsx!J:J,QUOTIENT(ROW(A1387)-1,3)+2)&lt;&gt;""),
     artwork.xlsx!$H$1&amp;": """ &amp;SUBSTITUTE(INDEX(artwork.xlsx!H:H,QUOTIENT(ROW(A1387)-1,3)+2)," ","") &amp;""",  " &amp;
     artwork.xlsx!$J$1&amp; ": """ &amp; INDEX(artwork.xlsx!J:J,QUOTIENT(ROW(A1387)-1,3)+2) &amp;""",  " &amp;
     artwork.xlsx!$L$1&amp; ": """ &amp; SUBSTITUTE(IF(LEFT(INDEX(artwork.xlsx!L:L,QUOTIENT(ROW(A1387)-1,3)+2),4)="http","",artwork.xlsx!$M$1) &amp; INDEX(artwork.xlsx!L:L,QUOTIENT(ROW(A1387)-1,3)+2),artwork.xlsx!$N$1,"") &amp; """,",
 IF(AND(MOD(ROW(A1387)-1,3)=1,INDEX(artwork.xlsx!J:J,QUOTIENT(ROW(A1387)-1,3)+2)&lt;&gt;""),
SUBSTITUTE(    artwork.xlsx!$K$1&amp;": '\\n" &amp;
SUBSTITUTE(SUBSTITUTE(SUBSTITUTE(SUBSTITUTE(SUBSTITUTE(INDEX(artwork.xlsx!K:K,QUOTIENT(ROW(A1387)-1,3)+2),"'","\'"),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IF(MOD(ROW(A1387)-1,3)=2,"","")))</f>
        <v>id: "bat",  frenchName: "Chauve-souris",  artwork: "http://wiki.dominionstrategy.com/images/f/f0/BatArt.jpg",</v>
      </c>
      <c r="J1392" t="s">
        <v>1679</v>
      </c>
      <c r="K1392" t="s">
        <v>2289</v>
      </c>
      <c r="U1392" t="str">
        <f t="shared" si="45"/>
        <v>plague</v>
      </c>
      <c r="V1392" t="str">
        <f t="shared" si="46"/>
        <v>&lt;div class="landscape-text" style="top:14px;"&gt;&lt;div style="display:inline;"&gt;&lt;div style="display:inline; font-size:26px;"&gt;Recevez une Malédiction en main.&lt;/div&gt;&lt;/div&gt;&lt;br&gt;&lt;/div&gt;</v>
      </c>
    </row>
    <row r="1393" spans="1:22" ht="120" x14ac:dyDescent="0.25">
      <c r="A1393" t="str">
        <f>IF(AND(MOD(ROW(A1388)-1,3)=0,INDEX(artwork.xlsx!G:G,QUOTIENT(ROW(A1388)-1,3)+2)&lt;&gt;""),"/* "&amp;INDEX(artwork.xlsx!G:G,QUOTIENT(ROW(A1388)-1,3)+2)&amp;" */","  ")&amp;
IF(AND(INDEX(artwork.xlsx!F:F,QUOTIENT(ROW(A1388)-1,3)+2)&lt;&gt;""),"/* "&amp;INDEX(artwork.xlsx!F:F,QUOTIENT(ROW(A1388)-1,3)+2)&amp;" */","  ")&amp;IF(AND(ISERROR(MATCH("},",B1393:B$5003,0)), ISERROR(MATCH("    ];",$A$5:A1392,0))),"];","")</f>
        <v xml:space="preserve">    </v>
      </c>
      <c r="B1393" t="str">
        <f t="shared" si="44"/>
        <v/>
      </c>
      <c r="C1393" s="18" t="str">
        <f>IF(AND(MOD(ROW(A1388)-1,3)=0, INDEX(artwork.xlsx!J:J,QUOTIENT(ROW(A1388)-1,3)+2)&lt;&gt;""),
     artwork.xlsx!$H$1&amp;": """ &amp;SUBSTITUTE(INDEX(artwork.xlsx!H:H,QUOTIENT(ROW(A1388)-1,3)+2)," ","") &amp;""",  " &amp;
     artwork.xlsx!$J$1&amp; ": """ &amp; INDEX(artwork.xlsx!J:J,QUOTIENT(ROW(A1388)-1,3)+2) &amp;""",  " &amp;
     artwork.xlsx!$L$1&amp; ": """ &amp; SUBSTITUTE(IF(LEFT(INDEX(artwork.xlsx!L:L,QUOTIENT(ROW(A1388)-1,3)+2),4)="http","",artwork.xlsx!$M$1) &amp; INDEX(artwork.xlsx!L:L,QUOTIENT(ROW(A1388)-1,3)+2),artwork.xlsx!$N$1,"") &amp; """,",
 IF(AND(MOD(ROW(A1388)-1,3)=1,INDEX(artwork.xlsx!J:J,QUOTIENT(ROW(A1388)-1,3)+2)&lt;&gt;""),
SUBSTITUTE(    artwork.xlsx!$K$1&amp;": '\\n" &amp;
SUBSTITUTE(SUBSTITUTE(SUBSTITUTE(SUBSTITUTE(SUBSTITUTE(INDEX(artwork.xlsx!K:K,QUOTIENT(ROW(A1388)-1,3)+2),"'","\'"),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IF(MOD(ROW(A1388)-1,3)=2,"","")))</f>
        <v>text_html: '\
&lt;div class="card-text" style="top:20px;"&gt;&lt;div style="position:relative; top:15px;"&gt;&lt;div style="line-height:19px;"&gt;\
&lt;div style="display:inline;"&gt;&lt;div style="display:inline; font-size:19px;"&gt;Écartez jusqu\'à 2 cartes de votre&lt;/div&gt;&lt;/div&gt;&lt;br&gt;\
&lt;div style="display:inline;"&gt;&lt;div style="display:inline; font-size:19px;"&gt;main. Si vous en avez écarté au&lt;/div&gt;&lt;/div&gt;&lt;br&gt;\
&lt;div style="display:inline;"&gt;&lt;div style="display:inline; font-size:19px;"&gt;moins une, échangez cette carte&lt;/div&gt;&lt;/div&gt;&lt;br&gt;\
&lt;div style="display:inline;"&gt;&lt;div style="display:inline; font-size:19px;"&gt;contre un Vampire.&lt;/div&gt;&lt;/div&gt;&lt;br&gt;\
&lt;div style="display:inline;"&gt;&lt;div style="display:inline; font-size:19px;"&gt;&lt;div style="display: inline; font-style: italic;"&gt;(Ne fait pas partie de la réserve.)&lt;/div&gt;&lt;/div&gt;&lt;/div&gt;&lt;br&gt;\
&lt;/div&gt;&lt;/div&gt;&lt;/div&gt;'</v>
      </c>
      <c r="K1393" t="s">
        <v>2290</v>
      </c>
      <c r="U1393" t="e">
        <f t="shared" si="45"/>
        <v>#VALUE!</v>
      </c>
      <c r="V1393" t="e">
        <f t="shared" si="46"/>
        <v>#VALUE!</v>
      </c>
    </row>
    <row r="1394" spans="1:22" x14ac:dyDescent="0.25">
      <c r="A1394" t="str">
        <f>IF(AND(MOD(ROW(A1389)-1,3)=0,INDEX(artwork.xlsx!G:G,QUOTIENT(ROW(A1389)-1,3)+2)&lt;&gt;""),"/* "&amp;INDEX(artwork.xlsx!G:G,QUOTIENT(ROW(A1389)-1,3)+2)&amp;" */","  ")&amp;
IF(AND(INDEX(artwork.xlsx!F:F,QUOTIENT(ROW(A1389)-1,3)+2)&lt;&gt;""),"/* "&amp;INDEX(artwork.xlsx!F:F,QUOTIENT(ROW(A1389)-1,3)+2)&amp;" */","  ")&amp;IF(AND(ISERROR(MATCH("},",B1394:B$5003,0)), ISERROR(MATCH("    ];",$A$5:A1390,0))),"];","")</f>
        <v xml:space="preserve">    </v>
      </c>
      <c r="B1394" t="str">
        <f t="shared" si="44"/>
        <v>},</v>
      </c>
      <c r="C1394" s="18" t="str">
        <f>IF(AND(MOD(ROW(A1389)-1,3)=0, INDEX(artwork.xlsx!J:J,QUOTIENT(ROW(A1389)-1,3)+2)&lt;&gt;""),
     artwork.xlsx!$H$1&amp;": """ &amp;SUBSTITUTE(INDEX(artwork.xlsx!H:H,QUOTIENT(ROW(A1389)-1,3)+2)," ","") &amp;""",  " &amp;
     artwork.xlsx!$J$1&amp; ": """ &amp; INDEX(artwork.xlsx!J:J,QUOTIENT(ROW(A1389)-1,3)+2) &amp;""",  " &amp;
     artwork.xlsx!$L$1&amp; ": """ &amp; SUBSTITUTE(IF(LEFT(INDEX(artwork.xlsx!L:L,QUOTIENT(ROW(A1389)-1,3)+2),4)="http","",artwork.xlsx!$M$1) &amp; INDEX(artwork.xlsx!L:L,QUOTIENT(ROW(A1389)-1,3)+2),artwork.xlsx!$N$1,"") &amp; """,",
 IF(AND(MOD(ROW(A1389)-1,3)=1,INDEX(artwork.xlsx!J:J,QUOTIENT(ROW(A1389)-1,3)+2)&lt;&gt;""),
SUBSTITUTE(    artwork.xlsx!$K$1&amp;": '\\n" &amp;
SUBSTITUTE(SUBSTITUTE(SUBSTITUTE(SUBSTITUTE(SUBSTITUTE(INDEX(artwork.xlsx!K:K,QUOTIENT(ROW(A1389)-1,3)+2),"'","\'"),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IF(MOD(ROW(A1389)-1,3)=2,"","")))</f>
        <v/>
      </c>
      <c r="J1394" t="s">
        <v>2088</v>
      </c>
      <c r="U1394" t="e">
        <f t="shared" si="45"/>
        <v>#VALUE!</v>
      </c>
      <c r="V1394" t="str">
        <f t="shared" si="46"/>
        <v>",  frenchName: "Pauvreté",  artwork: "http://wiki.dominionstrategy.com/images/e/e2/PovertyArt.jpg"</v>
      </c>
    </row>
    <row r="1395" spans="1:22" x14ac:dyDescent="0.25">
      <c r="A1395" t="str">
        <f>IF(AND(MOD(ROW(A1390)-1,3)=0,INDEX(artwork.xlsx!G:G,QUOTIENT(ROW(A1390)-1,3)+2)&lt;&gt;""),"/* "&amp;INDEX(artwork.xlsx!G:G,QUOTIENT(ROW(A1390)-1,3)+2)&amp;" */","  ")&amp;
IF(AND(INDEX(artwork.xlsx!F:F,QUOTIENT(ROW(A1390)-1,3)+2)&lt;&gt;""),"/* "&amp;INDEX(artwork.xlsx!F:F,QUOTIENT(ROW(A1390)-1,3)+2)&amp;" */","  ")&amp;IF(AND(ISERROR(MATCH("},",B1395:B$5003,0)), ISERROR(MATCH("    ];",$A$5:A1391,0))),"];","")</f>
        <v xml:space="preserve">    </v>
      </c>
      <c r="B1395" t="str">
        <f t="shared" si="44"/>
        <v>{</v>
      </c>
      <c r="C1395" s="18" t="str">
        <f>IF(AND(MOD(ROW(A1390)-1,3)=0, INDEX(artwork.xlsx!J:J,QUOTIENT(ROW(A1390)-1,3)+2)&lt;&gt;""),
     artwork.xlsx!$H$1&amp;": """ &amp;SUBSTITUTE(INDEX(artwork.xlsx!H:H,QUOTIENT(ROW(A1390)-1,3)+2)," ","") &amp;""",  " &amp;
     artwork.xlsx!$J$1&amp; ": """ &amp; INDEX(artwork.xlsx!J:J,QUOTIENT(ROW(A1390)-1,3)+2) &amp;""",  " &amp;
     artwork.xlsx!$L$1&amp; ": """ &amp; SUBSTITUTE(IF(LEFT(INDEX(artwork.xlsx!L:L,QUOTIENT(ROW(A1390)-1,3)+2),4)="http","",artwork.xlsx!$M$1) &amp; INDEX(artwork.xlsx!L:L,QUOTIENT(ROW(A1390)-1,3)+2),artwork.xlsx!$N$1,"") &amp; """,",
 IF(AND(MOD(ROW(A1390)-1,3)=1,INDEX(artwork.xlsx!J:J,QUOTIENT(ROW(A1390)-1,3)+2)&lt;&gt;""),
SUBSTITUTE(    artwork.xlsx!$K$1&amp;": '\\n" &amp;
SUBSTITUTE(SUBSTITUTE(SUBSTITUTE(SUBSTITUTE(SUBSTITUTE(INDEX(artwork.xlsx!K:K,QUOTIENT(ROW(A1390)-1,3)+2),"'","\'"),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IF(MOD(ROW(A1390)-1,3)=2,"","")))</f>
        <v>id: "imp",  frenchName: "Farfadet",  artwork: "http://wiki.dominionstrategy.com/images/2/2c/ImpArt.jpg",</v>
      </c>
      <c r="J1395" t="s">
        <v>1679</v>
      </c>
      <c r="K1395" t="s">
        <v>2291</v>
      </c>
      <c r="U1395" t="str">
        <f t="shared" si="45"/>
        <v>poverty</v>
      </c>
      <c r="V1395" t="str">
        <f t="shared" si="46"/>
        <v>&lt;div class="landscape-text" style="top:14px;"&gt;&lt;div style="display:inline;"&gt;&lt;div style="display:inline; font-size:26px;"&gt;Défaussez jusqu'à avoir 3 cartes en main.&lt;/div&gt;&lt;/div&gt;&lt;br&gt;&lt;/div&gt;</v>
      </c>
    </row>
    <row r="1396" spans="1:22" ht="150" x14ac:dyDescent="0.25">
      <c r="A1396" t="str">
        <f>IF(AND(MOD(ROW(A1391)-1,3)=0,INDEX(artwork.xlsx!G:G,QUOTIENT(ROW(A1391)-1,3)+2)&lt;&gt;""),"/* "&amp;INDEX(artwork.xlsx!G:G,QUOTIENT(ROW(A1391)-1,3)+2)&amp;" */","  ")&amp;
IF(AND(INDEX(artwork.xlsx!F:F,QUOTIENT(ROW(A1391)-1,3)+2)&lt;&gt;""),"/* "&amp;INDEX(artwork.xlsx!F:F,QUOTIENT(ROW(A1391)-1,3)+2)&amp;" */","  ")&amp;IF(AND(ISERROR(MATCH("},",B1396:B$5003,0)), ISERROR(MATCH("    ];",$A$5:A1395,0))),"];","")</f>
        <v xml:space="preserve">    </v>
      </c>
      <c r="B1396" t="str">
        <f t="shared" si="44"/>
        <v/>
      </c>
      <c r="C1396" s="18" t="str">
        <f>IF(AND(MOD(ROW(A1391)-1,3)=0, INDEX(artwork.xlsx!J:J,QUOTIENT(ROW(A1391)-1,3)+2)&lt;&gt;""),
     artwork.xlsx!$H$1&amp;": """ &amp;SUBSTITUTE(INDEX(artwork.xlsx!H:H,QUOTIENT(ROW(A1391)-1,3)+2)," ","") &amp;""",  " &amp;
     artwork.xlsx!$J$1&amp; ": """ &amp; INDEX(artwork.xlsx!J:J,QUOTIENT(ROW(A1391)-1,3)+2) &amp;""",  " &amp;
     artwork.xlsx!$L$1&amp; ": """ &amp; SUBSTITUTE(IF(LEFT(INDEX(artwork.xlsx!L:L,QUOTIENT(ROW(A1391)-1,3)+2),4)="http","",artwork.xlsx!$M$1) &amp; INDEX(artwork.xlsx!L:L,QUOTIENT(ROW(A1391)-1,3)+2),artwork.xlsx!$N$1,"") &amp; """,",
 IF(AND(MOD(ROW(A1391)-1,3)=1,INDEX(artwork.xlsx!J:J,QUOTIENT(ROW(A1391)-1,3)+2)&lt;&gt;""),
SUBSTITUTE(    artwork.xlsx!$K$1&amp;": '\\n" &amp;
SUBSTITUTE(SUBSTITUTE(SUBSTITUTE(SUBSTITUTE(SUBSTITUTE(INDEX(artwork.xlsx!K:K,QUOTIENT(ROW(A1391)-1,3)+2),"'","\'"),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IF(MOD(ROW(A1391)-1,3)=2,"","")))</f>
        <v>text_html: '\
&lt;div class="card-text" style="top:20px;"&gt;&lt;div style="position:relative; top:0px;"&gt;&lt;div style="font-weight: bold;"&gt;\
&lt;div style="display:inline;"&gt;&lt;div style="display:inline; font-size:28px;"&gt;+2 Cartes&lt;/div&gt;&lt;/div&gt;&lt;br&gt;\
&lt;/div&gt;&lt;/div&gt;&lt;div style="position:relative; top:15px;"&gt;&lt;div style="line-height:19px;"&gt;\
&lt;div style="display:inline;"&gt;&lt;div style="display:inline; font-size:19px;"&gt;Vous pouvez jouer une carte&lt;/div&gt;&lt;/div&gt;&lt;br&gt;\
&lt;div style="display:inline;"&gt;&lt;div style="display:inline; font-size:19px;"&gt;Action de votre main dont vous&lt;/div&gt;&lt;/div&gt;&lt;br&gt;\
&lt;div style="display:inline;"&gt;&lt;div style="display:inline; font-size:19px;"&gt;n\'avez pas d\'exemplaire en jeu.&lt;/div&gt;&lt;/div&gt;&lt;br&gt;\
&lt;/div&gt;&lt;/div&gt;&lt;div class="card-text" style="position:absolute; top:125px;"&gt;&lt;div style="line-height:19px;"&gt;\
&lt;div style="display:inline;"&gt;&lt;div style="display:inline; font-size:19px;"&gt;&lt;div style="display: inline; font-style: italic;"&gt;(Ne fait pas partie de la réserve.)&lt;/div&gt;&lt;/div&gt;&lt;/div&gt;&lt;br&gt;\
&lt;/div&gt;&lt;/div&gt;&lt;/div&gt;'</v>
      </c>
      <c r="K1396" t="s">
        <v>2292</v>
      </c>
      <c r="U1396" t="e">
        <f t="shared" si="45"/>
        <v>#VALUE!</v>
      </c>
      <c r="V1396" t="e">
        <f t="shared" si="46"/>
        <v>#VALUE!</v>
      </c>
    </row>
    <row r="1397" spans="1:22" x14ac:dyDescent="0.25">
      <c r="A1397" t="str">
        <f>IF(AND(MOD(ROW(A1392)-1,3)=0,INDEX(artwork.xlsx!G:G,QUOTIENT(ROW(A1392)-1,3)+2)&lt;&gt;""),"/* "&amp;INDEX(artwork.xlsx!G:G,QUOTIENT(ROW(A1392)-1,3)+2)&amp;" */","  ")&amp;
IF(AND(INDEX(artwork.xlsx!F:F,QUOTIENT(ROW(A1392)-1,3)+2)&lt;&gt;""),"/* "&amp;INDEX(artwork.xlsx!F:F,QUOTIENT(ROW(A1392)-1,3)+2)&amp;" */","  ")&amp;IF(AND(ISERROR(MATCH("},",B1397:B$5003,0)), ISERROR(MATCH("    ];",$A$5:A1393,0))),"];","")</f>
        <v xml:space="preserve">    </v>
      </c>
      <c r="B1397" t="str">
        <f t="shared" si="44"/>
        <v>},</v>
      </c>
      <c r="C1397" s="18" t="str">
        <f>IF(AND(MOD(ROW(A1392)-1,3)=0, INDEX(artwork.xlsx!J:J,QUOTIENT(ROW(A1392)-1,3)+2)&lt;&gt;""),
     artwork.xlsx!$H$1&amp;": """ &amp;SUBSTITUTE(INDEX(artwork.xlsx!H:H,QUOTIENT(ROW(A1392)-1,3)+2)," ","") &amp;""",  " &amp;
     artwork.xlsx!$J$1&amp; ": """ &amp; INDEX(artwork.xlsx!J:J,QUOTIENT(ROW(A1392)-1,3)+2) &amp;""",  " &amp;
     artwork.xlsx!$L$1&amp; ": """ &amp; SUBSTITUTE(IF(LEFT(INDEX(artwork.xlsx!L:L,QUOTIENT(ROW(A1392)-1,3)+2),4)="http","",artwork.xlsx!$M$1) &amp; INDEX(artwork.xlsx!L:L,QUOTIENT(ROW(A1392)-1,3)+2),artwork.xlsx!$N$1,"") &amp; """,",
 IF(AND(MOD(ROW(A1392)-1,3)=1,INDEX(artwork.xlsx!J:J,QUOTIENT(ROW(A1392)-1,3)+2)&lt;&gt;""),
SUBSTITUTE(    artwork.xlsx!$K$1&amp;": '\\n" &amp;
SUBSTITUTE(SUBSTITUTE(SUBSTITUTE(SUBSTITUTE(SUBSTITUTE(INDEX(artwork.xlsx!K:K,QUOTIENT(ROW(A1392)-1,3)+2),"'","\'"),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IF(MOD(ROW(A1392)-1,3)=2,"","")))</f>
        <v/>
      </c>
      <c r="J1397" t="s">
        <v>2088</v>
      </c>
      <c r="U1397" t="e">
        <f t="shared" si="45"/>
        <v>#VALUE!</v>
      </c>
      <c r="V1397" t="str">
        <f t="shared" si="46"/>
        <v>frenchName: "Guerre",  artwork: "http://wiki.dominionstrategy.com/images/2/23/WarArt.jpg"</v>
      </c>
    </row>
    <row r="1398" spans="1:22" x14ac:dyDescent="0.25">
      <c r="A1398" t="str">
        <f>IF(AND(MOD(ROW(A1393)-1,3)=0,INDEX(artwork.xlsx!G:G,QUOTIENT(ROW(A1393)-1,3)+2)&lt;&gt;""),"/* "&amp;INDEX(artwork.xlsx!G:G,QUOTIENT(ROW(A1393)-1,3)+2)&amp;" */","  ")&amp;
IF(AND(INDEX(artwork.xlsx!F:F,QUOTIENT(ROW(A1393)-1,3)+2)&lt;&gt;""),"/* "&amp;INDEX(artwork.xlsx!F:F,QUOTIENT(ROW(A1393)-1,3)+2)&amp;" */","  ")&amp;IF(AND(ISERROR(MATCH("},",B1398:B$5003,0)), ISERROR(MATCH("    ];",$A$5:A1394,0))),"];","")</f>
        <v xml:space="preserve">    </v>
      </c>
      <c r="B1398" t="str">
        <f t="shared" si="44"/>
        <v>{</v>
      </c>
      <c r="C1398" s="18" t="str">
        <f>IF(AND(MOD(ROW(A1393)-1,3)=0, INDEX(artwork.xlsx!J:J,QUOTIENT(ROW(A1393)-1,3)+2)&lt;&gt;""),
     artwork.xlsx!$H$1&amp;": """ &amp;SUBSTITUTE(INDEX(artwork.xlsx!H:H,QUOTIENT(ROW(A1393)-1,3)+2)," ","") &amp;""",  " &amp;
     artwork.xlsx!$J$1&amp; ": """ &amp; INDEX(artwork.xlsx!J:J,QUOTIENT(ROW(A1393)-1,3)+2) &amp;""",  " &amp;
     artwork.xlsx!$L$1&amp; ": """ &amp; SUBSTITUTE(IF(LEFT(INDEX(artwork.xlsx!L:L,QUOTIENT(ROW(A1393)-1,3)+2),4)="http","",artwork.xlsx!$M$1) &amp; INDEX(artwork.xlsx!L:L,QUOTIENT(ROW(A1393)-1,3)+2),artwork.xlsx!$N$1,"") &amp; """,",
 IF(AND(MOD(ROW(A1393)-1,3)=1,INDEX(artwork.xlsx!J:J,QUOTIENT(ROW(A1393)-1,3)+2)&lt;&gt;""),
SUBSTITUTE(    artwork.xlsx!$K$1&amp;": '\\n" &amp;
SUBSTITUTE(SUBSTITUTE(SUBSTITUTE(SUBSTITUTE(SUBSTITUTE(INDEX(artwork.xlsx!K:K,QUOTIENT(ROW(A1393)-1,3)+2),"'","\'"),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IF(MOD(ROW(A1393)-1,3)=2,"","")))</f>
        <v>id: "zombieapprentice",  frenchName: "Zombie apprenti",  artwork: "http://wiki.dominionstrategy.com/images/3/35/Zombie_ApprenticeArt.jpg",</v>
      </c>
      <c r="J1398" t="s">
        <v>1679</v>
      </c>
      <c r="K1398" t="s">
        <v>2293</v>
      </c>
      <c r="U1398" t="str">
        <f t="shared" si="45"/>
        <v>war</v>
      </c>
      <c r="V1398" t="str">
        <f t="shared" si="46"/>
        <v>&lt;div class="landscape-text" style="top:0px;"&gt;&lt;div style="display:inline;"&gt;&lt;div style="display:inline; font-size:19px;"&gt;Dévoilez des cartes de votre pioche jusqu'à en dévoiler&lt;/div&gt;&lt;/div&gt;&lt;br&gt;&lt;div style="display:inline;"&gt;&lt;div style="display:inline; font-size:19px;"&gt;une coûtant      ou      . Écartez-la et défaussez le reste.&lt;/div&gt;&lt;/div&gt;&lt;br&gt;&lt;div class="card-text-coin-icon" style="transform:scale(0.19); top:36px; display: inline;left:104px;"&gt;&lt;div class="card-text-coin-text-container" style="display:inline;"&gt;&lt;div class="card-text-coin-text" style="color: black; display:inline; top:8px;"&gt;3&lt;/div&gt;&lt;/div&gt;&lt;/div&gt;&lt;div class="card-text-coin-icon" style="transform:scale(0.19); top:36px; display: inline;left:154px;"&gt;&lt;div class="card-text-coin-text-container" style="display:inline;"&gt;&lt;div class="card-text-coin-text" style="color: black; display:inline; top:8px;"&gt;4&lt;/div&gt;&lt;/div&gt;&lt;/div&gt;&lt;/div&gt;</v>
      </c>
    </row>
    <row r="1399" spans="1:22" ht="105" x14ac:dyDescent="0.25">
      <c r="A1399" t="str">
        <f>IF(AND(MOD(ROW(A1394)-1,3)=0,INDEX(artwork.xlsx!G:G,QUOTIENT(ROW(A1394)-1,3)+2)&lt;&gt;""),"/* "&amp;INDEX(artwork.xlsx!G:G,QUOTIENT(ROW(A1394)-1,3)+2)&amp;" */","  ")&amp;
IF(AND(INDEX(artwork.xlsx!F:F,QUOTIENT(ROW(A1394)-1,3)+2)&lt;&gt;""),"/* "&amp;INDEX(artwork.xlsx!F:F,QUOTIENT(ROW(A1394)-1,3)+2)&amp;" */","  ")&amp;IF(AND(ISERROR(MATCH("},",B1399:B$5003,0)), ISERROR(MATCH("    ];",$A$5:A1398,0))),"];","")</f>
        <v xml:space="preserve">    </v>
      </c>
      <c r="B1399" t="str">
        <f t="shared" si="44"/>
        <v/>
      </c>
      <c r="C1399" s="18" t="str">
        <f>IF(AND(MOD(ROW(A1394)-1,3)=0, INDEX(artwork.xlsx!J:J,QUOTIENT(ROW(A1394)-1,3)+2)&lt;&gt;""),
     artwork.xlsx!$H$1&amp;": """ &amp;SUBSTITUTE(INDEX(artwork.xlsx!H:H,QUOTIENT(ROW(A1394)-1,3)+2)," ","") &amp;""",  " &amp;
     artwork.xlsx!$J$1&amp; ": """ &amp; INDEX(artwork.xlsx!J:J,QUOTIENT(ROW(A1394)-1,3)+2) &amp;""",  " &amp;
     artwork.xlsx!$L$1&amp; ": """ &amp; SUBSTITUTE(IF(LEFT(INDEX(artwork.xlsx!L:L,QUOTIENT(ROW(A1394)-1,3)+2),4)="http","",artwork.xlsx!$M$1) &amp; INDEX(artwork.xlsx!L:L,QUOTIENT(ROW(A1394)-1,3)+2),artwork.xlsx!$N$1,"") &amp; """,",
 IF(AND(MOD(ROW(A1394)-1,3)=1,INDEX(artwork.xlsx!J:J,QUOTIENT(ROW(A1394)-1,3)+2)&lt;&gt;""),
SUBSTITUTE(    artwork.xlsx!$K$1&amp;": '\\n" &amp;
SUBSTITUTE(SUBSTITUTE(SUBSTITUTE(SUBSTITUTE(SUBSTITUTE(INDEX(artwork.xlsx!K:K,QUOTIENT(ROW(A1394)-1,3)+2),"'","\'"),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IF(MOD(ROW(A1394)-1,3)=2,"","")))</f>
        <v>text_html: '\
&lt;div class="card-text" style="top:47px;"&gt;&lt;div style="position:relative; top:15px;"&gt;&lt;div style="line-height:23px;"&gt;\
&lt;div style="display:inline;"&gt;&lt;div style="display:inline; font-size:22px;"&gt;Vous pouvez écarter une carte&lt;/div&gt;&lt;/div&gt;&lt;br&gt;\
&lt;div style="display:inline;"&gt;&lt;div style="display:inline; font-size:22px;"&gt;Action de votre main pour&lt;/div&gt;&lt;/div&gt;&lt;br&gt;\
&lt;div style="display:inline;"&gt;&lt;div style="display:inline; font-size:22px;"&gt;&lt;div style="display: inline; font-weight: bold;"&gt;+3 Cartes &lt;/div&gt;et &lt;div style="display: inline; font-weight: bold;"&gt;+1 Action&lt;/div&gt;.&lt;/div&gt;&lt;/div&gt;&lt;br&gt;\
&lt;/div&gt;&lt;/div&gt;&lt;/div&gt;'</v>
      </c>
      <c r="K1399" t="s">
        <v>2294</v>
      </c>
      <c r="U1399" t="e">
        <f t="shared" si="45"/>
        <v>#VALUE!</v>
      </c>
      <c r="V1399" t="e">
        <f t="shared" si="46"/>
        <v>#VALUE!</v>
      </c>
    </row>
    <row r="1400" spans="1:22" x14ac:dyDescent="0.25">
      <c r="A1400" t="str">
        <f>IF(AND(MOD(ROW(A1395)-1,3)=0,INDEX(artwork.xlsx!G:G,QUOTIENT(ROW(A1395)-1,3)+2)&lt;&gt;""),"/* "&amp;INDEX(artwork.xlsx!G:G,QUOTIENT(ROW(A1395)-1,3)+2)&amp;" */","  ")&amp;
IF(AND(INDEX(artwork.xlsx!F:F,QUOTIENT(ROW(A1395)-1,3)+2)&lt;&gt;""),"/* "&amp;INDEX(artwork.xlsx!F:F,QUOTIENT(ROW(A1395)-1,3)+2)&amp;" */","  ")&amp;IF(AND(ISERROR(MATCH("},",B1400:B$5003,0)), ISERROR(MATCH("    ];",$A$5:A1396,0))),"];","")</f>
        <v xml:space="preserve">    </v>
      </c>
      <c r="B1400" t="str">
        <f t="shared" si="44"/>
        <v>},</v>
      </c>
      <c r="C1400" s="18" t="str">
        <f>IF(AND(MOD(ROW(A1395)-1,3)=0, INDEX(artwork.xlsx!J:J,QUOTIENT(ROW(A1395)-1,3)+2)&lt;&gt;""),
     artwork.xlsx!$H$1&amp;": """ &amp;SUBSTITUTE(INDEX(artwork.xlsx!H:H,QUOTIENT(ROW(A1395)-1,3)+2)," ","") &amp;""",  " &amp;
     artwork.xlsx!$J$1&amp; ": """ &amp; INDEX(artwork.xlsx!J:J,QUOTIENT(ROW(A1395)-1,3)+2) &amp;""",  " &amp;
     artwork.xlsx!$L$1&amp; ": """ &amp; SUBSTITUTE(IF(LEFT(INDEX(artwork.xlsx!L:L,QUOTIENT(ROW(A1395)-1,3)+2),4)="http","",artwork.xlsx!$M$1) &amp; INDEX(artwork.xlsx!L:L,QUOTIENT(ROW(A1395)-1,3)+2),artwork.xlsx!$N$1,"") &amp; """,",
 IF(AND(MOD(ROW(A1395)-1,3)=1,INDEX(artwork.xlsx!J:J,QUOTIENT(ROW(A1395)-1,3)+2)&lt;&gt;""),
SUBSTITUTE(    artwork.xlsx!$K$1&amp;": '\\n" &amp;
SUBSTITUTE(SUBSTITUTE(SUBSTITUTE(SUBSTITUTE(SUBSTITUTE(INDEX(artwork.xlsx!K:K,QUOTIENT(ROW(A1395)-1,3)+2),"'","\'"),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IF(MOD(ROW(A1395)-1,3)=2,"","")))</f>
        <v/>
      </c>
      <c r="J1400" t="s">
        <v>2088</v>
      </c>
      <c r="U1400" t="e">
        <f t="shared" si="45"/>
        <v>#VALUE!</v>
      </c>
      <c r="V1400" t="str">
        <f t="shared" si="46"/>
        <v>",  frenchName: "Envoûté",  artwork: "http://wiki.dominionstrategy.com/images/5/58/DelusionArt.jpg"</v>
      </c>
    </row>
    <row r="1401" spans="1:22" x14ac:dyDescent="0.25">
      <c r="A1401" t="str">
        <f>IF(AND(MOD(ROW(A1396)-1,3)=0,INDEX(artwork.xlsx!G:G,QUOTIENT(ROW(A1396)-1,3)+2)&lt;&gt;""),"/* "&amp;INDEX(artwork.xlsx!G:G,QUOTIENT(ROW(A1396)-1,3)+2)&amp;" */","  ")&amp;
IF(AND(INDEX(artwork.xlsx!F:F,QUOTIENT(ROW(A1396)-1,3)+2)&lt;&gt;""),"/* "&amp;INDEX(artwork.xlsx!F:F,QUOTIENT(ROW(A1396)-1,3)+2)&amp;" */","  ")&amp;IF(AND(ISERROR(MATCH("},",B1401:B$5003,0)), ISERROR(MATCH("    ];",$A$5:A1397,0))),"];","")</f>
        <v xml:space="preserve">    </v>
      </c>
      <c r="B1401" t="str">
        <f t="shared" si="44"/>
        <v>{</v>
      </c>
      <c r="C1401" s="18" t="str">
        <f>IF(AND(MOD(ROW(A1396)-1,3)=0, INDEX(artwork.xlsx!J:J,QUOTIENT(ROW(A1396)-1,3)+2)&lt;&gt;""),
     artwork.xlsx!$H$1&amp;": """ &amp;SUBSTITUTE(INDEX(artwork.xlsx!H:H,QUOTIENT(ROW(A1396)-1,3)+2)," ","") &amp;""",  " &amp;
     artwork.xlsx!$J$1&amp; ": """ &amp; INDEX(artwork.xlsx!J:J,QUOTIENT(ROW(A1396)-1,3)+2) &amp;""",  " &amp;
     artwork.xlsx!$L$1&amp; ": """ &amp; SUBSTITUTE(IF(LEFT(INDEX(artwork.xlsx!L:L,QUOTIENT(ROW(A1396)-1,3)+2),4)="http","",artwork.xlsx!$M$1) &amp; INDEX(artwork.xlsx!L:L,QUOTIENT(ROW(A1396)-1,3)+2),artwork.xlsx!$N$1,"") &amp; """,",
 IF(AND(MOD(ROW(A1396)-1,3)=1,INDEX(artwork.xlsx!J:J,QUOTIENT(ROW(A1396)-1,3)+2)&lt;&gt;""),
SUBSTITUTE(    artwork.xlsx!$K$1&amp;": '\\n" &amp;
SUBSTITUTE(SUBSTITUTE(SUBSTITUTE(SUBSTITUTE(SUBSTITUTE(INDEX(artwork.xlsx!K:K,QUOTIENT(ROW(A1396)-1,3)+2),"'","\'"),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IF(MOD(ROW(A1396)-1,3)=2,"","")))</f>
        <v>id: "zombiemason",  frenchName: "Zombie maçon",  artwork: "http://wiki.dominionstrategy.com/images/a/a2/Zombie_MasonArt.jpg",</v>
      </c>
      <c r="J1401" t="s">
        <v>1679</v>
      </c>
      <c r="K1401" t="s">
        <v>2295</v>
      </c>
      <c r="U1401" t="str">
        <f t="shared" si="45"/>
        <v>deluded</v>
      </c>
      <c r="V1401" t="str">
        <f t="shared" si="46"/>
        <v>&lt;div class="landscape-text" style="top:0px;"&gt;&lt;div style="display:inline;"&gt;&lt;div style="display:inline; font-size:19px;"&gt;Au début de votre phase Achat, rendez Envoûté, et&lt;/div&gt;&lt;/div&gt;&lt;br&gt;&lt;div style="display:inline;"&gt;&lt;div style="display:inline; font-size:19px;"&gt;vous ne pouvez pas acheter de cartes Action à ce tour.&lt;/div&gt;&lt;/div&gt;&lt;br&gt;&lt;/div&gt;</v>
      </c>
    </row>
    <row r="1402" spans="1:22" ht="135" x14ac:dyDescent="0.25">
      <c r="A1402" t="str">
        <f>IF(AND(MOD(ROW(A1397)-1,3)=0,INDEX(artwork.xlsx!G:G,QUOTIENT(ROW(A1397)-1,3)+2)&lt;&gt;""),"/* "&amp;INDEX(artwork.xlsx!G:G,QUOTIENT(ROW(A1397)-1,3)+2)&amp;" */","  ")&amp;
IF(AND(INDEX(artwork.xlsx!F:F,QUOTIENT(ROW(A1397)-1,3)+2)&lt;&gt;""),"/* "&amp;INDEX(artwork.xlsx!F:F,QUOTIENT(ROW(A1397)-1,3)+2)&amp;" */","  ")&amp;IF(AND(ISERROR(MATCH("},",B1402:B$5003,0)), ISERROR(MATCH("    ];",$A$5:A1401,0))),"];","")</f>
        <v xml:space="preserve">    </v>
      </c>
      <c r="B1402" t="str">
        <f t="shared" si="44"/>
        <v/>
      </c>
      <c r="C1402" s="18" t="str">
        <f>IF(AND(MOD(ROW(A1397)-1,3)=0, INDEX(artwork.xlsx!J:J,QUOTIENT(ROW(A1397)-1,3)+2)&lt;&gt;""),
     artwork.xlsx!$H$1&amp;": """ &amp;SUBSTITUTE(INDEX(artwork.xlsx!H:H,QUOTIENT(ROW(A1397)-1,3)+2)," ","") &amp;""",  " &amp;
     artwork.xlsx!$J$1&amp; ": """ &amp; INDEX(artwork.xlsx!J:J,QUOTIENT(ROW(A1397)-1,3)+2) &amp;""",  " &amp;
     artwork.xlsx!$L$1&amp; ": """ &amp; SUBSTITUTE(IF(LEFT(INDEX(artwork.xlsx!L:L,QUOTIENT(ROW(A1397)-1,3)+2),4)="http","",artwork.xlsx!$M$1) &amp; INDEX(artwork.xlsx!L:L,QUOTIENT(ROW(A1397)-1,3)+2),artwork.xlsx!$N$1,"") &amp; """,",
 IF(AND(MOD(ROW(A1397)-1,3)=1,INDEX(artwork.xlsx!J:J,QUOTIENT(ROW(A1397)-1,3)+2)&lt;&gt;""),
SUBSTITUTE(    artwork.xlsx!$K$1&amp;": '\\n" &amp;
SUBSTITUTE(SUBSTITUTE(SUBSTITUTE(SUBSTITUTE(SUBSTITUTE(INDEX(artwork.xlsx!K:K,QUOTIENT(ROW(A1397)-1,3)+2),"'","\'"),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IF(MOD(ROW(A1397)-1,3)=2,"","")))</f>
        <v>text_html: '\
&lt;div class="card-text" style="top:47px;"&gt;&lt;div style="position:relative; top:10px;"&gt;&lt;div style="line-height:20px;"&gt;\
&lt;div style="display:inline;"&gt;&lt;div style="display:inline; font-size:20px;"&gt;Écartez la carte du dessus de votre&lt;/div&gt;&lt;/div&gt;&lt;br&gt;\
&lt;div style="display:inline;"&gt;&lt;div style="display:inline; font-size:20px;"&gt;pioche. Vous pouvez recevoir une&lt;/div&gt;&lt;/div&gt;&lt;br&gt;\
&lt;div style="display:inline;"&gt;&lt;div style="display:inline; font-size:20px;"&gt;carte coûtant jusqu\'à       de plus.&lt;/div&gt;&lt;/div&gt;&lt;br&gt;\
&lt;/div&gt;\
&lt;div class="card-text-coin-icon" style="transform:scale(0.2); top:48px; display: inline;left:181px;"&gt;\
&lt;div class="card-text-coin-text-container" style="display:inline;"&gt;\
&lt;div class="card-text-coin-text" style="color: black; display:inline; top:8px;"&gt;1&lt;/div&gt;&lt;/div&gt;&lt;/div&gt;&lt;/div&gt;&lt;/div&gt;'</v>
      </c>
      <c r="K1402" t="s">
        <v>2296</v>
      </c>
      <c r="U1402" t="e">
        <f t="shared" si="45"/>
        <v>#VALUE!</v>
      </c>
      <c r="V1402" t="e">
        <f t="shared" si="46"/>
        <v>#VALUE!</v>
      </c>
    </row>
    <row r="1403" spans="1:22" x14ac:dyDescent="0.25">
      <c r="A1403" t="str">
        <f>IF(AND(MOD(ROW(A1398)-1,3)=0,INDEX(artwork.xlsx!G:G,QUOTIENT(ROW(A1398)-1,3)+2)&lt;&gt;""),"/* "&amp;INDEX(artwork.xlsx!G:G,QUOTIENT(ROW(A1398)-1,3)+2)&amp;" */","  ")&amp;
IF(AND(INDEX(artwork.xlsx!F:F,QUOTIENT(ROW(A1398)-1,3)+2)&lt;&gt;""),"/* "&amp;INDEX(artwork.xlsx!F:F,QUOTIENT(ROW(A1398)-1,3)+2)&amp;" */","  ")&amp;IF(AND(ISERROR(MATCH("},",B1403:B$5003,0)), ISERROR(MATCH("    ];",$A$5:A1399,0))),"];","")</f>
        <v xml:space="preserve">    </v>
      </c>
      <c r="B1403" t="str">
        <f t="shared" si="44"/>
        <v>},</v>
      </c>
      <c r="C1403" s="18" t="str">
        <f>IF(AND(MOD(ROW(A1398)-1,3)=0, INDEX(artwork.xlsx!J:J,QUOTIENT(ROW(A1398)-1,3)+2)&lt;&gt;""),
     artwork.xlsx!$H$1&amp;": """ &amp;SUBSTITUTE(INDEX(artwork.xlsx!H:H,QUOTIENT(ROW(A1398)-1,3)+2)," ","") &amp;""",  " &amp;
     artwork.xlsx!$J$1&amp; ": """ &amp; INDEX(artwork.xlsx!J:J,QUOTIENT(ROW(A1398)-1,3)+2) &amp;""",  " &amp;
     artwork.xlsx!$L$1&amp; ": """ &amp; SUBSTITUTE(IF(LEFT(INDEX(artwork.xlsx!L:L,QUOTIENT(ROW(A1398)-1,3)+2),4)="http","",artwork.xlsx!$M$1) &amp; INDEX(artwork.xlsx!L:L,QUOTIENT(ROW(A1398)-1,3)+2),artwork.xlsx!$N$1,"") &amp; """,",
 IF(AND(MOD(ROW(A1398)-1,3)=1,INDEX(artwork.xlsx!J:J,QUOTIENT(ROW(A1398)-1,3)+2)&lt;&gt;""),
SUBSTITUTE(    artwork.xlsx!$K$1&amp;": '\\n" &amp;
SUBSTITUTE(SUBSTITUTE(SUBSTITUTE(SUBSTITUTE(SUBSTITUTE(INDEX(artwork.xlsx!K:K,QUOTIENT(ROW(A1398)-1,3)+2),"'","\'"),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IF(MOD(ROW(A1398)-1,3)=2,"","")))</f>
        <v/>
      </c>
      <c r="J1403" t="s">
        <v>2088</v>
      </c>
      <c r="U1403" t="e">
        <f t="shared" si="45"/>
        <v>#VALUE!</v>
      </c>
      <c r="V1403" t="str">
        <f t="shared" si="46"/>
        <v>",  frenchName: "Jalous",  artwork: "http://wiki.dominionstrategy.com/images/b/bd/EnvyArt.jpg"</v>
      </c>
    </row>
    <row r="1404" spans="1:22" x14ac:dyDescent="0.25">
      <c r="A1404" t="str">
        <f>IF(AND(MOD(ROW(A1399)-1,3)=0,INDEX(artwork.xlsx!G:G,QUOTIENT(ROW(A1399)-1,3)+2)&lt;&gt;""),"/* "&amp;INDEX(artwork.xlsx!G:G,QUOTIENT(ROW(A1399)-1,3)+2)&amp;" */","  ")&amp;
IF(AND(INDEX(artwork.xlsx!F:F,QUOTIENT(ROW(A1399)-1,3)+2)&lt;&gt;""),"/* "&amp;INDEX(artwork.xlsx!F:F,QUOTIENT(ROW(A1399)-1,3)+2)&amp;" */","  ")&amp;IF(AND(ISERROR(MATCH("},",B1404:B$5003,0)), ISERROR(MATCH("    ];",$A$5:A1400,0))),"];","")</f>
        <v xml:space="preserve">    </v>
      </c>
      <c r="B1404" t="str">
        <f t="shared" si="44"/>
        <v>{</v>
      </c>
      <c r="C1404" s="18" t="str">
        <f>IF(AND(MOD(ROW(A1399)-1,3)=0, INDEX(artwork.xlsx!J:J,QUOTIENT(ROW(A1399)-1,3)+2)&lt;&gt;""),
     artwork.xlsx!$H$1&amp;": """ &amp;SUBSTITUTE(INDEX(artwork.xlsx!H:H,QUOTIENT(ROW(A1399)-1,3)+2)," ","") &amp;""",  " &amp;
     artwork.xlsx!$J$1&amp; ": """ &amp; INDEX(artwork.xlsx!J:J,QUOTIENT(ROW(A1399)-1,3)+2) &amp;""",  " &amp;
     artwork.xlsx!$L$1&amp; ": """ &amp; SUBSTITUTE(IF(LEFT(INDEX(artwork.xlsx!L:L,QUOTIENT(ROW(A1399)-1,3)+2),4)="http","",artwork.xlsx!$M$1) &amp; INDEX(artwork.xlsx!L:L,QUOTIENT(ROW(A1399)-1,3)+2),artwork.xlsx!$N$1,"") &amp; """,",
 IF(AND(MOD(ROW(A1399)-1,3)=1,INDEX(artwork.xlsx!J:J,QUOTIENT(ROW(A1399)-1,3)+2)&lt;&gt;""),
SUBSTITUTE(    artwork.xlsx!$K$1&amp;": '\\n" &amp;
SUBSTITUTE(SUBSTITUTE(SUBSTITUTE(SUBSTITUTE(SUBSTITUTE(INDEX(artwork.xlsx!K:K,QUOTIENT(ROW(A1399)-1,3)+2),"'","\'"),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IF(MOD(ROW(A1399)-1,3)=2,"","")))</f>
        <v>id: "zombiespy",  frenchName: "Zombie espion",  artwork: "http://wiki.dominionstrategy.com/images/7/7a/Zombie_SpyArt.jpg",</v>
      </c>
      <c r="J1404" t="s">
        <v>1679</v>
      </c>
      <c r="K1404" t="s">
        <v>2297</v>
      </c>
      <c r="U1404" t="str">
        <f t="shared" si="45"/>
        <v>envious</v>
      </c>
      <c r="V1404" t="str">
        <f t="shared" si="46"/>
        <v>&lt;div class="landscape-text" style="top:0px;"&gt;&lt;div style="display:inline;"&gt;&lt;div style="display:inline; font-size:20px;"&gt;Au début de votre phase Achat, rendez Jaloux, et&lt;/div&gt;&lt;/div&gt;&lt;br&gt;&lt;div style="display:inline;"&gt;&lt;div style="display:inline; font-size:20px;"&gt;les cartes Argent et Or produisent       à ce tour.&lt;/div&gt;&lt;/div&gt;&lt;br&gt;&lt;div class="card-text-coin-icon" style="transform:scale(0.18); top:36px; display: inline;left:306px;"&gt;&lt;div class="card-text-coin-text-container" style="display:inline;"&gt;&lt;div class="card-text-coin-text" style="color: black; display:inline; top:8px;"&gt;1&lt;/div&gt;&lt;/div&gt;&lt;/div&gt;&lt;/div&gt;</v>
      </c>
    </row>
    <row r="1405" spans="1:22" ht="135" x14ac:dyDescent="0.25">
      <c r="A1405" t="str">
        <f>IF(AND(MOD(ROW(A1400)-1,3)=0,INDEX(artwork.xlsx!G:G,QUOTIENT(ROW(A1400)-1,3)+2)&lt;&gt;""),"/* "&amp;INDEX(artwork.xlsx!G:G,QUOTIENT(ROW(A1400)-1,3)+2)&amp;" */","  ")&amp;
IF(AND(INDEX(artwork.xlsx!F:F,QUOTIENT(ROW(A1400)-1,3)+2)&lt;&gt;""),"/* "&amp;INDEX(artwork.xlsx!F:F,QUOTIENT(ROW(A1400)-1,3)+2)&amp;" */","  ")&amp;IF(AND(ISERROR(MATCH("},",B1405:B$5003,0)), ISERROR(MATCH("    ];",$A$5:A1404,0))),"];","")</f>
        <v xml:space="preserve">    </v>
      </c>
      <c r="B1405" t="str">
        <f t="shared" si="44"/>
        <v/>
      </c>
      <c r="C1405" s="18" t="str">
        <f>IF(AND(MOD(ROW(A1400)-1,3)=0, INDEX(artwork.xlsx!J:J,QUOTIENT(ROW(A1400)-1,3)+2)&lt;&gt;""),
     artwork.xlsx!$H$1&amp;": """ &amp;SUBSTITUTE(INDEX(artwork.xlsx!H:H,QUOTIENT(ROW(A1400)-1,3)+2)," ","") &amp;""",  " &amp;
     artwork.xlsx!$J$1&amp; ": """ &amp; INDEX(artwork.xlsx!J:J,QUOTIENT(ROW(A1400)-1,3)+2) &amp;""",  " &amp;
     artwork.xlsx!$L$1&amp; ": """ &amp; SUBSTITUTE(IF(LEFT(INDEX(artwork.xlsx!L:L,QUOTIENT(ROW(A1400)-1,3)+2),4)="http","",artwork.xlsx!$M$1) &amp; INDEX(artwork.xlsx!L:L,QUOTIENT(ROW(A1400)-1,3)+2),artwork.xlsx!$N$1,"") &amp; """,",
 IF(AND(MOD(ROW(A1400)-1,3)=1,INDEX(artwork.xlsx!J:J,QUOTIENT(ROW(A1400)-1,3)+2)&lt;&gt;""),
SUBSTITUTE(    artwork.xlsx!$K$1&amp;": '\\n" &amp;
SUBSTITUTE(SUBSTITUTE(SUBSTITUTE(SUBSTITUTE(SUBSTITUTE(INDEX(artwork.xlsx!K:K,QUOTIENT(ROW(A1400)-1,3)+2),"'","\'"),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IF(MOD(ROW(A1400)-1,3)=2,"","")))</f>
        <v>text_html: '\
&lt;div class="card-text" style="top:20px;"&gt;&lt;div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&lt;/div&gt;&lt;/div&gt;&lt;div style="position:relative; top:10px;"&gt;&lt;div style="line-height:20px;"&gt;\
&lt;div style="display:inline;"&gt;&lt;div style="display:inline; font-size:20px;"&gt;Consultez la carte du dessus de&lt;/div&gt;&lt;/div&gt;&lt;br&gt;\
&lt;div style="display:inline;"&gt;&lt;div style="display:inline; font-size:20px;"&gt;votre pioche. Défaussez-la ou &lt;/div&gt;&lt;/div&gt;&lt;br&gt;\
&lt;div style="display:inline;"&gt;&lt;div style="display:inline; font-size:20px;"&gt;replacez-la.&lt;/div&gt;&lt;/div&gt;&lt;br&gt;\
&lt;/div&gt;&lt;/div&gt;&lt;/div&gt;'</v>
      </c>
      <c r="K1405" t="s">
        <v>2298</v>
      </c>
      <c r="U1405" t="e">
        <f t="shared" si="45"/>
        <v>#VALUE!</v>
      </c>
      <c r="V1405" t="e">
        <f t="shared" si="46"/>
        <v>#VALUE!</v>
      </c>
    </row>
    <row r="1406" spans="1:22" x14ac:dyDescent="0.25">
      <c r="A1406" t="str">
        <f>IF(AND(MOD(ROW(A1401)-1,3)=0,INDEX(artwork.xlsx!G:G,QUOTIENT(ROW(A1401)-1,3)+2)&lt;&gt;""),"/* "&amp;INDEX(artwork.xlsx!G:G,QUOTIENT(ROW(A1401)-1,3)+2)&amp;" */","  ")&amp;
IF(AND(INDEX(artwork.xlsx!F:F,QUOTIENT(ROW(A1401)-1,3)+2)&lt;&gt;""),"/* "&amp;INDEX(artwork.xlsx!F:F,QUOTIENT(ROW(A1401)-1,3)+2)&amp;" */","  ")&amp;IF(AND(ISERROR(MATCH("},",B1406:B$5003,0)), ISERROR(MATCH("    ];",$A$5:A1402,0))),"];","")</f>
        <v xml:space="preserve">    </v>
      </c>
      <c r="B1406" t="str">
        <f t="shared" si="44"/>
        <v>},</v>
      </c>
      <c r="C1406" s="18" t="str">
        <f>IF(AND(MOD(ROW(A1401)-1,3)=0, INDEX(artwork.xlsx!J:J,QUOTIENT(ROW(A1401)-1,3)+2)&lt;&gt;""),
     artwork.xlsx!$H$1&amp;": """ &amp;SUBSTITUTE(INDEX(artwork.xlsx!H:H,QUOTIENT(ROW(A1401)-1,3)+2)," ","") &amp;""",  " &amp;
     artwork.xlsx!$J$1&amp; ": """ &amp; INDEX(artwork.xlsx!J:J,QUOTIENT(ROW(A1401)-1,3)+2) &amp;""",  " &amp;
     artwork.xlsx!$L$1&amp; ": """ &amp; SUBSTITUTE(IF(LEFT(INDEX(artwork.xlsx!L:L,QUOTIENT(ROW(A1401)-1,3)+2),4)="http","",artwork.xlsx!$M$1) &amp; INDEX(artwork.xlsx!L:L,QUOTIENT(ROW(A1401)-1,3)+2),artwork.xlsx!$N$1,"") &amp; """,",
 IF(AND(MOD(ROW(A1401)-1,3)=1,INDEX(artwork.xlsx!J:J,QUOTIENT(ROW(A1401)-1,3)+2)&lt;&gt;""),
SUBSTITUTE(    artwork.xlsx!$K$1&amp;": '\\n" &amp;
SUBSTITUTE(SUBSTITUTE(SUBSTITUTE(SUBSTITUTE(SUBSTITUTE(INDEX(artwork.xlsx!K:K,QUOTIENT(ROW(A1401)-1,3)+2),"'","\'"),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IF(MOD(ROW(A1401)-1,3)=2,"","")))</f>
        <v/>
      </c>
      <c r="J1406" t="s">
        <v>2088</v>
      </c>
      <c r="U1406" t="e">
        <f t="shared" si="45"/>
        <v>#VALUE!</v>
      </c>
      <c r="V1406" t="str">
        <f t="shared" si="46"/>
        <v>le",  frenchName: "En détresse",  artwork: "http://wiki.dominionstrategy.com/images/c/ce/MiseryArt.jpg"</v>
      </c>
    </row>
    <row r="1407" spans="1:22" x14ac:dyDescent="0.25">
      <c r="A1407" t="str">
        <f>IF(AND(MOD(ROW(A1402)-1,3)=0,INDEX(artwork.xlsx!G:G,QUOTIENT(ROW(A1402)-1,3)+2)&lt;&gt;""),"/* "&amp;INDEX(artwork.xlsx!G:G,QUOTIENT(ROW(A1402)-1,3)+2)&amp;" */","  ")&amp;
IF(AND(INDEX(artwork.xlsx!F:F,QUOTIENT(ROW(A1402)-1,3)+2)&lt;&gt;""),"/* "&amp;INDEX(artwork.xlsx!F:F,QUOTIENT(ROW(A1402)-1,3)+2)&amp;" */","  ")&amp;IF(AND(ISERROR(MATCH("},",B1407:B$5003,0)), ISERROR(MATCH("    ];",$A$5:A1403,0))),"];","")</f>
        <v xml:space="preserve">    </v>
      </c>
      <c r="B1407" t="str">
        <f t="shared" si="44"/>
        <v>{</v>
      </c>
      <c r="C1407" s="18" t="str">
        <f>IF(AND(MOD(ROW(A1402)-1,3)=0, INDEX(artwork.xlsx!J:J,QUOTIENT(ROW(A1402)-1,3)+2)&lt;&gt;""),
     artwork.xlsx!$H$1&amp;": """ &amp;SUBSTITUTE(INDEX(artwork.xlsx!H:H,QUOTIENT(ROW(A1402)-1,3)+2)," ","") &amp;""",  " &amp;
     artwork.xlsx!$J$1&amp; ": """ &amp; INDEX(artwork.xlsx!J:J,QUOTIENT(ROW(A1402)-1,3)+2) &amp;""",  " &amp;
     artwork.xlsx!$L$1&amp; ": """ &amp; SUBSTITUTE(IF(LEFT(INDEX(artwork.xlsx!L:L,QUOTIENT(ROW(A1402)-1,3)+2),4)="http","",artwork.xlsx!$M$1) &amp; INDEX(artwork.xlsx!L:L,QUOTIENT(ROW(A1402)-1,3)+2),artwork.xlsx!$N$1,"") &amp; """,",
 IF(AND(MOD(ROW(A1402)-1,3)=1,INDEX(artwork.xlsx!J:J,QUOTIENT(ROW(A1402)-1,3)+2)&lt;&gt;""),
SUBSTITUTE(    artwork.xlsx!$K$1&amp;": '\\n" &amp;
SUBSTITUTE(SUBSTITUTE(SUBSTITUTE(SUBSTITUTE(SUBSTITUTE(INDEX(artwork.xlsx!K:K,QUOTIENT(ROW(A1402)-1,3)+2),"'","\'"),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IF(MOD(ROW(A1402)-1,3)=2,"","")))</f>
        <v>id: "ghost",  frenchName: "Fantôme",  artwork: "http://wiki.dominionstrategy.com/images/2/2d/GhostArt.jpg",</v>
      </c>
      <c r="J1407" t="s">
        <v>1679</v>
      </c>
      <c r="K1407" t="s">
        <v>2299</v>
      </c>
      <c r="U1407" t="str">
        <f t="shared" si="45"/>
        <v>miserable</v>
      </c>
      <c r="V1407" t="str">
        <f t="shared" si="46"/>
        <v>&lt;div class="landscape-text" style="top:2px;"&gt;&lt;div class="card-text-vp-icon-container" style="display:inline; transform:scale(0.55); top:0px;left:200px;"&gt;&lt;div class="card-text-vp-text-container"&gt;&lt;div class="card-text-vp-text" style="top:8px;"&gt;-2&lt;/div&gt;&lt;/div&gt;&lt;div class="card-text-vp-icon"&gt;&lt;/div&gt;&lt;/div&gt;&lt;/div&gt;</v>
      </c>
    </row>
    <row r="1408" spans="1:22" ht="150" x14ac:dyDescent="0.25">
      <c r="A1408" t="str">
        <f>IF(AND(MOD(ROW(A1403)-1,3)=0,INDEX(artwork.xlsx!G:G,QUOTIENT(ROW(A1403)-1,3)+2)&lt;&gt;""),"/* "&amp;INDEX(artwork.xlsx!G:G,QUOTIENT(ROW(A1403)-1,3)+2)&amp;" */","  ")&amp;
IF(AND(INDEX(artwork.xlsx!F:F,QUOTIENT(ROW(A1403)-1,3)+2)&lt;&gt;""),"/* "&amp;INDEX(artwork.xlsx!F:F,QUOTIENT(ROW(A1403)-1,3)+2)&amp;" */","  ")&amp;IF(AND(ISERROR(MATCH("},",B1408:B$5003,0)), ISERROR(MATCH("    ];",$A$5:A1407,0))),"];","")</f>
        <v xml:space="preserve">    </v>
      </c>
      <c r="B1408" t="str">
        <f t="shared" si="44"/>
        <v/>
      </c>
      <c r="C1408" s="18" t="str">
        <f>IF(AND(MOD(ROW(A1403)-1,3)=0, INDEX(artwork.xlsx!J:J,QUOTIENT(ROW(A1403)-1,3)+2)&lt;&gt;""),
     artwork.xlsx!$H$1&amp;": """ &amp;SUBSTITUTE(INDEX(artwork.xlsx!H:H,QUOTIENT(ROW(A1403)-1,3)+2)," ","") &amp;""",  " &amp;
     artwork.xlsx!$J$1&amp; ": """ &amp; INDEX(artwork.xlsx!J:J,QUOTIENT(ROW(A1403)-1,3)+2) &amp;""",  " &amp;
     artwork.xlsx!$L$1&amp; ": """ &amp; SUBSTITUTE(IF(LEFT(INDEX(artwork.xlsx!L:L,QUOTIENT(ROW(A1403)-1,3)+2),4)="http","",artwork.xlsx!$M$1) &amp; INDEX(artwork.xlsx!L:L,QUOTIENT(ROW(A1403)-1,3)+2),artwork.xlsx!$N$1,"") &amp; """,",
 IF(AND(MOD(ROW(A1403)-1,3)=1,INDEX(artwork.xlsx!J:J,QUOTIENT(ROW(A1403)-1,3)+2)&lt;&gt;""),
SUBSTITUTE(    artwork.xlsx!$K$1&amp;": '\\n" &amp;
SUBSTITUTE(SUBSTITUTE(SUBSTITUTE(SUBSTITUTE(SUBSTITUTE(INDEX(artwork.xlsx!K:K,QUOTIENT(ROW(A1403)-1,3)+2),"'","\'"),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IF(MOD(ROW(A1403)-1,3)=2,"","")))</f>
        <v>text_html: '\
&lt;div class="card-text" style="top:10px;"&gt;&lt;div style="position:relative; top:15px;"&gt;&lt;div style="line-height:18px;"&gt;\
&lt;div style="display:inline;"&gt;&lt;div style="display:inline; font-size:18px;"&gt;Dévoilez des cartes de votre pioche&lt;/div&gt;&lt;/div&gt;&lt;br&gt;\
&lt;div style="display:inline;"&gt;&lt;div style="display:inline; font-size:18px;"&gt;jusqu\'à dévoiler une carte Action.&lt;/div&gt;&lt;/div&gt;&lt;br&gt;\
&lt;div style="display:inline;"&gt;&lt;div style="display:inline; font-size:18px;"&gt;Défaussez les autres carte et mettez&lt;/div&gt;&lt;/div&gt;&lt;br&gt;\
&lt;div style="display:inline;"&gt;&lt;div style="display:inline; font-size:18px;"&gt;la carte Action de côté. Au début de&lt;/div&gt;&lt;/div&gt;&lt;br&gt;\
&lt;div style="display:inline;"&gt;&lt;div style="display:inline; font-size:18px;"&gt;votre prochain tour, jouez-la deux fois.&lt;/div&gt;&lt;/div&gt;&lt;br&gt;\
&lt;/div&gt;&lt;/div&gt;&lt;div class="card-text" style="position:absolute; top:135px;"&gt;&lt;div style="line-height:18px;"&gt;\
&lt;div style="display:inline;"&gt;&lt;div style="display:inline; font-size:18px;"&gt;&lt;div style="display: inline; font-style: italic;"&gt;(Ne fait pas partie de la réserve.)&lt;/div&gt;&lt;/div&gt;&lt;/div&gt;&lt;br&gt;\
&lt;/div&gt;&lt;/div&gt;&lt;/div&gt;'</v>
      </c>
      <c r="K1408" t="s">
        <v>2300</v>
      </c>
      <c r="U1408" t="e">
        <f t="shared" si="45"/>
        <v>#VALUE!</v>
      </c>
      <c r="V1408" t="e">
        <f t="shared" si="46"/>
        <v>#VALUE!</v>
      </c>
    </row>
    <row r="1409" spans="1:22" x14ac:dyDescent="0.25">
      <c r="A1409" t="str">
        <f>IF(AND(MOD(ROW(A1404)-1,3)=0,INDEX(artwork.xlsx!G:G,QUOTIENT(ROW(A1404)-1,3)+2)&lt;&gt;""),"/* "&amp;INDEX(artwork.xlsx!G:G,QUOTIENT(ROW(A1404)-1,3)+2)&amp;" */","  ")&amp;
IF(AND(INDEX(artwork.xlsx!F:F,QUOTIENT(ROW(A1404)-1,3)+2)&lt;&gt;""),"/* "&amp;INDEX(artwork.xlsx!F:F,QUOTIENT(ROW(A1404)-1,3)+2)&amp;" */","  ")&amp;IF(AND(ISERROR(MATCH("},",B1409:B$5003,0)), ISERROR(MATCH("    ];",$A$5:A1405,0))),"];","")</f>
        <v xml:space="preserve">    </v>
      </c>
      <c r="B1409" t="str">
        <f t="shared" si="44"/>
        <v>},</v>
      </c>
      <c r="C1409" s="18" t="str">
        <f>IF(AND(MOD(ROW(A1404)-1,3)=0, INDEX(artwork.xlsx!J:J,QUOTIENT(ROW(A1404)-1,3)+2)&lt;&gt;""),
     artwork.xlsx!$H$1&amp;": """ &amp;SUBSTITUTE(INDEX(artwork.xlsx!H:H,QUOTIENT(ROW(A1404)-1,3)+2)," ","") &amp;""",  " &amp;
     artwork.xlsx!$J$1&amp; ": """ &amp; INDEX(artwork.xlsx!J:J,QUOTIENT(ROW(A1404)-1,3)+2) &amp;""",  " &amp;
     artwork.xlsx!$L$1&amp; ": """ &amp; SUBSTITUTE(IF(LEFT(INDEX(artwork.xlsx!L:L,QUOTIENT(ROW(A1404)-1,3)+2),4)="http","",artwork.xlsx!$M$1) &amp; INDEX(artwork.xlsx!L:L,QUOTIENT(ROW(A1404)-1,3)+2),artwork.xlsx!$N$1,"") &amp; """,",
 IF(AND(MOD(ROW(A1404)-1,3)=1,INDEX(artwork.xlsx!J:J,QUOTIENT(ROW(A1404)-1,3)+2)&lt;&gt;""),
SUBSTITUTE(    artwork.xlsx!$K$1&amp;": '\\n" &amp;
SUBSTITUTE(SUBSTITUTE(SUBSTITUTE(SUBSTITUTE(SUBSTITUTE(INDEX(artwork.xlsx!K:K,QUOTIENT(ROW(A1404)-1,3)+2),"'","\'"),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IF(MOD(ROW(A1404)-1,3)=2,"","")))</f>
        <v/>
      </c>
      <c r="J1409" t="s">
        <v>2088</v>
      </c>
      <c r="U1409" t="e">
        <f t="shared" si="45"/>
        <v>#VALUE!</v>
      </c>
      <c r="V1409" t="str">
        <f t="shared" si="46"/>
        <v>serable",  frenchName: "En grande détresse",  artwork: "http://wiki.dominionstrategy.com/images/c/ce/MiseryArt.jpg"</v>
      </c>
    </row>
    <row r="1410" spans="1:22" x14ac:dyDescent="0.25">
      <c r="A1410" t="str">
        <f>IF(AND(MOD(ROW(A1405)-1,3)=0,INDEX(artwork.xlsx!G:G,QUOTIENT(ROW(A1405)-1,3)+2)&lt;&gt;""),"/* "&amp;INDEX(artwork.xlsx!G:G,QUOTIENT(ROW(A1405)-1,3)+2)&amp;" */","  ")&amp;
IF(AND(INDEX(artwork.xlsx!F:F,QUOTIENT(ROW(A1405)-1,3)+2)&lt;&gt;""),"/* "&amp;INDEX(artwork.xlsx!F:F,QUOTIENT(ROW(A1405)-1,3)+2)&amp;" */","  ")&amp;IF(AND(ISERROR(MATCH("},",B1410:B$5003,0)), ISERROR(MATCH("    ];",$A$5:A1406,0))),"];","")</f>
        <v xml:space="preserve">  /* landscape */</v>
      </c>
      <c r="B1410" t="str">
        <f t="shared" si="44"/>
        <v>{</v>
      </c>
      <c r="C1410" s="18" t="str">
        <f>IF(AND(MOD(ROW(A1405)-1,3)=0, INDEX(artwork.xlsx!J:J,QUOTIENT(ROW(A1405)-1,3)+2)&lt;&gt;""),
     artwork.xlsx!$H$1&amp;": """ &amp;SUBSTITUTE(INDEX(artwork.xlsx!H:H,QUOTIENT(ROW(A1405)-1,3)+2)," ","") &amp;""",  " &amp;
     artwork.xlsx!$J$1&amp; ": """ &amp; INDEX(artwork.xlsx!J:J,QUOTIENT(ROW(A1405)-1,3)+2) &amp;""",  " &amp;
     artwork.xlsx!$L$1&amp; ": """ &amp; SUBSTITUTE(IF(LEFT(INDEX(artwork.xlsx!L:L,QUOTIENT(ROW(A1405)-1,3)+2),4)="http","",artwork.xlsx!$M$1) &amp; INDEX(artwork.xlsx!L:L,QUOTIENT(ROW(A1405)-1,3)+2),artwork.xlsx!$N$1,"") &amp; """,",
 IF(AND(MOD(ROW(A1405)-1,3)=1,INDEX(artwork.xlsx!J:J,QUOTIENT(ROW(A1405)-1,3)+2)&lt;&gt;""),
SUBSTITUTE(    artwork.xlsx!$K$1&amp;": '\\n" &amp;
SUBSTITUTE(SUBSTITUTE(SUBSTITUTE(SUBSTITUTE(SUBSTITUTE(INDEX(artwork.xlsx!K:K,QUOTIENT(ROW(A1405)-1,3)+2),"'","\'"),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IF(MOD(ROW(A1405)-1,3)=2,"","")))</f>
        <v>id: "badomens",  frenchName: "Mauvais augure",  artwork: "http://wiki.dominionstrategy.com/images/1/1b/Bad_OmensArt.jpg",</v>
      </c>
      <c r="J1410" t="s">
        <v>1679</v>
      </c>
      <c r="K1410" t="s">
        <v>2301</v>
      </c>
      <c r="U1410" t="str">
        <f t="shared" si="45"/>
        <v>twicemiserable</v>
      </c>
      <c r="V1410" t="str">
        <f t="shared" si="46"/>
        <v>&lt;div class="landscape-text" style="top:2px;"&gt;&lt;div class="card-text-vp-icon-container" style="display:inline; transform:scale(0.55); top:0px;left:200px;"&gt;&lt;div class="card-text-vp-text-container"&gt;&lt;div class="card-text-vp-text" style="top:8px;"&gt;-4&lt;/div&gt;&lt;/div&gt;&lt;div class="card-text-vp-icon"&gt;&lt;/div&gt;&lt;/div&gt;&lt;/div&gt;</v>
      </c>
    </row>
    <row r="1411" spans="1:22" ht="90" x14ac:dyDescent="0.25">
      <c r="A1411" t="str">
        <f>IF(AND(MOD(ROW(A1406)-1,3)=0,INDEX(artwork.xlsx!G:G,QUOTIENT(ROW(A1406)-1,3)+2)&lt;&gt;""),"/* "&amp;INDEX(artwork.xlsx!G:G,QUOTIENT(ROW(A1406)-1,3)+2)&amp;" */","  ")&amp;
IF(AND(INDEX(artwork.xlsx!F:F,QUOTIENT(ROW(A1406)-1,3)+2)&lt;&gt;""),"/* "&amp;INDEX(artwork.xlsx!F:F,QUOTIENT(ROW(A1406)-1,3)+2)&amp;" */","  ")&amp;IF(AND(ISERROR(MATCH("},",B1411:B$5003,0)), ISERROR(MATCH("    ];",$A$5:A1410,0))),"];","")</f>
        <v xml:space="preserve">  /* landscape */</v>
      </c>
      <c r="B1411" t="str">
        <f t="shared" si="44"/>
        <v/>
      </c>
      <c r="C1411" s="18" t="str">
        <f>IF(AND(MOD(ROW(A1406)-1,3)=0, INDEX(artwork.xlsx!J:J,QUOTIENT(ROW(A1406)-1,3)+2)&lt;&gt;""),
     artwork.xlsx!$H$1&amp;": """ &amp;SUBSTITUTE(INDEX(artwork.xlsx!H:H,QUOTIENT(ROW(A1406)-1,3)+2)," ","") &amp;""",  " &amp;
     artwork.xlsx!$J$1&amp; ": """ &amp; INDEX(artwork.xlsx!J:J,QUOTIENT(ROW(A1406)-1,3)+2) &amp;""",  " &amp;
     artwork.xlsx!$L$1&amp; ": """ &amp; SUBSTITUTE(IF(LEFT(INDEX(artwork.xlsx!L:L,QUOTIENT(ROW(A1406)-1,3)+2),4)="http","",artwork.xlsx!$M$1) &amp; INDEX(artwork.xlsx!L:L,QUOTIENT(ROW(A1406)-1,3)+2),artwork.xlsx!$N$1,"") &amp; """,",
 IF(AND(MOD(ROW(A1406)-1,3)=1,INDEX(artwork.xlsx!J:J,QUOTIENT(ROW(A1406)-1,3)+2)&lt;&gt;""),
SUBSTITUTE(    artwork.xlsx!$K$1&amp;": '\\n" &amp;
SUBSTITUTE(SUBSTITUTE(SUBSTITUTE(SUBSTITUTE(SUBSTITUTE(INDEX(artwork.xlsx!K:K,QUOTIENT(ROW(A1406)-1,3)+2),"'","\'"),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IF(MOD(ROW(A1406)-1,3)=2,"","")))</f>
        <v>text_html: '\
&lt;div class="landscape-text" style="top:0px;"&gt;&lt;div style="line-height:18px;"&gt;\
&lt;div style="display:inline;"&gt;&lt;div style="display:inline; font-size:20px;"&gt;Placez votre pioche dans votre défausse. Consultez-la&lt;/div&gt;&lt;/div&gt;&lt;br&gt;\
&lt;div style="display:inline;"&gt;&lt;div style="display:inline; font-size:20px;"&gt;et placez en 2 Cuivres sur votre pioche (ou dévoilez&lt;/div&gt;&lt;/div&gt;&lt;br&gt;\
&lt;div style="display:inline;"&gt;&lt;div style="display:inline; font-size:20px;"&gt; votre défausse pour prouver que c\'est impossible).&lt;/div&gt;&lt;/div&gt;&lt;br&gt;\
&lt;/div&gt;&lt;/div&gt;'</v>
      </c>
      <c r="K1411" t="s">
        <v>2302</v>
      </c>
      <c r="U1411" t="e">
        <f t="shared" si="45"/>
        <v>#VALUE!</v>
      </c>
      <c r="V1411" t="e">
        <f t="shared" si="46"/>
        <v>#VALUE!</v>
      </c>
    </row>
    <row r="1412" spans="1:22" x14ac:dyDescent="0.25">
      <c r="A1412" t="str">
        <f>IF(AND(MOD(ROW(A1407)-1,3)=0,INDEX(artwork.xlsx!G:G,QUOTIENT(ROW(A1407)-1,3)+2)&lt;&gt;""),"/* "&amp;INDEX(artwork.xlsx!G:G,QUOTIENT(ROW(A1407)-1,3)+2)&amp;" */","  ")&amp;
IF(AND(INDEX(artwork.xlsx!F:F,QUOTIENT(ROW(A1407)-1,3)+2)&lt;&gt;""),"/* "&amp;INDEX(artwork.xlsx!F:F,QUOTIENT(ROW(A1407)-1,3)+2)&amp;" */","  ")&amp;IF(AND(ISERROR(MATCH("},",B1412:B$5003,0)), ISERROR(MATCH("    ];",$A$5:A1408,0))),"];","")</f>
        <v xml:space="preserve">  /* landscape */</v>
      </c>
      <c r="B1412" t="str">
        <f t="shared" si="44"/>
        <v>},</v>
      </c>
      <c r="C1412" s="18" t="str">
        <f>IF(AND(MOD(ROW(A1407)-1,3)=0, INDEX(artwork.xlsx!J:J,QUOTIENT(ROW(A1407)-1,3)+2)&lt;&gt;""),
     artwork.xlsx!$H$1&amp;": """ &amp;SUBSTITUTE(INDEX(artwork.xlsx!H:H,QUOTIENT(ROW(A1407)-1,3)+2)," ","") &amp;""",  " &amp;
     artwork.xlsx!$J$1&amp; ": """ &amp; INDEX(artwork.xlsx!J:J,QUOTIENT(ROW(A1407)-1,3)+2) &amp;""",  " &amp;
     artwork.xlsx!$L$1&amp; ": """ &amp; SUBSTITUTE(IF(LEFT(INDEX(artwork.xlsx!L:L,QUOTIENT(ROW(A1407)-1,3)+2),4)="http","",artwork.xlsx!$M$1) &amp; INDEX(artwork.xlsx!L:L,QUOTIENT(ROW(A1407)-1,3)+2),artwork.xlsx!$N$1,"") &amp; """,",
 IF(AND(MOD(ROW(A1407)-1,3)=1,INDEX(artwork.xlsx!J:J,QUOTIENT(ROW(A1407)-1,3)+2)&lt;&gt;""),
SUBSTITUTE(    artwork.xlsx!$K$1&amp;": '\\n" &amp;
SUBSTITUTE(SUBSTITUTE(SUBSTITUTE(SUBSTITUTE(SUBSTITUTE(INDEX(artwork.xlsx!K:K,QUOTIENT(ROW(A1407)-1,3)+2),"'","\'"),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IF(MOD(ROW(A1407)-1,3)=2,"","")))</f>
        <v/>
      </c>
      <c r="J1412" t="s">
        <v>2088</v>
      </c>
      <c r="U1412" t="e">
        <f t="shared" si="45"/>
        <v>#VALUE!</v>
      </c>
      <c r="V1412" t="str">
        <f t="shared" si="46"/>
        <v>hewoods",  frenchName: "Perdu dans les bois",  artwork: "http://wiki.dominionstrategy.com/images/f/fb/Lost_in_the_WoodsArt.jpg"</v>
      </c>
    </row>
    <row r="1413" spans="1:22" x14ac:dyDescent="0.25">
      <c r="A1413" t="str">
        <f>IF(AND(MOD(ROW(A1408)-1,3)=0,INDEX(artwork.xlsx!G:G,QUOTIENT(ROW(A1408)-1,3)+2)&lt;&gt;""),"/* "&amp;INDEX(artwork.xlsx!G:G,QUOTIENT(ROW(A1408)-1,3)+2)&amp;" */","  ")&amp;
IF(AND(INDEX(artwork.xlsx!F:F,QUOTIENT(ROW(A1408)-1,3)+2)&lt;&gt;""),"/* "&amp;INDEX(artwork.xlsx!F:F,QUOTIENT(ROW(A1408)-1,3)+2)&amp;" */","  ")&amp;IF(AND(ISERROR(MATCH("},",B1413:B$5003,0)), ISERROR(MATCH("    ];",$A$5:A1409,0))),"];","")</f>
        <v xml:space="preserve">  /* landscape */</v>
      </c>
      <c r="B1413" t="str">
        <f t="shared" si="44"/>
        <v>{</v>
      </c>
      <c r="C1413" s="18" t="str">
        <f>IF(AND(MOD(ROW(A1408)-1,3)=0, INDEX(artwork.xlsx!J:J,QUOTIENT(ROW(A1408)-1,3)+2)&lt;&gt;""),
     artwork.xlsx!$H$1&amp;": """ &amp;SUBSTITUTE(INDEX(artwork.xlsx!H:H,QUOTIENT(ROW(A1408)-1,3)+2)," ","") &amp;""",  " &amp;
     artwork.xlsx!$J$1&amp; ": """ &amp; INDEX(artwork.xlsx!J:J,QUOTIENT(ROW(A1408)-1,3)+2) &amp;""",  " &amp;
     artwork.xlsx!$L$1&amp; ": """ &amp; SUBSTITUTE(IF(LEFT(INDEX(artwork.xlsx!L:L,QUOTIENT(ROW(A1408)-1,3)+2),4)="http","",artwork.xlsx!$M$1) &amp; INDEX(artwork.xlsx!L:L,QUOTIENT(ROW(A1408)-1,3)+2),artwork.xlsx!$N$1,"") &amp; """,",
 IF(AND(MOD(ROW(A1408)-1,3)=1,INDEX(artwork.xlsx!J:J,QUOTIENT(ROW(A1408)-1,3)+2)&lt;&gt;""),
SUBSTITUTE(    artwork.xlsx!$K$1&amp;": '\\n" &amp;
SUBSTITUTE(SUBSTITUTE(SUBSTITUTE(SUBSTITUTE(SUBSTITUTE(INDEX(artwork.xlsx!K:K,QUOTIENT(ROW(A1408)-1,3)+2),"'","\'"),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IF(MOD(ROW(A1408)-1,3)=2,"","")))</f>
        <v>id: "delusion",  frenchName: "Envoûtement",  artwork: "http://wiki.dominionstrategy.com/images/5/58/DelusionArt.jpg",</v>
      </c>
      <c r="J1413" t="s">
        <v>1679</v>
      </c>
      <c r="K1413" t="s">
        <v>2303</v>
      </c>
      <c r="U1413" t="str">
        <f t="shared" si="45"/>
        <v>lostinthewoods</v>
      </c>
      <c r="V1413" t="str">
        <f t="shared" si="46"/>
        <v>&lt;div class="landscape-text" style="top:0px;"&gt;&lt;div style="display:inline;"&gt;&lt;div style="display:inline; font-size:21px;"&gt;Au début de votre tour, vous pouvez&lt;/div&gt;&lt;/div&gt;&lt;br&gt;&lt;div style="display:inline;"&gt;&lt;div style="display:inline; font-size:21px;"&gt;défausser une carte pour appliquer une Aubaine.&lt;/div&gt;&lt;/div&gt;&lt;br&gt;&lt;/div&gt;</v>
      </c>
    </row>
    <row r="1414" spans="1:22" ht="75" x14ac:dyDescent="0.25">
      <c r="A1414" t="str">
        <f>IF(AND(MOD(ROW(A1409)-1,3)=0,INDEX(artwork.xlsx!G:G,QUOTIENT(ROW(A1409)-1,3)+2)&lt;&gt;""),"/* "&amp;INDEX(artwork.xlsx!G:G,QUOTIENT(ROW(A1409)-1,3)+2)&amp;" */","  ")&amp;
IF(AND(INDEX(artwork.xlsx!F:F,QUOTIENT(ROW(A1409)-1,3)+2)&lt;&gt;""),"/* "&amp;INDEX(artwork.xlsx!F:F,QUOTIENT(ROW(A1409)-1,3)+2)&amp;" */","  ")&amp;IF(AND(ISERROR(MATCH("},",B1414:B$5003,0)), ISERROR(MATCH("    ];",$A$5:A1413,0))),"];","")</f>
        <v xml:space="preserve">  /* landscape */</v>
      </c>
      <c r="B1414" t="str">
        <f t="shared" si="44"/>
        <v/>
      </c>
      <c r="C1414" s="18" t="str">
        <f>IF(AND(MOD(ROW(A1409)-1,3)=0, INDEX(artwork.xlsx!J:J,QUOTIENT(ROW(A1409)-1,3)+2)&lt;&gt;""),
     artwork.xlsx!$H$1&amp;": """ &amp;SUBSTITUTE(INDEX(artwork.xlsx!H:H,QUOTIENT(ROW(A1409)-1,3)+2)," ","") &amp;""",  " &amp;
     artwork.xlsx!$J$1&amp; ": """ &amp; INDEX(artwork.xlsx!J:J,QUOTIENT(ROW(A1409)-1,3)+2) &amp;""",  " &amp;
     artwork.xlsx!$L$1&amp; ": """ &amp; SUBSTITUTE(IF(LEFT(INDEX(artwork.xlsx!L:L,QUOTIENT(ROW(A1409)-1,3)+2),4)="http","",artwork.xlsx!$M$1) &amp; INDEX(artwork.xlsx!L:L,QUOTIENT(ROW(A1409)-1,3)+2),artwork.xlsx!$N$1,"") &amp; """,",
 IF(AND(MOD(ROW(A1409)-1,3)=1,INDEX(artwork.xlsx!J:J,QUOTIENT(ROW(A1409)-1,3)+2)&lt;&gt;""),
SUBSTITUTE(    artwork.xlsx!$K$1&amp;": '\\n" &amp;
SUBSTITUTE(SUBSTITUTE(SUBSTITUTE(SUBSTITUTE(SUBSTITUTE(INDEX(artwork.xlsx!K:K,QUOTIENT(ROW(A1409)-1,3)+2),"'","\'"),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IF(MOD(ROW(A1409)-1,3)=2,"","")))</f>
        <v>text_html: '\
&lt;div class="landscape-text" style="top:6px;"&gt;&lt;div style="line-height:24px;"&gt;\
&lt;div style="display:inline;"&gt;&lt;div style="display:inline; font-size:26px;"&gt;Si vous n\'avez pas Envoûté ou Jaloux,&lt;/div&gt;&lt;/div&gt;&lt;br&gt;\
&lt;div style="display:inline;"&gt;&lt;div style="display:inline; font-size:26px;"&gt;prenez Envoûté.&lt;/div&gt;&lt;/div&gt;&lt;br&gt;\
&lt;/div&gt;&lt;/div&gt;'</v>
      </c>
      <c r="K1414" t="s">
        <v>2304</v>
      </c>
      <c r="U1414" t="e">
        <f t="shared" si="45"/>
        <v>#VALUE!</v>
      </c>
      <c r="V1414" t="e">
        <f t="shared" si="46"/>
        <v>#VALUE!</v>
      </c>
    </row>
    <row r="1415" spans="1:22" x14ac:dyDescent="0.25">
      <c r="A1415" t="str">
        <f>IF(AND(MOD(ROW(A1410)-1,3)=0,INDEX(artwork.xlsx!G:G,QUOTIENT(ROW(A1410)-1,3)+2)&lt;&gt;""),"/* "&amp;INDEX(artwork.xlsx!G:G,QUOTIENT(ROW(A1410)-1,3)+2)&amp;" */","  ")&amp;
IF(AND(INDEX(artwork.xlsx!F:F,QUOTIENT(ROW(A1410)-1,3)+2)&lt;&gt;""),"/* "&amp;INDEX(artwork.xlsx!F:F,QUOTIENT(ROW(A1410)-1,3)+2)&amp;" */","  ")&amp;IF(AND(ISERROR(MATCH("},",B1415:B$5003,0)), ISERROR(MATCH("    ];",$A$5:A1411,0))),"];","")</f>
        <v xml:space="preserve">  /* landscape */</v>
      </c>
      <c r="B1415" t="str">
        <f t="shared" si="44"/>
        <v>},</v>
      </c>
      <c r="C1415" s="18" t="str">
        <f>IF(AND(MOD(ROW(A1410)-1,3)=0, INDEX(artwork.xlsx!J:J,QUOTIENT(ROW(A1410)-1,3)+2)&lt;&gt;""),
     artwork.xlsx!$H$1&amp;": """ &amp;SUBSTITUTE(INDEX(artwork.xlsx!H:H,QUOTIENT(ROW(A1410)-1,3)+2)," ","") &amp;""",  " &amp;
     artwork.xlsx!$J$1&amp; ": """ &amp; INDEX(artwork.xlsx!J:J,QUOTIENT(ROW(A1410)-1,3)+2) &amp;""",  " &amp;
     artwork.xlsx!$L$1&amp; ": """ &amp; SUBSTITUTE(IF(LEFT(INDEX(artwork.xlsx!L:L,QUOTIENT(ROW(A1410)-1,3)+2),4)="http","",artwork.xlsx!$M$1) &amp; INDEX(artwork.xlsx!L:L,QUOTIENT(ROW(A1410)-1,3)+2),artwork.xlsx!$N$1,"") &amp; """,",
 IF(AND(MOD(ROW(A1410)-1,3)=1,INDEX(artwork.xlsx!J:J,QUOTIENT(ROW(A1410)-1,3)+2)&lt;&gt;""),
SUBSTITUTE(    artwork.xlsx!$K$1&amp;": '\\n" &amp;
SUBSTITUTE(SUBSTITUTE(SUBSTITUTE(SUBSTITUTE(SUBSTITUTE(INDEX(artwork.xlsx!K:K,QUOTIENT(ROW(A1410)-1,3)+2),"'","\'"),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IF(MOD(ROW(A1410)-1,3)=2,"","")))</f>
        <v/>
      </c>
      <c r="J1415" t="s">
        <v>2088</v>
      </c>
      <c r="U1415" t="e">
        <f t="shared" si="45"/>
        <v>#VALUE!</v>
      </c>
      <c r="V1415" t="e">
        <f t="shared" si="46"/>
        <v>#VALUE!</v>
      </c>
    </row>
    <row r="1416" spans="1:22" x14ac:dyDescent="0.25">
      <c r="A1416" t="str">
        <f>IF(AND(MOD(ROW(A1411)-1,3)=0,INDEX(artwork.xlsx!G:G,QUOTIENT(ROW(A1411)-1,3)+2)&lt;&gt;""),"/* "&amp;INDEX(artwork.xlsx!G:G,QUOTIENT(ROW(A1411)-1,3)+2)&amp;" */","  ")&amp;
IF(AND(INDEX(artwork.xlsx!F:F,QUOTIENT(ROW(A1411)-1,3)+2)&lt;&gt;""),"/* "&amp;INDEX(artwork.xlsx!F:F,QUOTIENT(ROW(A1411)-1,3)+2)&amp;" */","  ")&amp;IF(AND(ISERROR(MATCH("},",B1416:B$5003,0)), ISERROR(MATCH("    ];",$A$5:A1412,0))),"];","")</f>
        <v xml:space="preserve">  /* landscape */</v>
      </c>
      <c r="B1416" t="str">
        <f t="shared" si="44"/>
        <v>{</v>
      </c>
      <c r="C1416" s="18" t="str">
        <f>IF(AND(MOD(ROW(A1411)-1,3)=0, INDEX(artwork.xlsx!J:J,QUOTIENT(ROW(A1411)-1,3)+2)&lt;&gt;""),
     artwork.xlsx!$H$1&amp;": """ &amp;SUBSTITUTE(INDEX(artwork.xlsx!H:H,QUOTIENT(ROW(A1411)-1,3)+2)," ","") &amp;""",  " &amp;
     artwork.xlsx!$J$1&amp; ": """ &amp; INDEX(artwork.xlsx!J:J,QUOTIENT(ROW(A1411)-1,3)+2) &amp;""",  " &amp;
     artwork.xlsx!$L$1&amp; ": """ &amp; SUBSTITUTE(IF(LEFT(INDEX(artwork.xlsx!L:L,QUOTIENT(ROW(A1411)-1,3)+2),4)="http","",artwork.xlsx!$M$1) &amp; INDEX(artwork.xlsx!L:L,QUOTIENT(ROW(A1411)-1,3)+2),artwork.xlsx!$N$1,"") &amp; """,",
 IF(AND(MOD(ROW(A1411)-1,3)=1,INDEX(artwork.xlsx!J:J,QUOTIENT(ROW(A1411)-1,3)+2)&lt;&gt;""),
SUBSTITUTE(    artwork.xlsx!$K$1&amp;": '\\n" &amp;
SUBSTITUTE(SUBSTITUTE(SUBSTITUTE(SUBSTITUTE(SUBSTITUTE(INDEX(artwork.xlsx!K:K,QUOTIENT(ROW(A1411)-1,3)+2),"'","\'"),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IF(MOD(ROW(A1411)-1,3)=2,"","")))</f>
        <v>id: "envy",  frenchName: "Jalousie",  artwork: "http://wiki.dominionstrategy.com/images/b/bd/EnvyArt.jpg",</v>
      </c>
      <c r="U1416" t="e">
        <f t="shared" si="45"/>
        <v>#VALUE!</v>
      </c>
      <c r="V1416" t="e">
        <f t="shared" si="46"/>
        <v>#VALUE!</v>
      </c>
    </row>
    <row r="1417" spans="1:22" ht="75" x14ac:dyDescent="0.25">
      <c r="A1417" t="str">
        <f>IF(AND(MOD(ROW(A1412)-1,3)=0,INDEX(artwork.xlsx!G:G,QUOTIENT(ROW(A1412)-1,3)+2)&lt;&gt;""),"/* "&amp;INDEX(artwork.xlsx!G:G,QUOTIENT(ROW(A1412)-1,3)+2)&amp;" */","  ")&amp;
IF(AND(INDEX(artwork.xlsx!F:F,QUOTIENT(ROW(A1412)-1,3)+2)&lt;&gt;""),"/* "&amp;INDEX(artwork.xlsx!F:F,QUOTIENT(ROW(A1412)-1,3)+2)&amp;" */","  ")&amp;IF(AND(ISERROR(MATCH("},",B1417:B$5003,0)), ISERROR(MATCH("    ];",$A$5:A1416,0))),"];","")</f>
        <v xml:space="preserve">  /* landscape */</v>
      </c>
      <c r="B1417" t="str">
        <f t="shared" si="44"/>
        <v/>
      </c>
      <c r="C1417" s="18" t="str">
        <f>IF(AND(MOD(ROW(A1412)-1,3)=0, INDEX(artwork.xlsx!J:J,QUOTIENT(ROW(A1412)-1,3)+2)&lt;&gt;""),
     artwork.xlsx!$H$1&amp;": """ &amp;SUBSTITUTE(INDEX(artwork.xlsx!H:H,QUOTIENT(ROW(A1412)-1,3)+2)," ","") &amp;""",  " &amp;
     artwork.xlsx!$J$1&amp; ": """ &amp; INDEX(artwork.xlsx!J:J,QUOTIENT(ROW(A1412)-1,3)+2) &amp;""",  " &amp;
     artwork.xlsx!$L$1&amp; ": """ &amp; SUBSTITUTE(IF(LEFT(INDEX(artwork.xlsx!L:L,QUOTIENT(ROW(A1412)-1,3)+2),4)="http","",artwork.xlsx!$M$1) &amp; INDEX(artwork.xlsx!L:L,QUOTIENT(ROW(A1412)-1,3)+2),artwork.xlsx!$N$1,"") &amp; """,",
 IF(AND(MOD(ROW(A1412)-1,3)=1,INDEX(artwork.xlsx!J:J,QUOTIENT(ROW(A1412)-1,3)+2)&lt;&gt;""),
SUBSTITUTE(    artwork.xlsx!$K$1&amp;": '\\n" &amp;
SUBSTITUTE(SUBSTITUTE(SUBSTITUTE(SUBSTITUTE(SUBSTITUTE(INDEX(artwork.xlsx!K:K,QUOTIENT(ROW(A1412)-1,3)+2),"'","\'"),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IF(MOD(ROW(A1412)-1,3)=2,"","")))</f>
        <v>text_html: '\
&lt;div class="landscape-text" style="top:6px;"&gt;&lt;div style="line-height:24px;"&gt;\
&lt;div style="display:inline;"&gt;&lt;div style="display:inline; font-size:26px;"&gt;Si vous n\'avez pas Envoûté ou Jaloux,&lt;/div&gt;&lt;/div&gt;&lt;br&gt;\
&lt;div style="display:inline;"&gt;&lt;div style="display:inline; font-size:26px;"&gt;prenez Jaloux.&lt;/div&gt;&lt;/div&gt;&lt;br&gt;\
&lt;/div&gt;&lt;/div&gt;'</v>
      </c>
    </row>
    <row r="1418" spans="1:22" x14ac:dyDescent="0.25">
      <c r="A1418" t="str">
        <f>IF(AND(MOD(ROW(A1413)-1,3)=0,INDEX(artwork.xlsx!G:G,QUOTIENT(ROW(A1413)-1,3)+2)&lt;&gt;""),"/* "&amp;INDEX(artwork.xlsx!G:G,QUOTIENT(ROW(A1413)-1,3)+2)&amp;" */","  ")&amp;
IF(AND(INDEX(artwork.xlsx!F:F,QUOTIENT(ROW(A1413)-1,3)+2)&lt;&gt;""),"/* "&amp;INDEX(artwork.xlsx!F:F,QUOTIENT(ROW(A1413)-1,3)+2)&amp;" */","  ")&amp;IF(AND(ISERROR(MATCH("},",B1418:B$5003,0)), ISERROR(MATCH("    ];",$A$5:A1414,0))),"];","")</f>
        <v xml:space="preserve">  /* landscape */</v>
      </c>
      <c r="B1418" t="str">
        <f t="shared" si="44"/>
        <v>},</v>
      </c>
      <c r="C1418" s="18" t="str">
        <f>IF(AND(MOD(ROW(A1413)-1,3)=0, INDEX(artwork.xlsx!J:J,QUOTIENT(ROW(A1413)-1,3)+2)&lt;&gt;""),
     artwork.xlsx!$H$1&amp;": """ &amp;SUBSTITUTE(INDEX(artwork.xlsx!H:H,QUOTIENT(ROW(A1413)-1,3)+2)," ","") &amp;""",  " &amp;
     artwork.xlsx!$J$1&amp; ": """ &amp; INDEX(artwork.xlsx!J:J,QUOTIENT(ROW(A1413)-1,3)+2) &amp;""",  " &amp;
     artwork.xlsx!$L$1&amp; ": """ &amp; SUBSTITUTE(IF(LEFT(INDEX(artwork.xlsx!L:L,QUOTIENT(ROW(A1413)-1,3)+2),4)="http","",artwork.xlsx!$M$1) &amp; INDEX(artwork.xlsx!L:L,QUOTIENT(ROW(A1413)-1,3)+2),artwork.xlsx!$N$1,"") &amp; """,",
 IF(AND(MOD(ROW(A1413)-1,3)=1,INDEX(artwork.xlsx!J:J,QUOTIENT(ROW(A1413)-1,3)+2)&lt;&gt;""),
SUBSTITUTE(    artwork.xlsx!$K$1&amp;": '\\n" &amp;
SUBSTITUTE(SUBSTITUTE(SUBSTITUTE(SUBSTITUTE(SUBSTITUTE(INDEX(artwork.xlsx!K:K,QUOTIENT(ROW(A1413)-1,3)+2),"'","\'"),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IF(MOD(ROW(A1413)-1,3)=2,"","")))</f>
        <v/>
      </c>
    </row>
    <row r="1419" spans="1:22" x14ac:dyDescent="0.25">
      <c r="A1419" t="str">
        <f>IF(AND(MOD(ROW(A1414)-1,3)=0,INDEX(artwork.xlsx!G:G,QUOTIENT(ROW(A1414)-1,3)+2)&lt;&gt;""),"/* "&amp;INDEX(artwork.xlsx!G:G,QUOTIENT(ROW(A1414)-1,3)+2)&amp;" */","  ")&amp;
IF(AND(INDEX(artwork.xlsx!F:F,QUOTIENT(ROW(A1414)-1,3)+2)&lt;&gt;""),"/* "&amp;INDEX(artwork.xlsx!F:F,QUOTIENT(ROW(A1414)-1,3)+2)&amp;" */","  ")&amp;IF(AND(ISERROR(MATCH("},",B1419:B$5003,0)), ISERROR(MATCH("    ];",$A$5:A1415,0))),"];","")</f>
        <v xml:space="preserve">  /* landscape */</v>
      </c>
      <c r="B1419" t="str">
        <f t="shared" si="44"/>
        <v>{</v>
      </c>
      <c r="C1419" s="18" t="str">
        <f>IF(AND(MOD(ROW(A1414)-1,3)=0, INDEX(artwork.xlsx!J:J,QUOTIENT(ROW(A1414)-1,3)+2)&lt;&gt;""),
     artwork.xlsx!$H$1&amp;": """ &amp;SUBSTITUTE(INDEX(artwork.xlsx!H:H,QUOTIENT(ROW(A1414)-1,3)+2)," ","") &amp;""",  " &amp;
     artwork.xlsx!$J$1&amp; ": """ &amp; INDEX(artwork.xlsx!J:J,QUOTIENT(ROW(A1414)-1,3)+2) &amp;""",  " &amp;
     artwork.xlsx!$L$1&amp; ": """ &amp; SUBSTITUTE(IF(LEFT(INDEX(artwork.xlsx!L:L,QUOTIENT(ROW(A1414)-1,3)+2),4)="http","",artwork.xlsx!$M$1) &amp; INDEX(artwork.xlsx!L:L,QUOTIENT(ROW(A1414)-1,3)+2),artwork.xlsx!$N$1,"") &amp; """,",
 IF(AND(MOD(ROW(A1414)-1,3)=1,INDEX(artwork.xlsx!J:J,QUOTIENT(ROW(A1414)-1,3)+2)&lt;&gt;""),
SUBSTITUTE(    artwork.xlsx!$K$1&amp;": '\\n" &amp;
SUBSTITUTE(SUBSTITUTE(SUBSTITUTE(SUBSTITUTE(SUBSTITUTE(INDEX(artwork.xlsx!K:K,QUOTIENT(ROW(A1414)-1,3)+2),"'","\'"),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IF(MOD(ROW(A1414)-1,3)=2,"","")))</f>
        <v>id: "famine",  frenchName: "Famine",  artwork: "http://wiki.dominionstrategy.com/images/5/51/FamineArt.jpg",</v>
      </c>
    </row>
    <row r="1420" spans="1:22" ht="90" x14ac:dyDescent="0.25">
      <c r="A1420" t="str">
        <f>IF(AND(MOD(ROW(A1415)-1,3)=0,INDEX(artwork.xlsx!G:G,QUOTIENT(ROW(A1415)-1,3)+2)&lt;&gt;""),"/* "&amp;INDEX(artwork.xlsx!G:G,QUOTIENT(ROW(A1415)-1,3)+2)&amp;" */","  ")&amp;
IF(AND(INDEX(artwork.xlsx!F:F,QUOTIENT(ROW(A1415)-1,3)+2)&lt;&gt;""),"/* "&amp;INDEX(artwork.xlsx!F:F,QUOTIENT(ROW(A1415)-1,3)+2)&amp;" */","  ")&amp;IF(AND(ISERROR(MATCH("},",B1420:B$5003,0)), ISERROR(MATCH("    ];",$A$5:A1419,0))),"];","")</f>
        <v xml:space="preserve">  /* landscape */</v>
      </c>
      <c r="B1420" t="str">
        <f t="shared" si="44"/>
        <v/>
      </c>
      <c r="C1420" s="18" t="str">
        <f>IF(AND(MOD(ROW(A1415)-1,3)=0, INDEX(artwork.xlsx!J:J,QUOTIENT(ROW(A1415)-1,3)+2)&lt;&gt;""),
     artwork.xlsx!$H$1&amp;": """ &amp;SUBSTITUTE(INDEX(artwork.xlsx!H:H,QUOTIENT(ROW(A1415)-1,3)+2)," ","") &amp;""",  " &amp;
     artwork.xlsx!$J$1&amp; ": """ &amp; INDEX(artwork.xlsx!J:J,QUOTIENT(ROW(A1415)-1,3)+2) &amp;""",  " &amp;
     artwork.xlsx!$L$1&amp; ": """ &amp; SUBSTITUTE(IF(LEFT(INDEX(artwork.xlsx!L:L,QUOTIENT(ROW(A1415)-1,3)+2),4)="http","",artwork.xlsx!$M$1) &amp; INDEX(artwork.xlsx!L:L,QUOTIENT(ROW(A1415)-1,3)+2),artwork.xlsx!$N$1,"") &amp; """,",
 IF(AND(MOD(ROW(A1415)-1,3)=1,INDEX(artwork.xlsx!J:J,QUOTIENT(ROW(A1415)-1,3)+2)&lt;&gt;""),
SUBSTITUTE(    artwork.xlsx!$K$1&amp;": '\\n" &amp;
SUBSTITUTE(SUBSTITUTE(SUBSTITUTE(SUBSTITUTE(SUBSTITUTE(INDEX(artwork.xlsx!K:K,QUOTIENT(ROW(A1415)-1,3)+2),"'","\'"),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IF(MOD(ROW(A1415)-1,3)=2,"","")))</f>
        <v>text_html: '\
&lt;div class="landscape-text" style="top:0px;"&gt;&lt;div style="line-height:18px;"&gt;\
&lt;div style="display:inline;"&gt;&lt;div style="display:inline; font-size:20px;"&gt;Consultez les 3 premières cartes de votre pioche.&lt;/div&gt;&lt;/div&gt;&lt;br&gt;\
&lt;div style="display:inline;"&gt;&lt;div style="display:inline; font-size:20px;"&gt;Défaussez les cartes Action.&lt;/div&gt;&lt;/div&gt;&lt;br&gt;\
&lt;div style="display:inline;"&gt;&lt;div style="display:inline; font-size:20px;"&gt;Mélangez le reste dans votre pioche.&lt;/div&gt;&lt;/div&gt;&lt;br&gt;\
&lt;/div&gt;&lt;/div&gt;'</v>
      </c>
    </row>
    <row r="1421" spans="1:22" x14ac:dyDescent="0.25">
      <c r="A1421" t="str">
        <f>IF(AND(MOD(ROW(A1416)-1,3)=0,INDEX(artwork.xlsx!G:G,QUOTIENT(ROW(A1416)-1,3)+2)&lt;&gt;""),"/* "&amp;INDEX(artwork.xlsx!G:G,QUOTIENT(ROW(A1416)-1,3)+2)&amp;" */","  ")&amp;
IF(AND(INDEX(artwork.xlsx!F:F,QUOTIENT(ROW(A1416)-1,3)+2)&lt;&gt;""),"/* "&amp;INDEX(artwork.xlsx!F:F,QUOTIENT(ROW(A1416)-1,3)+2)&amp;" */","  ")&amp;IF(AND(ISERROR(MATCH("},",B1421:B$5003,0)), ISERROR(MATCH("    ];",$A$5:A1417,0))),"];","")</f>
        <v xml:space="preserve">  /* landscape */</v>
      </c>
      <c r="B1421" t="str">
        <f t="shared" si="44"/>
        <v>},</v>
      </c>
      <c r="C1421" s="18" t="str">
        <f>IF(AND(MOD(ROW(A1416)-1,3)=0, INDEX(artwork.xlsx!J:J,QUOTIENT(ROW(A1416)-1,3)+2)&lt;&gt;""),
     artwork.xlsx!$H$1&amp;": """ &amp;SUBSTITUTE(INDEX(artwork.xlsx!H:H,QUOTIENT(ROW(A1416)-1,3)+2)," ","") &amp;""",  " &amp;
     artwork.xlsx!$J$1&amp; ": """ &amp; INDEX(artwork.xlsx!J:J,QUOTIENT(ROW(A1416)-1,3)+2) &amp;""",  " &amp;
     artwork.xlsx!$L$1&amp; ": """ &amp; SUBSTITUTE(IF(LEFT(INDEX(artwork.xlsx!L:L,QUOTIENT(ROW(A1416)-1,3)+2),4)="http","",artwork.xlsx!$M$1) &amp; INDEX(artwork.xlsx!L:L,QUOTIENT(ROW(A1416)-1,3)+2),artwork.xlsx!$N$1,"") &amp; """,",
 IF(AND(MOD(ROW(A1416)-1,3)=1,INDEX(artwork.xlsx!J:J,QUOTIENT(ROW(A1416)-1,3)+2)&lt;&gt;""),
SUBSTITUTE(    artwork.xlsx!$K$1&amp;": '\\n" &amp;
SUBSTITUTE(SUBSTITUTE(SUBSTITUTE(SUBSTITUTE(SUBSTITUTE(INDEX(artwork.xlsx!K:K,QUOTIENT(ROW(A1416)-1,3)+2),"'","\'"),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IF(MOD(ROW(A1416)-1,3)=2,"","")))</f>
        <v/>
      </c>
    </row>
    <row r="1422" spans="1:22" x14ac:dyDescent="0.25">
      <c r="A1422" t="str">
        <f>IF(AND(MOD(ROW(A1417)-1,3)=0,INDEX(artwork.xlsx!G:G,QUOTIENT(ROW(A1417)-1,3)+2)&lt;&gt;""),"/* "&amp;INDEX(artwork.xlsx!G:G,QUOTIENT(ROW(A1417)-1,3)+2)&amp;" */","  ")&amp;
IF(AND(INDEX(artwork.xlsx!F:F,QUOTIENT(ROW(A1417)-1,3)+2)&lt;&gt;""),"/* "&amp;INDEX(artwork.xlsx!F:F,QUOTIENT(ROW(A1417)-1,3)+2)&amp;" */","  ")&amp;IF(AND(ISERROR(MATCH("},",B1422:B$5003,0)), ISERROR(MATCH("    ];",$A$5:A1418,0))),"];","")</f>
        <v xml:space="preserve">  /* landscape */</v>
      </c>
      <c r="B1422" t="str">
        <f t="shared" si="44"/>
        <v>{</v>
      </c>
      <c r="C1422" s="18" t="str">
        <f>IF(AND(MOD(ROW(A1417)-1,3)=0, INDEX(artwork.xlsx!J:J,QUOTIENT(ROW(A1417)-1,3)+2)&lt;&gt;""),
     artwork.xlsx!$H$1&amp;": """ &amp;SUBSTITUTE(INDEX(artwork.xlsx!H:H,QUOTIENT(ROW(A1417)-1,3)+2)," ","") &amp;""",  " &amp;
     artwork.xlsx!$J$1&amp; ": """ &amp; INDEX(artwork.xlsx!J:J,QUOTIENT(ROW(A1417)-1,3)+2) &amp;""",  " &amp;
     artwork.xlsx!$L$1&amp; ": """ &amp; SUBSTITUTE(IF(LEFT(INDEX(artwork.xlsx!L:L,QUOTIENT(ROW(A1417)-1,3)+2),4)="http","",artwork.xlsx!$M$1) &amp; INDEX(artwork.xlsx!L:L,QUOTIENT(ROW(A1417)-1,3)+2),artwork.xlsx!$N$1,"") &amp; """,",
 IF(AND(MOD(ROW(A1417)-1,3)=1,INDEX(artwork.xlsx!J:J,QUOTIENT(ROW(A1417)-1,3)+2)&lt;&gt;""),
SUBSTITUTE(    artwork.xlsx!$K$1&amp;": '\\n" &amp;
SUBSTITUTE(SUBSTITUTE(SUBSTITUTE(SUBSTITUTE(SUBSTITUTE(INDEX(artwork.xlsx!K:K,QUOTIENT(ROW(A1417)-1,3)+2),"'","\'"),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IF(MOD(ROW(A1417)-1,3)=2,"","")))</f>
        <v>id: "fear",  frenchName: "Peur",  artwork: "http://wiki.dominionstrategy.com/images/0/09/FearArt.jpg",</v>
      </c>
    </row>
    <row r="1423" spans="1:22" ht="75" x14ac:dyDescent="0.25">
      <c r="A1423" t="str">
        <f>IF(AND(MOD(ROW(A1418)-1,3)=0,INDEX(artwork.xlsx!G:G,QUOTIENT(ROW(A1418)-1,3)+2)&lt;&gt;""),"/* "&amp;INDEX(artwork.xlsx!G:G,QUOTIENT(ROW(A1418)-1,3)+2)&amp;" */","  ")&amp;
IF(AND(INDEX(artwork.xlsx!F:F,QUOTIENT(ROW(A1418)-1,3)+2)&lt;&gt;""),"/* "&amp;INDEX(artwork.xlsx!F:F,QUOTIENT(ROW(A1418)-1,3)+2)&amp;" */","  ")&amp;IF(AND(ISERROR(MATCH("},",B1423:B$5003,0)), ISERROR(MATCH("    ];",$A$5:A1422,0))),"];","")</f>
        <v xml:space="preserve">  /* landscape */</v>
      </c>
      <c r="B1423" t="str">
        <f t="shared" ref="B1423:B1486" si="47">IF(AND(C1422&lt;&gt;"",MOD(ROW(A1421)-1,3)=2),"},","")&amp;IF(AND(C1423&lt;&gt;"",MOD(ROW(A1418)-1,3)=0),"{","")</f>
        <v/>
      </c>
      <c r="C1423" s="18" t="str">
        <f>IF(AND(MOD(ROW(A1418)-1,3)=0, INDEX(artwork.xlsx!J:J,QUOTIENT(ROW(A1418)-1,3)+2)&lt;&gt;""),
     artwork.xlsx!$H$1&amp;": """ &amp;SUBSTITUTE(INDEX(artwork.xlsx!H:H,QUOTIENT(ROW(A1418)-1,3)+2)," ","") &amp;""",  " &amp;
     artwork.xlsx!$J$1&amp; ": """ &amp; INDEX(artwork.xlsx!J:J,QUOTIENT(ROW(A1418)-1,3)+2) &amp;""",  " &amp;
     artwork.xlsx!$L$1&amp; ": """ &amp; SUBSTITUTE(IF(LEFT(INDEX(artwork.xlsx!L:L,QUOTIENT(ROW(A1418)-1,3)+2),4)="http","",artwork.xlsx!$M$1) &amp; INDEX(artwork.xlsx!L:L,QUOTIENT(ROW(A1418)-1,3)+2),artwork.xlsx!$N$1,"") &amp; """,",
 IF(AND(MOD(ROW(A1418)-1,3)=1,INDEX(artwork.xlsx!J:J,QUOTIENT(ROW(A1418)-1,3)+2)&lt;&gt;""),
SUBSTITUTE(    artwork.xlsx!$K$1&amp;": '\\n" &amp;
SUBSTITUTE(SUBSTITUTE(SUBSTITUTE(SUBSTITUTE(SUBSTITUTE(INDEX(artwork.xlsx!K:K,QUOTIENT(ROW(A1418)-1,3)+2),"'","\'"),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IF(MOD(ROW(A1418)-1,3)=2,"","")))</f>
        <v>text_html: '\
&lt;div class="landscape-text" style="top:6px;"&gt;&lt;div style="line-height:24px;"&gt;\
&lt;div style="display:inline;"&gt;&lt;div style="display:inline; font-size:18.5px;"&gt;Si vous avez au moins 5 cartes en main, défaussez une&lt;/div&gt;&lt;/div&gt;&lt;br&gt;\
&lt;div style="display:inline;"&gt;&lt;div style="display:inline; font-size:18.5px;"&gt;carte Action ou Trésor (à défaut, dévoilez votre main).&lt;/div&gt;&lt;/div&gt;&lt;br&gt;\
&lt;/div&gt;&lt;/div&gt;'</v>
      </c>
    </row>
    <row r="1424" spans="1:22" x14ac:dyDescent="0.25">
      <c r="A1424" t="str">
        <f>IF(AND(MOD(ROW(A1419)-1,3)=0,INDEX(artwork.xlsx!G:G,QUOTIENT(ROW(A1419)-1,3)+2)&lt;&gt;""),"/* "&amp;INDEX(artwork.xlsx!G:G,QUOTIENT(ROW(A1419)-1,3)+2)&amp;" */","  ")&amp;
IF(AND(INDEX(artwork.xlsx!F:F,QUOTIENT(ROW(A1419)-1,3)+2)&lt;&gt;""),"/* "&amp;INDEX(artwork.xlsx!F:F,QUOTIENT(ROW(A1419)-1,3)+2)&amp;" */","  ")&amp;IF(AND(ISERROR(MATCH("},",B1424:B$5003,0)), ISERROR(MATCH("    ];",$A$5:A1420,0))),"];","")</f>
        <v xml:space="preserve">  /* landscape */</v>
      </c>
      <c r="B1424" t="str">
        <f t="shared" si="47"/>
        <v>},</v>
      </c>
      <c r="C1424" s="18" t="str">
        <f>IF(AND(MOD(ROW(A1419)-1,3)=0, INDEX(artwork.xlsx!J:J,QUOTIENT(ROW(A1419)-1,3)+2)&lt;&gt;""),
     artwork.xlsx!$H$1&amp;": """ &amp;SUBSTITUTE(INDEX(artwork.xlsx!H:H,QUOTIENT(ROW(A1419)-1,3)+2)," ","") &amp;""",  " &amp;
     artwork.xlsx!$J$1&amp; ": """ &amp; INDEX(artwork.xlsx!J:J,QUOTIENT(ROW(A1419)-1,3)+2) &amp;""",  " &amp;
     artwork.xlsx!$L$1&amp; ": """ &amp; SUBSTITUTE(IF(LEFT(INDEX(artwork.xlsx!L:L,QUOTIENT(ROW(A1419)-1,3)+2),4)="http","",artwork.xlsx!$M$1) &amp; INDEX(artwork.xlsx!L:L,QUOTIENT(ROW(A1419)-1,3)+2),artwork.xlsx!$N$1,"") &amp; """,",
 IF(AND(MOD(ROW(A1419)-1,3)=1,INDEX(artwork.xlsx!J:J,QUOTIENT(ROW(A1419)-1,3)+2)&lt;&gt;""),
SUBSTITUTE(    artwork.xlsx!$K$1&amp;": '\\n" &amp;
SUBSTITUTE(SUBSTITUTE(SUBSTITUTE(SUBSTITUTE(SUBSTITUTE(INDEX(artwork.xlsx!K:K,QUOTIENT(ROW(A1419)-1,3)+2),"'","\'"),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IF(MOD(ROW(A1419)-1,3)=2,"","")))</f>
        <v/>
      </c>
    </row>
    <row r="1425" spans="1:3" x14ac:dyDescent="0.25">
      <c r="A1425" t="str">
        <f>IF(AND(MOD(ROW(A1420)-1,3)=0,INDEX(artwork.xlsx!G:G,QUOTIENT(ROW(A1420)-1,3)+2)&lt;&gt;""),"/* "&amp;INDEX(artwork.xlsx!G:G,QUOTIENT(ROW(A1420)-1,3)+2)&amp;" */","  ")&amp;
IF(AND(INDEX(artwork.xlsx!F:F,QUOTIENT(ROW(A1420)-1,3)+2)&lt;&gt;""),"/* "&amp;INDEX(artwork.xlsx!F:F,QUOTIENT(ROW(A1420)-1,3)+2)&amp;" */","  ")&amp;IF(AND(ISERROR(MATCH("},",B1425:B$5003,0)), ISERROR(MATCH("    ];",$A$5:A1421,0))),"];","")</f>
        <v xml:space="preserve">  /* landscape */</v>
      </c>
      <c r="B1425" t="str">
        <f t="shared" si="47"/>
        <v>{</v>
      </c>
      <c r="C1425" s="18" t="str">
        <f>IF(AND(MOD(ROW(A1420)-1,3)=0, INDEX(artwork.xlsx!J:J,QUOTIENT(ROW(A1420)-1,3)+2)&lt;&gt;""),
     artwork.xlsx!$H$1&amp;": """ &amp;SUBSTITUTE(INDEX(artwork.xlsx!H:H,QUOTIENT(ROW(A1420)-1,3)+2)," ","") &amp;""",  " &amp;
     artwork.xlsx!$J$1&amp; ": """ &amp; INDEX(artwork.xlsx!J:J,QUOTIENT(ROW(A1420)-1,3)+2) &amp;""",  " &amp;
     artwork.xlsx!$L$1&amp; ": """ &amp; SUBSTITUTE(IF(LEFT(INDEX(artwork.xlsx!L:L,QUOTIENT(ROW(A1420)-1,3)+2),4)="http","",artwork.xlsx!$M$1) &amp; INDEX(artwork.xlsx!L:L,QUOTIENT(ROW(A1420)-1,3)+2),artwork.xlsx!$N$1,"") &amp; """,",
 IF(AND(MOD(ROW(A1420)-1,3)=1,INDEX(artwork.xlsx!J:J,QUOTIENT(ROW(A1420)-1,3)+2)&lt;&gt;""),
SUBSTITUTE(    artwork.xlsx!$K$1&amp;": '\\n" &amp;
SUBSTITUTE(SUBSTITUTE(SUBSTITUTE(SUBSTITUTE(SUBSTITUTE(INDEX(artwork.xlsx!K:K,QUOTIENT(ROW(A1420)-1,3)+2),"'","\'"),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IF(MOD(ROW(A1420)-1,3)=2,"","")))</f>
        <v>id: "greed",  frenchName: "Avidité",  artwork: "http://wiki.dominionstrategy.com/images/f/f8/GreedArt.jpg",</v>
      </c>
    </row>
    <row r="1426" spans="1:3" ht="60" x14ac:dyDescent="0.25">
      <c r="A1426" t="str">
        <f>IF(AND(MOD(ROW(A1421)-1,3)=0,INDEX(artwork.xlsx!G:G,QUOTIENT(ROW(A1421)-1,3)+2)&lt;&gt;""),"/* "&amp;INDEX(artwork.xlsx!G:G,QUOTIENT(ROW(A1421)-1,3)+2)&amp;" */","  ")&amp;
IF(AND(INDEX(artwork.xlsx!F:F,QUOTIENT(ROW(A1421)-1,3)+2)&lt;&gt;""),"/* "&amp;INDEX(artwork.xlsx!F:F,QUOTIENT(ROW(A1421)-1,3)+2)&amp;" */","  ")&amp;IF(AND(ISERROR(MATCH("},",B1426:B$5003,0)), ISERROR(MATCH("    ];",$A$5:A1425,0))),"];","")</f>
        <v xml:space="preserve">  /* landscape */</v>
      </c>
      <c r="B1426" t="str">
        <f t="shared" si="47"/>
        <v/>
      </c>
      <c r="C1426" s="18" t="str">
        <f>IF(AND(MOD(ROW(A1421)-1,3)=0, INDEX(artwork.xlsx!J:J,QUOTIENT(ROW(A1421)-1,3)+2)&lt;&gt;""),
     artwork.xlsx!$H$1&amp;": """ &amp;SUBSTITUTE(INDEX(artwork.xlsx!H:H,QUOTIENT(ROW(A1421)-1,3)+2)," ","") &amp;""",  " &amp;
     artwork.xlsx!$J$1&amp; ": """ &amp; INDEX(artwork.xlsx!J:J,QUOTIENT(ROW(A1421)-1,3)+2) &amp;""",  " &amp;
     artwork.xlsx!$L$1&amp; ": """ &amp; SUBSTITUTE(IF(LEFT(INDEX(artwork.xlsx!L:L,QUOTIENT(ROW(A1421)-1,3)+2),4)="http","",artwork.xlsx!$M$1) &amp; INDEX(artwork.xlsx!L:L,QUOTIENT(ROW(A1421)-1,3)+2),artwork.xlsx!$N$1,"") &amp; """,",
 IF(AND(MOD(ROW(A1421)-1,3)=1,INDEX(artwork.xlsx!J:J,QUOTIENT(ROW(A1421)-1,3)+2)&lt;&gt;""),
SUBSTITUTE(    artwork.xlsx!$K$1&amp;": '\\n" &amp;
SUBSTITUTE(SUBSTITUTE(SUBSTITUTE(SUBSTITUTE(SUBSTITUTE(INDEX(artwork.xlsx!K:K,QUOTIENT(ROW(A1421)-1,3)+2),"'","\'"),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IF(MOD(ROW(A1421)-1,3)=2,"","")))</f>
        <v>text_html: '\
&lt;div class="landscape-text" style="top:14px;"&gt;\
&lt;div style="display:inline;"&gt;&lt;div style="display:inline; font-size:26px;"&gt;Recevez un Cuivre sur votre pioche.&lt;/div&gt;&lt;/div&gt;&lt;br&gt;\
&lt;/div&gt;'</v>
      </c>
    </row>
    <row r="1427" spans="1:3" x14ac:dyDescent="0.25">
      <c r="A1427" t="str">
        <f>IF(AND(MOD(ROW(A1422)-1,3)=0,INDEX(artwork.xlsx!G:G,QUOTIENT(ROW(A1422)-1,3)+2)&lt;&gt;""),"/* "&amp;INDEX(artwork.xlsx!G:G,QUOTIENT(ROW(A1422)-1,3)+2)&amp;" */","  ")&amp;
IF(AND(INDEX(artwork.xlsx!F:F,QUOTIENT(ROW(A1422)-1,3)+2)&lt;&gt;""),"/* "&amp;INDEX(artwork.xlsx!F:F,QUOTIENT(ROW(A1422)-1,3)+2)&amp;" */","  ")&amp;IF(AND(ISERROR(MATCH("},",B1427:B$5003,0)), ISERROR(MATCH("    ];",$A$5:A1423,0))),"];","")</f>
        <v xml:space="preserve">  /* landscape */</v>
      </c>
      <c r="B1427" t="str">
        <f t="shared" si="47"/>
        <v>},</v>
      </c>
      <c r="C1427" s="18" t="str">
        <f>IF(AND(MOD(ROW(A1422)-1,3)=0, INDEX(artwork.xlsx!J:J,QUOTIENT(ROW(A1422)-1,3)+2)&lt;&gt;""),
     artwork.xlsx!$H$1&amp;": """ &amp;SUBSTITUTE(INDEX(artwork.xlsx!H:H,QUOTIENT(ROW(A1422)-1,3)+2)," ","") &amp;""",  " &amp;
     artwork.xlsx!$J$1&amp; ": """ &amp; INDEX(artwork.xlsx!J:J,QUOTIENT(ROW(A1422)-1,3)+2) &amp;""",  " &amp;
     artwork.xlsx!$L$1&amp; ": """ &amp; SUBSTITUTE(IF(LEFT(INDEX(artwork.xlsx!L:L,QUOTIENT(ROW(A1422)-1,3)+2),4)="http","",artwork.xlsx!$M$1) &amp; INDEX(artwork.xlsx!L:L,QUOTIENT(ROW(A1422)-1,3)+2),artwork.xlsx!$N$1,"") &amp; """,",
 IF(AND(MOD(ROW(A1422)-1,3)=1,INDEX(artwork.xlsx!J:J,QUOTIENT(ROW(A1422)-1,3)+2)&lt;&gt;""),
SUBSTITUTE(    artwork.xlsx!$K$1&amp;": '\\n" &amp;
SUBSTITUTE(SUBSTITUTE(SUBSTITUTE(SUBSTITUTE(SUBSTITUTE(INDEX(artwork.xlsx!K:K,QUOTIENT(ROW(A1422)-1,3)+2),"'","\'"),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IF(MOD(ROW(A1422)-1,3)=2,"","")))</f>
        <v/>
      </c>
    </row>
    <row r="1428" spans="1:3" x14ac:dyDescent="0.25">
      <c r="A1428" t="str">
        <f>IF(AND(MOD(ROW(A1423)-1,3)=0,INDEX(artwork.xlsx!G:G,QUOTIENT(ROW(A1423)-1,3)+2)&lt;&gt;""),"/* "&amp;INDEX(artwork.xlsx!G:G,QUOTIENT(ROW(A1423)-1,3)+2)&amp;" */","  ")&amp;
IF(AND(INDEX(artwork.xlsx!F:F,QUOTIENT(ROW(A1423)-1,3)+2)&lt;&gt;""),"/* "&amp;INDEX(artwork.xlsx!F:F,QUOTIENT(ROW(A1423)-1,3)+2)&amp;" */","  ")&amp;IF(AND(ISERROR(MATCH("},",B1428:B$5003,0)), ISERROR(MATCH("    ];",$A$5:A1424,0))),"];","")</f>
        <v xml:space="preserve">  /* landscape */</v>
      </c>
      <c r="B1428" t="str">
        <f t="shared" si="47"/>
        <v>{</v>
      </c>
      <c r="C1428" s="18" t="str">
        <f>IF(AND(MOD(ROW(A1423)-1,3)=0, INDEX(artwork.xlsx!J:J,QUOTIENT(ROW(A1423)-1,3)+2)&lt;&gt;""),
     artwork.xlsx!$H$1&amp;": """ &amp;SUBSTITUTE(INDEX(artwork.xlsx!H:H,QUOTIENT(ROW(A1423)-1,3)+2)," ","") &amp;""",  " &amp;
     artwork.xlsx!$J$1&amp; ": """ &amp; INDEX(artwork.xlsx!J:J,QUOTIENT(ROW(A1423)-1,3)+2) &amp;""",  " &amp;
     artwork.xlsx!$L$1&amp; ": """ &amp; SUBSTITUTE(IF(LEFT(INDEX(artwork.xlsx!L:L,QUOTIENT(ROW(A1423)-1,3)+2),4)="http","",artwork.xlsx!$M$1) &amp; INDEX(artwork.xlsx!L:L,QUOTIENT(ROW(A1423)-1,3)+2),artwork.xlsx!$N$1,"") &amp; """,",
 IF(AND(MOD(ROW(A1423)-1,3)=1,INDEX(artwork.xlsx!J:J,QUOTIENT(ROW(A1423)-1,3)+2)&lt;&gt;""),
SUBSTITUTE(    artwork.xlsx!$K$1&amp;": '\\n" &amp;
SUBSTITUTE(SUBSTITUTE(SUBSTITUTE(SUBSTITUTE(SUBSTITUTE(INDEX(artwork.xlsx!K:K,QUOTIENT(ROW(A1423)-1,3)+2),"'","\'"),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IF(MOD(ROW(A1423)-1,3)=2,"","")))</f>
        <v>id: "haunting",  frenchName: "Obsession",  artwork: "http://wiki.dominionstrategy.com/images/1/10/HauntingArt.jpg",</v>
      </c>
    </row>
    <row r="1429" spans="1:3" ht="75" x14ac:dyDescent="0.25">
      <c r="A1429" t="str">
        <f>IF(AND(MOD(ROW(A1424)-1,3)=0,INDEX(artwork.xlsx!G:G,QUOTIENT(ROW(A1424)-1,3)+2)&lt;&gt;""),"/* "&amp;INDEX(artwork.xlsx!G:G,QUOTIENT(ROW(A1424)-1,3)+2)&amp;" */","  ")&amp;
IF(AND(INDEX(artwork.xlsx!F:F,QUOTIENT(ROW(A1424)-1,3)+2)&lt;&gt;""),"/* "&amp;INDEX(artwork.xlsx!F:F,QUOTIENT(ROW(A1424)-1,3)+2)&amp;" */","  ")&amp;IF(AND(ISERROR(MATCH("},",B1429:B$5003,0)), ISERROR(MATCH("    ];",$A$5:A1428,0))),"];","")</f>
        <v xml:space="preserve">  /* landscape */</v>
      </c>
      <c r="B1429" t="str">
        <f t="shared" si="47"/>
        <v/>
      </c>
      <c r="C1429" s="18" t="str">
        <f>IF(AND(MOD(ROW(A1424)-1,3)=0, INDEX(artwork.xlsx!J:J,QUOTIENT(ROW(A1424)-1,3)+2)&lt;&gt;""),
     artwork.xlsx!$H$1&amp;": """ &amp;SUBSTITUTE(INDEX(artwork.xlsx!H:H,QUOTIENT(ROW(A1424)-1,3)+2)," ","") &amp;""",  " &amp;
     artwork.xlsx!$J$1&amp; ": """ &amp; INDEX(artwork.xlsx!J:J,QUOTIENT(ROW(A1424)-1,3)+2) &amp;""",  " &amp;
     artwork.xlsx!$L$1&amp; ": """ &amp; SUBSTITUTE(IF(LEFT(INDEX(artwork.xlsx!L:L,QUOTIENT(ROW(A1424)-1,3)+2),4)="http","",artwork.xlsx!$M$1) &amp; INDEX(artwork.xlsx!L:L,QUOTIENT(ROW(A1424)-1,3)+2),artwork.xlsx!$N$1,"") &amp; """,",
 IF(AND(MOD(ROW(A1424)-1,3)=1,INDEX(artwork.xlsx!J:J,QUOTIENT(ROW(A1424)-1,3)+2)&lt;&gt;""),
SUBSTITUTE(    artwork.xlsx!$K$1&amp;": '\\n" &amp;
SUBSTITUTE(SUBSTITUTE(SUBSTITUTE(SUBSTITUTE(SUBSTITUTE(INDEX(artwork.xlsx!K:K,QUOTIENT(ROW(A1424)-1,3)+2),"'","\'"),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IF(MOD(ROW(A1424)-1,3)=2,"","")))</f>
        <v>text_html: '\
&lt;div class="landscape-text" style="top:6px;"&gt;&lt;div style="line-height:24px;"&gt;\
&lt;div style="display:inline;"&gt;&lt;div style="display:inline; font-size:26px;"&gt;Si vous avez au moins 4 cartes en main,&lt;/div&gt;&lt;/div&gt;&lt;br&gt;\
&lt;div style="display:inline;"&gt;&lt;div style="display:inline; font-size:26px;"&gt;placez-en une sur votre pioche.&lt;/div&gt;&lt;/div&gt;&lt;br&gt;\
&lt;/div&gt;&lt;/div&gt;'</v>
      </c>
    </row>
    <row r="1430" spans="1:3" x14ac:dyDescent="0.25">
      <c r="A1430" t="str">
        <f>IF(AND(MOD(ROW(A1425)-1,3)=0,INDEX(artwork.xlsx!G:G,QUOTIENT(ROW(A1425)-1,3)+2)&lt;&gt;""),"/* "&amp;INDEX(artwork.xlsx!G:G,QUOTIENT(ROW(A1425)-1,3)+2)&amp;" */","  ")&amp;
IF(AND(INDEX(artwork.xlsx!F:F,QUOTIENT(ROW(A1425)-1,3)+2)&lt;&gt;""),"/* "&amp;INDEX(artwork.xlsx!F:F,QUOTIENT(ROW(A1425)-1,3)+2)&amp;" */","  ")&amp;IF(AND(ISERROR(MATCH("},",B1430:B$5003,0)), ISERROR(MATCH("    ];",$A$5:A1426,0))),"];","")</f>
        <v xml:space="preserve">  /* landscape */</v>
      </c>
      <c r="B1430" t="str">
        <f t="shared" si="47"/>
        <v>},</v>
      </c>
      <c r="C1430" s="18" t="str">
        <f>IF(AND(MOD(ROW(A1425)-1,3)=0, INDEX(artwork.xlsx!J:J,QUOTIENT(ROW(A1425)-1,3)+2)&lt;&gt;""),
     artwork.xlsx!$H$1&amp;": """ &amp;SUBSTITUTE(INDEX(artwork.xlsx!H:H,QUOTIENT(ROW(A1425)-1,3)+2)," ","") &amp;""",  " &amp;
     artwork.xlsx!$J$1&amp; ": """ &amp; INDEX(artwork.xlsx!J:J,QUOTIENT(ROW(A1425)-1,3)+2) &amp;""",  " &amp;
     artwork.xlsx!$L$1&amp; ": """ &amp; SUBSTITUTE(IF(LEFT(INDEX(artwork.xlsx!L:L,QUOTIENT(ROW(A1425)-1,3)+2),4)="http","",artwork.xlsx!$M$1) &amp; INDEX(artwork.xlsx!L:L,QUOTIENT(ROW(A1425)-1,3)+2),artwork.xlsx!$N$1,"") &amp; """,",
 IF(AND(MOD(ROW(A1425)-1,3)=1,INDEX(artwork.xlsx!J:J,QUOTIENT(ROW(A1425)-1,3)+2)&lt;&gt;""),
SUBSTITUTE(    artwork.xlsx!$K$1&amp;": '\\n" &amp;
SUBSTITUTE(SUBSTITUTE(SUBSTITUTE(SUBSTITUTE(SUBSTITUTE(INDEX(artwork.xlsx!K:K,QUOTIENT(ROW(A1425)-1,3)+2),"'","\'"),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IF(MOD(ROW(A1425)-1,3)=2,"","")))</f>
        <v/>
      </c>
    </row>
    <row r="1431" spans="1:3" x14ac:dyDescent="0.25">
      <c r="A1431" t="str">
        <f>IF(AND(MOD(ROW(A1426)-1,3)=0,INDEX(artwork.xlsx!G:G,QUOTIENT(ROW(A1426)-1,3)+2)&lt;&gt;""),"/* "&amp;INDEX(artwork.xlsx!G:G,QUOTIENT(ROW(A1426)-1,3)+2)&amp;" */","  ")&amp;
IF(AND(INDEX(artwork.xlsx!F:F,QUOTIENT(ROW(A1426)-1,3)+2)&lt;&gt;""),"/* "&amp;INDEX(artwork.xlsx!F:F,QUOTIENT(ROW(A1426)-1,3)+2)&amp;" */","  ")&amp;IF(AND(ISERROR(MATCH("},",B1431:B$5003,0)), ISERROR(MATCH("    ];",$A$5:A1427,0))),"];","")</f>
        <v xml:space="preserve">  /* landscape */</v>
      </c>
      <c r="B1431" t="str">
        <f t="shared" si="47"/>
        <v>{</v>
      </c>
      <c r="C1431" s="18" t="str">
        <f>IF(AND(MOD(ROW(A1426)-1,3)=0, INDEX(artwork.xlsx!J:J,QUOTIENT(ROW(A1426)-1,3)+2)&lt;&gt;""),
     artwork.xlsx!$H$1&amp;": """ &amp;SUBSTITUTE(INDEX(artwork.xlsx!H:H,QUOTIENT(ROW(A1426)-1,3)+2)," ","") &amp;""",  " &amp;
     artwork.xlsx!$J$1&amp; ": """ &amp; INDEX(artwork.xlsx!J:J,QUOTIENT(ROW(A1426)-1,3)+2) &amp;""",  " &amp;
     artwork.xlsx!$L$1&amp; ": """ &amp; SUBSTITUTE(IF(LEFT(INDEX(artwork.xlsx!L:L,QUOTIENT(ROW(A1426)-1,3)+2),4)="http","",artwork.xlsx!$M$1) &amp; INDEX(artwork.xlsx!L:L,QUOTIENT(ROW(A1426)-1,3)+2),artwork.xlsx!$N$1,"") &amp; """,",
 IF(AND(MOD(ROW(A1426)-1,3)=1,INDEX(artwork.xlsx!J:J,QUOTIENT(ROW(A1426)-1,3)+2)&lt;&gt;""),
SUBSTITUTE(    artwork.xlsx!$K$1&amp;": '\\n" &amp;
SUBSTITUTE(SUBSTITUTE(SUBSTITUTE(SUBSTITUTE(SUBSTITUTE(INDEX(artwork.xlsx!K:K,QUOTIENT(ROW(A1426)-1,3)+2),"'","\'"),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IF(MOD(ROW(A1426)-1,3)=2,"","")))</f>
        <v>id: "locusts",  frenchName: "Sauterelles",  artwork: "http://wiki.dominionstrategy.com/images/3/38/LocustsArt.jpg",</v>
      </c>
    </row>
    <row r="1432" spans="1:3" ht="90" x14ac:dyDescent="0.25">
      <c r="A1432" t="str">
        <f>IF(AND(MOD(ROW(A1427)-1,3)=0,INDEX(artwork.xlsx!G:G,QUOTIENT(ROW(A1427)-1,3)+2)&lt;&gt;""),"/* "&amp;INDEX(artwork.xlsx!G:G,QUOTIENT(ROW(A1427)-1,3)+2)&amp;" */","  ")&amp;
IF(AND(INDEX(artwork.xlsx!F:F,QUOTIENT(ROW(A1427)-1,3)+2)&lt;&gt;""),"/* "&amp;INDEX(artwork.xlsx!F:F,QUOTIENT(ROW(A1427)-1,3)+2)&amp;" */","  ")&amp;IF(AND(ISERROR(MATCH("},",B1432:B$5003,0)), ISERROR(MATCH("    ];",$A$5:A1431,0))),"];","")</f>
        <v xml:space="preserve">  /* landscape */</v>
      </c>
      <c r="B1432" t="str">
        <f t="shared" si="47"/>
        <v/>
      </c>
      <c r="C1432" s="18" t="str">
        <f>IF(AND(MOD(ROW(A1427)-1,3)=0, INDEX(artwork.xlsx!J:J,QUOTIENT(ROW(A1427)-1,3)+2)&lt;&gt;""),
     artwork.xlsx!$H$1&amp;": """ &amp;SUBSTITUTE(INDEX(artwork.xlsx!H:H,QUOTIENT(ROW(A1427)-1,3)+2)," ","") &amp;""",  " &amp;
     artwork.xlsx!$J$1&amp; ": """ &amp; INDEX(artwork.xlsx!J:J,QUOTIENT(ROW(A1427)-1,3)+2) &amp;""",  " &amp;
     artwork.xlsx!$L$1&amp; ": """ &amp; SUBSTITUTE(IF(LEFT(INDEX(artwork.xlsx!L:L,QUOTIENT(ROW(A1427)-1,3)+2),4)="http","",artwork.xlsx!$M$1) &amp; INDEX(artwork.xlsx!L:L,QUOTIENT(ROW(A1427)-1,3)+2),artwork.xlsx!$N$1,"") &amp; """,",
 IF(AND(MOD(ROW(A1427)-1,3)=1,INDEX(artwork.xlsx!J:J,QUOTIENT(ROW(A1427)-1,3)+2)&lt;&gt;""),
SUBSTITUTE(    artwork.xlsx!$K$1&amp;": '\\n" &amp;
SUBSTITUTE(SUBSTITUTE(SUBSTITUTE(SUBSTITUTE(SUBSTITUTE(INDEX(artwork.xlsx!K:K,QUOTIENT(ROW(A1427)-1,3)+2),"'","\'"),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IF(MOD(ROW(A1427)-1,3)=2,"","")))</f>
        <v>text_html: '\
&lt;div class="landscape-text" style="top:0px;"&gt;&lt;div style="line-height:18px;"&gt;\
&lt;div style="display:inline;"&gt;&lt;div style="display:inline; font-size:18px;"&gt;Écartez la carte du dessus de votre pioche. Si c\'est un&lt;/div&gt;&lt;/div&gt;&lt;br&gt;\
&lt;div style="display:inline;"&gt;&lt;div style="display:inline; font-size:18px;"&gt;Cuivre ou un Domaine, recevez une Malédiction. Sinon,&lt;/div&gt;&lt;/div&gt;&lt;br&gt;\
&lt;div style="display:inline;"&gt;&lt;div style="display:inline; font-size:18px;"&gt;recevez une carte moins chère ayant un type en commun.&lt;/div&gt;&lt;/div&gt;&lt;br&gt;\
&lt;/div&gt;&lt;/div&gt;'</v>
      </c>
    </row>
    <row r="1433" spans="1:3" x14ac:dyDescent="0.25">
      <c r="A1433" t="str">
        <f>IF(AND(MOD(ROW(A1428)-1,3)=0,INDEX(artwork.xlsx!G:G,QUOTIENT(ROW(A1428)-1,3)+2)&lt;&gt;""),"/* "&amp;INDEX(artwork.xlsx!G:G,QUOTIENT(ROW(A1428)-1,3)+2)&amp;" */","  ")&amp;
IF(AND(INDEX(artwork.xlsx!F:F,QUOTIENT(ROW(A1428)-1,3)+2)&lt;&gt;""),"/* "&amp;INDEX(artwork.xlsx!F:F,QUOTIENT(ROW(A1428)-1,3)+2)&amp;" */","  ")&amp;IF(AND(ISERROR(MATCH("},",B1433:B$5003,0)), ISERROR(MATCH("    ];",$A$5:A1429,0))),"];","")</f>
        <v xml:space="preserve">  /* landscape */</v>
      </c>
      <c r="B1433" t="str">
        <f t="shared" si="47"/>
        <v>},</v>
      </c>
      <c r="C1433" s="18" t="str">
        <f>IF(AND(MOD(ROW(A1428)-1,3)=0, INDEX(artwork.xlsx!J:J,QUOTIENT(ROW(A1428)-1,3)+2)&lt;&gt;""),
     artwork.xlsx!$H$1&amp;": """ &amp;SUBSTITUTE(INDEX(artwork.xlsx!H:H,QUOTIENT(ROW(A1428)-1,3)+2)," ","") &amp;""",  " &amp;
     artwork.xlsx!$J$1&amp; ": """ &amp; INDEX(artwork.xlsx!J:J,QUOTIENT(ROW(A1428)-1,3)+2) &amp;""",  " &amp;
     artwork.xlsx!$L$1&amp; ": """ &amp; SUBSTITUTE(IF(LEFT(INDEX(artwork.xlsx!L:L,QUOTIENT(ROW(A1428)-1,3)+2),4)="http","",artwork.xlsx!$M$1) &amp; INDEX(artwork.xlsx!L:L,QUOTIENT(ROW(A1428)-1,3)+2),artwork.xlsx!$N$1,"") &amp; """,",
 IF(AND(MOD(ROW(A1428)-1,3)=1,INDEX(artwork.xlsx!J:J,QUOTIENT(ROW(A1428)-1,3)+2)&lt;&gt;""),
SUBSTITUTE(    artwork.xlsx!$K$1&amp;": '\\n" &amp;
SUBSTITUTE(SUBSTITUTE(SUBSTITUTE(SUBSTITUTE(SUBSTITUTE(INDEX(artwork.xlsx!K:K,QUOTIENT(ROW(A1428)-1,3)+2),"'","\'"),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IF(MOD(ROW(A1428)-1,3)=2,"","")))</f>
        <v/>
      </c>
    </row>
    <row r="1434" spans="1:3" x14ac:dyDescent="0.25">
      <c r="A1434" t="str">
        <f>IF(AND(MOD(ROW(A1429)-1,3)=0,INDEX(artwork.xlsx!G:G,QUOTIENT(ROW(A1429)-1,3)+2)&lt;&gt;""),"/* "&amp;INDEX(artwork.xlsx!G:G,QUOTIENT(ROW(A1429)-1,3)+2)&amp;" */","  ")&amp;
IF(AND(INDEX(artwork.xlsx!F:F,QUOTIENT(ROW(A1429)-1,3)+2)&lt;&gt;""),"/* "&amp;INDEX(artwork.xlsx!F:F,QUOTIENT(ROW(A1429)-1,3)+2)&amp;" */","  ")&amp;IF(AND(ISERROR(MATCH("},",B1434:B$5003,0)), ISERROR(MATCH("    ];",$A$5:A1430,0))),"];","")</f>
        <v xml:space="preserve">  /* landscape */</v>
      </c>
      <c r="B1434" t="str">
        <f t="shared" si="47"/>
        <v>{</v>
      </c>
      <c r="C1434" s="18" t="str">
        <f>IF(AND(MOD(ROW(A1429)-1,3)=0, INDEX(artwork.xlsx!J:J,QUOTIENT(ROW(A1429)-1,3)+2)&lt;&gt;""),
     artwork.xlsx!$H$1&amp;": """ &amp;SUBSTITUTE(INDEX(artwork.xlsx!H:H,QUOTIENT(ROW(A1429)-1,3)+2)," ","") &amp;""",  " &amp;
     artwork.xlsx!$J$1&amp; ": """ &amp; INDEX(artwork.xlsx!J:J,QUOTIENT(ROW(A1429)-1,3)+2) &amp;""",  " &amp;
     artwork.xlsx!$L$1&amp; ": """ &amp; SUBSTITUTE(IF(LEFT(INDEX(artwork.xlsx!L:L,QUOTIENT(ROW(A1429)-1,3)+2),4)="http","",artwork.xlsx!$M$1) &amp; INDEX(artwork.xlsx!L:L,QUOTIENT(ROW(A1429)-1,3)+2),artwork.xlsx!$N$1,"") &amp; """,",
 IF(AND(MOD(ROW(A1429)-1,3)=1,INDEX(artwork.xlsx!J:J,QUOTIENT(ROW(A1429)-1,3)+2)&lt;&gt;""),
SUBSTITUTE(    artwork.xlsx!$K$1&amp;": '\\n" &amp;
SUBSTITUTE(SUBSTITUTE(SUBSTITUTE(SUBSTITUTE(SUBSTITUTE(INDEX(artwork.xlsx!K:K,QUOTIENT(ROW(A1429)-1,3)+2),"'","\'"),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IF(MOD(ROW(A1429)-1,3)=2,"","")))</f>
        <v>id: "misery",  frenchName: "Détresse",  artwork: "http://wiki.dominionstrategy.com/images/c/ce/MiseryArt.jpg",</v>
      </c>
    </row>
    <row r="1435" spans="1:3" ht="90" x14ac:dyDescent="0.25">
      <c r="A1435" t="str">
        <f>IF(AND(MOD(ROW(A1430)-1,3)=0,INDEX(artwork.xlsx!G:G,QUOTIENT(ROW(A1430)-1,3)+2)&lt;&gt;""),"/* "&amp;INDEX(artwork.xlsx!G:G,QUOTIENT(ROW(A1430)-1,3)+2)&amp;" */","  ")&amp;
IF(AND(INDEX(artwork.xlsx!F:F,QUOTIENT(ROW(A1430)-1,3)+2)&lt;&gt;""),"/* "&amp;INDEX(artwork.xlsx!F:F,QUOTIENT(ROW(A1430)-1,3)+2)&amp;" */","  ")&amp;IF(AND(ISERROR(MATCH("},",B1435:B$5003,0)), ISERROR(MATCH("    ];",$A$5:A1434,0))),"];","")</f>
        <v xml:space="preserve">  /* landscape */</v>
      </c>
      <c r="B1435" t="str">
        <f t="shared" si="47"/>
        <v/>
      </c>
      <c r="C1435" s="18" t="str">
        <f>IF(AND(MOD(ROW(A1430)-1,3)=0, INDEX(artwork.xlsx!J:J,QUOTIENT(ROW(A1430)-1,3)+2)&lt;&gt;""),
     artwork.xlsx!$H$1&amp;": """ &amp;SUBSTITUTE(INDEX(artwork.xlsx!H:H,QUOTIENT(ROW(A1430)-1,3)+2)," ","") &amp;""",  " &amp;
     artwork.xlsx!$J$1&amp; ": """ &amp; INDEX(artwork.xlsx!J:J,QUOTIENT(ROW(A1430)-1,3)+2) &amp;""",  " &amp;
     artwork.xlsx!$L$1&amp; ": """ &amp; SUBSTITUTE(IF(LEFT(INDEX(artwork.xlsx!L:L,QUOTIENT(ROW(A1430)-1,3)+2),4)="http","",artwork.xlsx!$M$1) &amp; INDEX(artwork.xlsx!L:L,QUOTIENT(ROW(A1430)-1,3)+2),artwork.xlsx!$N$1,"") &amp; """,",
 IF(AND(MOD(ROW(A1430)-1,3)=1,INDEX(artwork.xlsx!J:J,QUOTIENT(ROW(A1430)-1,3)+2)&lt;&gt;""),
SUBSTITUTE(    artwork.xlsx!$K$1&amp;": '\\n" &amp;
SUBSTITUTE(SUBSTITUTE(SUBSTITUTE(SUBSTITUTE(SUBSTITUTE(INDEX(artwork.xlsx!K:K,QUOTIENT(ROW(A1430)-1,3)+2),"'","\'"),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IF(MOD(ROW(A1430)-1,3)=2,"","")))</f>
        <v>text_html: '\
&lt;div class="landscape-text" style="top:0px;"&gt;&lt;div style="line-height:20px;"&gt;\
&lt;div style="display:inline;"&gt;&lt;div style="display:inline; font-size:20px;"&gt;Si c\'est votre première Détresse de la partie&lt;/div&gt;&lt;/div&gt;&lt;br&gt;\
&lt;div style="display:inline;"&gt;&lt;div style="display:inline; font-size:20px;"&gt;prenez «En détresse». Sinon, retournez-le&lt;/div&gt;&lt;/div&gt;&lt;br&gt;\
&lt;div style="display:inline;"&gt;&lt;div style="display:inline; font-size:20px;"&gt; du côté «En grande détresse».&lt;/div&gt;&lt;/div&gt;&lt;br&gt;\
&lt;/div&gt;&lt;/div&gt;'</v>
      </c>
    </row>
    <row r="1436" spans="1:3" x14ac:dyDescent="0.25">
      <c r="A1436" t="str">
        <f>IF(AND(MOD(ROW(A1431)-1,3)=0,INDEX(artwork.xlsx!G:G,QUOTIENT(ROW(A1431)-1,3)+2)&lt;&gt;""),"/* "&amp;INDEX(artwork.xlsx!G:G,QUOTIENT(ROW(A1431)-1,3)+2)&amp;" */","  ")&amp;
IF(AND(INDEX(artwork.xlsx!F:F,QUOTIENT(ROW(A1431)-1,3)+2)&lt;&gt;""),"/* "&amp;INDEX(artwork.xlsx!F:F,QUOTIENT(ROW(A1431)-1,3)+2)&amp;" */","  ")&amp;IF(AND(ISERROR(MATCH("},",B1436:B$5003,0)), ISERROR(MATCH("    ];",$A$5:A1432,0))),"];","")</f>
        <v xml:space="preserve">  /* landscape */</v>
      </c>
      <c r="B1436" t="str">
        <f t="shared" si="47"/>
        <v>},</v>
      </c>
      <c r="C1436" s="18" t="str">
        <f>IF(AND(MOD(ROW(A1431)-1,3)=0, INDEX(artwork.xlsx!J:J,QUOTIENT(ROW(A1431)-1,3)+2)&lt;&gt;""),
     artwork.xlsx!$H$1&amp;": """ &amp;SUBSTITUTE(INDEX(artwork.xlsx!H:H,QUOTIENT(ROW(A1431)-1,3)+2)," ","") &amp;""",  " &amp;
     artwork.xlsx!$J$1&amp; ": """ &amp; INDEX(artwork.xlsx!J:J,QUOTIENT(ROW(A1431)-1,3)+2) &amp;""",  " &amp;
     artwork.xlsx!$L$1&amp; ": """ &amp; SUBSTITUTE(IF(LEFT(INDEX(artwork.xlsx!L:L,QUOTIENT(ROW(A1431)-1,3)+2),4)="http","",artwork.xlsx!$M$1) &amp; INDEX(artwork.xlsx!L:L,QUOTIENT(ROW(A1431)-1,3)+2),artwork.xlsx!$N$1,"") &amp; """,",
 IF(AND(MOD(ROW(A1431)-1,3)=1,INDEX(artwork.xlsx!J:J,QUOTIENT(ROW(A1431)-1,3)+2)&lt;&gt;""),
SUBSTITUTE(    artwork.xlsx!$K$1&amp;": '\\n" &amp;
SUBSTITUTE(SUBSTITUTE(SUBSTITUTE(SUBSTITUTE(SUBSTITUTE(INDEX(artwork.xlsx!K:K,QUOTIENT(ROW(A1431)-1,3)+2),"'","\'"),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IF(MOD(ROW(A1431)-1,3)=2,"","")))</f>
        <v/>
      </c>
    </row>
    <row r="1437" spans="1:3" x14ac:dyDescent="0.25">
      <c r="A1437" t="str">
        <f>IF(AND(MOD(ROW(A1432)-1,3)=0,INDEX(artwork.xlsx!G:G,QUOTIENT(ROW(A1432)-1,3)+2)&lt;&gt;""),"/* "&amp;INDEX(artwork.xlsx!G:G,QUOTIENT(ROW(A1432)-1,3)+2)&amp;" */","  ")&amp;
IF(AND(INDEX(artwork.xlsx!F:F,QUOTIENT(ROW(A1432)-1,3)+2)&lt;&gt;""),"/* "&amp;INDEX(artwork.xlsx!F:F,QUOTIENT(ROW(A1432)-1,3)+2)&amp;" */","  ")&amp;IF(AND(ISERROR(MATCH("},",B1437:B$5003,0)), ISERROR(MATCH("    ];",$A$5:A1433,0))),"];","")</f>
        <v xml:space="preserve">  /* landscape */</v>
      </c>
      <c r="B1437" t="str">
        <f t="shared" si="47"/>
        <v>{</v>
      </c>
      <c r="C1437" s="18" t="str">
        <f>IF(AND(MOD(ROW(A1432)-1,3)=0, INDEX(artwork.xlsx!J:J,QUOTIENT(ROW(A1432)-1,3)+2)&lt;&gt;""),
     artwork.xlsx!$H$1&amp;": """ &amp;SUBSTITUTE(INDEX(artwork.xlsx!H:H,QUOTIENT(ROW(A1432)-1,3)+2)," ","") &amp;""",  " &amp;
     artwork.xlsx!$J$1&amp; ": """ &amp; INDEX(artwork.xlsx!J:J,QUOTIENT(ROW(A1432)-1,3)+2) &amp;""",  " &amp;
     artwork.xlsx!$L$1&amp; ": """ &amp; SUBSTITUTE(IF(LEFT(INDEX(artwork.xlsx!L:L,QUOTIENT(ROW(A1432)-1,3)+2),4)="http","",artwork.xlsx!$M$1) &amp; INDEX(artwork.xlsx!L:L,QUOTIENT(ROW(A1432)-1,3)+2),artwork.xlsx!$N$1,"") &amp; """,",
 IF(AND(MOD(ROW(A1432)-1,3)=1,INDEX(artwork.xlsx!J:J,QUOTIENT(ROW(A1432)-1,3)+2)&lt;&gt;""),
SUBSTITUTE(    artwork.xlsx!$K$1&amp;": '\\n" &amp;
SUBSTITUTE(SUBSTITUTE(SUBSTITUTE(SUBSTITUTE(SUBSTITUTE(INDEX(artwork.xlsx!K:K,QUOTIENT(ROW(A1432)-1,3)+2),"'","\'"),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IF(MOD(ROW(A1432)-1,3)=2,"","")))</f>
        <v>id: "plague",  frenchName: "Peste",  artwork: "http://wiki.dominionstrategy.com/images/1/1d/PlagueArt.jpg",</v>
      </c>
    </row>
    <row r="1438" spans="1:3" ht="60" x14ac:dyDescent="0.25">
      <c r="A1438" t="str">
        <f>IF(AND(MOD(ROW(A1433)-1,3)=0,INDEX(artwork.xlsx!G:G,QUOTIENT(ROW(A1433)-1,3)+2)&lt;&gt;""),"/* "&amp;INDEX(artwork.xlsx!G:G,QUOTIENT(ROW(A1433)-1,3)+2)&amp;" */","  ")&amp;
IF(AND(INDEX(artwork.xlsx!F:F,QUOTIENT(ROW(A1433)-1,3)+2)&lt;&gt;""),"/* "&amp;INDEX(artwork.xlsx!F:F,QUOTIENT(ROW(A1433)-1,3)+2)&amp;" */","  ")&amp;IF(AND(ISERROR(MATCH("},",B1438:B$5003,0)), ISERROR(MATCH("    ];",$A$5:A1437,0))),"];","")</f>
        <v xml:space="preserve">  /* landscape */</v>
      </c>
      <c r="B1438" t="str">
        <f t="shared" si="47"/>
        <v/>
      </c>
      <c r="C1438" s="18" t="str">
        <f>IF(AND(MOD(ROW(A1433)-1,3)=0, INDEX(artwork.xlsx!J:J,QUOTIENT(ROW(A1433)-1,3)+2)&lt;&gt;""),
     artwork.xlsx!$H$1&amp;": """ &amp;SUBSTITUTE(INDEX(artwork.xlsx!H:H,QUOTIENT(ROW(A1433)-1,3)+2)," ","") &amp;""",  " &amp;
     artwork.xlsx!$J$1&amp; ": """ &amp; INDEX(artwork.xlsx!J:J,QUOTIENT(ROW(A1433)-1,3)+2) &amp;""",  " &amp;
     artwork.xlsx!$L$1&amp; ": """ &amp; SUBSTITUTE(IF(LEFT(INDEX(artwork.xlsx!L:L,QUOTIENT(ROW(A1433)-1,3)+2),4)="http","",artwork.xlsx!$M$1) &amp; INDEX(artwork.xlsx!L:L,QUOTIENT(ROW(A1433)-1,3)+2),artwork.xlsx!$N$1,"") &amp; """,",
 IF(AND(MOD(ROW(A1433)-1,3)=1,INDEX(artwork.xlsx!J:J,QUOTIENT(ROW(A1433)-1,3)+2)&lt;&gt;""),
SUBSTITUTE(    artwork.xlsx!$K$1&amp;": '\\n" &amp;
SUBSTITUTE(SUBSTITUTE(SUBSTITUTE(SUBSTITUTE(SUBSTITUTE(INDEX(artwork.xlsx!K:K,QUOTIENT(ROW(A1433)-1,3)+2),"'","\'"),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IF(MOD(ROW(A1433)-1,3)=2,"","")))</f>
        <v>text_html: '\
&lt;div class="landscape-text" style="top:14px;"&gt;\
&lt;div style="display:inline;"&gt;&lt;div style="display:inline; font-size:26px;"&gt;Recevez une Malédiction en main.&lt;/div&gt;&lt;/div&gt;&lt;br&gt;\
&lt;/div&gt;'</v>
      </c>
    </row>
    <row r="1439" spans="1:3" x14ac:dyDescent="0.25">
      <c r="A1439" t="str">
        <f>IF(AND(MOD(ROW(A1434)-1,3)=0,INDEX(artwork.xlsx!G:G,QUOTIENT(ROW(A1434)-1,3)+2)&lt;&gt;""),"/* "&amp;INDEX(artwork.xlsx!G:G,QUOTIENT(ROW(A1434)-1,3)+2)&amp;" */","  ")&amp;
IF(AND(INDEX(artwork.xlsx!F:F,QUOTIENT(ROW(A1434)-1,3)+2)&lt;&gt;""),"/* "&amp;INDEX(artwork.xlsx!F:F,QUOTIENT(ROW(A1434)-1,3)+2)&amp;" */","  ")&amp;IF(AND(ISERROR(MATCH("},",B1439:B$5003,0)), ISERROR(MATCH("    ];",$A$5:A1435,0))),"];","")</f>
        <v xml:space="preserve">  /* landscape */</v>
      </c>
      <c r="B1439" t="str">
        <f t="shared" si="47"/>
        <v>},</v>
      </c>
      <c r="C1439" s="18" t="str">
        <f>IF(AND(MOD(ROW(A1434)-1,3)=0, INDEX(artwork.xlsx!J:J,QUOTIENT(ROW(A1434)-1,3)+2)&lt;&gt;""),
     artwork.xlsx!$H$1&amp;": """ &amp;SUBSTITUTE(INDEX(artwork.xlsx!H:H,QUOTIENT(ROW(A1434)-1,3)+2)," ","") &amp;""",  " &amp;
     artwork.xlsx!$J$1&amp; ": """ &amp; INDEX(artwork.xlsx!J:J,QUOTIENT(ROW(A1434)-1,3)+2) &amp;""",  " &amp;
     artwork.xlsx!$L$1&amp; ": """ &amp; SUBSTITUTE(IF(LEFT(INDEX(artwork.xlsx!L:L,QUOTIENT(ROW(A1434)-1,3)+2),4)="http","",artwork.xlsx!$M$1) &amp; INDEX(artwork.xlsx!L:L,QUOTIENT(ROW(A1434)-1,3)+2),artwork.xlsx!$N$1,"") &amp; """,",
 IF(AND(MOD(ROW(A1434)-1,3)=1,INDEX(artwork.xlsx!J:J,QUOTIENT(ROW(A1434)-1,3)+2)&lt;&gt;""),
SUBSTITUTE(    artwork.xlsx!$K$1&amp;": '\\n" &amp;
SUBSTITUTE(SUBSTITUTE(SUBSTITUTE(SUBSTITUTE(SUBSTITUTE(INDEX(artwork.xlsx!K:K,QUOTIENT(ROW(A1434)-1,3)+2),"'","\'"),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IF(MOD(ROW(A1434)-1,3)=2,"","")))</f>
        <v/>
      </c>
    </row>
    <row r="1440" spans="1:3" x14ac:dyDescent="0.25">
      <c r="A1440" t="str">
        <f>IF(AND(MOD(ROW(A1435)-1,3)=0,INDEX(artwork.xlsx!G:G,QUOTIENT(ROW(A1435)-1,3)+2)&lt;&gt;""),"/* "&amp;INDEX(artwork.xlsx!G:G,QUOTIENT(ROW(A1435)-1,3)+2)&amp;" */","  ")&amp;
IF(AND(INDEX(artwork.xlsx!F:F,QUOTIENT(ROW(A1435)-1,3)+2)&lt;&gt;""),"/* "&amp;INDEX(artwork.xlsx!F:F,QUOTIENT(ROW(A1435)-1,3)+2)&amp;" */","  ")&amp;IF(AND(ISERROR(MATCH("},",B1440:B$5003,0)), ISERROR(MATCH("    ];",$A$5:A1436,0))),"];","")</f>
        <v xml:space="preserve">  /* landscape */</v>
      </c>
      <c r="B1440" t="str">
        <f t="shared" si="47"/>
        <v>{</v>
      </c>
      <c r="C1440" s="18" t="str">
        <f>IF(AND(MOD(ROW(A1435)-1,3)=0, INDEX(artwork.xlsx!J:J,QUOTIENT(ROW(A1435)-1,3)+2)&lt;&gt;""),
     artwork.xlsx!$H$1&amp;": """ &amp;SUBSTITUTE(INDEX(artwork.xlsx!H:H,QUOTIENT(ROW(A1435)-1,3)+2)," ","") &amp;""",  " &amp;
     artwork.xlsx!$J$1&amp; ": """ &amp; INDEX(artwork.xlsx!J:J,QUOTIENT(ROW(A1435)-1,3)+2) &amp;""",  " &amp;
     artwork.xlsx!$L$1&amp; ": """ &amp; SUBSTITUTE(IF(LEFT(INDEX(artwork.xlsx!L:L,QUOTIENT(ROW(A1435)-1,3)+2),4)="http","",artwork.xlsx!$M$1) &amp; INDEX(artwork.xlsx!L:L,QUOTIENT(ROW(A1435)-1,3)+2),artwork.xlsx!$N$1,"") &amp; """,",
 IF(AND(MOD(ROW(A1435)-1,3)=1,INDEX(artwork.xlsx!J:J,QUOTIENT(ROW(A1435)-1,3)+2)&lt;&gt;""),
SUBSTITUTE(    artwork.xlsx!$K$1&amp;": '\\n" &amp;
SUBSTITUTE(SUBSTITUTE(SUBSTITUTE(SUBSTITUTE(SUBSTITUTE(INDEX(artwork.xlsx!K:K,QUOTIENT(ROW(A1435)-1,3)+2),"'","\'"),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IF(MOD(ROW(A1435)-1,3)=2,"","")))</f>
        <v>id: "poverty",  frenchName: "Pauvreté",  artwork: "http://wiki.dominionstrategy.com/images/e/e2/PovertyArt.jpg",</v>
      </c>
    </row>
    <row r="1441" spans="1:3" ht="60" x14ac:dyDescent="0.25">
      <c r="A1441" t="str">
        <f>IF(AND(MOD(ROW(A1436)-1,3)=0,INDEX(artwork.xlsx!G:G,QUOTIENT(ROW(A1436)-1,3)+2)&lt;&gt;""),"/* "&amp;INDEX(artwork.xlsx!G:G,QUOTIENT(ROW(A1436)-1,3)+2)&amp;" */","  ")&amp;
IF(AND(INDEX(artwork.xlsx!F:F,QUOTIENT(ROW(A1436)-1,3)+2)&lt;&gt;""),"/* "&amp;INDEX(artwork.xlsx!F:F,QUOTIENT(ROW(A1436)-1,3)+2)&amp;" */","  ")&amp;IF(AND(ISERROR(MATCH("},",B1441:B$5003,0)), ISERROR(MATCH("    ];",$A$5:A1440,0))),"];","")</f>
        <v xml:space="preserve">  /* landscape */</v>
      </c>
      <c r="B1441" t="str">
        <f t="shared" si="47"/>
        <v/>
      </c>
      <c r="C1441" s="18" t="str">
        <f>IF(AND(MOD(ROW(A1436)-1,3)=0, INDEX(artwork.xlsx!J:J,QUOTIENT(ROW(A1436)-1,3)+2)&lt;&gt;""),
     artwork.xlsx!$H$1&amp;": """ &amp;SUBSTITUTE(INDEX(artwork.xlsx!H:H,QUOTIENT(ROW(A1436)-1,3)+2)," ","") &amp;""",  " &amp;
     artwork.xlsx!$J$1&amp; ": """ &amp; INDEX(artwork.xlsx!J:J,QUOTIENT(ROW(A1436)-1,3)+2) &amp;""",  " &amp;
     artwork.xlsx!$L$1&amp; ": """ &amp; SUBSTITUTE(IF(LEFT(INDEX(artwork.xlsx!L:L,QUOTIENT(ROW(A1436)-1,3)+2),4)="http","",artwork.xlsx!$M$1) &amp; INDEX(artwork.xlsx!L:L,QUOTIENT(ROW(A1436)-1,3)+2),artwork.xlsx!$N$1,"") &amp; """,",
 IF(AND(MOD(ROW(A1436)-1,3)=1,INDEX(artwork.xlsx!J:J,QUOTIENT(ROW(A1436)-1,3)+2)&lt;&gt;""),
SUBSTITUTE(    artwork.xlsx!$K$1&amp;": '\\n" &amp;
SUBSTITUTE(SUBSTITUTE(SUBSTITUTE(SUBSTITUTE(SUBSTITUTE(INDEX(artwork.xlsx!K:K,QUOTIENT(ROW(A1436)-1,3)+2),"'","\'"),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IF(MOD(ROW(A1436)-1,3)=2,"","")))</f>
        <v>text_html: '\
&lt;div class="landscape-text" style="top:14px;"&gt;\
&lt;div style="display:inline;"&gt;&lt;div style="display:inline; font-size:26px;"&gt;Défaussez jusqu\'à avoir 3 cartes en main.&lt;/div&gt;&lt;/div&gt;&lt;br&gt;\
&lt;/div&gt;'</v>
      </c>
    </row>
    <row r="1442" spans="1:3" x14ac:dyDescent="0.25">
      <c r="A1442" t="str">
        <f>IF(AND(MOD(ROW(A1437)-1,3)=0,INDEX(artwork.xlsx!G:G,QUOTIENT(ROW(A1437)-1,3)+2)&lt;&gt;""),"/* "&amp;INDEX(artwork.xlsx!G:G,QUOTIENT(ROW(A1437)-1,3)+2)&amp;" */","  ")&amp;
IF(AND(INDEX(artwork.xlsx!F:F,QUOTIENT(ROW(A1437)-1,3)+2)&lt;&gt;""),"/* "&amp;INDEX(artwork.xlsx!F:F,QUOTIENT(ROW(A1437)-1,3)+2)&amp;" */","  ")&amp;IF(AND(ISERROR(MATCH("},",B1442:B$5003,0)), ISERROR(MATCH("    ];",$A$5:A1438,0))),"];","")</f>
        <v xml:space="preserve">  /* landscape */</v>
      </c>
      <c r="B1442" t="str">
        <f t="shared" si="47"/>
        <v>},</v>
      </c>
      <c r="C1442" s="18" t="str">
        <f>IF(AND(MOD(ROW(A1437)-1,3)=0, INDEX(artwork.xlsx!J:J,QUOTIENT(ROW(A1437)-1,3)+2)&lt;&gt;""),
     artwork.xlsx!$H$1&amp;": """ &amp;SUBSTITUTE(INDEX(artwork.xlsx!H:H,QUOTIENT(ROW(A1437)-1,3)+2)," ","") &amp;""",  " &amp;
     artwork.xlsx!$J$1&amp; ": """ &amp; INDEX(artwork.xlsx!J:J,QUOTIENT(ROW(A1437)-1,3)+2) &amp;""",  " &amp;
     artwork.xlsx!$L$1&amp; ": """ &amp; SUBSTITUTE(IF(LEFT(INDEX(artwork.xlsx!L:L,QUOTIENT(ROW(A1437)-1,3)+2),4)="http","",artwork.xlsx!$M$1) &amp; INDEX(artwork.xlsx!L:L,QUOTIENT(ROW(A1437)-1,3)+2),artwork.xlsx!$N$1,"") &amp; """,",
 IF(AND(MOD(ROW(A1437)-1,3)=1,INDEX(artwork.xlsx!J:J,QUOTIENT(ROW(A1437)-1,3)+2)&lt;&gt;""),
SUBSTITUTE(    artwork.xlsx!$K$1&amp;": '\\n" &amp;
SUBSTITUTE(SUBSTITUTE(SUBSTITUTE(SUBSTITUTE(SUBSTITUTE(INDEX(artwork.xlsx!K:K,QUOTIENT(ROW(A1437)-1,3)+2),"'","\'"),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IF(MOD(ROW(A1437)-1,3)=2,"","")))</f>
        <v/>
      </c>
    </row>
    <row r="1443" spans="1:3" x14ac:dyDescent="0.25">
      <c r="A1443" t="str">
        <f>IF(AND(MOD(ROW(A1438)-1,3)=0,INDEX(artwork.xlsx!G:G,QUOTIENT(ROW(A1438)-1,3)+2)&lt;&gt;""),"/* "&amp;INDEX(artwork.xlsx!G:G,QUOTIENT(ROW(A1438)-1,3)+2)&amp;" */","  ")&amp;
IF(AND(INDEX(artwork.xlsx!F:F,QUOTIENT(ROW(A1438)-1,3)+2)&lt;&gt;""),"/* "&amp;INDEX(artwork.xlsx!F:F,QUOTIENT(ROW(A1438)-1,3)+2)&amp;" */","  ")&amp;IF(AND(ISERROR(MATCH("},",B1443:B$5003,0)), ISERROR(MATCH("    ];",$A$5:A1439,0))),"];","")</f>
        <v xml:space="preserve">  /* landscape */</v>
      </c>
      <c r="B1443" t="str">
        <f t="shared" si="47"/>
        <v>{</v>
      </c>
      <c r="C1443" s="18" t="str">
        <f>IF(AND(MOD(ROW(A1438)-1,3)=0, INDEX(artwork.xlsx!J:J,QUOTIENT(ROW(A1438)-1,3)+2)&lt;&gt;""),
     artwork.xlsx!$H$1&amp;": """ &amp;SUBSTITUTE(INDEX(artwork.xlsx!H:H,QUOTIENT(ROW(A1438)-1,3)+2)," ","") &amp;""",  " &amp;
     artwork.xlsx!$J$1&amp; ": """ &amp; INDEX(artwork.xlsx!J:J,QUOTIENT(ROW(A1438)-1,3)+2) &amp;""",  " &amp;
     artwork.xlsx!$L$1&amp; ": """ &amp; SUBSTITUTE(IF(LEFT(INDEX(artwork.xlsx!L:L,QUOTIENT(ROW(A1438)-1,3)+2),4)="http","",artwork.xlsx!$M$1) &amp; INDEX(artwork.xlsx!L:L,QUOTIENT(ROW(A1438)-1,3)+2),artwork.xlsx!$N$1,"") &amp; """,",
 IF(AND(MOD(ROW(A1438)-1,3)=1,INDEX(artwork.xlsx!J:J,QUOTIENT(ROW(A1438)-1,3)+2)&lt;&gt;""),
SUBSTITUTE(    artwork.xlsx!$K$1&amp;": '\\n" &amp;
SUBSTITUTE(SUBSTITUTE(SUBSTITUTE(SUBSTITUTE(SUBSTITUTE(INDEX(artwork.xlsx!K:K,QUOTIENT(ROW(A1438)-1,3)+2),"'","\'"),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IF(MOD(ROW(A1438)-1,3)=2,"","")))</f>
        <v>id: "war",  frenchName: "Guerre",  artwork: "http://wiki.dominionstrategy.com/images/2/23/WarArt.jpg",</v>
      </c>
    </row>
    <row r="1444" spans="1:3" ht="150" x14ac:dyDescent="0.25">
      <c r="A1444" t="str">
        <f>IF(AND(MOD(ROW(A1439)-1,3)=0,INDEX(artwork.xlsx!G:G,QUOTIENT(ROW(A1439)-1,3)+2)&lt;&gt;""),"/* "&amp;INDEX(artwork.xlsx!G:G,QUOTIENT(ROW(A1439)-1,3)+2)&amp;" */","  ")&amp;
IF(AND(INDEX(artwork.xlsx!F:F,QUOTIENT(ROW(A1439)-1,3)+2)&lt;&gt;""),"/* "&amp;INDEX(artwork.xlsx!F:F,QUOTIENT(ROW(A1439)-1,3)+2)&amp;" */","  ")&amp;IF(AND(ISERROR(MATCH("},",B1444:B$5003,0)), ISERROR(MATCH("    ];",$A$5:A1443,0))),"];","")</f>
        <v xml:space="preserve">  /* landscape */</v>
      </c>
      <c r="B1444" t="str">
        <f t="shared" si="47"/>
        <v/>
      </c>
      <c r="C1444" s="18" t="str">
        <f>IF(AND(MOD(ROW(A1439)-1,3)=0, INDEX(artwork.xlsx!J:J,QUOTIENT(ROW(A1439)-1,3)+2)&lt;&gt;""),
     artwork.xlsx!$H$1&amp;": """ &amp;SUBSTITUTE(INDEX(artwork.xlsx!H:H,QUOTIENT(ROW(A1439)-1,3)+2)," ","") &amp;""",  " &amp;
     artwork.xlsx!$J$1&amp; ": """ &amp; INDEX(artwork.xlsx!J:J,QUOTIENT(ROW(A1439)-1,3)+2) &amp;""",  " &amp;
     artwork.xlsx!$L$1&amp; ": """ &amp; SUBSTITUTE(IF(LEFT(INDEX(artwork.xlsx!L:L,QUOTIENT(ROW(A1439)-1,3)+2),4)="http","",artwork.xlsx!$M$1) &amp; INDEX(artwork.xlsx!L:L,QUOTIENT(ROW(A1439)-1,3)+2),artwork.xlsx!$N$1,"") &amp; """,",
 IF(AND(MOD(ROW(A1439)-1,3)=1,INDEX(artwork.xlsx!J:J,QUOTIENT(ROW(A1439)-1,3)+2)&lt;&gt;""),
SUBSTITUTE(    artwork.xlsx!$K$1&amp;": '\\n" &amp;
SUBSTITUTE(SUBSTITUTE(SUBSTITUTE(SUBSTITUTE(SUBSTITUTE(INDEX(artwork.xlsx!K:K,QUOTIENT(ROW(A1439)-1,3)+2),"'","\'"),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IF(MOD(ROW(A1439)-1,3)=2,"","")))</f>
        <v>text_html: '\
&lt;div class="landscape-text" style="top:0px;"&gt;\
&lt;div style="display:inline;"&gt;&lt;div style="display:inline; font-size:19px;"&gt;Dévoilez des cartes de votre pioche jusqu\'à en dévoiler&lt;/div&gt;&lt;/div&gt;&lt;br&gt;\
&lt;div style="display:inline;"&gt;&lt;div style="display:inline; font-size:19px;"&gt;une coûtant      ou      . Écartez-la et défaussez le reste.&lt;/div&gt;&lt;/div&gt;&lt;br&gt;\
&lt;div class="card-text-coin-icon" style="transform:scale(0.19); top:36px; display: inline;left:104px;"&gt;\
&lt;div class="card-text-coin-text-container" style="display:inline;"&gt;\
&lt;div class="card-text-coin-text" style="color: black; display:inline; top:8px;"&gt;3&lt;/div&gt;&lt;/div&gt;&lt;/div&gt;\
&lt;div class="card-text-coin-icon" style="transform:scale(0.19); top:36px; display: inline;left:154px;"&gt;\
&lt;div class="card-text-coin-text-container" style="display:inline;"&gt;\
&lt;div class="card-text-coin-text" style="color: black; display:inline; top:8px;"&gt;4&lt;/div&gt;&lt;/div&gt;&lt;/div&gt;&lt;/div&gt;'</v>
      </c>
    </row>
    <row r="1445" spans="1:3" x14ac:dyDescent="0.25">
      <c r="A1445" t="str">
        <f>IF(AND(MOD(ROW(A1440)-1,3)=0,INDEX(artwork.xlsx!G:G,QUOTIENT(ROW(A1440)-1,3)+2)&lt;&gt;""),"/* "&amp;INDEX(artwork.xlsx!G:G,QUOTIENT(ROW(A1440)-1,3)+2)&amp;" */","  ")&amp;
IF(AND(INDEX(artwork.xlsx!F:F,QUOTIENT(ROW(A1440)-1,3)+2)&lt;&gt;""),"/* "&amp;INDEX(artwork.xlsx!F:F,QUOTIENT(ROW(A1440)-1,3)+2)&amp;" */","  ")&amp;IF(AND(ISERROR(MATCH("},",B1445:B$5003,0)), ISERROR(MATCH("    ];",$A$5:A1441,0))),"];","")</f>
        <v xml:space="preserve">  /* landscape */</v>
      </c>
      <c r="B1445" t="str">
        <f t="shared" si="47"/>
        <v>},</v>
      </c>
      <c r="C1445" s="18" t="str">
        <f>IF(AND(MOD(ROW(A1440)-1,3)=0, INDEX(artwork.xlsx!J:J,QUOTIENT(ROW(A1440)-1,3)+2)&lt;&gt;""),
     artwork.xlsx!$H$1&amp;": """ &amp;SUBSTITUTE(INDEX(artwork.xlsx!H:H,QUOTIENT(ROW(A1440)-1,3)+2)," ","") &amp;""",  " &amp;
     artwork.xlsx!$J$1&amp; ": """ &amp; INDEX(artwork.xlsx!J:J,QUOTIENT(ROW(A1440)-1,3)+2) &amp;""",  " &amp;
     artwork.xlsx!$L$1&amp; ": """ &amp; SUBSTITUTE(IF(LEFT(INDEX(artwork.xlsx!L:L,QUOTIENT(ROW(A1440)-1,3)+2),4)="http","",artwork.xlsx!$M$1) &amp; INDEX(artwork.xlsx!L:L,QUOTIENT(ROW(A1440)-1,3)+2),artwork.xlsx!$N$1,"") &amp; """,",
 IF(AND(MOD(ROW(A1440)-1,3)=1,INDEX(artwork.xlsx!J:J,QUOTIENT(ROW(A1440)-1,3)+2)&lt;&gt;""),
SUBSTITUTE(    artwork.xlsx!$K$1&amp;": '\\n" &amp;
SUBSTITUTE(SUBSTITUTE(SUBSTITUTE(SUBSTITUTE(SUBSTITUTE(INDEX(artwork.xlsx!K:K,QUOTIENT(ROW(A1440)-1,3)+2),"'","\'"),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IF(MOD(ROW(A1440)-1,3)=2,"","")))</f>
        <v/>
      </c>
    </row>
    <row r="1446" spans="1:3" x14ac:dyDescent="0.25">
      <c r="A1446" t="str">
        <f>IF(AND(MOD(ROW(A1441)-1,3)=0,INDEX(artwork.xlsx!G:G,QUOTIENT(ROW(A1441)-1,3)+2)&lt;&gt;""),"/* "&amp;INDEX(artwork.xlsx!G:G,QUOTIENT(ROW(A1441)-1,3)+2)&amp;" */","  ")&amp;
IF(AND(INDEX(artwork.xlsx!F:F,QUOTIENT(ROW(A1441)-1,3)+2)&lt;&gt;""),"/* "&amp;INDEX(artwork.xlsx!F:F,QUOTIENT(ROW(A1441)-1,3)+2)&amp;" */","  ")&amp;IF(AND(ISERROR(MATCH("},",B1446:B$5003,0)), ISERROR(MATCH("    ];",$A$5:A1442,0))),"];","")</f>
        <v xml:space="preserve">  /* landscape */</v>
      </c>
      <c r="B1446" t="str">
        <f t="shared" si="47"/>
        <v>{</v>
      </c>
      <c r="C1446" s="18" t="str">
        <f>IF(AND(MOD(ROW(A1441)-1,3)=0, INDEX(artwork.xlsx!J:J,QUOTIENT(ROW(A1441)-1,3)+2)&lt;&gt;""),
     artwork.xlsx!$H$1&amp;": """ &amp;SUBSTITUTE(INDEX(artwork.xlsx!H:H,QUOTIENT(ROW(A1441)-1,3)+2)," ","") &amp;""",  " &amp;
     artwork.xlsx!$J$1&amp; ": """ &amp; INDEX(artwork.xlsx!J:J,QUOTIENT(ROW(A1441)-1,3)+2) &amp;""",  " &amp;
     artwork.xlsx!$L$1&amp; ": """ &amp; SUBSTITUTE(IF(LEFT(INDEX(artwork.xlsx!L:L,QUOTIENT(ROW(A1441)-1,3)+2),4)="http","",artwork.xlsx!$M$1) &amp; INDEX(artwork.xlsx!L:L,QUOTIENT(ROW(A1441)-1,3)+2),artwork.xlsx!$N$1,"") &amp; """,",
 IF(AND(MOD(ROW(A1441)-1,3)=1,INDEX(artwork.xlsx!J:J,QUOTIENT(ROW(A1441)-1,3)+2)&lt;&gt;""),
SUBSTITUTE(    artwork.xlsx!$K$1&amp;": '\\n" &amp;
SUBSTITUTE(SUBSTITUTE(SUBSTITUTE(SUBSTITUTE(SUBSTITUTE(INDEX(artwork.xlsx!K:K,QUOTIENT(ROW(A1441)-1,3)+2),"'","\'"),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IF(MOD(ROW(A1441)-1,3)=2,"","")))</f>
        <v>id: "deluded",  frenchName: "Envoûté",  artwork: "http://wiki.dominionstrategy.com/images/5/58/DelusionArt.jpg",</v>
      </c>
    </row>
    <row r="1447" spans="1:3" ht="75" x14ac:dyDescent="0.25">
      <c r="A1447" t="str">
        <f>IF(AND(MOD(ROW(A1442)-1,3)=0,INDEX(artwork.xlsx!G:G,QUOTIENT(ROW(A1442)-1,3)+2)&lt;&gt;""),"/* "&amp;INDEX(artwork.xlsx!G:G,QUOTIENT(ROW(A1442)-1,3)+2)&amp;" */","  ")&amp;
IF(AND(INDEX(artwork.xlsx!F:F,QUOTIENT(ROW(A1442)-1,3)+2)&lt;&gt;""),"/* "&amp;INDEX(artwork.xlsx!F:F,QUOTIENT(ROW(A1442)-1,3)+2)&amp;" */","  ")&amp;IF(AND(ISERROR(MATCH("},",B1447:B$5003,0)), ISERROR(MATCH("    ];",$A$5:A1446,0))),"];","")</f>
        <v xml:space="preserve">  /* landscape */</v>
      </c>
      <c r="B1447" t="str">
        <f t="shared" si="47"/>
        <v/>
      </c>
      <c r="C1447" s="18" t="str">
        <f>IF(AND(MOD(ROW(A1442)-1,3)=0, INDEX(artwork.xlsx!J:J,QUOTIENT(ROW(A1442)-1,3)+2)&lt;&gt;""),
     artwork.xlsx!$H$1&amp;": """ &amp;SUBSTITUTE(INDEX(artwork.xlsx!H:H,QUOTIENT(ROW(A1442)-1,3)+2)," ","") &amp;""",  " &amp;
     artwork.xlsx!$J$1&amp; ": """ &amp; INDEX(artwork.xlsx!J:J,QUOTIENT(ROW(A1442)-1,3)+2) &amp;""",  " &amp;
     artwork.xlsx!$L$1&amp; ": """ &amp; SUBSTITUTE(IF(LEFT(INDEX(artwork.xlsx!L:L,QUOTIENT(ROW(A1442)-1,3)+2),4)="http","",artwork.xlsx!$M$1) &amp; INDEX(artwork.xlsx!L:L,QUOTIENT(ROW(A1442)-1,3)+2),artwork.xlsx!$N$1,"") &amp; """,",
 IF(AND(MOD(ROW(A1442)-1,3)=1,INDEX(artwork.xlsx!J:J,QUOTIENT(ROW(A1442)-1,3)+2)&lt;&gt;""),
SUBSTITUTE(    artwork.xlsx!$K$1&amp;": '\\n" &amp;
SUBSTITUTE(SUBSTITUTE(SUBSTITUTE(SUBSTITUTE(SUBSTITUTE(INDEX(artwork.xlsx!K:K,QUOTIENT(ROW(A1442)-1,3)+2),"'","\'"),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IF(MOD(ROW(A1442)-1,3)=2,"","")))</f>
        <v>text_html: '\
&lt;div class="landscape-text" style="top:0px;"&gt;\
&lt;div style="display:inline;"&gt;&lt;div style="display:inline; font-size:19px;"&gt;Au début de votre phase Achat, rendez Envoûté, et&lt;/div&gt;&lt;/div&gt;&lt;br&gt;\
&lt;div style="display:inline;"&gt;&lt;div style="display:inline; font-size:19px;"&gt;vous ne pouvez pas acheter de cartes Action à ce tour.&lt;/div&gt;&lt;/div&gt;&lt;br&gt;\
&lt;/div&gt;'</v>
      </c>
    </row>
    <row r="1448" spans="1:3" x14ac:dyDescent="0.25">
      <c r="A1448" t="str">
        <f>IF(AND(MOD(ROW(A1443)-1,3)=0,INDEX(artwork.xlsx!G:G,QUOTIENT(ROW(A1443)-1,3)+2)&lt;&gt;""),"/* "&amp;INDEX(artwork.xlsx!G:G,QUOTIENT(ROW(A1443)-1,3)+2)&amp;" */","  ")&amp;
IF(AND(INDEX(artwork.xlsx!F:F,QUOTIENT(ROW(A1443)-1,3)+2)&lt;&gt;""),"/* "&amp;INDEX(artwork.xlsx!F:F,QUOTIENT(ROW(A1443)-1,3)+2)&amp;" */","  ")&amp;IF(AND(ISERROR(MATCH("},",B1448:B$5003,0)), ISERROR(MATCH("    ];",$A$5:A1444,0))),"];","")</f>
        <v xml:space="preserve">  /* landscape */</v>
      </c>
      <c r="B1448" t="str">
        <f t="shared" si="47"/>
        <v>},</v>
      </c>
      <c r="C1448" s="18" t="str">
        <f>IF(AND(MOD(ROW(A1443)-1,3)=0, INDEX(artwork.xlsx!J:J,QUOTIENT(ROW(A1443)-1,3)+2)&lt;&gt;""),
     artwork.xlsx!$H$1&amp;": """ &amp;SUBSTITUTE(INDEX(artwork.xlsx!H:H,QUOTIENT(ROW(A1443)-1,3)+2)," ","") &amp;""",  " &amp;
     artwork.xlsx!$J$1&amp; ": """ &amp; INDEX(artwork.xlsx!J:J,QUOTIENT(ROW(A1443)-1,3)+2) &amp;""",  " &amp;
     artwork.xlsx!$L$1&amp; ": """ &amp; SUBSTITUTE(IF(LEFT(INDEX(artwork.xlsx!L:L,QUOTIENT(ROW(A1443)-1,3)+2),4)="http","",artwork.xlsx!$M$1) &amp; INDEX(artwork.xlsx!L:L,QUOTIENT(ROW(A1443)-1,3)+2),artwork.xlsx!$N$1,"") &amp; """,",
 IF(AND(MOD(ROW(A1443)-1,3)=1,INDEX(artwork.xlsx!J:J,QUOTIENT(ROW(A1443)-1,3)+2)&lt;&gt;""),
SUBSTITUTE(    artwork.xlsx!$K$1&amp;": '\\n" &amp;
SUBSTITUTE(SUBSTITUTE(SUBSTITUTE(SUBSTITUTE(SUBSTITUTE(INDEX(artwork.xlsx!K:K,QUOTIENT(ROW(A1443)-1,3)+2),"'","\'"),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IF(MOD(ROW(A1443)-1,3)=2,"","")))</f>
        <v/>
      </c>
    </row>
    <row r="1449" spans="1:3" x14ac:dyDescent="0.25">
      <c r="A1449" t="str">
        <f>IF(AND(MOD(ROW(A1444)-1,3)=0,INDEX(artwork.xlsx!G:G,QUOTIENT(ROW(A1444)-1,3)+2)&lt;&gt;""),"/* "&amp;INDEX(artwork.xlsx!G:G,QUOTIENT(ROW(A1444)-1,3)+2)&amp;" */","  ")&amp;
IF(AND(INDEX(artwork.xlsx!F:F,QUOTIENT(ROW(A1444)-1,3)+2)&lt;&gt;""),"/* "&amp;INDEX(artwork.xlsx!F:F,QUOTIENT(ROW(A1444)-1,3)+2)&amp;" */","  ")&amp;IF(AND(ISERROR(MATCH("},",B1449:B$5003,0)), ISERROR(MATCH("    ];",$A$5:A1445,0))),"];","")</f>
        <v xml:space="preserve">  /* landscape */</v>
      </c>
      <c r="B1449" t="str">
        <f t="shared" si="47"/>
        <v>{</v>
      </c>
      <c r="C1449" s="18" t="str">
        <f>IF(AND(MOD(ROW(A1444)-1,3)=0, INDEX(artwork.xlsx!J:J,QUOTIENT(ROW(A1444)-1,3)+2)&lt;&gt;""),
     artwork.xlsx!$H$1&amp;": """ &amp;SUBSTITUTE(INDEX(artwork.xlsx!H:H,QUOTIENT(ROW(A1444)-1,3)+2)," ","") &amp;""",  " &amp;
     artwork.xlsx!$J$1&amp; ": """ &amp; INDEX(artwork.xlsx!J:J,QUOTIENT(ROW(A1444)-1,3)+2) &amp;""",  " &amp;
     artwork.xlsx!$L$1&amp; ": """ &amp; SUBSTITUTE(IF(LEFT(INDEX(artwork.xlsx!L:L,QUOTIENT(ROW(A1444)-1,3)+2),4)="http","",artwork.xlsx!$M$1) &amp; INDEX(artwork.xlsx!L:L,QUOTIENT(ROW(A1444)-1,3)+2),artwork.xlsx!$N$1,"") &amp; """,",
 IF(AND(MOD(ROW(A1444)-1,3)=1,INDEX(artwork.xlsx!J:J,QUOTIENT(ROW(A1444)-1,3)+2)&lt;&gt;""),
SUBSTITUTE(    artwork.xlsx!$K$1&amp;": '\\n" &amp;
SUBSTITUTE(SUBSTITUTE(SUBSTITUTE(SUBSTITUTE(SUBSTITUTE(INDEX(artwork.xlsx!K:K,QUOTIENT(ROW(A1444)-1,3)+2),"'","\'"),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IF(MOD(ROW(A1444)-1,3)=2,"","")))</f>
        <v>id: "envious",  frenchName: "Jalous",  artwork: "http://wiki.dominionstrategy.com/images/b/bd/EnvyArt.jpg",</v>
      </c>
    </row>
    <row r="1450" spans="1:3" ht="105" x14ac:dyDescent="0.25">
      <c r="A1450" t="str">
        <f>IF(AND(MOD(ROW(A1445)-1,3)=0,INDEX(artwork.xlsx!G:G,QUOTIENT(ROW(A1445)-1,3)+2)&lt;&gt;""),"/* "&amp;INDEX(artwork.xlsx!G:G,QUOTIENT(ROW(A1445)-1,3)+2)&amp;" */","  ")&amp;
IF(AND(INDEX(artwork.xlsx!F:F,QUOTIENT(ROW(A1445)-1,3)+2)&lt;&gt;""),"/* "&amp;INDEX(artwork.xlsx!F:F,QUOTIENT(ROW(A1445)-1,3)+2)&amp;" */","  ")&amp;IF(AND(ISERROR(MATCH("},",B1450:B$5003,0)), ISERROR(MATCH("    ];",$A$5:A1449,0))),"];","")</f>
        <v xml:space="preserve">  /* landscape */</v>
      </c>
      <c r="B1450" t="str">
        <f t="shared" si="47"/>
        <v/>
      </c>
      <c r="C1450" s="18" t="str">
        <f>IF(AND(MOD(ROW(A1445)-1,3)=0, INDEX(artwork.xlsx!J:J,QUOTIENT(ROW(A1445)-1,3)+2)&lt;&gt;""),
     artwork.xlsx!$H$1&amp;": """ &amp;SUBSTITUTE(INDEX(artwork.xlsx!H:H,QUOTIENT(ROW(A1445)-1,3)+2)," ","") &amp;""",  " &amp;
     artwork.xlsx!$J$1&amp; ": """ &amp; INDEX(artwork.xlsx!J:J,QUOTIENT(ROW(A1445)-1,3)+2) &amp;""",  " &amp;
     artwork.xlsx!$L$1&amp; ": """ &amp; SUBSTITUTE(IF(LEFT(INDEX(artwork.xlsx!L:L,QUOTIENT(ROW(A1445)-1,3)+2),4)="http","",artwork.xlsx!$M$1) &amp; INDEX(artwork.xlsx!L:L,QUOTIENT(ROW(A1445)-1,3)+2),artwork.xlsx!$N$1,"") &amp; """,",
 IF(AND(MOD(ROW(A1445)-1,3)=1,INDEX(artwork.xlsx!J:J,QUOTIENT(ROW(A1445)-1,3)+2)&lt;&gt;""),
SUBSTITUTE(    artwork.xlsx!$K$1&amp;": '\\n" &amp;
SUBSTITUTE(SUBSTITUTE(SUBSTITUTE(SUBSTITUTE(SUBSTITUTE(INDEX(artwork.xlsx!K:K,QUOTIENT(ROW(A1445)-1,3)+2),"'","\'"),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IF(MOD(ROW(A1445)-1,3)=2,"","")))</f>
        <v>text_html: '\
&lt;div class="landscape-text" style="top:0px;"&gt;\
&lt;div style="display:inline;"&gt;&lt;div style="display:inline; font-size:20px;"&gt;Au début de votre phase Achat, rendez Jaloux, et&lt;/div&gt;&lt;/div&gt;&lt;br&gt;\
&lt;div style="display:inline;"&gt;&lt;div style="display:inline; font-size:20px;"&gt;les cartes Argent et Or produisent       à ce tour.&lt;/div&gt;&lt;/div&gt;&lt;br&gt;\
&lt;div class="card-text-coin-icon" style="transform:scale(0.18); top:36px; display: inline;left:306px;"&gt;\
&lt;div class="card-text-coin-text-container" style="display:inline;"&gt;\
&lt;div class="card-text-coin-text" style="color: black; display:inline; top:8px;"&gt;1&lt;/div&gt;&lt;/div&gt;&lt;/div&gt;&lt;/div&gt;'</v>
      </c>
    </row>
    <row r="1451" spans="1:3" x14ac:dyDescent="0.25">
      <c r="A1451" t="str">
        <f>IF(AND(MOD(ROW(A1446)-1,3)=0,INDEX(artwork.xlsx!G:G,QUOTIENT(ROW(A1446)-1,3)+2)&lt;&gt;""),"/* "&amp;INDEX(artwork.xlsx!G:G,QUOTIENT(ROW(A1446)-1,3)+2)&amp;" */","  ")&amp;
IF(AND(INDEX(artwork.xlsx!F:F,QUOTIENT(ROW(A1446)-1,3)+2)&lt;&gt;""),"/* "&amp;INDEX(artwork.xlsx!F:F,QUOTIENT(ROW(A1446)-1,3)+2)&amp;" */","  ")&amp;IF(AND(ISERROR(MATCH("},",B1451:B$5003,0)), ISERROR(MATCH("    ];",$A$5:A1447,0))),"];","")</f>
        <v xml:space="preserve">  /* landscape */</v>
      </c>
      <c r="B1451" t="str">
        <f t="shared" si="47"/>
        <v>},</v>
      </c>
      <c r="C1451" s="18" t="str">
        <f>IF(AND(MOD(ROW(A1446)-1,3)=0, INDEX(artwork.xlsx!J:J,QUOTIENT(ROW(A1446)-1,3)+2)&lt;&gt;""),
     artwork.xlsx!$H$1&amp;": """ &amp;SUBSTITUTE(INDEX(artwork.xlsx!H:H,QUOTIENT(ROW(A1446)-1,3)+2)," ","") &amp;""",  " &amp;
     artwork.xlsx!$J$1&amp; ": """ &amp; INDEX(artwork.xlsx!J:J,QUOTIENT(ROW(A1446)-1,3)+2) &amp;""",  " &amp;
     artwork.xlsx!$L$1&amp; ": """ &amp; SUBSTITUTE(IF(LEFT(INDEX(artwork.xlsx!L:L,QUOTIENT(ROW(A1446)-1,3)+2),4)="http","",artwork.xlsx!$M$1) &amp; INDEX(artwork.xlsx!L:L,QUOTIENT(ROW(A1446)-1,3)+2),artwork.xlsx!$N$1,"") &amp; """,",
 IF(AND(MOD(ROW(A1446)-1,3)=1,INDEX(artwork.xlsx!J:J,QUOTIENT(ROW(A1446)-1,3)+2)&lt;&gt;""),
SUBSTITUTE(    artwork.xlsx!$K$1&amp;": '\\n" &amp;
SUBSTITUTE(SUBSTITUTE(SUBSTITUTE(SUBSTITUTE(SUBSTITUTE(INDEX(artwork.xlsx!K:K,QUOTIENT(ROW(A1446)-1,3)+2),"'","\'"),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IF(MOD(ROW(A1446)-1,3)=2,"","")))</f>
        <v/>
      </c>
    </row>
    <row r="1452" spans="1:3" x14ac:dyDescent="0.25">
      <c r="A1452" t="str">
        <f>IF(AND(MOD(ROW(A1447)-1,3)=0,INDEX(artwork.xlsx!G:G,QUOTIENT(ROW(A1447)-1,3)+2)&lt;&gt;""),"/* "&amp;INDEX(artwork.xlsx!G:G,QUOTIENT(ROW(A1447)-1,3)+2)&amp;" */","  ")&amp;
IF(AND(INDEX(artwork.xlsx!F:F,QUOTIENT(ROW(A1447)-1,3)+2)&lt;&gt;""),"/* "&amp;INDEX(artwork.xlsx!F:F,QUOTIENT(ROW(A1447)-1,3)+2)&amp;" */","  ")&amp;IF(AND(ISERROR(MATCH("},",B1452:B$5003,0)), ISERROR(MATCH("    ];",$A$5:A1448,0))),"];","")</f>
        <v xml:space="preserve">  /* landscape */</v>
      </c>
      <c r="B1452" t="str">
        <f t="shared" si="47"/>
        <v>{</v>
      </c>
      <c r="C1452" s="18" t="str">
        <f>IF(AND(MOD(ROW(A1447)-1,3)=0, INDEX(artwork.xlsx!J:J,QUOTIENT(ROW(A1447)-1,3)+2)&lt;&gt;""),
     artwork.xlsx!$H$1&amp;": """ &amp;SUBSTITUTE(INDEX(artwork.xlsx!H:H,QUOTIENT(ROW(A1447)-1,3)+2)," ","") &amp;""",  " &amp;
     artwork.xlsx!$J$1&amp; ": """ &amp; INDEX(artwork.xlsx!J:J,QUOTIENT(ROW(A1447)-1,3)+2) &amp;""",  " &amp;
     artwork.xlsx!$L$1&amp; ": """ &amp; SUBSTITUTE(IF(LEFT(INDEX(artwork.xlsx!L:L,QUOTIENT(ROW(A1447)-1,3)+2),4)="http","",artwork.xlsx!$M$1) &amp; INDEX(artwork.xlsx!L:L,QUOTIENT(ROW(A1447)-1,3)+2),artwork.xlsx!$N$1,"") &amp; """,",
 IF(AND(MOD(ROW(A1447)-1,3)=1,INDEX(artwork.xlsx!J:J,QUOTIENT(ROW(A1447)-1,3)+2)&lt;&gt;""),
SUBSTITUTE(    artwork.xlsx!$K$1&amp;": '\\n" &amp;
SUBSTITUTE(SUBSTITUTE(SUBSTITUTE(SUBSTITUTE(SUBSTITUTE(INDEX(artwork.xlsx!K:K,QUOTIENT(ROW(A1447)-1,3)+2),"'","\'"),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IF(MOD(ROW(A1447)-1,3)=2,"","")))</f>
        <v>id: "miserable",  frenchName: "En détresse",  artwork: "http://wiki.dominionstrategy.com/images/c/ce/MiseryArt.jpg",</v>
      </c>
    </row>
    <row r="1453" spans="1:3" ht="90" x14ac:dyDescent="0.25">
      <c r="A1453" t="str">
        <f>IF(AND(MOD(ROW(A1448)-1,3)=0,INDEX(artwork.xlsx!G:G,QUOTIENT(ROW(A1448)-1,3)+2)&lt;&gt;""),"/* "&amp;INDEX(artwork.xlsx!G:G,QUOTIENT(ROW(A1448)-1,3)+2)&amp;" */","  ")&amp;
IF(AND(INDEX(artwork.xlsx!F:F,QUOTIENT(ROW(A1448)-1,3)+2)&lt;&gt;""),"/* "&amp;INDEX(artwork.xlsx!F:F,QUOTIENT(ROW(A1448)-1,3)+2)&amp;" */","  ")&amp;IF(AND(ISERROR(MATCH("},",B1453:B$5003,0)), ISERROR(MATCH("    ];",$A$5:A1452,0))),"];","")</f>
        <v xml:space="preserve">  /* landscape */</v>
      </c>
      <c r="B1453" t="str">
        <f t="shared" si="47"/>
        <v/>
      </c>
      <c r="C1453" s="18" t="str">
        <f>IF(AND(MOD(ROW(A1448)-1,3)=0, INDEX(artwork.xlsx!J:J,QUOTIENT(ROW(A1448)-1,3)+2)&lt;&gt;""),
     artwork.xlsx!$H$1&amp;": """ &amp;SUBSTITUTE(INDEX(artwork.xlsx!H:H,QUOTIENT(ROW(A1448)-1,3)+2)," ","") &amp;""",  " &amp;
     artwork.xlsx!$J$1&amp; ": """ &amp; INDEX(artwork.xlsx!J:J,QUOTIENT(ROW(A1448)-1,3)+2) &amp;""",  " &amp;
     artwork.xlsx!$L$1&amp; ": """ &amp; SUBSTITUTE(IF(LEFT(INDEX(artwork.xlsx!L:L,QUOTIENT(ROW(A1448)-1,3)+2),4)="http","",artwork.xlsx!$M$1) &amp; INDEX(artwork.xlsx!L:L,QUOTIENT(ROW(A1448)-1,3)+2),artwork.xlsx!$N$1,"") &amp; """,",
 IF(AND(MOD(ROW(A1448)-1,3)=1,INDEX(artwork.xlsx!J:J,QUOTIENT(ROW(A1448)-1,3)+2)&lt;&gt;""),
SUBSTITUTE(    artwork.xlsx!$K$1&amp;": '\\n" &amp;
SUBSTITUTE(SUBSTITUTE(SUBSTITUTE(SUBSTITUTE(SUBSTITUTE(INDEX(artwork.xlsx!K:K,QUOTIENT(ROW(A1448)-1,3)+2),"'","\'"),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IF(MOD(ROW(A1448)-1,3)=2,"","")))</f>
        <v>text_html: '\
&lt;div class="landscape-text" style="top:2px;"&gt;\
&lt;div class="card-text-vp-icon-container" style="display:inline; transform:scale(0.55); top:0px;left:200px;"&gt;\
&lt;div class="card-text-vp-text-container"&gt;\
&lt;div class="card-text-vp-text" style="top:8px;"&gt;-2&lt;/div&gt;&lt;/div&gt;\
&lt;div class="card-text-vp-icon"&gt;&lt;/div&gt;&lt;/div&gt;&lt;/div&gt;'</v>
      </c>
    </row>
    <row r="1454" spans="1:3" x14ac:dyDescent="0.25">
      <c r="A1454" t="str">
        <f>IF(AND(MOD(ROW(A1449)-1,3)=0,INDEX(artwork.xlsx!G:G,QUOTIENT(ROW(A1449)-1,3)+2)&lt;&gt;""),"/* "&amp;INDEX(artwork.xlsx!G:G,QUOTIENT(ROW(A1449)-1,3)+2)&amp;" */","  ")&amp;
IF(AND(INDEX(artwork.xlsx!F:F,QUOTIENT(ROW(A1449)-1,3)+2)&lt;&gt;""),"/* "&amp;INDEX(artwork.xlsx!F:F,QUOTIENT(ROW(A1449)-1,3)+2)&amp;" */","  ")&amp;IF(AND(ISERROR(MATCH("},",B1454:B$5003,0)), ISERROR(MATCH("    ];",$A$5:A1450,0))),"];","")</f>
        <v xml:space="preserve">  /* landscape */</v>
      </c>
      <c r="B1454" t="str">
        <f t="shared" si="47"/>
        <v>},</v>
      </c>
      <c r="C1454" s="18" t="str">
        <f>IF(AND(MOD(ROW(A1449)-1,3)=0, INDEX(artwork.xlsx!J:J,QUOTIENT(ROW(A1449)-1,3)+2)&lt;&gt;""),
     artwork.xlsx!$H$1&amp;": """ &amp;SUBSTITUTE(INDEX(artwork.xlsx!H:H,QUOTIENT(ROW(A1449)-1,3)+2)," ","") &amp;""",  " &amp;
     artwork.xlsx!$J$1&amp; ": """ &amp; INDEX(artwork.xlsx!J:J,QUOTIENT(ROW(A1449)-1,3)+2) &amp;""",  " &amp;
     artwork.xlsx!$L$1&amp; ": """ &amp; SUBSTITUTE(IF(LEFT(INDEX(artwork.xlsx!L:L,QUOTIENT(ROW(A1449)-1,3)+2),4)="http","",artwork.xlsx!$M$1) &amp; INDEX(artwork.xlsx!L:L,QUOTIENT(ROW(A1449)-1,3)+2),artwork.xlsx!$N$1,"") &amp; """,",
 IF(AND(MOD(ROW(A1449)-1,3)=1,INDEX(artwork.xlsx!J:J,QUOTIENT(ROW(A1449)-1,3)+2)&lt;&gt;""),
SUBSTITUTE(    artwork.xlsx!$K$1&amp;": '\\n" &amp;
SUBSTITUTE(SUBSTITUTE(SUBSTITUTE(SUBSTITUTE(SUBSTITUTE(INDEX(artwork.xlsx!K:K,QUOTIENT(ROW(A1449)-1,3)+2),"'","\'"),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IF(MOD(ROW(A1449)-1,3)=2,"","")))</f>
        <v/>
      </c>
    </row>
    <row r="1455" spans="1:3" x14ac:dyDescent="0.25">
      <c r="A1455" t="str">
        <f>IF(AND(MOD(ROW(A1450)-1,3)=0,INDEX(artwork.xlsx!G:G,QUOTIENT(ROW(A1450)-1,3)+2)&lt;&gt;""),"/* "&amp;INDEX(artwork.xlsx!G:G,QUOTIENT(ROW(A1450)-1,3)+2)&amp;" */","  ")&amp;
IF(AND(INDEX(artwork.xlsx!F:F,QUOTIENT(ROW(A1450)-1,3)+2)&lt;&gt;""),"/* "&amp;INDEX(artwork.xlsx!F:F,QUOTIENT(ROW(A1450)-1,3)+2)&amp;" */","  ")&amp;IF(AND(ISERROR(MATCH("},",B1455:B$5003,0)), ISERROR(MATCH("    ];",$A$5:A1451,0))),"];","")</f>
        <v xml:space="preserve">  /* landscape */</v>
      </c>
      <c r="B1455" t="str">
        <f t="shared" si="47"/>
        <v>{</v>
      </c>
      <c r="C1455" s="18" t="str">
        <f>IF(AND(MOD(ROW(A1450)-1,3)=0, INDEX(artwork.xlsx!J:J,QUOTIENT(ROW(A1450)-1,3)+2)&lt;&gt;""),
     artwork.xlsx!$H$1&amp;": """ &amp;SUBSTITUTE(INDEX(artwork.xlsx!H:H,QUOTIENT(ROW(A1450)-1,3)+2)," ","") &amp;""",  " &amp;
     artwork.xlsx!$J$1&amp; ": """ &amp; INDEX(artwork.xlsx!J:J,QUOTIENT(ROW(A1450)-1,3)+2) &amp;""",  " &amp;
     artwork.xlsx!$L$1&amp; ": """ &amp; SUBSTITUTE(IF(LEFT(INDEX(artwork.xlsx!L:L,QUOTIENT(ROW(A1450)-1,3)+2),4)="http","",artwork.xlsx!$M$1) &amp; INDEX(artwork.xlsx!L:L,QUOTIENT(ROW(A1450)-1,3)+2),artwork.xlsx!$N$1,"") &amp; """,",
 IF(AND(MOD(ROW(A1450)-1,3)=1,INDEX(artwork.xlsx!J:J,QUOTIENT(ROW(A1450)-1,3)+2)&lt;&gt;""),
SUBSTITUTE(    artwork.xlsx!$K$1&amp;": '\\n" &amp;
SUBSTITUTE(SUBSTITUTE(SUBSTITUTE(SUBSTITUTE(SUBSTITUTE(INDEX(artwork.xlsx!K:K,QUOTIENT(ROW(A1450)-1,3)+2),"'","\'"),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IF(MOD(ROW(A1450)-1,3)=2,"","")))</f>
        <v>id: "twicemiserable",  frenchName: "En grande détresse",  artwork: "http://wiki.dominionstrategy.com/images/c/ce/MiseryArt.jpg",</v>
      </c>
    </row>
    <row r="1456" spans="1:3" ht="90" x14ac:dyDescent="0.25">
      <c r="A1456" t="str">
        <f>IF(AND(MOD(ROW(A1451)-1,3)=0,INDEX(artwork.xlsx!G:G,QUOTIENT(ROW(A1451)-1,3)+2)&lt;&gt;""),"/* "&amp;INDEX(artwork.xlsx!G:G,QUOTIENT(ROW(A1451)-1,3)+2)&amp;" */","  ")&amp;
IF(AND(INDEX(artwork.xlsx!F:F,QUOTIENT(ROW(A1451)-1,3)+2)&lt;&gt;""),"/* "&amp;INDEX(artwork.xlsx!F:F,QUOTIENT(ROW(A1451)-1,3)+2)&amp;" */","  ")&amp;IF(AND(ISERROR(MATCH("},",B1456:B$5003,0)), ISERROR(MATCH("    ];",$A$5:A1455,0))),"];","")</f>
        <v xml:space="preserve">  /* landscape */</v>
      </c>
      <c r="B1456" t="str">
        <f t="shared" si="47"/>
        <v/>
      </c>
      <c r="C1456" s="18" t="str">
        <f>IF(AND(MOD(ROW(A1451)-1,3)=0, INDEX(artwork.xlsx!J:J,QUOTIENT(ROW(A1451)-1,3)+2)&lt;&gt;""),
     artwork.xlsx!$H$1&amp;": """ &amp;SUBSTITUTE(INDEX(artwork.xlsx!H:H,QUOTIENT(ROW(A1451)-1,3)+2)," ","") &amp;""",  " &amp;
     artwork.xlsx!$J$1&amp; ": """ &amp; INDEX(artwork.xlsx!J:J,QUOTIENT(ROW(A1451)-1,3)+2) &amp;""",  " &amp;
     artwork.xlsx!$L$1&amp; ": """ &amp; SUBSTITUTE(IF(LEFT(INDEX(artwork.xlsx!L:L,QUOTIENT(ROW(A1451)-1,3)+2),4)="http","",artwork.xlsx!$M$1) &amp; INDEX(artwork.xlsx!L:L,QUOTIENT(ROW(A1451)-1,3)+2),artwork.xlsx!$N$1,"") &amp; """,",
 IF(AND(MOD(ROW(A1451)-1,3)=1,INDEX(artwork.xlsx!J:J,QUOTIENT(ROW(A1451)-1,3)+2)&lt;&gt;""),
SUBSTITUTE(    artwork.xlsx!$K$1&amp;": '\\n" &amp;
SUBSTITUTE(SUBSTITUTE(SUBSTITUTE(SUBSTITUTE(SUBSTITUTE(INDEX(artwork.xlsx!K:K,QUOTIENT(ROW(A1451)-1,3)+2),"'","\'"),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IF(MOD(ROW(A1451)-1,3)=2,"","")))</f>
        <v>text_html: '\
&lt;div class="landscape-text" style="top:2px;"&gt;\
&lt;div class="card-text-vp-icon-container" style="display:inline; transform:scale(0.55); top:0px;left:200px;"&gt;\
&lt;div class="card-text-vp-text-container"&gt;\
&lt;div class="card-text-vp-text" style="top:8px;"&gt;-4&lt;/div&gt;&lt;/div&gt;\
&lt;div class="card-text-vp-icon"&gt;&lt;/div&gt;&lt;/div&gt;&lt;/div&gt;'</v>
      </c>
    </row>
    <row r="1457" spans="1:3" x14ac:dyDescent="0.25">
      <c r="A1457" t="str">
        <f>IF(AND(MOD(ROW(A1452)-1,3)=0,INDEX(artwork.xlsx!G:G,QUOTIENT(ROW(A1452)-1,3)+2)&lt;&gt;""),"/* "&amp;INDEX(artwork.xlsx!G:G,QUOTIENT(ROW(A1452)-1,3)+2)&amp;" */","  ")&amp;
IF(AND(INDEX(artwork.xlsx!F:F,QUOTIENT(ROW(A1452)-1,3)+2)&lt;&gt;""),"/* "&amp;INDEX(artwork.xlsx!F:F,QUOTIENT(ROW(A1452)-1,3)+2)&amp;" */","  ")&amp;IF(AND(ISERROR(MATCH("},",B1457:B$5003,0)), ISERROR(MATCH("    ];",$A$5:A1453,0))),"];","")</f>
        <v xml:space="preserve">  /* landscape */</v>
      </c>
      <c r="B1457" t="str">
        <f t="shared" si="47"/>
        <v>},</v>
      </c>
      <c r="C1457" s="18" t="str">
        <f>IF(AND(MOD(ROW(A1452)-1,3)=0, INDEX(artwork.xlsx!J:J,QUOTIENT(ROW(A1452)-1,3)+2)&lt;&gt;""),
     artwork.xlsx!$H$1&amp;": """ &amp;SUBSTITUTE(INDEX(artwork.xlsx!H:H,QUOTIENT(ROW(A1452)-1,3)+2)," ","") &amp;""",  " &amp;
     artwork.xlsx!$J$1&amp; ": """ &amp; INDEX(artwork.xlsx!J:J,QUOTIENT(ROW(A1452)-1,3)+2) &amp;""",  " &amp;
     artwork.xlsx!$L$1&amp; ": """ &amp; SUBSTITUTE(IF(LEFT(INDEX(artwork.xlsx!L:L,QUOTIENT(ROW(A1452)-1,3)+2),4)="http","",artwork.xlsx!$M$1) &amp; INDEX(artwork.xlsx!L:L,QUOTIENT(ROW(A1452)-1,3)+2),artwork.xlsx!$N$1,"") &amp; """,",
 IF(AND(MOD(ROW(A1452)-1,3)=1,INDEX(artwork.xlsx!J:J,QUOTIENT(ROW(A1452)-1,3)+2)&lt;&gt;""),
SUBSTITUTE(    artwork.xlsx!$K$1&amp;": '\\n" &amp;
SUBSTITUTE(SUBSTITUTE(SUBSTITUTE(SUBSTITUTE(SUBSTITUTE(INDEX(artwork.xlsx!K:K,QUOTIENT(ROW(A1452)-1,3)+2),"'","\'"),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IF(MOD(ROW(A1452)-1,3)=2,"","")))</f>
        <v/>
      </c>
    </row>
    <row r="1458" spans="1:3" x14ac:dyDescent="0.25">
      <c r="A1458" t="str">
        <f>IF(AND(MOD(ROW(A1453)-1,3)=0,INDEX(artwork.xlsx!G:G,QUOTIENT(ROW(A1453)-1,3)+2)&lt;&gt;""),"/* "&amp;INDEX(artwork.xlsx!G:G,QUOTIENT(ROW(A1453)-1,3)+2)&amp;" */","  ")&amp;
IF(AND(INDEX(artwork.xlsx!F:F,QUOTIENT(ROW(A1453)-1,3)+2)&lt;&gt;""),"/* "&amp;INDEX(artwork.xlsx!F:F,QUOTIENT(ROW(A1453)-1,3)+2)&amp;" */","  ")&amp;IF(AND(ISERROR(MATCH("},",B1458:B$5003,0)), ISERROR(MATCH("    ];",$A$5:A1454,0))),"];","")</f>
        <v xml:space="preserve">  /* landscape */</v>
      </c>
      <c r="B1458" t="str">
        <f t="shared" si="47"/>
        <v>{</v>
      </c>
      <c r="C1458" s="18" t="str">
        <f>IF(AND(MOD(ROW(A1453)-1,3)=0, INDEX(artwork.xlsx!J:J,QUOTIENT(ROW(A1453)-1,3)+2)&lt;&gt;""),
     artwork.xlsx!$H$1&amp;": """ &amp;SUBSTITUTE(INDEX(artwork.xlsx!H:H,QUOTIENT(ROW(A1453)-1,3)+2)," ","") &amp;""",  " &amp;
     artwork.xlsx!$J$1&amp; ": """ &amp; INDEX(artwork.xlsx!J:J,QUOTIENT(ROW(A1453)-1,3)+2) &amp;""",  " &amp;
     artwork.xlsx!$L$1&amp; ": """ &amp; SUBSTITUTE(IF(LEFT(INDEX(artwork.xlsx!L:L,QUOTIENT(ROW(A1453)-1,3)+2),4)="http","",artwork.xlsx!$M$1) &amp; INDEX(artwork.xlsx!L:L,QUOTIENT(ROW(A1453)-1,3)+2),artwork.xlsx!$N$1,"") &amp; """,",
 IF(AND(MOD(ROW(A1453)-1,3)=1,INDEX(artwork.xlsx!J:J,QUOTIENT(ROW(A1453)-1,3)+2)&lt;&gt;""),
SUBSTITUTE(    artwork.xlsx!$K$1&amp;": '\\n" &amp;
SUBSTITUTE(SUBSTITUTE(SUBSTITUTE(SUBSTITUTE(SUBSTITUTE(INDEX(artwork.xlsx!K:K,QUOTIENT(ROW(A1453)-1,3)+2),"'","\'"),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IF(MOD(ROW(A1453)-1,3)=2,"","")))</f>
        <v>id: "lostinthewoods",  frenchName: "Perdu dans les bois",  artwork: "http://wiki.dominionstrategy.com/images/f/fb/Lost_in_the_WoodsArt.jpg",</v>
      </c>
    </row>
    <row r="1459" spans="1:3" ht="75" x14ac:dyDescent="0.25">
      <c r="A1459" t="str">
        <f>IF(AND(MOD(ROW(A1454)-1,3)=0,INDEX(artwork.xlsx!G:G,QUOTIENT(ROW(A1454)-1,3)+2)&lt;&gt;""),"/* "&amp;INDEX(artwork.xlsx!G:G,QUOTIENT(ROW(A1454)-1,3)+2)&amp;" */","  ")&amp;
IF(AND(INDEX(artwork.xlsx!F:F,QUOTIENT(ROW(A1454)-1,3)+2)&lt;&gt;""),"/* "&amp;INDEX(artwork.xlsx!F:F,QUOTIENT(ROW(A1454)-1,3)+2)&amp;" */","  ")&amp;IF(AND(ISERROR(MATCH("},",B1459:B$5003,0)), ISERROR(MATCH("    ];",$A$5:A1458,0))),"];","")</f>
        <v xml:space="preserve">  /* landscape */</v>
      </c>
      <c r="B1459" t="str">
        <f t="shared" si="47"/>
        <v/>
      </c>
      <c r="C1459" s="18" t="str">
        <f>IF(AND(MOD(ROW(A1454)-1,3)=0, INDEX(artwork.xlsx!J:J,QUOTIENT(ROW(A1454)-1,3)+2)&lt;&gt;""),
     artwork.xlsx!$H$1&amp;": """ &amp;SUBSTITUTE(INDEX(artwork.xlsx!H:H,QUOTIENT(ROW(A1454)-1,3)+2)," ","") &amp;""",  " &amp;
     artwork.xlsx!$J$1&amp; ": """ &amp; INDEX(artwork.xlsx!J:J,QUOTIENT(ROW(A1454)-1,3)+2) &amp;""",  " &amp;
     artwork.xlsx!$L$1&amp; ": """ &amp; SUBSTITUTE(IF(LEFT(INDEX(artwork.xlsx!L:L,QUOTIENT(ROW(A1454)-1,3)+2),4)="http","",artwork.xlsx!$M$1) &amp; INDEX(artwork.xlsx!L:L,QUOTIENT(ROW(A1454)-1,3)+2),artwork.xlsx!$N$1,"") &amp; """,",
 IF(AND(MOD(ROW(A1454)-1,3)=1,INDEX(artwork.xlsx!J:J,QUOTIENT(ROW(A1454)-1,3)+2)&lt;&gt;""),
SUBSTITUTE(    artwork.xlsx!$K$1&amp;": '\\n" &amp;
SUBSTITUTE(SUBSTITUTE(SUBSTITUTE(SUBSTITUTE(SUBSTITUTE(INDEX(artwork.xlsx!K:K,QUOTIENT(ROW(A1454)-1,3)+2),"'","\'"),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IF(MOD(ROW(A1454)-1,3)=2,"","")))</f>
        <v>text_html: '\
&lt;div class="landscape-text" style="top:0px;"&gt;\
&lt;div style="display:inline;"&gt;&lt;div style="display:inline; font-size:21px;"&gt;Au début de votre tour, vous pouvez&lt;/div&gt;&lt;/div&gt;&lt;br&gt;\
&lt;div style="display:inline;"&gt;&lt;div style="display:inline; font-size:21px;"&gt;défausser une carte pour appliquer une Aubaine.&lt;/div&gt;&lt;/div&gt;&lt;br&gt;\
&lt;/div&gt;'</v>
      </c>
    </row>
    <row r="1460" spans="1:3" x14ac:dyDescent="0.25">
      <c r="A1460" t="str">
        <f>IF(AND(MOD(ROW(A1455)-1,3)=0,INDEX(artwork.xlsx!G:G,QUOTIENT(ROW(A1455)-1,3)+2)&lt;&gt;""),"/* "&amp;INDEX(artwork.xlsx!G:G,QUOTIENT(ROW(A1455)-1,3)+2)&amp;" */","  ")&amp;
IF(AND(INDEX(artwork.xlsx!F:F,QUOTIENT(ROW(A1455)-1,3)+2)&lt;&gt;""),"/* "&amp;INDEX(artwork.xlsx!F:F,QUOTIENT(ROW(A1455)-1,3)+2)&amp;" */","  ")&amp;IF(AND(ISERROR(MATCH("},",B1460:B$5003,0)), ISERROR(MATCH("    ];",$A$5:A1456,0))),"];","")</f>
        <v xml:space="preserve">  /* landscape */</v>
      </c>
      <c r="B1460" t="str">
        <f t="shared" si="47"/>
        <v>},</v>
      </c>
      <c r="C1460" s="18" t="str">
        <f>IF(AND(MOD(ROW(A1455)-1,3)=0, INDEX(artwork.xlsx!J:J,QUOTIENT(ROW(A1455)-1,3)+2)&lt;&gt;""),
     artwork.xlsx!$H$1&amp;": """ &amp;SUBSTITUTE(INDEX(artwork.xlsx!H:H,QUOTIENT(ROW(A1455)-1,3)+2)," ","") &amp;""",  " &amp;
     artwork.xlsx!$J$1&amp; ": """ &amp; INDEX(artwork.xlsx!J:J,QUOTIENT(ROW(A1455)-1,3)+2) &amp;""",  " &amp;
     artwork.xlsx!$L$1&amp; ": """ &amp; SUBSTITUTE(IF(LEFT(INDEX(artwork.xlsx!L:L,QUOTIENT(ROW(A1455)-1,3)+2),4)="http","",artwork.xlsx!$M$1) &amp; INDEX(artwork.xlsx!L:L,QUOTIENT(ROW(A1455)-1,3)+2),artwork.xlsx!$N$1,"") &amp; """,",
 IF(AND(MOD(ROW(A1455)-1,3)=1,INDEX(artwork.xlsx!J:J,QUOTIENT(ROW(A1455)-1,3)+2)&lt;&gt;""),
SUBSTITUTE(    artwork.xlsx!$K$1&amp;": '\\n" &amp;
SUBSTITUTE(SUBSTITUTE(SUBSTITUTE(SUBSTITUTE(SUBSTITUTE(INDEX(artwork.xlsx!K:K,QUOTIENT(ROW(A1455)-1,3)+2),"'","\'"),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IF(MOD(ROW(A1455)-1,3)=2,"","")))</f>
        <v/>
      </c>
    </row>
    <row r="1461" spans="1:3" x14ac:dyDescent="0.25">
      <c r="A1461" t="str">
        <f>IF(AND(MOD(ROW(A1456)-1,3)=0,INDEX(artwork.xlsx!G:G,QUOTIENT(ROW(A1456)-1,3)+2)&lt;&gt;""),"/* "&amp;INDEX(artwork.xlsx!G:G,QUOTIENT(ROW(A1456)-1,3)+2)&amp;" */","  ")&amp;
IF(AND(INDEX(artwork.xlsx!F:F,QUOTIENT(ROW(A1456)-1,3)+2)&lt;&gt;""),"/* "&amp;INDEX(artwork.xlsx!F:F,QUOTIENT(ROW(A1456)-1,3)+2)&amp;" */","  ")&amp;IF(AND(ISERROR(MATCH("},",B1461:B$5003,0)), ISERROR(MATCH("    ];",$A$5:A1457,0))),"];","")</f>
        <v xml:space="preserve">/* Renaissance */  </v>
      </c>
      <c r="B1461" t="str">
        <f t="shared" si="47"/>
        <v>{</v>
      </c>
      <c r="C1461" s="18" t="str">
        <f>IF(AND(MOD(ROW(A1456)-1,3)=0, INDEX(artwork.xlsx!J:J,QUOTIENT(ROW(A1456)-1,3)+2)&lt;&gt;""),
     artwork.xlsx!$H$1&amp;": """ &amp;SUBSTITUTE(INDEX(artwork.xlsx!H:H,QUOTIENT(ROW(A1456)-1,3)+2)," ","") &amp;""",  " &amp;
     artwork.xlsx!$J$1&amp; ": """ &amp; INDEX(artwork.xlsx!J:J,QUOTIENT(ROW(A1456)-1,3)+2) &amp;""",  " &amp;
     artwork.xlsx!$L$1&amp; ": """ &amp; SUBSTITUTE(IF(LEFT(INDEX(artwork.xlsx!L:L,QUOTIENT(ROW(A1456)-1,3)+2),4)="http","",artwork.xlsx!$M$1) &amp; INDEX(artwork.xlsx!L:L,QUOTIENT(ROW(A1456)-1,3)+2),artwork.xlsx!$N$1,"") &amp; """,",
 IF(AND(MOD(ROW(A1456)-1,3)=1,INDEX(artwork.xlsx!J:J,QUOTIENT(ROW(A1456)-1,3)+2)&lt;&gt;""),
SUBSTITUTE(    artwork.xlsx!$K$1&amp;": '\\n" &amp;
SUBSTITUTE(SUBSTITUTE(SUBSTITUTE(SUBSTITUTE(SUBSTITUTE(INDEX(artwork.xlsx!K:K,QUOTIENT(ROW(A1456)-1,3)+2),"'","\'"),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IF(MOD(ROW(A1456)-1,3)=2,"","")))</f>
        <v>id: "borderguard",  frenchName: "Garde-frontière",  artwork: "http://wiki.dominionstrategy.com/images/1/13/Border_GuardArt.jpg",</v>
      </c>
    </row>
    <row r="1462" spans="1:3" ht="150" x14ac:dyDescent="0.25">
      <c r="A1462" t="str">
        <f>IF(AND(MOD(ROW(A1457)-1,3)=0,INDEX(artwork.xlsx!G:G,QUOTIENT(ROW(A1457)-1,3)+2)&lt;&gt;""),"/* "&amp;INDEX(artwork.xlsx!G:G,QUOTIENT(ROW(A1457)-1,3)+2)&amp;" */","  ")&amp;
IF(AND(INDEX(artwork.xlsx!F:F,QUOTIENT(ROW(A1457)-1,3)+2)&lt;&gt;""),"/* "&amp;INDEX(artwork.xlsx!F:F,QUOTIENT(ROW(A1457)-1,3)+2)&amp;" */","  ")&amp;IF(AND(ISERROR(MATCH("},",B1462:B$5003,0)), ISERROR(MATCH("    ];",$A$5:A1461,0))),"];","")</f>
        <v xml:space="preserve">    </v>
      </c>
      <c r="B1462" t="str">
        <f t="shared" si="47"/>
        <v/>
      </c>
      <c r="C1462" s="18" t="str">
        <f>IF(AND(MOD(ROW(A1457)-1,3)=0, INDEX(artwork.xlsx!J:J,QUOTIENT(ROW(A1457)-1,3)+2)&lt;&gt;""),
     artwork.xlsx!$H$1&amp;": """ &amp;SUBSTITUTE(INDEX(artwork.xlsx!H:H,QUOTIENT(ROW(A1457)-1,3)+2)," ","") &amp;""",  " &amp;
     artwork.xlsx!$J$1&amp; ": """ &amp; INDEX(artwork.xlsx!J:J,QUOTIENT(ROW(A1457)-1,3)+2) &amp;""",  " &amp;
     artwork.xlsx!$L$1&amp; ": """ &amp; SUBSTITUTE(IF(LEFT(INDEX(artwork.xlsx!L:L,QUOTIENT(ROW(A1457)-1,3)+2),4)="http","",artwork.xlsx!$M$1) &amp; INDEX(artwork.xlsx!L:L,QUOTIENT(ROW(A1457)-1,3)+2),artwork.xlsx!$N$1,"") &amp; """,",
 IF(AND(MOD(ROW(A1457)-1,3)=1,INDEX(artwork.xlsx!J:J,QUOTIENT(ROW(A1457)-1,3)+2)&lt;&gt;""),
SUBSTITUTE(    artwork.xlsx!$K$1&amp;": '\\n" &amp;
SUBSTITUTE(SUBSTITUTE(SUBSTITUTE(SUBSTITUTE(SUBSTITUTE(INDEX(artwork.xlsx!K:K,QUOTIENT(ROW(A1457)-1,3)+2),"'","\'"),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IF(MOD(ROW(A1457)-1,3)=2,"","")))</f>
        <v>text_html: '\
&lt;div class="card-text" style="top:10px;"&gt;&lt;div style="position:relative; top:5px;"&gt;&lt;div style="font-weight: bold;"&gt;\
&lt;div style="display:inline;"&gt;&lt;div style="display:inline; font-size:28px;"&gt;+1 Action&lt;/div&gt;&lt;/div&gt;&lt;br&gt;\
&lt;/div&gt;&lt;/div&gt;&lt;div style="position:relative; top:10px;"&gt;&lt;div style="line-height:20px;"&gt;\
&lt;div style="display:inline;"&gt;&lt;div style="display:inline; font-size:20px;"&gt;Dévoilez les 2 premières cartes&lt;/div&gt;&lt;/div&gt;&lt;br&gt;\
&lt;div style="display:inline;"&gt;&lt;div style="display:inline; font-size:20px;"&gt;de votre pioche. Prenez-en une&lt;/div&gt;&lt;/div&gt;&lt;br&gt;\
&lt;div style="display:inline;"&gt;&lt;div style="display:inline; font-size:20px;"&gt;en main et défaussez l\'autre. Si&lt;/div&gt;&lt;/div&gt;&lt;br&gt;\
&lt;div style="display:inline;"&gt;&lt;div style="display:inline; font-size:20px;"&gt;les deux étaient des cartes Action,&lt;/div&gt;&lt;/div&gt;&lt;br&gt;\
&lt;div style="display:inline;"&gt;&lt;div style="display:inline; font-size:20px;"&gt;prenez la Lanterne ou la Corne.&lt;/div&gt;&lt;/div&gt;&lt;br&gt;\
&lt;/div&gt;&lt;/div&gt;&lt;/div&gt;'</v>
      </c>
    </row>
    <row r="1463" spans="1:3" x14ac:dyDescent="0.25">
      <c r="A1463" t="str">
        <f>IF(AND(MOD(ROW(A1458)-1,3)=0,INDEX(artwork.xlsx!G:G,QUOTIENT(ROW(A1458)-1,3)+2)&lt;&gt;""),"/* "&amp;INDEX(artwork.xlsx!G:G,QUOTIENT(ROW(A1458)-1,3)+2)&amp;" */","  ")&amp;
IF(AND(INDEX(artwork.xlsx!F:F,QUOTIENT(ROW(A1458)-1,3)+2)&lt;&gt;""),"/* "&amp;INDEX(artwork.xlsx!F:F,QUOTIENT(ROW(A1458)-1,3)+2)&amp;" */","  ")&amp;IF(AND(ISERROR(MATCH("},",B1463:B$5003,0)), ISERROR(MATCH("    ];",$A$5:A1459,0))),"];","")</f>
        <v xml:space="preserve">    </v>
      </c>
      <c r="B1463" t="str">
        <f t="shared" si="47"/>
        <v>},</v>
      </c>
      <c r="C1463" s="18" t="str">
        <f>IF(AND(MOD(ROW(A1458)-1,3)=0, INDEX(artwork.xlsx!J:J,QUOTIENT(ROW(A1458)-1,3)+2)&lt;&gt;""),
     artwork.xlsx!$H$1&amp;": """ &amp;SUBSTITUTE(INDEX(artwork.xlsx!H:H,QUOTIENT(ROW(A1458)-1,3)+2)," ","") &amp;""",  " &amp;
     artwork.xlsx!$J$1&amp; ": """ &amp; INDEX(artwork.xlsx!J:J,QUOTIENT(ROW(A1458)-1,3)+2) &amp;""",  " &amp;
     artwork.xlsx!$L$1&amp; ": """ &amp; SUBSTITUTE(IF(LEFT(INDEX(artwork.xlsx!L:L,QUOTIENT(ROW(A1458)-1,3)+2),4)="http","",artwork.xlsx!$M$1) &amp; INDEX(artwork.xlsx!L:L,QUOTIENT(ROW(A1458)-1,3)+2),artwork.xlsx!$N$1,"") &amp; """,",
 IF(AND(MOD(ROW(A1458)-1,3)=1,INDEX(artwork.xlsx!J:J,QUOTIENT(ROW(A1458)-1,3)+2)&lt;&gt;""),
SUBSTITUTE(    artwork.xlsx!$K$1&amp;": '\\n" &amp;
SUBSTITUTE(SUBSTITUTE(SUBSTITUTE(SUBSTITUTE(SUBSTITUTE(INDEX(artwork.xlsx!K:K,QUOTIENT(ROW(A1458)-1,3)+2),"'","\'"),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IF(MOD(ROW(A1458)-1,3)=2,"","")))</f>
        <v/>
      </c>
    </row>
    <row r="1464" spans="1:3" x14ac:dyDescent="0.25">
      <c r="A1464" t="str">
        <f>IF(AND(MOD(ROW(A1459)-1,3)=0,INDEX(artwork.xlsx!G:G,QUOTIENT(ROW(A1459)-1,3)+2)&lt;&gt;""),"/* "&amp;INDEX(artwork.xlsx!G:G,QUOTIENT(ROW(A1459)-1,3)+2)&amp;" */","  ")&amp;
IF(AND(INDEX(artwork.xlsx!F:F,QUOTIENT(ROW(A1459)-1,3)+2)&lt;&gt;""),"/* "&amp;INDEX(artwork.xlsx!F:F,QUOTIENT(ROW(A1459)-1,3)+2)&amp;" */","  ")&amp;IF(AND(ISERROR(MATCH("},",B1464:B$5003,0)), ISERROR(MATCH("    ];",$A$5:A1460,0))),"];","")</f>
        <v xml:space="preserve">  /* t */</v>
      </c>
      <c r="B1464" t="str">
        <f t="shared" si="47"/>
        <v>{</v>
      </c>
      <c r="C1464" s="18" t="str">
        <f>IF(AND(MOD(ROW(A1459)-1,3)=0, INDEX(artwork.xlsx!J:J,QUOTIENT(ROW(A1459)-1,3)+2)&lt;&gt;""),
     artwork.xlsx!$H$1&amp;": """ &amp;SUBSTITUTE(INDEX(artwork.xlsx!H:H,QUOTIENT(ROW(A1459)-1,3)+2)," ","") &amp;""",  " &amp;
     artwork.xlsx!$J$1&amp; ": """ &amp; INDEX(artwork.xlsx!J:J,QUOTIENT(ROW(A1459)-1,3)+2) &amp;""",  " &amp;
     artwork.xlsx!$L$1&amp; ": """ &amp; SUBSTITUTE(IF(LEFT(INDEX(artwork.xlsx!L:L,QUOTIENT(ROW(A1459)-1,3)+2),4)="http","",artwork.xlsx!$M$1) &amp; INDEX(artwork.xlsx!L:L,QUOTIENT(ROW(A1459)-1,3)+2),artwork.xlsx!$N$1,"") &amp; """,",
 IF(AND(MOD(ROW(A1459)-1,3)=1,INDEX(artwork.xlsx!J:J,QUOTIENT(ROW(A1459)-1,3)+2)&lt;&gt;""),
SUBSTITUTE(    artwork.xlsx!$K$1&amp;": '\\n" &amp;
SUBSTITUTE(SUBSTITUTE(SUBSTITUTE(SUBSTITUTE(SUBSTITUTE(INDEX(artwork.xlsx!K:K,QUOTIENT(ROW(A1459)-1,3)+2),"'","\'"),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IF(MOD(ROW(A1459)-1,3)=2,"","")))</f>
        <v>id: "ducat",  frenchName: "Ducat",  artwork: "http://wiki.dominionstrategy.com/images/a/a3/DucatArt.jpg",</v>
      </c>
    </row>
    <row r="1465" spans="1:3" ht="135" x14ac:dyDescent="0.25">
      <c r="A1465" t="str">
        <f>IF(AND(MOD(ROW(A1460)-1,3)=0,INDEX(artwork.xlsx!G:G,QUOTIENT(ROW(A1460)-1,3)+2)&lt;&gt;""),"/* "&amp;INDEX(artwork.xlsx!G:G,QUOTIENT(ROW(A1460)-1,3)+2)&amp;" */","  ")&amp;
IF(AND(INDEX(artwork.xlsx!F:F,QUOTIENT(ROW(A1460)-1,3)+2)&lt;&gt;""),"/* "&amp;INDEX(artwork.xlsx!F:F,QUOTIENT(ROW(A1460)-1,3)+2)&amp;" */","  ")&amp;IF(AND(ISERROR(MATCH("},",B1465:B$5003,0)), ISERROR(MATCH("    ];",$A$5:A1464,0))),"];","")</f>
        <v xml:space="preserve">  /* t */</v>
      </c>
      <c r="B1465" t="str">
        <f t="shared" si="47"/>
        <v/>
      </c>
      <c r="C1465" s="18" t="str">
        <f>IF(AND(MOD(ROW(A1460)-1,3)=0, INDEX(artwork.xlsx!J:J,QUOTIENT(ROW(A1460)-1,3)+2)&lt;&gt;""),
     artwork.xlsx!$H$1&amp;": """ &amp;SUBSTITUTE(INDEX(artwork.xlsx!H:H,QUOTIENT(ROW(A1460)-1,3)+2)," ","") &amp;""",  " &amp;
     artwork.xlsx!$J$1&amp; ": """ &amp; INDEX(artwork.xlsx!J:J,QUOTIENT(ROW(A1460)-1,3)+2) &amp;""",  " &amp;
     artwork.xlsx!$L$1&amp; ": """ &amp; SUBSTITUTE(IF(LEFT(INDEX(artwork.xlsx!L:L,QUOTIENT(ROW(A1460)-1,3)+2),4)="http","",artwork.xlsx!$M$1) &amp; INDEX(artwork.xlsx!L:L,QUOTIENT(ROW(A1460)-1,3)+2),artwork.xlsx!$N$1,"") &amp; """,",
 IF(AND(MOD(ROW(A1460)-1,3)=1,INDEX(artwork.xlsx!J:J,QUOTIENT(ROW(A1460)-1,3)+2)&lt;&gt;""),
SUBSTITUTE(    artwork.xlsx!$K$1&amp;": '\\n" &amp;
SUBSTITUTE(SUBSTITUTE(SUBSTITUTE(SUBSTITUTE(SUBSTITUTE(INDEX(artwork.xlsx!K:K,QUOTIENT(ROW(A1460)-1,3)+2),"'","\'"),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IF(MOD(ROW(A1460)-1,3)=2,"","")))</f>
        <v>text_html: '\
&lt;div class="card-text" style="top:20px;"&gt;&lt;div style="position:relative; top:-5px;"&gt;&lt;div style="font-weight: bold;"&gt;&lt;div style="line-height:28px;"&gt;\
&lt;div style="display:inline;"&gt;&lt;div style="display:inline; font-size:28px;"&gt;+1 Coffres&lt;/div&gt;&lt;/div&gt;&lt;br&gt;\
&lt;div style="display:inline;"&gt;&lt;div style="display:inline; font-size:28px;"&gt;+1 Achat&lt;/div&gt;&lt;/div&gt;&lt;br&gt;\
&lt;/div&gt;&lt;/div&gt;&lt;/div&gt;&lt;div class="horizontal-line" style="width:200px; height:3px;margin-top:5px;"&gt;&lt;/div&gt;&lt;div style="position:relative; top:10px;"&gt;&lt;div style="line-height:21px;"&gt;\
&lt;div style="display:inline;"&gt;&lt;div style="display:inline; font-size:21px;"&gt;Quand vous recevez cette carte,&lt;/div&gt;&lt;/div&gt;&lt;br&gt;\
&lt;div style="display:inline;"&gt;&lt;div style="display:inline; font-size:21px;"&gt;vous pouvez écarter un Cuivre&lt;/div&gt;&lt;/div&gt;&lt;br&gt;\
&lt;div style="display:inline;"&gt;&lt;div style="display:inline; font-size:21px;"&gt;de votre main.&lt;/div&gt;&lt;/div&gt;&lt;br&gt;\
&lt;/div&gt;&lt;/div&gt;&lt;/div&gt;'</v>
      </c>
    </row>
    <row r="1466" spans="1:3" x14ac:dyDescent="0.25">
      <c r="A1466" t="str">
        <f>IF(AND(MOD(ROW(A1461)-1,3)=0,INDEX(artwork.xlsx!G:G,QUOTIENT(ROW(A1461)-1,3)+2)&lt;&gt;""),"/* "&amp;INDEX(artwork.xlsx!G:G,QUOTIENT(ROW(A1461)-1,3)+2)&amp;" */","  ")&amp;
IF(AND(INDEX(artwork.xlsx!F:F,QUOTIENT(ROW(A1461)-1,3)+2)&lt;&gt;""),"/* "&amp;INDEX(artwork.xlsx!F:F,QUOTIENT(ROW(A1461)-1,3)+2)&amp;" */","  ")&amp;IF(AND(ISERROR(MATCH("},",B1466:B$5003,0)), ISERROR(MATCH("    ];",$A$5:A1462,0))),"];","")</f>
        <v xml:space="preserve">  /* t */</v>
      </c>
      <c r="B1466" t="str">
        <f t="shared" si="47"/>
        <v>},</v>
      </c>
      <c r="C1466" s="18" t="str">
        <f>IF(AND(MOD(ROW(A1461)-1,3)=0, INDEX(artwork.xlsx!J:J,QUOTIENT(ROW(A1461)-1,3)+2)&lt;&gt;""),
     artwork.xlsx!$H$1&amp;": """ &amp;SUBSTITUTE(INDEX(artwork.xlsx!H:H,QUOTIENT(ROW(A1461)-1,3)+2)," ","") &amp;""",  " &amp;
     artwork.xlsx!$J$1&amp; ": """ &amp; INDEX(artwork.xlsx!J:J,QUOTIENT(ROW(A1461)-1,3)+2) &amp;""",  " &amp;
     artwork.xlsx!$L$1&amp; ": """ &amp; SUBSTITUTE(IF(LEFT(INDEX(artwork.xlsx!L:L,QUOTIENT(ROW(A1461)-1,3)+2),4)="http","",artwork.xlsx!$M$1) &amp; INDEX(artwork.xlsx!L:L,QUOTIENT(ROW(A1461)-1,3)+2),artwork.xlsx!$N$1,"") &amp; """,",
 IF(AND(MOD(ROW(A1461)-1,3)=1,INDEX(artwork.xlsx!J:J,QUOTIENT(ROW(A1461)-1,3)+2)&lt;&gt;""),
SUBSTITUTE(    artwork.xlsx!$K$1&amp;": '\\n" &amp;
SUBSTITUTE(SUBSTITUTE(SUBSTITUTE(SUBSTITUTE(SUBSTITUTE(INDEX(artwork.xlsx!K:K,QUOTIENT(ROW(A1461)-1,3)+2),"'","\'"),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IF(MOD(ROW(A1461)-1,3)=2,"","")))</f>
        <v/>
      </c>
    </row>
    <row r="1467" spans="1:3" x14ac:dyDescent="0.25">
      <c r="A1467" t="str">
        <f>IF(AND(MOD(ROW(A1462)-1,3)=0,INDEX(artwork.xlsx!G:G,QUOTIENT(ROW(A1462)-1,3)+2)&lt;&gt;""),"/* "&amp;INDEX(artwork.xlsx!G:G,QUOTIENT(ROW(A1462)-1,3)+2)&amp;" */","  ")&amp;
IF(AND(INDEX(artwork.xlsx!F:F,QUOTIENT(ROW(A1462)-1,3)+2)&lt;&gt;""),"/* "&amp;INDEX(artwork.xlsx!F:F,QUOTIENT(ROW(A1462)-1,3)+2)&amp;" */","  ")&amp;IF(AND(ISERROR(MATCH("},",B1467:B$5003,0)), ISERROR(MATCH("    ];",$A$5:A1463,0))),"];","")</f>
        <v xml:space="preserve">    </v>
      </c>
      <c r="B1467" t="str">
        <f t="shared" si="47"/>
        <v>{</v>
      </c>
      <c r="C1467" s="18" t="str">
        <f>IF(AND(MOD(ROW(A1462)-1,3)=0, INDEX(artwork.xlsx!J:J,QUOTIENT(ROW(A1462)-1,3)+2)&lt;&gt;""),
     artwork.xlsx!$H$1&amp;": """ &amp;SUBSTITUTE(INDEX(artwork.xlsx!H:H,QUOTIENT(ROW(A1462)-1,3)+2)," ","") &amp;""",  " &amp;
     artwork.xlsx!$J$1&amp; ": """ &amp; INDEX(artwork.xlsx!J:J,QUOTIENT(ROW(A1462)-1,3)+2) &amp;""",  " &amp;
     artwork.xlsx!$L$1&amp; ": """ &amp; SUBSTITUTE(IF(LEFT(INDEX(artwork.xlsx!L:L,QUOTIENT(ROW(A1462)-1,3)+2),4)="http","",artwork.xlsx!$M$1) &amp; INDEX(artwork.xlsx!L:L,QUOTIENT(ROW(A1462)-1,3)+2),artwork.xlsx!$N$1,"") &amp; """,",
 IF(AND(MOD(ROW(A1462)-1,3)=1,INDEX(artwork.xlsx!J:J,QUOTIENT(ROW(A1462)-1,3)+2)&lt;&gt;""),
SUBSTITUTE(    artwork.xlsx!$K$1&amp;": '\\n" &amp;
SUBSTITUTE(SUBSTITUTE(SUBSTITUTE(SUBSTITUTE(SUBSTITUTE(INDEX(artwork.xlsx!K:K,QUOTIENT(ROW(A1462)-1,3)+2),"'","\'"),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IF(MOD(ROW(A1462)-1,3)=2,"","")))</f>
        <v>id: "lackeys",  frenchName: "Laquais",  artwork: "http://wiki.dominionstrategy.com/images/e/e7/LackeysArt.jpg",</v>
      </c>
    </row>
    <row r="1468" spans="1:3" ht="105" x14ac:dyDescent="0.25">
      <c r="A1468" t="str">
        <f>IF(AND(MOD(ROW(A1463)-1,3)=0,INDEX(artwork.xlsx!G:G,QUOTIENT(ROW(A1463)-1,3)+2)&lt;&gt;""),"/* "&amp;INDEX(artwork.xlsx!G:G,QUOTIENT(ROW(A1463)-1,3)+2)&amp;" */","  ")&amp;
IF(AND(INDEX(artwork.xlsx!F:F,QUOTIENT(ROW(A1463)-1,3)+2)&lt;&gt;""),"/* "&amp;INDEX(artwork.xlsx!F:F,QUOTIENT(ROW(A1463)-1,3)+2)&amp;" */","  ")&amp;IF(AND(ISERROR(MATCH("},",B1468:B$5003,0)), ISERROR(MATCH("    ];",$A$5:A1467,0))),"];","")</f>
        <v xml:space="preserve">    </v>
      </c>
      <c r="B1468" t="str">
        <f t="shared" si="47"/>
        <v/>
      </c>
      <c r="C1468" s="18" t="str">
        <f>IF(AND(MOD(ROW(A1463)-1,3)=0, INDEX(artwork.xlsx!J:J,QUOTIENT(ROW(A1463)-1,3)+2)&lt;&gt;""),
     artwork.xlsx!$H$1&amp;": """ &amp;SUBSTITUTE(INDEX(artwork.xlsx!H:H,QUOTIENT(ROW(A1463)-1,3)+2)," ","") &amp;""",  " &amp;
     artwork.xlsx!$J$1&amp; ": """ &amp; INDEX(artwork.xlsx!J:J,QUOTIENT(ROW(A1463)-1,3)+2) &amp;""",  " &amp;
     artwork.xlsx!$L$1&amp; ": """ &amp; SUBSTITUTE(IF(LEFT(INDEX(artwork.xlsx!L:L,QUOTIENT(ROW(A1463)-1,3)+2),4)="http","",artwork.xlsx!$M$1) &amp; INDEX(artwork.xlsx!L:L,QUOTIENT(ROW(A1463)-1,3)+2),artwork.xlsx!$N$1,"") &amp; """,",
 IF(AND(MOD(ROW(A1463)-1,3)=1,INDEX(artwork.xlsx!J:J,QUOTIENT(ROW(A1463)-1,3)+2)&lt;&gt;""),
SUBSTITUTE(    artwork.xlsx!$K$1&amp;": '\\n" &amp;
SUBSTITUTE(SUBSTITUTE(SUBSTITUTE(SUBSTITUTE(SUBSTITUTE(INDEX(artwork.xlsx!K:K,QUOTIENT(ROW(A1463)-1,3)+2),"'","\'"),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IF(MOD(ROW(A1463)-1,3)=2,"","")))</f>
        <v>text_html: '\
&lt;div class="card-text" style="top:47px;"&gt;&lt;div style="position:relative; top:-10px;"&gt;&lt;div style="font-weight: bold;"&gt;\
&lt;div style="display:inline;"&gt;&lt;div style="display:inline; font-size:28px;"&gt;+2 Cartes&lt;/div&gt;&lt;/div&gt;&lt;br&gt;\
&lt;/div&gt;&lt;/div&gt;&lt;div class="horizontal-line" style="width:200px; height:3px;margin-top:10px;"&gt;&lt;/div&gt;&lt;div style="position:relative; top:12px;"&gt;&lt;div style="line-height:24px;"&gt;\
&lt;div style="display:inline;"&gt;&lt;div style="display:inline; font-size:21px;"&gt;Quand vous recevez cette carte,&lt;/div&gt;&lt;/div&gt;&lt;br&gt;\
&lt;div style="display:inline;"&gt;&lt;div style="display:inline; font-size:21px;"&gt;&lt;div style="display: inline; font-weight: bold;"&gt;+2 Villageois&lt;/div&gt;.&lt;/div&gt;&lt;/div&gt;&lt;br&gt;\
&lt;/div&gt;&lt;/div&gt;&lt;/div&gt;'</v>
      </c>
    </row>
    <row r="1469" spans="1:3" x14ac:dyDescent="0.25">
      <c r="A1469" t="str">
        <f>IF(AND(MOD(ROW(A1464)-1,3)=0,INDEX(artwork.xlsx!G:G,QUOTIENT(ROW(A1464)-1,3)+2)&lt;&gt;""),"/* "&amp;INDEX(artwork.xlsx!G:G,QUOTIENT(ROW(A1464)-1,3)+2)&amp;" */","  ")&amp;
IF(AND(INDEX(artwork.xlsx!F:F,QUOTIENT(ROW(A1464)-1,3)+2)&lt;&gt;""),"/* "&amp;INDEX(artwork.xlsx!F:F,QUOTIENT(ROW(A1464)-1,3)+2)&amp;" */","  ")&amp;IF(AND(ISERROR(MATCH("},",B1469:B$5003,0)), ISERROR(MATCH("    ];",$A$5:A1465,0))),"];","")</f>
        <v xml:space="preserve">    </v>
      </c>
      <c r="B1469" t="str">
        <f t="shared" si="47"/>
        <v>},</v>
      </c>
      <c r="C1469" s="18" t="str">
        <f>IF(AND(MOD(ROW(A1464)-1,3)=0, INDEX(artwork.xlsx!J:J,QUOTIENT(ROW(A1464)-1,3)+2)&lt;&gt;""),
     artwork.xlsx!$H$1&amp;": """ &amp;SUBSTITUTE(INDEX(artwork.xlsx!H:H,QUOTIENT(ROW(A1464)-1,3)+2)," ","") &amp;""",  " &amp;
     artwork.xlsx!$J$1&amp; ": """ &amp; INDEX(artwork.xlsx!J:J,QUOTIENT(ROW(A1464)-1,3)+2) &amp;""",  " &amp;
     artwork.xlsx!$L$1&amp; ": """ &amp; SUBSTITUTE(IF(LEFT(INDEX(artwork.xlsx!L:L,QUOTIENT(ROW(A1464)-1,3)+2),4)="http","",artwork.xlsx!$M$1) &amp; INDEX(artwork.xlsx!L:L,QUOTIENT(ROW(A1464)-1,3)+2),artwork.xlsx!$N$1,"") &amp; """,",
 IF(AND(MOD(ROW(A1464)-1,3)=1,INDEX(artwork.xlsx!J:J,QUOTIENT(ROW(A1464)-1,3)+2)&lt;&gt;""),
SUBSTITUTE(    artwork.xlsx!$K$1&amp;": '\\n" &amp;
SUBSTITUTE(SUBSTITUTE(SUBSTITUTE(SUBSTITUTE(SUBSTITUTE(INDEX(artwork.xlsx!K:K,QUOTIENT(ROW(A1464)-1,3)+2),"'","\'"),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IF(MOD(ROW(A1464)-1,3)=2,"","")))</f>
        <v/>
      </c>
    </row>
    <row r="1470" spans="1:3" x14ac:dyDescent="0.25">
      <c r="A1470" t="str">
        <f>IF(AND(MOD(ROW(A1465)-1,3)=0,INDEX(artwork.xlsx!G:G,QUOTIENT(ROW(A1465)-1,3)+2)&lt;&gt;""),"/* "&amp;INDEX(artwork.xlsx!G:G,QUOTIENT(ROW(A1465)-1,3)+2)&amp;" */","  ")&amp;
IF(AND(INDEX(artwork.xlsx!F:F,QUOTIENT(ROW(A1465)-1,3)+2)&lt;&gt;""),"/* "&amp;INDEX(artwork.xlsx!F:F,QUOTIENT(ROW(A1465)-1,3)+2)&amp;" */","  ")&amp;IF(AND(ISERROR(MATCH("},",B1470:B$5003,0)), ISERROR(MATCH("    ];",$A$5:A1466,0))),"];","")</f>
        <v xml:space="preserve">    </v>
      </c>
      <c r="B1470" t="str">
        <f t="shared" si="47"/>
        <v>{</v>
      </c>
      <c r="C1470" s="18" t="str">
        <f>IF(AND(MOD(ROW(A1465)-1,3)=0, INDEX(artwork.xlsx!J:J,QUOTIENT(ROW(A1465)-1,3)+2)&lt;&gt;""),
     artwork.xlsx!$H$1&amp;": """ &amp;SUBSTITUTE(INDEX(artwork.xlsx!H:H,QUOTIENT(ROW(A1465)-1,3)+2)," ","") &amp;""",  " &amp;
     artwork.xlsx!$J$1&amp; ": """ &amp; INDEX(artwork.xlsx!J:J,QUOTIENT(ROW(A1465)-1,3)+2) &amp;""",  " &amp;
     artwork.xlsx!$L$1&amp; ": """ &amp; SUBSTITUTE(IF(LEFT(INDEX(artwork.xlsx!L:L,QUOTIENT(ROW(A1465)-1,3)+2),4)="http","",artwork.xlsx!$M$1) &amp; INDEX(artwork.xlsx!L:L,QUOTIENT(ROW(A1465)-1,3)+2),artwork.xlsx!$N$1,"") &amp; """,",
 IF(AND(MOD(ROW(A1465)-1,3)=1,INDEX(artwork.xlsx!J:J,QUOTIENT(ROW(A1465)-1,3)+2)&lt;&gt;""),
SUBSTITUTE(    artwork.xlsx!$K$1&amp;": '\\n" &amp;
SUBSTITUTE(SUBSTITUTE(SUBSTITUTE(SUBSTITUTE(SUBSTITUTE(INDEX(artwork.xlsx!K:K,QUOTIENT(ROW(A1465)-1,3)+2),"'","\'"),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IF(MOD(ROW(A1465)-1,3)=2,"","")))</f>
        <v>id: "actingtroupe",  frenchName: "Troupe de théatre",  artwork: "http://wiki.dominionstrategy.com/images/b/bd/Acting_TroupeArt.jpg",</v>
      </c>
    </row>
    <row r="1471" spans="1:3" ht="90" x14ac:dyDescent="0.25">
      <c r="A1471" t="str">
        <f>IF(AND(MOD(ROW(A1466)-1,3)=0,INDEX(artwork.xlsx!G:G,QUOTIENT(ROW(A1466)-1,3)+2)&lt;&gt;""),"/* "&amp;INDEX(artwork.xlsx!G:G,QUOTIENT(ROW(A1466)-1,3)+2)&amp;" */","  ")&amp;
IF(AND(INDEX(artwork.xlsx!F:F,QUOTIENT(ROW(A1466)-1,3)+2)&lt;&gt;""),"/* "&amp;INDEX(artwork.xlsx!F:F,QUOTIENT(ROW(A1466)-1,3)+2)&amp;" */","  ")&amp;IF(AND(ISERROR(MATCH("},",B1471:B$5003,0)), ISERROR(MATCH("    ];",$A$5:A1470,0))),"];","")</f>
        <v xml:space="preserve">    </v>
      </c>
      <c r="B1471" t="str">
        <f t="shared" si="47"/>
        <v/>
      </c>
      <c r="C1471" s="18" t="str">
        <f>IF(AND(MOD(ROW(A1466)-1,3)=0, INDEX(artwork.xlsx!J:J,QUOTIENT(ROW(A1466)-1,3)+2)&lt;&gt;""),
     artwork.xlsx!$H$1&amp;": """ &amp;SUBSTITUTE(INDEX(artwork.xlsx!H:H,QUOTIENT(ROW(A1466)-1,3)+2)," ","") &amp;""",  " &amp;
     artwork.xlsx!$J$1&amp; ": """ &amp; INDEX(artwork.xlsx!J:J,QUOTIENT(ROW(A1466)-1,3)+2) &amp;""",  " &amp;
     artwork.xlsx!$L$1&amp; ": """ &amp; SUBSTITUTE(IF(LEFT(INDEX(artwork.xlsx!L:L,QUOTIENT(ROW(A1466)-1,3)+2),4)="http","",artwork.xlsx!$M$1) &amp; INDEX(artwork.xlsx!L:L,QUOTIENT(ROW(A1466)-1,3)+2),artwork.xlsx!$N$1,"") &amp; """,",
 IF(AND(MOD(ROW(A1466)-1,3)=1,INDEX(artwork.xlsx!J:J,QUOTIENT(ROW(A1466)-1,3)+2)&lt;&gt;""),
SUBSTITUTE(    artwork.xlsx!$K$1&amp;": '\\n" &amp;
SUBSTITUTE(SUBSTITUTE(SUBSTITUTE(SUBSTITUTE(SUBSTITUTE(INDEX(artwork.xlsx!K:K,QUOTIENT(ROW(A1466)-1,3)+2),"'","\'"),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IF(MOD(ROW(A1466)-1,3)=2,"","")))</f>
        <v>text_html: '\
&lt;div class="card-text" style="top:55px;"&gt;&lt;div style="position:relative; top:10px;"&gt;&lt;div style="font-weight: bold;"&gt;\
&lt;div style="display:inline;"&gt;&lt;div style="display:inline; font-size:28px;"&gt;+4 Villageois&lt;/div&gt;&lt;/div&gt;&lt;br&gt;\
&lt;/div&gt;\
&lt;div style="display:inline;"&gt;&lt;div style="display:inline; font-size:22px;"&gt;Écartez cette carte.&lt;/div&gt;&lt;/div&gt;&lt;br&gt;\
&lt;/div&gt;&lt;/div&gt;'</v>
      </c>
    </row>
    <row r="1472" spans="1:3" x14ac:dyDescent="0.25">
      <c r="A1472" t="str">
        <f>IF(AND(MOD(ROW(A1467)-1,3)=0,INDEX(artwork.xlsx!G:G,QUOTIENT(ROW(A1467)-1,3)+2)&lt;&gt;""),"/* "&amp;INDEX(artwork.xlsx!G:G,QUOTIENT(ROW(A1467)-1,3)+2)&amp;" */","  ")&amp;
IF(AND(INDEX(artwork.xlsx!F:F,QUOTIENT(ROW(A1467)-1,3)+2)&lt;&gt;""),"/* "&amp;INDEX(artwork.xlsx!F:F,QUOTIENT(ROW(A1467)-1,3)+2)&amp;" */","  ")&amp;IF(AND(ISERROR(MATCH("},",B1472:B$5003,0)), ISERROR(MATCH("    ];",$A$5:A1468,0))),"];","")</f>
        <v xml:space="preserve">    </v>
      </c>
      <c r="B1472" t="str">
        <f t="shared" si="47"/>
        <v>},</v>
      </c>
      <c r="C1472" s="18" t="str">
        <f>IF(AND(MOD(ROW(A1467)-1,3)=0, INDEX(artwork.xlsx!J:J,QUOTIENT(ROW(A1467)-1,3)+2)&lt;&gt;""),
     artwork.xlsx!$H$1&amp;": """ &amp;SUBSTITUTE(INDEX(artwork.xlsx!H:H,QUOTIENT(ROW(A1467)-1,3)+2)," ","") &amp;""",  " &amp;
     artwork.xlsx!$J$1&amp; ": """ &amp; INDEX(artwork.xlsx!J:J,QUOTIENT(ROW(A1467)-1,3)+2) &amp;""",  " &amp;
     artwork.xlsx!$L$1&amp; ": """ &amp; SUBSTITUTE(IF(LEFT(INDEX(artwork.xlsx!L:L,QUOTIENT(ROW(A1467)-1,3)+2),4)="http","",artwork.xlsx!$M$1) &amp; INDEX(artwork.xlsx!L:L,QUOTIENT(ROW(A1467)-1,3)+2),artwork.xlsx!$N$1,"") &amp; """,",
 IF(AND(MOD(ROW(A1467)-1,3)=1,INDEX(artwork.xlsx!J:J,QUOTIENT(ROW(A1467)-1,3)+2)&lt;&gt;""),
SUBSTITUTE(    artwork.xlsx!$K$1&amp;": '\\n" &amp;
SUBSTITUTE(SUBSTITUTE(SUBSTITUTE(SUBSTITUTE(SUBSTITUTE(INDEX(artwork.xlsx!K:K,QUOTIENT(ROW(A1467)-1,3)+2),"'","\'"),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IF(MOD(ROW(A1467)-1,3)=2,"","")))</f>
        <v/>
      </c>
    </row>
    <row r="1473" spans="1:3" x14ac:dyDescent="0.25">
      <c r="A1473" t="str">
        <f>IF(AND(MOD(ROW(A1468)-1,3)=0,INDEX(artwork.xlsx!G:G,QUOTIENT(ROW(A1468)-1,3)+2)&lt;&gt;""),"/* "&amp;INDEX(artwork.xlsx!G:G,QUOTIENT(ROW(A1468)-1,3)+2)&amp;" */","  ")&amp;
IF(AND(INDEX(artwork.xlsx!F:F,QUOTIENT(ROW(A1468)-1,3)+2)&lt;&gt;""),"/* "&amp;INDEX(artwork.xlsx!F:F,QUOTIENT(ROW(A1468)-1,3)+2)&amp;" */","  ")&amp;IF(AND(ISERROR(MATCH("},",B1473:B$5003,0)), ISERROR(MATCH("    ];",$A$5:A1469,0))),"];","")</f>
        <v xml:space="preserve">    </v>
      </c>
      <c r="B1473" t="str">
        <f t="shared" si="47"/>
        <v>{</v>
      </c>
      <c r="C1473" s="18" t="str">
        <f>IF(AND(MOD(ROW(A1468)-1,3)=0, INDEX(artwork.xlsx!J:J,QUOTIENT(ROW(A1468)-1,3)+2)&lt;&gt;""),
     artwork.xlsx!$H$1&amp;": """ &amp;SUBSTITUTE(INDEX(artwork.xlsx!H:H,QUOTIENT(ROW(A1468)-1,3)+2)," ","") &amp;""",  " &amp;
     artwork.xlsx!$J$1&amp; ": """ &amp; INDEX(artwork.xlsx!J:J,QUOTIENT(ROW(A1468)-1,3)+2) &amp;""",  " &amp;
     artwork.xlsx!$L$1&amp; ": """ &amp; SUBSTITUTE(IF(LEFT(INDEX(artwork.xlsx!L:L,QUOTIENT(ROW(A1468)-1,3)+2),4)="http","",artwork.xlsx!$M$1) &amp; INDEX(artwork.xlsx!L:L,QUOTIENT(ROW(A1468)-1,3)+2),artwork.xlsx!$N$1,"") &amp; """,",
 IF(AND(MOD(ROW(A1468)-1,3)=1,INDEX(artwork.xlsx!J:J,QUOTIENT(ROW(A1468)-1,3)+2)&lt;&gt;""),
SUBSTITUTE(    artwork.xlsx!$K$1&amp;": '\\n" &amp;
SUBSTITUTE(SUBSTITUTE(SUBSTITUTE(SUBSTITUTE(SUBSTITUTE(INDEX(artwork.xlsx!K:K,QUOTIENT(ROW(A1468)-1,3)+2),"'","\'"),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IF(MOD(ROW(A1468)-1,3)=2,"","")))</f>
        <v>id: "cargoship",  frenchName: "Cargo",  artwork: "http://wiki.dominionstrategy.com/images/8/81/Cargo_ShipArt.jpg",</v>
      </c>
    </row>
    <row r="1474" spans="1:3" ht="195" x14ac:dyDescent="0.25">
      <c r="A1474" t="str">
        <f>IF(AND(MOD(ROW(A1469)-1,3)=0,INDEX(artwork.xlsx!G:G,QUOTIENT(ROW(A1469)-1,3)+2)&lt;&gt;""),"/* "&amp;INDEX(artwork.xlsx!G:G,QUOTIENT(ROW(A1469)-1,3)+2)&amp;" */","  ")&amp;
IF(AND(INDEX(artwork.xlsx!F:F,QUOTIENT(ROW(A1469)-1,3)+2)&lt;&gt;""),"/* "&amp;INDEX(artwork.xlsx!F:F,QUOTIENT(ROW(A1469)-1,3)+2)&amp;" */","  ")&amp;IF(AND(ISERROR(MATCH("},",B1474:B$5003,0)), ISERROR(MATCH("    ];",$A$5:A1473,0))),"];","")</f>
        <v xml:space="preserve">    </v>
      </c>
      <c r="B1474" t="str">
        <f t="shared" si="47"/>
        <v/>
      </c>
      <c r="C1474" s="18" t="str">
        <f>IF(AND(MOD(ROW(A1469)-1,3)=0, INDEX(artwork.xlsx!J:J,QUOTIENT(ROW(A1469)-1,3)+2)&lt;&gt;""),
     artwork.xlsx!$H$1&amp;": """ &amp;SUBSTITUTE(INDEX(artwork.xlsx!H:H,QUOTIENT(ROW(A1469)-1,3)+2)," ","") &amp;""",  " &amp;
     artwork.xlsx!$J$1&amp; ": """ &amp; INDEX(artwork.xlsx!J:J,QUOTIENT(ROW(A1469)-1,3)+2) &amp;""",  " &amp;
     artwork.xlsx!$L$1&amp; ": """ &amp; SUBSTITUTE(IF(LEFT(INDEX(artwork.xlsx!L:L,QUOTIENT(ROW(A1469)-1,3)+2),4)="http","",artwork.xlsx!$M$1) &amp; INDEX(artwork.xlsx!L:L,QUOTIENT(ROW(A1469)-1,3)+2),artwork.xlsx!$N$1,"") &amp; """,",
 IF(AND(MOD(ROW(A1469)-1,3)=1,INDEX(artwork.xlsx!J:J,QUOTIENT(ROW(A1469)-1,3)+2)&lt;&gt;""),
SUBSTITUTE(    artwork.xlsx!$K$1&amp;": '\\n" &amp;
SUBSTITUTE(SUBSTITUTE(SUBSTITUTE(SUBSTITUTE(SUBSTITUTE(INDEX(artwork.xlsx!K:K,QUOTIENT(ROW(A1469)-1,3)+2),"'","\'"),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IF(MOD(ROW(A1469)-1,3)=2,"","")))</f>
        <v>text_html: '\
&lt;div class="card-text" style="top:10px;"&gt;&lt;div style="position:relative; top:3px;"&gt;&lt;div style="font-weight: bold;"&gt;&lt;div style="line-height:28px;"&gt;\
&lt;div style="display:inline;"&gt;&lt;div style="display:inline; font-size:28px;"&gt;+      &lt;/div&gt;&lt;/div&gt;&lt;br&gt;\
&lt;/div&gt;&lt;/div&gt;&lt;/div&gt;&lt;div style="position:relative; top:10px;"&gt;&lt;div style="line-height:20px;"&gt;\
&lt;div style="display:inline;"&gt;&lt;div style="display:inline; font-size:20px;"&gt;Une fois à ce tour, quand vous&lt;/div&gt;&lt;/div&gt;&lt;br&gt;\
&lt;div style="display:inline;"&gt;&lt;div style="display:inline; font-size:20px;"&gt;recevez une carte, vous pouvez la&lt;/div&gt;&lt;/div&gt;&lt;br&gt;\
&lt;div style="display:inline;"&gt;&lt;div style="display:inline; font-size:20px;"&gt;mettre de côté face visible (sur&lt;/div&gt;&lt;/div&gt;&lt;br&gt;\
&lt;div style="display:inline;"&gt;&lt;div style="display:inline; font-size:20px;"&gt;cette carte). Au début de votre&lt;/div&gt;&lt;/div&gt;&lt;br&gt;\
&lt;div style="display:inline;"&gt;&lt;div style="display:inline; font-size:20px;"&gt;prochain tour, prenez-la en main.&lt;/div&gt;&lt;/div&gt;&lt;br&gt;\
&lt;/div&gt;&lt;/div&gt;\
&lt;div class="card-text-coin-icon" style="transform:scale(0.25); top:2px; display: inline;left:131px;"&gt;\
&lt;div class="card-text-coin-text-container" style="display:inline;"&gt;\
&lt;div class="card-text-coin-text" style="color: black; display:inline; top:8px;"&gt;2&lt;/div&gt;&lt;/div&gt;&lt;/div&gt;&lt;/div&gt;'</v>
      </c>
    </row>
    <row r="1475" spans="1:3" x14ac:dyDescent="0.25">
      <c r="A1475" t="str">
        <f>IF(AND(MOD(ROW(A1470)-1,3)=0,INDEX(artwork.xlsx!G:G,QUOTIENT(ROW(A1470)-1,3)+2)&lt;&gt;""),"/* "&amp;INDEX(artwork.xlsx!G:G,QUOTIENT(ROW(A1470)-1,3)+2)&amp;" */","  ")&amp;
IF(AND(INDEX(artwork.xlsx!F:F,QUOTIENT(ROW(A1470)-1,3)+2)&lt;&gt;""),"/* "&amp;INDEX(artwork.xlsx!F:F,QUOTIENT(ROW(A1470)-1,3)+2)&amp;" */","  ")&amp;IF(AND(ISERROR(MATCH("},",B1475:B$5003,0)), ISERROR(MATCH("    ];",$A$5:A1471,0))),"];","")</f>
        <v xml:space="preserve">    </v>
      </c>
      <c r="B1475" t="str">
        <f t="shared" si="47"/>
        <v>},</v>
      </c>
      <c r="C1475" s="18" t="str">
        <f>IF(AND(MOD(ROW(A1470)-1,3)=0, INDEX(artwork.xlsx!J:J,QUOTIENT(ROW(A1470)-1,3)+2)&lt;&gt;""),
     artwork.xlsx!$H$1&amp;": """ &amp;SUBSTITUTE(INDEX(artwork.xlsx!H:H,QUOTIENT(ROW(A1470)-1,3)+2)," ","") &amp;""",  " &amp;
     artwork.xlsx!$J$1&amp; ": """ &amp; INDEX(artwork.xlsx!J:J,QUOTIENT(ROW(A1470)-1,3)+2) &amp;""",  " &amp;
     artwork.xlsx!$L$1&amp; ": """ &amp; SUBSTITUTE(IF(LEFT(INDEX(artwork.xlsx!L:L,QUOTIENT(ROW(A1470)-1,3)+2),4)="http","",artwork.xlsx!$M$1) &amp; INDEX(artwork.xlsx!L:L,QUOTIENT(ROW(A1470)-1,3)+2),artwork.xlsx!$N$1,"") &amp; """,",
 IF(AND(MOD(ROW(A1470)-1,3)=1,INDEX(artwork.xlsx!J:J,QUOTIENT(ROW(A1470)-1,3)+2)&lt;&gt;""),
SUBSTITUTE(    artwork.xlsx!$K$1&amp;": '\\n" &amp;
SUBSTITUTE(SUBSTITUTE(SUBSTITUTE(SUBSTITUTE(SUBSTITUTE(INDEX(artwork.xlsx!K:K,QUOTIENT(ROW(A1470)-1,3)+2),"'","\'"),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IF(MOD(ROW(A1470)-1,3)=2,"","")))</f>
        <v/>
      </c>
    </row>
    <row r="1476" spans="1:3" x14ac:dyDescent="0.25">
      <c r="A1476" t="str">
        <f>IF(AND(MOD(ROW(A1471)-1,3)=0,INDEX(artwork.xlsx!G:G,QUOTIENT(ROW(A1471)-1,3)+2)&lt;&gt;""),"/* "&amp;INDEX(artwork.xlsx!G:G,QUOTIENT(ROW(A1471)-1,3)+2)&amp;" */","  ")&amp;
IF(AND(INDEX(artwork.xlsx!F:F,QUOTIENT(ROW(A1471)-1,3)+2)&lt;&gt;""),"/* "&amp;INDEX(artwork.xlsx!F:F,QUOTIENT(ROW(A1471)-1,3)+2)&amp;" */","  ")&amp;IF(AND(ISERROR(MATCH("},",B1476:B$5003,0)), ISERROR(MATCH("    ];",$A$5:A1472,0))),"];","")</f>
        <v xml:space="preserve">    </v>
      </c>
      <c r="B1476" t="str">
        <f t="shared" si="47"/>
        <v>{</v>
      </c>
      <c r="C1476" s="18" t="str">
        <f>IF(AND(MOD(ROW(A1471)-1,3)=0, INDEX(artwork.xlsx!J:J,QUOTIENT(ROW(A1471)-1,3)+2)&lt;&gt;""),
     artwork.xlsx!$H$1&amp;": """ &amp;SUBSTITUTE(INDEX(artwork.xlsx!H:H,QUOTIENT(ROW(A1471)-1,3)+2)," ","") &amp;""",  " &amp;
     artwork.xlsx!$J$1&amp; ": """ &amp; INDEX(artwork.xlsx!J:J,QUOTIENT(ROW(A1471)-1,3)+2) &amp;""",  " &amp;
     artwork.xlsx!$L$1&amp; ": """ &amp; SUBSTITUTE(IF(LEFT(INDEX(artwork.xlsx!L:L,QUOTIENT(ROW(A1471)-1,3)+2),4)="http","",artwork.xlsx!$M$1) &amp; INDEX(artwork.xlsx!L:L,QUOTIENT(ROW(A1471)-1,3)+2),artwork.xlsx!$N$1,"") &amp; """,",
 IF(AND(MOD(ROW(A1471)-1,3)=1,INDEX(artwork.xlsx!J:J,QUOTIENT(ROW(A1471)-1,3)+2)&lt;&gt;""),
SUBSTITUTE(    artwork.xlsx!$K$1&amp;": '\\n" &amp;
SUBSTITUTE(SUBSTITUTE(SUBSTITUTE(SUBSTITUTE(SUBSTITUTE(INDEX(artwork.xlsx!K:K,QUOTIENT(ROW(A1471)-1,3)+2),"'","\'"),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IF(MOD(ROW(A1471)-1,3)=2,"","")))</f>
        <v>id: "experiment",  frenchName: "Expérience",  artwork: "http://wiki.dominionstrategy.com/images/9/90/ExperimentArt.jpg",</v>
      </c>
    </row>
    <row r="1477" spans="1:3" ht="165" x14ac:dyDescent="0.25">
      <c r="A1477" t="str">
        <f>IF(AND(MOD(ROW(A1472)-1,3)=0,INDEX(artwork.xlsx!G:G,QUOTIENT(ROW(A1472)-1,3)+2)&lt;&gt;""),"/* "&amp;INDEX(artwork.xlsx!G:G,QUOTIENT(ROW(A1472)-1,3)+2)&amp;" */","  ")&amp;
IF(AND(INDEX(artwork.xlsx!F:F,QUOTIENT(ROW(A1472)-1,3)+2)&lt;&gt;""),"/* "&amp;INDEX(artwork.xlsx!F:F,QUOTIENT(ROW(A1472)-1,3)+2)&amp;" */","  ")&amp;IF(AND(ISERROR(MATCH("},",B1477:B$5003,0)), ISERROR(MATCH("    ];",$A$5:A1476,0))),"];","")</f>
        <v xml:space="preserve">    </v>
      </c>
      <c r="B1477" t="str">
        <f t="shared" si="47"/>
        <v/>
      </c>
      <c r="C1477" s="18" t="str">
        <f>IF(AND(MOD(ROW(A1472)-1,3)=0, INDEX(artwork.xlsx!J:J,QUOTIENT(ROW(A1472)-1,3)+2)&lt;&gt;""),
     artwork.xlsx!$H$1&amp;": """ &amp;SUBSTITUTE(INDEX(artwork.xlsx!H:H,QUOTIENT(ROW(A1472)-1,3)+2)," ","") &amp;""",  " &amp;
     artwork.xlsx!$J$1&amp; ": """ &amp; INDEX(artwork.xlsx!J:J,QUOTIENT(ROW(A1472)-1,3)+2) &amp;""",  " &amp;
     artwork.xlsx!$L$1&amp; ": """ &amp; SUBSTITUTE(IF(LEFT(INDEX(artwork.xlsx!L:L,QUOTIENT(ROW(A1472)-1,3)+2),4)="http","",artwork.xlsx!$M$1) &amp; INDEX(artwork.xlsx!L:L,QUOTIENT(ROW(A1472)-1,3)+2),artwork.xlsx!$N$1,"") &amp; """,",
 IF(AND(MOD(ROW(A1472)-1,3)=1,INDEX(artwork.xlsx!J:J,QUOTIENT(ROW(A1472)-1,3)+2)&lt;&gt;""),
SUBSTITUTE(    artwork.xlsx!$K$1&amp;": '\\n" &amp;
SUBSTITUTE(SUBSTITUTE(SUBSTITUTE(SUBSTITUTE(SUBSTITUTE(INDEX(artwork.xlsx!K:K,QUOTIENT(ROW(A1472)-1,3)+2),"'","\'"),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IF(MOD(ROW(A1472)-1,3)=2,"","")))</f>
        <v>text_html: '\
&lt;div class="card-text" style="top:10px;"&gt;&lt;div style="position:relative; top:undefinedpx;"&gt;&lt;div style="font-weight: bold;"&gt;&lt;div style="line-height:28px;"&gt;\
&lt;div style="display:inline;"&gt;&lt;div style="display:inline; font-size:28px;"&gt;+2 Cartes&lt;/div&gt;&lt;/div&gt;&lt;br&gt;\
&lt;div style="display:inline;"&gt;&lt;div style="display:inline; font-size:28px;"&gt;+1 Action&lt;/div&gt;&lt;/div&gt;&lt;br&gt;\
&lt;/div&gt;&lt;/div&gt;&lt;div style="line-height:19px;"&gt;\
&lt;div style="display:inline;"&gt;&lt;div style="display:inline; font-size:19px;"&gt;Replacez cette carte dans la réserve.&lt;/div&gt;&lt;/div&gt;&lt;br&gt;\
&lt;/div&gt;&lt;div class="horizontal-line" style="width:250px; height:3px;margin-top:10px;"&gt;&lt;/div&gt;&lt;div style="line-height:20px;"&gt;\
&lt;div style="display:inline;"&gt;&lt;div style="display:inline; font-size:20px;"&gt;Quand vous recevez cette carte,&lt;/div&gt;&lt;/div&gt;&lt;br&gt;\
&lt;div style="display:inline;"&gt;&lt;div style="display:inline; font-size:20px;"&gt;recevez une autre Expérience&lt;/div&gt;&lt;/div&gt;&lt;br&gt;\
&lt;div style="display:inline;"&gt;&lt;div style="display:inline; font-size:20px;"&gt;(mais pas encore une autre).&lt;/div&gt;&lt;/div&gt;&lt;br&gt;\
&lt;/div&gt;&lt;/div&gt;&lt;/div&gt;'</v>
      </c>
    </row>
    <row r="1478" spans="1:3" x14ac:dyDescent="0.25">
      <c r="A1478" t="str">
        <f>IF(AND(MOD(ROW(A1473)-1,3)=0,INDEX(artwork.xlsx!G:G,QUOTIENT(ROW(A1473)-1,3)+2)&lt;&gt;""),"/* "&amp;INDEX(artwork.xlsx!G:G,QUOTIENT(ROW(A1473)-1,3)+2)&amp;" */","  ")&amp;
IF(AND(INDEX(artwork.xlsx!F:F,QUOTIENT(ROW(A1473)-1,3)+2)&lt;&gt;""),"/* "&amp;INDEX(artwork.xlsx!F:F,QUOTIENT(ROW(A1473)-1,3)+2)&amp;" */","  ")&amp;IF(AND(ISERROR(MATCH("},",B1478:B$5003,0)), ISERROR(MATCH("    ];",$A$5:A1474,0))),"];","")</f>
        <v xml:space="preserve">    </v>
      </c>
      <c r="B1478" t="str">
        <f t="shared" si="47"/>
        <v>},</v>
      </c>
      <c r="C1478" s="18" t="str">
        <f>IF(AND(MOD(ROW(A1473)-1,3)=0, INDEX(artwork.xlsx!J:J,QUOTIENT(ROW(A1473)-1,3)+2)&lt;&gt;""),
     artwork.xlsx!$H$1&amp;": """ &amp;SUBSTITUTE(INDEX(artwork.xlsx!H:H,QUOTIENT(ROW(A1473)-1,3)+2)," ","") &amp;""",  " &amp;
     artwork.xlsx!$J$1&amp; ": """ &amp; INDEX(artwork.xlsx!J:J,QUOTIENT(ROW(A1473)-1,3)+2) &amp;""",  " &amp;
     artwork.xlsx!$L$1&amp; ": """ &amp; SUBSTITUTE(IF(LEFT(INDEX(artwork.xlsx!L:L,QUOTIENT(ROW(A1473)-1,3)+2),4)="http","",artwork.xlsx!$M$1) &amp; INDEX(artwork.xlsx!L:L,QUOTIENT(ROW(A1473)-1,3)+2),artwork.xlsx!$N$1,"") &amp; """,",
 IF(AND(MOD(ROW(A1473)-1,3)=1,INDEX(artwork.xlsx!J:J,QUOTIENT(ROW(A1473)-1,3)+2)&lt;&gt;""),
SUBSTITUTE(    artwork.xlsx!$K$1&amp;": '\\n" &amp;
SUBSTITUTE(SUBSTITUTE(SUBSTITUTE(SUBSTITUTE(SUBSTITUTE(INDEX(artwork.xlsx!K:K,QUOTIENT(ROW(A1473)-1,3)+2),"'","\'"),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IF(MOD(ROW(A1473)-1,3)=2,"","")))</f>
        <v/>
      </c>
    </row>
    <row r="1479" spans="1:3" x14ac:dyDescent="0.25">
      <c r="A1479" t="str">
        <f>IF(AND(MOD(ROW(A1474)-1,3)=0,INDEX(artwork.xlsx!G:G,QUOTIENT(ROW(A1474)-1,3)+2)&lt;&gt;""),"/* "&amp;INDEX(artwork.xlsx!G:G,QUOTIENT(ROW(A1474)-1,3)+2)&amp;" */","  ")&amp;
IF(AND(INDEX(artwork.xlsx!F:F,QUOTIENT(ROW(A1474)-1,3)+2)&lt;&gt;""),"/* "&amp;INDEX(artwork.xlsx!F:F,QUOTIENT(ROW(A1474)-1,3)+2)&amp;" */","  ")&amp;IF(AND(ISERROR(MATCH("},",B1479:B$5003,0)), ISERROR(MATCH("    ];",$A$5:A1475,0))),"];","")</f>
        <v xml:space="preserve">    </v>
      </c>
      <c r="B1479" t="str">
        <f t="shared" si="47"/>
        <v>{</v>
      </c>
      <c r="C1479" s="18" t="str">
        <f>IF(AND(MOD(ROW(A1474)-1,3)=0, INDEX(artwork.xlsx!J:J,QUOTIENT(ROW(A1474)-1,3)+2)&lt;&gt;""),
     artwork.xlsx!$H$1&amp;": """ &amp;SUBSTITUTE(INDEX(artwork.xlsx!H:H,QUOTIENT(ROW(A1474)-1,3)+2)," ","") &amp;""",  " &amp;
     artwork.xlsx!$J$1&amp; ": """ &amp; INDEX(artwork.xlsx!J:J,QUOTIENT(ROW(A1474)-1,3)+2) &amp;""",  " &amp;
     artwork.xlsx!$L$1&amp; ": """ &amp; SUBSTITUTE(IF(LEFT(INDEX(artwork.xlsx!L:L,QUOTIENT(ROW(A1474)-1,3)+2),4)="http","",artwork.xlsx!$M$1) &amp; INDEX(artwork.xlsx!L:L,QUOTIENT(ROW(A1474)-1,3)+2),artwork.xlsx!$N$1,"") &amp; """,",
 IF(AND(MOD(ROW(A1474)-1,3)=1,INDEX(artwork.xlsx!J:J,QUOTIENT(ROW(A1474)-1,3)+2)&lt;&gt;""),
SUBSTITUTE(    artwork.xlsx!$K$1&amp;": '\\n" &amp;
SUBSTITUTE(SUBSTITUTE(SUBSTITUTE(SUBSTITUTE(SUBSTITUTE(INDEX(artwork.xlsx!K:K,QUOTIENT(ROW(A1474)-1,3)+2),"'","\'"),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IF(MOD(ROW(A1474)-1,3)=2,"","")))</f>
        <v>id: "improve",  frenchName: "Amélioration",  artwork: "http://wiki.dominionstrategy.com/images/5/51/ImproveArt.jpg",</v>
      </c>
    </row>
    <row r="1480" spans="1:3" ht="240" x14ac:dyDescent="0.25">
      <c r="A1480" t="str">
        <f>IF(AND(MOD(ROW(A1475)-1,3)=0,INDEX(artwork.xlsx!G:G,QUOTIENT(ROW(A1475)-1,3)+2)&lt;&gt;""),"/* "&amp;INDEX(artwork.xlsx!G:G,QUOTIENT(ROW(A1475)-1,3)+2)&amp;" */","  ")&amp;
IF(AND(INDEX(artwork.xlsx!F:F,QUOTIENT(ROW(A1475)-1,3)+2)&lt;&gt;""),"/* "&amp;INDEX(artwork.xlsx!F:F,QUOTIENT(ROW(A1475)-1,3)+2)&amp;" */","  ")&amp;IF(AND(ISERROR(MATCH("},",B1480:B$5003,0)), ISERROR(MATCH("    ];",$A$5:A1479,0))),"];","")</f>
        <v xml:space="preserve">    </v>
      </c>
      <c r="B1480" t="str">
        <f t="shared" si="47"/>
        <v/>
      </c>
      <c r="C1480" s="18" t="str">
        <f>IF(AND(MOD(ROW(A1475)-1,3)=0, INDEX(artwork.xlsx!J:J,QUOTIENT(ROW(A1475)-1,3)+2)&lt;&gt;""),
     artwork.xlsx!$H$1&amp;": """ &amp;SUBSTITUTE(INDEX(artwork.xlsx!H:H,QUOTIENT(ROW(A1475)-1,3)+2)," ","") &amp;""",  " &amp;
     artwork.xlsx!$J$1&amp; ": """ &amp; INDEX(artwork.xlsx!J:J,QUOTIENT(ROW(A1475)-1,3)+2) &amp;""",  " &amp;
     artwork.xlsx!$L$1&amp; ": """ &amp; SUBSTITUTE(IF(LEFT(INDEX(artwork.xlsx!L:L,QUOTIENT(ROW(A1475)-1,3)+2),4)="http","",artwork.xlsx!$M$1) &amp; INDEX(artwork.xlsx!L:L,QUOTIENT(ROW(A1475)-1,3)+2),artwork.xlsx!$N$1,"") &amp; """,",
 IF(AND(MOD(ROW(A1475)-1,3)=1,INDEX(artwork.xlsx!J:J,QUOTIENT(ROW(A1475)-1,3)+2)&lt;&gt;""),
SUBSTITUTE(    artwork.xlsx!$K$1&amp;": '\\n" &amp;
SUBSTITUTE(SUBSTITUTE(SUBSTITUTE(SUBSTITUTE(SUBSTITUTE(INDEX(artwork.xlsx!K:K,QUOTIENT(ROW(A1475)-1,3)+2),"'","\'"),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IF(MOD(ROW(A1475)-1,3)=2,"","")))</f>
        <v>text_html: '\
&lt;div class="card-text" style="top:10px;"&gt;&lt;div style="position:relative; top:3px;"&gt;&lt;div style="font-weight: bold;"&gt;&lt;div style="line-height:28px;"&gt;\
&lt;div style="display:inline;"&gt;&lt;div style="display:inline; font-size:28px;"&gt;+      &lt;/div&gt;&lt;/div&gt;&lt;br&gt;\
&lt;/div&gt;&lt;/div&gt;&lt;/div&gt;&lt;div style="position:relative; top:10px;"&gt;&lt;div style="line-height:18px;"&gt;\
&lt;div style="display:inline;"&gt;&lt;div style="display:inline; font-size:18px;"&gt;Au début de votre phase Ajustement,&lt;/div&gt;&lt;/div&gt;&lt;br&gt;\
&lt;div style="display:inline;"&gt;&lt;div style="display:inline; font-size:18px;"&gt;vous pouvez écarter une carte Action&lt;/div&gt;&lt;/div&gt;&lt;br&gt;\
&lt;div style="display:inline;"&gt;&lt;div style="display:inline; font-size:18px;"&gt;que vous auriez défaussé de la zone&lt;/div&gt;&lt;/div&gt;&lt;br&gt;\
&lt;div style="display:inline;"&gt;&lt;div style="display:inline; font-size:18px;"&gt;de jeu à ce tour, pour recevoir une&lt;/div&gt;&lt;/div&gt;&lt;br&gt;\
&lt;div style="display:inline;"&gt;&lt;div style="display:inline; font-size:18px;"&gt;carte coûtant exactement       de plus.&lt;/div&gt;&lt;/div&gt;&lt;br&gt;\
&lt;/div&gt;&lt;/div&gt;\
&lt;div class="card-text-coin-icon" style="transform:scale(0.25); top:2px; display: inline;left:131px;"&gt;\
&lt;div class="card-text-coin-text-container" style="display:inline;"&gt;\
&lt;div class="card-text-coin-text" style="color: black; display:inline; top:8px;"&gt;2&lt;/div&gt;&lt;/div&gt;&lt;/div&gt;\
&lt;div class="card-text-coin-icon" style="transform:scale(0.18); top:126px; display: inline;left:193px;"&gt;\
&lt;div class="card-text-coin-text-container" style="display:inline;"&gt;\
&lt;div class="card-text-coin-text" style="color: black; display:inline; top:8px;"&gt;1&lt;/div&gt;&lt;/div&gt;&lt;/div&gt;&lt;/div&gt;'</v>
      </c>
    </row>
    <row r="1481" spans="1:3" x14ac:dyDescent="0.25">
      <c r="A1481" t="str">
        <f>IF(AND(MOD(ROW(A1476)-1,3)=0,INDEX(artwork.xlsx!G:G,QUOTIENT(ROW(A1476)-1,3)+2)&lt;&gt;""),"/* "&amp;INDEX(artwork.xlsx!G:G,QUOTIENT(ROW(A1476)-1,3)+2)&amp;" */","  ")&amp;
IF(AND(INDEX(artwork.xlsx!F:F,QUOTIENT(ROW(A1476)-1,3)+2)&lt;&gt;""),"/* "&amp;INDEX(artwork.xlsx!F:F,QUOTIENT(ROW(A1476)-1,3)+2)&amp;" */","  ")&amp;IF(AND(ISERROR(MATCH("},",B1481:B$5003,0)), ISERROR(MATCH("    ];",$A$5:A1477,0))),"];","")</f>
        <v xml:space="preserve">    </v>
      </c>
      <c r="B1481" t="str">
        <f t="shared" si="47"/>
        <v>},</v>
      </c>
      <c r="C1481" s="18" t="str">
        <f>IF(AND(MOD(ROW(A1476)-1,3)=0, INDEX(artwork.xlsx!J:J,QUOTIENT(ROW(A1476)-1,3)+2)&lt;&gt;""),
     artwork.xlsx!$H$1&amp;": """ &amp;SUBSTITUTE(INDEX(artwork.xlsx!H:H,QUOTIENT(ROW(A1476)-1,3)+2)," ","") &amp;""",  " &amp;
     artwork.xlsx!$J$1&amp; ": """ &amp; INDEX(artwork.xlsx!J:J,QUOTIENT(ROW(A1476)-1,3)+2) &amp;""",  " &amp;
     artwork.xlsx!$L$1&amp; ": """ &amp; SUBSTITUTE(IF(LEFT(INDEX(artwork.xlsx!L:L,QUOTIENT(ROW(A1476)-1,3)+2),4)="http","",artwork.xlsx!$M$1) &amp; INDEX(artwork.xlsx!L:L,QUOTIENT(ROW(A1476)-1,3)+2),artwork.xlsx!$N$1,"") &amp; """,",
 IF(AND(MOD(ROW(A1476)-1,3)=1,INDEX(artwork.xlsx!J:J,QUOTIENT(ROW(A1476)-1,3)+2)&lt;&gt;""),
SUBSTITUTE(    artwork.xlsx!$K$1&amp;": '\\n" &amp;
SUBSTITUTE(SUBSTITUTE(SUBSTITUTE(SUBSTITUTE(SUBSTITUTE(INDEX(artwork.xlsx!K:K,QUOTIENT(ROW(A1476)-1,3)+2),"'","\'"),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IF(MOD(ROW(A1476)-1,3)=2,"","")))</f>
        <v/>
      </c>
    </row>
    <row r="1482" spans="1:3" x14ac:dyDescent="0.25">
      <c r="A1482" t="str">
        <f>IF(AND(MOD(ROW(A1477)-1,3)=0,INDEX(artwork.xlsx!G:G,QUOTIENT(ROW(A1477)-1,3)+2)&lt;&gt;""),"/* "&amp;INDEX(artwork.xlsx!G:G,QUOTIENT(ROW(A1477)-1,3)+2)&amp;" */","  ")&amp;
IF(AND(INDEX(artwork.xlsx!F:F,QUOTIENT(ROW(A1477)-1,3)+2)&lt;&gt;""),"/* "&amp;INDEX(artwork.xlsx!F:F,QUOTIENT(ROW(A1477)-1,3)+2)&amp;" */","  ")&amp;IF(AND(ISERROR(MATCH("},",B1482:B$5003,0)), ISERROR(MATCH("    ];",$A$5:A1478,0))),"];","")</f>
        <v xml:space="preserve">    </v>
      </c>
      <c r="B1482" t="str">
        <f t="shared" si="47"/>
        <v>{</v>
      </c>
      <c r="C1482" s="18" t="str">
        <f>IF(AND(MOD(ROW(A1477)-1,3)=0, INDEX(artwork.xlsx!J:J,QUOTIENT(ROW(A1477)-1,3)+2)&lt;&gt;""),
     artwork.xlsx!$H$1&amp;": """ &amp;SUBSTITUTE(INDEX(artwork.xlsx!H:H,QUOTIENT(ROW(A1477)-1,3)+2)," ","") &amp;""",  " &amp;
     artwork.xlsx!$J$1&amp; ": """ &amp; INDEX(artwork.xlsx!J:J,QUOTIENT(ROW(A1477)-1,3)+2) &amp;""",  " &amp;
     artwork.xlsx!$L$1&amp; ": """ &amp; SUBSTITUTE(IF(LEFT(INDEX(artwork.xlsx!L:L,QUOTIENT(ROW(A1477)-1,3)+2),4)="http","",artwork.xlsx!$M$1) &amp; INDEX(artwork.xlsx!L:L,QUOTIENT(ROW(A1477)-1,3)+2),artwork.xlsx!$N$1,"") &amp; """,",
 IF(AND(MOD(ROW(A1477)-1,3)=1,INDEX(artwork.xlsx!J:J,QUOTIENT(ROW(A1477)-1,3)+2)&lt;&gt;""),
SUBSTITUTE(    artwork.xlsx!$K$1&amp;": '\\n" &amp;
SUBSTITUTE(SUBSTITUTE(SUBSTITUTE(SUBSTITUTE(SUBSTITUTE(INDEX(artwork.xlsx!K:K,QUOTIENT(ROW(A1477)-1,3)+2),"'","\'"),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IF(MOD(ROW(A1477)-1,3)=2,"","")))</f>
        <v>id: "flagbearer",  frenchName: "Porte-drapeau",  artwork: "http://wiki.dominionstrategy.com/images/5/53/Flag_BearerArt.jpg",</v>
      </c>
    </row>
    <row r="1483" spans="1:3" ht="150" x14ac:dyDescent="0.25">
      <c r="A1483" t="str">
        <f>IF(AND(MOD(ROW(A1478)-1,3)=0,INDEX(artwork.xlsx!G:G,QUOTIENT(ROW(A1478)-1,3)+2)&lt;&gt;""),"/* "&amp;INDEX(artwork.xlsx!G:G,QUOTIENT(ROW(A1478)-1,3)+2)&amp;" */","  ")&amp;
IF(AND(INDEX(artwork.xlsx!F:F,QUOTIENT(ROW(A1478)-1,3)+2)&lt;&gt;""),"/* "&amp;INDEX(artwork.xlsx!F:F,QUOTIENT(ROW(A1478)-1,3)+2)&amp;" */","  ")&amp;IF(AND(ISERROR(MATCH("},",B1483:B$5003,0)), ISERROR(MATCH("    ];",$A$5:A1482,0))),"];","")</f>
        <v xml:space="preserve">    </v>
      </c>
      <c r="B1483" t="str">
        <f t="shared" si="47"/>
        <v/>
      </c>
      <c r="C1483" s="18" t="str">
        <f>IF(AND(MOD(ROW(A1478)-1,3)=0, INDEX(artwork.xlsx!J:J,QUOTIENT(ROW(A1478)-1,3)+2)&lt;&gt;""),
     artwork.xlsx!$H$1&amp;": """ &amp;SUBSTITUTE(INDEX(artwork.xlsx!H:H,QUOTIENT(ROW(A1478)-1,3)+2)," ","") &amp;""",  " &amp;
     artwork.xlsx!$J$1&amp; ": """ &amp; INDEX(artwork.xlsx!J:J,QUOTIENT(ROW(A1478)-1,3)+2) &amp;""",  " &amp;
     artwork.xlsx!$L$1&amp; ": """ &amp; SUBSTITUTE(IF(LEFT(INDEX(artwork.xlsx!L:L,QUOTIENT(ROW(A1478)-1,3)+2),4)="http","",artwork.xlsx!$M$1) &amp; INDEX(artwork.xlsx!L:L,QUOTIENT(ROW(A1478)-1,3)+2),artwork.xlsx!$N$1,"") &amp; """,",
 IF(AND(MOD(ROW(A1478)-1,3)=1,INDEX(artwork.xlsx!J:J,QUOTIENT(ROW(A1478)-1,3)+2)&lt;&gt;""),
SUBSTITUTE(    artwork.xlsx!$K$1&amp;": '\\n" &amp;
SUBSTITUTE(SUBSTITUTE(SUBSTITUTE(SUBSTITUTE(SUBSTITUTE(INDEX(artwork.xlsx!K:K,QUOTIENT(ROW(A1478)-1,3)+2),"'","\'"),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IF(MOD(ROW(A1478)-1,3)=2,"","")))</f>
        <v>text_html: '\
&lt;div class="card-text" style="top:47px;"&gt;&lt;div style="position:relative; top:-20px;"&gt;&lt;div style="font-weight: bold;"&gt;&lt;div style="line-height:25px;"&gt;\
&lt;div style="display:inline;"&gt;&lt;div style="display:inline; font-size:28px;"&gt;+      &lt;/div&gt;&lt;/div&gt;&lt;br&gt;\
&lt;/div&gt;&lt;/div&gt;&lt;/div&gt;&lt;div class="horizontal-line" style="width:200px; height:3px;margin-top:10px;"&gt;&lt;/div&gt;&lt;div style="position:relative; top:20px;"&gt;&lt;div style="line-height:21px;"&gt;\
&lt;div style="display:inline;"&gt;&lt;div style="display:inline; font-size:21px;"&gt;Quand vous recevez ou écartez&lt;/div&gt;&lt;/div&gt;&lt;br&gt;\
&lt;div style="display:inline;"&gt;&lt;div style="display:inline; font-size:21px;"&gt;cette carte, prenez le Drapeau.&lt;/div&gt;&lt;/div&gt;&lt;br&gt;\
&lt;/div&gt;&lt;/div&gt;\
&lt;div class="card-text-coin-icon" style="transform:scale(0.25); top:-22px; display: inline;left:131px;"&gt;\
&lt;div class="card-text-coin-text-container" style="display:inline;"&gt;\
&lt;div class="card-text-coin-text" style="color: black; display:inline; top:8px;"&gt;2&lt;/div&gt;&lt;/div&gt;&lt;/div&gt;&lt;/div&gt;'</v>
      </c>
    </row>
    <row r="1484" spans="1:3" x14ac:dyDescent="0.25">
      <c r="A1484" t="str">
        <f>IF(AND(MOD(ROW(A1479)-1,3)=0,INDEX(artwork.xlsx!G:G,QUOTIENT(ROW(A1479)-1,3)+2)&lt;&gt;""),"/* "&amp;INDEX(artwork.xlsx!G:G,QUOTIENT(ROW(A1479)-1,3)+2)&amp;" */","  ")&amp;
IF(AND(INDEX(artwork.xlsx!F:F,QUOTIENT(ROW(A1479)-1,3)+2)&lt;&gt;""),"/* "&amp;INDEX(artwork.xlsx!F:F,QUOTIENT(ROW(A1479)-1,3)+2)&amp;" */","  ")&amp;IF(AND(ISERROR(MATCH("},",B1484:B$5003,0)), ISERROR(MATCH("    ];",$A$5:A1480,0))),"];","")</f>
        <v xml:space="preserve">    </v>
      </c>
      <c r="B1484" t="str">
        <f t="shared" si="47"/>
        <v>},</v>
      </c>
      <c r="C1484" s="18" t="str">
        <f>IF(AND(MOD(ROW(A1479)-1,3)=0, INDEX(artwork.xlsx!J:J,QUOTIENT(ROW(A1479)-1,3)+2)&lt;&gt;""),
     artwork.xlsx!$H$1&amp;": """ &amp;SUBSTITUTE(INDEX(artwork.xlsx!H:H,QUOTIENT(ROW(A1479)-1,3)+2)," ","") &amp;""",  " &amp;
     artwork.xlsx!$J$1&amp; ": """ &amp; INDEX(artwork.xlsx!J:J,QUOTIENT(ROW(A1479)-1,3)+2) &amp;""",  " &amp;
     artwork.xlsx!$L$1&amp; ": """ &amp; SUBSTITUTE(IF(LEFT(INDEX(artwork.xlsx!L:L,QUOTIENT(ROW(A1479)-1,3)+2),4)="http","",artwork.xlsx!$M$1) &amp; INDEX(artwork.xlsx!L:L,QUOTIENT(ROW(A1479)-1,3)+2),artwork.xlsx!$N$1,"") &amp; """,",
 IF(AND(MOD(ROW(A1479)-1,3)=1,INDEX(artwork.xlsx!J:J,QUOTIENT(ROW(A1479)-1,3)+2)&lt;&gt;""),
SUBSTITUTE(    artwork.xlsx!$K$1&amp;": '\\n" &amp;
SUBSTITUTE(SUBSTITUTE(SUBSTITUTE(SUBSTITUTE(SUBSTITUTE(INDEX(artwork.xlsx!K:K,QUOTIENT(ROW(A1479)-1,3)+2),"'","\'"),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IF(MOD(ROW(A1479)-1,3)=2,"","")))</f>
        <v/>
      </c>
    </row>
    <row r="1485" spans="1:3" x14ac:dyDescent="0.25">
      <c r="A1485" t="str">
        <f>IF(AND(MOD(ROW(A1480)-1,3)=0,INDEX(artwork.xlsx!G:G,QUOTIENT(ROW(A1480)-1,3)+2)&lt;&gt;""),"/* "&amp;INDEX(artwork.xlsx!G:G,QUOTIENT(ROW(A1480)-1,3)+2)&amp;" */","  ")&amp;
IF(AND(INDEX(artwork.xlsx!F:F,QUOTIENT(ROW(A1480)-1,3)+2)&lt;&gt;""),"/* "&amp;INDEX(artwork.xlsx!F:F,QUOTIENT(ROW(A1480)-1,3)+2)&amp;" */","  ")&amp;IF(AND(ISERROR(MATCH("},",B1485:B$5003,0)), ISERROR(MATCH("    ];",$A$5:A1481,0))),"];","")</f>
        <v xml:space="preserve">    </v>
      </c>
      <c r="B1485" t="str">
        <f t="shared" si="47"/>
        <v>{</v>
      </c>
      <c r="C1485" s="18" t="str">
        <f>IF(AND(MOD(ROW(A1480)-1,3)=0, INDEX(artwork.xlsx!J:J,QUOTIENT(ROW(A1480)-1,3)+2)&lt;&gt;""),
     artwork.xlsx!$H$1&amp;": """ &amp;SUBSTITUTE(INDEX(artwork.xlsx!H:H,QUOTIENT(ROW(A1480)-1,3)+2)," ","") &amp;""",  " &amp;
     artwork.xlsx!$J$1&amp; ": """ &amp; INDEX(artwork.xlsx!J:J,QUOTIENT(ROW(A1480)-1,3)+2) &amp;""",  " &amp;
     artwork.xlsx!$L$1&amp; ": """ &amp; SUBSTITUTE(IF(LEFT(INDEX(artwork.xlsx!L:L,QUOTIENT(ROW(A1480)-1,3)+2),4)="http","",artwork.xlsx!$M$1) &amp; INDEX(artwork.xlsx!L:L,QUOTIENT(ROW(A1480)-1,3)+2),artwork.xlsx!$N$1,"") &amp; """,",
 IF(AND(MOD(ROW(A1480)-1,3)=1,INDEX(artwork.xlsx!J:J,QUOTIENT(ROW(A1480)-1,3)+2)&lt;&gt;""),
SUBSTITUTE(    artwork.xlsx!$K$1&amp;": '\\n" &amp;
SUBSTITUTE(SUBSTITUTE(SUBSTITUTE(SUBSTITUTE(SUBSTITUTE(INDEX(artwork.xlsx!K:K,QUOTIENT(ROW(A1480)-1,3)+2),"'","\'"),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IF(MOD(ROW(A1480)-1,3)=2,"","")))</f>
        <v>id: "hideout",  frenchName: "Planque",  artwork: "http://wiki.dominionstrategy.com/images/6/6a/HideoutArt.jpg",</v>
      </c>
    </row>
    <row r="1486" spans="1:3" ht="135" x14ac:dyDescent="0.25">
      <c r="A1486" t="str">
        <f>IF(AND(MOD(ROW(A1481)-1,3)=0,INDEX(artwork.xlsx!G:G,QUOTIENT(ROW(A1481)-1,3)+2)&lt;&gt;""),"/* "&amp;INDEX(artwork.xlsx!G:G,QUOTIENT(ROW(A1481)-1,3)+2)&amp;" */","  ")&amp;
IF(AND(INDEX(artwork.xlsx!F:F,QUOTIENT(ROW(A1481)-1,3)+2)&lt;&gt;""),"/* "&amp;INDEX(artwork.xlsx!F:F,QUOTIENT(ROW(A1481)-1,3)+2)&amp;" */","  ")&amp;IF(AND(ISERROR(MATCH("},",B1486:B$5003,0)), ISERROR(MATCH("    ];",$A$5:A1485,0))),"];","")</f>
        <v xml:space="preserve">    </v>
      </c>
      <c r="B1486" t="str">
        <f t="shared" si="47"/>
        <v/>
      </c>
      <c r="C1486" s="18" t="str">
        <f>IF(AND(MOD(ROW(A1481)-1,3)=0, INDEX(artwork.xlsx!J:J,QUOTIENT(ROW(A1481)-1,3)+2)&lt;&gt;""),
     artwork.xlsx!$H$1&amp;": """ &amp;SUBSTITUTE(INDEX(artwork.xlsx!H:H,QUOTIENT(ROW(A1481)-1,3)+2)," ","") &amp;""",  " &amp;
     artwork.xlsx!$J$1&amp; ": """ &amp; INDEX(artwork.xlsx!J:J,QUOTIENT(ROW(A1481)-1,3)+2) &amp;""",  " &amp;
     artwork.xlsx!$L$1&amp; ": """ &amp; SUBSTITUTE(IF(LEFT(INDEX(artwork.xlsx!L:L,QUOTIENT(ROW(A1481)-1,3)+2),4)="http","",artwork.xlsx!$M$1) &amp; INDEX(artwork.xlsx!L:L,QUOTIENT(ROW(A1481)-1,3)+2),artwork.xlsx!$N$1,"") &amp; """,",
 IF(AND(MOD(ROW(A1481)-1,3)=1,INDEX(artwork.xlsx!J:J,QUOTIENT(ROW(A1481)-1,3)+2)&lt;&gt;""),
SUBSTITUTE(    artwork.xlsx!$K$1&amp;": '\\n" &amp;
SUBSTITUTE(SUBSTITUTE(SUBSTITUTE(SUBSTITUTE(SUBSTITUTE(INDEX(artwork.xlsx!K:K,QUOTIENT(ROW(A1481)-1,3)+2),"'","\'"),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IF(MOD(ROW(A1481)-1,3)=2,"","")))</f>
        <v>text_html: '\
&lt;div class="card-text" style="top:20px;"&gt;&lt;div style="position:relative; top:0px;"&gt;&lt;div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font-size:28px;"&gt;+2 Actions&lt;/div&gt;&lt;/div&gt;&lt;br&gt;\
&lt;/div&gt;&lt;/div&gt;&lt;/div&gt;&lt;div style="position:relative; top:10px;"&gt;&lt;div style="line-height:20px;"&gt;\
&lt;div style="display:inline;"&gt;&lt;div style="display:inline; font-size:20px;"&gt;Écartez une carte de votre&lt;/div&gt;&lt;/div&gt;&lt;br&gt;\
&lt;div style="display:inline;"&gt;&lt;div style="display:inline; font-size:20px;"&gt;main. Si c\'est une carte Victoire,&lt;/div&gt;&lt;/div&gt;&lt;br&gt;\
&lt;div style="display:inline;"&gt;&lt;div style="display:inline; font-size:20px;"&gt;recevez une Malédiction.&lt;/div&gt;&lt;/div&gt;&lt;br&gt;\
&lt;/div&gt;&lt;/div&gt;&lt;/div&gt;'</v>
      </c>
    </row>
    <row r="1487" spans="1:3" x14ac:dyDescent="0.25">
      <c r="A1487" t="str">
        <f>IF(AND(MOD(ROW(A1482)-1,3)=0,INDEX(artwork.xlsx!G:G,QUOTIENT(ROW(A1482)-1,3)+2)&lt;&gt;""),"/* "&amp;INDEX(artwork.xlsx!G:G,QUOTIENT(ROW(A1482)-1,3)+2)&amp;" */","  ")&amp;
IF(AND(INDEX(artwork.xlsx!F:F,QUOTIENT(ROW(A1482)-1,3)+2)&lt;&gt;""),"/* "&amp;INDEX(artwork.xlsx!F:F,QUOTIENT(ROW(A1482)-1,3)+2)&amp;" */","  ")&amp;IF(AND(ISERROR(MATCH("},",B1487:B$5003,0)), ISERROR(MATCH("    ];",$A$5:A1483,0))),"];","")</f>
        <v xml:space="preserve">    </v>
      </c>
      <c r="B1487" t="str">
        <f t="shared" ref="B1487:B1550" si="48">IF(AND(C1486&lt;&gt;"",MOD(ROW(A1485)-1,3)=2),"},","")&amp;IF(AND(C1487&lt;&gt;"",MOD(ROW(A1482)-1,3)=0),"{","")</f>
        <v>},</v>
      </c>
      <c r="C1487" s="18" t="str">
        <f>IF(AND(MOD(ROW(A1482)-1,3)=0, INDEX(artwork.xlsx!J:J,QUOTIENT(ROW(A1482)-1,3)+2)&lt;&gt;""),
     artwork.xlsx!$H$1&amp;": """ &amp;SUBSTITUTE(INDEX(artwork.xlsx!H:H,QUOTIENT(ROW(A1482)-1,3)+2)," ","") &amp;""",  " &amp;
     artwork.xlsx!$J$1&amp; ": """ &amp; INDEX(artwork.xlsx!J:J,QUOTIENT(ROW(A1482)-1,3)+2) &amp;""",  " &amp;
     artwork.xlsx!$L$1&amp; ": """ &amp; SUBSTITUTE(IF(LEFT(INDEX(artwork.xlsx!L:L,QUOTIENT(ROW(A1482)-1,3)+2),4)="http","",artwork.xlsx!$M$1) &amp; INDEX(artwork.xlsx!L:L,QUOTIENT(ROW(A1482)-1,3)+2),artwork.xlsx!$N$1,"") &amp; """,",
 IF(AND(MOD(ROW(A1482)-1,3)=1,INDEX(artwork.xlsx!J:J,QUOTIENT(ROW(A1482)-1,3)+2)&lt;&gt;""),
SUBSTITUTE(    artwork.xlsx!$K$1&amp;": '\\n" &amp;
SUBSTITUTE(SUBSTITUTE(SUBSTITUTE(SUBSTITUTE(SUBSTITUTE(INDEX(artwork.xlsx!K:K,QUOTIENT(ROW(A1482)-1,3)+2),"'","\'"),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IF(MOD(ROW(A1482)-1,3)=2,"","")))</f>
        <v/>
      </c>
    </row>
    <row r="1488" spans="1:3" x14ac:dyDescent="0.25">
      <c r="A1488" t="str">
        <f>IF(AND(MOD(ROW(A1483)-1,3)=0,INDEX(artwork.xlsx!G:G,QUOTIENT(ROW(A1483)-1,3)+2)&lt;&gt;""),"/* "&amp;INDEX(artwork.xlsx!G:G,QUOTIENT(ROW(A1483)-1,3)+2)&amp;" */","  ")&amp;
IF(AND(INDEX(artwork.xlsx!F:F,QUOTIENT(ROW(A1483)-1,3)+2)&lt;&gt;""),"/* "&amp;INDEX(artwork.xlsx!F:F,QUOTIENT(ROW(A1483)-1,3)+2)&amp;" */","  ")&amp;IF(AND(ISERROR(MATCH("},",B1488:B$5003,0)), ISERROR(MATCH("    ];",$A$5:A1484,0))),"];","")</f>
        <v xml:space="preserve">    </v>
      </c>
      <c r="B1488" t="str">
        <f t="shared" si="48"/>
        <v>{</v>
      </c>
      <c r="C1488" s="18" t="str">
        <f>IF(AND(MOD(ROW(A1483)-1,3)=0, INDEX(artwork.xlsx!J:J,QUOTIENT(ROW(A1483)-1,3)+2)&lt;&gt;""),
     artwork.xlsx!$H$1&amp;": """ &amp;SUBSTITUTE(INDEX(artwork.xlsx!H:H,QUOTIENT(ROW(A1483)-1,3)+2)," ","") &amp;""",  " &amp;
     artwork.xlsx!$J$1&amp; ": """ &amp; INDEX(artwork.xlsx!J:J,QUOTIENT(ROW(A1483)-1,3)+2) &amp;""",  " &amp;
     artwork.xlsx!$L$1&amp; ": """ &amp; SUBSTITUTE(IF(LEFT(INDEX(artwork.xlsx!L:L,QUOTIENT(ROW(A1483)-1,3)+2),4)="http","",artwork.xlsx!$M$1) &amp; INDEX(artwork.xlsx!L:L,QUOTIENT(ROW(A1483)-1,3)+2),artwork.xlsx!$N$1,"") &amp; """,",
 IF(AND(MOD(ROW(A1483)-1,3)=1,INDEX(artwork.xlsx!J:J,QUOTIENT(ROW(A1483)-1,3)+2)&lt;&gt;""),
SUBSTITUTE(    artwork.xlsx!$K$1&amp;": '\\n" &amp;
SUBSTITUTE(SUBSTITUTE(SUBSTITUTE(SUBSTITUTE(SUBSTITUTE(INDEX(artwork.xlsx!K:K,QUOTIENT(ROW(A1483)-1,3)+2),"'","\'"),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IF(MOD(ROW(A1483)-1,3)=2,"","")))</f>
        <v>id: "inventor",  frenchName: "Inventeur",  artwork: "http://wiki.dominionstrategy.com/images/5/51/InventorArt.jpg",</v>
      </c>
    </row>
    <row r="1489" spans="1:3" ht="180" x14ac:dyDescent="0.25">
      <c r="A1489" t="str">
        <f>IF(AND(MOD(ROW(A1484)-1,3)=0,INDEX(artwork.xlsx!G:G,QUOTIENT(ROW(A1484)-1,3)+2)&lt;&gt;""),"/* "&amp;INDEX(artwork.xlsx!G:G,QUOTIENT(ROW(A1484)-1,3)+2)&amp;" */","  ")&amp;
IF(AND(INDEX(artwork.xlsx!F:F,QUOTIENT(ROW(A1484)-1,3)+2)&lt;&gt;""),"/* "&amp;INDEX(artwork.xlsx!F:F,QUOTIENT(ROW(A1484)-1,3)+2)&amp;" */","  ")&amp;IF(AND(ISERROR(MATCH("},",B1489:B$5003,0)), ISERROR(MATCH("    ];",$A$5:A1488,0))),"];","")</f>
        <v xml:space="preserve">    </v>
      </c>
      <c r="B1489" t="str">
        <f t="shared" si="48"/>
        <v/>
      </c>
      <c r="C1489" s="18" t="str">
        <f>IF(AND(MOD(ROW(A1484)-1,3)=0, INDEX(artwork.xlsx!J:J,QUOTIENT(ROW(A1484)-1,3)+2)&lt;&gt;""),
     artwork.xlsx!$H$1&amp;": """ &amp;SUBSTITUTE(INDEX(artwork.xlsx!H:H,QUOTIENT(ROW(A1484)-1,3)+2)," ","") &amp;""",  " &amp;
     artwork.xlsx!$J$1&amp; ": """ &amp; INDEX(artwork.xlsx!J:J,QUOTIENT(ROW(A1484)-1,3)+2) &amp;""",  " &amp;
     artwork.xlsx!$L$1&amp; ": """ &amp; SUBSTITUTE(IF(LEFT(INDEX(artwork.xlsx!L:L,QUOTIENT(ROW(A1484)-1,3)+2),4)="http","",artwork.xlsx!$M$1) &amp; INDEX(artwork.xlsx!L:L,QUOTIENT(ROW(A1484)-1,3)+2),artwork.xlsx!$N$1,"") &amp; """,",
 IF(AND(MOD(ROW(A1484)-1,3)=1,INDEX(artwork.xlsx!J:J,QUOTIENT(ROW(A1484)-1,3)+2)&lt;&gt;""),
SUBSTITUTE(    artwork.xlsx!$K$1&amp;": '\\n" &amp;
SUBSTITUTE(SUBSTITUTE(SUBSTITUTE(SUBSTITUTE(SUBSTITUTE(INDEX(artwork.xlsx!K:K,QUOTIENT(ROW(A1484)-1,3)+2),"'","\'"),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IF(MOD(ROW(A1484)-1,3)=2,"","")))</f>
        <v>text_html: '\
&lt;div class="card-text" style="top:47px;"&gt;&lt;div style="position:relative; top:10px;"&gt;&lt;div style="line-height:23px;"&gt;\
&lt;div style="display:inline;"&gt;&lt;div style="display:inline; font-size:22px;"&gt;Recevez une carte coûtant&lt;/div&gt;&lt;/div&gt;&lt;br&gt;\
&lt;div style="display:inline;"&gt;&lt;div style="display:inline; font-size:22px;"&gt;jusqu\'à      , puis les cartes&lt;/div&gt;&lt;/div&gt;&lt;br&gt;\
&lt;div style="display:inline;"&gt;&lt;div style="display:inline; font-size:22px;"&gt;coûtent       de moins à ce tour.&lt;/div&gt;&lt;/div&gt;&lt;br&gt;\
&lt;/div&gt;&lt;/div&gt;\
&lt;div class="card-text-coin-icon" style="transform:scale(0.2); top:38px; display: inline;left:93px;"&gt;\
&lt;div class="card-text-coin-text-container" style="display:inline;"&gt;\
&lt;div class="card-text-coin-text" style="color: black; display:inline; top:8px;"&gt;4&lt;/div&gt;&lt;/div&gt;&lt;/div&gt;\
&lt;div class="card-text-coin-icon" style="transform:scale(0.2); top:63px; display: inline;left:78px;"&gt;\
&lt;div class="card-text-coin-text-container" style="display:inline;"&gt;\
&lt;div class="card-text-coin-text" style="color: black; display:inline; top:8px;"&gt;1&lt;/div&gt;&lt;/div&gt;&lt;/div&gt;&lt;/div&gt;'</v>
      </c>
    </row>
    <row r="1490" spans="1:3" x14ac:dyDescent="0.25">
      <c r="A1490" t="str">
        <f>IF(AND(MOD(ROW(A1485)-1,3)=0,INDEX(artwork.xlsx!G:G,QUOTIENT(ROW(A1485)-1,3)+2)&lt;&gt;""),"/* "&amp;INDEX(artwork.xlsx!G:G,QUOTIENT(ROW(A1485)-1,3)+2)&amp;" */","  ")&amp;
IF(AND(INDEX(artwork.xlsx!F:F,QUOTIENT(ROW(A1485)-1,3)+2)&lt;&gt;""),"/* "&amp;INDEX(artwork.xlsx!F:F,QUOTIENT(ROW(A1485)-1,3)+2)&amp;" */","  ")&amp;IF(AND(ISERROR(MATCH("},",B1490:B$5003,0)), ISERROR(MATCH("    ];",$A$5:A1486,0))),"];","")</f>
        <v xml:space="preserve">    </v>
      </c>
      <c r="B1490" t="str">
        <f t="shared" si="48"/>
        <v>},</v>
      </c>
      <c r="C1490" s="18" t="str">
        <f>IF(AND(MOD(ROW(A1485)-1,3)=0, INDEX(artwork.xlsx!J:J,QUOTIENT(ROW(A1485)-1,3)+2)&lt;&gt;""),
     artwork.xlsx!$H$1&amp;": """ &amp;SUBSTITUTE(INDEX(artwork.xlsx!H:H,QUOTIENT(ROW(A1485)-1,3)+2)," ","") &amp;""",  " &amp;
     artwork.xlsx!$J$1&amp; ": """ &amp; INDEX(artwork.xlsx!J:J,QUOTIENT(ROW(A1485)-1,3)+2) &amp;""",  " &amp;
     artwork.xlsx!$L$1&amp; ": """ &amp; SUBSTITUTE(IF(LEFT(INDEX(artwork.xlsx!L:L,QUOTIENT(ROW(A1485)-1,3)+2),4)="http","",artwork.xlsx!$M$1) &amp; INDEX(artwork.xlsx!L:L,QUOTIENT(ROW(A1485)-1,3)+2),artwork.xlsx!$N$1,"") &amp; """,",
 IF(AND(MOD(ROW(A1485)-1,3)=1,INDEX(artwork.xlsx!J:J,QUOTIENT(ROW(A1485)-1,3)+2)&lt;&gt;""),
SUBSTITUTE(    artwork.xlsx!$K$1&amp;": '\\n" &amp;
SUBSTITUTE(SUBSTITUTE(SUBSTITUTE(SUBSTITUTE(SUBSTITUTE(INDEX(artwork.xlsx!K:K,QUOTIENT(ROW(A1485)-1,3)+2),"'","\'"),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IF(MOD(ROW(A1485)-1,3)=2,"","")))</f>
        <v/>
      </c>
    </row>
    <row r="1491" spans="1:3" x14ac:dyDescent="0.25">
      <c r="A1491" t="str">
        <f>IF(AND(MOD(ROW(A1486)-1,3)=0,INDEX(artwork.xlsx!G:G,QUOTIENT(ROW(A1486)-1,3)+2)&lt;&gt;""),"/* "&amp;INDEX(artwork.xlsx!G:G,QUOTIENT(ROW(A1486)-1,3)+2)&amp;" */","  ")&amp;
IF(AND(INDEX(artwork.xlsx!F:F,QUOTIENT(ROW(A1486)-1,3)+2)&lt;&gt;""),"/* "&amp;INDEX(artwork.xlsx!F:F,QUOTIENT(ROW(A1486)-1,3)+2)&amp;" */","  ")&amp;IF(AND(ISERROR(MATCH("},",B1491:B$5003,0)), ISERROR(MATCH("    ];",$A$5:A1487,0))),"];","")</f>
        <v xml:space="preserve">    </v>
      </c>
      <c r="B1491" t="str">
        <f t="shared" si="48"/>
        <v>{</v>
      </c>
      <c r="C1491" s="18" t="str">
        <f>IF(AND(MOD(ROW(A1486)-1,3)=0, INDEX(artwork.xlsx!J:J,QUOTIENT(ROW(A1486)-1,3)+2)&lt;&gt;""),
     artwork.xlsx!$H$1&amp;": """ &amp;SUBSTITUTE(INDEX(artwork.xlsx!H:H,QUOTIENT(ROW(A1486)-1,3)+2)," ","") &amp;""",  " &amp;
     artwork.xlsx!$J$1&amp; ": """ &amp; INDEX(artwork.xlsx!J:J,QUOTIENT(ROW(A1486)-1,3)+2) &amp;""",  " &amp;
     artwork.xlsx!$L$1&amp; ": """ &amp; SUBSTITUTE(IF(LEFT(INDEX(artwork.xlsx!L:L,QUOTIENT(ROW(A1486)-1,3)+2),4)="http","",artwork.xlsx!$M$1) &amp; INDEX(artwork.xlsx!L:L,QUOTIENT(ROW(A1486)-1,3)+2),artwork.xlsx!$N$1,"") &amp; """,",
 IF(AND(MOD(ROW(A1486)-1,3)=1,INDEX(artwork.xlsx!J:J,QUOTIENT(ROW(A1486)-1,3)+2)&lt;&gt;""),
SUBSTITUTE(    artwork.xlsx!$K$1&amp;": '\\n" &amp;
SUBSTITUTE(SUBSTITUTE(SUBSTITUTE(SUBSTITUTE(SUBSTITUTE(INDEX(artwork.xlsx!K:K,QUOTIENT(ROW(A1486)-1,3)+2),"'","\'"),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IF(MOD(ROW(A1486)-1,3)=2,"","")))</f>
        <v>id: "mountainvillage",  frenchName: "Village de montagne",  artwork: "http://wiki.dominionstrategy.com/images/c/c5/Mountain_VillageArt.jpg",</v>
      </c>
    </row>
    <row r="1492" spans="1:3" ht="120" x14ac:dyDescent="0.25">
      <c r="A1492" t="str">
        <f>IF(AND(MOD(ROW(A1487)-1,3)=0,INDEX(artwork.xlsx!G:G,QUOTIENT(ROW(A1487)-1,3)+2)&lt;&gt;""),"/* "&amp;INDEX(artwork.xlsx!G:G,QUOTIENT(ROW(A1487)-1,3)+2)&amp;" */","  ")&amp;
IF(AND(INDEX(artwork.xlsx!F:F,QUOTIENT(ROW(A1487)-1,3)+2)&lt;&gt;""),"/* "&amp;INDEX(artwork.xlsx!F:F,QUOTIENT(ROW(A1487)-1,3)+2)&amp;" */","  ")&amp;IF(AND(ISERROR(MATCH("},",B1492:B$5003,0)), ISERROR(MATCH("    ];",$A$5:A1491,0))),"];","")</f>
        <v xml:space="preserve">    </v>
      </c>
      <c r="B1492" t="str">
        <f t="shared" si="48"/>
        <v/>
      </c>
      <c r="C1492" s="18" t="str">
        <f>IF(AND(MOD(ROW(A1487)-1,3)=0, INDEX(artwork.xlsx!J:J,QUOTIENT(ROW(A1487)-1,3)+2)&lt;&gt;""),
     artwork.xlsx!$H$1&amp;": """ &amp;SUBSTITUTE(INDEX(artwork.xlsx!H:H,QUOTIENT(ROW(A1487)-1,3)+2)," ","") &amp;""",  " &amp;
     artwork.xlsx!$J$1&amp; ": """ &amp; INDEX(artwork.xlsx!J:J,QUOTIENT(ROW(A1487)-1,3)+2) &amp;""",  " &amp;
     artwork.xlsx!$L$1&amp; ": """ &amp; SUBSTITUTE(IF(LEFT(INDEX(artwork.xlsx!L:L,QUOTIENT(ROW(A1487)-1,3)+2),4)="http","",artwork.xlsx!$M$1) &amp; INDEX(artwork.xlsx!L:L,QUOTIENT(ROW(A1487)-1,3)+2),artwork.xlsx!$N$1,"") &amp; """,",
 IF(AND(MOD(ROW(A1487)-1,3)=1,INDEX(artwork.xlsx!J:J,QUOTIENT(ROW(A1487)-1,3)+2)&lt;&gt;""),
SUBSTITUTE(    artwork.xlsx!$K$1&amp;": '\\n" &amp;
SUBSTITUTE(SUBSTITUTE(SUBSTITUTE(SUBSTITUTE(SUBSTITUTE(INDEX(artwork.xlsx!K:K,QUOTIENT(ROW(A1487)-1,3)+2),"'","\'"),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IF(MOD(ROW(A1487)-1,3)=2,"","")))</f>
        <v>text_html: '\
&lt;div class="card-text" style="top:29px;"&gt;&lt;div style="position:relative; top:10px;"&gt;&lt;div style="font-weight: bold;"&gt;\
&lt;div style="display:inline;"&gt;&lt;div style="display:inline; font-size:28px;"&gt;+2 Actions&lt;/div&gt;&lt;/div&gt;&lt;br&gt;\
&lt;/div&gt;&lt;/div&gt;&lt;div style="position:relative; top:25px;"&gt;&lt;div style="line-height:21px;"&gt;\
&lt;div style="display:inline;"&gt;&lt;div style="display:inline; font-size:21px;"&gt;Consultez votre défausse et&lt;/div&gt;&lt;/div&gt;&lt;br&gt;\
&lt;div style="display:inline;"&gt;&lt;div style="display:inline; font-size:21px;"&gt;prenez-en une carte en main ; si&lt;/div&gt;&lt;/div&gt;&lt;br&gt;\
&lt;div style="display:inline;"&gt;&lt;div style="display:inline; font-size:21px;"&gt;vous ne pouvez pas, &lt;div style="display: inline; font-weight: bold;"&gt;+1 Carte&lt;/div&gt;.&lt;/div&gt;&lt;/div&gt;&lt;br&gt;\
&lt;/div&gt;&lt;/div&gt;&lt;/div&gt;'</v>
      </c>
    </row>
    <row r="1493" spans="1:3" x14ac:dyDescent="0.25">
      <c r="A1493" t="str">
        <f>IF(AND(MOD(ROW(A1488)-1,3)=0,INDEX(artwork.xlsx!G:G,QUOTIENT(ROW(A1488)-1,3)+2)&lt;&gt;""),"/* "&amp;INDEX(artwork.xlsx!G:G,QUOTIENT(ROW(A1488)-1,3)+2)&amp;" */","  ")&amp;
IF(AND(INDEX(artwork.xlsx!F:F,QUOTIENT(ROW(A1488)-1,3)+2)&lt;&gt;""),"/* "&amp;INDEX(artwork.xlsx!F:F,QUOTIENT(ROW(A1488)-1,3)+2)&amp;" */","  ")&amp;IF(AND(ISERROR(MATCH("},",B1493:B$5003,0)), ISERROR(MATCH("    ];",$A$5:A1489,0))),"];","")</f>
        <v xml:space="preserve">    </v>
      </c>
      <c r="B1493" t="str">
        <f t="shared" si="48"/>
        <v>},</v>
      </c>
      <c r="C1493" s="18" t="str">
        <f>IF(AND(MOD(ROW(A1488)-1,3)=0, INDEX(artwork.xlsx!J:J,QUOTIENT(ROW(A1488)-1,3)+2)&lt;&gt;""),
     artwork.xlsx!$H$1&amp;": """ &amp;SUBSTITUTE(INDEX(artwork.xlsx!H:H,QUOTIENT(ROW(A1488)-1,3)+2)," ","") &amp;""",  " &amp;
     artwork.xlsx!$J$1&amp; ": """ &amp; INDEX(artwork.xlsx!J:J,QUOTIENT(ROW(A1488)-1,3)+2) &amp;""",  " &amp;
     artwork.xlsx!$L$1&amp; ": """ &amp; SUBSTITUTE(IF(LEFT(INDEX(artwork.xlsx!L:L,QUOTIENT(ROW(A1488)-1,3)+2),4)="http","",artwork.xlsx!$M$1) &amp; INDEX(artwork.xlsx!L:L,QUOTIENT(ROW(A1488)-1,3)+2),artwork.xlsx!$N$1,"") &amp; """,",
 IF(AND(MOD(ROW(A1488)-1,3)=1,INDEX(artwork.xlsx!J:J,QUOTIENT(ROW(A1488)-1,3)+2)&lt;&gt;""),
SUBSTITUTE(    artwork.xlsx!$K$1&amp;": '\\n" &amp;
SUBSTITUTE(SUBSTITUTE(SUBSTITUTE(SUBSTITUTE(SUBSTITUTE(INDEX(artwork.xlsx!K:K,QUOTIENT(ROW(A1488)-1,3)+2),"'","\'"),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IF(MOD(ROW(A1488)-1,3)=2,"","")))</f>
        <v/>
      </c>
    </row>
    <row r="1494" spans="1:3" x14ac:dyDescent="0.25">
      <c r="A1494" t="str">
        <f>IF(AND(MOD(ROW(A1489)-1,3)=0,INDEX(artwork.xlsx!G:G,QUOTIENT(ROW(A1489)-1,3)+2)&lt;&gt;""),"/* "&amp;INDEX(artwork.xlsx!G:G,QUOTIENT(ROW(A1489)-1,3)+2)&amp;" */","  ")&amp;
IF(AND(INDEX(artwork.xlsx!F:F,QUOTIENT(ROW(A1489)-1,3)+2)&lt;&gt;""),"/* "&amp;INDEX(artwork.xlsx!F:F,QUOTIENT(ROW(A1489)-1,3)+2)&amp;" */","  ")&amp;IF(AND(ISERROR(MATCH("},",B1494:B$5003,0)), ISERROR(MATCH("    ];",$A$5:A1490,0))),"];","")</f>
        <v xml:space="preserve">    </v>
      </c>
      <c r="B1494" t="str">
        <f t="shared" si="48"/>
        <v>{</v>
      </c>
      <c r="C1494" s="18" t="str">
        <f>IF(AND(MOD(ROW(A1489)-1,3)=0, INDEX(artwork.xlsx!J:J,QUOTIENT(ROW(A1489)-1,3)+2)&lt;&gt;""),
     artwork.xlsx!$H$1&amp;": """ &amp;SUBSTITUTE(INDEX(artwork.xlsx!H:H,QUOTIENT(ROW(A1489)-1,3)+2)," ","") &amp;""",  " &amp;
     artwork.xlsx!$J$1&amp; ": """ &amp; INDEX(artwork.xlsx!J:J,QUOTIENT(ROW(A1489)-1,3)+2) &amp;""",  " &amp;
     artwork.xlsx!$L$1&amp; ": """ &amp; SUBSTITUTE(IF(LEFT(INDEX(artwork.xlsx!L:L,QUOTIENT(ROW(A1489)-1,3)+2),4)="http","",artwork.xlsx!$M$1) &amp; INDEX(artwork.xlsx!L:L,QUOTIENT(ROW(A1489)-1,3)+2),artwork.xlsx!$N$1,"") &amp; """,",
 IF(AND(MOD(ROW(A1489)-1,3)=1,INDEX(artwork.xlsx!J:J,QUOTIENT(ROW(A1489)-1,3)+2)&lt;&gt;""),
SUBSTITUTE(    artwork.xlsx!$K$1&amp;": '\\n" &amp;
SUBSTITUTE(SUBSTITUTE(SUBSTITUTE(SUBSTITUTE(SUBSTITUTE(INDEX(artwork.xlsx!K:K,QUOTIENT(ROW(A1489)-1,3)+2),"'","\'"),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IF(MOD(ROW(A1489)-1,3)=2,"","")))</f>
        <v>id: "patron",  frenchName: "Mécène",  artwork: "http://wiki.dominionstrategy.com/images/2/26/PatronArt.jpg",</v>
      </c>
    </row>
    <row r="1495" spans="1:3" ht="180" x14ac:dyDescent="0.25">
      <c r="A1495" t="str">
        <f>IF(AND(MOD(ROW(A1490)-1,3)=0,INDEX(artwork.xlsx!G:G,QUOTIENT(ROW(A1490)-1,3)+2)&lt;&gt;""),"/* "&amp;INDEX(artwork.xlsx!G:G,QUOTIENT(ROW(A1490)-1,3)+2)&amp;" */","  ")&amp;
IF(AND(INDEX(artwork.xlsx!F:F,QUOTIENT(ROW(A1490)-1,3)+2)&lt;&gt;""),"/* "&amp;INDEX(artwork.xlsx!F:F,QUOTIENT(ROW(A1490)-1,3)+2)&amp;" */","  ")&amp;IF(AND(ISERROR(MATCH("},",B1495:B$5003,0)), ISERROR(MATCH("    ];",$A$5:A1494,0))),"];","")</f>
        <v xml:space="preserve">    </v>
      </c>
      <c r="B1495" t="str">
        <f t="shared" si="48"/>
        <v/>
      </c>
      <c r="C1495" s="18" t="str">
        <f>IF(AND(MOD(ROW(A1490)-1,3)=0, INDEX(artwork.xlsx!J:J,QUOTIENT(ROW(A1490)-1,3)+2)&lt;&gt;""),
     artwork.xlsx!$H$1&amp;": """ &amp;SUBSTITUTE(INDEX(artwork.xlsx!H:H,QUOTIENT(ROW(A1490)-1,3)+2)," ","") &amp;""",  " &amp;
     artwork.xlsx!$J$1&amp; ": """ &amp; INDEX(artwork.xlsx!J:J,QUOTIENT(ROW(A1490)-1,3)+2) &amp;""",  " &amp;
     artwork.xlsx!$L$1&amp; ": """ &amp; SUBSTITUTE(IF(LEFT(INDEX(artwork.xlsx!L:L,QUOTIENT(ROW(A1490)-1,3)+2),4)="http","",artwork.xlsx!$M$1) &amp; INDEX(artwork.xlsx!L:L,QUOTIENT(ROW(A1490)-1,3)+2),artwork.xlsx!$N$1,"") &amp; """,",
 IF(AND(MOD(ROW(A1490)-1,3)=1,INDEX(artwork.xlsx!J:J,QUOTIENT(ROW(A1490)-1,3)+2)&lt;&gt;""),
SUBSTITUTE(    artwork.xlsx!$K$1&amp;": '\\n" &amp;
SUBSTITUTE(SUBSTITUTE(SUBSTITUTE(SUBSTITUTE(SUBSTITUTE(INDEX(artwork.xlsx!K:K,QUOTIENT(ROW(A1490)-1,3)+2),"'","\'"),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IF(MOD(ROW(A1490)-1,3)=2,"","")))</f>
        <v>text_html: '\
&lt;div class="card-text" style="top:20px;"&gt;&lt;div style="position:relative; top:-5px;"&gt;&lt;div style="font-weight: bold;"&gt;&lt;div style="line-height:32px;"&gt;\
&lt;div style="display:inline;"&gt;&lt;div style="display:inline; font-size:28px;"&gt;+1 Villageois&lt;/div&gt;&lt;/div&gt;&lt;br&gt;\
&lt;div style="display:inline;"&gt;&lt;div style="display:inline; font-size:28px;"&gt;+   &lt;/div&gt;&lt;/div&gt;&lt;br&gt;\
&lt;/div&gt;&lt;/div&gt;&lt;/div&gt;&lt;div class="horizontal-line" style="width:200px; height:3px;margin-top:5px;"&gt;&lt;/div&gt;&lt;div style="position:relative; top:undefinedpx;"&gt;&lt;div style="line-height:20px;"&gt;\
&lt;div style="display:inline;"&gt;&lt;div style="display:inline; font-size:20px;"&gt;Lorsque vous dévoilez cette carte&lt;/div&gt;&lt;/div&gt;&lt;br&gt;\
&lt;div style="display:inline;"&gt;&lt;div style="display:inline; font-size:20px;"&gt;(suite à une instruction utilisant&lt;/div&gt;&lt;/div&gt;&lt;br&gt;\
&lt;div style="display:inline;"&gt;&lt;div style="display:inline; font-size:20px;"&gt;le mot «dévoiler»), &lt;div style="display: inline; font-weight: bold;"&gt;+1 Coffres&lt;/div&gt;.&lt;/div&gt;&lt;/div&gt;&lt;br&gt;\
&lt;/div&gt;&lt;/div&gt;\
&lt;div class="card-text-coin-icon" style="transform:scale(0.25); top:28px; display: inline;left:143px;"&gt;\
&lt;div class="card-text-coin-text-container" style="display:inline;"&gt;\
&lt;div class="card-text-coin-text" style="color: black; display:inline; top:8px;"&gt;2&lt;/div&gt;&lt;/div&gt;&lt;/div&gt;&lt;/div&gt;'</v>
      </c>
    </row>
    <row r="1496" spans="1:3" x14ac:dyDescent="0.25">
      <c r="A1496" t="str">
        <f>IF(AND(MOD(ROW(A1491)-1,3)=0,INDEX(artwork.xlsx!G:G,QUOTIENT(ROW(A1491)-1,3)+2)&lt;&gt;""),"/* "&amp;INDEX(artwork.xlsx!G:G,QUOTIENT(ROW(A1491)-1,3)+2)&amp;" */","  ")&amp;
IF(AND(INDEX(artwork.xlsx!F:F,QUOTIENT(ROW(A1491)-1,3)+2)&lt;&gt;""),"/* "&amp;INDEX(artwork.xlsx!F:F,QUOTIENT(ROW(A1491)-1,3)+2)&amp;" */","  ")&amp;IF(AND(ISERROR(MATCH("},",B1496:B$5003,0)), ISERROR(MATCH("    ];",$A$5:A1492,0))),"];","")</f>
        <v xml:space="preserve">    </v>
      </c>
      <c r="B1496" t="str">
        <f t="shared" si="48"/>
        <v>},</v>
      </c>
      <c r="C1496" s="18" t="str">
        <f>IF(AND(MOD(ROW(A1491)-1,3)=0, INDEX(artwork.xlsx!J:J,QUOTIENT(ROW(A1491)-1,3)+2)&lt;&gt;""),
     artwork.xlsx!$H$1&amp;": """ &amp;SUBSTITUTE(INDEX(artwork.xlsx!H:H,QUOTIENT(ROW(A1491)-1,3)+2)," ","") &amp;""",  " &amp;
     artwork.xlsx!$J$1&amp; ": """ &amp; INDEX(artwork.xlsx!J:J,QUOTIENT(ROW(A1491)-1,3)+2) &amp;""",  " &amp;
     artwork.xlsx!$L$1&amp; ": """ &amp; SUBSTITUTE(IF(LEFT(INDEX(artwork.xlsx!L:L,QUOTIENT(ROW(A1491)-1,3)+2),4)="http","",artwork.xlsx!$M$1) &amp; INDEX(artwork.xlsx!L:L,QUOTIENT(ROW(A1491)-1,3)+2),artwork.xlsx!$N$1,"") &amp; """,",
 IF(AND(MOD(ROW(A1491)-1,3)=1,INDEX(artwork.xlsx!J:J,QUOTIENT(ROW(A1491)-1,3)+2)&lt;&gt;""),
SUBSTITUTE(    artwork.xlsx!$K$1&amp;": '\\n" &amp;
SUBSTITUTE(SUBSTITUTE(SUBSTITUTE(SUBSTITUTE(SUBSTITUTE(INDEX(artwork.xlsx!K:K,QUOTIENT(ROW(A1491)-1,3)+2),"'","\'"),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IF(MOD(ROW(A1491)-1,3)=2,"","")))</f>
        <v/>
      </c>
    </row>
    <row r="1497" spans="1:3" x14ac:dyDescent="0.25">
      <c r="A1497" t="str">
        <f>IF(AND(MOD(ROW(A1492)-1,3)=0,INDEX(artwork.xlsx!G:G,QUOTIENT(ROW(A1492)-1,3)+2)&lt;&gt;""),"/* "&amp;INDEX(artwork.xlsx!G:G,QUOTIENT(ROW(A1492)-1,3)+2)&amp;" */","  ")&amp;
IF(AND(INDEX(artwork.xlsx!F:F,QUOTIENT(ROW(A1492)-1,3)+2)&lt;&gt;""),"/* "&amp;INDEX(artwork.xlsx!F:F,QUOTIENT(ROW(A1492)-1,3)+2)&amp;" */","  ")&amp;IF(AND(ISERROR(MATCH("},",B1497:B$5003,0)), ISERROR(MATCH("    ];",$A$5:A1493,0))),"];","")</f>
        <v xml:space="preserve">    </v>
      </c>
      <c r="B1497" t="str">
        <f t="shared" si="48"/>
        <v>{</v>
      </c>
      <c r="C1497" s="18" t="str">
        <f>IF(AND(MOD(ROW(A1492)-1,3)=0, INDEX(artwork.xlsx!J:J,QUOTIENT(ROW(A1492)-1,3)+2)&lt;&gt;""),
     artwork.xlsx!$H$1&amp;": """ &amp;SUBSTITUTE(INDEX(artwork.xlsx!H:H,QUOTIENT(ROW(A1492)-1,3)+2)," ","") &amp;""",  " &amp;
     artwork.xlsx!$J$1&amp; ": """ &amp; INDEX(artwork.xlsx!J:J,QUOTIENT(ROW(A1492)-1,3)+2) &amp;""",  " &amp;
     artwork.xlsx!$L$1&amp; ": """ &amp; SUBSTITUTE(IF(LEFT(INDEX(artwork.xlsx!L:L,QUOTIENT(ROW(A1492)-1,3)+2),4)="http","",artwork.xlsx!$M$1) &amp; INDEX(artwork.xlsx!L:L,QUOTIENT(ROW(A1492)-1,3)+2),artwork.xlsx!$N$1,"") &amp; """,",
 IF(AND(MOD(ROW(A1492)-1,3)=1,INDEX(artwork.xlsx!J:J,QUOTIENT(ROW(A1492)-1,3)+2)&lt;&gt;""),
SUBSTITUTE(    artwork.xlsx!$K$1&amp;": '\\n" &amp;
SUBSTITUTE(SUBSTITUTE(SUBSTITUTE(SUBSTITUTE(SUBSTITUTE(INDEX(artwork.xlsx!K:K,QUOTIENT(ROW(A1492)-1,3)+2),"'","\'"),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IF(MOD(ROW(A1492)-1,3)=2,"","")))</f>
        <v>id: "priest",  frenchName: "Prêtre",  artwork: "http://wiki.dominionstrategy.com/images/8/8f/PriestArt.jpg",</v>
      </c>
    </row>
    <row r="1498" spans="1:3" ht="210" x14ac:dyDescent="0.25">
      <c r="A1498" t="str">
        <f>IF(AND(MOD(ROW(A1493)-1,3)=0,INDEX(artwork.xlsx!G:G,QUOTIENT(ROW(A1493)-1,3)+2)&lt;&gt;""),"/* "&amp;INDEX(artwork.xlsx!G:G,QUOTIENT(ROW(A1493)-1,3)+2)&amp;" */","  ")&amp;
IF(AND(INDEX(artwork.xlsx!F:F,QUOTIENT(ROW(A1493)-1,3)+2)&lt;&gt;""),"/* "&amp;INDEX(artwork.xlsx!F:F,QUOTIENT(ROW(A1493)-1,3)+2)&amp;" */","  ")&amp;IF(AND(ISERROR(MATCH("},",B1498:B$5003,0)), ISERROR(MATCH("    ];",$A$5:A1497,0))),"];","")</f>
        <v xml:space="preserve">    </v>
      </c>
      <c r="B1498" t="str">
        <f t="shared" si="48"/>
        <v/>
      </c>
      <c r="C1498" s="18" t="str">
        <f>IF(AND(MOD(ROW(A1493)-1,3)=0, INDEX(artwork.xlsx!J:J,QUOTIENT(ROW(A1493)-1,3)+2)&lt;&gt;""),
     artwork.xlsx!$H$1&amp;": """ &amp;SUBSTITUTE(INDEX(artwork.xlsx!H:H,QUOTIENT(ROW(A1493)-1,3)+2)," ","") &amp;""",  " &amp;
     artwork.xlsx!$J$1&amp; ": """ &amp; INDEX(artwork.xlsx!J:J,QUOTIENT(ROW(A1493)-1,3)+2) &amp;""",  " &amp;
     artwork.xlsx!$L$1&amp; ": """ &amp; SUBSTITUTE(IF(LEFT(INDEX(artwork.xlsx!L:L,QUOTIENT(ROW(A1493)-1,3)+2),4)="http","",artwork.xlsx!$M$1) &amp; INDEX(artwork.xlsx!L:L,QUOTIENT(ROW(A1493)-1,3)+2),artwork.xlsx!$N$1,"") &amp; """,",
 IF(AND(MOD(ROW(A1493)-1,3)=1,INDEX(artwork.xlsx!J:J,QUOTIENT(ROW(A1493)-1,3)+2)&lt;&gt;""),
SUBSTITUTE(    artwork.xlsx!$K$1&amp;": '\\n" &amp;
SUBSTITUTE(SUBSTITUTE(SUBSTITUTE(SUBSTITUTE(SUBSTITUTE(INDEX(artwork.xlsx!K:K,QUOTIENT(ROW(A1493)-1,3)+2),"'","\'"),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IF(MOD(ROW(A1493)-1,3)=2,"","")))</f>
        <v>text_html: '\
&lt;div class="card-text" style="top:29px;"&gt;&lt;div style="position:relative; top:3px;"&gt;&lt;div style="font-weight: bold;"&gt;&lt;div style="line-height:28px;"&gt;\
&lt;div style="display:inline;"&gt;&lt;div style="display:inline; font-size:28px;"&gt;+      &lt;/div&gt;&lt;/div&gt;&lt;br&gt;\
&lt;/div&gt;&lt;/div&gt;&lt;/div&gt;&lt;div style="position:relative; top:18px;"&gt;&lt;div style="line-height:20px;"&gt;\
&lt;div style="display:inline;"&gt;&lt;div style="display:inline; font-size:20px;"&gt;Écartez une carte de votre main.&lt;/div&gt;&lt;/div&gt;&lt;br&gt;\
&lt;div style="display:inline;"&gt;&lt;div style="display:inline; font-size:20px;"&gt;Pour la suite de votre tour, quand&lt;/div&gt;&lt;/div&gt;&lt;br&gt;\
&lt;div style="display:inline;"&gt;&lt;div style="display:inline; font-size:20px;"&gt;vous écartez une carte, &lt;div style="display: inline; font-weight: bold;"&gt;+&lt;/div&gt;     .&lt;/div&gt;&lt;/div&gt;&lt;br&gt;\
&lt;/div&gt;&lt;/div&gt;\
&lt;div class="card-text-coin-icon" style="transform:scale(0.25); top:2px; display: inline;left:131px;"&gt;\
&lt;div class="card-text-coin-text-container" style="display:inline;"&gt;\
&lt;div class="card-text-coin-text" style="color: black; display:inline; top:8px;"&gt;2&lt;/div&gt;&lt;/div&gt;&lt;/div&gt;\
&lt;div class="card-text-coin-icon" style="transform:scale(0.2); top:95px; display: inline;left:227px;"&gt;\
&lt;div class="card-text-coin-text-container" style="display:inline;"&gt;\
&lt;div class="card-text-coin-text" style="color: black; display:inline; top:8px;"&gt;2&lt;/div&gt;&lt;/div&gt;&lt;/div&gt;&lt;/div&gt;'</v>
      </c>
    </row>
    <row r="1499" spans="1:3" x14ac:dyDescent="0.25">
      <c r="A1499" t="str">
        <f>IF(AND(MOD(ROW(A1494)-1,3)=0,INDEX(artwork.xlsx!G:G,QUOTIENT(ROW(A1494)-1,3)+2)&lt;&gt;""),"/* "&amp;INDEX(artwork.xlsx!G:G,QUOTIENT(ROW(A1494)-1,3)+2)&amp;" */","  ")&amp;
IF(AND(INDEX(artwork.xlsx!F:F,QUOTIENT(ROW(A1494)-1,3)+2)&lt;&gt;""),"/* "&amp;INDEX(artwork.xlsx!F:F,QUOTIENT(ROW(A1494)-1,3)+2)&amp;" */","  ")&amp;IF(AND(ISERROR(MATCH("},",B1499:B$5003,0)), ISERROR(MATCH("    ];",$A$5:A1495,0))),"];","")</f>
        <v xml:space="preserve">    </v>
      </c>
      <c r="B1499" t="str">
        <f t="shared" si="48"/>
        <v>},</v>
      </c>
      <c r="C1499" s="18" t="str">
        <f>IF(AND(MOD(ROW(A1494)-1,3)=0, INDEX(artwork.xlsx!J:J,QUOTIENT(ROW(A1494)-1,3)+2)&lt;&gt;""),
     artwork.xlsx!$H$1&amp;": """ &amp;SUBSTITUTE(INDEX(artwork.xlsx!H:H,QUOTIENT(ROW(A1494)-1,3)+2)," ","") &amp;""",  " &amp;
     artwork.xlsx!$J$1&amp; ": """ &amp; INDEX(artwork.xlsx!J:J,QUOTIENT(ROW(A1494)-1,3)+2) &amp;""",  " &amp;
     artwork.xlsx!$L$1&amp; ": """ &amp; SUBSTITUTE(IF(LEFT(INDEX(artwork.xlsx!L:L,QUOTIENT(ROW(A1494)-1,3)+2),4)="http","",artwork.xlsx!$M$1) &amp; INDEX(artwork.xlsx!L:L,QUOTIENT(ROW(A1494)-1,3)+2),artwork.xlsx!$N$1,"") &amp; """,",
 IF(AND(MOD(ROW(A1494)-1,3)=1,INDEX(artwork.xlsx!J:J,QUOTIENT(ROW(A1494)-1,3)+2)&lt;&gt;""),
SUBSTITUTE(    artwork.xlsx!$K$1&amp;": '\\n" &amp;
SUBSTITUTE(SUBSTITUTE(SUBSTITUTE(SUBSTITUTE(SUBSTITUTE(INDEX(artwork.xlsx!K:K,QUOTIENT(ROW(A1494)-1,3)+2),"'","\'"),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IF(MOD(ROW(A1494)-1,3)=2,"","")))</f>
        <v/>
      </c>
    </row>
    <row r="1500" spans="1:3" x14ac:dyDescent="0.25">
      <c r="A1500" t="str">
        <f>IF(AND(MOD(ROW(A1495)-1,3)=0,INDEX(artwork.xlsx!G:G,QUOTIENT(ROW(A1495)-1,3)+2)&lt;&gt;""),"/* "&amp;INDEX(artwork.xlsx!G:G,QUOTIENT(ROW(A1495)-1,3)+2)&amp;" */","  ")&amp;
IF(AND(INDEX(artwork.xlsx!F:F,QUOTIENT(ROW(A1495)-1,3)+2)&lt;&gt;""),"/* "&amp;INDEX(artwork.xlsx!F:F,QUOTIENT(ROW(A1495)-1,3)+2)&amp;" */","  ")&amp;IF(AND(ISERROR(MATCH("},",B1500:B$5003,0)), ISERROR(MATCH("    ];",$A$5:A1496,0))),"];","")</f>
        <v xml:space="preserve">    </v>
      </c>
      <c r="B1500" t="str">
        <f t="shared" si="48"/>
        <v>{</v>
      </c>
      <c r="C1500" s="18" t="str">
        <f>IF(AND(MOD(ROW(A1495)-1,3)=0, INDEX(artwork.xlsx!J:J,QUOTIENT(ROW(A1495)-1,3)+2)&lt;&gt;""),
     artwork.xlsx!$H$1&amp;": """ &amp;SUBSTITUTE(INDEX(artwork.xlsx!H:H,QUOTIENT(ROW(A1495)-1,3)+2)," ","") &amp;""",  " &amp;
     artwork.xlsx!$J$1&amp; ": """ &amp; INDEX(artwork.xlsx!J:J,QUOTIENT(ROW(A1495)-1,3)+2) &amp;""",  " &amp;
     artwork.xlsx!$L$1&amp; ": """ &amp; SUBSTITUTE(IF(LEFT(INDEX(artwork.xlsx!L:L,QUOTIENT(ROW(A1495)-1,3)+2),4)="http","",artwork.xlsx!$M$1) &amp; INDEX(artwork.xlsx!L:L,QUOTIENT(ROW(A1495)-1,3)+2),artwork.xlsx!$N$1,"") &amp; """,",
 IF(AND(MOD(ROW(A1495)-1,3)=1,INDEX(artwork.xlsx!J:J,QUOTIENT(ROW(A1495)-1,3)+2)&lt;&gt;""),
SUBSTITUTE(    artwork.xlsx!$K$1&amp;": '\\n" &amp;
SUBSTITUTE(SUBSTITUTE(SUBSTITUTE(SUBSTITUTE(SUBSTITUTE(INDEX(artwork.xlsx!K:K,QUOTIENT(ROW(A1495)-1,3)+2),"'","\'"),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IF(MOD(ROW(A1495)-1,3)=2,"","")))</f>
        <v>id: "research",  frenchName: "Recherche",  artwork: "http://wiki.dominionstrategy.com/images/0/0b/ResearchArt.jpg",</v>
      </c>
    </row>
    <row r="1501" spans="1:3" ht="195" x14ac:dyDescent="0.25">
      <c r="A1501" t="str">
        <f>IF(AND(MOD(ROW(A1496)-1,3)=0,INDEX(artwork.xlsx!G:G,QUOTIENT(ROW(A1496)-1,3)+2)&lt;&gt;""),"/* "&amp;INDEX(artwork.xlsx!G:G,QUOTIENT(ROW(A1496)-1,3)+2)&amp;" */","  ")&amp;
IF(AND(INDEX(artwork.xlsx!F:F,QUOTIENT(ROW(A1496)-1,3)+2)&lt;&gt;""),"/* "&amp;INDEX(artwork.xlsx!F:F,QUOTIENT(ROW(A1496)-1,3)+2)&amp;" */","  ")&amp;IF(AND(ISERROR(MATCH("},",B1501:B$5003,0)), ISERROR(MATCH("    ];",$A$5:A1500,0))),"];","")</f>
        <v xml:space="preserve">    </v>
      </c>
      <c r="B1501" t="str">
        <f t="shared" si="48"/>
        <v/>
      </c>
      <c r="C1501" s="18" t="str">
        <f>IF(AND(MOD(ROW(A1496)-1,3)=0, INDEX(artwork.xlsx!J:J,QUOTIENT(ROW(A1496)-1,3)+2)&lt;&gt;""),
     artwork.xlsx!$H$1&amp;": """ &amp;SUBSTITUTE(INDEX(artwork.xlsx!H:H,QUOTIENT(ROW(A1496)-1,3)+2)," ","") &amp;""",  " &amp;
     artwork.xlsx!$J$1&amp; ": """ &amp; INDEX(artwork.xlsx!J:J,QUOTIENT(ROW(A1496)-1,3)+2) &amp;""",  " &amp;
     artwork.xlsx!$L$1&amp; ": """ &amp; SUBSTITUTE(IF(LEFT(INDEX(artwork.xlsx!L:L,QUOTIENT(ROW(A1496)-1,3)+2),4)="http","",artwork.xlsx!$M$1) &amp; INDEX(artwork.xlsx!L:L,QUOTIENT(ROW(A1496)-1,3)+2),artwork.xlsx!$N$1,"") &amp; """,",
 IF(AND(MOD(ROW(A1496)-1,3)=1,INDEX(artwork.xlsx!J:J,QUOTIENT(ROW(A1496)-1,3)+2)&lt;&gt;""),
SUBSTITUTE(    artwork.xlsx!$K$1&amp;": '\\n" &amp;
SUBSTITUTE(SUBSTITUTE(SUBSTITUTE(SUBSTITUTE(SUBSTITUTE(INDEX(artwork.xlsx!K:K,QUOTIENT(ROW(A1496)-1,3)+2),"'","\'"),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IF(MOD(ROW(A1496)-1,3)=2,"","")))</f>
        <v>text_html: '\
&lt;div class="card-text" style="top:10px;"&gt;&lt;div style="position:relative; top:3px;"&gt;&lt;div style="font-weight: bold;"&gt;&lt;div style="line-height:28px;"&gt;\
&lt;div style="display:inline;"&gt;&lt;div style="display:inline; font-size:28px;"&gt;+1 Action&lt;/div&gt;&lt;/div&gt;&lt;br&gt;\
&lt;/div&gt;&lt;/div&gt;&lt;/div&gt;&lt;div style="position:relative; top:10px;"&gt;&lt;div style="line-height:18px;"&gt;\
&lt;div style="display:inline;"&gt;&lt;div style="display:inline; font-size:18px;"&gt;Écartez une carte de votre main. Par&lt;/div&gt;&lt;/div&gt;&lt;br&gt;\
&lt;div style="display:inline;"&gt;&lt;div style="display:inline; font-size:18px;"&gt;     de son coût, mettez de côté une&lt;/div&gt;&lt;/div&gt;&lt;br&gt;\
&lt;div style="display:inline;"&gt;&lt;div style="display:inline; font-size:18px;"&gt;carte de votre pioche face cachée (sur&lt;/div&gt;&lt;/div&gt;&lt;br&gt;\
&lt;div style="display:inline;"&gt;&lt;div style="display:inline; font-size:18px;"&gt;cette carte). Au début de votre pro-&lt;/div&gt;&lt;/div&gt;&lt;br&gt;\
&lt;div style="display:inline;"&gt;&lt;div style="display:inline; font-size:18px;"&gt;chain tour, prenez en main ces cartes.&lt;/div&gt;&lt;/div&gt;&lt;br&gt;\
&lt;/div&gt;&lt;/div&gt;\
&lt;div class="card-text-coin-icon" style="transform:scale(0.18); top:63px; display: inline;left:11px;"&gt;\
&lt;div class="card-text-coin-text-container" style="display:inline;"&gt;\
&lt;div class="card-text-coin-text" style="color: black; display:inline; top:8px;"&gt;1&lt;/div&gt;&lt;/div&gt;&lt;/div&gt;&lt;/div&gt;'</v>
      </c>
    </row>
    <row r="1502" spans="1:3" x14ac:dyDescent="0.25">
      <c r="A1502" t="str">
        <f>IF(AND(MOD(ROW(A1497)-1,3)=0,INDEX(artwork.xlsx!G:G,QUOTIENT(ROW(A1497)-1,3)+2)&lt;&gt;""),"/* "&amp;INDEX(artwork.xlsx!G:G,QUOTIENT(ROW(A1497)-1,3)+2)&amp;" */","  ")&amp;
IF(AND(INDEX(artwork.xlsx!F:F,QUOTIENT(ROW(A1497)-1,3)+2)&lt;&gt;""),"/* "&amp;INDEX(artwork.xlsx!F:F,QUOTIENT(ROW(A1497)-1,3)+2)&amp;" */","  ")&amp;IF(AND(ISERROR(MATCH("},",B1502:B$5003,0)), ISERROR(MATCH("    ];",$A$5:A1498,0))),"];","")</f>
        <v xml:space="preserve">    </v>
      </c>
      <c r="B1502" t="str">
        <f t="shared" si="48"/>
        <v>},</v>
      </c>
      <c r="C1502" s="18" t="str">
        <f>IF(AND(MOD(ROW(A1497)-1,3)=0, INDEX(artwork.xlsx!J:J,QUOTIENT(ROW(A1497)-1,3)+2)&lt;&gt;""),
     artwork.xlsx!$H$1&amp;": """ &amp;SUBSTITUTE(INDEX(artwork.xlsx!H:H,QUOTIENT(ROW(A1497)-1,3)+2)," ","") &amp;""",  " &amp;
     artwork.xlsx!$J$1&amp; ": """ &amp; INDEX(artwork.xlsx!J:J,QUOTIENT(ROW(A1497)-1,3)+2) &amp;""",  " &amp;
     artwork.xlsx!$L$1&amp; ": """ &amp; SUBSTITUTE(IF(LEFT(INDEX(artwork.xlsx!L:L,QUOTIENT(ROW(A1497)-1,3)+2),4)="http","",artwork.xlsx!$M$1) &amp; INDEX(artwork.xlsx!L:L,QUOTIENT(ROW(A1497)-1,3)+2),artwork.xlsx!$N$1,"") &amp; """,",
 IF(AND(MOD(ROW(A1497)-1,3)=1,INDEX(artwork.xlsx!J:J,QUOTIENT(ROW(A1497)-1,3)+2)&lt;&gt;""),
SUBSTITUTE(    artwork.xlsx!$K$1&amp;": '\\n" &amp;
SUBSTITUTE(SUBSTITUTE(SUBSTITUTE(SUBSTITUTE(SUBSTITUTE(INDEX(artwork.xlsx!K:K,QUOTIENT(ROW(A1497)-1,3)+2),"'","\'"),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IF(MOD(ROW(A1497)-1,3)=2,"","")))</f>
        <v/>
      </c>
    </row>
    <row r="1503" spans="1:3" x14ac:dyDescent="0.25">
      <c r="A1503" t="str">
        <f>IF(AND(MOD(ROW(A1498)-1,3)=0,INDEX(artwork.xlsx!G:G,QUOTIENT(ROW(A1498)-1,3)+2)&lt;&gt;""),"/* "&amp;INDEX(artwork.xlsx!G:G,QUOTIENT(ROW(A1498)-1,3)+2)&amp;" */","  ")&amp;
IF(AND(INDEX(artwork.xlsx!F:F,QUOTIENT(ROW(A1498)-1,3)+2)&lt;&gt;""),"/* "&amp;INDEX(artwork.xlsx!F:F,QUOTIENT(ROW(A1498)-1,3)+2)&amp;" */","  ")&amp;IF(AND(ISERROR(MATCH("},",B1503:B$5003,0)), ISERROR(MATCH("    ];",$A$5:A1499,0))),"];","")</f>
        <v xml:space="preserve">    </v>
      </c>
      <c r="B1503" t="str">
        <f t="shared" si="48"/>
        <v>{</v>
      </c>
      <c r="C1503" s="18" t="str">
        <f>IF(AND(MOD(ROW(A1498)-1,3)=0, INDEX(artwork.xlsx!J:J,QUOTIENT(ROW(A1498)-1,3)+2)&lt;&gt;""),
     artwork.xlsx!$H$1&amp;": """ &amp;SUBSTITUTE(INDEX(artwork.xlsx!H:H,QUOTIENT(ROW(A1498)-1,3)+2)," ","") &amp;""",  " &amp;
     artwork.xlsx!$J$1&amp; ": """ &amp; INDEX(artwork.xlsx!J:J,QUOTIENT(ROW(A1498)-1,3)+2) &amp;""",  " &amp;
     artwork.xlsx!$L$1&amp; ": """ &amp; SUBSTITUTE(IF(LEFT(INDEX(artwork.xlsx!L:L,QUOTIENT(ROW(A1498)-1,3)+2),4)="http","",artwork.xlsx!$M$1) &amp; INDEX(artwork.xlsx!L:L,QUOTIENT(ROW(A1498)-1,3)+2),artwork.xlsx!$N$1,"") &amp; """,",
 IF(AND(MOD(ROW(A1498)-1,3)=1,INDEX(artwork.xlsx!J:J,QUOTIENT(ROW(A1498)-1,3)+2)&lt;&gt;""),
SUBSTITUTE(    artwork.xlsx!$K$1&amp;": '\\n" &amp;
SUBSTITUTE(SUBSTITUTE(SUBSTITUTE(SUBSTITUTE(SUBSTITUTE(INDEX(artwork.xlsx!K:K,QUOTIENT(ROW(A1498)-1,3)+2),"'","\'"),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IF(MOD(ROW(A1498)-1,3)=2,"","")))</f>
        <v>id: "silkmerchant",  frenchName: "Marchande de soie",  artwork: "http://wiki.dominionstrategy.com/images/b/b2/Silk_MerchantArt.jpg",</v>
      </c>
    </row>
    <row r="1504" spans="1:3" ht="150" x14ac:dyDescent="0.25">
      <c r="A1504" t="str">
        <f>IF(AND(MOD(ROW(A1499)-1,3)=0,INDEX(artwork.xlsx!G:G,QUOTIENT(ROW(A1499)-1,3)+2)&lt;&gt;""),"/* "&amp;INDEX(artwork.xlsx!G:G,QUOTIENT(ROW(A1499)-1,3)+2)&amp;" */","  ")&amp;
IF(AND(INDEX(artwork.xlsx!F:F,QUOTIENT(ROW(A1499)-1,3)+2)&lt;&gt;""),"/* "&amp;INDEX(artwork.xlsx!F:F,QUOTIENT(ROW(A1499)-1,3)+2)&amp;" */","  ")&amp;IF(AND(ISERROR(MATCH("},",B1504:B$5003,0)), ISERROR(MATCH("    ];",$A$5:A1503,0))),"];","")</f>
        <v xml:space="preserve">    </v>
      </c>
      <c r="B1504" t="str">
        <f t="shared" si="48"/>
        <v/>
      </c>
      <c r="C1504" s="18" t="str">
        <f>IF(AND(MOD(ROW(A1499)-1,3)=0, INDEX(artwork.xlsx!J:J,QUOTIENT(ROW(A1499)-1,3)+2)&lt;&gt;""),
     artwork.xlsx!$H$1&amp;": """ &amp;SUBSTITUTE(INDEX(artwork.xlsx!H:H,QUOTIENT(ROW(A1499)-1,3)+2)," ","") &amp;""",  " &amp;
     artwork.xlsx!$J$1&amp; ": """ &amp; INDEX(artwork.xlsx!J:J,QUOTIENT(ROW(A1499)-1,3)+2) &amp;""",  " &amp;
     artwork.xlsx!$L$1&amp; ": """ &amp; SUBSTITUTE(IF(LEFT(INDEX(artwork.xlsx!L:L,QUOTIENT(ROW(A1499)-1,3)+2),4)="http","",artwork.xlsx!$M$1) &amp; INDEX(artwork.xlsx!L:L,QUOTIENT(ROW(A1499)-1,3)+2),artwork.xlsx!$N$1,"") &amp; """,",
 IF(AND(MOD(ROW(A1499)-1,3)=1,INDEX(artwork.xlsx!J:J,QUOTIENT(ROW(A1499)-1,3)+2)&lt;&gt;""),
SUBSTITUTE(    artwork.xlsx!$K$1&amp;": '\\n" &amp;
SUBSTITUTE(SUBSTITUTE(SUBSTITUTE(SUBSTITUTE(SUBSTITUTE(INDEX(artwork.xlsx!K:K,QUOTIENT(ROW(A1499)-1,3)+2),"'","\'"),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IF(MOD(ROW(A1499)-1,3)=2,"","")))</f>
        <v>text_html: '\
&lt;div class="card-text" style="top:20px;"&gt;&lt;div style="position:relative; top:-10px;"&gt;&lt;div style="font-weight: bold;"&gt;&lt;div style="line-height:28px;"&gt;\
&lt;div style="display:inline;"&gt;&lt;div style="display:inline; font-size:28px;"&gt;+2 Cartes&lt;/div&gt;&lt;/div&gt;&lt;br&gt;\
&lt;div style="display:inline;"&gt;&lt;div style="display:inline; font-size:28px;"&gt;+1 Achat&lt;/div&gt;&lt;/div&gt;&lt;br&gt;\
&lt;/div&gt;&lt;/div&gt;&lt;div class="horizontal-line" style="width:200px; height:3px;margin-top:10px;"&gt;&lt;/div&gt;&lt;div style="position:relative; top:10px;"&gt;&lt;div style="line-height:22px;"&gt;\
&lt;div style="display:inline;"&gt;&lt;div style="display:inline; font-size:22px;"&gt;Quand vous recevez&lt;/div&gt;&lt;/div&gt;&lt;br&gt;\
&lt;div style="display:inline;"&gt;&lt;div style="display:inline; font-size:22px;"&gt;ou écartez cette carte,&lt;/div&gt;&lt;/div&gt;&lt;br&gt;\
&lt;div style="display:inline;"&gt;&lt;div style="display:inline; font-size:22px;"&gt;&lt;div style="display: inline; font-weight: bold;"&gt;+1 Coffres&lt;/div&gt; et &lt;div style="display: inline; font-weight: bold;"&gt;+1 Villageois&lt;/div&gt;.&lt;/div&gt;&lt;/div&gt;&lt;br&gt;\
&lt;/div&gt;&lt;/div&gt;&lt;/div&gt;&lt;/div&gt;'</v>
      </c>
    </row>
    <row r="1505" spans="1:3" x14ac:dyDescent="0.25">
      <c r="A1505" t="str">
        <f>IF(AND(MOD(ROW(A1500)-1,3)=0,INDEX(artwork.xlsx!G:G,QUOTIENT(ROW(A1500)-1,3)+2)&lt;&gt;""),"/* "&amp;INDEX(artwork.xlsx!G:G,QUOTIENT(ROW(A1500)-1,3)+2)&amp;" */","  ")&amp;
IF(AND(INDEX(artwork.xlsx!F:F,QUOTIENT(ROW(A1500)-1,3)+2)&lt;&gt;""),"/* "&amp;INDEX(artwork.xlsx!F:F,QUOTIENT(ROW(A1500)-1,3)+2)&amp;" */","  ")&amp;IF(AND(ISERROR(MATCH("},",B1505:B$5003,0)), ISERROR(MATCH("    ];",$A$5:A1501,0))),"];","")</f>
        <v xml:space="preserve">    </v>
      </c>
      <c r="B1505" t="str">
        <f t="shared" si="48"/>
        <v>},</v>
      </c>
      <c r="C1505" s="18" t="str">
        <f>IF(AND(MOD(ROW(A1500)-1,3)=0, INDEX(artwork.xlsx!J:J,QUOTIENT(ROW(A1500)-1,3)+2)&lt;&gt;""),
     artwork.xlsx!$H$1&amp;": """ &amp;SUBSTITUTE(INDEX(artwork.xlsx!H:H,QUOTIENT(ROW(A1500)-1,3)+2)," ","") &amp;""",  " &amp;
     artwork.xlsx!$J$1&amp; ": """ &amp; INDEX(artwork.xlsx!J:J,QUOTIENT(ROW(A1500)-1,3)+2) &amp;""",  " &amp;
     artwork.xlsx!$L$1&amp; ": """ &amp; SUBSTITUTE(IF(LEFT(INDEX(artwork.xlsx!L:L,QUOTIENT(ROW(A1500)-1,3)+2),4)="http","",artwork.xlsx!$M$1) &amp; INDEX(artwork.xlsx!L:L,QUOTIENT(ROW(A1500)-1,3)+2),artwork.xlsx!$N$1,"") &amp; """,",
 IF(AND(MOD(ROW(A1500)-1,3)=1,INDEX(artwork.xlsx!J:J,QUOTIENT(ROW(A1500)-1,3)+2)&lt;&gt;""),
SUBSTITUTE(    artwork.xlsx!$K$1&amp;": '\\n" &amp;
SUBSTITUTE(SUBSTITUTE(SUBSTITUTE(SUBSTITUTE(SUBSTITUTE(INDEX(artwork.xlsx!K:K,QUOTIENT(ROW(A1500)-1,3)+2),"'","\'"),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IF(MOD(ROW(A1500)-1,3)=2,"","")))</f>
        <v/>
      </c>
    </row>
    <row r="1506" spans="1:3" x14ac:dyDescent="0.25">
      <c r="A1506" t="str">
        <f>IF(AND(MOD(ROW(A1501)-1,3)=0,INDEX(artwork.xlsx!G:G,QUOTIENT(ROW(A1501)-1,3)+2)&lt;&gt;""),"/* "&amp;INDEX(artwork.xlsx!G:G,QUOTIENT(ROW(A1501)-1,3)+2)&amp;" */","  ")&amp;
IF(AND(INDEX(artwork.xlsx!F:F,QUOTIENT(ROW(A1501)-1,3)+2)&lt;&gt;""),"/* "&amp;INDEX(artwork.xlsx!F:F,QUOTIENT(ROW(A1501)-1,3)+2)&amp;" */","  ")&amp;IF(AND(ISERROR(MATCH("},",B1506:B$5003,0)), ISERROR(MATCH("    ];",$A$5:A1502,0))),"];","")</f>
        <v xml:space="preserve">    </v>
      </c>
      <c r="B1506" t="str">
        <f t="shared" si="48"/>
        <v>{</v>
      </c>
      <c r="C1506" s="18" t="str">
        <f>IF(AND(MOD(ROW(A1501)-1,3)=0, INDEX(artwork.xlsx!J:J,QUOTIENT(ROW(A1501)-1,3)+2)&lt;&gt;""),
     artwork.xlsx!$H$1&amp;": """ &amp;SUBSTITUTE(INDEX(artwork.xlsx!H:H,QUOTIENT(ROW(A1501)-1,3)+2)," ","") &amp;""",  " &amp;
     artwork.xlsx!$J$1&amp; ": """ &amp; INDEX(artwork.xlsx!J:J,QUOTIENT(ROW(A1501)-1,3)+2) &amp;""",  " &amp;
     artwork.xlsx!$L$1&amp; ": """ &amp; SUBSTITUTE(IF(LEFT(INDEX(artwork.xlsx!L:L,QUOTIENT(ROW(A1501)-1,3)+2),4)="http","",artwork.xlsx!$M$1) &amp; INDEX(artwork.xlsx!L:L,QUOTIENT(ROW(A1501)-1,3)+2),artwork.xlsx!$N$1,"") &amp; """,",
 IF(AND(MOD(ROW(A1501)-1,3)=1,INDEX(artwork.xlsx!J:J,QUOTIENT(ROW(A1501)-1,3)+2)&lt;&gt;""),
SUBSTITUTE(    artwork.xlsx!$K$1&amp;": '\\n" &amp;
SUBSTITUTE(SUBSTITUTE(SUBSTITUTE(SUBSTITUTE(SUBSTITUTE(INDEX(artwork.xlsx!K:K,QUOTIENT(ROW(A1501)-1,3)+2),"'","\'"),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IF(MOD(ROW(A1501)-1,3)=2,"","")))</f>
        <v>id: "oldwitch",  frenchName: "Vieille sorcière",  artwork: "http://wiki.dominionstrategy.com/images/2/2a/Old_WitchArt.jpg",</v>
      </c>
    </row>
    <row r="1507" spans="1:3" ht="135" x14ac:dyDescent="0.25">
      <c r="A1507" t="str">
        <f>IF(AND(MOD(ROW(A1502)-1,3)=0,INDEX(artwork.xlsx!G:G,QUOTIENT(ROW(A1502)-1,3)+2)&lt;&gt;""),"/* "&amp;INDEX(artwork.xlsx!G:G,QUOTIENT(ROW(A1502)-1,3)+2)&amp;" */","  ")&amp;
IF(AND(INDEX(artwork.xlsx!F:F,QUOTIENT(ROW(A1502)-1,3)+2)&lt;&gt;""),"/* "&amp;INDEX(artwork.xlsx!F:F,QUOTIENT(ROW(A1502)-1,3)+2)&amp;" */","  ")&amp;IF(AND(ISERROR(MATCH("},",B1507:B$5003,0)), ISERROR(MATCH("    ];",$A$5:A1506,0))),"];","")</f>
        <v xml:space="preserve">    </v>
      </c>
      <c r="B1507" t="str">
        <f t="shared" si="48"/>
        <v/>
      </c>
      <c r="C1507" s="18" t="str">
        <f>IF(AND(MOD(ROW(A1502)-1,3)=0, INDEX(artwork.xlsx!J:J,QUOTIENT(ROW(A1502)-1,3)+2)&lt;&gt;""),
     artwork.xlsx!$H$1&amp;": """ &amp;SUBSTITUTE(INDEX(artwork.xlsx!H:H,QUOTIENT(ROW(A1502)-1,3)+2)," ","") &amp;""",  " &amp;
     artwork.xlsx!$J$1&amp; ": """ &amp; INDEX(artwork.xlsx!J:J,QUOTIENT(ROW(A1502)-1,3)+2) &amp;""",  " &amp;
     artwork.xlsx!$L$1&amp; ": """ &amp; SUBSTITUTE(IF(LEFT(INDEX(artwork.xlsx!L:L,QUOTIENT(ROW(A1502)-1,3)+2),4)="http","",artwork.xlsx!$M$1) &amp; INDEX(artwork.xlsx!L:L,QUOTIENT(ROW(A1502)-1,3)+2),artwork.xlsx!$N$1,"") &amp; """,",
 IF(AND(MOD(ROW(A1502)-1,3)=1,INDEX(artwork.xlsx!J:J,QUOTIENT(ROW(A1502)-1,3)+2)&lt;&gt;""),
SUBSTITUTE(    artwork.xlsx!$K$1&amp;": '\\n" &amp;
SUBSTITUTE(SUBSTITUTE(SUBSTITUTE(SUBSTITUTE(SUBSTITUTE(INDEX(artwork.xlsx!K:K,QUOTIENT(ROW(A1502)-1,3)+2),"'","\'"),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IF(MOD(ROW(A1502)-1,3)=2,"","")))</f>
        <v>text_html: '\
&lt;div class="card-text" style="top:20px;"&gt;&lt;div style="position:relative; top:10px;"&gt;&lt;div style="font-weight: bold;"&gt;&lt;div style="line-height:28px;"&gt;\
&lt;div style="display:inline;"&gt;&lt;div style="display:inline; font-size:28px;"&gt;+3 Cartes&lt;/div&gt;&lt;/div&gt;&lt;br&gt;\
&lt;/div&gt;&lt;/div&gt;&lt;/div&gt;&lt;div style="position:relative; top:15px;"&gt;&lt;div style="line-height:21px;"&gt;\
&lt;div style="display:inline;"&gt;&lt;div style="display:inline; font-size:21px;"&gt;Tous vos adversaires&lt;/div&gt;&lt;/div&gt;&lt;br&gt;\
&lt;div style="display:inline;"&gt;&lt;div style="display:inline; font-size:21px;"&gt;reçoivent une Malédiction&lt;/div&gt;&lt;/div&gt;&lt;br&gt;\
&lt;div style="display:inline;"&gt;&lt;div style="display:inline; font-size:21px;"&gt;et peuvent écarter une&lt;/div&gt;&lt;/div&gt;&lt;br&gt;\
&lt;div style="display:inline;"&gt;&lt;div style="display:inline; font-size:21px;"&gt;Malédiction de leur main.&lt;/div&gt;&lt;/div&gt;&lt;br&gt;\
&lt;/div&gt;&lt;/div&gt;&lt;/div&gt;'</v>
      </c>
    </row>
    <row r="1508" spans="1:3" x14ac:dyDescent="0.25">
      <c r="A1508" t="str">
        <f>IF(AND(MOD(ROW(A1503)-1,3)=0,INDEX(artwork.xlsx!G:G,QUOTIENT(ROW(A1503)-1,3)+2)&lt;&gt;""),"/* "&amp;INDEX(artwork.xlsx!G:G,QUOTIENT(ROW(A1503)-1,3)+2)&amp;" */","  ")&amp;
IF(AND(INDEX(artwork.xlsx!F:F,QUOTIENT(ROW(A1503)-1,3)+2)&lt;&gt;""),"/* "&amp;INDEX(artwork.xlsx!F:F,QUOTIENT(ROW(A1503)-1,3)+2)&amp;" */","  ")&amp;IF(AND(ISERROR(MATCH("},",B1508:B$5003,0)), ISERROR(MATCH("    ];",$A$5:A1504,0))),"];","")</f>
        <v xml:space="preserve">    </v>
      </c>
      <c r="B1508" t="str">
        <f t="shared" si="48"/>
        <v>},</v>
      </c>
      <c r="C1508" s="18" t="str">
        <f>IF(AND(MOD(ROW(A1503)-1,3)=0, INDEX(artwork.xlsx!J:J,QUOTIENT(ROW(A1503)-1,3)+2)&lt;&gt;""),
     artwork.xlsx!$H$1&amp;": """ &amp;SUBSTITUTE(INDEX(artwork.xlsx!H:H,QUOTIENT(ROW(A1503)-1,3)+2)," ","") &amp;""",  " &amp;
     artwork.xlsx!$J$1&amp; ": """ &amp; INDEX(artwork.xlsx!J:J,QUOTIENT(ROW(A1503)-1,3)+2) &amp;""",  " &amp;
     artwork.xlsx!$L$1&amp; ": """ &amp; SUBSTITUTE(IF(LEFT(INDEX(artwork.xlsx!L:L,QUOTIENT(ROW(A1503)-1,3)+2),4)="http","",artwork.xlsx!$M$1) &amp; INDEX(artwork.xlsx!L:L,QUOTIENT(ROW(A1503)-1,3)+2),artwork.xlsx!$N$1,"") &amp; """,",
 IF(AND(MOD(ROW(A1503)-1,3)=1,INDEX(artwork.xlsx!J:J,QUOTIENT(ROW(A1503)-1,3)+2)&lt;&gt;""),
SUBSTITUTE(    artwork.xlsx!$K$1&amp;": '\\n" &amp;
SUBSTITUTE(SUBSTITUTE(SUBSTITUTE(SUBSTITUTE(SUBSTITUTE(INDEX(artwork.xlsx!K:K,QUOTIENT(ROW(A1503)-1,3)+2),"'","\'"),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IF(MOD(ROW(A1503)-1,3)=2,"","")))</f>
        <v/>
      </c>
    </row>
    <row r="1509" spans="1:3" x14ac:dyDescent="0.25">
      <c r="A1509" t="str">
        <f>IF(AND(MOD(ROW(A1504)-1,3)=0,INDEX(artwork.xlsx!G:G,QUOTIENT(ROW(A1504)-1,3)+2)&lt;&gt;""),"/* "&amp;INDEX(artwork.xlsx!G:G,QUOTIENT(ROW(A1504)-1,3)+2)&amp;" */","  ")&amp;
IF(AND(INDEX(artwork.xlsx!F:F,QUOTIENT(ROW(A1504)-1,3)+2)&lt;&gt;""),"/* "&amp;INDEX(artwork.xlsx!F:F,QUOTIENT(ROW(A1504)-1,3)+2)&amp;" */","  ")&amp;IF(AND(ISERROR(MATCH("},",B1509:B$5003,0)), ISERROR(MATCH("    ];",$A$5:A1505,0))),"];","")</f>
        <v xml:space="preserve">    </v>
      </c>
      <c r="B1509" t="str">
        <f t="shared" si="48"/>
        <v>{</v>
      </c>
      <c r="C1509" s="18" t="str">
        <f>IF(AND(MOD(ROW(A1504)-1,3)=0, INDEX(artwork.xlsx!J:J,QUOTIENT(ROW(A1504)-1,3)+2)&lt;&gt;""),
     artwork.xlsx!$H$1&amp;": """ &amp;SUBSTITUTE(INDEX(artwork.xlsx!H:H,QUOTIENT(ROW(A1504)-1,3)+2)," ","") &amp;""",  " &amp;
     artwork.xlsx!$J$1&amp; ": """ &amp; INDEX(artwork.xlsx!J:J,QUOTIENT(ROW(A1504)-1,3)+2) &amp;""",  " &amp;
     artwork.xlsx!$L$1&amp; ": """ &amp; SUBSTITUTE(IF(LEFT(INDEX(artwork.xlsx!L:L,QUOTIENT(ROW(A1504)-1,3)+2),4)="http","",artwork.xlsx!$M$1) &amp; INDEX(artwork.xlsx!L:L,QUOTIENT(ROW(A1504)-1,3)+2),artwork.xlsx!$N$1,"") &amp; """,",
 IF(AND(MOD(ROW(A1504)-1,3)=1,INDEX(artwork.xlsx!J:J,QUOTIENT(ROW(A1504)-1,3)+2)&lt;&gt;""),
SUBSTITUTE(    artwork.xlsx!$K$1&amp;": '\\n" &amp;
SUBSTITUTE(SUBSTITUTE(SUBSTITUTE(SUBSTITUTE(SUBSTITUTE(INDEX(artwork.xlsx!K:K,QUOTIENT(ROW(A1504)-1,3)+2),"'","\'"),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IF(MOD(ROW(A1504)-1,3)=2,"","")))</f>
        <v>id: "recruiter",  frenchName: "Recruteur",  artwork: "http://wiki.dominionstrategy.com/images/3/3d/RecruiterArt.jpg",</v>
      </c>
    </row>
    <row r="1510" spans="1:3" ht="150" x14ac:dyDescent="0.25">
      <c r="A1510" t="str">
        <f>IF(AND(MOD(ROW(A1505)-1,3)=0,INDEX(artwork.xlsx!G:G,QUOTIENT(ROW(A1505)-1,3)+2)&lt;&gt;""),"/* "&amp;INDEX(artwork.xlsx!G:G,QUOTIENT(ROW(A1505)-1,3)+2)&amp;" */","  ")&amp;
IF(AND(INDEX(artwork.xlsx!F:F,QUOTIENT(ROW(A1505)-1,3)+2)&lt;&gt;""),"/* "&amp;INDEX(artwork.xlsx!F:F,QUOTIENT(ROW(A1505)-1,3)+2)&amp;" */","  ")&amp;IF(AND(ISERROR(MATCH("},",B1510:B$5003,0)), ISERROR(MATCH("    ];",$A$5:A1509,0))),"];","")</f>
        <v xml:space="preserve">    </v>
      </c>
      <c r="B1510" t="str">
        <f t="shared" si="48"/>
        <v/>
      </c>
      <c r="C1510" s="18" t="str">
        <f>IF(AND(MOD(ROW(A1505)-1,3)=0, INDEX(artwork.xlsx!J:J,QUOTIENT(ROW(A1505)-1,3)+2)&lt;&gt;""),
     artwork.xlsx!$H$1&amp;": """ &amp;SUBSTITUTE(INDEX(artwork.xlsx!H:H,QUOTIENT(ROW(A1505)-1,3)+2)," ","") &amp;""",  " &amp;
     artwork.xlsx!$J$1&amp; ": """ &amp; INDEX(artwork.xlsx!J:J,QUOTIENT(ROW(A1505)-1,3)+2) &amp;""",  " &amp;
     artwork.xlsx!$L$1&amp; ": """ &amp; SUBSTITUTE(IF(LEFT(INDEX(artwork.xlsx!L:L,QUOTIENT(ROW(A1505)-1,3)+2),4)="http","",artwork.xlsx!$M$1) &amp; INDEX(artwork.xlsx!L:L,QUOTIENT(ROW(A1505)-1,3)+2),artwork.xlsx!$N$1,"") &amp; """,",
 IF(AND(MOD(ROW(A1505)-1,3)=1,INDEX(artwork.xlsx!J:J,QUOTIENT(ROW(A1505)-1,3)+2)&lt;&gt;""),
SUBSTITUTE(    artwork.xlsx!$K$1&amp;": '\\n" &amp;
SUBSTITUTE(SUBSTITUTE(SUBSTITUTE(SUBSTITUTE(SUBSTITUTE(INDEX(artwork.xlsx!K:K,QUOTIENT(ROW(A1505)-1,3)+2),"'","\'"),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IF(MOD(ROW(A1505)-1,3)=2,"","")))</f>
        <v>text_html: '\
&lt;div class="card-text" style="top:47px;"&gt;&lt;div style="position:relative; top:-3px;"&gt;&lt;div style="font-weight: bold;"&gt;&lt;div style="line-height:28px;"&gt;\
&lt;div style="display:inline;"&gt;&lt;div style="display:inline; font-size:28px;"&gt;+2 Cartes&lt;/div&gt;&lt;/div&gt;&lt;br&gt;\
&lt;/div&gt;&lt;/div&gt;&lt;/div&gt;&lt;div style="position:relative; top:15px;"&gt;&lt;div style="line-height:20px;"&gt;\
&lt;div style="display:inline;"&gt;&lt;div style="display:inline; font-size:20px;"&gt;Écartez une carte de votre main.&lt;/div&gt;&lt;/div&gt;&lt;br&gt;\
&lt;div style="display:inline;"&gt;&lt;div style="display:inline; font-size:20px;"&gt;&lt;div style="display: inline; font-weight: bold;"&gt;+1 Villageois&lt;/div&gt; par      de son coût.&lt;/div&gt;&lt;/div&gt;&lt;br&gt;\
&lt;/div&gt;&lt;/div&gt;\
&lt;div class="card-text-coin-icon" style="transform:scale(0.2); top:70px; display: inline;left:152px;"&gt;\
&lt;div class="card-text-coin-text-container" style="display:inline;"&gt;\
&lt;div class="card-text-coin-text" style="color: black; display:inline; top:8px;"&gt;1&lt;/div&gt;&lt;/div&gt;&lt;/div&gt;&lt;/div&gt;'</v>
      </c>
    </row>
    <row r="1511" spans="1:3" x14ac:dyDescent="0.25">
      <c r="A1511" t="str">
        <f>IF(AND(MOD(ROW(A1506)-1,3)=0,INDEX(artwork.xlsx!G:G,QUOTIENT(ROW(A1506)-1,3)+2)&lt;&gt;""),"/* "&amp;INDEX(artwork.xlsx!G:G,QUOTIENT(ROW(A1506)-1,3)+2)&amp;" */","  ")&amp;
IF(AND(INDEX(artwork.xlsx!F:F,QUOTIENT(ROW(A1506)-1,3)+2)&lt;&gt;""),"/* "&amp;INDEX(artwork.xlsx!F:F,QUOTIENT(ROW(A1506)-1,3)+2)&amp;" */","  ")&amp;IF(AND(ISERROR(MATCH("},",B1511:B$5003,0)), ISERROR(MATCH("    ];",$A$5:A1507,0))),"];","")</f>
        <v xml:space="preserve">    </v>
      </c>
      <c r="B1511" t="str">
        <f t="shared" si="48"/>
        <v>},</v>
      </c>
      <c r="C1511" s="18" t="str">
        <f>IF(AND(MOD(ROW(A1506)-1,3)=0, INDEX(artwork.xlsx!J:J,QUOTIENT(ROW(A1506)-1,3)+2)&lt;&gt;""),
     artwork.xlsx!$H$1&amp;": """ &amp;SUBSTITUTE(INDEX(artwork.xlsx!H:H,QUOTIENT(ROW(A1506)-1,3)+2)," ","") &amp;""",  " &amp;
     artwork.xlsx!$J$1&amp; ": """ &amp; INDEX(artwork.xlsx!J:J,QUOTIENT(ROW(A1506)-1,3)+2) &amp;""",  " &amp;
     artwork.xlsx!$L$1&amp; ": """ &amp; SUBSTITUTE(IF(LEFT(INDEX(artwork.xlsx!L:L,QUOTIENT(ROW(A1506)-1,3)+2),4)="http","",artwork.xlsx!$M$1) &amp; INDEX(artwork.xlsx!L:L,QUOTIENT(ROW(A1506)-1,3)+2),artwork.xlsx!$N$1,"") &amp; """,",
 IF(AND(MOD(ROW(A1506)-1,3)=1,INDEX(artwork.xlsx!J:J,QUOTIENT(ROW(A1506)-1,3)+2)&lt;&gt;""),
SUBSTITUTE(    artwork.xlsx!$K$1&amp;": '\\n" &amp;
SUBSTITUTE(SUBSTITUTE(SUBSTITUTE(SUBSTITUTE(SUBSTITUTE(INDEX(artwork.xlsx!K:K,QUOTIENT(ROW(A1506)-1,3)+2),"'","\'"),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IF(MOD(ROW(A1506)-1,3)=2,"","")))</f>
        <v/>
      </c>
    </row>
    <row r="1512" spans="1:3" x14ac:dyDescent="0.25">
      <c r="A1512" t="str">
        <f>IF(AND(MOD(ROW(A1507)-1,3)=0,INDEX(artwork.xlsx!G:G,QUOTIENT(ROW(A1507)-1,3)+2)&lt;&gt;""),"/* "&amp;INDEX(artwork.xlsx!G:G,QUOTIENT(ROW(A1507)-1,3)+2)&amp;" */","  ")&amp;
IF(AND(INDEX(artwork.xlsx!F:F,QUOTIENT(ROW(A1507)-1,3)+2)&lt;&gt;""),"/* "&amp;INDEX(artwork.xlsx!F:F,QUOTIENT(ROW(A1507)-1,3)+2)&amp;" */","  ")&amp;IF(AND(ISERROR(MATCH("},",B1512:B$5003,0)), ISERROR(MATCH("    ];",$A$5:A1508,0))),"];","")</f>
        <v xml:space="preserve">    </v>
      </c>
      <c r="B1512" t="str">
        <f t="shared" si="48"/>
        <v>{</v>
      </c>
      <c r="C1512" s="18" t="str">
        <f>IF(AND(MOD(ROW(A1507)-1,3)=0, INDEX(artwork.xlsx!J:J,QUOTIENT(ROW(A1507)-1,3)+2)&lt;&gt;""),
     artwork.xlsx!$H$1&amp;": """ &amp;SUBSTITUTE(INDEX(artwork.xlsx!H:H,QUOTIENT(ROW(A1507)-1,3)+2)," ","") &amp;""",  " &amp;
     artwork.xlsx!$J$1&amp; ": """ &amp; INDEX(artwork.xlsx!J:J,QUOTIENT(ROW(A1507)-1,3)+2) &amp;""",  " &amp;
     artwork.xlsx!$L$1&amp; ": """ &amp; SUBSTITUTE(IF(LEFT(INDEX(artwork.xlsx!L:L,QUOTIENT(ROW(A1507)-1,3)+2),4)="http","",artwork.xlsx!$M$1) &amp; INDEX(artwork.xlsx!L:L,QUOTIENT(ROW(A1507)-1,3)+2),artwork.xlsx!$N$1,"") &amp; """,",
 IF(AND(MOD(ROW(A1507)-1,3)=1,INDEX(artwork.xlsx!J:J,QUOTIENT(ROW(A1507)-1,3)+2)&lt;&gt;""),
SUBSTITUTE(    artwork.xlsx!$K$1&amp;": '\\n" &amp;
SUBSTITUTE(SUBSTITUTE(SUBSTITUTE(SUBSTITUTE(SUBSTITUTE(INDEX(artwork.xlsx!K:K,QUOTIENT(ROW(A1507)-1,3)+2),"'","\'"),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IF(MOD(ROW(A1507)-1,3)=2,"","")))</f>
        <v>id: "scepter",  frenchName: "Sceptre",  artwork: "http://wiki.dominionstrategy.com/images/f/f3/ScepterArt.jpg",</v>
      </c>
    </row>
    <row r="1513" spans="1:3" ht="165" x14ac:dyDescent="0.25">
      <c r="A1513" t="str">
        <f>IF(AND(MOD(ROW(A1508)-1,3)=0,INDEX(artwork.xlsx!G:G,QUOTIENT(ROW(A1508)-1,3)+2)&lt;&gt;""),"/* "&amp;INDEX(artwork.xlsx!G:G,QUOTIENT(ROW(A1508)-1,3)+2)&amp;" */","  ")&amp;
IF(AND(INDEX(artwork.xlsx!F:F,QUOTIENT(ROW(A1508)-1,3)+2)&lt;&gt;""),"/* "&amp;INDEX(artwork.xlsx!F:F,QUOTIENT(ROW(A1508)-1,3)+2)&amp;" */","  ")&amp;IF(AND(ISERROR(MATCH("},",B1513:B$5003,0)), ISERROR(MATCH("    ];",$A$5:A1512,0))),"];","")</f>
        <v xml:space="preserve">    </v>
      </c>
      <c r="B1513" t="str">
        <f t="shared" si="48"/>
        <v/>
      </c>
      <c r="C1513" s="18" t="str">
        <f>IF(AND(MOD(ROW(A1508)-1,3)=0, INDEX(artwork.xlsx!J:J,QUOTIENT(ROW(A1508)-1,3)+2)&lt;&gt;""),
     artwork.xlsx!$H$1&amp;": """ &amp;SUBSTITUTE(INDEX(artwork.xlsx!H:H,QUOTIENT(ROW(A1508)-1,3)+2)," ","") &amp;""",  " &amp;
     artwork.xlsx!$J$1&amp; ": """ &amp; INDEX(artwork.xlsx!J:J,QUOTIENT(ROW(A1508)-1,3)+2) &amp;""",  " &amp;
     artwork.xlsx!$L$1&amp; ": """ &amp; SUBSTITUTE(IF(LEFT(INDEX(artwork.xlsx!L:L,QUOTIENT(ROW(A1508)-1,3)+2),4)="http","",artwork.xlsx!$M$1) &amp; INDEX(artwork.xlsx!L:L,QUOTIENT(ROW(A1508)-1,3)+2),artwork.xlsx!$N$1,"") &amp; """,",
 IF(AND(MOD(ROW(A1508)-1,3)=1,INDEX(artwork.xlsx!J:J,QUOTIENT(ROW(A1508)-1,3)+2)&lt;&gt;""),
SUBSTITUTE(    artwork.xlsx!$K$1&amp;": '\\n" &amp;
SUBSTITUTE(SUBSTITUTE(SUBSTITUTE(SUBSTITUTE(SUBSTITUTE(INDEX(artwork.xlsx!K:K,QUOTIENT(ROW(A1508)-1,3)+2),"'","\'"),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IF(MOD(ROW(A1508)-1,3)=2,"","")))</f>
        <v>text_html: '\
&lt;div class="card-text" style="top:20px;"&gt;&lt;div style="position:relative; top:15px;"&gt;&lt;div style="line-height:22px;"&gt;\
&lt;div style="display:inline;"&gt;&lt;div style="display:inline; font-size:22px;"&gt;Quand vous jouez cette carte,&lt;/div&gt;&lt;/div&gt;&lt;br&gt;\
&lt;div style="display:inline;"&gt;&lt;div style="display:inline; font-size:22px;"&gt;choisissez : &lt;div style="display: inline; font-weight: bold;"&gt;+      &lt;/div&gt;;&lt;/div&gt;&lt;/div&gt;&lt;br&gt;\
&lt;div style="display:inline;"&gt;&lt;div style="display:inline; font-size:22px;"&gt;ou rejouez une carte Action&lt;/div&gt;&lt;/div&gt;&lt;br&gt;\
&lt;div style="display:inline;"&gt;&lt;div style="display:inline; font-size:22px;"&gt;jouée à ce tour qui est&lt;/div&gt;&lt;/div&gt;&lt;br&gt;\
&lt;div style="display:inline;"&gt;&lt;div style="display:inline; font-size:22px;"&gt;encore en jeu.&lt;/div&gt;&lt;/div&gt;&lt;br&gt;\
&lt;/div&gt;&lt;/div&gt;\
&lt;div class="card-text-coin-icon" style="transform:scale(0.2); top:41px; display: inline;left:185px;"&gt;\
&lt;div class="card-text-coin-text-container" style="display:inline;"&gt;\
&lt;div class="card-text-coin-text" style="color: black; display:inline; top:8px;"&gt;2&lt;/div&gt;&lt;/div&gt;&lt;/div&gt;&lt;/div&gt;'</v>
      </c>
    </row>
    <row r="1514" spans="1:3" x14ac:dyDescent="0.25">
      <c r="A1514" t="str">
        <f>IF(AND(MOD(ROW(A1509)-1,3)=0,INDEX(artwork.xlsx!G:G,QUOTIENT(ROW(A1509)-1,3)+2)&lt;&gt;""),"/* "&amp;INDEX(artwork.xlsx!G:G,QUOTIENT(ROW(A1509)-1,3)+2)&amp;" */","  ")&amp;
IF(AND(INDEX(artwork.xlsx!F:F,QUOTIENT(ROW(A1509)-1,3)+2)&lt;&gt;""),"/* "&amp;INDEX(artwork.xlsx!F:F,QUOTIENT(ROW(A1509)-1,3)+2)&amp;" */","  ")&amp;IF(AND(ISERROR(MATCH("},",B1514:B$5003,0)), ISERROR(MATCH("    ];",$A$5:A1510,0))),"];","")</f>
        <v xml:space="preserve">    </v>
      </c>
      <c r="B1514" t="str">
        <f t="shared" si="48"/>
        <v>},</v>
      </c>
      <c r="C1514" s="18" t="str">
        <f>IF(AND(MOD(ROW(A1509)-1,3)=0, INDEX(artwork.xlsx!J:J,QUOTIENT(ROW(A1509)-1,3)+2)&lt;&gt;""),
     artwork.xlsx!$H$1&amp;": """ &amp;SUBSTITUTE(INDEX(artwork.xlsx!H:H,QUOTIENT(ROW(A1509)-1,3)+2)," ","") &amp;""",  " &amp;
     artwork.xlsx!$J$1&amp; ": """ &amp; INDEX(artwork.xlsx!J:J,QUOTIENT(ROW(A1509)-1,3)+2) &amp;""",  " &amp;
     artwork.xlsx!$L$1&amp; ": """ &amp; SUBSTITUTE(IF(LEFT(INDEX(artwork.xlsx!L:L,QUOTIENT(ROW(A1509)-1,3)+2),4)="http","",artwork.xlsx!$M$1) &amp; INDEX(artwork.xlsx!L:L,QUOTIENT(ROW(A1509)-1,3)+2),artwork.xlsx!$N$1,"") &amp; """,",
 IF(AND(MOD(ROW(A1509)-1,3)=1,INDEX(artwork.xlsx!J:J,QUOTIENT(ROW(A1509)-1,3)+2)&lt;&gt;""),
SUBSTITUTE(    artwork.xlsx!$K$1&amp;": '\\n" &amp;
SUBSTITUTE(SUBSTITUTE(SUBSTITUTE(SUBSTITUTE(SUBSTITUTE(INDEX(artwork.xlsx!K:K,QUOTIENT(ROW(A1509)-1,3)+2),"'","\'"),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IF(MOD(ROW(A1509)-1,3)=2,"","")))</f>
        <v/>
      </c>
    </row>
    <row r="1515" spans="1:3" x14ac:dyDescent="0.25">
      <c r="A1515" t="str">
        <f>IF(AND(MOD(ROW(A1510)-1,3)=0,INDEX(artwork.xlsx!G:G,QUOTIENT(ROW(A1510)-1,3)+2)&lt;&gt;""),"/* "&amp;INDEX(artwork.xlsx!G:G,QUOTIENT(ROW(A1510)-1,3)+2)&amp;" */","  ")&amp;
IF(AND(INDEX(artwork.xlsx!F:F,QUOTIENT(ROW(A1510)-1,3)+2)&lt;&gt;""),"/* "&amp;INDEX(artwork.xlsx!F:F,QUOTIENT(ROW(A1510)-1,3)+2)&amp;" */","  ")&amp;IF(AND(ISERROR(MATCH("},",B1515:B$5003,0)), ISERROR(MATCH("    ];",$A$5:A1511,0))),"];","")</f>
        <v xml:space="preserve">    </v>
      </c>
      <c r="B1515" t="str">
        <f t="shared" si="48"/>
        <v>{</v>
      </c>
      <c r="C1515" s="18" t="str">
        <f>IF(AND(MOD(ROW(A1510)-1,3)=0, INDEX(artwork.xlsx!J:J,QUOTIENT(ROW(A1510)-1,3)+2)&lt;&gt;""),
     artwork.xlsx!$H$1&amp;": """ &amp;SUBSTITUTE(INDEX(artwork.xlsx!H:H,QUOTIENT(ROW(A1510)-1,3)+2)," ","") &amp;""",  " &amp;
     artwork.xlsx!$J$1&amp; ": """ &amp; INDEX(artwork.xlsx!J:J,QUOTIENT(ROW(A1510)-1,3)+2) &amp;""",  " &amp;
     artwork.xlsx!$L$1&amp; ": """ &amp; SUBSTITUTE(IF(LEFT(INDEX(artwork.xlsx!L:L,QUOTIENT(ROW(A1510)-1,3)+2),4)="http","",artwork.xlsx!$M$1) &amp; INDEX(artwork.xlsx!L:L,QUOTIENT(ROW(A1510)-1,3)+2),artwork.xlsx!$N$1,"") &amp; """,",
 IF(AND(MOD(ROW(A1510)-1,3)=1,INDEX(artwork.xlsx!J:J,QUOTIENT(ROW(A1510)-1,3)+2)&lt;&gt;""),
SUBSTITUTE(    artwork.xlsx!$K$1&amp;": '\\n" &amp;
SUBSTITUTE(SUBSTITUTE(SUBSTITUTE(SUBSTITUTE(SUBSTITUTE(INDEX(artwork.xlsx!K:K,QUOTIENT(ROW(A1510)-1,3)+2),"'","\'"),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IF(MOD(ROW(A1510)-1,3)=2,"","")))</f>
        <v>id: "scholar",  frenchName: "Érudit",  artwork: "http://wiki.dominionstrategy.com/images/6/62/ScholarArt.jpg",</v>
      </c>
    </row>
    <row r="1516" spans="1:3" ht="75" x14ac:dyDescent="0.25">
      <c r="A1516" t="str">
        <f>IF(AND(MOD(ROW(A1511)-1,3)=0,INDEX(artwork.xlsx!G:G,QUOTIENT(ROW(A1511)-1,3)+2)&lt;&gt;""),"/* "&amp;INDEX(artwork.xlsx!G:G,QUOTIENT(ROW(A1511)-1,3)+2)&amp;" */","  ")&amp;
IF(AND(INDEX(artwork.xlsx!F:F,QUOTIENT(ROW(A1511)-1,3)+2)&lt;&gt;""),"/* "&amp;INDEX(artwork.xlsx!F:F,QUOTIENT(ROW(A1511)-1,3)+2)&amp;" */","  ")&amp;IF(AND(ISERROR(MATCH("},",B1516:B$5003,0)), ISERROR(MATCH("    ];",$A$5:A1515,0))),"];","")</f>
        <v xml:space="preserve">    </v>
      </c>
      <c r="B1516" t="str">
        <f t="shared" si="48"/>
        <v/>
      </c>
      <c r="C1516" s="18" t="str">
        <f>IF(AND(MOD(ROW(A1511)-1,3)=0, INDEX(artwork.xlsx!J:J,QUOTIENT(ROW(A1511)-1,3)+2)&lt;&gt;""),
     artwork.xlsx!$H$1&amp;": """ &amp;SUBSTITUTE(INDEX(artwork.xlsx!H:H,QUOTIENT(ROW(A1511)-1,3)+2)," ","") &amp;""",  " &amp;
     artwork.xlsx!$J$1&amp; ": """ &amp; INDEX(artwork.xlsx!J:J,QUOTIENT(ROW(A1511)-1,3)+2) &amp;""",  " &amp;
     artwork.xlsx!$L$1&amp; ": """ &amp; SUBSTITUTE(IF(LEFT(INDEX(artwork.xlsx!L:L,QUOTIENT(ROW(A1511)-1,3)+2),4)="http","",artwork.xlsx!$M$1) &amp; INDEX(artwork.xlsx!L:L,QUOTIENT(ROW(A1511)-1,3)+2),artwork.xlsx!$N$1,"") &amp; """,",
 IF(AND(MOD(ROW(A1511)-1,3)=1,INDEX(artwork.xlsx!J:J,QUOTIENT(ROW(A1511)-1,3)+2)&lt;&gt;""),
SUBSTITUTE(    artwork.xlsx!$K$1&amp;": '\\n" &amp;
SUBSTITUTE(SUBSTITUTE(SUBSTITUTE(SUBSTITUTE(SUBSTITUTE(INDEX(artwork.xlsx!K:K,QUOTIENT(ROW(A1511)-1,3)+2),"'","\'"),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IF(MOD(ROW(A1511)-1,3)=2,"","")))</f>
        <v>text_html: '\
&lt;div class="card-text" style="top:55px;"&gt;&lt;div style="position:relative; top:10px;"&gt;&lt;div style="line-height:26px;"&gt;\
&lt;div style="display:inline;"&gt;&lt;div style="display:inline; font-size:26px;"&gt;Défaussez votre main.&lt;/div&gt;&lt;/div&gt;&lt;br&gt;\
&lt;div style="display:inline;"&gt;&lt;div style="display:inline; font-size:26px;"&gt;&lt;div style="display: inline; font-weight: bold;"&gt;+7 Cartes&lt;/div&gt;.&lt;/div&gt;&lt;/div&gt;&lt;br&gt;\
&lt;/div&gt;&lt;/div&gt;&lt;/div&gt;'</v>
      </c>
    </row>
    <row r="1517" spans="1:3" x14ac:dyDescent="0.25">
      <c r="A1517" t="str">
        <f>IF(AND(MOD(ROW(A1512)-1,3)=0,INDEX(artwork.xlsx!G:G,QUOTIENT(ROW(A1512)-1,3)+2)&lt;&gt;""),"/* "&amp;INDEX(artwork.xlsx!G:G,QUOTIENT(ROW(A1512)-1,3)+2)&amp;" */","  ")&amp;
IF(AND(INDEX(artwork.xlsx!F:F,QUOTIENT(ROW(A1512)-1,3)+2)&lt;&gt;""),"/* "&amp;INDEX(artwork.xlsx!F:F,QUOTIENT(ROW(A1512)-1,3)+2)&amp;" */","  ")&amp;IF(AND(ISERROR(MATCH("},",B1517:B$5003,0)), ISERROR(MATCH("    ];",$A$5:A1513,0))),"];","")</f>
        <v xml:space="preserve">    </v>
      </c>
      <c r="B1517" t="str">
        <f t="shared" si="48"/>
        <v>},</v>
      </c>
      <c r="C1517" s="18" t="str">
        <f>IF(AND(MOD(ROW(A1512)-1,3)=0, INDEX(artwork.xlsx!J:J,QUOTIENT(ROW(A1512)-1,3)+2)&lt;&gt;""),
     artwork.xlsx!$H$1&amp;": """ &amp;SUBSTITUTE(INDEX(artwork.xlsx!H:H,QUOTIENT(ROW(A1512)-1,3)+2)," ","") &amp;""",  " &amp;
     artwork.xlsx!$J$1&amp; ": """ &amp; INDEX(artwork.xlsx!J:J,QUOTIENT(ROW(A1512)-1,3)+2) &amp;""",  " &amp;
     artwork.xlsx!$L$1&amp; ": """ &amp; SUBSTITUTE(IF(LEFT(INDEX(artwork.xlsx!L:L,QUOTIENT(ROW(A1512)-1,3)+2),4)="http","",artwork.xlsx!$M$1) &amp; INDEX(artwork.xlsx!L:L,QUOTIENT(ROW(A1512)-1,3)+2),artwork.xlsx!$N$1,"") &amp; """,",
 IF(AND(MOD(ROW(A1512)-1,3)=1,INDEX(artwork.xlsx!J:J,QUOTIENT(ROW(A1512)-1,3)+2)&lt;&gt;""),
SUBSTITUTE(    artwork.xlsx!$K$1&amp;": '\\n" &amp;
SUBSTITUTE(SUBSTITUTE(SUBSTITUTE(SUBSTITUTE(SUBSTITUTE(INDEX(artwork.xlsx!K:K,QUOTIENT(ROW(A1512)-1,3)+2),"'","\'"),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IF(MOD(ROW(A1512)-1,3)=2,"","")))</f>
        <v/>
      </c>
    </row>
    <row r="1518" spans="1:3" x14ac:dyDescent="0.25">
      <c r="A1518" t="str">
        <f>IF(AND(MOD(ROW(A1513)-1,3)=0,INDEX(artwork.xlsx!G:G,QUOTIENT(ROW(A1513)-1,3)+2)&lt;&gt;""),"/* "&amp;INDEX(artwork.xlsx!G:G,QUOTIENT(ROW(A1513)-1,3)+2)&amp;" */","  ")&amp;
IF(AND(INDEX(artwork.xlsx!F:F,QUOTIENT(ROW(A1513)-1,3)+2)&lt;&gt;""),"/* "&amp;INDEX(artwork.xlsx!F:F,QUOTIENT(ROW(A1513)-1,3)+2)&amp;" */","  ")&amp;IF(AND(ISERROR(MATCH("},",B1518:B$5003,0)), ISERROR(MATCH("    ];",$A$5:A1514,0))),"];","")</f>
        <v xml:space="preserve">    </v>
      </c>
      <c r="B1518" t="str">
        <f t="shared" si="48"/>
        <v>{</v>
      </c>
      <c r="C1518" s="18" t="str">
        <f>IF(AND(MOD(ROW(A1513)-1,3)=0, INDEX(artwork.xlsx!J:J,QUOTIENT(ROW(A1513)-1,3)+2)&lt;&gt;""),
     artwork.xlsx!$H$1&amp;": """ &amp;SUBSTITUTE(INDEX(artwork.xlsx!H:H,QUOTIENT(ROW(A1513)-1,3)+2)," ","") &amp;""",  " &amp;
     artwork.xlsx!$J$1&amp; ": """ &amp; INDEX(artwork.xlsx!J:J,QUOTIENT(ROW(A1513)-1,3)+2) &amp;""",  " &amp;
     artwork.xlsx!$L$1&amp; ": """ &amp; SUBSTITUTE(IF(LEFT(INDEX(artwork.xlsx!L:L,QUOTIENT(ROW(A1513)-1,3)+2),4)="http","",artwork.xlsx!$M$1) &amp; INDEX(artwork.xlsx!L:L,QUOTIENT(ROW(A1513)-1,3)+2),artwork.xlsx!$N$1,"") &amp; """,",
 IF(AND(MOD(ROW(A1513)-1,3)=1,INDEX(artwork.xlsx!J:J,QUOTIENT(ROW(A1513)-1,3)+2)&lt;&gt;""),
SUBSTITUTE(    artwork.xlsx!$K$1&amp;": '\\n" &amp;
SUBSTITUTE(SUBSTITUTE(SUBSTITUTE(SUBSTITUTE(SUBSTITUTE(INDEX(artwork.xlsx!K:K,QUOTIENT(ROW(A1513)-1,3)+2),"'","\'"),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IF(MOD(ROW(A1513)-1,3)=2,"","")))</f>
        <v>id: "sculptor",  frenchName: "Sculptrice",  artwork: "http://wiki.dominionstrategy.com/images/7/79/SculptorArt.jpg",</v>
      </c>
    </row>
    <row r="1519" spans="1:3" ht="135" x14ac:dyDescent="0.25">
      <c r="A1519" t="str">
        <f>IF(AND(MOD(ROW(A1514)-1,3)=0,INDEX(artwork.xlsx!G:G,QUOTIENT(ROW(A1514)-1,3)+2)&lt;&gt;""),"/* "&amp;INDEX(artwork.xlsx!G:G,QUOTIENT(ROW(A1514)-1,3)+2)&amp;" */","  ")&amp;
IF(AND(INDEX(artwork.xlsx!F:F,QUOTIENT(ROW(A1514)-1,3)+2)&lt;&gt;""),"/* "&amp;INDEX(artwork.xlsx!F:F,QUOTIENT(ROW(A1514)-1,3)+2)&amp;" */","  ")&amp;IF(AND(ISERROR(MATCH("},",B1519:B$5003,0)), ISERROR(MATCH("    ];",$A$5:A1518,0))),"];","")</f>
        <v xml:space="preserve">    </v>
      </c>
      <c r="B1519" t="str">
        <f t="shared" si="48"/>
        <v/>
      </c>
      <c r="C1519" s="18" t="str">
        <f>IF(AND(MOD(ROW(A1514)-1,3)=0, INDEX(artwork.xlsx!J:J,QUOTIENT(ROW(A1514)-1,3)+2)&lt;&gt;""),
     artwork.xlsx!$H$1&amp;": """ &amp;SUBSTITUTE(INDEX(artwork.xlsx!H:H,QUOTIENT(ROW(A1514)-1,3)+2)," ","") &amp;""",  " &amp;
     artwork.xlsx!$J$1&amp; ": """ &amp; INDEX(artwork.xlsx!J:J,QUOTIENT(ROW(A1514)-1,3)+2) &amp;""",  " &amp;
     artwork.xlsx!$L$1&amp; ": """ &amp; SUBSTITUTE(IF(LEFT(INDEX(artwork.xlsx!L:L,QUOTIENT(ROW(A1514)-1,3)+2),4)="http","",artwork.xlsx!$M$1) &amp; INDEX(artwork.xlsx!L:L,QUOTIENT(ROW(A1514)-1,3)+2),artwork.xlsx!$N$1,"") &amp; """,",
 IF(AND(MOD(ROW(A1514)-1,3)=1,INDEX(artwork.xlsx!J:J,QUOTIENT(ROW(A1514)-1,3)+2)&lt;&gt;""),
SUBSTITUTE(    artwork.xlsx!$K$1&amp;": '\\n" &amp;
SUBSTITUTE(SUBSTITUTE(SUBSTITUTE(SUBSTITUTE(SUBSTITUTE(INDEX(artwork.xlsx!K:K,QUOTIENT(ROW(A1514)-1,3)+2),"'","\'"),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IF(MOD(ROW(A1514)-1,3)=2,"","")))</f>
        <v>text_html: '\
&lt;div class="card-text" style="top:47px;"&gt;&lt;div style="position:relative; top:10px;"&gt;&lt;div style="line-height:28px;"&gt;\
&lt;div style="display:inline;"&gt;&lt;div style="display:inline; font-size:25px;"&gt;Recevez en main une carte&lt;/div&gt;&lt;/div&gt;&lt;br&gt;\
&lt;div style="display:inline;"&gt;&lt;div style="display:inline; font-size:25px;"&gt;coûtant jusqu\'à      . Si c\'est&lt;/div&gt;&lt;/div&gt;&lt;br&gt;\
&lt;div style="display:inline;"&gt;&lt;div style="display:inline; font-size:25px;"&gt;un Trésor, &lt;div style="display: inline; font-weight: bold;"&gt;+1 Villageois&lt;/div&gt;.&lt;/div&gt;&lt;/div&gt;&lt;br&gt;\
&lt;/div&gt;&lt;/div&gt;\
&lt;div class="card-text-coin-icon" style="transform:scale(0.22); top:41px; display: inline;left:165px;"&gt;\
&lt;div class="card-text-coin-text-container" style="display:inline;"&gt;\
&lt;div class="card-text-coin-text" style="color: black; display:inline; top:8px;"&gt;4&lt;/div&gt;&lt;/div&gt;&lt;/div&gt;&lt;/div&gt;'</v>
      </c>
    </row>
    <row r="1520" spans="1:3" x14ac:dyDescent="0.25">
      <c r="A1520" t="str">
        <f>IF(AND(MOD(ROW(A1515)-1,3)=0,INDEX(artwork.xlsx!G:G,QUOTIENT(ROW(A1515)-1,3)+2)&lt;&gt;""),"/* "&amp;INDEX(artwork.xlsx!G:G,QUOTIENT(ROW(A1515)-1,3)+2)&amp;" */","  ")&amp;
IF(AND(INDEX(artwork.xlsx!F:F,QUOTIENT(ROW(A1515)-1,3)+2)&lt;&gt;""),"/* "&amp;INDEX(artwork.xlsx!F:F,QUOTIENT(ROW(A1515)-1,3)+2)&amp;" */","  ")&amp;IF(AND(ISERROR(MATCH("},",B1520:B$5003,0)), ISERROR(MATCH("    ];",$A$5:A1516,0))),"];","")</f>
        <v xml:space="preserve">    </v>
      </c>
      <c r="B1520" t="str">
        <f t="shared" si="48"/>
        <v>},</v>
      </c>
      <c r="C1520" s="18" t="str">
        <f>IF(AND(MOD(ROW(A1515)-1,3)=0, INDEX(artwork.xlsx!J:J,QUOTIENT(ROW(A1515)-1,3)+2)&lt;&gt;""),
     artwork.xlsx!$H$1&amp;": """ &amp;SUBSTITUTE(INDEX(artwork.xlsx!H:H,QUOTIENT(ROW(A1515)-1,3)+2)," ","") &amp;""",  " &amp;
     artwork.xlsx!$J$1&amp; ": """ &amp; INDEX(artwork.xlsx!J:J,QUOTIENT(ROW(A1515)-1,3)+2) &amp;""",  " &amp;
     artwork.xlsx!$L$1&amp; ": """ &amp; SUBSTITUTE(IF(LEFT(INDEX(artwork.xlsx!L:L,QUOTIENT(ROW(A1515)-1,3)+2),4)="http","",artwork.xlsx!$M$1) &amp; INDEX(artwork.xlsx!L:L,QUOTIENT(ROW(A1515)-1,3)+2),artwork.xlsx!$N$1,"") &amp; """,",
 IF(AND(MOD(ROW(A1515)-1,3)=1,INDEX(artwork.xlsx!J:J,QUOTIENT(ROW(A1515)-1,3)+2)&lt;&gt;""),
SUBSTITUTE(    artwork.xlsx!$K$1&amp;": '\\n" &amp;
SUBSTITUTE(SUBSTITUTE(SUBSTITUTE(SUBSTITUTE(SUBSTITUTE(INDEX(artwork.xlsx!K:K,QUOTIENT(ROW(A1515)-1,3)+2),"'","\'"),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IF(MOD(ROW(A1515)-1,3)=2,"","")))</f>
        <v/>
      </c>
    </row>
    <row r="1521" spans="1:22" x14ac:dyDescent="0.25">
      <c r="A1521" t="str">
        <f>IF(AND(MOD(ROW(A1516)-1,3)=0,INDEX(artwork.xlsx!G:G,QUOTIENT(ROW(A1516)-1,3)+2)&lt;&gt;""),"/* "&amp;INDEX(artwork.xlsx!G:G,QUOTIENT(ROW(A1516)-1,3)+2)&amp;" */","  ")&amp;
IF(AND(INDEX(artwork.xlsx!F:F,QUOTIENT(ROW(A1516)-1,3)+2)&lt;&gt;""),"/* "&amp;INDEX(artwork.xlsx!F:F,QUOTIENT(ROW(A1516)-1,3)+2)&amp;" */","  ")&amp;IF(AND(ISERROR(MATCH("},",B1521:B$5003,0)), ISERROR(MATCH("    ];",$A$5:A1517,0))),"];","")</f>
        <v xml:space="preserve">    </v>
      </c>
      <c r="B1521" t="str">
        <f t="shared" si="48"/>
        <v>{</v>
      </c>
      <c r="C1521" s="18" t="str">
        <f>IF(AND(MOD(ROW(A1516)-1,3)=0, INDEX(artwork.xlsx!J:J,QUOTIENT(ROW(A1516)-1,3)+2)&lt;&gt;""),
     artwork.xlsx!$H$1&amp;": """ &amp;SUBSTITUTE(INDEX(artwork.xlsx!H:H,QUOTIENT(ROW(A1516)-1,3)+2)," ","") &amp;""",  " &amp;
     artwork.xlsx!$J$1&amp; ": """ &amp; INDEX(artwork.xlsx!J:J,QUOTIENT(ROW(A1516)-1,3)+2) &amp;""",  " &amp;
     artwork.xlsx!$L$1&amp; ": """ &amp; SUBSTITUTE(IF(LEFT(INDEX(artwork.xlsx!L:L,QUOTIENT(ROW(A1516)-1,3)+2),4)="http","",artwork.xlsx!$M$1) &amp; INDEX(artwork.xlsx!L:L,QUOTIENT(ROW(A1516)-1,3)+2),artwork.xlsx!$N$1,"") &amp; """,",
 IF(AND(MOD(ROW(A1516)-1,3)=1,INDEX(artwork.xlsx!J:J,QUOTIENT(ROW(A1516)-1,3)+2)&lt;&gt;""),
SUBSTITUTE(    artwork.xlsx!$K$1&amp;": '\\n" &amp;
SUBSTITUTE(SUBSTITUTE(SUBSTITUTE(SUBSTITUTE(SUBSTITUTE(INDEX(artwork.xlsx!K:K,QUOTIENT(ROW(A1516)-1,3)+2),"'","\'"),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IF(MOD(ROW(A1516)-1,3)=2,"","")))</f>
        <v>id: "seer",  frenchName: "Prophète",  artwork: "http://wiki.dominionstrategy.com/images/8/85/SeerArt.jpg",</v>
      </c>
    </row>
    <row r="1522" spans="1:22" ht="240" x14ac:dyDescent="0.25">
      <c r="A1522" t="str">
        <f>IF(AND(MOD(ROW(A1517)-1,3)=0,INDEX(artwork.xlsx!G:G,QUOTIENT(ROW(A1517)-1,3)+2)&lt;&gt;""),"/* "&amp;INDEX(artwork.xlsx!G:G,QUOTIENT(ROW(A1517)-1,3)+2)&amp;" */","  ")&amp;
IF(AND(INDEX(artwork.xlsx!F:F,QUOTIENT(ROW(A1517)-1,3)+2)&lt;&gt;""),"/* "&amp;INDEX(artwork.xlsx!F:F,QUOTIENT(ROW(A1517)-1,3)+2)&amp;" */","  ")&amp;IF(AND(ISERROR(MATCH("},",B1522:B$5003,0)), ISERROR(MATCH("    ];",$A$5:A1521,0))),"];","")</f>
        <v xml:space="preserve">    </v>
      </c>
      <c r="B1522" t="str">
        <f t="shared" si="48"/>
        <v/>
      </c>
      <c r="C1522" s="18" t="str">
        <f>IF(AND(MOD(ROW(A1517)-1,3)=0, INDEX(artwork.xlsx!J:J,QUOTIENT(ROW(A1517)-1,3)+2)&lt;&gt;""),
     artwork.xlsx!$H$1&amp;": """ &amp;SUBSTITUTE(INDEX(artwork.xlsx!H:H,QUOTIENT(ROW(A1517)-1,3)+2)," ","") &amp;""",  " &amp;
     artwork.xlsx!$J$1&amp; ": """ &amp; INDEX(artwork.xlsx!J:J,QUOTIENT(ROW(A1517)-1,3)+2) &amp;""",  " &amp;
     artwork.xlsx!$L$1&amp; ": """ &amp; SUBSTITUTE(IF(LEFT(INDEX(artwork.xlsx!L:L,QUOTIENT(ROW(A1517)-1,3)+2),4)="http","",artwork.xlsx!$M$1) &amp; INDEX(artwork.xlsx!L:L,QUOTIENT(ROW(A1517)-1,3)+2),artwork.xlsx!$N$1,"") &amp; """,",
 IF(AND(MOD(ROW(A1517)-1,3)=1,INDEX(artwork.xlsx!J:J,QUOTIENT(ROW(A1517)-1,3)+2)&lt;&gt;""),
SUBSTITUTE(    artwork.xlsx!$K$1&amp;": '\\n" &amp;
SUBSTITUTE(SUBSTITUTE(SUBSTITUTE(SUBSTITUTE(SUBSTITUTE(INDEX(artwork.xlsx!K:K,QUOTIENT(ROW(A1517)-1,3)+2),"'","\'"),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IF(MOD(ROW(A1517)-1,3)=2,"","")))</f>
        <v>text_html: '\
&lt;div class="card-text" style="top:10px;"&gt;&lt;div style="position:relative; top:5px;"&gt;&lt;div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&lt;/div&gt;&lt;/div&gt;&lt;/div&gt;&lt;div style="position:relative; top:5px;"&gt;&lt;div style="line-height:19px;"&gt;\
&lt;div style="display:inline;"&gt;&lt;div style="display:inline; font-size:19px;"&gt;Dévoilez les 3 premières cartes de&lt;/div&gt;&lt;/div&gt;&lt;br&gt;\
&lt;div style="display:inline;"&gt;&lt;div style="display:inline; font-size:19px;"&gt;votre pioche. Prenez en main celles&lt;/div&gt;&lt;/div&gt;&lt;br&gt;\
&lt;div style="display:inline;"&gt;&lt;div style="display:inline; font-size:19px;"&gt;coûtant de      à      . Replacez les&lt;/div&gt;&lt;/div&gt;&lt;br&gt;\
&lt;div style="display:inline;"&gt;&lt;div style="display:inline; font-size:19px;"&gt;autres dans l\'ordre de votre choix.&lt;/div&gt;&lt;/div&gt;&lt;br&gt;\
&lt;/div&gt;&lt;/div&gt;\
&lt;div class="card-text-coin-icon" style="transform:scale(0.19); top:110px; display: inline;left:99px;"&gt;\
&lt;div class="card-text-coin-text-container" style="display:inline;"&gt;\
&lt;div class="card-text-coin-text" style="color: black; display:inline; top:8px;"&gt;2&lt;/div&gt;&lt;/div&gt;&lt;/div&gt;\
&lt;div class="card-text-coin-icon" style="transform:scale(0.19); top:110px; display: inline;left:139px;"&gt;\
&lt;div class="card-text-coin-text-container" style="display:inline;"&gt;\
&lt;div class="card-text-coin-text" style="color: black; display:inline; top:8px;"&gt;4&lt;/div&gt;&lt;/div&gt;&lt;/div&gt;&lt;/div&gt;'</v>
      </c>
    </row>
    <row r="1523" spans="1:22" x14ac:dyDescent="0.25">
      <c r="A1523" t="str">
        <f>IF(AND(MOD(ROW(A1518)-1,3)=0,INDEX(artwork.xlsx!G:G,QUOTIENT(ROW(A1518)-1,3)+2)&lt;&gt;""),"/* "&amp;INDEX(artwork.xlsx!G:G,QUOTIENT(ROW(A1518)-1,3)+2)&amp;" */","  ")&amp;
IF(AND(INDEX(artwork.xlsx!F:F,QUOTIENT(ROW(A1518)-1,3)+2)&lt;&gt;""),"/* "&amp;INDEX(artwork.xlsx!F:F,QUOTIENT(ROW(A1518)-1,3)+2)&amp;" */","  ")&amp;IF(AND(ISERROR(MATCH("},",B1523:B$5003,0)), ISERROR(MATCH("    ];",$A$5:A1519,0))),"];","")</f>
        <v xml:space="preserve">    </v>
      </c>
      <c r="B1523" t="str">
        <f t="shared" si="48"/>
        <v>},</v>
      </c>
      <c r="C1523" s="18" t="str">
        <f>IF(AND(MOD(ROW(A1518)-1,3)=0, INDEX(artwork.xlsx!J:J,QUOTIENT(ROW(A1518)-1,3)+2)&lt;&gt;""),
     artwork.xlsx!$H$1&amp;": """ &amp;SUBSTITUTE(INDEX(artwork.xlsx!H:H,QUOTIENT(ROW(A1518)-1,3)+2)," ","") &amp;""",  " &amp;
     artwork.xlsx!$J$1&amp; ": """ &amp; INDEX(artwork.xlsx!J:J,QUOTIENT(ROW(A1518)-1,3)+2) &amp;""",  " &amp;
     artwork.xlsx!$L$1&amp; ": """ &amp; SUBSTITUTE(IF(LEFT(INDEX(artwork.xlsx!L:L,QUOTIENT(ROW(A1518)-1,3)+2),4)="http","",artwork.xlsx!$M$1) &amp; INDEX(artwork.xlsx!L:L,QUOTIENT(ROW(A1518)-1,3)+2),artwork.xlsx!$N$1,"") &amp; """,",
 IF(AND(MOD(ROW(A1518)-1,3)=1,INDEX(artwork.xlsx!J:J,QUOTIENT(ROW(A1518)-1,3)+2)&lt;&gt;""),
SUBSTITUTE(    artwork.xlsx!$K$1&amp;": '\\n" &amp;
SUBSTITUTE(SUBSTITUTE(SUBSTITUTE(SUBSTITUTE(SUBSTITUTE(INDEX(artwork.xlsx!K:K,QUOTIENT(ROW(A1518)-1,3)+2),"'","\'"),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IF(MOD(ROW(A1518)-1,3)=2,"","")))</f>
        <v/>
      </c>
    </row>
    <row r="1524" spans="1:22" x14ac:dyDescent="0.25">
      <c r="A1524" t="str">
        <f>IF(AND(MOD(ROW(A1519)-1,3)=0,INDEX(artwork.xlsx!G:G,QUOTIENT(ROW(A1519)-1,3)+2)&lt;&gt;""),"/* "&amp;INDEX(artwork.xlsx!G:G,QUOTIENT(ROW(A1519)-1,3)+2)&amp;" */","  ")&amp;
IF(AND(INDEX(artwork.xlsx!F:F,QUOTIENT(ROW(A1519)-1,3)+2)&lt;&gt;""),"/* "&amp;INDEX(artwork.xlsx!F:F,QUOTIENT(ROW(A1519)-1,3)+2)&amp;" */","  ")&amp;IF(AND(ISERROR(MATCH("},",B1524:B$5003,0)), ISERROR(MATCH("    ];",$A$5:A1520,0))),"];","")</f>
        <v xml:space="preserve">    </v>
      </c>
      <c r="B1524" t="str">
        <f t="shared" si="48"/>
        <v>{</v>
      </c>
      <c r="C1524" s="18" t="str">
        <f>IF(AND(MOD(ROW(A1519)-1,3)=0, INDEX(artwork.xlsx!J:J,QUOTIENT(ROW(A1519)-1,3)+2)&lt;&gt;""),
     artwork.xlsx!$H$1&amp;": """ &amp;SUBSTITUTE(INDEX(artwork.xlsx!H:H,QUOTIENT(ROW(A1519)-1,3)+2)," ","") &amp;""",  " &amp;
     artwork.xlsx!$J$1&amp; ": """ &amp; INDEX(artwork.xlsx!J:J,QUOTIENT(ROW(A1519)-1,3)+2) &amp;""",  " &amp;
     artwork.xlsx!$L$1&amp; ": """ &amp; SUBSTITUTE(IF(LEFT(INDEX(artwork.xlsx!L:L,QUOTIENT(ROW(A1519)-1,3)+2),4)="http","",artwork.xlsx!$M$1) &amp; INDEX(artwork.xlsx!L:L,QUOTIENT(ROW(A1519)-1,3)+2),artwork.xlsx!$N$1,"") &amp; """,",
 IF(AND(MOD(ROW(A1519)-1,3)=1,INDEX(artwork.xlsx!J:J,QUOTIENT(ROW(A1519)-1,3)+2)&lt;&gt;""),
SUBSTITUTE(    artwork.xlsx!$K$1&amp;": '\\n" &amp;
SUBSTITUTE(SUBSTITUTE(SUBSTITUTE(SUBSTITUTE(SUBSTITUTE(INDEX(artwork.xlsx!K:K,QUOTIENT(ROW(A1519)-1,3)+2),"'","\'"),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IF(MOD(ROW(A1519)-1,3)=2,"","")))</f>
        <v>id: "spices",  frenchName: "Épices",  artwork: "http://wiki.dominionstrategy.com/images/f/fb/SpicesArt.jpg",</v>
      </c>
    </row>
    <row r="1525" spans="1:22" ht="165" x14ac:dyDescent="0.25">
      <c r="A1525" t="str">
        <f>IF(AND(MOD(ROW(A1520)-1,3)=0,INDEX(artwork.xlsx!G:G,QUOTIENT(ROW(A1520)-1,3)+2)&lt;&gt;""),"/* "&amp;INDEX(artwork.xlsx!G:G,QUOTIENT(ROW(A1520)-1,3)+2)&amp;" */","  ")&amp;
IF(AND(INDEX(artwork.xlsx!F:F,QUOTIENT(ROW(A1520)-1,3)+2)&lt;&gt;""),"/* "&amp;INDEX(artwork.xlsx!F:F,QUOTIENT(ROW(A1520)-1,3)+2)&amp;" */","  ")&amp;IF(AND(ISERROR(MATCH("},",B1525:B$5003,0)), ISERROR(MATCH("    ];",$A$5:A1524,0))),"];","")</f>
        <v xml:space="preserve">    </v>
      </c>
      <c r="B1525" t="str">
        <f t="shared" si="48"/>
        <v/>
      </c>
      <c r="C1525" s="18" t="str">
        <f>IF(AND(MOD(ROW(A1520)-1,3)=0, INDEX(artwork.xlsx!J:J,QUOTIENT(ROW(A1520)-1,3)+2)&lt;&gt;""),
     artwork.xlsx!$H$1&amp;": """ &amp;SUBSTITUTE(INDEX(artwork.xlsx!H:H,QUOTIENT(ROW(A1520)-1,3)+2)," ","") &amp;""",  " &amp;
     artwork.xlsx!$J$1&amp; ": """ &amp; INDEX(artwork.xlsx!J:J,QUOTIENT(ROW(A1520)-1,3)+2) &amp;""",  " &amp;
     artwork.xlsx!$L$1&amp; ": """ &amp; SUBSTITUTE(IF(LEFT(INDEX(artwork.xlsx!L:L,QUOTIENT(ROW(A1520)-1,3)+2),4)="http","",artwork.xlsx!$M$1) &amp; INDEX(artwork.xlsx!L:L,QUOTIENT(ROW(A1520)-1,3)+2),artwork.xlsx!$N$1,"") &amp; """,",
 IF(AND(MOD(ROW(A1520)-1,3)=1,INDEX(artwork.xlsx!J:J,QUOTIENT(ROW(A1520)-1,3)+2)&lt;&gt;""),
SUBSTITUTE(    artwork.xlsx!$K$1&amp;": '\\n" &amp;
SUBSTITUTE(SUBSTITUTE(SUBSTITUTE(SUBSTITUTE(SUBSTITUTE(INDEX(artwork.xlsx!K:K,QUOTIENT(ROW(A1520)-1,3)+2),"'","\'"),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IF(MOD(ROW(A1520)-1,3)=2,"","")))</f>
        <v>text_html: '\
&lt;div class="card-text" style="top:47px;"&gt;&lt;div style="position: relative; left:-25px;top:-30px;"&gt;\
&lt;div class="card-text-coin-icon" style="transform:scale(0.4); top:0px; display: inline;"&gt;\
&lt;div class="card-text-coin-text-container" style="display:inline;"&gt;\
&lt;div class="card-text-coin-text" style="color: black; display:inline; top:8px;"&gt;2&lt;/div&gt;&lt;/div&gt;&lt;/div&gt;&lt;/div&gt;&lt;div style="position:relative; top:25px;"&gt;&lt;div style="font-weight: bold;"&gt;&lt;div style="line-height:28px;"&gt;\
&lt;div style="display:inline;"&gt;&lt;div style="display:inline; font-size:28px;"&gt;+1 Achat&lt;/div&gt;&lt;/div&gt;&lt;br&gt;\
&lt;/div&gt;&lt;/div&gt;&lt;/div&gt;&lt;div class="horizontal-line" style="width:200px; height:3px;margin-top:30px;"&gt;&lt;/div&gt;&lt;div style="position:relative; top:5px;"&gt;&lt;div style="line-height:21px;"&gt;\
&lt;div style="display:inline;"&gt;&lt;div style="display:inline; font-size:21px;"&gt;Quand vous recevez cette carte,&lt;/div&gt;&lt;/div&gt;&lt;br&gt;\
&lt;div style="display:inline;"&gt;&lt;div style="display:inline; font-size:21px;"&gt;&lt;div style="display: inline; font-weight: bold;"&gt;+2 Coffres&lt;/div&gt;.&lt;/div&gt;&lt;/div&gt;&lt;br&gt;\
&lt;/div&gt;&lt;/div&gt;&lt;/div&gt;'</v>
      </c>
    </row>
    <row r="1526" spans="1:22" x14ac:dyDescent="0.25">
      <c r="A1526" t="str">
        <f>IF(AND(MOD(ROW(A1521)-1,3)=0,INDEX(artwork.xlsx!G:G,QUOTIENT(ROW(A1521)-1,3)+2)&lt;&gt;""),"/* "&amp;INDEX(artwork.xlsx!G:G,QUOTIENT(ROW(A1521)-1,3)+2)&amp;" */","  ")&amp;
IF(AND(INDEX(artwork.xlsx!F:F,QUOTIENT(ROW(A1521)-1,3)+2)&lt;&gt;""),"/* "&amp;INDEX(artwork.xlsx!F:F,QUOTIENT(ROW(A1521)-1,3)+2)&amp;" */","  ")&amp;IF(AND(ISERROR(MATCH("},",B1526:B$5003,0)), ISERROR(MATCH("    ];",$A$5:A1522,0))),"];","")</f>
        <v xml:space="preserve">    </v>
      </c>
      <c r="B1526" t="str">
        <f t="shared" si="48"/>
        <v>},</v>
      </c>
      <c r="C1526" s="18" t="str">
        <f>IF(AND(MOD(ROW(A1521)-1,3)=0, INDEX(artwork.xlsx!J:J,QUOTIENT(ROW(A1521)-1,3)+2)&lt;&gt;""),
     artwork.xlsx!$H$1&amp;": """ &amp;SUBSTITUTE(INDEX(artwork.xlsx!H:H,QUOTIENT(ROW(A1521)-1,3)+2)," ","") &amp;""",  " &amp;
     artwork.xlsx!$J$1&amp; ": """ &amp; INDEX(artwork.xlsx!J:J,QUOTIENT(ROW(A1521)-1,3)+2) &amp;""",  " &amp;
     artwork.xlsx!$L$1&amp; ": """ &amp; SUBSTITUTE(IF(LEFT(INDEX(artwork.xlsx!L:L,QUOTIENT(ROW(A1521)-1,3)+2),4)="http","",artwork.xlsx!$M$1) &amp; INDEX(artwork.xlsx!L:L,QUOTIENT(ROW(A1521)-1,3)+2),artwork.xlsx!$N$1,"") &amp; """,",
 IF(AND(MOD(ROW(A1521)-1,3)=1,INDEX(artwork.xlsx!J:J,QUOTIENT(ROW(A1521)-1,3)+2)&lt;&gt;""),
SUBSTITUTE(    artwork.xlsx!$K$1&amp;": '\\n" &amp;
SUBSTITUTE(SUBSTITUTE(SUBSTITUTE(SUBSTITUTE(SUBSTITUTE(INDEX(artwork.xlsx!K:K,QUOTIENT(ROW(A1521)-1,3)+2),"'","\'"),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IF(MOD(ROW(A1521)-1,3)=2,"","")))</f>
        <v/>
      </c>
    </row>
    <row r="1527" spans="1:22" x14ac:dyDescent="0.25">
      <c r="A1527" t="str">
        <f>IF(AND(MOD(ROW(A1522)-1,3)=0,INDEX(artwork.xlsx!G:G,QUOTIENT(ROW(A1522)-1,3)+2)&lt;&gt;""),"/* "&amp;INDEX(artwork.xlsx!G:G,QUOTIENT(ROW(A1522)-1,3)+2)&amp;" */","  ")&amp;
IF(AND(INDEX(artwork.xlsx!F:F,QUOTIENT(ROW(A1522)-1,3)+2)&lt;&gt;""),"/* "&amp;INDEX(artwork.xlsx!F:F,QUOTIENT(ROW(A1522)-1,3)+2)&amp;" */","  ")&amp;IF(AND(ISERROR(MATCH("},",B1527:B$5003,0)), ISERROR(MATCH("    ];",$A$5:A1523,0))),"];","")</f>
        <v xml:space="preserve">    </v>
      </c>
      <c r="B1527" t="str">
        <f t="shared" si="48"/>
        <v>{</v>
      </c>
      <c r="C1527" s="18" t="str">
        <f>IF(AND(MOD(ROW(A1522)-1,3)=0, INDEX(artwork.xlsx!J:J,QUOTIENT(ROW(A1522)-1,3)+2)&lt;&gt;""),
     artwork.xlsx!$H$1&amp;": """ &amp;SUBSTITUTE(INDEX(artwork.xlsx!H:H,QUOTIENT(ROW(A1522)-1,3)+2)," ","") &amp;""",  " &amp;
     artwork.xlsx!$J$1&amp; ": """ &amp; INDEX(artwork.xlsx!J:J,QUOTIENT(ROW(A1522)-1,3)+2) &amp;""",  " &amp;
     artwork.xlsx!$L$1&amp; ": """ &amp; SUBSTITUTE(IF(LEFT(INDEX(artwork.xlsx!L:L,QUOTIENT(ROW(A1522)-1,3)+2),4)="http","",artwork.xlsx!$M$1) &amp; INDEX(artwork.xlsx!L:L,QUOTIENT(ROW(A1522)-1,3)+2),artwork.xlsx!$N$1,"") &amp; """,",
 IF(AND(MOD(ROW(A1522)-1,3)=1,INDEX(artwork.xlsx!J:J,QUOTIENT(ROW(A1522)-1,3)+2)&lt;&gt;""),
SUBSTITUTE(    artwork.xlsx!$K$1&amp;": '\\n" &amp;
SUBSTITUTE(SUBSTITUTE(SUBSTITUTE(SUBSTITUTE(SUBSTITUTE(INDEX(artwork.xlsx!K:K,QUOTIENT(ROW(A1522)-1,3)+2),"'","\'"),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IF(MOD(ROW(A1522)-1,3)=2,"","")))</f>
        <v>id: "swashbuckler",  frenchName: "Bretteuse",  artwork: "http://wiki.dominionstrategy.com/images/f/fd/SwashbucklerArt.jpg",</v>
      </c>
    </row>
    <row r="1528" spans="1:22" ht="135" x14ac:dyDescent="0.25">
      <c r="A1528" t="str">
        <f>IF(AND(MOD(ROW(A1523)-1,3)=0,INDEX(artwork.xlsx!G:G,QUOTIENT(ROW(A1523)-1,3)+2)&lt;&gt;""),"/* "&amp;INDEX(artwork.xlsx!G:G,QUOTIENT(ROW(A1523)-1,3)+2)&amp;" */","  ")&amp;
IF(AND(INDEX(artwork.xlsx!F:F,QUOTIENT(ROW(A1523)-1,3)+2)&lt;&gt;""),"/* "&amp;INDEX(artwork.xlsx!F:F,QUOTIENT(ROW(A1523)-1,3)+2)&amp;" */","  ")&amp;IF(AND(ISERROR(MATCH("},",B1528:B$5003,0)), ISERROR(MATCH("    ];",$A$5:A1527,0))),"];","")</f>
        <v xml:space="preserve">    </v>
      </c>
      <c r="B1528" t="str">
        <f t="shared" si="48"/>
        <v/>
      </c>
      <c r="C1528" s="18" t="str">
        <f>IF(AND(MOD(ROW(A1523)-1,3)=0, INDEX(artwork.xlsx!J:J,QUOTIENT(ROW(A1523)-1,3)+2)&lt;&gt;""),
     artwork.xlsx!$H$1&amp;": """ &amp;SUBSTITUTE(INDEX(artwork.xlsx!H:H,QUOTIENT(ROW(A1523)-1,3)+2)," ","") &amp;""",  " &amp;
     artwork.xlsx!$J$1&amp; ": """ &amp; INDEX(artwork.xlsx!J:J,QUOTIENT(ROW(A1523)-1,3)+2) &amp;""",  " &amp;
     artwork.xlsx!$L$1&amp; ": """ &amp; SUBSTITUTE(IF(LEFT(INDEX(artwork.xlsx!L:L,QUOTIENT(ROW(A1523)-1,3)+2),4)="http","",artwork.xlsx!$M$1) &amp; INDEX(artwork.xlsx!L:L,QUOTIENT(ROW(A1523)-1,3)+2),artwork.xlsx!$N$1,"") &amp; """,",
 IF(AND(MOD(ROW(A1523)-1,3)=1,INDEX(artwork.xlsx!J:J,QUOTIENT(ROW(A1523)-1,3)+2)&lt;&gt;""),
SUBSTITUTE(    artwork.xlsx!$K$1&amp;": '\\n" &amp;
SUBSTITUTE(SUBSTITUTE(SUBSTITUTE(SUBSTITUTE(SUBSTITUTE(INDEX(artwork.xlsx!K:K,QUOTIENT(ROW(A1523)-1,3)+2),"'","\'"),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IF(MOD(ROW(A1523)-1,3)=2,"","")))</f>
        <v>text_html: '\
&lt;div class="card-text" style="top:20px;"&gt;&lt;div style="position:relative; top:10px;"&gt;&lt;div style="font-weight: bold;"&gt;&lt;div style="line-height:28px;"&gt;\
&lt;div style="display:inline;"&gt;&lt;div style="display:inline; font-size:28px;"&gt;+3 Cartes&lt;/div&gt;&lt;/div&gt;&lt;br&gt;\
&lt;/div&gt;&lt;/div&gt;&lt;/div&gt;&lt;div style="position:relative; top:18px;"&gt;&lt;div style="line-height:21px;"&gt;\
&lt;div style="display:inline;"&gt;&lt;div style="display:inline; font-size:21px;"&gt;Si votre défausse n\'est pas vide :&lt;/div&gt;&lt;/div&gt;&lt;br&gt;\
&lt;div style="display:inline;"&gt;&lt;div style="display:inline; font-size:21px;"&gt;&lt;div style="display: inline; font-weight: bold;"&gt;+1 Coffres&lt;/div&gt;, puis si vous avez au&lt;/div&gt;&lt;/div&gt;&lt;br&gt;\
&lt;div style="display:inline;"&gt;&lt;div style="display:inline; font-size:21px;"&gt;moins 4 jetons sur vos Coffres,&lt;/div&gt;&lt;/div&gt;&lt;br&gt;\
&lt;div style="display:inline;"&gt;&lt;div style="display:inline; font-size:21px;"&gt;prenez le Coffre au trésor.&lt;/div&gt;&lt;/div&gt;&lt;br&gt;\
&lt;/div&gt;&lt;/div&gt;&lt;/div&gt;'</v>
      </c>
    </row>
    <row r="1529" spans="1:22" x14ac:dyDescent="0.25">
      <c r="A1529" t="str">
        <f>IF(AND(MOD(ROW(A1524)-1,3)=0,INDEX(artwork.xlsx!G:G,QUOTIENT(ROW(A1524)-1,3)+2)&lt;&gt;""),"/* "&amp;INDEX(artwork.xlsx!G:G,QUOTIENT(ROW(A1524)-1,3)+2)&amp;" */","  ")&amp;
IF(AND(INDEX(artwork.xlsx!F:F,QUOTIENT(ROW(A1524)-1,3)+2)&lt;&gt;""),"/* "&amp;INDEX(artwork.xlsx!F:F,QUOTIENT(ROW(A1524)-1,3)+2)&amp;" */","  ")&amp;IF(AND(ISERROR(MATCH("},",B1529:B$5003,0)), ISERROR(MATCH("    ];",$A$5:A1525,0))),"];","")</f>
        <v xml:space="preserve">    </v>
      </c>
      <c r="B1529" t="str">
        <f t="shared" si="48"/>
        <v>},</v>
      </c>
      <c r="C1529" s="18" t="str">
        <f>IF(AND(MOD(ROW(A1524)-1,3)=0, INDEX(artwork.xlsx!J:J,QUOTIENT(ROW(A1524)-1,3)+2)&lt;&gt;""),
     artwork.xlsx!$H$1&amp;": """ &amp;SUBSTITUTE(INDEX(artwork.xlsx!H:H,QUOTIENT(ROW(A1524)-1,3)+2)," ","") &amp;""",  " &amp;
     artwork.xlsx!$J$1&amp; ": """ &amp; INDEX(artwork.xlsx!J:J,QUOTIENT(ROW(A1524)-1,3)+2) &amp;""",  " &amp;
     artwork.xlsx!$L$1&amp; ": """ &amp; SUBSTITUTE(IF(LEFT(INDEX(artwork.xlsx!L:L,QUOTIENT(ROW(A1524)-1,3)+2),4)="http","",artwork.xlsx!$M$1) &amp; INDEX(artwork.xlsx!L:L,QUOTIENT(ROW(A1524)-1,3)+2),artwork.xlsx!$N$1,"") &amp; """,",
 IF(AND(MOD(ROW(A1524)-1,3)=1,INDEX(artwork.xlsx!J:J,QUOTIENT(ROW(A1524)-1,3)+2)&lt;&gt;""),
SUBSTITUTE(    artwork.xlsx!$K$1&amp;": '\\n" &amp;
SUBSTITUTE(SUBSTITUTE(SUBSTITUTE(SUBSTITUTE(SUBSTITUTE(INDEX(artwork.xlsx!K:K,QUOTIENT(ROW(A1524)-1,3)+2),"'","\'"),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IF(MOD(ROW(A1524)-1,3)=2,"","")))</f>
        <v/>
      </c>
    </row>
    <row r="1530" spans="1:22" x14ac:dyDescent="0.25">
      <c r="A1530" t="str">
        <f>IF(AND(MOD(ROW(A1525)-1,3)=0,INDEX(artwork.xlsx!G:G,QUOTIENT(ROW(A1525)-1,3)+2)&lt;&gt;""),"/* "&amp;INDEX(artwork.xlsx!G:G,QUOTIENT(ROW(A1525)-1,3)+2)&amp;" */","  ")&amp;
IF(AND(INDEX(artwork.xlsx!F:F,QUOTIENT(ROW(A1525)-1,3)+2)&lt;&gt;""),"/* "&amp;INDEX(artwork.xlsx!F:F,QUOTIENT(ROW(A1525)-1,3)+2)&amp;" */","  ")&amp;IF(AND(ISERROR(MATCH("},",B1530:B$5003,0)), ISERROR(MATCH("    ];",$A$5:A1526,0))),"];","")</f>
        <v xml:space="preserve">    </v>
      </c>
      <c r="B1530" t="str">
        <f t="shared" si="48"/>
        <v>{</v>
      </c>
      <c r="C1530" s="18" t="str">
        <f>IF(AND(MOD(ROW(A1525)-1,3)=0, INDEX(artwork.xlsx!J:J,QUOTIENT(ROW(A1525)-1,3)+2)&lt;&gt;""),
     artwork.xlsx!$H$1&amp;": """ &amp;SUBSTITUTE(INDEX(artwork.xlsx!H:H,QUOTIENT(ROW(A1525)-1,3)+2)," ","") &amp;""",  " &amp;
     artwork.xlsx!$J$1&amp; ": """ &amp; INDEX(artwork.xlsx!J:J,QUOTIENT(ROW(A1525)-1,3)+2) &amp;""",  " &amp;
     artwork.xlsx!$L$1&amp; ": """ &amp; SUBSTITUTE(IF(LEFT(INDEX(artwork.xlsx!L:L,QUOTIENT(ROW(A1525)-1,3)+2),4)="http","",artwork.xlsx!$M$1) &amp; INDEX(artwork.xlsx!L:L,QUOTIENT(ROW(A1525)-1,3)+2),artwork.xlsx!$N$1,"") &amp; """,",
 IF(AND(MOD(ROW(A1525)-1,3)=1,INDEX(artwork.xlsx!J:J,QUOTIENT(ROW(A1525)-1,3)+2)&lt;&gt;""),
SUBSTITUTE(    artwork.xlsx!$K$1&amp;": '\\n" &amp;
SUBSTITUTE(SUBSTITUTE(SUBSTITUTE(SUBSTITUTE(SUBSTITUTE(INDEX(artwork.xlsx!K:K,QUOTIENT(ROW(A1525)-1,3)+2),"'","\'"),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IF(MOD(ROW(A1525)-1,3)=2,"","")))</f>
        <v>id: "treasurer",  frenchName: "Trésorière",  artwork: "http://wiki.dominionstrategy.com/images/4/4f/TreasurerArt.jpg",</v>
      </c>
    </row>
    <row r="1531" spans="1:22" ht="180" x14ac:dyDescent="0.25">
      <c r="A1531" t="str">
        <f>IF(AND(MOD(ROW(A1526)-1,3)=0,INDEX(artwork.xlsx!G:G,QUOTIENT(ROW(A1526)-1,3)+2)&lt;&gt;""),"/* "&amp;INDEX(artwork.xlsx!G:G,QUOTIENT(ROW(A1526)-1,3)+2)&amp;" */","  ")&amp;
IF(AND(INDEX(artwork.xlsx!F:F,QUOTIENT(ROW(A1526)-1,3)+2)&lt;&gt;""),"/* "&amp;INDEX(artwork.xlsx!F:F,QUOTIENT(ROW(A1526)-1,3)+2)&amp;" */","  ")&amp;IF(AND(ISERROR(MATCH("},",B1531:B$5003,0)), ISERROR(MATCH("    ];",$A$5:A1530,0))),"];","")</f>
        <v xml:space="preserve">    </v>
      </c>
      <c r="B1531" t="str">
        <f t="shared" si="48"/>
        <v/>
      </c>
      <c r="C1531" s="18" t="str">
        <f>IF(AND(MOD(ROW(A1526)-1,3)=0, INDEX(artwork.xlsx!J:J,QUOTIENT(ROW(A1526)-1,3)+2)&lt;&gt;""),
     artwork.xlsx!$H$1&amp;": """ &amp;SUBSTITUTE(INDEX(artwork.xlsx!H:H,QUOTIENT(ROW(A1526)-1,3)+2)," ","") &amp;""",  " &amp;
     artwork.xlsx!$J$1&amp; ": """ &amp; INDEX(artwork.xlsx!J:J,QUOTIENT(ROW(A1526)-1,3)+2) &amp;""",  " &amp;
     artwork.xlsx!$L$1&amp; ": """ &amp; SUBSTITUTE(IF(LEFT(INDEX(artwork.xlsx!L:L,QUOTIENT(ROW(A1526)-1,3)+2),4)="http","",artwork.xlsx!$M$1) &amp; INDEX(artwork.xlsx!L:L,QUOTIENT(ROW(A1526)-1,3)+2),artwork.xlsx!$N$1,"") &amp; """,",
 IF(AND(MOD(ROW(A1526)-1,3)=1,INDEX(artwork.xlsx!J:J,QUOTIENT(ROW(A1526)-1,3)+2)&lt;&gt;""),
SUBSTITUTE(    artwork.xlsx!$K$1&amp;": '\\n" &amp;
SUBSTITUTE(SUBSTITUTE(SUBSTITUTE(SUBSTITUTE(SUBSTITUTE(INDEX(artwork.xlsx!K:K,QUOTIENT(ROW(A1526)-1,3)+2),"'","\'"),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IF(MOD(ROW(A1526)-1,3)=2,"","")))</f>
        <v>text_html: '\
&lt;div class="card-text" style="top:20px;"&gt;&lt;div style="position:relative; top:5px;"&gt;&lt;div style="font-weight: bold;"&gt;&lt;div style="line-height:28px;"&gt;\
&lt;div style="display:inline;"&gt;&lt;div style="display:inline; font-size:28px;"&gt;+   &lt;/div&gt;&lt;/div&gt;&lt;br&gt;\
&lt;/div&gt;&lt;/div&gt;&lt;/div&gt;&lt;div style="position:relative; top:20px;"&gt;&lt;div style="line-height:20px;"&gt;\
&lt;div style="display:inline;"&gt;&lt;div style="display:inline; font-size:20px;"&gt;Choisisez une option : écartez&lt;/div&gt;&lt;/div&gt;&lt;br&gt;\
&lt;div style="display:inline;"&gt;&lt;div style="display:inline; font-size:20px;"&gt;une carte Trésor de votre main;&lt;/div&gt;&lt;/div&gt;&lt;br&gt;\
&lt;div style="display:inline;"&gt;&lt;div style="display:inline; font-size:20px;"&gt;ou recevez en main une carte&lt;/div&gt;&lt;/div&gt;&lt;br&gt;\
&lt;div style="display:inline;"&gt;&lt;div style="display:inline; font-size:20px;"&gt;Trésor du Rebut; ou prenez la Clé.&lt;/div&gt;&lt;/div&gt;&lt;br&gt;\
&lt;/div&gt;&lt;/div&gt;\
&lt;div class="card-text-coin-icon" style="transform:scale(0.25); top:4px; display: inline;left:142px;"&gt;\
&lt;div class="card-text-coin-text-container" style="display:inline;"&gt;\
&lt;div class="card-text-coin-text" style="color: black; display:inline; top:8px;"&gt;3&lt;/div&gt;&lt;/div&gt;&lt;/div&gt;&lt;/div&gt;'</v>
      </c>
    </row>
    <row r="1532" spans="1:22" x14ac:dyDescent="0.25">
      <c r="A1532" t="str">
        <f>IF(AND(MOD(ROW(A1527)-1,3)=0,INDEX(artwork.xlsx!G:G,QUOTIENT(ROW(A1527)-1,3)+2)&lt;&gt;""),"/* "&amp;INDEX(artwork.xlsx!G:G,QUOTIENT(ROW(A1527)-1,3)+2)&amp;" */","  ")&amp;
IF(AND(INDEX(artwork.xlsx!F:F,QUOTIENT(ROW(A1527)-1,3)+2)&lt;&gt;""),"/* "&amp;INDEX(artwork.xlsx!F:F,QUOTIENT(ROW(A1527)-1,3)+2)&amp;" */","  ")&amp;IF(AND(ISERROR(MATCH("},",B1532:B$5003,0)), ISERROR(MATCH("    ];",$A$5:A1528,0))),"];","")</f>
        <v xml:space="preserve">    </v>
      </c>
      <c r="B1532" t="str">
        <f t="shared" si="48"/>
        <v>},</v>
      </c>
      <c r="C1532" s="18" t="str">
        <f>IF(AND(MOD(ROW(A1527)-1,3)=0, INDEX(artwork.xlsx!J:J,QUOTIENT(ROW(A1527)-1,3)+2)&lt;&gt;""),
     artwork.xlsx!$H$1&amp;": """ &amp;SUBSTITUTE(INDEX(artwork.xlsx!H:H,QUOTIENT(ROW(A1527)-1,3)+2)," ","") &amp;""",  " &amp;
     artwork.xlsx!$J$1&amp; ": """ &amp; INDEX(artwork.xlsx!J:J,QUOTIENT(ROW(A1527)-1,3)+2) &amp;""",  " &amp;
     artwork.xlsx!$L$1&amp; ": """ &amp; SUBSTITUTE(IF(LEFT(INDEX(artwork.xlsx!L:L,QUOTIENT(ROW(A1527)-1,3)+2),4)="http","",artwork.xlsx!$M$1) &amp; INDEX(artwork.xlsx!L:L,QUOTIENT(ROW(A1527)-1,3)+2),artwork.xlsx!$N$1,"") &amp; """,",
 IF(AND(MOD(ROW(A1527)-1,3)=1,INDEX(artwork.xlsx!J:J,QUOTIENT(ROW(A1527)-1,3)+2)&lt;&gt;""),
SUBSTITUTE(    artwork.xlsx!$K$1&amp;": '\\n" &amp;
SUBSTITUTE(SUBSTITUTE(SUBSTITUTE(SUBSTITUTE(SUBSTITUTE(INDEX(artwork.xlsx!K:K,QUOTIENT(ROW(A1527)-1,3)+2),"'","\'"),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IF(MOD(ROW(A1527)-1,3)=2,"","")))</f>
        <v/>
      </c>
    </row>
    <row r="1533" spans="1:22" x14ac:dyDescent="0.25">
      <c r="A1533" t="str">
        <f>IF(AND(MOD(ROW(A1528)-1,3)=0,INDEX(artwork.xlsx!G:G,QUOTIENT(ROW(A1528)-1,3)+2)&lt;&gt;""),"/* "&amp;INDEX(artwork.xlsx!G:G,QUOTIENT(ROW(A1528)-1,3)+2)&amp;" */","  ")&amp;
IF(AND(INDEX(artwork.xlsx!F:F,QUOTIENT(ROW(A1528)-1,3)+2)&lt;&gt;""),"/* "&amp;INDEX(artwork.xlsx!F:F,QUOTIENT(ROW(A1528)-1,3)+2)&amp;" */","  ")&amp;IF(AND(ISERROR(MATCH("},",B1533:B$5003,0)), ISERROR(MATCH("    ];",$A$5:A1529,0))),"];","")</f>
        <v xml:space="preserve">    </v>
      </c>
      <c r="B1533" t="str">
        <f t="shared" si="48"/>
        <v>{</v>
      </c>
      <c r="C1533" s="18" t="str">
        <f>IF(AND(MOD(ROW(A1528)-1,3)=0, INDEX(artwork.xlsx!J:J,QUOTIENT(ROW(A1528)-1,3)+2)&lt;&gt;""),
     artwork.xlsx!$H$1&amp;": """ &amp;SUBSTITUTE(INDEX(artwork.xlsx!H:H,QUOTIENT(ROW(A1528)-1,3)+2)," ","") &amp;""",  " &amp;
     artwork.xlsx!$J$1&amp; ": """ &amp; INDEX(artwork.xlsx!J:J,QUOTIENT(ROW(A1528)-1,3)+2) &amp;""",  " &amp;
     artwork.xlsx!$L$1&amp; ": """ &amp; SUBSTITUTE(IF(LEFT(INDEX(artwork.xlsx!L:L,QUOTIENT(ROW(A1528)-1,3)+2),4)="http","",artwork.xlsx!$M$1) &amp; INDEX(artwork.xlsx!L:L,QUOTIENT(ROW(A1528)-1,3)+2),artwork.xlsx!$N$1,"") &amp; """,",
 IF(AND(MOD(ROW(A1528)-1,3)=1,INDEX(artwork.xlsx!J:J,QUOTIENT(ROW(A1528)-1,3)+2)&lt;&gt;""),
SUBSTITUTE(    artwork.xlsx!$K$1&amp;": '\\n" &amp;
SUBSTITUTE(SUBSTITUTE(SUBSTITUTE(SUBSTITUTE(SUBSTITUTE(INDEX(artwork.xlsx!K:K,QUOTIENT(ROW(A1528)-1,3)+2),"'","\'"),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IF(MOD(ROW(A1528)-1,3)=2,"","")))</f>
        <v>id: "villain",  frenchName: "Scélérat",  artwork: "http://wiki.dominionstrategy.com/images/1/1c/VillainArt.jpg",</v>
      </c>
    </row>
    <row r="1534" spans="1:22" ht="180" x14ac:dyDescent="0.25">
      <c r="A1534" t="str">
        <f>IF(AND(MOD(ROW(A1529)-1,3)=0,INDEX(artwork.xlsx!G:G,QUOTIENT(ROW(A1529)-1,3)+2)&lt;&gt;""),"/* "&amp;INDEX(artwork.xlsx!G:G,QUOTIENT(ROW(A1529)-1,3)+2)&amp;" */","  ")&amp;
IF(AND(INDEX(artwork.xlsx!F:F,QUOTIENT(ROW(A1529)-1,3)+2)&lt;&gt;""),"/* "&amp;INDEX(artwork.xlsx!F:F,QUOTIENT(ROW(A1529)-1,3)+2)&amp;" */","  ")&amp;IF(AND(ISERROR(MATCH("},",B1534:B$5003,0)), ISERROR(MATCH("    ];",$A$5:A1533,0))),"];","")</f>
        <v xml:space="preserve">    </v>
      </c>
      <c r="B1534" t="str">
        <f t="shared" si="48"/>
        <v/>
      </c>
      <c r="C1534" s="18" t="str">
        <f>IF(AND(MOD(ROW(A1529)-1,3)=0, INDEX(artwork.xlsx!J:J,QUOTIENT(ROW(A1529)-1,3)+2)&lt;&gt;""),
     artwork.xlsx!$H$1&amp;": """ &amp;SUBSTITUTE(INDEX(artwork.xlsx!H:H,QUOTIENT(ROW(A1529)-1,3)+2)," ","") &amp;""",  " &amp;
     artwork.xlsx!$J$1&amp; ": """ &amp; INDEX(artwork.xlsx!J:J,QUOTIENT(ROW(A1529)-1,3)+2) &amp;""",  " &amp;
     artwork.xlsx!$L$1&amp; ": """ &amp; SUBSTITUTE(IF(LEFT(INDEX(artwork.xlsx!L:L,QUOTIENT(ROW(A1529)-1,3)+2),4)="http","",artwork.xlsx!$M$1) &amp; INDEX(artwork.xlsx!L:L,QUOTIENT(ROW(A1529)-1,3)+2),artwork.xlsx!$N$1,"") &amp; """,",
 IF(AND(MOD(ROW(A1529)-1,3)=1,INDEX(artwork.xlsx!J:J,QUOTIENT(ROW(A1529)-1,3)+2)&lt;&gt;""),
SUBSTITUTE(    artwork.xlsx!$K$1&amp;": '\\n" &amp;
SUBSTITUTE(SUBSTITUTE(SUBSTITUTE(SUBSTITUTE(SUBSTITUTE(INDEX(artwork.xlsx!K:K,QUOTIENT(ROW(A1529)-1,3)+2),"'","\'"),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IF(MOD(ROW(A1529)-1,3)=2,"","")))</f>
        <v>text_html: '\
&lt;div class="card-text" style="top:20px;"&gt;&lt;div style="position:relative; top:10px;"&gt;&lt;div style="font-weight: bold;"&gt;&lt;div style="line-height:28px;"&gt;\
&lt;div style="display:inline;"&gt;&lt;div style="display:inline; font-size:28px;"&gt;+2 Coffres&lt;/div&gt;&lt;/div&gt;&lt;br&gt;\
&lt;/div&gt;&lt;/div&gt;&lt;/div&gt;&lt;div style="position:relative; top:20px;"&gt;&lt;div style="line-height:20px;"&gt;\
&lt;div style="display:inline;"&gt;&lt;div style="display:inline; font-size:20px;"&gt;Tous vos adversaires ayant au&lt;/div&gt;&lt;/div&gt;&lt;br&gt;\
&lt;div style="display:inline;"&gt;&lt;div style="display:inline; font-size:20px;"&gt;moins 5 cartes en main défaussent&lt;/div&gt;&lt;/div&gt;&lt;br&gt;\
&lt;div style="display:inline;"&gt;&lt;div style="display:inline; font-size:20px;"&gt;une carte coûtant      ou plus (ou&lt;/div&gt;&lt;/div&gt;&lt;br&gt;\
&lt;div style="display:inline;"&gt;&lt;div style="display:inline; font-size:20px;"&gt;à défaut, dévoilent leur main).&lt;/div&gt;&lt;/div&gt;&lt;br&gt;\
&lt;/div&gt;&lt;/div&gt;\
&lt;div class="card-text-coin-icon" style="transform:scale(0.2); top:96px; display: inline;left:152px;"&gt;\
&lt;div class="card-text-coin-text-container" style="display:inline;"&gt;\
&lt;div class="card-text-coin-text" style="color: black; display:inline; top:8px;"&gt;2&lt;/div&gt;&lt;/div&gt;&lt;/div&gt;&lt;/div&gt;'</v>
      </c>
    </row>
    <row r="1535" spans="1:22" x14ac:dyDescent="0.25">
      <c r="A1535" t="str">
        <f>IF(AND(MOD(ROW(A1530)-1,3)=0,INDEX(artwork.xlsx!G:G,QUOTIENT(ROW(A1530)-1,3)+2)&lt;&gt;""),"/* "&amp;INDEX(artwork.xlsx!G:G,QUOTIENT(ROW(A1530)-1,3)+2)&amp;" */","  ")&amp;
IF(AND(INDEX(artwork.xlsx!F:F,QUOTIENT(ROW(A1530)-1,3)+2)&lt;&gt;""),"/* "&amp;INDEX(artwork.xlsx!F:F,QUOTIENT(ROW(A1530)-1,3)+2)&amp;" */","  ")&amp;IF(AND(ISERROR(MATCH("},",B1535:B$5003,0)), ISERROR(MATCH("    ];",$A$5:A1531,0))),"];","")</f>
        <v xml:space="preserve">    </v>
      </c>
      <c r="B1535" t="str">
        <f t="shared" si="48"/>
        <v>},</v>
      </c>
      <c r="C1535" s="18" t="str">
        <f>IF(AND(MOD(ROW(A1530)-1,3)=0, INDEX(artwork.xlsx!J:J,QUOTIENT(ROW(A1530)-1,3)+2)&lt;&gt;""),
     artwork.xlsx!$H$1&amp;": """ &amp;SUBSTITUTE(INDEX(artwork.xlsx!H:H,QUOTIENT(ROW(A1530)-1,3)+2)," ","") &amp;""",  " &amp;
     artwork.xlsx!$J$1&amp; ": """ &amp; INDEX(artwork.xlsx!J:J,QUOTIENT(ROW(A1530)-1,3)+2) &amp;""",  " &amp;
     artwork.xlsx!$L$1&amp; ": """ &amp; SUBSTITUTE(IF(LEFT(INDEX(artwork.xlsx!L:L,QUOTIENT(ROW(A1530)-1,3)+2),4)="http","",artwork.xlsx!$M$1) &amp; INDEX(artwork.xlsx!L:L,QUOTIENT(ROW(A1530)-1,3)+2),artwork.xlsx!$N$1,"") &amp; """,",
 IF(AND(MOD(ROW(A1530)-1,3)=1,INDEX(artwork.xlsx!J:J,QUOTIENT(ROW(A1530)-1,3)+2)&lt;&gt;""),
SUBSTITUTE(    artwork.xlsx!$K$1&amp;": '\\n" &amp;
SUBSTITUTE(SUBSTITUTE(SUBSTITUTE(SUBSTITUTE(SUBSTITUTE(INDEX(artwork.xlsx!K:K,QUOTIENT(ROW(A1530)-1,3)+2),"'","\'"),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IF(MOD(ROW(A1530)-1,3)=2,"","")))</f>
        <v/>
      </c>
    </row>
    <row r="1536" spans="1:22" x14ac:dyDescent="0.25">
      <c r="A1536" t="str">
        <f>IF(AND(MOD(ROW(A1531)-1,3)=0,INDEX(artwork.xlsx!G:G,QUOTIENT(ROW(A1531)-1,3)+2)&lt;&gt;""),"/* "&amp;INDEX(artwork.xlsx!G:G,QUOTIENT(ROW(A1531)-1,3)+2)&amp;" */","  ")&amp;
IF(AND(INDEX(artwork.xlsx!F:F,QUOTIENT(ROW(A1531)-1,3)+2)&lt;&gt;""),"/* "&amp;INDEX(artwork.xlsx!F:F,QUOTIENT(ROW(A1531)-1,3)+2)&amp;" */","  ")&amp;IF(AND(ISERROR(MATCH("},",B1536:B$5003,0)), ISERROR(MATCH("    ];",$A$5:A1532,0))),"];","")</f>
        <v xml:space="preserve">  /* landscape */</v>
      </c>
      <c r="B1536" t="str">
        <f t="shared" si="48"/>
        <v>{</v>
      </c>
      <c r="C1536" s="18" t="str">
        <f>IF(AND(MOD(ROW(A1531)-1,3)=0, INDEX(artwork.xlsx!J:J,QUOTIENT(ROW(A1531)-1,3)+2)&lt;&gt;""),
     artwork.xlsx!$H$1&amp;": """ &amp;SUBSTITUTE(INDEX(artwork.xlsx!H:H,QUOTIENT(ROW(A1531)-1,3)+2)," ","") &amp;""",  " &amp;
     artwork.xlsx!$J$1&amp; ": """ &amp; INDEX(artwork.xlsx!J:J,QUOTIENT(ROW(A1531)-1,3)+2) &amp;""",  " &amp;
     artwork.xlsx!$L$1&amp; ": """ &amp; SUBSTITUTE(IF(LEFT(INDEX(artwork.xlsx!L:L,QUOTIENT(ROW(A1531)-1,3)+2),4)="http","",artwork.xlsx!$M$1) &amp; INDEX(artwork.xlsx!L:L,QUOTIENT(ROW(A1531)-1,3)+2),artwork.xlsx!$N$1,"") &amp; """,",
 IF(AND(MOD(ROW(A1531)-1,3)=1,INDEX(artwork.xlsx!J:J,QUOTIENT(ROW(A1531)-1,3)+2)&lt;&gt;""),
SUBSTITUTE(    artwork.xlsx!$K$1&amp;": '\\n" &amp;
SUBSTITUTE(SUBSTITUTE(SUBSTITUTE(SUBSTITUTE(SUBSTITUTE(INDEX(artwork.xlsx!K:K,QUOTIENT(ROW(A1531)-1,3)+2),"'","\'"),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IF(MOD(ROW(A1531)-1,3)=2,"","")))</f>
        <v>id: "cathedral",  frenchName: "Cathédrale",  artwork: "http://wiki.dominionstrategy.com/images/f/fb/CathedralArt.jpg",</v>
      </c>
      <c r="J1536" t="s">
        <v>1679</v>
      </c>
      <c r="K1536" t="s">
        <v>2312</v>
      </c>
      <c r="U1536" t="str">
        <f>RIGHT(LEFT(K1536,FIND(""",",K1536)-1),LEN(LEFT(K1536,FIND(""",",K1536)-1)) -LEN("id: '"))</f>
        <v>cathedral</v>
      </c>
      <c r="V1536" t="str">
        <f>SUBSTITUTE(LEFT(RIGHT(K1537,LEN(K1537) -LEN("text_html: '")),LEN(RIGHT(K1537,LEN(K1537) -LEN("text_html: '")))-1),"\'","'")</f>
        <v>&lt;div class="landscape-text" style="top:0px;"&gt;&lt;div style="position:relative; top:10px;"&gt;&lt;div style="line-height:22px;"&gt;&lt;div style="display:inline;"&gt;&lt;div style="display:inline; font-size:22px;"&gt;Au début de votre tour,&lt;/div&gt;&lt;/div&gt;&lt;br&gt;&lt;div style="display:inline;"&gt;&lt;div style="display:inline; font-size:22px;"&gt;écartez une carte de votre main.&lt;/div&gt;&lt;/div&gt;&lt;br&gt;&lt;/div&gt;&lt;/div&gt;&lt;/div&gt;</v>
      </c>
    </row>
    <row r="1537" spans="1:22" ht="75" x14ac:dyDescent="0.25">
      <c r="A1537" t="str">
        <f>IF(AND(MOD(ROW(A1532)-1,3)=0,INDEX(artwork.xlsx!G:G,QUOTIENT(ROW(A1532)-1,3)+2)&lt;&gt;""),"/* "&amp;INDEX(artwork.xlsx!G:G,QUOTIENT(ROW(A1532)-1,3)+2)&amp;" */","  ")&amp;
IF(AND(INDEX(artwork.xlsx!F:F,QUOTIENT(ROW(A1532)-1,3)+2)&lt;&gt;""),"/* "&amp;INDEX(artwork.xlsx!F:F,QUOTIENT(ROW(A1532)-1,3)+2)&amp;" */","  ")&amp;IF(AND(ISERROR(MATCH("},",B1537:B$5003,0)), ISERROR(MATCH("    ];",$A$5:A1536,0))),"];","")</f>
        <v xml:space="preserve">  /* landscape */</v>
      </c>
      <c r="B1537" t="str">
        <f t="shared" si="48"/>
        <v/>
      </c>
      <c r="C1537" s="18" t="str">
        <f>IF(AND(MOD(ROW(A1532)-1,3)=0, INDEX(artwork.xlsx!J:J,QUOTIENT(ROW(A1532)-1,3)+2)&lt;&gt;""),
     artwork.xlsx!$H$1&amp;": """ &amp;SUBSTITUTE(INDEX(artwork.xlsx!H:H,QUOTIENT(ROW(A1532)-1,3)+2)," ","") &amp;""",  " &amp;
     artwork.xlsx!$J$1&amp; ": """ &amp; INDEX(artwork.xlsx!J:J,QUOTIENT(ROW(A1532)-1,3)+2) &amp;""",  " &amp;
     artwork.xlsx!$L$1&amp; ": """ &amp; SUBSTITUTE(IF(LEFT(INDEX(artwork.xlsx!L:L,QUOTIENT(ROW(A1532)-1,3)+2),4)="http","",artwork.xlsx!$M$1) &amp; INDEX(artwork.xlsx!L:L,QUOTIENT(ROW(A1532)-1,3)+2),artwork.xlsx!$N$1,"") &amp; """,",
 IF(AND(MOD(ROW(A1532)-1,3)=1,INDEX(artwork.xlsx!J:J,QUOTIENT(ROW(A1532)-1,3)+2)&lt;&gt;""),
SUBSTITUTE(    artwork.xlsx!$K$1&amp;": '\\n" &amp;
SUBSTITUTE(SUBSTITUTE(SUBSTITUTE(SUBSTITUTE(SUBSTITUTE(INDEX(artwork.xlsx!K:K,QUOTIENT(ROW(A1532)-1,3)+2),"'","\'"),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IF(MOD(ROW(A1532)-1,3)=2,"","")))</f>
        <v>text_html: '\
&lt;div class="landscape-text" style="top:0px;"&gt;&lt;div style="position:relative; top:10px;"&gt;&lt;div style="line-height:22px;"&gt;\
&lt;div style="display:inline;"&gt;&lt;div style="display:inline; font-size:22px;"&gt;Au début de votre tour,&lt;/div&gt;&lt;/div&gt;&lt;br&gt;\
&lt;div style="display:inline;"&gt;&lt;div style="display:inline; font-size:22px;"&gt;écartez une carte de votre main.&lt;/div&gt;&lt;/div&gt;&lt;br&gt;\
&lt;/div&gt;&lt;/div&gt;&lt;/div&gt;'</v>
      </c>
      <c r="K1537" t="s">
        <v>2313</v>
      </c>
      <c r="U1537" t="e">
        <f t="shared" ref="U1537:U1539" si="49">RIGHT(LEFT(K1537,FIND(""",",K1537)-1),LEN(LEFT(K1537,FIND(""",",K1537)-1)) -LEN("id: '"))</f>
        <v>#VALUE!</v>
      </c>
      <c r="V1537" t="e">
        <f t="shared" ref="V1537:V1539" si="50">SUBSTITUTE(LEFT(RIGHT(K1538,LEN(K1538) -LEN("text_html: '")),LEN(RIGHT(K1538,LEN(K1538) -LEN("text_html: '")))-1),"\'","'")</f>
        <v>#VALUE!</v>
      </c>
    </row>
    <row r="1538" spans="1:22" x14ac:dyDescent="0.25">
      <c r="A1538" t="str">
        <f>IF(AND(MOD(ROW(A1533)-1,3)=0,INDEX(artwork.xlsx!G:G,QUOTIENT(ROW(A1533)-1,3)+2)&lt;&gt;""),"/* "&amp;INDEX(artwork.xlsx!G:G,QUOTIENT(ROW(A1533)-1,3)+2)&amp;" */","  ")&amp;
IF(AND(INDEX(artwork.xlsx!F:F,QUOTIENT(ROW(A1533)-1,3)+2)&lt;&gt;""),"/* "&amp;INDEX(artwork.xlsx!F:F,QUOTIENT(ROW(A1533)-1,3)+2)&amp;" */","  ")&amp;IF(AND(ISERROR(MATCH("},",B1538:B$5003,0)), ISERROR(MATCH("    ];",$A$5:A1534,0))),"];","")</f>
        <v xml:space="preserve">  /* landscape */</v>
      </c>
      <c r="B1538" t="str">
        <f t="shared" si="48"/>
        <v>},</v>
      </c>
      <c r="C1538" s="18" t="str">
        <f>IF(AND(MOD(ROW(A1533)-1,3)=0, INDEX(artwork.xlsx!J:J,QUOTIENT(ROW(A1533)-1,3)+2)&lt;&gt;""),
     artwork.xlsx!$H$1&amp;": """ &amp;SUBSTITUTE(INDEX(artwork.xlsx!H:H,QUOTIENT(ROW(A1533)-1,3)+2)," ","") &amp;""",  " &amp;
     artwork.xlsx!$J$1&amp; ": """ &amp; INDEX(artwork.xlsx!J:J,QUOTIENT(ROW(A1533)-1,3)+2) &amp;""",  " &amp;
     artwork.xlsx!$L$1&amp; ": """ &amp; SUBSTITUTE(IF(LEFT(INDEX(artwork.xlsx!L:L,QUOTIENT(ROW(A1533)-1,3)+2),4)="http","",artwork.xlsx!$M$1) &amp; INDEX(artwork.xlsx!L:L,QUOTIENT(ROW(A1533)-1,3)+2),artwork.xlsx!$N$1,"") &amp; """,",
 IF(AND(MOD(ROW(A1533)-1,3)=1,INDEX(artwork.xlsx!J:J,QUOTIENT(ROW(A1533)-1,3)+2)&lt;&gt;""),
SUBSTITUTE(    artwork.xlsx!$K$1&amp;": '\\n" &amp;
SUBSTITUTE(SUBSTITUTE(SUBSTITUTE(SUBSTITUTE(SUBSTITUTE(INDEX(artwork.xlsx!K:K,QUOTIENT(ROW(A1533)-1,3)+2),"'","\'"),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IF(MOD(ROW(A1533)-1,3)=2,"","")))</f>
        <v/>
      </c>
      <c r="J1538" t="s">
        <v>2088</v>
      </c>
      <c r="U1538" t="e">
        <f t="shared" si="49"/>
        <v>#VALUE!</v>
      </c>
      <c r="V1538" t="str">
        <f t="shared" si="50"/>
        <v>e",  frenchName: "Porte ",  artwork: "http://wiki.dominionstrategy.com/images/e/e2/City_GateArt.jpg"</v>
      </c>
    </row>
    <row r="1539" spans="1:22" x14ac:dyDescent="0.25">
      <c r="A1539" t="str">
        <f>IF(AND(MOD(ROW(A1534)-1,3)=0,INDEX(artwork.xlsx!G:G,QUOTIENT(ROW(A1534)-1,3)+2)&lt;&gt;""),"/* "&amp;INDEX(artwork.xlsx!G:G,QUOTIENT(ROW(A1534)-1,3)+2)&amp;" */","  ")&amp;
IF(AND(INDEX(artwork.xlsx!F:F,QUOTIENT(ROW(A1534)-1,3)+2)&lt;&gt;""),"/* "&amp;INDEX(artwork.xlsx!F:F,QUOTIENT(ROW(A1534)-1,3)+2)&amp;" */","  ")&amp;IF(AND(ISERROR(MATCH("},",B1539:B$5003,0)), ISERROR(MATCH("    ];",$A$5:A1535,0))),"];","")</f>
        <v xml:space="preserve">  /* landscape */</v>
      </c>
      <c r="B1539" t="str">
        <f t="shared" si="48"/>
        <v>{</v>
      </c>
      <c r="C1539" s="18" t="str">
        <f>IF(AND(MOD(ROW(A1534)-1,3)=0, INDEX(artwork.xlsx!J:J,QUOTIENT(ROW(A1534)-1,3)+2)&lt;&gt;""),
     artwork.xlsx!$H$1&amp;": """ &amp;SUBSTITUTE(INDEX(artwork.xlsx!H:H,QUOTIENT(ROW(A1534)-1,3)+2)," ","") &amp;""",  " &amp;
     artwork.xlsx!$J$1&amp; ": """ &amp; INDEX(artwork.xlsx!J:J,QUOTIENT(ROW(A1534)-1,3)+2) &amp;""",  " &amp;
     artwork.xlsx!$L$1&amp; ": """ &amp; SUBSTITUTE(IF(LEFT(INDEX(artwork.xlsx!L:L,QUOTIENT(ROW(A1534)-1,3)+2),4)="http","",artwork.xlsx!$M$1) &amp; INDEX(artwork.xlsx!L:L,QUOTIENT(ROW(A1534)-1,3)+2),artwork.xlsx!$N$1,"") &amp; """,",
 IF(AND(MOD(ROW(A1534)-1,3)=1,INDEX(artwork.xlsx!J:J,QUOTIENT(ROW(A1534)-1,3)+2)&lt;&gt;""),
SUBSTITUTE(    artwork.xlsx!$K$1&amp;": '\\n" &amp;
SUBSTITUTE(SUBSTITUTE(SUBSTITUTE(SUBSTITUTE(SUBSTITUTE(INDEX(artwork.xlsx!K:K,QUOTIENT(ROW(A1534)-1,3)+2),"'","\'"),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IF(MOD(ROW(A1534)-1,3)=2,"","")))</f>
        <v>id: "citygate",  frenchName: "Porte ",  artwork: "http://wiki.dominionstrategy.com/images/e/e2/City_GateArt.jpg",</v>
      </c>
      <c r="J1539" t="s">
        <v>1679</v>
      </c>
      <c r="K1539" t="s">
        <v>2314</v>
      </c>
      <c r="U1539" t="str">
        <f t="shared" si="49"/>
        <v>citygate</v>
      </c>
      <c r="V1539" t="str">
        <f t="shared" si="50"/>
        <v>&lt;div class="landscape-text" style="top:0px;"&gt;&lt;div style="position:relative; top:10px;"&gt;&lt;div style="line-height:22px;"&gt;&lt;div style="display:inline;"&gt;&lt;div style="display:inline; font-size:22px;"&gt;Au début de votre tour, &lt;div style="display: inline; font-weight: bold;"&gt;+1 Carte&lt;/div&gt;, puis replacez&lt;/div&gt;&lt;/div&gt;&lt;br&gt;&lt;div style="display:inline;"&gt;&lt;div style="display:inline; font-size:22px;"&gt;une carte de votre main sur votre pioche.&lt;/div&gt;&lt;/div&gt;&lt;br&gt;&lt;/div&gt;&lt;/div&gt;&lt;/div&gt;</v>
      </c>
    </row>
    <row r="1540" spans="1:22" ht="75" x14ac:dyDescent="0.25">
      <c r="A1540" t="str">
        <f>IF(AND(MOD(ROW(A1535)-1,3)=0,INDEX(artwork.xlsx!G:G,QUOTIENT(ROW(A1535)-1,3)+2)&lt;&gt;""),"/* "&amp;INDEX(artwork.xlsx!G:G,QUOTIENT(ROW(A1535)-1,3)+2)&amp;" */","  ")&amp;
IF(AND(INDEX(artwork.xlsx!F:F,QUOTIENT(ROW(A1535)-1,3)+2)&lt;&gt;""),"/* "&amp;INDEX(artwork.xlsx!F:F,QUOTIENT(ROW(A1535)-1,3)+2)&amp;" */","  ")&amp;IF(AND(ISERROR(MATCH("},",B1540:B$5003,0)), ISERROR(MATCH("    ];",$A$5:A1539,0))),"];","")</f>
        <v xml:space="preserve">  /* landscape */</v>
      </c>
      <c r="B1540" t="str">
        <f t="shared" si="48"/>
        <v/>
      </c>
      <c r="C1540" s="18" t="str">
        <f>IF(AND(MOD(ROW(A1535)-1,3)=0, INDEX(artwork.xlsx!J:J,QUOTIENT(ROW(A1535)-1,3)+2)&lt;&gt;""),
     artwork.xlsx!$H$1&amp;": """ &amp;SUBSTITUTE(INDEX(artwork.xlsx!H:H,QUOTIENT(ROW(A1535)-1,3)+2)," ","") &amp;""",  " &amp;
     artwork.xlsx!$J$1&amp; ": """ &amp; INDEX(artwork.xlsx!J:J,QUOTIENT(ROW(A1535)-1,3)+2) &amp;""",  " &amp;
     artwork.xlsx!$L$1&amp; ": """ &amp; SUBSTITUTE(IF(LEFT(INDEX(artwork.xlsx!L:L,QUOTIENT(ROW(A1535)-1,3)+2),4)="http","",artwork.xlsx!$M$1) &amp; INDEX(artwork.xlsx!L:L,QUOTIENT(ROW(A1535)-1,3)+2),artwork.xlsx!$N$1,"") &amp; """,",
 IF(AND(MOD(ROW(A1535)-1,3)=1,INDEX(artwork.xlsx!J:J,QUOTIENT(ROW(A1535)-1,3)+2)&lt;&gt;""),
SUBSTITUTE(    artwork.xlsx!$K$1&amp;": '\\n" &amp;
SUBSTITUTE(SUBSTITUTE(SUBSTITUTE(SUBSTITUTE(SUBSTITUTE(INDEX(artwork.xlsx!K:K,QUOTIENT(ROW(A1535)-1,3)+2),"'","\'"),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IF(MOD(ROW(A1535)-1,3)=2,"","")))</f>
        <v>text_html: '\
&lt;div class="landscape-text" style="top:0px;"&gt;&lt;div style="position:relative; top:10px;"&gt;&lt;div style="line-height:22px;"&gt;\
&lt;div style="display:inline;"&gt;&lt;div style="display:inline; font-size:22px;"&gt;Au début de votre tour, &lt;div style="display: inline; font-weight: bold;"&gt;+1 Carte&lt;/div&gt;, puis replacez&lt;/div&gt;&lt;/div&gt;&lt;br&gt;\
&lt;div style="display:inline;"&gt;&lt;div style="display:inline; font-size:22px;"&gt;une carte de votre main sur votre pioche.&lt;/div&gt;&lt;/div&gt;&lt;br&gt;\
&lt;/div&gt;&lt;/div&gt;&lt;/div&gt;'</v>
      </c>
      <c r="K1540" t="s">
        <v>2315</v>
      </c>
      <c r="U1540" t="e">
        <f t="shared" ref="U1540:U1603" si="51">RIGHT(LEFT(K1540,FIND(""",",K1540)-1),LEN(LEFT(K1540,FIND(""",",K1540)-1)) -LEN("id: '"))</f>
        <v>#VALUE!</v>
      </c>
      <c r="V1540" t="e">
        <f t="shared" ref="V1540:V1603" si="52">SUBSTITUTE(LEFT(RIGHT(K1541,LEN(K1541) -LEN("text_html: '")),LEN(RIGHT(K1541,LEN(K1541) -LEN("text_html: '")))-1),"\'","'")</f>
        <v>#VALUE!</v>
      </c>
    </row>
    <row r="1541" spans="1:22" x14ac:dyDescent="0.25">
      <c r="A1541" t="str">
        <f>IF(AND(MOD(ROW(A1536)-1,3)=0,INDEX(artwork.xlsx!G:G,QUOTIENT(ROW(A1536)-1,3)+2)&lt;&gt;""),"/* "&amp;INDEX(artwork.xlsx!G:G,QUOTIENT(ROW(A1536)-1,3)+2)&amp;" */","  ")&amp;
IF(AND(INDEX(artwork.xlsx!F:F,QUOTIENT(ROW(A1536)-1,3)+2)&lt;&gt;""),"/* "&amp;INDEX(artwork.xlsx!F:F,QUOTIENT(ROW(A1536)-1,3)+2)&amp;" */","  ")&amp;IF(AND(ISERROR(MATCH("},",B1541:B$5003,0)), ISERROR(MATCH("    ];",$A$5:A1537,0))),"];","")</f>
        <v xml:space="preserve">  /* landscape */</v>
      </c>
      <c r="B1541" t="str">
        <f t="shared" si="48"/>
        <v>},</v>
      </c>
      <c r="C1541" s="18" t="str">
        <f>IF(AND(MOD(ROW(A1536)-1,3)=0, INDEX(artwork.xlsx!J:J,QUOTIENT(ROW(A1536)-1,3)+2)&lt;&gt;""),
     artwork.xlsx!$H$1&amp;": """ &amp;SUBSTITUTE(INDEX(artwork.xlsx!H:H,QUOTIENT(ROW(A1536)-1,3)+2)," ","") &amp;""",  " &amp;
     artwork.xlsx!$J$1&amp; ": """ &amp; INDEX(artwork.xlsx!J:J,QUOTIENT(ROW(A1536)-1,3)+2) &amp;""",  " &amp;
     artwork.xlsx!$L$1&amp; ": """ &amp; SUBSTITUTE(IF(LEFT(INDEX(artwork.xlsx!L:L,QUOTIENT(ROW(A1536)-1,3)+2),4)="http","",artwork.xlsx!$M$1) &amp; INDEX(artwork.xlsx!L:L,QUOTIENT(ROW(A1536)-1,3)+2),artwork.xlsx!$N$1,"") &amp; """,",
 IF(AND(MOD(ROW(A1536)-1,3)=1,INDEX(artwork.xlsx!J:J,QUOTIENT(ROW(A1536)-1,3)+2)&lt;&gt;""),
SUBSTITUTE(    artwork.xlsx!$K$1&amp;": '\\n" &amp;
SUBSTITUTE(SUBSTITUTE(SUBSTITUTE(SUBSTITUTE(SUBSTITUTE(INDEX(artwork.xlsx!K:K,QUOTIENT(ROW(A1536)-1,3)+2),"'","\'"),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IF(MOD(ROW(A1536)-1,3)=2,"","")))</f>
        <v/>
      </c>
      <c r="J1541" t="s">
        <v>2088</v>
      </c>
      <c r="U1541" t="e">
        <f t="shared" si="51"/>
        <v>#VALUE!</v>
      </c>
      <c r="V1541" t="str">
        <f t="shared" si="52"/>
        <v>",  frenchName: "Spectacle",  artwork: "http://wiki.dominionstrategy.com/images/3/3d/PageantArt.jpg"</v>
      </c>
    </row>
    <row r="1542" spans="1:22" x14ac:dyDescent="0.25">
      <c r="A1542" t="str">
        <f>IF(AND(MOD(ROW(A1537)-1,3)=0,INDEX(artwork.xlsx!G:G,QUOTIENT(ROW(A1537)-1,3)+2)&lt;&gt;""),"/* "&amp;INDEX(artwork.xlsx!G:G,QUOTIENT(ROW(A1537)-1,3)+2)&amp;" */","  ")&amp;
IF(AND(INDEX(artwork.xlsx!F:F,QUOTIENT(ROW(A1537)-1,3)+2)&lt;&gt;""),"/* "&amp;INDEX(artwork.xlsx!F:F,QUOTIENT(ROW(A1537)-1,3)+2)&amp;" */","  ")&amp;IF(AND(ISERROR(MATCH("},",B1542:B$5003,0)), ISERROR(MATCH("    ];",$A$5:A1538,0))),"];","")</f>
        <v xml:space="preserve">  /* landscape */</v>
      </c>
      <c r="B1542" t="str">
        <f t="shared" si="48"/>
        <v>{</v>
      </c>
      <c r="C1542" s="18" t="str">
        <f>IF(AND(MOD(ROW(A1537)-1,3)=0, INDEX(artwork.xlsx!J:J,QUOTIENT(ROW(A1537)-1,3)+2)&lt;&gt;""),
     artwork.xlsx!$H$1&amp;": """ &amp;SUBSTITUTE(INDEX(artwork.xlsx!H:H,QUOTIENT(ROW(A1537)-1,3)+2)," ","") &amp;""",  " &amp;
     artwork.xlsx!$J$1&amp; ": """ &amp; INDEX(artwork.xlsx!J:J,QUOTIENT(ROW(A1537)-1,3)+2) &amp;""",  " &amp;
     artwork.xlsx!$L$1&amp; ": """ &amp; SUBSTITUTE(IF(LEFT(INDEX(artwork.xlsx!L:L,QUOTIENT(ROW(A1537)-1,3)+2),4)="http","",artwork.xlsx!$M$1) &amp; INDEX(artwork.xlsx!L:L,QUOTIENT(ROW(A1537)-1,3)+2),artwork.xlsx!$N$1,"") &amp; """,",
 IF(AND(MOD(ROW(A1537)-1,3)=1,INDEX(artwork.xlsx!J:J,QUOTIENT(ROW(A1537)-1,3)+2)&lt;&gt;""),
SUBSTITUTE(    artwork.xlsx!$K$1&amp;": '\\n" &amp;
SUBSTITUTE(SUBSTITUTE(SUBSTITUTE(SUBSTITUTE(SUBSTITUTE(INDEX(artwork.xlsx!K:K,QUOTIENT(ROW(A1537)-1,3)+2),"'","\'"),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IF(MOD(ROW(A1537)-1,3)=2,"","")))</f>
        <v>id: "pageant",  frenchName: "Spectacle",  artwork: "http://wiki.dominionstrategy.com/images/3/3d/PageantArt.jpg",</v>
      </c>
      <c r="J1542" t="s">
        <v>1679</v>
      </c>
      <c r="K1542" t="s">
        <v>2316</v>
      </c>
      <c r="U1542" t="str">
        <f t="shared" si="51"/>
        <v>pageant</v>
      </c>
      <c r="V1542" t="str">
        <f t="shared" si="52"/>
        <v>&lt;div class="landscape-text" style="top:0px;"&gt;&lt;div style="position:relative; top:10px;"&gt;&lt;div style="line-height:22px;"&gt;&lt;div style="display:inline;"&gt;&lt;div style="display:inline; font-size:22px;"&gt;À la fin de votre phase Achat, vous pouvez&lt;/div&gt;&lt;/div&gt;&lt;br&gt;&lt;div style="display:inline;"&gt;&lt;div style="display:inline; font-size:22px;"&gt;payer       pour &lt;div style="display: inline; font-weight: bold;"&gt;+1 Coffres&lt;/div&gt;.&lt;/div&gt;&lt;/div&gt;&lt;br&gt;&lt;/div&gt;&lt;/div&gt;&lt;div class="card-text-coin-icon" style="transform:scale(0.2); top:36px; display: inline;left:155px;"&gt;&lt;div class="card-text-coin-text-container" style="display:inline;"&gt;&lt;div class="card-text-coin-text" style="color: black; display:inline; top:8px;"&gt;1&lt;/div&gt;&lt;/div&gt;&lt;/div&gt;&lt;/div&gt;</v>
      </c>
    </row>
    <row r="1543" spans="1:22" ht="120" x14ac:dyDescent="0.25">
      <c r="A1543" t="str">
        <f>IF(AND(MOD(ROW(A1538)-1,3)=0,INDEX(artwork.xlsx!G:G,QUOTIENT(ROW(A1538)-1,3)+2)&lt;&gt;""),"/* "&amp;INDEX(artwork.xlsx!G:G,QUOTIENT(ROW(A1538)-1,3)+2)&amp;" */","  ")&amp;
IF(AND(INDEX(artwork.xlsx!F:F,QUOTIENT(ROW(A1538)-1,3)+2)&lt;&gt;""),"/* "&amp;INDEX(artwork.xlsx!F:F,QUOTIENT(ROW(A1538)-1,3)+2)&amp;" */","  ")&amp;IF(AND(ISERROR(MATCH("},",B1543:B$5003,0)), ISERROR(MATCH("    ];",$A$5:A1542,0))),"];","")</f>
        <v xml:space="preserve">  /* landscape */</v>
      </c>
      <c r="B1543" t="str">
        <f t="shared" si="48"/>
        <v/>
      </c>
      <c r="C1543" s="18" t="str">
        <f>IF(AND(MOD(ROW(A1538)-1,3)=0, INDEX(artwork.xlsx!J:J,QUOTIENT(ROW(A1538)-1,3)+2)&lt;&gt;""),
     artwork.xlsx!$H$1&amp;": """ &amp;SUBSTITUTE(INDEX(artwork.xlsx!H:H,QUOTIENT(ROW(A1538)-1,3)+2)," ","") &amp;""",  " &amp;
     artwork.xlsx!$J$1&amp; ": """ &amp; INDEX(artwork.xlsx!J:J,QUOTIENT(ROW(A1538)-1,3)+2) &amp;""",  " &amp;
     artwork.xlsx!$L$1&amp; ": """ &amp; SUBSTITUTE(IF(LEFT(INDEX(artwork.xlsx!L:L,QUOTIENT(ROW(A1538)-1,3)+2),4)="http","",artwork.xlsx!$M$1) &amp; INDEX(artwork.xlsx!L:L,QUOTIENT(ROW(A1538)-1,3)+2),artwork.xlsx!$N$1,"") &amp; """,",
 IF(AND(MOD(ROW(A1538)-1,3)=1,INDEX(artwork.xlsx!J:J,QUOTIENT(ROW(A1538)-1,3)+2)&lt;&gt;""),
SUBSTITUTE(    artwork.xlsx!$K$1&amp;": '\\n" &amp;
SUBSTITUTE(SUBSTITUTE(SUBSTITUTE(SUBSTITUTE(SUBSTITUTE(INDEX(artwork.xlsx!K:K,QUOTIENT(ROW(A1538)-1,3)+2),"'","\'"),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IF(MOD(ROW(A1538)-1,3)=2,"","")))</f>
        <v>text_html: '\
&lt;div class="landscape-text" style="top:0px;"&gt;&lt;div style="position:relative; top:10px;"&gt;&lt;div style="line-height:22px;"&gt;\
&lt;div style="display:inline;"&gt;&lt;div style="display:inline; font-size:22px;"&gt;À la fin de votre phase Achat, vous pouvez&lt;/div&gt;&lt;/div&gt;&lt;br&gt;\
&lt;div style="display:inline;"&gt;&lt;div style="display:inline; font-size:22px;"&gt;payer       pour &lt;div style="display: inline; font-weight: bold;"&gt;+1 Coffres&lt;/div&gt;.&lt;/div&gt;&lt;/div&gt;&lt;br&gt;\
&lt;/div&gt;&lt;/div&gt;\
&lt;div class="card-text-coin-icon" style="transform:scale(0.2); top:36px; display: inline;left:155px;"&gt;\
&lt;div class="card-text-coin-text-container" style="display:inline;"&gt;\
&lt;div class="card-text-coin-text" style="color: black; display:inline; top:8px;"&gt;1&lt;/div&gt;&lt;/div&gt;&lt;/div&gt;&lt;/div&gt;'</v>
      </c>
      <c r="K1543" t="s">
        <v>2317</v>
      </c>
      <c r="U1543" t="e">
        <f t="shared" si="51"/>
        <v>#VALUE!</v>
      </c>
      <c r="V1543" t="e">
        <f t="shared" si="52"/>
        <v>#VALUE!</v>
      </c>
    </row>
    <row r="1544" spans="1:22" x14ac:dyDescent="0.25">
      <c r="A1544" t="str">
        <f>IF(AND(MOD(ROW(A1539)-1,3)=0,INDEX(artwork.xlsx!G:G,QUOTIENT(ROW(A1539)-1,3)+2)&lt;&gt;""),"/* "&amp;INDEX(artwork.xlsx!G:G,QUOTIENT(ROW(A1539)-1,3)+2)&amp;" */","  ")&amp;
IF(AND(INDEX(artwork.xlsx!F:F,QUOTIENT(ROW(A1539)-1,3)+2)&lt;&gt;""),"/* "&amp;INDEX(artwork.xlsx!F:F,QUOTIENT(ROW(A1539)-1,3)+2)&amp;" */","  ")&amp;IF(AND(ISERROR(MATCH("},",B1544:B$5003,0)), ISERROR(MATCH("    ];",$A$5:A1540,0))),"];","")</f>
        <v xml:space="preserve">  /* landscape */</v>
      </c>
      <c r="B1544" t="str">
        <f t="shared" si="48"/>
        <v>},</v>
      </c>
      <c r="C1544" s="18" t="str">
        <f>IF(AND(MOD(ROW(A1539)-1,3)=0, INDEX(artwork.xlsx!J:J,QUOTIENT(ROW(A1539)-1,3)+2)&lt;&gt;""),
     artwork.xlsx!$H$1&amp;": """ &amp;SUBSTITUTE(INDEX(artwork.xlsx!H:H,QUOTIENT(ROW(A1539)-1,3)+2)," ","") &amp;""",  " &amp;
     artwork.xlsx!$J$1&amp; ": """ &amp; INDEX(artwork.xlsx!J:J,QUOTIENT(ROW(A1539)-1,3)+2) &amp;""",  " &amp;
     artwork.xlsx!$L$1&amp; ": """ &amp; SUBSTITUTE(IF(LEFT(INDEX(artwork.xlsx!L:L,QUOTIENT(ROW(A1539)-1,3)+2),4)="http","",artwork.xlsx!$M$1) &amp; INDEX(artwork.xlsx!L:L,QUOTIENT(ROW(A1539)-1,3)+2),artwork.xlsx!$N$1,"") &amp; """,",
 IF(AND(MOD(ROW(A1539)-1,3)=1,INDEX(artwork.xlsx!J:J,QUOTIENT(ROW(A1539)-1,3)+2)&lt;&gt;""),
SUBSTITUTE(    artwork.xlsx!$K$1&amp;": '\\n" &amp;
SUBSTITUTE(SUBSTITUTE(SUBSTITUTE(SUBSTITUTE(SUBSTITUTE(INDEX(artwork.xlsx!K:K,QUOTIENT(ROW(A1539)-1,3)+2),"'","\'"),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IF(MOD(ROW(A1539)-1,3)=2,"","")))</f>
        <v/>
      </c>
      <c r="J1544" t="s">
        <v>2088</v>
      </c>
      <c r="U1544" t="e">
        <f t="shared" si="51"/>
        <v>#VALUE!</v>
      </c>
      <c r="V1544" t="str">
        <f t="shared" si="52"/>
        <v>,  frenchName: "Égouts",  artwork: "http://wiki.dominionstrategy.com/images/e/ec/SewersArt.jpg"</v>
      </c>
    </row>
    <row r="1545" spans="1:22" x14ac:dyDescent="0.25">
      <c r="A1545" t="str">
        <f>IF(AND(MOD(ROW(A1540)-1,3)=0,INDEX(artwork.xlsx!G:G,QUOTIENT(ROW(A1540)-1,3)+2)&lt;&gt;""),"/* "&amp;INDEX(artwork.xlsx!G:G,QUOTIENT(ROW(A1540)-1,3)+2)&amp;" */","  ")&amp;
IF(AND(INDEX(artwork.xlsx!F:F,QUOTIENT(ROW(A1540)-1,3)+2)&lt;&gt;""),"/* "&amp;INDEX(artwork.xlsx!F:F,QUOTIENT(ROW(A1540)-1,3)+2)&amp;" */","  ")&amp;IF(AND(ISERROR(MATCH("},",B1545:B$5003,0)), ISERROR(MATCH("    ];",$A$5:A1541,0))),"];","")</f>
        <v xml:space="preserve">  /* landscape */</v>
      </c>
      <c r="B1545" t="str">
        <f t="shared" si="48"/>
        <v>{</v>
      </c>
      <c r="C1545" s="18" t="str">
        <f>IF(AND(MOD(ROW(A1540)-1,3)=0, INDEX(artwork.xlsx!J:J,QUOTIENT(ROW(A1540)-1,3)+2)&lt;&gt;""),
     artwork.xlsx!$H$1&amp;": """ &amp;SUBSTITUTE(INDEX(artwork.xlsx!H:H,QUOTIENT(ROW(A1540)-1,3)+2)," ","") &amp;""",  " &amp;
     artwork.xlsx!$J$1&amp; ": """ &amp; INDEX(artwork.xlsx!J:J,QUOTIENT(ROW(A1540)-1,3)+2) &amp;""",  " &amp;
     artwork.xlsx!$L$1&amp; ": """ &amp; SUBSTITUTE(IF(LEFT(INDEX(artwork.xlsx!L:L,QUOTIENT(ROW(A1540)-1,3)+2),4)="http","",artwork.xlsx!$M$1) &amp; INDEX(artwork.xlsx!L:L,QUOTIENT(ROW(A1540)-1,3)+2),artwork.xlsx!$N$1,"") &amp; """,",
 IF(AND(MOD(ROW(A1540)-1,3)=1,INDEX(artwork.xlsx!J:J,QUOTIENT(ROW(A1540)-1,3)+2)&lt;&gt;""),
SUBSTITUTE(    artwork.xlsx!$K$1&amp;": '\\n" &amp;
SUBSTITUTE(SUBSTITUTE(SUBSTITUTE(SUBSTITUTE(SUBSTITUTE(INDEX(artwork.xlsx!K:K,QUOTIENT(ROW(A1540)-1,3)+2),"'","\'"),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IF(MOD(ROW(A1540)-1,3)=2,"","")))</f>
        <v>id: "sewers",  frenchName: "Égouts",  artwork: "http://wiki.dominionstrategy.com/images/e/ec/SewersArt.jpg",</v>
      </c>
      <c r="J1545" t="s">
        <v>1679</v>
      </c>
      <c r="K1545" t="s">
        <v>2318</v>
      </c>
      <c r="U1545" t="str">
        <f t="shared" si="51"/>
        <v>sewers</v>
      </c>
      <c r="V1545" t="str">
        <f t="shared" si="52"/>
        <v>&lt;div class="landscape-text" style="top:0px;"&gt;&lt;div style="position:relative; top:10px;"&gt;&lt;div style="line-height:20px;"&gt;&lt;div style="display:inline;"&gt;&lt;div style="display:inline; font-size:20px;"&gt;Quand vous écartez une carte autrement que par ceci,&lt;/div&gt;&lt;/div&gt;&lt;br&gt;&lt;div style="display:inline;"&gt;&lt;div style="display:inline; font-size:20px;"&gt;vous pouvez écarter une carte de votre main.&lt;/div&gt;&lt;/div&gt;&lt;br&gt;&lt;/div&gt;&lt;/div&gt;&lt;/div&gt;</v>
      </c>
    </row>
    <row r="1546" spans="1:22" ht="75" x14ac:dyDescent="0.25">
      <c r="A1546" t="str">
        <f>IF(AND(MOD(ROW(A1541)-1,3)=0,INDEX(artwork.xlsx!G:G,QUOTIENT(ROW(A1541)-1,3)+2)&lt;&gt;""),"/* "&amp;INDEX(artwork.xlsx!G:G,QUOTIENT(ROW(A1541)-1,3)+2)&amp;" */","  ")&amp;
IF(AND(INDEX(artwork.xlsx!F:F,QUOTIENT(ROW(A1541)-1,3)+2)&lt;&gt;""),"/* "&amp;INDEX(artwork.xlsx!F:F,QUOTIENT(ROW(A1541)-1,3)+2)&amp;" */","  ")&amp;IF(AND(ISERROR(MATCH("},",B1546:B$5003,0)), ISERROR(MATCH("    ];",$A$5:A1545,0))),"];","")</f>
        <v xml:space="preserve">  /* landscape */</v>
      </c>
      <c r="B1546" t="str">
        <f t="shared" si="48"/>
        <v/>
      </c>
      <c r="C1546" s="18" t="str">
        <f>IF(AND(MOD(ROW(A1541)-1,3)=0, INDEX(artwork.xlsx!J:J,QUOTIENT(ROW(A1541)-1,3)+2)&lt;&gt;""),
     artwork.xlsx!$H$1&amp;": """ &amp;SUBSTITUTE(INDEX(artwork.xlsx!H:H,QUOTIENT(ROW(A1541)-1,3)+2)," ","") &amp;""",  " &amp;
     artwork.xlsx!$J$1&amp; ": """ &amp; INDEX(artwork.xlsx!J:J,QUOTIENT(ROW(A1541)-1,3)+2) &amp;""",  " &amp;
     artwork.xlsx!$L$1&amp; ": """ &amp; SUBSTITUTE(IF(LEFT(INDEX(artwork.xlsx!L:L,QUOTIENT(ROW(A1541)-1,3)+2),4)="http","",artwork.xlsx!$M$1) &amp; INDEX(artwork.xlsx!L:L,QUOTIENT(ROW(A1541)-1,3)+2),artwork.xlsx!$N$1,"") &amp; """,",
 IF(AND(MOD(ROW(A1541)-1,3)=1,INDEX(artwork.xlsx!J:J,QUOTIENT(ROW(A1541)-1,3)+2)&lt;&gt;""),
SUBSTITUTE(    artwork.xlsx!$K$1&amp;": '\\n" &amp;
SUBSTITUTE(SUBSTITUTE(SUBSTITUTE(SUBSTITUTE(SUBSTITUTE(INDEX(artwork.xlsx!K:K,QUOTIENT(ROW(A1541)-1,3)+2),"'","\'"),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IF(MOD(ROW(A1541)-1,3)=2,"","")))</f>
        <v>text_html: '\
&lt;div class="landscape-text" style="top:0px;"&gt;&lt;div style="position:relative; top:10px;"&gt;&lt;div style="line-height:20px;"&gt;\
&lt;div style="display:inline;"&gt;&lt;div style="display:inline; font-size:20px;"&gt;Quand vous écartez une carte autrement que par ceci,&lt;/div&gt;&lt;/div&gt;&lt;br&gt;\
&lt;div style="display:inline;"&gt;&lt;div style="display:inline; font-size:20px;"&gt;vous pouvez écarter une carte de votre main.&lt;/div&gt;&lt;/div&gt;&lt;br&gt;\
&lt;/div&gt;&lt;/div&gt;&lt;/div&gt;'</v>
      </c>
      <c r="K1546" t="s">
        <v>2319</v>
      </c>
      <c r="U1546" t="e">
        <f t="shared" si="51"/>
        <v>#VALUE!</v>
      </c>
      <c r="V1546" t="e">
        <f t="shared" si="52"/>
        <v>#VALUE!</v>
      </c>
    </row>
    <row r="1547" spans="1:22" x14ac:dyDescent="0.25">
      <c r="A1547" t="str">
        <f>IF(AND(MOD(ROW(A1542)-1,3)=0,INDEX(artwork.xlsx!G:G,QUOTIENT(ROW(A1542)-1,3)+2)&lt;&gt;""),"/* "&amp;INDEX(artwork.xlsx!G:G,QUOTIENT(ROW(A1542)-1,3)+2)&amp;" */","  ")&amp;
IF(AND(INDEX(artwork.xlsx!F:F,QUOTIENT(ROW(A1542)-1,3)+2)&lt;&gt;""),"/* "&amp;INDEX(artwork.xlsx!F:F,QUOTIENT(ROW(A1542)-1,3)+2)&amp;" */","  ")&amp;IF(AND(ISERROR(MATCH("},",B1547:B$5003,0)), ISERROR(MATCH("    ];",$A$5:A1543,0))),"];","")</f>
        <v xml:space="preserve">  /* landscape */</v>
      </c>
      <c r="B1547" t="str">
        <f t="shared" si="48"/>
        <v>},</v>
      </c>
      <c r="C1547" s="18" t="str">
        <f>IF(AND(MOD(ROW(A1542)-1,3)=0, INDEX(artwork.xlsx!J:J,QUOTIENT(ROW(A1542)-1,3)+2)&lt;&gt;""),
     artwork.xlsx!$H$1&amp;": """ &amp;SUBSTITUTE(INDEX(artwork.xlsx!H:H,QUOTIENT(ROW(A1542)-1,3)+2)," ","") &amp;""",  " &amp;
     artwork.xlsx!$J$1&amp; ": """ &amp; INDEX(artwork.xlsx!J:J,QUOTIENT(ROW(A1542)-1,3)+2) &amp;""",  " &amp;
     artwork.xlsx!$L$1&amp; ": """ &amp; SUBSTITUTE(IF(LEFT(INDEX(artwork.xlsx!L:L,QUOTIENT(ROW(A1542)-1,3)+2),4)="http","",artwork.xlsx!$M$1) &amp; INDEX(artwork.xlsx!L:L,QUOTIENT(ROW(A1542)-1,3)+2),artwork.xlsx!$N$1,"") &amp; """,",
 IF(AND(MOD(ROW(A1542)-1,3)=1,INDEX(artwork.xlsx!J:J,QUOTIENT(ROW(A1542)-1,3)+2)&lt;&gt;""),
SUBSTITUTE(    artwork.xlsx!$K$1&amp;": '\\n" &amp;
SUBSTITUTE(SUBSTITUTE(SUBSTITUTE(SUBSTITUTE(SUBSTITUTE(INDEX(artwork.xlsx!K:K,QUOTIENT(ROW(A1542)-1,3)+2),"'","\'"),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IF(MOD(ROW(A1542)-1,3)=2,"","")))</f>
        <v/>
      </c>
      <c r="J1547" t="s">
        <v>2088</v>
      </c>
      <c r="U1547" t="e">
        <f t="shared" si="51"/>
        <v>#VALUE!</v>
      </c>
      <c r="V1547" t="str">
        <f t="shared" si="52"/>
        <v>rt",  frenchName: "Carte céleste",  artwork: "http://wiki.dominionstrategy.com/images/b/bc/Star_ChartArt.jpg"</v>
      </c>
    </row>
    <row r="1548" spans="1:22" x14ac:dyDescent="0.25">
      <c r="A1548" t="str">
        <f>IF(AND(MOD(ROW(A1543)-1,3)=0,INDEX(artwork.xlsx!G:G,QUOTIENT(ROW(A1543)-1,3)+2)&lt;&gt;""),"/* "&amp;INDEX(artwork.xlsx!G:G,QUOTIENT(ROW(A1543)-1,3)+2)&amp;" */","  ")&amp;
IF(AND(INDEX(artwork.xlsx!F:F,QUOTIENT(ROW(A1543)-1,3)+2)&lt;&gt;""),"/* "&amp;INDEX(artwork.xlsx!F:F,QUOTIENT(ROW(A1543)-1,3)+2)&amp;" */","  ")&amp;IF(AND(ISERROR(MATCH("},",B1548:B$5003,0)), ISERROR(MATCH("    ];",$A$5:A1544,0))),"];","")</f>
        <v xml:space="preserve">  /* landscape */</v>
      </c>
      <c r="B1548" t="str">
        <f t="shared" si="48"/>
        <v>{</v>
      </c>
      <c r="C1548" s="18" t="str">
        <f>IF(AND(MOD(ROW(A1543)-1,3)=0, INDEX(artwork.xlsx!J:J,QUOTIENT(ROW(A1543)-1,3)+2)&lt;&gt;""),
     artwork.xlsx!$H$1&amp;": """ &amp;SUBSTITUTE(INDEX(artwork.xlsx!H:H,QUOTIENT(ROW(A1543)-1,3)+2)," ","") &amp;""",  " &amp;
     artwork.xlsx!$J$1&amp; ": """ &amp; INDEX(artwork.xlsx!J:J,QUOTIENT(ROW(A1543)-1,3)+2) &amp;""",  " &amp;
     artwork.xlsx!$L$1&amp; ": """ &amp; SUBSTITUTE(IF(LEFT(INDEX(artwork.xlsx!L:L,QUOTIENT(ROW(A1543)-1,3)+2),4)="http","",artwork.xlsx!$M$1) &amp; INDEX(artwork.xlsx!L:L,QUOTIENT(ROW(A1543)-1,3)+2),artwork.xlsx!$N$1,"") &amp; """,",
 IF(AND(MOD(ROW(A1543)-1,3)=1,INDEX(artwork.xlsx!J:J,QUOTIENT(ROW(A1543)-1,3)+2)&lt;&gt;""),
SUBSTITUTE(    artwork.xlsx!$K$1&amp;": '\\n" &amp;
SUBSTITUTE(SUBSTITUTE(SUBSTITUTE(SUBSTITUTE(SUBSTITUTE(INDEX(artwork.xlsx!K:K,QUOTIENT(ROW(A1543)-1,3)+2),"'","\'"),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IF(MOD(ROW(A1543)-1,3)=2,"","")))</f>
        <v>id: "starchart",  frenchName: "Carte céleste",  artwork: "http://wiki.dominionstrategy.com/images/b/bc/Star_ChartArt.jpg",</v>
      </c>
      <c r="J1548" t="s">
        <v>1679</v>
      </c>
      <c r="K1548" t="s">
        <v>2320</v>
      </c>
      <c r="U1548" t="str">
        <f t="shared" si="51"/>
        <v>starchart</v>
      </c>
      <c r="V1548" t="str">
        <f t="shared" si="52"/>
        <v>&lt;div class="landscape-text" style="top:0px;"&gt;&lt;div style="position:relative; top:10px;"&gt;&lt;div style="line-height:22px;"&gt;&lt;div style="display:inline;"&gt;&lt;div style="display:inline; font-size:22px;"&gt;Quand vous mélangez, vous pouvez choisir&lt;/div&gt;&lt;/div&gt;&lt;br&gt;&lt;div style="display:inline;"&gt;&lt;div style="display:inline; font-size:22px;"&gt;quelle carte vous mettez en haut.&lt;/div&gt;&lt;/div&gt;&lt;br&gt;&lt;/div&gt;&lt;/div&gt;&lt;/div&gt;</v>
      </c>
    </row>
    <row r="1549" spans="1:22" ht="75" x14ac:dyDescent="0.25">
      <c r="A1549" t="str">
        <f>IF(AND(MOD(ROW(A1544)-1,3)=0,INDEX(artwork.xlsx!G:G,QUOTIENT(ROW(A1544)-1,3)+2)&lt;&gt;""),"/* "&amp;INDEX(artwork.xlsx!G:G,QUOTIENT(ROW(A1544)-1,3)+2)&amp;" */","  ")&amp;
IF(AND(INDEX(artwork.xlsx!F:F,QUOTIENT(ROW(A1544)-1,3)+2)&lt;&gt;""),"/* "&amp;INDEX(artwork.xlsx!F:F,QUOTIENT(ROW(A1544)-1,3)+2)&amp;" */","  ")&amp;IF(AND(ISERROR(MATCH("},",B1549:B$5003,0)), ISERROR(MATCH("    ];",$A$5:A1548,0))),"];","")</f>
        <v xml:space="preserve">  /* landscape */</v>
      </c>
      <c r="B1549" t="str">
        <f t="shared" si="48"/>
        <v/>
      </c>
      <c r="C1549" s="18" t="str">
        <f>IF(AND(MOD(ROW(A1544)-1,3)=0, INDEX(artwork.xlsx!J:J,QUOTIENT(ROW(A1544)-1,3)+2)&lt;&gt;""),
     artwork.xlsx!$H$1&amp;": """ &amp;SUBSTITUTE(INDEX(artwork.xlsx!H:H,QUOTIENT(ROW(A1544)-1,3)+2)," ","") &amp;""",  " &amp;
     artwork.xlsx!$J$1&amp; ": """ &amp; INDEX(artwork.xlsx!J:J,QUOTIENT(ROW(A1544)-1,3)+2) &amp;""",  " &amp;
     artwork.xlsx!$L$1&amp; ": """ &amp; SUBSTITUTE(IF(LEFT(INDEX(artwork.xlsx!L:L,QUOTIENT(ROW(A1544)-1,3)+2),4)="http","",artwork.xlsx!$M$1) &amp; INDEX(artwork.xlsx!L:L,QUOTIENT(ROW(A1544)-1,3)+2),artwork.xlsx!$N$1,"") &amp; """,",
 IF(AND(MOD(ROW(A1544)-1,3)=1,INDEX(artwork.xlsx!J:J,QUOTIENT(ROW(A1544)-1,3)+2)&lt;&gt;""),
SUBSTITUTE(    artwork.xlsx!$K$1&amp;": '\\n" &amp;
SUBSTITUTE(SUBSTITUTE(SUBSTITUTE(SUBSTITUTE(SUBSTITUTE(INDEX(artwork.xlsx!K:K,QUOTIENT(ROW(A1544)-1,3)+2),"'","\'"),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IF(MOD(ROW(A1544)-1,3)=2,"","")))</f>
        <v>text_html: '\
&lt;div class="landscape-text" style="top:0px;"&gt;&lt;div style="position:relative; top:10px;"&gt;&lt;div style="line-height:22px;"&gt;\
&lt;div style="display:inline;"&gt;&lt;div style="display:inline; font-size:22px;"&gt;Quand vous mélangez, vous pouvez choisir&lt;/div&gt;&lt;/div&gt;&lt;br&gt;\
&lt;div style="display:inline;"&gt;&lt;div style="display:inline; font-size:22px;"&gt;quelle carte vous mettez en haut.&lt;/div&gt;&lt;/div&gt;&lt;br&gt;\
&lt;/div&gt;&lt;/div&gt;&lt;/div&gt;'</v>
      </c>
      <c r="K1549" t="s">
        <v>2321</v>
      </c>
      <c r="U1549" t="e">
        <f t="shared" si="51"/>
        <v>#VALUE!</v>
      </c>
      <c r="V1549" t="e">
        <f t="shared" si="52"/>
        <v>#VALUE!</v>
      </c>
    </row>
    <row r="1550" spans="1:22" x14ac:dyDescent="0.25">
      <c r="A1550" t="str">
        <f>IF(AND(MOD(ROW(A1545)-1,3)=0,INDEX(artwork.xlsx!G:G,QUOTIENT(ROW(A1545)-1,3)+2)&lt;&gt;""),"/* "&amp;INDEX(artwork.xlsx!G:G,QUOTIENT(ROW(A1545)-1,3)+2)&amp;" */","  ")&amp;
IF(AND(INDEX(artwork.xlsx!F:F,QUOTIENT(ROW(A1545)-1,3)+2)&lt;&gt;""),"/* "&amp;INDEX(artwork.xlsx!F:F,QUOTIENT(ROW(A1545)-1,3)+2)&amp;" */","  ")&amp;IF(AND(ISERROR(MATCH("},",B1550:B$5003,0)), ISERROR(MATCH("    ];",$A$5:A1546,0))),"];","")</f>
        <v xml:space="preserve">  /* landscape */</v>
      </c>
      <c r="B1550" t="str">
        <f t="shared" si="48"/>
        <v>},</v>
      </c>
      <c r="C1550" s="18" t="str">
        <f>IF(AND(MOD(ROW(A1545)-1,3)=0, INDEX(artwork.xlsx!J:J,QUOTIENT(ROW(A1545)-1,3)+2)&lt;&gt;""),
     artwork.xlsx!$H$1&amp;": """ &amp;SUBSTITUTE(INDEX(artwork.xlsx!H:H,QUOTIENT(ROW(A1545)-1,3)+2)," ","") &amp;""",  " &amp;
     artwork.xlsx!$J$1&amp; ": """ &amp; INDEX(artwork.xlsx!J:J,QUOTIENT(ROW(A1545)-1,3)+2) &amp;""",  " &amp;
     artwork.xlsx!$L$1&amp; ": """ &amp; SUBSTITUTE(IF(LEFT(INDEX(artwork.xlsx!L:L,QUOTIENT(ROW(A1545)-1,3)+2),4)="http","",artwork.xlsx!$M$1) &amp; INDEX(artwork.xlsx!L:L,QUOTIENT(ROW(A1545)-1,3)+2),artwork.xlsx!$N$1,"") &amp; """,",
 IF(AND(MOD(ROW(A1545)-1,3)=1,INDEX(artwork.xlsx!J:J,QUOTIENT(ROW(A1545)-1,3)+2)&lt;&gt;""),
SUBSTITUTE(    artwork.xlsx!$K$1&amp;": '\\n" &amp;
SUBSTITUTE(SUBSTITUTE(SUBSTITUTE(SUBSTITUTE(SUBSTITUTE(INDEX(artwork.xlsx!K:K,QUOTIENT(ROW(A1545)-1,3)+2),"'","\'"),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IF(MOD(ROW(A1545)-1,3)=2,"","")))</f>
        <v/>
      </c>
      <c r="J1550" t="s">
        <v>2088</v>
      </c>
      <c r="U1550" t="e">
        <f t="shared" si="51"/>
        <v>#VALUE!</v>
      </c>
      <c r="V1550" t="str">
        <f t="shared" si="52"/>
        <v>tion",  frenchName: "Exploration",  artwork: "http://wiki.dominionstrategy.com/images/6/6d/ExplorationArt.jpg"</v>
      </c>
    </row>
    <row r="1551" spans="1:22" x14ac:dyDescent="0.25">
      <c r="A1551" t="str">
        <f>IF(AND(MOD(ROW(A1546)-1,3)=0,INDEX(artwork.xlsx!G:G,QUOTIENT(ROW(A1546)-1,3)+2)&lt;&gt;""),"/* "&amp;INDEX(artwork.xlsx!G:G,QUOTIENT(ROW(A1546)-1,3)+2)&amp;" */","  ")&amp;
IF(AND(INDEX(artwork.xlsx!F:F,QUOTIENT(ROW(A1546)-1,3)+2)&lt;&gt;""),"/* "&amp;INDEX(artwork.xlsx!F:F,QUOTIENT(ROW(A1546)-1,3)+2)&amp;" */","  ")&amp;IF(AND(ISERROR(MATCH("},",B1551:B$5003,0)), ISERROR(MATCH("    ];",$A$5:A1547,0))),"];","")</f>
        <v xml:space="preserve">  /* landscape */</v>
      </c>
      <c r="B1551" t="str">
        <f t="shared" ref="B1551:B1614" si="53">IF(AND(C1550&lt;&gt;"",MOD(ROW(A1549)-1,3)=2),"},","")&amp;IF(AND(C1551&lt;&gt;"",MOD(ROW(A1546)-1,3)=0),"{","")</f>
        <v>{</v>
      </c>
      <c r="C1551" s="18" t="str">
        <f>IF(AND(MOD(ROW(A1546)-1,3)=0, INDEX(artwork.xlsx!J:J,QUOTIENT(ROW(A1546)-1,3)+2)&lt;&gt;""),
     artwork.xlsx!$H$1&amp;": """ &amp;SUBSTITUTE(INDEX(artwork.xlsx!H:H,QUOTIENT(ROW(A1546)-1,3)+2)," ","") &amp;""",  " &amp;
     artwork.xlsx!$J$1&amp; ": """ &amp; INDEX(artwork.xlsx!J:J,QUOTIENT(ROW(A1546)-1,3)+2) &amp;""",  " &amp;
     artwork.xlsx!$L$1&amp; ": """ &amp; SUBSTITUTE(IF(LEFT(INDEX(artwork.xlsx!L:L,QUOTIENT(ROW(A1546)-1,3)+2),4)="http","",artwork.xlsx!$M$1) &amp; INDEX(artwork.xlsx!L:L,QUOTIENT(ROW(A1546)-1,3)+2),artwork.xlsx!$N$1,"") &amp; """,",
 IF(AND(MOD(ROW(A1546)-1,3)=1,INDEX(artwork.xlsx!J:J,QUOTIENT(ROW(A1546)-1,3)+2)&lt;&gt;""),
SUBSTITUTE(    artwork.xlsx!$K$1&amp;": '\\n" &amp;
SUBSTITUTE(SUBSTITUTE(SUBSTITUTE(SUBSTITUTE(SUBSTITUTE(INDEX(artwork.xlsx!K:K,QUOTIENT(ROW(A1546)-1,3)+2),"'","\'"),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IF(MOD(ROW(A1546)-1,3)=2,"","")))</f>
        <v>id: "exploration",  frenchName: "Exploration",  artwork: "http://wiki.dominionstrategy.com/images/6/6d/ExplorationArt.jpg",</v>
      </c>
      <c r="J1551" t="s">
        <v>1679</v>
      </c>
      <c r="K1551" t="s">
        <v>2322</v>
      </c>
      <c r="U1551" t="str">
        <f t="shared" si="51"/>
        <v>exploration</v>
      </c>
      <c r="V1551" t="str">
        <f t="shared" si="52"/>
        <v>&lt;div class="landscape-text" style="top:0px;"&gt;&lt;div style="position:relative; top:10px;"&gt;&lt;div style="line-height:22px;"&gt;&lt;div style="display:inline;"&gt;&lt;div style="display:inline; font-size:22px;"&gt;À la fin de votre phase Achat, si vous n'avez pas&lt;/div&gt;&lt;/div&gt;&lt;br&gt;&lt;div style="display:inline;"&gt;&lt;div style="display:inline; font-size:22px;"&gt;acheté de carte, &lt;div style="display: inline; font-weight: bold;"&gt;+1 Coffres&lt;/div&gt; et &lt;div style="display: inline; font-weight: bold;"&gt;+1 Villageois&lt;/div&gt;.&lt;/div&gt;&lt;/div&gt;&lt;br&gt;&lt;/div&gt;&lt;/div&gt;&lt;/div&gt;</v>
      </c>
    </row>
    <row r="1552" spans="1:22" ht="90" x14ac:dyDescent="0.25">
      <c r="A1552" t="str">
        <f>IF(AND(MOD(ROW(A1547)-1,3)=0,INDEX(artwork.xlsx!G:G,QUOTIENT(ROW(A1547)-1,3)+2)&lt;&gt;""),"/* "&amp;INDEX(artwork.xlsx!G:G,QUOTIENT(ROW(A1547)-1,3)+2)&amp;" */","  ")&amp;
IF(AND(INDEX(artwork.xlsx!F:F,QUOTIENT(ROW(A1547)-1,3)+2)&lt;&gt;""),"/* "&amp;INDEX(artwork.xlsx!F:F,QUOTIENT(ROW(A1547)-1,3)+2)&amp;" */","  ")&amp;IF(AND(ISERROR(MATCH("},",B1552:B$5003,0)), ISERROR(MATCH("    ];",$A$5:A1551,0))),"];","")</f>
        <v xml:space="preserve">  /* landscape */</v>
      </c>
      <c r="B1552" t="str">
        <f t="shared" si="53"/>
        <v/>
      </c>
      <c r="C1552" s="18" t="str">
        <f>IF(AND(MOD(ROW(A1547)-1,3)=0, INDEX(artwork.xlsx!J:J,QUOTIENT(ROW(A1547)-1,3)+2)&lt;&gt;""),
     artwork.xlsx!$H$1&amp;": """ &amp;SUBSTITUTE(INDEX(artwork.xlsx!H:H,QUOTIENT(ROW(A1547)-1,3)+2)," ","") &amp;""",  " &amp;
     artwork.xlsx!$J$1&amp; ": """ &amp; INDEX(artwork.xlsx!J:J,QUOTIENT(ROW(A1547)-1,3)+2) &amp;""",  " &amp;
     artwork.xlsx!$L$1&amp; ": """ &amp; SUBSTITUTE(IF(LEFT(INDEX(artwork.xlsx!L:L,QUOTIENT(ROW(A1547)-1,3)+2),4)="http","",artwork.xlsx!$M$1) &amp; INDEX(artwork.xlsx!L:L,QUOTIENT(ROW(A1547)-1,3)+2),artwork.xlsx!$N$1,"") &amp; """,",
 IF(AND(MOD(ROW(A1547)-1,3)=1,INDEX(artwork.xlsx!J:J,QUOTIENT(ROW(A1547)-1,3)+2)&lt;&gt;""),
SUBSTITUTE(    artwork.xlsx!$K$1&amp;": '\\n" &amp;
SUBSTITUTE(SUBSTITUTE(SUBSTITUTE(SUBSTITUTE(SUBSTITUTE(INDEX(artwork.xlsx!K:K,QUOTIENT(ROW(A1547)-1,3)+2),"'","\'"),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IF(MOD(ROW(A1547)-1,3)=2,"","")))</f>
        <v>text_html: '\
&lt;div class="landscape-text" style="top:0px;"&gt;&lt;div style="position:relative; top:10px;"&gt;&lt;div style="line-height:22px;"&gt;\
&lt;div style="display:inline;"&gt;&lt;div style="display:inline; font-size:22px;"&gt;À la fin de votre phase Achat, si vous n\'avez pas&lt;/div&gt;&lt;/div&gt;&lt;br&gt;\
&lt;div style="display:inline;"&gt;&lt;div style="display:inline; font-size:22px;"&gt;acheté de carte, &lt;div style="display: inline; font-weight: bold;"&gt;+1 Coffres&lt;/div&gt; et &lt;div style="display: inline; font-weight: bold;"&gt;+1 Villageois&lt;/div&gt;.&lt;/div&gt;&lt;/div&gt;&lt;br&gt;\
&lt;/div&gt;&lt;/div&gt;&lt;/div&gt;'</v>
      </c>
      <c r="K1552" t="s">
        <v>2323</v>
      </c>
      <c r="U1552" t="e">
        <f t="shared" si="51"/>
        <v>#VALUE!</v>
      </c>
      <c r="V1552" t="e">
        <f t="shared" si="52"/>
        <v>#VALUE!</v>
      </c>
    </row>
    <row r="1553" spans="1:22" x14ac:dyDescent="0.25">
      <c r="A1553" t="str">
        <f>IF(AND(MOD(ROW(A1548)-1,3)=0,INDEX(artwork.xlsx!G:G,QUOTIENT(ROW(A1548)-1,3)+2)&lt;&gt;""),"/* "&amp;INDEX(artwork.xlsx!G:G,QUOTIENT(ROW(A1548)-1,3)+2)&amp;" */","  ")&amp;
IF(AND(INDEX(artwork.xlsx!F:F,QUOTIENT(ROW(A1548)-1,3)+2)&lt;&gt;""),"/* "&amp;INDEX(artwork.xlsx!F:F,QUOTIENT(ROW(A1548)-1,3)+2)&amp;" */","  ")&amp;IF(AND(ISERROR(MATCH("},",B1553:B$5003,0)), ISERROR(MATCH("    ];",$A$5:A1549,0))),"];","")</f>
        <v xml:space="preserve">  /* landscape */</v>
      </c>
      <c r="B1553" t="str">
        <f t="shared" si="53"/>
        <v>},</v>
      </c>
      <c r="C1553" s="18" t="str">
        <f>IF(AND(MOD(ROW(A1548)-1,3)=0, INDEX(artwork.xlsx!J:J,QUOTIENT(ROW(A1548)-1,3)+2)&lt;&gt;""),
     artwork.xlsx!$H$1&amp;": """ &amp;SUBSTITUTE(INDEX(artwork.xlsx!H:H,QUOTIENT(ROW(A1548)-1,3)+2)," ","") &amp;""",  " &amp;
     artwork.xlsx!$J$1&amp; ": """ &amp; INDEX(artwork.xlsx!J:J,QUOTIENT(ROW(A1548)-1,3)+2) &amp;""",  " &amp;
     artwork.xlsx!$L$1&amp; ": """ &amp; SUBSTITUTE(IF(LEFT(INDEX(artwork.xlsx!L:L,QUOTIENT(ROW(A1548)-1,3)+2),4)="http","",artwork.xlsx!$M$1) &amp; INDEX(artwork.xlsx!L:L,QUOTIENT(ROW(A1548)-1,3)+2),artwork.xlsx!$N$1,"") &amp; """,",
 IF(AND(MOD(ROW(A1548)-1,3)=1,INDEX(artwork.xlsx!J:J,QUOTIENT(ROW(A1548)-1,3)+2)&lt;&gt;""),
SUBSTITUTE(    artwork.xlsx!$K$1&amp;": '\\n" &amp;
SUBSTITUTE(SUBSTITUTE(SUBSTITUTE(SUBSTITUTE(SUBSTITUTE(INDEX(artwork.xlsx!K:K,QUOTIENT(ROW(A1548)-1,3)+2),"'","\'"),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IF(MOD(ROW(A1548)-1,3)=2,"","")))</f>
        <v/>
      </c>
      <c r="J1553" t="s">
        <v>2088</v>
      </c>
      <c r="U1553" t="e">
        <f t="shared" si="51"/>
        <v>#VALUE!</v>
      </c>
      <c r="V1553" t="str">
        <f t="shared" si="52"/>
        <v xml:space="preserve"> frenchName: "Foire",  artwork: "http://wiki.dominionstrategy.com/images/1/1e/Animal_FairArt.jpg"</v>
      </c>
    </row>
    <row r="1554" spans="1:22" x14ac:dyDescent="0.25">
      <c r="A1554" t="str">
        <f>IF(AND(MOD(ROW(A1549)-1,3)=0,INDEX(artwork.xlsx!G:G,QUOTIENT(ROW(A1549)-1,3)+2)&lt;&gt;""),"/* "&amp;INDEX(artwork.xlsx!G:G,QUOTIENT(ROW(A1549)-1,3)+2)&amp;" */","  ")&amp;
IF(AND(INDEX(artwork.xlsx!F:F,QUOTIENT(ROW(A1549)-1,3)+2)&lt;&gt;""),"/* "&amp;INDEX(artwork.xlsx!F:F,QUOTIENT(ROW(A1549)-1,3)+2)&amp;" */","  ")&amp;IF(AND(ISERROR(MATCH("},",B1554:B$5003,0)), ISERROR(MATCH("    ];",$A$5:A1550,0))),"];","")</f>
        <v xml:space="preserve">  /* landscape */</v>
      </c>
      <c r="B1554" t="str">
        <f t="shared" si="53"/>
        <v>{</v>
      </c>
      <c r="C1554" s="18" t="str">
        <f>IF(AND(MOD(ROW(A1549)-1,3)=0, INDEX(artwork.xlsx!J:J,QUOTIENT(ROW(A1549)-1,3)+2)&lt;&gt;""),
     artwork.xlsx!$H$1&amp;": """ &amp;SUBSTITUTE(INDEX(artwork.xlsx!H:H,QUOTIENT(ROW(A1549)-1,3)+2)," ","") &amp;""",  " &amp;
     artwork.xlsx!$J$1&amp; ": """ &amp; INDEX(artwork.xlsx!J:J,QUOTIENT(ROW(A1549)-1,3)+2) &amp;""",  " &amp;
     artwork.xlsx!$L$1&amp; ": """ &amp; SUBSTITUTE(IF(LEFT(INDEX(artwork.xlsx!L:L,QUOTIENT(ROW(A1549)-1,3)+2),4)="http","",artwork.xlsx!$M$1) &amp; INDEX(artwork.xlsx!L:L,QUOTIENT(ROW(A1549)-1,3)+2),artwork.xlsx!$N$1,"") &amp; """,",
 IF(AND(MOD(ROW(A1549)-1,3)=1,INDEX(artwork.xlsx!J:J,QUOTIENT(ROW(A1549)-1,3)+2)&lt;&gt;""),
SUBSTITUTE(    artwork.xlsx!$K$1&amp;": '\\n" &amp;
SUBSTITUTE(SUBSTITUTE(SUBSTITUTE(SUBSTITUTE(SUBSTITUTE(INDEX(artwork.xlsx!K:K,QUOTIENT(ROW(A1549)-1,3)+2),"'","\'"),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IF(MOD(ROW(A1549)-1,3)=2,"","")))</f>
        <v>id: "fair",  frenchName: "Foire",  artwork: "http://wiki.dominionstrategy.com/images/a/a7/FairArt.jpg",</v>
      </c>
      <c r="J1554" t="s">
        <v>1679</v>
      </c>
      <c r="K1554" t="s">
        <v>2324</v>
      </c>
      <c r="U1554" t="str">
        <f t="shared" si="51"/>
        <v>fair</v>
      </c>
      <c r="V1554" t="str">
        <f t="shared" si="52"/>
        <v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Achat&lt;/div&gt;.&lt;/div&gt;&lt;/div&gt;&lt;br&gt;&lt;/div&gt;&lt;/div&gt;&lt;/div&gt;</v>
      </c>
    </row>
    <row r="1555" spans="1:22" ht="60" x14ac:dyDescent="0.25">
      <c r="A1555" t="str">
        <f>IF(AND(MOD(ROW(A1550)-1,3)=0,INDEX(artwork.xlsx!G:G,QUOTIENT(ROW(A1550)-1,3)+2)&lt;&gt;""),"/* "&amp;INDEX(artwork.xlsx!G:G,QUOTIENT(ROW(A1550)-1,3)+2)&amp;" */","  ")&amp;
IF(AND(INDEX(artwork.xlsx!F:F,QUOTIENT(ROW(A1550)-1,3)+2)&lt;&gt;""),"/* "&amp;INDEX(artwork.xlsx!F:F,QUOTIENT(ROW(A1550)-1,3)+2)&amp;" */","  ")&amp;IF(AND(ISERROR(MATCH("},",B1555:B$5003,0)), ISERROR(MATCH("    ];",$A$5:A1554,0))),"];","")</f>
        <v xml:space="preserve">  /* landscape */</v>
      </c>
      <c r="B1555" t="str">
        <f t="shared" si="53"/>
        <v/>
      </c>
      <c r="C1555" s="18" t="str">
        <f>IF(AND(MOD(ROW(A1550)-1,3)=0, INDEX(artwork.xlsx!J:J,QUOTIENT(ROW(A1550)-1,3)+2)&lt;&gt;""),
     artwork.xlsx!$H$1&amp;": """ &amp;SUBSTITUTE(INDEX(artwork.xlsx!H:H,QUOTIENT(ROW(A1550)-1,3)+2)," ","") &amp;""",  " &amp;
     artwork.xlsx!$J$1&amp; ": """ &amp; INDEX(artwork.xlsx!J:J,QUOTIENT(ROW(A1550)-1,3)+2) &amp;""",  " &amp;
     artwork.xlsx!$L$1&amp; ": """ &amp; SUBSTITUTE(IF(LEFT(INDEX(artwork.xlsx!L:L,QUOTIENT(ROW(A1550)-1,3)+2),4)="http","",artwork.xlsx!$M$1) &amp; INDEX(artwork.xlsx!L:L,QUOTIENT(ROW(A1550)-1,3)+2),artwork.xlsx!$N$1,"") &amp; """,",
 IF(AND(MOD(ROW(A1550)-1,3)=1,INDEX(artwork.xlsx!J:J,QUOTIENT(ROW(A1550)-1,3)+2)&lt;&gt;""),
SUBSTITUTE(    artwork.xlsx!$K$1&amp;": '\\n" &amp;
SUBSTITUTE(SUBSTITUTE(SUBSTITUTE(SUBSTITUTE(SUBSTITUTE(INDEX(artwork.xlsx!K:K,QUOTIENT(ROW(A1550)-1,3)+2),"'","\'"),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IF(MOD(ROW(A1550)-1,3)=2,"","")))</f>
        <v>text_html: '\
&lt;div class="landscape-text" style="top:14px;"&gt;&lt;div style="position:relative; top:10px;"&gt;&lt;div style="line-height:26px;"&gt;\
&lt;div style="display:inline;"&gt;&lt;div style="display:inline; font-size:26px;"&gt;Au début de votre tour, &lt;div style="display: inline; font-weight: bold;"&gt;+1 Achat&lt;/div&gt;.&lt;/div&gt;&lt;/div&gt;&lt;br&gt;\
&lt;/div&gt;&lt;/div&gt;&lt;/div&gt;'</v>
      </c>
      <c r="K1555" t="s">
        <v>2325</v>
      </c>
      <c r="U1555" t="e">
        <f t="shared" si="51"/>
        <v>#VALUE!</v>
      </c>
      <c r="V1555" t="e">
        <f t="shared" si="52"/>
        <v>#VALUE!</v>
      </c>
    </row>
    <row r="1556" spans="1:22" x14ac:dyDescent="0.25">
      <c r="A1556" t="str">
        <f>IF(AND(MOD(ROW(A1551)-1,3)=0,INDEX(artwork.xlsx!G:G,QUOTIENT(ROW(A1551)-1,3)+2)&lt;&gt;""),"/* "&amp;INDEX(artwork.xlsx!G:G,QUOTIENT(ROW(A1551)-1,3)+2)&amp;" */","  ")&amp;
IF(AND(INDEX(artwork.xlsx!F:F,QUOTIENT(ROW(A1551)-1,3)+2)&lt;&gt;""),"/* "&amp;INDEX(artwork.xlsx!F:F,QUOTIENT(ROW(A1551)-1,3)+2)&amp;" */","  ")&amp;IF(AND(ISERROR(MATCH("},",B1556:B$5003,0)), ISERROR(MATCH("    ];",$A$5:A1552,0))),"];","")</f>
        <v xml:space="preserve">  /* landscape */</v>
      </c>
      <c r="B1556" t="str">
        <f t="shared" si="53"/>
        <v>},</v>
      </c>
      <c r="C1556" s="18" t="str">
        <f>IF(AND(MOD(ROW(A1551)-1,3)=0, INDEX(artwork.xlsx!J:J,QUOTIENT(ROW(A1551)-1,3)+2)&lt;&gt;""),
     artwork.xlsx!$H$1&amp;": """ &amp;SUBSTITUTE(INDEX(artwork.xlsx!H:H,QUOTIENT(ROW(A1551)-1,3)+2)," ","") &amp;""",  " &amp;
     artwork.xlsx!$J$1&amp; ": """ &amp; INDEX(artwork.xlsx!J:J,QUOTIENT(ROW(A1551)-1,3)+2) &amp;""",  " &amp;
     artwork.xlsx!$L$1&amp; ": """ &amp; SUBSTITUTE(IF(LEFT(INDEX(artwork.xlsx!L:L,QUOTIENT(ROW(A1551)-1,3)+2),4)="http","",artwork.xlsx!$M$1) &amp; INDEX(artwork.xlsx!L:L,QUOTIENT(ROW(A1551)-1,3)+2),artwork.xlsx!$N$1,"") &amp; """,",
 IF(AND(MOD(ROW(A1551)-1,3)=1,INDEX(artwork.xlsx!J:J,QUOTIENT(ROW(A1551)-1,3)+2)&lt;&gt;""),
SUBSTITUTE(    artwork.xlsx!$K$1&amp;": '\\n" &amp;
SUBSTITUTE(SUBSTITUTE(SUBSTITUTE(SUBSTITUTE(SUBSTITUTE(INDEX(artwork.xlsx!K:K,QUOTIENT(ROW(A1551)-1,3)+2),"'","\'"),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IF(MOD(ROW(A1551)-1,3)=2,"","")))</f>
        <v/>
      </c>
      <c r="J1556" t="s">
        <v>2088</v>
      </c>
      <c r="U1556" t="e">
        <f t="shared" si="51"/>
        <v>#VALUE!</v>
      </c>
      <c r="V1556" t="str">
        <f t="shared" si="52"/>
        <v xml:space="preserve">  frenchName: "Silos",  artwork: "http://wiki.dominionstrategy.com/images/3/35/SilosArt.jpg"</v>
      </c>
    </row>
    <row r="1557" spans="1:22" x14ac:dyDescent="0.25">
      <c r="A1557" t="str">
        <f>IF(AND(MOD(ROW(A1552)-1,3)=0,INDEX(artwork.xlsx!G:G,QUOTIENT(ROW(A1552)-1,3)+2)&lt;&gt;""),"/* "&amp;INDEX(artwork.xlsx!G:G,QUOTIENT(ROW(A1552)-1,3)+2)&amp;" */","  ")&amp;
IF(AND(INDEX(artwork.xlsx!F:F,QUOTIENT(ROW(A1552)-1,3)+2)&lt;&gt;""),"/* "&amp;INDEX(artwork.xlsx!F:F,QUOTIENT(ROW(A1552)-1,3)+2)&amp;" */","  ")&amp;IF(AND(ISERROR(MATCH("},",B1557:B$5003,0)), ISERROR(MATCH("    ];",$A$5:A1553,0))),"];","")</f>
        <v xml:space="preserve">  /* landscape */</v>
      </c>
      <c r="B1557" t="str">
        <f t="shared" si="53"/>
        <v>{</v>
      </c>
      <c r="C1557" s="18" t="str">
        <f>IF(AND(MOD(ROW(A1552)-1,3)=0, INDEX(artwork.xlsx!J:J,QUOTIENT(ROW(A1552)-1,3)+2)&lt;&gt;""),
     artwork.xlsx!$H$1&amp;": """ &amp;SUBSTITUTE(INDEX(artwork.xlsx!H:H,QUOTIENT(ROW(A1552)-1,3)+2)," ","") &amp;""",  " &amp;
     artwork.xlsx!$J$1&amp; ": """ &amp; INDEX(artwork.xlsx!J:J,QUOTIENT(ROW(A1552)-1,3)+2) &amp;""",  " &amp;
     artwork.xlsx!$L$1&amp; ": """ &amp; SUBSTITUTE(IF(LEFT(INDEX(artwork.xlsx!L:L,QUOTIENT(ROW(A1552)-1,3)+2),4)="http","",artwork.xlsx!$M$1) &amp; INDEX(artwork.xlsx!L:L,QUOTIENT(ROW(A1552)-1,3)+2),artwork.xlsx!$N$1,"") &amp; """,",
 IF(AND(MOD(ROW(A1552)-1,3)=1,INDEX(artwork.xlsx!J:J,QUOTIENT(ROW(A1552)-1,3)+2)&lt;&gt;""),
SUBSTITUTE(    artwork.xlsx!$K$1&amp;": '\\n" &amp;
SUBSTITUTE(SUBSTITUTE(SUBSTITUTE(SUBSTITUTE(SUBSTITUTE(INDEX(artwork.xlsx!K:K,QUOTIENT(ROW(A1552)-1,3)+2),"'","\'"),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IF(MOD(ROW(A1552)-1,3)=2,"","")))</f>
        <v>id: "silos",  frenchName: "Silos",  artwork: "http://wiki.dominionstrategy.com/images/3/35/SilosArt.jpg",</v>
      </c>
      <c r="J1557" t="s">
        <v>1679</v>
      </c>
      <c r="K1557" t="s">
        <v>2326</v>
      </c>
      <c r="U1557" t="str">
        <f t="shared" si="51"/>
        <v>silos</v>
      </c>
      <c r="V1557" t="str">
        <f t="shared" si="52"/>
        <v>&lt;div class="landscape-text" style="top:0px;"&gt;&lt;div style="position:relative; top:8px;"&gt;&lt;div style="line-height:19px;"&gt;&lt;div style="display:inline;"&gt;&lt;div style="display:inline; font-size:19px;"&gt;Au début de votre tour, défaussez autant de Cuivres que&lt;/div&gt;&lt;/div&gt;&lt;br&gt;&lt;div style="display:inline;"&gt;&lt;div style="display:inline; font-size:19px;"&gt;souhaité, dévoilés, et piochez le même nombre de cartes.&lt;/div&gt;&lt;/div&gt;&lt;br&gt;&lt;/div&gt;&lt;/div&gt;&lt;/div&gt;</v>
      </c>
    </row>
    <row r="1558" spans="1:22" ht="75" x14ac:dyDescent="0.25">
      <c r="A1558" t="str">
        <f>IF(AND(MOD(ROW(A1553)-1,3)=0,INDEX(artwork.xlsx!G:G,QUOTIENT(ROW(A1553)-1,3)+2)&lt;&gt;""),"/* "&amp;INDEX(artwork.xlsx!G:G,QUOTIENT(ROW(A1553)-1,3)+2)&amp;" */","  ")&amp;
IF(AND(INDEX(artwork.xlsx!F:F,QUOTIENT(ROW(A1553)-1,3)+2)&lt;&gt;""),"/* "&amp;INDEX(artwork.xlsx!F:F,QUOTIENT(ROW(A1553)-1,3)+2)&amp;" */","  ")&amp;IF(AND(ISERROR(MATCH("},",B1558:B$5003,0)), ISERROR(MATCH("    ];",$A$5:A1557,0))),"];","")</f>
        <v xml:space="preserve">  /* landscape */</v>
      </c>
      <c r="B1558" t="str">
        <f t="shared" si="53"/>
        <v/>
      </c>
      <c r="C1558" s="18" t="str">
        <f>IF(AND(MOD(ROW(A1553)-1,3)=0, INDEX(artwork.xlsx!J:J,QUOTIENT(ROW(A1553)-1,3)+2)&lt;&gt;""),
     artwork.xlsx!$H$1&amp;": """ &amp;SUBSTITUTE(INDEX(artwork.xlsx!H:H,QUOTIENT(ROW(A1553)-1,3)+2)," ","") &amp;""",  " &amp;
     artwork.xlsx!$J$1&amp; ": """ &amp; INDEX(artwork.xlsx!J:J,QUOTIENT(ROW(A1553)-1,3)+2) &amp;""",  " &amp;
     artwork.xlsx!$L$1&amp; ": """ &amp; SUBSTITUTE(IF(LEFT(INDEX(artwork.xlsx!L:L,QUOTIENT(ROW(A1553)-1,3)+2),4)="http","",artwork.xlsx!$M$1) &amp; INDEX(artwork.xlsx!L:L,QUOTIENT(ROW(A1553)-1,3)+2),artwork.xlsx!$N$1,"") &amp; """,",
 IF(AND(MOD(ROW(A1553)-1,3)=1,INDEX(artwork.xlsx!J:J,QUOTIENT(ROW(A1553)-1,3)+2)&lt;&gt;""),
SUBSTITUTE(    artwork.xlsx!$K$1&amp;": '\\n" &amp;
SUBSTITUTE(SUBSTITUTE(SUBSTITUTE(SUBSTITUTE(SUBSTITUTE(INDEX(artwork.xlsx!K:K,QUOTIENT(ROW(A1553)-1,3)+2),"'","\'"),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IF(MOD(ROW(A1553)-1,3)=2,"","")))</f>
        <v>text_html: '\
&lt;div class="landscape-text" style="top:0px;"&gt;&lt;div style="position:relative; top:8px;"&gt;&lt;div style="line-height:19px;"&gt;\
&lt;div style="display:inline;"&gt;&lt;div style="display:inline; font-size:19px;"&gt;Au début de votre tour, défaussez autant de Cuivres que&lt;/div&gt;&lt;/div&gt;&lt;br&gt;\
&lt;div style="display:inline;"&gt;&lt;div style="display:inline; font-size:19px;"&gt;souhaité, dévoilés, et piochez le même nombre de cartes.&lt;/div&gt;&lt;/div&gt;&lt;br&gt;\
&lt;/div&gt;&lt;/div&gt;&lt;/div&gt;'</v>
      </c>
      <c r="K1558" t="s">
        <v>2327</v>
      </c>
      <c r="U1558" t="e">
        <f t="shared" si="51"/>
        <v>#VALUE!</v>
      </c>
      <c r="V1558" t="e">
        <f t="shared" si="52"/>
        <v>#VALUE!</v>
      </c>
    </row>
    <row r="1559" spans="1:22" x14ac:dyDescent="0.25">
      <c r="A1559" t="str">
        <f>IF(AND(MOD(ROW(A1554)-1,3)=0,INDEX(artwork.xlsx!G:G,QUOTIENT(ROW(A1554)-1,3)+2)&lt;&gt;""),"/* "&amp;INDEX(artwork.xlsx!G:G,QUOTIENT(ROW(A1554)-1,3)+2)&amp;" */","  ")&amp;
IF(AND(INDEX(artwork.xlsx!F:F,QUOTIENT(ROW(A1554)-1,3)+2)&lt;&gt;""),"/* "&amp;INDEX(artwork.xlsx!F:F,QUOTIENT(ROW(A1554)-1,3)+2)&amp;" */","  ")&amp;IF(AND(ISERROR(MATCH("},",B1559:B$5003,0)), ISERROR(MATCH("    ];",$A$5:A1555,0))),"];","")</f>
        <v xml:space="preserve">  /* landscape */</v>
      </c>
      <c r="B1559" t="str">
        <f t="shared" si="53"/>
        <v>},</v>
      </c>
      <c r="C1559" s="18" t="str">
        <f>IF(AND(MOD(ROW(A1554)-1,3)=0, INDEX(artwork.xlsx!J:J,QUOTIENT(ROW(A1554)-1,3)+2)&lt;&gt;""),
     artwork.xlsx!$H$1&amp;": """ &amp;SUBSTITUTE(INDEX(artwork.xlsx!H:H,QUOTIENT(ROW(A1554)-1,3)+2)," ","") &amp;""",  " &amp;
     artwork.xlsx!$J$1&amp; ": """ &amp; INDEX(artwork.xlsx!J:J,QUOTIENT(ROW(A1554)-1,3)+2) &amp;""",  " &amp;
     artwork.xlsx!$L$1&amp; ": """ &amp; SUBSTITUTE(IF(LEFT(INDEX(artwork.xlsx!L:L,QUOTIENT(ROW(A1554)-1,3)+2),4)="http","",artwork.xlsx!$M$1) &amp; INDEX(artwork.xlsx!L:L,QUOTIENT(ROW(A1554)-1,3)+2),artwork.xlsx!$N$1,"") &amp; """,",
 IF(AND(MOD(ROW(A1554)-1,3)=1,INDEX(artwork.xlsx!J:J,QUOTIENT(ROW(A1554)-1,3)+2)&lt;&gt;""),
SUBSTITUTE(    artwork.xlsx!$K$1&amp;": '\\n" &amp;
SUBSTITUTE(SUBSTITUTE(SUBSTITUTE(SUBSTITUTE(SUBSTITUTE(INDEX(artwork.xlsx!K:K,QUOTIENT(ROW(A1554)-1,3)+2),"'","\'"),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IF(MOD(ROW(A1554)-1,3)=2,"","")))</f>
        <v/>
      </c>
      <c r="J1559" t="s">
        <v>2088</v>
      </c>
      <c r="U1559" t="e">
        <f t="shared" si="51"/>
        <v>#VALUE!</v>
      </c>
      <c r="V1559" t="str">
        <f t="shared" si="52"/>
        <v>rplot",  frenchName: "Machination",  artwork: "http://wiki.dominionstrategy.com/images/0/05/Sinister_PlotArt.jpg"</v>
      </c>
    </row>
    <row r="1560" spans="1:22" x14ac:dyDescent="0.25">
      <c r="A1560" t="str">
        <f>IF(AND(MOD(ROW(A1555)-1,3)=0,INDEX(artwork.xlsx!G:G,QUOTIENT(ROW(A1555)-1,3)+2)&lt;&gt;""),"/* "&amp;INDEX(artwork.xlsx!G:G,QUOTIENT(ROW(A1555)-1,3)+2)&amp;" */","  ")&amp;
IF(AND(INDEX(artwork.xlsx!F:F,QUOTIENT(ROW(A1555)-1,3)+2)&lt;&gt;""),"/* "&amp;INDEX(artwork.xlsx!F:F,QUOTIENT(ROW(A1555)-1,3)+2)&amp;" */","  ")&amp;IF(AND(ISERROR(MATCH("},",B1560:B$5003,0)), ISERROR(MATCH("    ];",$A$5:A1556,0))),"];","")</f>
        <v xml:space="preserve">  /* landscape */</v>
      </c>
      <c r="B1560" t="str">
        <f t="shared" si="53"/>
        <v>{</v>
      </c>
      <c r="C1560" s="18" t="str">
        <f>IF(AND(MOD(ROW(A1555)-1,3)=0, INDEX(artwork.xlsx!J:J,QUOTIENT(ROW(A1555)-1,3)+2)&lt;&gt;""),
     artwork.xlsx!$H$1&amp;": """ &amp;SUBSTITUTE(INDEX(artwork.xlsx!H:H,QUOTIENT(ROW(A1555)-1,3)+2)," ","") &amp;""",  " &amp;
     artwork.xlsx!$J$1&amp; ": """ &amp; INDEX(artwork.xlsx!J:J,QUOTIENT(ROW(A1555)-1,3)+2) &amp;""",  " &amp;
     artwork.xlsx!$L$1&amp; ": """ &amp; SUBSTITUTE(IF(LEFT(INDEX(artwork.xlsx!L:L,QUOTIENT(ROW(A1555)-1,3)+2),4)="http","",artwork.xlsx!$M$1) &amp; INDEX(artwork.xlsx!L:L,QUOTIENT(ROW(A1555)-1,3)+2),artwork.xlsx!$N$1,"") &amp; """,",
 IF(AND(MOD(ROW(A1555)-1,3)=1,INDEX(artwork.xlsx!J:J,QUOTIENT(ROW(A1555)-1,3)+2)&lt;&gt;""),
SUBSTITUTE(    artwork.xlsx!$K$1&amp;": '\\n" &amp;
SUBSTITUTE(SUBSTITUTE(SUBSTITUTE(SUBSTITUTE(SUBSTITUTE(INDEX(artwork.xlsx!K:K,QUOTIENT(ROW(A1555)-1,3)+2),"'","\'"),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IF(MOD(ROW(A1555)-1,3)=2,"","")))</f>
        <v>id: "sinisterplot",  frenchName: "Machination",  artwork: "http://wiki.dominionstrategy.com/images/0/05/Sinister_PlotArt.jpg",</v>
      </c>
      <c r="J1560" t="s">
        <v>1679</v>
      </c>
      <c r="K1560" t="s">
        <v>2328</v>
      </c>
      <c r="U1560" t="str">
        <f t="shared" si="51"/>
        <v>sinisterplot</v>
      </c>
      <c r="V1560" t="str">
        <f t="shared" si="52"/>
        <v>&lt;div class="landscape-text" style="top:0px;"&gt;&lt;div style="position:relative; top:10px;"&gt;&lt;div style="line-height:22px;"&gt;&lt;div style="display:inline;"&gt;&lt;div style="display:inline; font-size:22px;"&gt;Au début de votre tour, ajoutez un jeton ici, ou&lt;/div&gt;&lt;/div&gt;&lt;br&gt;&lt;div style="display:inline;"&gt;&lt;div style="display:inline; font-size:22px;"&gt;retirez tous vos jetons pour &lt;div style="display: inline; font-weight: bold;"&gt;+1 Carte&lt;/div&gt; chacun.&lt;/div&gt;&lt;/div&gt;&lt;br&gt;&lt;/div&gt;&lt;/div&gt;&lt;/div&gt;</v>
      </c>
    </row>
    <row r="1561" spans="1:22" ht="75" x14ac:dyDescent="0.25">
      <c r="A1561" t="str">
        <f>IF(AND(MOD(ROW(A1556)-1,3)=0,INDEX(artwork.xlsx!G:G,QUOTIENT(ROW(A1556)-1,3)+2)&lt;&gt;""),"/* "&amp;INDEX(artwork.xlsx!G:G,QUOTIENT(ROW(A1556)-1,3)+2)&amp;" */","  ")&amp;
IF(AND(INDEX(artwork.xlsx!F:F,QUOTIENT(ROW(A1556)-1,3)+2)&lt;&gt;""),"/* "&amp;INDEX(artwork.xlsx!F:F,QUOTIENT(ROW(A1556)-1,3)+2)&amp;" */","  ")&amp;IF(AND(ISERROR(MATCH("},",B1561:B$5003,0)), ISERROR(MATCH("    ];",$A$5:A1560,0))),"];","")</f>
        <v xml:space="preserve">  /* landscape */</v>
      </c>
      <c r="B1561" t="str">
        <f t="shared" si="53"/>
        <v/>
      </c>
      <c r="C1561" s="18" t="str">
        <f>IF(AND(MOD(ROW(A1556)-1,3)=0, INDEX(artwork.xlsx!J:J,QUOTIENT(ROW(A1556)-1,3)+2)&lt;&gt;""),
     artwork.xlsx!$H$1&amp;": """ &amp;SUBSTITUTE(INDEX(artwork.xlsx!H:H,QUOTIENT(ROW(A1556)-1,3)+2)," ","") &amp;""",  " &amp;
     artwork.xlsx!$J$1&amp; ": """ &amp; INDEX(artwork.xlsx!J:J,QUOTIENT(ROW(A1556)-1,3)+2) &amp;""",  " &amp;
     artwork.xlsx!$L$1&amp; ": """ &amp; SUBSTITUTE(IF(LEFT(INDEX(artwork.xlsx!L:L,QUOTIENT(ROW(A1556)-1,3)+2),4)="http","",artwork.xlsx!$M$1) &amp; INDEX(artwork.xlsx!L:L,QUOTIENT(ROW(A1556)-1,3)+2),artwork.xlsx!$N$1,"") &amp; """,",
 IF(AND(MOD(ROW(A1556)-1,3)=1,INDEX(artwork.xlsx!J:J,QUOTIENT(ROW(A1556)-1,3)+2)&lt;&gt;""),
SUBSTITUTE(    artwork.xlsx!$K$1&amp;": '\\n" &amp;
SUBSTITUTE(SUBSTITUTE(SUBSTITUTE(SUBSTITUTE(SUBSTITUTE(INDEX(artwork.xlsx!K:K,QUOTIENT(ROW(A1556)-1,3)+2),"'","\'"),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IF(MOD(ROW(A1556)-1,3)=2,"","")))</f>
        <v>text_html: '\
&lt;div class="landscape-text" style="top:0px;"&gt;&lt;div style="position:relative; top:10px;"&gt;&lt;div style="line-height:22px;"&gt;\
&lt;div style="display:inline;"&gt;&lt;div style="display:inline; font-size:22px;"&gt;Au début de votre tour, ajoutez un jeton ici, ou&lt;/div&gt;&lt;/div&gt;&lt;br&gt;\
&lt;div style="display:inline;"&gt;&lt;div style="display:inline; font-size:22px;"&gt;retirez tous vos jetons pour &lt;div style="display: inline; font-weight: bold;"&gt;+1 Carte&lt;/div&gt; chacun.&lt;/div&gt;&lt;/div&gt;&lt;br&gt;\
&lt;/div&gt;&lt;/div&gt;&lt;/div&gt;'</v>
      </c>
      <c r="K1561" t="s">
        <v>2329</v>
      </c>
      <c r="U1561" t="e">
        <f t="shared" si="51"/>
        <v>#VALUE!</v>
      </c>
      <c r="V1561" t="e">
        <f t="shared" si="52"/>
        <v>#VALUE!</v>
      </c>
    </row>
    <row r="1562" spans="1:22" x14ac:dyDescent="0.25">
      <c r="A1562" t="str">
        <f>IF(AND(MOD(ROW(A1557)-1,3)=0,INDEX(artwork.xlsx!G:G,QUOTIENT(ROW(A1557)-1,3)+2)&lt;&gt;""),"/* "&amp;INDEX(artwork.xlsx!G:G,QUOTIENT(ROW(A1557)-1,3)+2)&amp;" */","  ")&amp;
IF(AND(INDEX(artwork.xlsx!F:F,QUOTIENT(ROW(A1557)-1,3)+2)&lt;&gt;""),"/* "&amp;INDEX(artwork.xlsx!F:F,QUOTIENT(ROW(A1557)-1,3)+2)&amp;" */","  ")&amp;IF(AND(ISERROR(MATCH("},",B1562:B$5003,0)), ISERROR(MATCH("    ];",$A$5:A1558,0))),"];","")</f>
        <v xml:space="preserve">  /* landscape */</v>
      </c>
      <c r="B1562" t="str">
        <f t="shared" si="53"/>
        <v>},</v>
      </c>
      <c r="C1562" s="18" t="str">
        <f>IF(AND(MOD(ROW(A1557)-1,3)=0, INDEX(artwork.xlsx!J:J,QUOTIENT(ROW(A1557)-1,3)+2)&lt;&gt;""),
     artwork.xlsx!$H$1&amp;": """ &amp;SUBSTITUTE(INDEX(artwork.xlsx!H:H,QUOTIENT(ROW(A1557)-1,3)+2)," ","") &amp;""",  " &amp;
     artwork.xlsx!$J$1&amp; ": """ &amp; INDEX(artwork.xlsx!J:J,QUOTIENT(ROW(A1557)-1,3)+2) &amp;""",  " &amp;
     artwork.xlsx!$L$1&amp; ": """ &amp; SUBSTITUTE(IF(LEFT(INDEX(artwork.xlsx!L:L,QUOTIENT(ROW(A1557)-1,3)+2),4)="http","",artwork.xlsx!$M$1) &amp; INDEX(artwork.xlsx!L:L,QUOTIENT(ROW(A1557)-1,3)+2),artwork.xlsx!$N$1,"") &amp; """,",
 IF(AND(MOD(ROW(A1557)-1,3)=1,INDEX(artwork.xlsx!J:J,QUOTIENT(ROW(A1557)-1,3)+2)&lt;&gt;""),
SUBSTITUTE(    artwork.xlsx!$K$1&amp;": '\\n" &amp;
SUBSTITUTE(SUBSTITUTE(SUBSTITUTE(SUBSTITUTE(SUBSTITUTE(INDEX(artwork.xlsx!K:K,QUOTIENT(ROW(A1557)-1,3)+2),"'","\'"),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IF(MOD(ROW(A1557)-1,3)=2,"","")))</f>
        <v/>
      </c>
      <c r="J1562" t="s">
        <v>2088</v>
      </c>
      <c r="U1562" t="e">
        <f t="shared" si="51"/>
        <v>#VALUE!</v>
      </c>
      <c r="V1562" t="str">
        <f t="shared" si="52"/>
        <v>",  frenchName: "Académie",  artwork: "http://wiki.dominionstrategy.com/images/3/38/AcademyArt.jpg"</v>
      </c>
    </row>
    <row r="1563" spans="1:22" x14ac:dyDescent="0.25">
      <c r="A1563" t="str">
        <f>IF(AND(MOD(ROW(A1558)-1,3)=0,INDEX(artwork.xlsx!G:G,QUOTIENT(ROW(A1558)-1,3)+2)&lt;&gt;""),"/* "&amp;INDEX(artwork.xlsx!G:G,QUOTIENT(ROW(A1558)-1,3)+2)&amp;" */","  ")&amp;
IF(AND(INDEX(artwork.xlsx!F:F,QUOTIENT(ROW(A1558)-1,3)+2)&lt;&gt;""),"/* "&amp;INDEX(artwork.xlsx!F:F,QUOTIENT(ROW(A1558)-1,3)+2)&amp;" */","  ")&amp;IF(AND(ISERROR(MATCH("},",B1563:B$5003,0)), ISERROR(MATCH("    ];",$A$5:A1559,0))),"];","")</f>
        <v xml:space="preserve">  /* landscape */</v>
      </c>
      <c r="B1563" t="str">
        <f t="shared" si="53"/>
        <v>{</v>
      </c>
      <c r="C1563" s="18" t="str">
        <f>IF(AND(MOD(ROW(A1558)-1,3)=0, INDEX(artwork.xlsx!J:J,QUOTIENT(ROW(A1558)-1,3)+2)&lt;&gt;""),
     artwork.xlsx!$H$1&amp;": """ &amp;SUBSTITUTE(INDEX(artwork.xlsx!H:H,QUOTIENT(ROW(A1558)-1,3)+2)," ","") &amp;""",  " &amp;
     artwork.xlsx!$J$1&amp; ": """ &amp; INDEX(artwork.xlsx!J:J,QUOTIENT(ROW(A1558)-1,3)+2) &amp;""",  " &amp;
     artwork.xlsx!$L$1&amp; ": """ &amp; SUBSTITUTE(IF(LEFT(INDEX(artwork.xlsx!L:L,QUOTIENT(ROW(A1558)-1,3)+2),4)="http","",artwork.xlsx!$M$1) &amp; INDEX(artwork.xlsx!L:L,QUOTIENT(ROW(A1558)-1,3)+2),artwork.xlsx!$N$1,"") &amp; """,",
 IF(AND(MOD(ROW(A1558)-1,3)=1,INDEX(artwork.xlsx!J:J,QUOTIENT(ROW(A1558)-1,3)+2)&lt;&gt;""),
SUBSTITUTE(    artwork.xlsx!$K$1&amp;": '\\n" &amp;
SUBSTITUTE(SUBSTITUTE(SUBSTITUTE(SUBSTITUTE(SUBSTITUTE(INDEX(artwork.xlsx!K:K,QUOTIENT(ROW(A1558)-1,3)+2),"'","\'"),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IF(MOD(ROW(A1558)-1,3)=2,"","")))</f>
        <v>id: "academy",  frenchName: "Académie",  artwork: "http://wiki.dominionstrategy.com/images/3/38/AcademyArt.jpg",</v>
      </c>
      <c r="J1563" t="s">
        <v>1679</v>
      </c>
      <c r="K1563" t="s">
        <v>2330</v>
      </c>
      <c r="U1563" t="str">
        <f t="shared" si="51"/>
        <v>academy</v>
      </c>
      <c r="V1563" t="str">
        <f t="shared" si="52"/>
        <v>&lt;div class="landscape-text" style="top:0px;"&gt;&lt;div style="position:relative; top:10px;"&gt;&lt;div style="display:inline;"&gt;&lt;div style="display:inline; font-size:26px;"&gt;Quand vous recevez une carte Action,&lt;/div&gt;&lt;/div&gt;&lt;br&gt;&lt;div style="display:inline;"&gt;&lt;div style="display:inline; font-size:26px;"&gt;&lt;div style="display: inline; font-weight: bold;"&gt;+1 Villageois&lt;/div&gt;.&lt;/div&gt;&lt;/div&gt;&lt;br&gt;&lt;/div&gt;&lt;/div&gt;</v>
      </c>
    </row>
    <row r="1564" spans="1:22" ht="75" x14ac:dyDescent="0.25">
      <c r="A1564" t="str">
        <f>IF(AND(MOD(ROW(A1559)-1,3)=0,INDEX(artwork.xlsx!G:G,QUOTIENT(ROW(A1559)-1,3)+2)&lt;&gt;""),"/* "&amp;INDEX(artwork.xlsx!G:G,QUOTIENT(ROW(A1559)-1,3)+2)&amp;" */","  ")&amp;
IF(AND(INDEX(artwork.xlsx!F:F,QUOTIENT(ROW(A1559)-1,3)+2)&lt;&gt;""),"/* "&amp;INDEX(artwork.xlsx!F:F,QUOTIENT(ROW(A1559)-1,3)+2)&amp;" */","  ")&amp;IF(AND(ISERROR(MATCH("},",B1564:B$5003,0)), ISERROR(MATCH("    ];",$A$5:A1563,0))),"];","")</f>
        <v xml:space="preserve">  /* landscape */</v>
      </c>
      <c r="B1564" t="str">
        <f t="shared" si="53"/>
        <v/>
      </c>
      <c r="C1564" s="18" t="str">
        <f>IF(AND(MOD(ROW(A1559)-1,3)=0, INDEX(artwork.xlsx!J:J,QUOTIENT(ROW(A1559)-1,3)+2)&lt;&gt;""),
     artwork.xlsx!$H$1&amp;": """ &amp;SUBSTITUTE(INDEX(artwork.xlsx!H:H,QUOTIENT(ROW(A1559)-1,3)+2)," ","") &amp;""",  " &amp;
     artwork.xlsx!$J$1&amp; ": """ &amp; INDEX(artwork.xlsx!J:J,QUOTIENT(ROW(A1559)-1,3)+2) &amp;""",  " &amp;
     artwork.xlsx!$L$1&amp; ": """ &amp; SUBSTITUTE(IF(LEFT(INDEX(artwork.xlsx!L:L,QUOTIENT(ROW(A1559)-1,3)+2),4)="http","",artwork.xlsx!$M$1) &amp; INDEX(artwork.xlsx!L:L,QUOTIENT(ROW(A1559)-1,3)+2),artwork.xlsx!$N$1,"") &amp; """,",
 IF(AND(MOD(ROW(A1559)-1,3)=1,INDEX(artwork.xlsx!J:J,QUOTIENT(ROW(A1559)-1,3)+2)&lt;&gt;""),
SUBSTITUTE(    artwork.xlsx!$K$1&amp;": '\\n" &amp;
SUBSTITUTE(SUBSTITUTE(SUBSTITUTE(SUBSTITUTE(SUBSTITUTE(INDEX(artwork.xlsx!K:K,QUOTIENT(ROW(A1559)-1,3)+2),"'","\'"),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IF(MOD(ROW(A1559)-1,3)=2,"","")))</f>
        <v>text_html: '\
&lt;div class="landscape-text" style="top:0px;"&gt;&lt;div style="position:relative; top:10px;"&gt;\
&lt;div style="display:inline;"&gt;&lt;div style="display:inline; font-size:26px;"&gt;Quand vous recevez une carte Action,&lt;/div&gt;&lt;/div&gt;&lt;br&gt;\
&lt;div style="display:inline;"&gt;&lt;div style="display:inline; font-size:26px;"&gt;&lt;div style="display: inline; font-weight: bold;"&gt;+1 Villageois&lt;/div&gt;.&lt;/div&gt;&lt;/div&gt;&lt;br&gt;\
&lt;/div&gt;&lt;/div&gt;'</v>
      </c>
      <c r="K1564" t="s">
        <v>2331</v>
      </c>
      <c r="U1564" t="e">
        <f t="shared" si="51"/>
        <v>#VALUE!</v>
      </c>
      <c r="V1564" t="e">
        <f t="shared" si="52"/>
        <v>#VALUE!</v>
      </c>
    </row>
    <row r="1565" spans="1:22" x14ac:dyDescent="0.25">
      <c r="A1565" t="str">
        <f>IF(AND(MOD(ROW(A1560)-1,3)=0,INDEX(artwork.xlsx!G:G,QUOTIENT(ROW(A1560)-1,3)+2)&lt;&gt;""),"/* "&amp;INDEX(artwork.xlsx!G:G,QUOTIENT(ROW(A1560)-1,3)+2)&amp;" */","  ")&amp;
IF(AND(INDEX(artwork.xlsx!F:F,QUOTIENT(ROW(A1560)-1,3)+2)&lt;&gt;""),"/* "&amp;INDEX(artwork.xlsx!F:F,QUOTIENT(ROW(A1560)-1,3)+2)&amp;" */","  ")&amp;IF(AND(ISERROR(MATCH("},",B1565:B$5003,0)), ISERROR(MATCH("    ];",$A$5:A1561,0))),"];","")</f>
        <v xml:space="preserve">  /* landscape */</v>
      </c>
      <c r="B1565" t="str">
        <f t="shared" si="53"/>
        <v>},</v>
      </c>
      <c r="C1565" s="18" t="str">
        <f>IF(AND(MOD(ROW(A1560)-1,3)=0, INDEX(artwork.xlsx!J:J,QUOTIENT(ROW(A1560)-1,3)+2)&lt;&gt;""),
     artwork.xlsx!$H$1&amp;": """ &amp;SUBSTITUTE(INDEX(artwork.xlsx!H:H,QUOTIENT(ROW(A1560)-1,3)+2)," ","") &amp;""",  " &amp;
     artwork.xlsx!$J$1&amp; ": """ &amp; INDEX(artwork.xlsx!J:J,QUOTIENT(ROW(A1560)-1,3)+2) &amp;""",  " &amp;
     artwork.xlsx!$L$1&amp; ": """ &amp; SUBSTITUTE(IF(LEFT(INDEX(artwork.xlsx!L:L,QUOTIENT(ROW(A1560)-1,3)+2),4)="http","",artwork.xlsx!$M$1) &amp; INDEX(artwork.xlsx!L:L,QUOTIENT(ROW(A1560)-1,3)+2),artwork.xlsx!$N$1,"") &amp; """,",
 IF(AND(MOD(ROW(A1560)-1,3)=1,INDEX(artwork.xlsx!J:J,QUOTIENT(ROW(A1560)-1,3)+2)&lt;&gt;""),
SUBSTITUTE(    artwork.xlsx!$K$1&amp;": '\\n" &amp;
SUBSTITUTE(SUBSTITUTE(SUBSTITUTE(SUBSTITUTE(SUBSTITUTE(INDEX(artwork.xlsx!K:K,QUOTIENT(ROW(A1560)-1,3)+2),"'","\'"),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IF(MOD(ROW(A1560)-1,3)=2,"","")))</f>
        <v/>
      </c>
      <c r="J1565" t="s">
        <v>2088</v>
      </c>
      <c r="U1565" t="e">
        <f t="shared" si="51"/>
        <v>#VALUE!</v>
      </c>
      <c r="V1565" t="str">
        <f t="shared" si="52"/>
        <v>ism",  frenchName: "Capitalisme",  artwork: "http://wiki.dominionstrategy.com/images/1/19/CapitalismArt.jpg"</v>
      </c>
    </row>
    <row r="1566" spans="1:22" x14ac:dyDescent="0.25">
      <c r="A1566" t="str">
        <f>IF(AND(MOD(ROW(A1561)-1,3)=0,INDEX(artwork.xlsx!G:G,QUOTIENT(ROW(A1561)-1,3)+2)&lt;&gt;""),"/* "&amp;INDEX(artwork.xlsx!G:G,QUOTIENT(ROW(A1561)-1,3)+2)&amp;" */","  ")&amp;
IF(AND(INDEX(artwork.xlsx!F:F,QUOTIENT(ROW(A1561)-1,3)+2)&lt;&gt;""),"/* "&amp;INDEX(artwork.xlsx!F:F,QUOTIENT(ROW(A1561)-1,3)+2)&amp;" */","  ")&amp;IF(AND(ISERROR(MATCH("},",B1566:B$5003,0)), ISERROR(MATCH("    ];",$A$5:A1562,0))),"];","")</f>
        <v xml:space="preserve">  /* landscape */</v>
      </c>
      <c r="B1566" t="str">
        <f t="shared" si="53"/>
        <v>{</v>
      </c>
      <c r="C1566" s="18" t="str">
        <f>IF(AND(MOD(ROW(A1561)-1,3)=0, INDEX(artwork.xlsx!J:J,QUOTIENT(ROW(A1561)-1,3)+2)&lt;&gt;""),
     artwork.xlsx!$H$1&amp;": """ &amp;SUBSTITUTE(INDEX(artwork.xlsx!H:H,QUOTIENT(ROW(A1561)-1,3)+2)," ","") &amp;""",  " &amp;
     artwork.xlsx!$J$1&amp; ": """ &amp; INDEX(artwork.xlsx!J:J,QUOTIENT(ROW(A1561)-1,3)+2) &amp;""",  " &amp;
     artwork.xlsx!$L$1&amp; ": """ &amp; SUBSTITUTE(IF(LEFT(INDEX(artwork.xlsx!L:L,QUOTIENT(ROW(A1561)-1,3)+2),4)="http","",artwork.xlsx!$M$1) &amp; INDEX(artwork.xlsx!L:L,QUOTIENT(ROW(A1561)-1,3)+2),artwork.xlsx!$N$1,"") &amp; """,",
 IF(AND(MOD(ROW(A1561)-1,3)=1,INDEX(artwork.xlsx!J:J,QUOTIENT(ROW(A1561)-1,3)+2)&lt;&gt;""),
SUBSTITUTE(    artwork.xlsx!$K$1&amp;": '\\n" &amp;
SUBSTITUTE(SUBSTITUTE(SUBSTITUTE(SUBSTITUTE(SUBSTITUTE(INDEX(artwork.xlsx!K:K,QUOTIENT(ROW(A1561)-1,3)+2),"'","\'"),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IF(MOD(ROW(A1561)-1,3)=2,"","")))</f>
        <v>id: "capitalism",  frenchName: "Capitalisme",  artwork: "http://wiki.dominionstrategy.com/images/1/19/CapitalismArt.jpg",</v>
      </c>
      <c r="J1566" t="s">
        <v>1679</v>
      </c>
      <c r="K1566" t="s">
        <v>2332</v>
      </c>
      <c r="U1566" t="str">
        <f t="shared" si="51"/>
        <v>capitalism</v>
      </c>
      <c r="V1566" t="str">
        <f t="shared" si="52"/>
        <v>&lt;div class="landscape-text" style="top:0px;"&gt;&lt;div style="position:relative; top:10px;"&gt;&lt;div style="line-height:21px;"&gt;&lt;div style="display:inline;"&gt;&lt;div style="display:inline; font-size:21px;"&gt;Pendant vos tours, les cartes Action ayant dans leur&lt;/div&gt;&lt;/div&gt;&lt;br&gt;&lt;div style="display:inline;"&gt;&lt;div style="display:inline; font-size:21px;"&gt;texte un montant « +      » sont aussi des Trésors. &lt;/div&gt;&lt;/div&gt;&lt;br&gt;&lt;/div&gt;&lt;/div&gt;&lt;div class="card-text-coin-icon" style="transform:scale(0.2); top:35px; display: inline;left:190px;"&gt;&lt;div class="card-text-coin-text-container" style="display:inline;"&gt;&lt;div class="card-text-coin-text" style="color: black; display:inline; top:8px;"&gt;&lt;/div&gt;&lt;/div&gt;&lt;/div&gt;&lt;/div&gt;</v>
      </c>
    </row>
    <row r="1567" spans="1:22" ht="120" x14ac:dyDescent="0.25">
      <c r="A1567" t="str">
        <f>IF(AND(MOD(ROW(A1562)-1,3)=0,INDEX(artwork.xlsx!G:G,QUOTIENT(ROW(A1562)-1,3)+2)&lt;&gt;""),"/* "&amp;INDEX(artwork.xlsx!G:G,QUOTIENT(ROW(A1562)-1,3)+2)&amp;" */","  ")&amp;
IF(AND(INDEX(artwork.xlsx!F:F,QUOTIENT(ROW(A1562)-1,3)+2)&lt;&gt;""),"/* "&amp;INDEX(artwork.xlsx!F:F,QUOTIENT(ROW(A1562)-1,3)+2)&amp;" */","  ")&amp;IF(AND(ISERROR(MATCH("},",B1567:B$5003,0)), ISERROR(MATCH("    ];",$A$5:A1566,0))),"];","")</f>
        <v xml:space="preserve">  /* landscape */</v>
      </c>
      <c r="B1567" t="str">
        <f t="shared" si="53"/>
        <v/>
      </c>
      <c r="C1567" s="18" t="str">
        <f>IF(AND(MOD(ROW(A1562)-1,3)=0, INDEX(artwork.xlsx!J:J,QUOTIENT(ROW(A1562)-1,3)+2)&lt;&gt;""),
     artwork.xlsx!$H$1&amp;": """ &amp;SUBSTITUTE(INDEX(artwork.xlsx!H:H,QUOTIENT(ROW(A1562)-1,3)+2)," ","") &amp;""",  " &amp;
     artwork.xlsx!$J$1&amp; ": """ &amp; INDEX(artwork.xlsx!J:J,QUOTIENT(ROW(A1562)-1,3)+2) &amp;""",  " &amp;
     artwork.xlsx!$L$1&amp; ": """ &amp; SUBSTITUTE(IF(LEFT(INDEX(artwork.xlsx!L:L,QUOTIENT(ROW(A1562)-1,3)+2),4)="http","",artwork.xlsx!$M$1) &amp; INDEX(artwork.xlsx!L:L,QUOTIENT(ROW(A1562)-1,3)+2),artwork.xlsx!$N$1,"") &amp; """,",
 IF(AND(MOD(ROW(A1562)-1,3)=1,INDEX(artwork.xlsx!J:J,QUOTIENT(ROW(A1562)-1,3)+2)&lt;&gt;""),
SUBSTITUTE(    artwork.xlsx!$K$1&amp;": '\\n" &amp;
SUBSTITUTE(SUBSTITUTE(SUBSTITUTE(SUBSTITUTE(SUBSTITUTE(INDEX(artwork.xlsx!K:K,QUOTIENT(ROW(A1562)-1,3)+2),"'","\'"),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IF(MOD(ROW(A1562)-1,3)=2,"","")))</f>
        <v>text_html: '\
&lt;div class="landscape-text" style="top:0px;"&gt;&lt;div style="position:relative; top:10px;"&gt;&lt;div style="line-height:21px;"&gt;\
&lt;div style="display:inline;"&gt;&lt;div style="display:inline; font-size:21px;"&gt;Pendant vos tours, les cartes Action ayant dans leur&lt;/div&gt;&lt;/div&gt;&lt;br&gt;\
&lt;div style="display:inline;"&gt;&lt;div style="display:inline; font-size:21px;"&gt;texte un montant « +      » sont aussi des Trésors. &lt;/div&gt;&lt;/div&gt;&lt;br&gt;\
&lt;/div&gt;&lt;/div&gt;\
&lt;div class="card-text-coin-icon" style="transform:scale(0.2); top:35px; display: inline;left:190px;"&gt;\
&lt;div class="card-text-coin-text-container" style="display:inline;"&gt;\
&lt;div class="card-text-coin-text" style="color: black; display:inline; top:8px;"&gt;&lt;/div&gt;&lt;/div&gt;&lt;/div&gt;&lt;/div&gt;'</v>
      </c>
      <c r="K1567" t="s">
        <v>2333</v>
      </c>
      <c r="U1567" t="e">
        <f t="shared" si="51"/>
        <v>#VALUE!</v>
      </c>
      <c r="V1567" t="e">
        <f t="shared" si="52"/>
        <v>#VALUE!</v>
      </c>
    </row>
    <row r="1568" spans="1:22" x14ac:dyDescent="0.25">
      <c r="A1568" t="str">
        <f>IF(AND(MOD(ROW(A1563)-1,3)=0,INDEX(artwork.xlsx!G:G,QUOTIENT(ROW(A1563)-1,3)+2)&lt;&gt;""),"/* "&amp;INDEX(artwork.xlsx!G:G,QUOTIENT(ROW(A1563)-1,3)+2)&amp;" */","  ")&amp;
IF(AND(INDEX(artwork.xlsx!F:F,QUOTIENT(ROW(A1563)-1,3)+2)&lt;&gt;""),"/* "&amp;INDEX(artwork.xlsx!F:F,QUOTIENT(ROW(A1563)-1,3)+2)&amp;" */","  ")&amp;IF(AND(ISERROR(MATCH("},",B1568:B$5003,0)), ISERROR(MATCH("    ];",$A$5:A1564,0))),"];","")</f>
        <v xml:space="preserve">  /* landscape */</v>
      </c>
      <c r="B1568" t="str">
        <f t="shared" si="53"/>
        <v>},</v>
      </c>
      <c r="C1568" s="18" t="str">
        <f>IF(AND(MOD(ROW(A1563)-1,3)=0, INDEX(artwork.xlsx!J:J,QUOTIENT(ROW(A1563)-1,3)+2)&lt;&gt;""),
     artwork.xlsx!$H$1&amp;": """ &amp;SUBSTITUTE(INDEX(artwork.xlsx!H:H,QUOTIENT(ROW(A1563)-1,3)+2)," ","") &amp;""",  " &amp;
     artwork.xlsx!$J$1&amp; ": """ &amp; INDEX(artwork.xlsx!J:J,QUOTIENT(ROW(A1563)-1,3)+2) &amp;""",  " &amp;
     artwork.xlsx!$L$1&amp; ": """ &amp; SUBSTITUTE(IF(LEFT(INDEX(artwork.xlsx!L:L,QUOTIENT(ROW(A1563)-1,3)+2),4)="http","",artwork.xlsx!$M$1) &amp; INDEX(artwork.xlsx!L:L,QUOTIENT(ROW(A1563)-1,3)+2),artwork.xlsx!$N$1,"") &amp; """,",
 IF(AND(MOD(ROW(A1563)-1,3)=1,INDEX(artwork.xlsx!J:J,QUOTIENT(ROW(A1563)-1,3)+2)&lt;&gt;""),
SUBSTITUTE(    artwork.xlsx!$K$1&amp;": '\\n" &amp;
SUBSTITUTE(SUBSTITUTE(SUBSTITUTE(SUBSTITUTE(SUBSTITUTE(INDEX(artwork.xlsx!K:K,QUOTIENT(ROW(A1563)-1,3)+2),"'","\'"),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IF(MOD(ROW(A1563)-1,3)=2,"","")))</f>
        <v/>
      </c>
      <c r="J1568" t="s">
        <v>2088</v>
      </c>
      <c r="U1568" t="e">
        <f t="shared" si="51"/>
        <v>#VALUE!</v>
      </c>
      <c r="V1568" t="str">
        <f t="shared" si="52"/>
        <v xml:space="preserve">  frenchName: "Flotte",  artwork: "http://wiki.dominionstrategy.com/images/b/bf/FleetArt.jpg"</v>
      </c>
    </row>
    <row r="1569" spans="1:22" x14ac:dyDescent="0.25">
      <c r="A1569" t="str">
        <f>IF(AND(MOD(ROW(A1564)-1,3)=0,INDEX(artwork.xlsx!G:G,QUOTIENT(ROW(A1564)-1,3)+2)&lt;&gt;""),"/* "&amp;INDEX(artwork.xlsx!G:G,QUOTIENT(ROW(A1564)-1,3)+2)&amp;" */","  ")&amp;
IF(AND(INDEX(artwork.xlsx!F:F,QUOTIENT(ROW(A1564)-1,3)+2)&lt;&gt;""),"/* "&amp;INDEX(artwork.xlsx!F:F,QUOTIENT(ROW(A1564)-1,3)+2)&amp;" */","  ")&amp;IF(AND(ISERROR(MATCH("},",B1569:B$5003,0)), ISERROR(MATCH("    ];",$A$5:A1565,0))),"];","")</f>
        <v xml:space="preserve">  /* landscape */</v>
      </c>
      <c r="B1569" t="str">
        <f t="shared" si="53"/>
        <v>{</v>
      </c>
      <c r="C1569" s="18" t="str">
        <f>IF(AND(MOD(ROW(A1564)-1,3)=0, INDEX(artwork.xlsx!J:J,QUOTIENT(ROW(A1564)-1,3)+2)&lt;&gt;""),
     artwork.xlsx!$H$1&amp;": """ &amp;SUBSTITUTE(INDEX(artwork.xlsx!H:H,QUOTIENT(ROW(A1564)-1,3)+2)," ","") &amp;""",  " &amp;
     artwork.xlsx!$J$1&amp; ": """ &amp; INDEX(artwork.xlsx!J:J,QUOTIENT(ROW(A1564)-1,3)+2) &amp;""",  " &amp;
     artwork.xlsx!$L$1&amp; ": """ &amp; SUBSTITUTE(IF(LEFT(INDEX(artwork.xlsx!L:L,QUOTIENT(ROW(A1564)-1,3)+2),4)="http","",artwork.xlsx!$M$1) &amp; INDEX(artwork.xlsx!L:L,QUOTIENT(ROW(A1564)-1,3)+2),artwork.xlsx!$N$1,"") &amp; """,",
 IF(AND(MOD(ROW(A1564)-1,3)=1,INDEX(artwork.xlsx!J:J,QUOTIENT(ROW(A1564)-1,3)+2)&lt;&gt;""),
SUBSTITUTE(    artwork.xlsx!$K$1&amp;": '\\n" &amp;
SUBSTITUTE(SUBSTITUTE(SUBSTITUTE(SUBSTITUTE(SUBSTITUTE(INDEX(artwork.xlsx!K:K,QUOTIENT(ROW(A1564)-1,3)+2),"'","\'"),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IF(MOD(ROW(A1564)-1,3)=2,"","")))</f>
        <v>id: "fleet",  frenchName: "Flotte",  artwork: "http://wiki.dominionstrategy.com/images/b/bf/FleetArt.jpg",</v>
      </c>
      <c r="J1569" t="s">
        <v>1679</v>
      </c>
      <c r="K1569" t="s">
        <v>2334</v>
      </c>
      <c r="U1569" t="str">
        <f t="shared" si="51"/>
        <v>fleet</v>
      </c>
      <c r="V1569" t="str">
        <f t="shared" si="52"/>
        <v>&lt;div class="landscape-text" style="top:0px;"&gt;&lt;div style="position:relative; top:10px;"&gt;&lt;div style="line-height:22px;"&gt;&lt;div style="display:inline;"&gt;&lt;div style="display:inline; font-size:22px;"&gt;Après que la partie est finie, les joueurs ayant&lt;/div&gt;&lt;/div&gt;&lt;br&gt;&lt;div style="display:inline;"&gt;&lt;div style="display:inline; font-size:22px;"&gt;un cube ici jouent un tour supplémentaire.&lt;/div&gt;&lt;/div&gt;&lt;br&gt;&lt;/div&gt;&lt;/div&gt;&lt;/div&gt;</v>
      </c>
    </row>
    <row r="1570" spans="1:22" ht="75" x14ac:dyDescent="0.25">
      <c r="A1570" t="str">
        <f>IF(AND(MOD(ROW(A1565)-1,3)=0,INDEX(artwork.xlsx!G:G,QUOTIENT(ROW(A1565)-1,3)+2)&lt;&gt;""),"/* "&amp;INDEX(artwork.xlsx!G:G,QUOTIENT(ROW(A1565)-1,3)+2)&amp;" */","  ")&amp;
IF(AND(INDEX(artwork.xlsx!F:F,QUOTIENT(ROW(A1565)-1,3)+2)&lt;&gt;""),"/* "&amp;INDEX(artwork.xlsx!F:F,QUOTIENT(ROW(A1565)-1,3)+2)&amp;" */","  ")&amp;IF(AND(ISERROR(MATCH("},",B1570:B$5003,0)), ISERROR(MATCH("    ];",$A$5:A1569,0))),"];","")</f>
        <v xml:space="preserve">  /* landscape */</v>
      </c>
      <c r="B1570" t="str">
        <f t="shared" si="53"/>
        <v/>
      </c>
      <c r="C1570" s="18" t="str">
        <f>IF(AND(MOD(ROW(A1565)-1,3)=0, INDEX(artwork.xlsx!J:J,QUOTIENT(ROW(A1565)-1,3)+2)&lt;&gt;""),
     artwork.xlsx!$H$1&amp;": """ &amp;SUBSTITUTE(INDEX(artwork.xlsx!H:H,QUOTIENT(ROW(A1565)-1,3)+2)," ","") &amp;""",  " &amp;
     artwork.xlsx!$J$1&amp; ": """ &amp; INDEX(artwork.xlsx!J:J,QUOTIENT(ROW(A1565)-1,3)+2) &amp;""",  " &amp;
     artwork.xlsx!$L$1&amp; ": """ &amp; SUBSTITUTE(IF(LEFT(INDEX(artwork.xlsx!L:L,QUOTIENT(ROW(A1565)-1,3)+2),4)="http","",artwork.xlsx!$M$1) &amp; INDEX(artwork.xlsx!L:L,QUOTIENT(ROW(A1565)-1,3)+2),artwork.xlsx!$N$1,"") &amp; """,",
 IF(AND(MOD(ROW(A1565)-1,3)=1,INDEX(artwork.xlsx!J:J,QUOTIENT(ROW(A1565)-1,3)+2)&lt;&gt;""),
SUBSTITUTE(    artwork.xlsx!$K$1&amp;": '\\n" &amp;
SUBSTITUTE(SUBSTITUTE(SUBSTITUTE(SUBSTITUTE(SUBSTITUTE(INDEX(artwork.xlsx!K:K,QUOTIENT(ROW(A1565)-1,3)+2),"'","\'"),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IF(MOD(ROW(A1565)-1,3)=2,"","")))</f>
        <v>text_html: '\
&lt;div class="landscape-text" style="top:0px;"&gt;&lt;div style="position:relative; top:10px;"&gt;&lt;div style="line-height:22px;"&gt;\
&lt;div style="display:inline;"&gt;&lt;div style="display:inline; font-size:22px;"&gt;Après que la partie est finie, les joueurs ayant&lt;/div&gt;&lt;/div&gt;&lt;br&gt;\
&lt;div style="display:inline;"&gt;&lt;div style="display:inline; font-size:22px;"&gt;un cube ici jouent un tour supplémentaire.&lt;/div&gt;&lt;/div&gt;&lt;br&gt;\
&lt;/div&gt;&lt;/div&gt;&lt;/div&gt;'</v>
      </c>
      <c r="K1570" t="s">
        <v>2335</v>
      </c>
      <c r="U1570" t="e">
        <f t="shared" si="51"/>
        <v>#VALUE!</v>
      </c>
      <c r="V1570" t="e">
        <f t="shared" si="52"/>
        <v>#VALUE!</v>
      </c>
    </row>
    <row r="1571" spans="1:22" x14ac:dyDescent="0.25">
      <c r="A1571" t="str">
        <f>IF(AND(MOD(ROW(A1566)-1,3)=0,INDEX(artwork.xlsx!G:G,QUOTIENT(ROW(A1566)-1,3)+2)&lt;&gt;""),"/* "&amp;INDEX(artwork.xlsx!G:G,QUOTIENT(ROW(A1566)-1,3)+2)&amp;" */","  ")&amp;
IF(AND(INDEX(artwork.xlsx!F:F,QUOTIENT(ROW(A1566)-1,3)+2)&lt;&gt;""),"/* "&amp;INDEX(artwork.xlsx!F:F,QUOTIENT(ROW(A1566)-1,3)+2)&amp;" */","  ")&amp;IF(AND(ISERROR(MATCH("},",B1571:B$5003,0)), ISERROR(MATCH("    ];",$A$5:A1567,0))),"];","")</f>
        <v xml:space="preserve">  /* landscape */</v>
      </c>
      <c r="B1571" t="str">
        <f t="shared" si="53"/>
        <v>},</v>
      </c>
      <c r="C1571" s="18" t="str">
        <f>IF(AND(MOD(ROW(A1566)-1,3)=0, INDEX(artwork.xlsx!J:J,QUOTIENT(ROW(A1566)-1,3)+2)&lt;&gt;""),
     artwork.xlsx!$H$1&amp;": """ &amp;SUBSTITUTE(INDEX(artwork.xlsx!H:H,QUOTIENT(ROW(A1566)-1,3)+2)," ","") &amp;""",  " &amp;
     artwork.xlsx!$J$1&amp; ": """ &amp; INDEX(artwork.xlsx!J:J,QUOTIENT(ROW(A1566)-1,3)+2) &amp;""",  " &amp;
     artwork.xlsx!$L$1&amp; ": """ &amp; SUBSTITUTE(IF(LEFT(INDEX(artwork.xlsx!L:L,QUOTIENT(ROW(A1566)-1,3)+2),4)="http","",artwork.xlsx!$M$1) &amp; INDEX(artwork.xlsx!L:L,QUOTIENT(ROW(A1566)-1,3)+2),artwork.xlsx!$N$1,"") &amp; """,",
 IF(AND(MOD(ROW(A1566)-1,3)=1,INDEX(artwork.xlsx!J:J,QUOTIENT(ROW(A1566)-1,3)+2)&lt;&gt;""),
SUBSTITUTE(    artwork.xlsx!$K$1&amp;": '\\n" &amp;
SUBSTITUTE(SUBSTITUTE(SUBSTITUTE(SUBSTITUTE(SUBSTITUTE(INDEX(artwork.xlsx!K:K,QUOTIENT(ROW(A1566)-1,3)+2),"'","\'"),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IF(MOD(ROW(A1566)-1,3)=2,"","")))</f>
        <v/>
      </c>
      <c r="J1571" t="s">
        <v>2088</v>
      </c>
      <c r="U1571" t="e">
        <f t="shared" si="51"/>
        <v>#VALUE!</v>
      </c>
      <c r="V1571" t="str">
        <f t="shared" si="52"/>
        <v>ll",  frenchName: "Hôtel de ville",  artwork: "http://wiki.dominionstrategy.com/images/2/2e/GuildhallArt.jpg"</v>
      </c>
    </row>
    <row r="1572" spans="1:22" x14ac:dyDescent="0.25">
      <c r="A1572" t="str">
        <f>IF(AND(MOD(ROW(A1567)-1,3)=0,INDEX(artwork.xlsx!G:G,QUOTIENT(ROW(A1567)-1,3)+2)&lt;&gt;""),"/* "&amp;INDEX(artwork.xlsx!G:G,QUOTIENT(ROW(A1567)-1,3)+2)&amp;" */","  ")&amp;
IF(AND(INDEX(artwork.xlsx!F:F,QUOTIENT(ROW(A1567)-1,3)+2)&lt;&gt;""),"/* "&amp;INDEX(artwork.xlsx!F:F,QUOTIENT(ROW(A1567)-1,3)+2)&amp;" */","  ")&amp;IF(AND(ISERROR(MATCH("},",B1572:B$5003,0)), ISERROR(MATCH("    ];",$A$5:A1568,0))),"];","")</f>
        <v xml:space="preserve">  /* landscape */</v>
      </c>
      <c r="B1572" t="str">
        <f t="shared" si="53"/>
        <v>{</v>
      </c>
      <c r="C1572" s="18" t="str">
        <f>IF(AND(MOD(ROW(A1567)-1,3)=0, INDEX(artwork.xlsx!J:J,QUOTIENT(ROW(A1567)-1,3)+2)&lt;&gt;""),
     artwork.xlsx!$H$1&amp;": """ &amp;SUBSTITUTE(INDEX(artwork.xlsx!H:H,QUOTIENT(ROW(A1567)-1,3)+2)," ","") &amp;""",  " &amp;
     artwork.xlsx!$J$1&amp; ": """ &amp; INDEX(artwork.xlsx!J:J,QUOTIENT(ROW(A1567)-1,3)+2) &amp;""",  " &amp;
     artwork.xlsx!$L$1&amp; ": """ &amp; SUBSTITUTE(IF(LEFT(INDEX(artwork.xlsx!L:L,QUOTIENT(ROW(A1567)-1,3)+2),4)="http","",artwork.xlsx!$M$1) &amp; INDEX(artwork.xlsx!L:L,QUOTIENT(ROW(A1567)-1,3)+2),artwork.xlsx!$N$1,"") &amp; """,",
 IF(AND(MOD(ROW(A1567)-1,3)=1,INDEX(artwork.xlsx!J:J,QUOTIENT(ROW(A1567)-1,3)+2)&lt;&gt;""),
SUBSTITUTE(    artwork.xlsx!$K$1&amp;": '\\n" &amp;
SUBSTITUTE(SUBSTITUTE(SUBSTITUTE(SUBSTITUTE(SUBSTITUTE(INDEX(artwork.xlsx!K:K,QUOTIENT(ROW(A1567)-1,3)+2),"'","\'"),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IF(MOD(ROW(A1567)-1,3)=2,"","")))</f>
        <v>id: "guildhall",  frenchName: "Hôtel de ville",  artwork: "http://wiki.dominionstrategy.com/images/2/2e/GuildhallArt.jpg",</v>
      </c>
      <c r="J1572" t="s">
        <v>1679</v>
      </c>
      <c r="K1572" t="s">
        <v>2336</v>
      </c>
      <c r="U1572" t="str">
        <f t="shared" si="51"/>
        <v>guildhall</v>
      </c>
      <c r="V1572" t="str">
        <f t="shared" si="52"/>
        <v>&lt;div class="landscape-text" style="top:14px;"&gt;&lt;div style="position:relative; top:10px;"&gt;&lt;div style="line-height:24px;"&gt;&lt;div style="display:inline;"&gt;&lt;div style="display:inline; font-size:24px;"&gt;Quand vous recevez un Trésor, &lt;div style="display: inline; font-weight: bold;"&gt;+1 Coffres&lt;/div&gt;.&lt;/div&gt;&lt;/div&gt;&lt;br&gt;&lt;/div&gt;&lt;/div&gt;&lt;/div&gt;</v>
      </c>
    </row>
    <row r="1573" spans="1:22" ht="60" x14ac:dyDescent="0.25">
      <c r="A1573" t="str">
        <f>IF(AND(MOD(ROW(A1568)-1,3)=0,INDEX(artwork.xlsx!G:G,QUOTIENT(ROW(A1568)-1,3)+2)&lt;&gt;""),"/* "&amp;INDEX(artwork.xlsx!G:G,QUOTIENT(ROW(A1568)-1,3)+2)&amp;" */","  ")&amp;
IF(AND(INDEX(artwork.xlsx!F:F,QUOTIENT(ROW(A1568)-1,3)+2)&lt;&gt;""),"/* "&amp;INDEX(artwork.xlsx!F:F,QUOTIENT(ROW(A1568)-1,3)+2)&amp;" */","  ")&amp;IF(AND(ISERROR(MATCH("},",B1573:B$5003,0)), ISERROR(MATCH("    ];",$A$5:A1572,0))),"];","")</f>
        <v xml:space="preserve">  /* landscape */</v>
      </c>
      <c r="B1573" t="str">
        <f t="shared" si="53"/>
        <v/>
      </c>
      <c r="C1573" s="18" t="str">
        <f>IF(AND(MOD(ROW(A1568)-1,3)=0, INDEX(artwork.xlsx!J:J,QUOTIENT(ROW(A1568)-1,3)+2)&lt;&gt;""),
     artwork.xlsx!$H$1&amp;": """ &amp;SUBSTITUTE(INDEX(artwork.xlsx!H:H,QUOTIENT(ROW(A1568)-1,3)+2)," ","") &amp;""",  " &amp;
     artwork.xlsx!$J$1&amp; ": """ &amp; INDEX(artwork.xlsx!J:J,QUOTIENT(ROW(A1568)-1,3)+2) &amp;""",  " &amp;
     artwork.xlsx!$L$1&amp; ": """ &amp; SUBSTITUTE(IF(LEFT(INDEX(artwork.xlsx!L:L,QUOTIENT(ROW(A1568)-1,3)+2),4)="http","",artwork.xlsx!$M$1) &amp; INDEX(artwork.xlsx!L:L,QUOTIENT(ROW(A1568)-1,3)+2),artwork.xlsx!$N$1,"") &amp; """,",
 IF(AND(MOD(ROW(A1568)-1,3)=1,INDEX(artwork.xlsx!J:J,QUOTIENT(ROW(A1568)-1,3)+2)&lt;&gt;""),
SUBSTITUTE(    artwork.xlsx!$K$1&amp;": '\\n" &amp;
SUBSTITUTE(SUBSTITUTE(SUBSTITUTE(SUBSTITUTE(SUBSTITUTE(INDEX(artwork.xlsx!K:K,QUOTIENT(ROW(A1568)-1,3)+2),"'","\'"),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IF(MOD(ROW(A1568)-1,3)=2,"","")))</f>
        <v>text_html: '\
&lt;div class="landscape-text" style="top:14px;"&gt;&lt;div style="position:relative; top:10px;"&gt;&lt;div style="line-height:24px;"&gt;\
&lt;div style="display:inline;"&gt;&lt;div style="display:inline; font-size:24px;"&gt;Quand vous recevez un Trésor, &lt;div style="display: inline; font-weight: bold;"&gt;+1 Coffres&lt;/div&gt;.&lt;/div&gt;&lt;/div&gt;&lt;br&gt;\
&lt;/div&gt;&lt;/div&gt;&lt;/div&gt;'</v>
      </c>
      <c r="K1573" t="s">
        <v>2337</v>
      </c>
      <c r="U1573" t="e">
        <f t="shared" si="51"/>
        <v>#VALUE!</v>
      </c>
      <c r="V1573" t="e">
        <f t="shared" si="52"/>
        <v>#VALUE!</v>
      </c>
    </row>
    <row r="1574" spans="1:22" x14ac:dyDescent="0.25">
      <c r="A1574" t="str">
        <f>IF(AND(MOD(ROW(A1569)-1,3)=0,INDEX(artwork.xlsx!G:G,QUOTIENT(ROW(A1569)-1,3)+2)&lt;&gt;""),"/* "&amp;INDEX(artwork.xlsx!G:G,QUOTIENT(ROW(A1569)-1,3)+2)&amp;" */","  ")&amp;
IF(AND(INDEX(artwork.xlsx!F:F,QUOTIENT(ROW(A1569)-1,3)+2)&lt;&gt;""),"/* "&amp;INDEX(artwork.xlsx!F:F,QUOTIENT(ROW(A1569)-1,3)+2)&amp;" */","  ")&amp;IF(AND(ISERROR(MATCH("},",B1574:B$5003,0)), ISERROR(MATCH("    ];",$A$5:A1570,0))),"];","")</f>
        <v xml:space="preserve">  /* landscape */</v>
      </c>
      <c r="B1574" t="str">
        <f t="shared" si="53"/>
        <v>},</v>
      </c>
      <c r="C1574" s="18" t="str">
        <f>IF(AND(MOD(ROW(A1569)-1,3)=0, INDEX(artwork.xlsx!J:J,QUOTIENT(ROW(A1569)-1,3)+2)&lt;&gt;""),
     artwork.xlsx!$H$1&amp;": """ &amp;SUBSTITUTE(INDEX(artwork.xlsx!H:H,QUOTIENT(ROW(A1569)-1,3)+2)," ","") &amp;""",  " &amp;
     artwork.xlsx!$J$1&amp; ": """ &amp; INDEX(artwork.xlsx!J:J,QUOTIENT(ROW(A1569)-1,3)+2) &amp;""",  " &amp;
     artwork.xlsx!$L$1&amp; ": """ &amp; SUBSTITUTE(IF(LEFT(INDEX(artwork.xlsx!L:L,QUOTIENT(ROW(A1569)-1,3)+2),4)="http","",artwork.xlsx!$M$1) &amp; INDEX(artwork.xlsx!L:L,QUOTIENT(ROW(A1569)-1,3)+2),artwork.xlsx!$N$1,"") &amp; """,",
 IF(AND(MOD(ROW(A1569)-1,3)=1,INDEX(artwork.xlsx!J:J,QUOTIENT(ROW(A1569)-1,3)+2)&lt;&gt;""),
SUBSTITUTE(    artwork.xlsx!$K$1&amp;": '\\n" &amp;
SUBSTITUTE(SUBSTITUTE(SUBSTITUTE(SUBSTITUTE(SUBSTITUTE(INDEX(artwork.xlsx!K:K,QUOTIENT(ROW(A1569)-1,3)+2),"'","\'"),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IF(MOD(ROW(A1569)-1,3)=2,"","")))</f>
        <v/>
      </c>
      <c r="J1574" t="s">
        <v>2088</v>
      </c>
      <c r="U1574" t="e">
        <f t="shared" si="51"/>
        <v>#VALUE!</v>
      </c>
      <c r="V1574" t="str">
        <f t="shared" si="52"/>
        <v>,  frenchName: "Piazza",  artwork: "http://wiki.dominionstrategy.com/images/f/ff/PiazzaArt.jpg"</v>
      </c>
    </row>
    <row r="1575" spans="1:22" x14ac:dyDescent="0.25">
      <c r="A1575" t="str">
        <f>IF(AND(MOD(ROW(A1570)-1,3)=0,INDEX(artwork.xlsx!G:G,QUOTIENT(ROW(A1570)-1,3)+2)&lt;&gt;""),"/* "&amp;INDEX(artwork.xlsx!G:G,QUOTIENT(ROW(A1570)-1,3)+2)&amp;" */","  ")&amp;
IF(AND(INDEX(artwork.xlsx!F:F,QUOTIENT(ROW(A1570)-1,3)+2)&lt;&gt;""),"/* "&amp;INDEX(artwork.xlsx!F:F,QUOTIENT(ROW(A1570)-1,3)+2)&amp;" */","  ")&amp;IF(AND(ISERROR(MATCH("},",B1575:B$5003,0)), ISERROR(MATCH("    ];",$A$5:A1571,0))),"];","")</f>
        <v xml:space="preserve">  /* landscape */</v>
      </c>
      <c r="B1575" t="str">
        <f t="shared" si="53"/>
        <v>{</v>
      </c>
      <c r="C1575" s="18" t="str">
        <f>IF(AND(MOD(ROW(A1570)-1,3)=0, INDEX(artwork.xlsx!J:J,QUOTIENT(ROW(A1570)-1,3)+2)&lt;&gt;""),
     artwork.xlsx!$H$1&amp;": """ &amp;SUBSTITUTE(INDEX(artwork.xlsx!H:H,QUOTIENT(ROW(A1570)-1,3)+2)," ","") &amp;""",  " &amp;
     artwork.xlsx!$J$1&amp; ": """ &amp; INDEX(artwork.xlsx!J:J,QUOTIENT(ROW(A1570)-1,3)+2) &amp;""",  " &amp;
     artwork.xlsx!$L$1&amp; ": """ &amp; SUBSTITUTE(IF(LEFT(INDEX(artwork.xlsx!L:L,QUOTIENT(ROW(A1570)-1,3)+2),4)="http","",artwork.xlsx!$M$1) &amp; INDEX(artwork.xlsx!L:L,QUOTIENT(ROW(A1570)-1,3)+2),artwork.xlsx!$N$1,"") &amp; """,",
 IF(AND(MOD(ROW(A1570)-1,3)=1,INDEX(artwork.xlsx!J:J,QUOTIENT(ROW(A1570)-1,3)+2)&lt;&gt;""),
SUBSTITUTE(    artwork.xlsx!$K$1&amp;": '\\n" &amp;
SUBSTITUTE(SUBSTITUTE(SUBSTITUTE(SUBSTITUTE(SUBSTITUTE(INDEX(artwork.xlsx!K:K,QUOTIENT(ROW(A1570)-1,3)+2),"'","\'"),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IF(MOD(ROW(A1570)-1,3)=2,"","")))</f>
        <v>id: "piazza",  frenchName: "Piazza",  artwork: "http://wiki.dominionstrategy.com/images/f/ff/PiazzaArt.jpg",</v>
      </c>
      <c r="J1575" t="s">
        <v>1679</v>
      </c>
      <c r="K1575" t="s">
        <v>2338</v>
      </c>
      <c r="U1575" t="str">
        <f t="shared" si="51"/>
        <v>piazza</v>
      </c>
      <c r="V1575" t="str">
        <f t="shared" si="52"/>
        <v>&lt;div class="landscape-text" style="top:0px;"&gt;&lt;div style="position:relative; top:10px;"&gt;&lt;div style="line-height:22px;"&gt;&lt;div style="display:inline;"&gt;&lt;div style="display:inline; font-size:20px;"&gt;Au début de votre tour, dévoilez la carte du haut&lt;/div&gt;&lt;/div&gt;&lt;br&gt;&lt;div style="display:inline;"&gt;&lt;div style="display:inline; font-size:20px;"&gt;de votre pioche. Si c'est une carte Action, jouez-la.&lt;/div&gt;&lt;/div&gt;&lt;br&gt;&lt;/div&gt;&lt;/div&gt;&lt;/div&gt;</v>
      </c>
    </row>
    <row r="1576" spans="1:22" ht="75" x14ac:dyDescent="0.25">
      <c r="A1576" t="str">
        <f>IF(AND(MOD(ROW(A1571)-1,3)=0,INDEX(artwork.xlsx!G:G,QUOTIENT(ROW(A1571)-1,3)+2)&lt;&gt;""),"/* "&amp;INDEX(artwork.xlsx!G:G,QUOTIENT(ROW(A1571)-1,3)+2)&amp;" */","  ")&amp;
IF(AND(INDEX(artwork.xlsx!F:F,QUOTIENT(ROW(A1571)-1,3)+2)&lt;&gt;""),"/* "&amp;INDEX(artwork.xlsx!F:F,QUOTIENT(ROW(A1571)-1,3)+2)&amp;" */","  ")&amp;IF(AND(ISERROR(MATCH("},",B1576:B$5003,0)), ISERROR(MATCH("    ];",$A$5:A1575,0))),"];","")</f>
        <v xml:space="preserve">  /* landscape */</v>
      </c>
      <c r="B1576" t="str">
        <f t="shared" si="53"/>
        <v/>
      </c>
      <c r="C1576" s="18" t="str">
        <f>IF(AND(MOD(ROW(A1571)-1,3)=0, INDEX(artwork.xlsx!J:J,QUOTIENT(ROW(A1571)-1,3)+2)&lt;&gt;""),
     artwork.xlsx!$H$1&amp;": """ &amp;SUBSTITUTE(INDEX(artwork.xlsx!H:H,QUOTIENT(ROW(A1571)-1,3)+2)," ","") &amp;""",  " &amp;
     artwork.xlsx!$J$1&amp; ": """ &amp; INDEX(artwork.xlsx!J:J,QUOTIENT(ROW(A1571)-1,3)+2) &amp;""",  " &amp;
     artwork.xlsx!$L$1&amp; ": """ &amp; SUBSTITUTE(IF(LEFT(INDEX(artwork.xlsx!L:L,QUOTIENT(ROW(A1571)-1,3)+2),4)="http","",artwork.xlsx!$M$1) &amp; INDEX(artwork.xlsx!L:L,QUOTIENT(ROW(A1571)-1,3)+2),artwork.xlsx!$N$1,"") &amp; """,",
 IF(AND(MOD(ROW(A1571)-1,3)=1,INDEX(artwork.xlsx!J:J,QUOTIENT(ROW(A1571)-1,3)+2)&lt;&gt;""),
SUBSTITUTE(    artwork.xlsx!$K$1&amp;": '\\n" &amp;
SUBSTITUTE(SUBSTITUTE(SUBSTITUTE(SUBSTITUTE(SUBSTITUTE(INDEX(artwork.xlsx!K:K,QUOTIENT(ROW(A1571)-1,3)+2),"'","\'"),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IF(MOD(ROW(A1571)-1,3)=2,"","")))</f>
        <v>text_html: '\
&lt;div class="landscape-text" style="top:0px;"&gt;&lt;div style="position:relative; top:10px;"&gt;&lt;div style="line-height:22px;"&gt;\
&lt;div style="display:inline;"&gt;&lt;div style="display:inline; font-size:20px;"&gt;Au début de votre tour, dévoilez la carte du haut&lt;/div&gt;&lt;/div&gt;&lt;br&gt;\
&lt;div style="display:inline;"&gt;&lt;div style="display:inline; font-size:20px;"&gt;de votre pioche. Si c\'est une carte Action, jouez-la.&lt;/div&gt;&lt;/div&gt;&lt;br&gt;\
&lt;/div&gt;&lt;/div&gt;&lt;/div&gt;'</v>
      </c>
      <c r="K1576" t="s">
        <v>2339</v>
      </c>
      <c r="U1576" t="e">
        <f t="shared" si="51"/>
        <v>#VALUE!</v>
      </c>
      <c r="V1576" t="e">
        <f t="shared" si="52"/>
        <v>#VALUE!</v>
      </c>
    </row>
    <row r="1577" spans="1:22" x14ac:dyDescent="0.25">
      <c r="A1577" t="str">
        <f>IF(AND(MOD(ROW(A1572)-1,3)=0,INDEX(artwork.xlsx!G:G,QUOTIENT(ROW(A1572)-1,3)+2)&lt;&gt;""),"/* "&amp;INDEX(artwork.xlsx!G:G,QUOTIENT(ROW(A1572)-1,3)+2)&amp;" */","  ")&amp;
IF(AND(INDEX(artwork.xlsx!F:F,QUOTIENT(ROW(A1572)-1,3)+2)&lt;&gt;""),"/* "&amp;INDEX(artwork.xlsx!F:F,QUOTIENT(ROW(A1572)-1,3)+2)&amp;" */","  ")&amp;IF(AND(ISERROR(MATCH("},",B1577:B$5003,0)), ISERROR(MATCH("    ];",$A$5:A1573,0))),"];","")</f>
        <v xml:space="preserve">  /* landscape */</v>
      </c>
      <c r="B1577" t="str">
        <f t="shared" si="53"/>
        <v>},</v>
      </c>
      <c r="C1577" s="18" t="str">
        <f>IF(AND(MOD(ROW(A1572)-1,3)=0, INDEX(artwork.xlsx!J:J,QUOTIENT(ROW(A1572)-1,3)+2)&lt;&gt;""),
     artwork.xlsx!$H$1&amp;": """ &amp;SUBSTITUTE(INDEX(artwork.xlsx!H:H,QUOTIENT(ROW(A1572)-1,3)+2)," ","") &amp;""",  " &amp;
     artwork.xlsx!$J$1&amp; ": """ &amp; INDEX(artwork.xlsx!J:J,QUOTIENT(ROW(A1572)-1,3)+2) &amp;""",  " &amp;
     artwork.xlsx!$L$1&amp; ": """ &amp; SUBSTITUTE(IF(LEFT(INDEX(artwork.xlsx!L:L,QUOTIENT(ROW(A1572)-1,3)+2),4)="http","",artwork.xlsx!$M$1) &amp; INDEX(artwork.xlsx!L:L,QUOTIENT(ROW(A1572)-1,3)+2),artwork.xlsx!$N$1,"") &amp; """,",
 IF(AND(MOD(ROW(A1572)-1,3)=1,INDEX(artwork.xlsx!J:J,QUOTIENT(ROW(A1572)-1,3)+2)&lt;&gt;""),
SUBSTITUTE(    artwork.xlsx!$K$1&amp;": '\\n" &amp;
SUBSTITUTE(SUBSTITUTE(SUBSTITUTE(SUBSTITUTE(SUBSTITUTE(INDEX(artwork.xlsx!K:K,QUOTIENT(ROW(A1572)-1,3)+2),"'","\'"),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IF(MOD(ROW(A1572)-1,3)=2,"","")))</f>
        <v/>
      </c>
      <c r="J1577" t="s">
        <v>2088</v>
      </c>
      <c r="U1577" t="e">
        <f t="shared" si="51"/>
        <v>#VALUE!</v>
      </c>
      <c r="V1577" t="str">
        <f t="shared" si="52"/>
        <v>work",  frenchName: "Réseau routier",  artwork: "http://wiki.dominionstrategy.com/images/d/d7/Road_NetworkArt.jpg"</v>
      </c>
    </row>
    <row r="1578" spans="1:22" x14ac:dyDescent="0.25">
      <c r="A1578" t="str">
        <f>IF(AND(MOD(ROW(A1573)-1,3)=0,INDEX(artwork.xlsx!G:G,QUOTIENT(ROW(A1573)-1,3)+2)&lt;&gt;""),"/* "&amp;INDEX(artwork.xlsx!G:G,QUOTIENT(ROW(A1573)-1,3)+2)&amp;" */","  ")&amp;
IF(AND(INDEX(artwork.xlsx!F:F,QUOTIENT(ROW(A1573)-1,3)+2)&lt;&gt;""),"/* "&amp;INDEX(artwork.xlsx!F:F,QUOTIENT(ROW(A1573)-1,3)+2)&amp;" */","  ")&amp;IF(AND(ISERROR(MATCH("},",B1578:B$5003,0)), ISERROR(MATCH("    ];",$A$5:A1574,0))),"];","")</f>
        <v xml:space="preserve">  /* landscape */</v>
      </c>
      <c r="B1578" t="str">
        <f t="shared" si="53"/>
        <v>{</v>
      </c>
      <c r="C1578" s="18" t="str">
        <f>IF(AND(MOD(ROW(A1573)-1,3)=0, INDEX(artwork.xlsx!J:J,QUOTIENT(ROW(A1573)-1,3)+2)&lt;&gt;""),
     artwork.xlsx!$H$1&amp;": """ &amp;SUBSTITUTE(INDEX(artwork.xlsx!H:H,QUOTIENT(ROW(A1573)-1,3)+2)," ","") &amp;""",  " &amp;
     artwork.xlsx!$J$1&amp; ": """ &amp; INDEX(artwork.xlsx!J:J,QUOTIENT(ROW(A1573)-1,3)+2) &amp;""",  " &amp;
     artwork.xlsx!$L$1&amp; ": """ &amp; SUBSTITUTE(IF(LEFT(INDEX(artwork.xlsx!L:L,QUOTIENT(ROW(A1573)-1,3)+2),4)="http","",artwork.xlsx!$M$1) &amp; INDEX(artwork.xlsx!L:L,QUOTIENT(ROW(A1573)-1,3)+2),artwork.xlsx!$N$1,"") &amp; """,",
 IF(AND(MOD(ROW(A1573)-1,3)=1,INDEX(artwork.xlsx!J:J,QUOTIENT(ROW(A1573)-1,3)+2)&lt;&gt;""),
SUBSTITUTE(    artwork.xlsx!$K$1&amp;": '\\n" &amp;
SUBSTITUTE(SUBSTITUTE(SUBSTITUTE(SUBSTITUTE(SUBSTITUTE(INDEX(artwork.xlsx!K:K,QUOTIENT(ROW(A1573)-1,3)+2),"'","\'"),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IF(MOD(ROW(A1573)-1,3)=2,"","")))</f>
        <v>id: "roadnetwork",  frenchName: "Réseau routier",  artwork: "http://wiki.dominionstrategy.com/images/d/d7/Road_NetworkArt.jpg",</v>
      </c>
      <c r="J1578" t="s">
        <v>1679</v>
      </c>
      <c r="K1578" t="s">
        <v>2340</v>
      </c>
      <c r="U1578" t="str">
        <f t="shared" si="51"/>
        <v>roadnetwork</v>
      </c>
      <c r="V1578" t="str">
        <f t="shared" si="52"/>
        <v>&lt;div class="landscape-text" style="top:0px;"&gt;&lt;div style="position:relative; top:10px;"&gt;&lt;div style="line-height:22px;"&gt;&lt;div style="display:inline;"&gt;&lt;div style="display:inline; font-size:22px;"&gt;Quand un autre joueur reçoit une carte Victoire,&lt;/div&gt;&lt;/div&gt;&lt;br&gt;&lt;div style="display:inline;"&gt;&lt;div style="display:inline; font-size:22px;"&gt;&lt;div style="display: inline; font-weight: bold;"&gt;+1 Carte&lt;/div&gt;.&lt;/div&gt;&lt;/div&gt;&lt;br&gt;&lt;/div&gt;&lt;/div&gt;&lt;/div&gt;</v>
      </c>
    </row>
    <row r="1579" spans="1:22" ht="75" x14ac:dyDescent="0.25">
      <c r="A1579" t="str">
        <f>IF(AND(MOD(ROW(A1574)-1,3)=0,INDEX(artwork.xlsx!G:G,QUOTIENT(ROW(A1574)-1,3)+2)&lt;&gt;""),"/* "&amp;INDEX(artwork.xlsx!G:G,QUOTIENT(ROW(A1574)-1,3)+2)&amp;" */","  ")&amp;
IF(AND(INDEX(artwork.xlsx!F:F,QUOTIENT(ROW(A1574)-1,3)+2)&lt;&gt;""),"/* "&amp;INDEX(artwork.xlsx!F:F,QUOTIENT(ROW(A1574)-1,3)+2)&amp;" */","  ")&amp;IF(AND(ISERROR(MATCH("},",B1579:B$5003,0)), ISERROR(MATCH("    ];",$A$5:A1578,0))),"];","")</f>
        <v xml:space="preserve">  /* landscape */</v>
      </c>
      <c r="B1579" t="str">
        <f t="shared" si="53"/>
        <v/>
      </c>
      <c r="C1579" s="18" t="str">
        <f>IF(AND(MOD(ROW(A1574)-1,3)=0, INDEX(artwork.xlsx!J:J,QUOTIENT(ROW(A1574)-1,3)+2)&lt;&gt;""),
     artwork.xlsx!$H$1&amp;": """ &amp;SUBSTITUTE(INDEX(artwork.xlsx!H:H,QUOTIENT(ROW(A1574)-1,3)+2)," ","") &amp;""",  " &amp;
     artwork.xlsx!$J$1&amp; ": """ &amp; INDEX(artwork.xlsx!J:J,QUOTIENT(ROW(A1574)-1,3)+2) &amp;""",  " &amp;
     artwork.xlsx!$L$1&amp; ": """ &amp; SUBSTITUTE(IF(LEFT(INDEX(artwork.xlsx!L:L,QUOTIENT(ROW(A1574)-1,3)+2),4)="http","",artwork.xlsx!$M$1) &amp; INDEX(artwork.xlsx!L:L,QUOTIENT(ROW(A1574)-1,3)+2),artwork.xlsx!$N$1,"") &amp; """,",
 IF(AND(MOD(ROW(A1574)-1,3)=1,INDEX(artwork.xlsx!J:J,QUOTIENT(ROW(A1574)-1,3)+2)&lt;&gt;""),
SUBSTITUTE(    artwork.xlsx!$K$1&amp;": '\\n" &amp;
SUBSTITUTE(SUBSTITUTE(SUBSTITUTE(SUBSTITUTE(SUBSTITUTE(INDEX(artwork.xlsx!K:K,QUOTIENT(ROW(A1574)-1,3)+2),"'","\'"),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IF(MOD(ROW(A1574)-1,3)=2,"","")))</f>
        <v>text_html: '\
&lt;div class="landscape-text" style="top:0px;"&gt;&lt;div style="position:relative; top:10px;"&gt;&lt;div style="line-height:22px;"&gt;\
&lt;div style="display:inline;"&gt;&lt;div style="display:inline; font-size:22px;"&gt;Quand un autre joueur reçoit une carte Victoire,&lt;/div&gt;&lt;/div&gt;&lt;br&gt;\
&lt;div style="display:inline;"&gt;&lt;div style="display:inline; font-size:22px;"&gt;&lt;div style="display: inline; font-weight: bold;"&gt;+1 Carte&lt;/div&gt;.&lt;/div&gt;&lt;/div&gt;&lt;br&gt;\
&lt;/div&gt;&lt;/div&gt;&lt;/div&gt;'</v>
      </c>
      <c r="K1579" t="s">
        <v>2341</v>
      </c>
      <c r="U1579" t="e">
        <f t="shared" si="51"/>
        <v>#VALUE!</v>
      </c>
      <c r="V1579" t="e">
        <f t="shared" si="52"/>
        <v>#VALUE!</v>
      </c>
    </row>
    <row r="1580" spans="1:22" x14ac:dyDescent="0.25">
      <c r="A1580" t="str">
        <f>IF(AND(MOD(ROW(A1575)-1,3)=0,INDEX(artwork.xlsx!G:G,QUOTIENT(ROW(A1575)-1,3)+2)&lt;&gt;""),"/* "&amp;INDEX(artwork.xlsx!G:G,QUOTIENT(ROW(A1575)-1,3)+2)&amp;" */","  ")&amp;
IF(AND(INDEX(artwork.xlsx!F:F,QUOTIENT(ROW(A1575)-1,3)+2)&lt;&gt;""),"/* "&amp;INDEX(artwork.xlsx!F:F,QUOTIENT(ROW(A1575)-1,3)+2)&amp;" */","  ")&amp;IF(AND(ISERROR(MATCH("},",B1580:B$5003,0)), ISERROR(MATCH("    ];",$A$5:A1576,0))),"];","")</f>
        <v xml:space="preserve">  /* landscape */</v>
      </c>
      <c r="B1580" t="str">
        <f t="shared" si="53"/>
        <v>},</v>
      </c>
      <c r="C1580" s="18" t="str">
        <f>IF(AND(MOD(ROW(A1575)-1,3)=0, INDEX(artwork.xlsx!J:J,QUOTIENT(ROW(A1575)-1,3)+2)&lt;&gt;""),
     artwork.xlsx!$H$1&amp;": """ &amp;SUBSTITUTE(INDEX(artwork.xlsx!H:H,QUOTIENT(ROW(A1575)-1,3)+2)," ","") &amp;""",  " &amp;
     artwork.xlsx!$J$1&amp; ": """ &amp; INDEX(artwork.xlsx!J:J,QUOTIENT(ROW(A1575)-1,3)+2) &amp;""",  " &amp;
     artwork.xlsx!$L$1&amp; ": """ &amp; SUBSTITUTE(IF(LEFT(INDEX(artwork.xlsx!L:L,QUOTIENT(ROW(A1575)-1,3)+2),4)="http","",artwork.xlsx!$M$1) &amp; INDEX(artwork.xlsx!L:L,QUOTIENT(ROW(A1575)-1,3)+2),artwork.xlsx!$N$1,"") &amp; """,",
 IF(AND(MOD(ROW(A1575)-1,3)=1,INDEX(artwork.xlsx!J:J,QUOTIENT(ROW(A1575)-1,3)+2)&lt;&gt;""),
SUBSTITUTE(    artwork.xlsx!$K$1&amp;": '\\n" &amp;
SUBSTITUTE(SUBSTITUTE(SUBSTITUTE(SUBSTITUTE(SUBSTITUTE(INDEX(artwork.xlsx!K:K,QUOTIENT(ROW(A1575)-1,3)+2),"'","\'"),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IF(MOD(ROW(A1575)-1,3)=2,"","")))</f>
        <v/>
      </c>
      <c r="J1580" t="s">
        <v>2088</v>
      </c>
      <c r="U1580" t="e">
        <f t="shared" si="51"/>
        <v>#VALUE!</v>
      </c>
      <c r="V1580" t="str">
        <f t="shared" si="52"/>
        <v>s",  frenchName: "Caserne",  artwork: "http://wiki.dominionstrategy.com/images/f/f9/BarracksArt.jpg"</v>
      </c>
    </row>
    <row r="1581" spans="1:22" x14ac:dyDescent="0.25">
      <c r="A1581" t="str">
        <f>IF(AND(MOD(ROW(A1576)-1,3)=0,INDEX(artwork.xlsx!G:G,QUOTIENT(ROW(A1576)-1,3)+2)&lt;&gt;""),"/* "&amp;INDEX(artwork.xlsx!G:G,QUOTIENT(ROW(A1576)-1,3)+2)&amp;" */","  ")&amp;
IF(AND(INDEX(artwork.xlsx!F:F,QUOTIENT(ROW(A1576)-1,3)+2)&lt;&gt;""),"/* "&amp;INDEX(artwork.xlsx!F:F,QUOTIENT(ROW(A1576)-1,3)+2)&amp;" */","  ")&amp;IF(AND(ISERROR(MATCH("},",B1581:B$5003,0)), ISERROR(MATCH("    ];",$A$5:A1577,0))),"];","")</f>
        <v xml:space="preserve">  /* landscape */</v>
      </c>
      <c r="B1581" t="str">
        <f t="shared" si="53"/>
        <v>{</v>
      </c>
      <c r="C1581" s="18" t="str">
        <f>IF(AND(MOD(ROW(A1576)-1,3)=0, INDEX(artwork.xlsx!J:J,QUOTIENT(ROW(A1576)-1,3)+2)&lt;&gt;""),
     artwork.xlsx!$H$1&amp;": """ &amp;SUBSTITUTE(INDEX(artwork.xlsx!H:H,QUOTIENT(ROW(A1576)-1,3)+2)," ","") &amp;""",  " &amp;
     artwork.xlsx!$J$1&amp; ": """ &amp; INDEX(artwork.xlsx!J:J,QUOTIENT(ROW(A1576)-1,3)+2) &amp;""",  " &amp;
     artwork.xlsx!$L$1&amp; ": """ &amp; SUBSTITUTE(IF(LEFT(INDEX(artwork.xlsx!L:L,QUOTIENT(ROW(A1576)-1,3)+2),4)="http","",artwork.xlsx!$M$1) &amp; INDEX(artwork.xlsx!L:L,QUOTIENT(ROW(A1576)-1,3)+2),artwork.xlsx!$N$1,"") &amp; """,",
 IF(AND(MOD(ROW(A1576)-1,3)=1,INDEX(artwork.xlsx!J:J,QUOTIENT(ROW(A1576)-1,3)+2)&lt;&gt;""),
SUBSTITUTE(    artwork.xlsx!$K$1&amp;": '\\n" &amp;
SUBSTITUTE(SUBSTITUTE(SUBSTITUTE(SUBSTITUTE(SUBSTITUTE(INDEX(artwork.xlsx!K:K,QUOTIENT(ROW(A1576)-1,3)+2),"'","\'"),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IF(MOD(ROW(A1576)-1,3)=2,"","")))</f>
        <v>id: "barracks",  frenchName: "Caserne",  artwork: "http://wiki.dominionstrategy.com/images/f/f9/BarracksArt.jpg",</v>
      </c>
      <c r="J1581" t="s">
        <v>1679</v>
      </c>
      <c r="K1581" t="s">
        <v>2342</v>
      </c>
      <c r="U1581" t="str">
        <f t="shared" si="51"/>
        <v>barracks</v>
      </c>
      <c r="V1581" t="str">
        <f t="shared" si="52"/>
        <v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Action&lt;/div&gt;.&lt;/div&gt;&lt;/div&gt;&lt;br&gt;&lt;/div&gt;&lt;/div&gt;&lt;/div&gt;</v>
      </c>
    </row>
    <row r="1582" spans="1:22" ht="60" x14ac:dyDescent="0.25">
      <c r="A1582" t="str">
        <f>IF(AND(MOD(ROW(A1577)-1,3)=0,INDEX(artwork.xlsx!G:G,QUOTIENT(ROW(A1577)-1,3)+2)&lt;&gt;""),"/* "&amp;INDEX(artwork.xlsx!G:G,QUOTIENT(ROW(A1577)-1,3)+2)&amp;" */","  ")&amp;
IF(AND(INDEX(artwork.xlsx!F:F,QUOTIENT(ROW(A1577)-1,3)+2)&lt;&gt;""),"/* "&amp;INDEX(artwork.xlsx!F:F,QUOTIENT(ROW(A1577)-1,3)+2)&amp;" */","  ")&amp;IF(AND(ISERROR(MATCH("},",B1582:B$5003,0)), ISERROR(MATCH("    ];",$A$5:A1581,0))),"];","")</f>
        <v xml:space="preserve">  /* landscape */</v>
      </c>
      <c r="B1582" t="str">
        <f t="shared" si="53"/>
        <v/>
      </c>
      <c r="C1582" s="18" t="str">
        <f>IF(AND(MOD(ROW(A1577)-1,3)=0, INDEX(artwork.xlsx!J:J,QUOTIENT(ROW(A1577)-1,3)+2)&lt;&gt;""),
     artwork.xlsx!$H$1&amp;": """ &amp;SUBSTITUTE(INDEX(artwork.xlsx!H:H,QUOTIENT(ROW(A1577)-1,3)+2)," ","") &amp;""",  " &amp;
     artwork.xlsx!$J$1&amp; ": """ &amp; INDEX(artwork.xlsx!J:J,QUOTIENT(ROW(A1577)-1,3)+2) &amp;""",  " &amp;
     artwork.xlsx!$L$1&amp; ": """ &amp; SUBSTITUTE(IF(LEFT(INDEX(artwork.xlsx!L:L,QUOTIENT(ROW(A1577)-1,3)+2),4)="http","",artwork.xlsx!$M$1) &amp; INDEX(artwork.xlsx!L:L,QUOTIENT(ROW(A1577)-1,3)+2),artwork.xlsx!$N$1,"") &amp; """,",
 IF(AND(MOD(ROW(A1577)-1,3)=1,INDEX(artwork.xlsx!J:J,QUOTIENT(ROW(A1577)-1,3)+2)&lt;&gt;""),
SUBSTITUTE(    artwork.xlsx!$K$1&amp;": '\\n" &amp;
SUBSTITUTE(SUBSTITUTE(SUBSTITUTE(SUBSTITUTE(SUBSTITUTE(INDEX(artwork.xlsx!K:K,QUOTIENT(ROW(A1577)-1,3)+2),"'","\'"),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IF(MOD(ROW(A1577)-1,3)=2,"","")))</f>
        <v>text_html: '\
&lt;div class="landscape-text" style="top:14px;"&gt;&lt;div style="position:relative; top:10px;"&gt;&lt;div style="line-height:26px;"&gt;\
&lt;div style="display:inline;"&gt;&lt;div style="display:inline; font-size:26px;"&gt;Au début de votre tour, &lt;div style="display: inline; font-weight: bold;"&gt;+1 Action&lt;/div&gt;.&lt;/div&gt;&lt;/div&gt;&lt;br&gt;\
&lt;/div&gt;&lt;/div&gt;&lt;/div&gt;'</v>
      </c>
      <c r="K1582" t="s">
        <v>2343</v>
      </c>
      <c r="U1582" t="e">
        <f t="shared" si="51"/>
        <v>#VALUE!</v>
      </c>
      <c r="V1582" t="e">
        <f t="shared" si="52"/>
        <v>#VALUE!</v>
      </c>
    </row>
    <row r="1583" spans="1:22" x14ac:dyDescent="0.25">
      <c r="A1583" t="str">
        <f>IF(AND(MOD(ROW(A1578)-1,3)=0,INDEX(artwork.xlsx!G:G,QUOTIENT(ROW(A1578)-1,3)+2)&lt;&gt;""),"/* "&amp;INDEX(artwork.xlsx!G:G,QUOTIENT(ROW(A1578)-1,3)+2)&amp;" */","  ")&amp;
IF(AND(INDEX(artwork.xlsx!F:F,QUOTIENT(ROW(A1578)-1,3)+2)&lt;&gt;""),"/* "&amp;INDEX(artwork.xlsx!F:F,QUOTIENT(ROW(A1578)-1,3)+2)&amp;" */","  ")&amp;IF(AND(ISERROR(MATCH("},",B1583:B$5003,0)), ISERROR(MATCH("    ];",$A$5:A1579,0))),"];","")</f>
        <v xml:space="preserve">  /* landscape */</v>
      </c>
      <c r="B1583" t="str">
        <f t="shared" si="53"/>
        <v>},</v>
      </c>
      <c r="C1583" s="18" t="str">
        <f>IF(AND(MOD(ROW(A1578)-1,3)=0, INDEX(artwork.xlsx!J:J,QUOTIENT(ROW(A1578)-1,3)+2)&lt;&gt;""),
     artwork.xlsx!$H$1&amp;": """ &amp;SUBSTITUTE(INDEX(artwork.xlsx!H:H,QUOTIENT(ROW(A1578)-1,3)+2)," ","") &amp;""",  " &amp;
     artwork.xlsx!$J$1&amp; ": """ &amp; INDEX(artwork.xlsx!J:J,QUOTIENT(ROW(A1578)-1,3)+2) &amp;""",  " &amp;
     artwork.xlsx!$L$1&amp; ": """ &amp; SUBSTITUTE(IF(LEFT(INDEX(artwork.xlsx!L:L,QUOTIENT(ROW(A1578)-1,3)+2),4)="http","",artwork.xlsx!$M$1) &amp; INDEX(artwork.xlsx!L:L,QUOTIENT(ROW(A1578)-1,3)+2),artwork.xlsx!$N$1,"") &amp; """,",
 IF(AND(MOD(ROW(A1578)-1,3)=1,INDEX(artwork.xlsx!J:J,QUOTIENT(ROW(A1578)-1,3)+2)&lt;&gt;""),
SUBSTITUTE(    artwork.xlsx!$K$1&amp;": '\\n" &amp;
SUBSTITUTE(SUBSTITUTE(SUBSTITUTE(SUBSTITUTE(SUBSTITUTE(INDEX(artwork.xlsx!K:K,QUOTIENT(ROW(A1578)-1,3)+2),"'","\'"),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IF(MOD(ROW(A1578)-1,3)=2,"","")))</f>
        <v/>
      </c>
      <c r="J1583" t="s">
        <v>2088</v>
      </c>
      <c r="U1583" t="e">
        <f t="shared" si="51"/>
        <v>#VALUE!</v>
      </c>
      <c r="V1583" t="str">
        <f t="shared" si="52"/>
        <v>ation",  frenchName: "Assolement",  artwork: "http://wiki.dominionstrategy.com/images/7/7a/Crop_RotationArt.jpg"</v>
      </c>
    </row>
    <row r="1584" spans="1:22" x14ac:dyDescent="0.25">
      <c r="A1584" t="str">
        <f>IF(AND(MOD(ROW(A1579)-1,3)=0,INDEX(artwork.xlsx!G:G,QUOTIENT(ROW(A1579)-1,3)+2)&lt;&gt;""),"/* "&amp;INDEX(artwork.xlsx!G:G,QUOTIENT(ROW(A1579)-1,3)+2)&amp;" */","  ")&amp;
IF(AND(INDEX(artwork.xlsx!F:F,QUOTIENT(ROW(A1579)-1,3)+2)&lt;&gt;""),"/* "&amp;INDEX(artwork.xlsx!F:F,QUOTIENT(ROW(A1579)-1,3)+2)&amp;" */","  ")&amp;IF(AND(ISERROR(MATCH("},",B1584:B$5003,0)), ISERROR(MATCH("    ];",$A$5:A1580,0))),"];","")</f>
        <v xml:space="preserve">  /* landscape */</v>
      </c>
      <c r="B1584" t="str">
        <f t="shared" si="53"/>
        <v>{</v>
      </c>
      <c r="C1584" s="18" t="str">
        <f>IF(AND(MOD(ROW(A1579)-1,3)=0, INDEX(artwork.xlsx!J:J,QUOTIENT(ROW(A1579)-1,3)+2)&lt;&gt;""),
     artwork.xlsx!$H$1&amp;": """ &amp;SUBSTITUTE(INDEX(artwork.xlsx!H:H,QUOTIENT(ROW(A1579)-1,3)+2)," ","") &amp;""",  " &amp;
     artwork.xlsx!$J$1&amp; ": """ &amp; INDEX(artwork.xlsx!J:J,QUOTIENT(ROW(A1579)-1,3)+2) &amp;""",  " &amp;
     artwork.xlsx!$L$1&amp; ": """ &amp; SUBSTITUTE(IF(LEFT(INDEX(artwork.xlsx!L:L,QUOTIENT(ROW(A1579)-1,3)+2),4)="http","",artwork.xlsx!$M$1) &amp; INDEX(artwork.xlsx!L:L,QUOTIENT(ROW(A1579)-1,3)+2),artwork.xlsx!$N$1,"") &amp; """,",
 IF(AND(MOD(ROW(A1579)-1,3)=1,INDEX(artwork.xlsx!J:J,QUOTIENT(ROW(A1579)-1,3)+2)&lt;&gt;""),
SUBSTITUTE(    artwork.xlsx!$K$1&amp;": '\\n" &amp;
SUBSTITUTE(SUBSTITUTE(SUBSTITUTE(SUBSTITUTE(SUBSTITUTE(INDEX(artwork.xlsx!K:K,QUOTIENT(ROW(A1579)-1,3)+2),"'","\'"),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IF(MOD(ROW(A1579)-1,3)=2,"","")))</f>
        <v>id: "croprotation",  frenchName: "Assolement",  artwork: "http://wiki.dominionstrategy.com/images/7/7a/Crop_RotationArt.jpg",</v>
      </c>
      <c r="J1584" t="s">
        <v>1679</v>
      </c>
      <c r="K1584" t="s">
        <v>2344</v>
      </c>
      <c r="U1584" t="str">
        <f t="shared" si="51"/>
        <v>croprotation</v>
      </c>
      <c r="V1584" t="str">
        <f t="shared" si="52"/>
        <v>&lt;div class="landscape-text" style="top:0px;"&gt;&lt;div style="position:relative; top:10px;"&gt;&lt;div style="line-height:22px;"&gt;&lt;div style="display:inline;"&gt;&lt;div style="display:inline; font-size:22px;"&gt;Au début de votre tour, vous pouvez défausser&lt;/div&gt;&lt;/div&gt;&lt;br&gt;&lt;div style="display:inline;"&gt;&lt;div style="display:inline; font-size:22px;"&gt;une carte Victoire pour &lt;div style="display: inline; font-weight: bold;"&gt;+2 Cartes&lt;/div&gt;.&lt;/div&gt;&lt;/div&gt;&lt;br&gt;&lt;/div&gt;&lt;/div&gt;&lt;/div&gt;</v>
      </c>
    </row>
    <row r="1585" spans="1:22" ht="75" x14ac:dyDescent="0.25">
      <c r="A1585" t="str">
        <f>IF(AND(MOD(ROW(A1580)-1,3)=0,INDEX(artwork.xlsx!G:G,QUOTIENT(ROW(A1580)-1,3)+2)&lt;&gt;""),"/* "&amp;INDEX(artwork.xlsx!G:G,QUOTIENT(ROW(A1580)-1,3)+2)&amp;" */","  ")&amp;
IF(AND(INDEX(artwork.xlsx!F:F,QUOTIENT(ROW(A1580)-1,3)+2)&lt;&gt;""),"/* "&amp;INDEX(artwork.xlsx!F:F,QUOTIENT(ROW(A1580)-1,3)+2)&amp;" */","  ")&amp;IF(AND(ISERROR(MATCH("},",B1585:B$5003,0)), ISERROR(MATCH("    ];",$A$5:A1584,0))),"];","")</f>
        <v xml:space="preserve">  /* landscape */</v>
      </c>
      <c r="B1585" t="str">
        <f t="shared" si="53"/>
        <v/>
      </c>
      <c r="C1585" s="18" t="str">
        <f>IF(AND(MOD(ROW(A1580)-1,3)=0, INDEX(artwork.xlsx!J:J,QUOTIENT(ROW(A1580)-1,3)+2)&lt;&gt;""),
     artwork.xlsx!$H$1&amp;": """ &amp;SUBSTITUTE(INDEX(artwork.xlsx!H:H,QUOTIENT(ROW(A1580)-1,3)+2)," ","") &amp;""",  " &amp;
     artwork.xlsx!$J$1&amp; ": """ &amp; INDEX(artwork.xlsx!J:J,QUOTIENT(ROW(A1580)-1,3)+2) &amp;""",  " &amp;
     artwork.xlsx!$L$1&amp; ": """ &amp; SUBSTITUTE(IF(LEFT(INDEX(artwork.xlsx!L:L,QUOTIENT(ROW(A1580)-1,3)+2),4)="http","",artwork.xlsx!$M$1) &amp; INDEX(artwork.xlsx!L:L,QUOTIENT(ROW(A1580)-1,3)+2),artwork.xlsx!$N$1,"") &amp; """,",
 IF(AND(MOD(ROW(A1580)-1,3)=1,INDEX(artwork.xlsx!J:J,QUOTIENT(ROW(A1580)-1,3)+2)&lt;&gt;""),
SUBSTITUTE(    artwork.xlsx!$K$1&amp;": '\\n" &amp;
SUBSTITUTE(SUBSTITUTE(SUBSTITUTE(SUBSTITUTE(SUBSTITUTE(INDEX(artwork.xlsx!K:K,QUOTIENT(ROW(A1580)-1,3)+2),"'","\'"),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IF(MOD(ROW(A1580)-1,3)=2,"","")))</f>
        <v>text_html: '\
&lt;div class="landscape-text" style="top:0px;"&gt;&lt;div style="position:relative; top:10px;"&gt;&lt;div style="line-height:22px;"&gt;\
&lt;div style="display:inline;"&gt;&lt;div style="display:inline; font-size:22px;"&gt;Au début de votre tour, vous pouvez défausser&lt;/div&gt;&lt;/div&gt;&lt;br&gt;\
&lt;div style="display:inline;"&gt;&lt;div style="display:inline; font-size:22px;"&gt;une carte Victoire pour &lt;div style="display: inline; font-weight: bold;"&gt;+2 Cartes&lt;/div&gt;.&lt;/div&gt;&lt;/div&gt;&lt;br&gt;\
&lt;/div&gt;&lt;/div&gt;&lt;/div&gt;'</v>
      </c>
      <c r="K1585" t="s">
        <v>2345</v>
      </c>
      <c r="U1585" t="e">
        <f t="shared" si="51"/>
        <v>#VALUE!</v>
      </c>
      <c r="V1585" t="e">
        <f t="shared" si="52"/>
        <v>#VALUE!</v>
      </c>
    </row>
    <row r="1586" spans="1:22" x14ac:dyDescent="0.25">
      <c r="A1586" t="str">
        <f>IF(AND(MOD(ROW(A1581)-1,3)=0,INDEX(artwork.xlsx!G:G,QUOTIENT(ROW(A1581)-1,3)+2)&lt;&gt;""),"/* "&amp;INDEX(artwork.xlsx!G:G,QUOTIENT(ROW(A1581)-1,3)+2)&amp;" */","  ")&amp;
IF(AND(INDEX(artwork.xlsx!F:F,QUOTIENT(ROW(A1581)-1,3)+2)&lt;&gt;""),"/* "&amp;INDEX(artwork.xlsx!F:F,QUOTIENT(ROW(A1581)-1,3)+2)&amp;" */","  ")&amp;IF(AND(ISERROR(MATCH("},",B1586:B$5003,0)), ISERROR(MATCH("    ];",$A$5:A1582,0))),"];","")</f>
        <v xml:space="preserve">  /* landscape */</v>
      </c>
      <c r="B1586" t="str">
        <f t="shared" si="53"/>
        <v>},</v>
      </c>
      <c r="C1586" s="18" t="str">
        <f>IF(AND(MOD(ROW(A1581)-1,3)=0, INDEX(artwork.xlsx!J:J,QUOTIENT(ROW(A1581)-1,3)+2)&lt;&gt;""),
     artwork.xlsx!$H$1&amp;": """ &amp;SUBSTITUTE(INDEX(artwork.xlsx!H:H,QUOTIENT(ROW(A1581)-1,3)+2)," ","") &amp;""",  " &amp;
     artwork.xlsx!$J$1&amp; ": """ &amp; INDEX(artwork.xlsx!J:J,QUOTIENT(ROW(A1581)-1,3)+2) &amp;""",  " &amp;
     artwork.xlsx!$L$1&amp; ": """ &amp; SUBSTITUTE(IF(LEFT(INDEX(artwork.xlsx!L:L,QUOTIENT(ROW(A1581)-1,3)+2),4)="http","",artwork.xlsx!$M$1) &amp; INDEX(artwork.xlsx!L:L,QUOTIENT(ROW(A1581)-1,3)+2),artwork.xlsx!$N$1,"") &amp; """,",
 IF(AND(MOD(ROW(A1581)-1,3)=1,INDEX(artwork.xlsx!J:J,QUOTIENT(ROW(A1581)-1,3)+2)&lt;&gt;""),
SUBSTITUTE(    artwork.xlsx!$K$1&amp;": '\\n" &amp;
SUBSTITUTE(SUBSTITUTE(SUBSTITUTE(SUBSTITUTE(SUBSTITUTE(INDEX(artwork.xlsx!K:K,QUOTIENT(ROW(A1581)-1,3)+2),"'","\'"),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IF(MOD(ROW(A1581)-1,3)=2,"","")))</f>
        <v/>
      </c>
      <c r="J1586" t="s">
        <v>2088</v>
      </c>
      <c r="U1586" t="e">
        <f t="shared" si="51"/>
        <v>#VALUE!</v>
      </c>
      <c r="V1586" t="str">
        <f t="shared" si="52"/>
        <v>ion",  frenchName: "Innovation",  artwork: "http://wiki.dominionstrategy.com/images/3/32/InnovationArt.jpg"</v>
      </c>
    </row>
    <row r="1587" spans="1:22" x14ac:dyDescent="0.25">
      <c r="A1587" t="str">
        <f>IF(AND(MOD(ROW(A1582)-1,3)=0,INDEX(artwork.xlsx!G:G,QUOTIENT(ROW(A1582)-1,3)+2)&lt;&gt;""),"/* "&amp;INDEX(artwork.xlsx!G:G,QUOTIENT(ROW(A1582)-1,3)+2)&amp;" */","  ")&amp;
IF(AND(INDEX(artwork.xlsx!F:F,QUOTIENT(ROW(A1582)-1,3)+2)&lt;&gt;""),"/* "&amp;INDEX(artwork.xlsx!F:F,QUOTIENT(ROW(A1582)-1,3)+2)&amp;" */","  ")&amp;IF(AND(ISERROR(MATCH("},",B1587:B$5003,0)), ISERROR(MATCH("    ];",$A$5:A1583,0))),"];","")</f>
        <v xml:space="preserve">  /* landscape */</v>
      </c>
      <c r="B1587" t="str">
        <f t="shared" si="53"/>
        <v>{</v>
      </c>
      <c r="C1587" s="18" t="str">
        <f>IF(AND(MOD(ROW(A1582)-1,3)=0, INDEX(artwork.xlsx!J:J,QUOTIENT(ROW(A1582)-1,3)+2)&lt;&gt;""),
     artwork.xlsx!$H$1&amp;": """ &amp;SUBSTITUTE(INDEX(artwork.xlsx!H:H,QUOTIENT(ROW(A1582)-1,3)+2)," ","") &amp;""",  " &amp;
     artwork.xlsx!$J$1&amp; ": """ &amp; INDEX(artwork.xlsx!J:J,QUOTIENT(ROW(A1582)-1,3)+2) &amp;""",  " &amp;
     artwork.xlsx!$L$1&amp; ": """ &amp; SUBSTITUTE(IF(LEFT(INDEX(artwork.xlsx!L:L,QUOTIENT(ROW(A1582)-1,3)+2),4)="http","",artwork.xlsx!$M$1) &amp; INDEX(artwork.xlsx!L:L,QUOTIENT(ROW(A1582)-1,3)+2),artwork.xlsx!$N$1,"") &amp; """,",
 IF(AND(MOD(ROW(A1582)-1,3)=1,INDEX(artwork.xlsx!J:J,QUOTIENT(ROW(A1582)-1,3)+2)&lt;&gt;""),
SUBSTITUTE(    artwork.xlsx!$K$1&amp;": '\\n" &amp;
SUBSTITUTE(SUBSTITUTE(SUBSTITUTE(SUBSTITUTE(SUBSTITUTE(INDEX(artwork.xlsx!K:K,QUOTIENT(ROW(A1582)-1,3)+2),"'","\'"),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IF(MOD(ROW(A1582)-1,3)=2,"","")))</f>
        <v>id: "innovation",  frenchName: "Innovation",  artwork: "http://wiki.dominionstrategy.com/images/3/32/InnovationArt.jpg",</v>
      </c>
      <c r="J1587" t="s">
        <v>1679</v>
      </c>
      <c r="K1587" t="s">
        <v>2346</v>
      </c>
      <c r="U1587" t="str">
        <f t="shared" si="51"/>
        <v>innovation</v>
      </c>
      <c r="V1587" t="str">
        <f t="shared" si="52"/>
        <v>&lt;div class="landscape-text" style="top:0px;"&gt;&lt;div style="position:relative; top:10px;"&gt;&lt;div style="line-height:16px;"&gt;&lt;div style="display:inline;"&gt;&lt;div style="display:inline; font-size:16px;"&gt;À chacun de vos tours, la première fois que vous recevez une&lt;/div&gt;&lt;/div&gt;&lt;br&gt;&lt;div style="display:inline;"&gt;&lt;div style="display:inline; font-size:16px;"&gt;carte Action, vous pouvez la mettre de côté. Dans ce cas, jouez-la.&lt;/div&gt;&lt;/div&gt;&lt;br&gt;&lt;/div&gt;&lt;/div&gt;&lt;/div&gt;</v>
      </c>
    </row>
    <row r="1588" spans="1:22" ht="75" x14ac:dyDescent="0.25">
      <c r="A1588" t="str">
        <f>IF(AND(MOD(ROW(A1583)-1,3)=0,INDEX(artwork.xlsx!G:G,QUOTIENT(ROW(A1583)-1,3)+2)&lt;&gt;""),"/* "&amp;INDEX(artwork.xlsx!G:G,QUOTIENT(ROW(A1583)-1,3)+2)&amp;" */","  ")&amp;
IF(AND(INDEX(artwork.xlsx!F:F,QUOTIENT(ROW(A1583)-1,3)+2)&lt;&gt;""),"/* "&amp;INDEX(artwork.xlsx!F:F,QUOTIENT(ROW(A1583)-1,3)+2)&amp;" */","  ")&amp;IF(AND(ISERROR(MATCH("},",B1588:B$5003,0)), ISERROR(MATCH("    ];",$A$5:A1587,0))),"];","")</f>
        <v xml:space="preserve">  /* landscape */</v>
      </c>
      <c r="B1588" t="str">
        <f t="shared" si="53"/>
        <v/>
      </c>
      <c r="C1588" s="18" t="str">
        <f>IF(AND(MOD(ROW(A1583)-1,3)=0, INDEX(artwork.xlsx!J:J,QUOTIENT(ROW(A1583)-1,3)+2)&lt;&gt;""),
     artwork.xlsx!$H$1&amp;": """ &amp;SUBSTITUTE(INDEX(artwork.xlsx!H:H,QUOTIENT(ROW(A1583)-1,3)+2)," ","") &amp;""",  " &amp;
     artwork.xlsx!$J$1&amp; ": """ &amp; INDEX(artwork.xlsx!J:J,QUOTIENT(ROW(A1583)-1,3)+2) &amp;""",  " &amp;
     artwork.xlsx!$L$1&amp; ": """ &amp; SUBSTITUTE(IF(LEFT(INDEX(artwork.xlsx!L:L,QUOTIENT(ROW(A1583)-1,3)+2),4)="http","",artwork.xlsx!$M$1) &amp; INDEX(artwork.xlsx!L:L,QUOTIENT(ROW(A1583)-1,3)+2),artwork.xlsx!$N$1,"") &amp; """,",
 IF(AND(MOD(ROW(A1583)-1,3)=1,INDEX(artwork.xlsx!J:J,QUOTIENT(ROW(A1583)-1,3)+2)&lt;&gt;""),
SUBSTITUTE(    artwork.xlsx!$K$1&amp;": '\\n" &amp;
SUBSTITUTE(SUBSTITUTE(SUBSTITUTE(SUBSTITUTE(SUBSTITUTE(INDEX(artwork.xlsx!K:K,QUOTIENT(ROW(A1583)-1,3)+2),"'","\'"),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IF(MOD(ROW(A1583)-1,3)=2,"","")))</f>
        <v>text_html: '\
&lt;div class="landscape-text" style="top:0px;"&gt;&lt;div style="position:relative; top:10px;"&gt;&lt;div style="line-height:16px;"&gt;\
&lt;div style="display:inline;"&gt;&lt;div style="display:inline; font-size:16px;"&gt;À chacun de vos tours, la première fois que vous recevez une&lt;/div&gt;&lt;/div&gt;&lt;br&gt;\
&lt;div style="display:inline;"&gt;&lt;div style="display:inline; font-size:16px;"&gt;carte Action, vous pouvez la mettre de côté. Dans ce cas, jouez-la.&lt;/div&gt;&lt;/div&gt;&lt;br&gt;\
&lt;/div&gt;&lt;/div&gt;&lt;/div&gt;'</v>
      </c>
      <c r="K1588" t="s">
        <v>2347</v>
      </c>
      <c r="U1588" t="e">
        <f t="shared" si="51"/>
        <v>#VALUE!</v>
      </c>
      <c r="V1588" t="e">
        <f t="shared" si="52"/>
        <v>#VALUE!</v>
      </c>
    </row>
    <row r="1589" spans="1:22" x14ac:dyDescent="0.25">
      <c r="A1589" t="str">
        <f>IF(AND(MOD(ROW(A1584)-1,3)=0,INDEX(artwork.xlsx!G:G,QUOTIENT(ROW(A1584)-1,3)+2)&lt;&gt;""),"/* "&amp;INDEX(artwork.xlsx!G:G,QUOTIENT(ROW(A1584)-1,3)+2)&amp;" */","  ")&amp;
IF(AND(INDEX(artwork.xlsx!F:F,QUOTIENT(ROW(A1584)-1,3)+2)&lt;&gt;""),"/* "&amp;INDEX(artwork.xlsx!F:F,QUOTIENT(ROW(A1584)-1,3)+2)&amp;" */","  ")&amp;IF(AND(ISERROR(MATCH("},",B1589:B$5003,0)), ISERROR(MATCH("    ];",$A$5:A1585,0))),"];","")</f>
        <v xml:space="preserve">  /* landscape */</v>
      </c>
      <c r="B1589" t="str">
        <f t="shared" si="53"/>
        <v>},</v>
      </c>
      <c r="C1589" s="18" t="str">
        <f>IF(AND(MOD(ROW(A1584)-1,3)=0, INDEX(artwork.xlsx!J:J,QUOTIENT(ROW(A1584)-1,3)+2)&lt;&gt;""),
     artwork.xlsx!$H$1&amp;": """ &amp;SUBSTITUTE(INDEX(artwork.xlsx!H:H,QUOTIENT(ROW(A1584)-1,3)+2)," ","") &amp;""",  " &amp;
     artwork.xlsx!$J$1&amp; ": """ &amp; INDEX(artwork.xlsx!J:J,QUOTIENT(ROW(A1584)-1,3)+2) &amp;""",  " &amp;
     artwork.xlsx!$L$1&amp; ": """ &amp; SUBSTITUTE(IF(LEFT(INDEX(artwork.xlsx!L:L,QUOTIENT(ROW(A1584)-1,3)+2),4)="http","",artwork.xlsx!$M$1) &amp; INDEX(artwork.xlsx!L:L,QUOTIENT(ROW(A1584)-1,3)+2),artwork.xlsx!$N$1,"") &amp; """,",
 IF(AND(MOD(ROW(A1584)-1,3)=1,INDEX(artwork.xlsx!J:J,QUOTIENT(ROW(A1584)-1,3)+2)&lt;&gt;""),
SUBSTITUTE(    artwork.xlsx!$K$1&amp;": '\\n" &amp;
SUBSTITUTE(SUBSTITUTE(SUBSTITUTE(SUBSTITUTE(SUBSTITUTE(INDEX(artwork.xlsx!K:K,QUOTIENT(ROW(A1584)-1,3)+2),"'","\'"),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IF(MOD(ROW(A1584)-1,3)=2,"","")))</f>
        <v/>
      </c>
      <c r="J1589" t="s">
        <v>2088</v>
      </c>
      <c r="U1589" t="e">
        <f t="shared" si="51"/>
        <v>#VALUE!</v>
      </c>
      <c r="V1589" t="str">
        <f t="shared" si="52"/>
        <v xml:space="preserve">  frenchName: "Canal",  artwork: "http://wiki.dominionstrategy.com/images/3/31/CanalArt.jpg"</v>
      </c>
    </row>
    <row r="1590" spans="1:22" x14ac:dyDescent="0.25">
      <c r="A1590" t="str">
        <f>IF(AND(MOD(ROW(A1585)-1,3)=0,INDEX(artwork.xlsx!G:G,QUOTIENT(ROW(A1585)-1,3)+2)&lt;&gt;""),"/* "&amp;INDEX(artwork.xlsx!G:G,QUOTIENT(ROW(A1585)-1,3)+2)&amp;" */","  ")&amp;
IF(AND(INDEX(artwork.xlsx!F:F,QUOTIENT(ROW(A1585)-1,3)+2)&lt;&gt;""),"/* "&amp;INDEX(artwork.xlsx!F:F,QUOTIENT(ROW(A1585)-1,3)+2)&amp;" */","  ")&amp;IF(AND(ISERROR(MATCH("},",B1590:B$5003,0)), ISERROR(MATCH("    ];",$A$5:A1586,0))),"];","")</f>
        <v xml:space="preserve">  /* landscape */</v>
      </c>
      <c r="B1590" t="str">
        <f t="shared" si="53"/>
        <v>{</v>
      </c>
      <c r="C1590" s="18" t="str">
        <f>IF(AND(MOD(ROW(A1585)-1,3)=0, INDEX(artwork.xlsx!J:J,QUOTIENT(ROW(A1585)-1,3)+2)&lt;&gt;""),
     artwork.xlsx!$H$1&amp;": """ &amp;SUBSTITUTE(INDEX(artwork.xlsx!H:H,QUOTIENT(ROW(A1585)-1,3)+2)," ","") &amp;""",  " &amp;
     artwork.xlsx!$J$1&amp; ": """ &amp; INDEX(artwork.xlsx!J:J,QUOTIENT(ROW(A1585)-1,3)+2) &amp;""",  " &amp;
     artwork.xlsx!$L$1&amp; ": """ &amp; SUBSTITUTE(IF(LEFT(INDEX(artwork.xlsx!L:L,QUOTIENT(ROW(A1585)-1,3)+2),4)="http","",artwork.xlsx!$M$1) &amp; INDEX(artwork.xlsx!L:L,QUOTIENT(ROW(A1585)-1,3)+2),artwork.xlsx!$N$1,"") &amp; """,",
 IF(AND(MOD(ROW(A1585)-1,3)=1,INDEX(artwork.xlsx!J:J,QUOTIENT(ROW(A1585)-1,3)+2)&lt;&gt;""),
SUBSTITUTE(    artwork.xlsx!$K$1&amp;": '\\n" &amp;
SUBSTITUTE(SUBSTITUTE(SUBSTITUTE(SUBSTITUTE(SUBSTITUTE(INDEX(artwork.xlsx!K:K,QUOTIENT(ROW(A1585)-1,3)+2),"'","\'"),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IF(MOD(ROW(A1585)-1,3)=2,"","")))</f>
        <v>id: "canal",  frenchName: "Canal",  artwork: "http://wiki.dominionstrategy.com/images/3/31/CanalArt.jpg",</v>
      </c>
      <c r="J1590" t="s">
        <v>1679</v>
      </c>
      <c r="K1590" t="s">
        <v>2348</v>
      </c>
      <c r="U1590" t="str">
        <f t="shared" si="51"/>
        <v>canal</v>
      </c>
      <c r="V1590" t="str">
        <f t="shared" si="52"/>
        <v>&lt;div class="landscape-text" style="top:14px;"&gt;&lt;div style="position:relative; top:10px;"&gt;&lt;div style="line-height:21px;"&gt;&lt;div style="display:inline;"&gt;&lt;div style="display:inline; font-size:21px;"&gt;Pendant vos tours, les cartes coûtent       de moins.&lt;/div&gt;&lt;/div&gt;&lt;br&gt;&lt;/div&gt;&lt;/div&gt;&lt;div class="card-text-coin-icon" style="transform:scale(0.2); top:10px; display: inline;left:318px;"&gt;&lt;div class="card-text-coin-text-container" style="display:inline;"&gt;&lt;div class="card-text-coin-text" style="color: black; display:inline; top:8px;"&gt;1&lt;/div&gt;&lt;/div&gt;&lt;/div&gt;&lt;/div&gt;</v>
      </c>
    </row>
    <row r="1591" spans="1:22" ht="105" x14ac:dyDescent="0.25">
      <c r="A1591" t="str">
        <f>IF(AND(MOD(ROW(A1586)-1,3)=0,INDEX(artwork.xlsx!G:G,QUOTIENT(ROW(A1586)-1,3)+2)&lt;&gt;""),"/* "&amp;INDEX(artwork.xlsx!G:G,QUOTIENT(ROW(A1586)-1,3)+2)&amp;" */","  ")&amp;
IF(AND(INDEX(artwork.xlsx!F:F,QUOTIENT(ROW(A1586)-1,3)+2)&lt;&gt;""),"/* "&amp;INDEX(artwork.xlsx!F:F,QUOTIENT(ROW(A1586)-1,3)+2)&amp;" */","  ")&amp;IF(AND(ISERROR(MATCH("},",B1591:B$5003,0)), ISERROR(MATCH("    ];",$A$5:A1590,0))),"];","")</f>
        <v xml:space="preserve">  /* landscape */</v>
      </c>
      <c r="B1591" t="str">
        <f t="shared" si="53"/>
        <v/>
      </c>
      <c r="C1591" s="18" t="str">
        <f>IF(AND(MOD(ROW(A1586)-1,3)=0, INDEX(artwork.xlsx!J:J,QUOTIENT(ROW(A1586)-1,3)+2)&lt;&gt;""),
     artwork.xlsx!$H$1&amp;": """ &amp;SUBSTITUTE(INDEX(artwork.xlsx!H:H,QUOTIENT(ROW(A1586)-1,3)+2)," ","") &amp;""",  " &amp;
     artwork.xlsx!$J$1&amp; ": """ &amp; INDEX(artwork.xlsx!J:J,QUOTIENT(ROW(A1586)-1,3)+2) &amp;""",  " &amp;
     artwork.xlsx!$L$1&amp; ": """ &amp; SUBSTITUTE(IF(LEFT(INDEX(artwork.xlsx!L:L,QUOTIENT(ROW(A1586)-1,3)+2),4)="http","",artwork.xlsx!$M$1) &amp; INDEX(artwork.xlsx!L:L,QUOTIENT(ROW(A1586)-1,3)+2),artwork.xlsx!$N$1,"") &amp; """,",
 IF(AND(MOD(ROW(A1586)-1,3)=1,INDEX(artwork.xlsx!J:J,QUOTIENT(ROW(A1586)-1,3)+2)&lt;&gt;""),
SUBSTITUTE(    artwork.xlsx!$K$1&amp;": '\\n" &amp;
SUBSTITUTE(SUBSTITUTE(SUBSTITUTE(SUBSTITUTE(SUBSTITUTE(INDEX(artwork.xlsx!K:K,QUOTIENT(ROW(A1586)-1,3)+2),"'","\'"),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IF(MOD(ROW(A1586)-1,3)=2,"","")))</f>
        <v>text_html: '\
&lt;div class="landscape-text" style="top:14px;"&gt;&lt;div style="position:relative; top:10px;"&gt;&lt;div style="line-height:21px;"&gt;\
&lt;div style="display:inline;"&gt;&lt;div style="display:inline; font-size:21px;"&gt;Pendant vos tours, les cartes coûtent       de moins.&lt;/div&gt;&lt;/div&gt;&lt;br&gt;\
&lt;/div&gt;&lt;/div&gt;\
&lt;div class="card-text-coin-icon" style="transform:scale(0.2); top:10px; display: inline;left:318px;"&gt;\
&lt;div class="card-text-coin-text-container" style="display:inline;"&gt;\
&lt;div class="card-text-coin-text" style="color: black; display:inline; top:8px;"&gt;1&lt;/div&gt;&lt;/div&gt;&lt;/div&gt;&lt;/div&gt;'</v>
      </c>
      <c r="K1591" t="s">
        <v>2349</v>
      </c>
      <c r="U1591" t="e">
        <f t="shared" si="51"/>
        <v>#VALUE!</v>
      </c>
      <c r="V1591" t="e">
        <f t="shared" si="52"/>
        <v>#VALUE!</v>
      </c>
    </row>
    <row r="1592" spans="1:22" x14ac:dyDescent="0.25">
      <c r="A1592" t="str">
        <f>IF(AND(MOD(ROW(A1587)-1,3)=0,INDEX(artwork.xlsx!G:G,QUOTIENT(ROW(A1587)-1,3)+2)&lt;&gt;""),"/* "&amp;INDEX(artwork.xlsx!G:G,QUOTIENT(ROW(A1587)-1,3)+2)&amp;" */","  ")&amp;
IF(AND(INDEX(artwork.xlsx!F:F,QUOTIENT(ROW(A1587)-1,3)+2)&lt;&gt;""),"/* "&amp;INDEX(artwork.xlsx!F:F,QUOTIENT(ROW(A1587)-1,3)+2)&amp;" */","  ")&amp;IF(AND(ISERROR(MATCH("},",B1592:B$5003,0)), ISERROR(MATCH("    ];",$A$5:A1588,0))),"];","")</f>
        <v xml:space="preserve">  /* landscape */</v>
      </c>
      <c r="B1592" t="str">
        <f t="shared" si="53"/>
        <v>},</v>
      </c>
      <c r="C1592" s="18" t="str">
        <f>IF(AND(MOD(ROW(A1587)-1,3)=0, INDEX(artwork.xlsx!J:J,QUOTIENT(ROW(A1587)-1,3)+2)&lt;&gt;""),
     artwork.xlsx!$H$1&amp;": """ &amp;SUBSTITUTE(INDEX(artwork.xlsx!H:H,QUOTIENT(ROW(A1587)-1,3)+2)," ","") &amp;""",  " &amp;
     artwork.xlsx!$J$1&amp; ": """ &amp; INDEX(artwork.xlsx!J:J,QUOTIENT(ROW(A1587)-1,3)+2) &amp;""",  " &amp;
     artwork.xlsx!$L$1&amp; ": """ &amp; SUBSTITUTE(IF(LEFT(INDEX(artwork.xlsx!L:L,QUOTIENT(ROW(A1587)-1,3)+2),4)="http","",artwork.xlsx!$M$1) &amp; INDEX(artwork.xlsx!L:L,QUOTIENT(ROW(A1587)-1,3)+2),artwork.xlsx!$N$1,"") &amp; """,",
 IF(AND(MOD(ROW(A1587)-1,3)=1,INDEX(artwork.xlsx!J:J,QUOTIENT(ROW(A1587)-1,3)+2)&lt;&gt;""),
SUBSTITUTE(    artwork.xlsx!$K$1&amp;": '\\n" &amp;
SUBSTITUTE(SUBSTITUTE(SUBSTITUTE(SUBSTITUTE(SUBSTITUTE(INDEX(artwork.xlsx!K:K,QUOTIENT(ROW(A1587)-1,3)+2),"'","\'"),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IF(MOD(ROW(A1587)-1,3)=2,"","")))</f>
        <v/>
      </c>
      <c r="J1592" t="s">
        <v>2088</v>
      </c>
      <c r="U1592" t="e">
        <f t="shared" si="51"/>
        <v>#VALUE!</v>
      </c>
      <c r="V1592" t="str">
        <f t="shared" si="52"/>
        <v>",  frenchName: "Citadelle",  artwork: "http://wiki.dominionstrategy.com/images/d/d4/CitadelArt.jpg"</v>
      </c>
    </row>
    <row r="1593" spans="1:22" x14ac:dyDescent="0.25">
      <c r="A1593" t="str">
        <f>IF(AND(MOD(ROW(A1588)-1,3)=0,INDEX(artwork.xlsx!G:G,QUOTIENT(ROW(A1588)-1,3)+2)&lt;&gt;""),"/* "&amp;INDEX(artwork.xlsx!G:G,QUOTIENT(ROW(A1588)-1,3)+2)&amp;" */","  ")&amp;
IF(AND(INDEX(artwork.xlsx!F:F,QUOTIENT(ROW(A1588)-1,3)+2)&lt;&gt;""),"/* "&amp;INDEX(artwork.xlsx!F:F,QUOTIENT(ROW(A1588)-1,3)+2)&amp;" */","  ")&amp;IF(AND(ISERROR(MATCH("},",B1593:B$5003,0)), ISERROR(MATCH("    ];",$A$5:A1589,0))),"];","")</f>
        <v xml:space="preserve">  /* landscape */</v>
      </c>
      <c r="B1593" t="str">
        <f t="shared" si="53"/>
        <v>{</v>
      </c>
      <c r="C1593" s="18" t="str">
        <f>IF(AND(MOD(ROW(A1588)-1,3)=0, INDEX(artwork.xlsx!J:J,QUOTIENT(ROW(A1588)-1,3)+2)&lt;&gt;""),
     artwork.xlsx!$H$1&amp;": """ &amp;SUBSTITUTE(INDEX(artwork.xlsx!H:H,QUOTIENT(ROW(A1588)-1,3)+2)," ","") &amp;""",  " &amp;
     artwork.xlsx!$J$1&amp; ": """ &amp; INDEX(artwork.xlsx!J:J,QUOTIENT(ROW(A1588)-1,3)+2) &amp;""",  " &amp;
     artwork.xlsx!$L$1&amp; ": """ &amp; SUBSTITUTE(IF(LEFT(INDEX(artwork.xlsx!L:L,QUOTIENT(ROW(A1588)-1,3)+2),4)="http","",artwork.xlsx!$M$1) &amp; INDEX(artwork.xlsx!L:L,QUOTIENT(ROW(A1588)-1,3)+2),artwork.xlsx!$N$1,"") &amp; """,",
 IF(AND(MOD(ROW(A1588)-1,3)=1,INDEX(artwork.xlsx!J:J,QUOTIENT(ROW(A1588)-1,3)+2)&lt;&gt;""),
SUBSTITUTE(    artwork.xlsx!$K$1&amp;": '\\n" &amp;
SUBSTITUTE(SUBSTITUTE(SUBSTITUTE(SUBSTITUTE(SUBSTITUTE(INDEX(artwork.xlsx!K:K,QUOTIENT(ROW(A1588)-1,3)+2),"'","\'"),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IF(MOD(ROW(A1588)-1,3)=2,"","")))</f>
        <v>id: "citadel",  frenchName: "Citadelle",  artwork: "http://wiki.dominionstrategy.com/images/d/d4/CitadelArt.jpg",</v>
      </c>
      <c r="J1593" t="s">
        <v>1679</v>
      </c>
      <c r="K1593" t="s">
        <v>2350</v>
      </c>
      <c r="U1593" t="str">
        <f t="shared" si="51"/>
        <v>citadel</v>
      </c>
      <c r="V1593" t="str">
        <f t="shared" si="52"/>
        <v>&lt;div class="landscape-text" style="top:0px;"&gt;&lt;div style="position:relative; top:10px;"&gt;&lt;div style="line-height:22px;"&gt;&lt;div style="display:inline;"&gt;&lt;div style="display:inline; font-size:22px;"&gt;À chaque tour, la première fois que vous jouez&lt;/div&gt;&lt;/div&gt;&lt;br&gt;&lt;div style="display:inline;"&gt;&lt;div style="display:inline; font-size:22px;"&gt;une carte Action, rejouez-la ensuite.&lt;/div&gt;&lt;/div&gt;&lt;br&gt;&lt;/div&gt;&lt;/div&gt;&lt;/div&gt;</v>
      </c>
    </row>
    <row r="1594" spans="1:22" ht="75" x14ac:dyDescent="0.25">
      <c r="A1594" t="str">
        <f>IF(AND(MOD(ROW(A1589)-1,3)=0,INDEX(artwork.xlsx!G:G,QUOTIENT(ROW(A1589)-1,3)+2)&lt;&gt;""),"/* "&amp;INDEX(artwork.xlsx!G:G,QUOTIENT(ROW(A1589)-1,3)+2)&amp;" */","  ")&amp;
IF(AND(INDEX(artwork.xlsx!F:F,QUOTIENT(ROW(A1589)-1,3)+2)&lt;&gt;""),"/* "&amp;INDEX(artwork.xlsx!F:F,QUOTIENT(ROW(A1589)-1,3)+2)&amp;" */","  ")&amp;IF(AND(ISERROR(MATCH("},",B1594:B$5003,0)), ISERROR(MATCH("    ];",$A$5:A1593,0))),"];","")</f>
        <v xml:space="preserve">  /* landscape */</v>
      </c>
      <c r="B1594" t="str">
        <f t="shared" si="53"/>
        <v/>
      </c>
      <c r="C1594" s="18" t="str">
        <f>IF(AND(MOD(ROW(A1589)-1,3)=0, INDEX(artwork.xlsx!J:J,QUOTIENT(ROW(A1589)-1,3)+2)&lt;&gt;""),
     artwork.xlsx!$H$1&amp;": """ &amp;SUBSTITUTE(INDEX(artwork.xlsx!H:H,QUOTIENT(ROW(A1589)-1,3)+2)," ","") &amp;""",  " &amp;
     artwork.xlsx!$J$1&amp; ": """ &amp; INDEX(artwork.xlsx!J:J,QUOTIENT(ROW(A1589)-1,3)+2) &amp;""",  " &amp;
     artwork.xlsx!$L$1&amp; ": """ &amp; SUBSTITUTE(IF(LEFT(INDEX(artwork.xlsx!L:L,QUOTIENT(ROW(A1589)-1,3)+2),4)="http","",artwork.xlsx!$M$1) &amp; INDEX(artwork.xlsx!L:L,QUOTIENT(ROW(A1589)-1,3)+2),artwork.xlsx!$N$1,"") &amp; """,",
 IF(AND(MOD(ROW(A1589)-1,3)=1,INDEX(artwork.xlsx!J:J,QUOTIENT(ROW(A1589)-1,3)+2)&lt;&gt;""),
SUBSTITUTE(    artwork.xlsx!$K$1&amp;": '\\n" &amp;
SUBSTITUTE(SUBSTITUTE(SUBSTITUTE(SUBSTITUTE(SUBSTITUTE(INDEX(artwork.xlsx!K:K,QUOTIENT(ROW(A1589)-1,3)+2),"'","\'"),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IF(MOD(ROW(A1589)-1,3)=2,"","")))</f>
        <v>text_html: '\
&lt;div class="landscape-text" style="top:0px;"&gt;&lt;div style="position:relative; top:10px;"&gt;&lt;div style="line-height:22px;"&gt;\
&lt;div style="display:inline;"&gt;&lt;div style="display:inline; font-size:22px;"&gt;À chaque tour, la première fois que vous jouez&lt;/div&gt;&lt;/div&gt;&lt;br&gt;\
&lt;div style="display:inline;"&gt;&lt;div style="display:inline; font-size:22px;"&gt;une carte Action, rejouez-la ensuite.&lt;/div&gt;&lt;/div&gt;&lt;br&gt;\
&lt;/div&gt;&lt;/div&gt;&lt;/div&gt;'</v>
      </c>
      <c r="K1594" t="s">
        <v>2351</v>
      </c>
      <c r="U1594" t="e">
        <f t="shared" si="51"/>
        <v>#VALUE!</v>
      </c>
      <c r="V1594" t="e">
        <f t="shared" si="52"/>
        <v>#VALUE!</v>
      </c>
    </row>
    <row r="1595" spans="1:22" x14ac:dyDescent="0.25">
      <c r="A1595" t="str">
        <f>IF(AND(MOD(ROW(A1590)-1,3)=0,INDEX(artwork.xlsx!G:G,QUOTIENT(ROW(A1590)-1,3)+2)&lt;&gt;""),"/* "&amp;INDEX(artwork.xlsx!G:G,QUOTIENT(ROW(A1590)-1,3)+2)&amp;" */","  ")&amp;
IF(AND(INDEX(artwork.xlsx!F:F,QUOTIENT(ROW(A1590)-1,3)+2)&lt;&gt;""),"/* "&amp;INDEX(artwork.xlsx!F:F,QUOTIENT(ROW(A1590)-1,3)+2)&amp;" */","  ")&amp;IF(AND(ISERROR(MATCH("},",B1595:B$5003,0)), ISERROR(MATCH("    ];",$A$5:A1591,0))),"];","")</f>
        <v xml:space="preserve">  /* landscape */</v>
      </c>
      <c r="B1595" t="str">
        <f t="shared" si="53"/>
        <v>},</v>
      </c>
      <c r="C1595" s="18" t="str">
        <f>IF(AND(MOD(ROW(A1590)-1,3)=0, INDEX(artwork.xlsx!J:J,QUOTIENT(ROW(A1590)-1,3)+2)&lt;&gt;""),
     artwork.xlsx!$H$1&amp;": """ &amp;SUBSTITUTE(INDEX(artwork.xlsx!H:H,QUOTIENT(ROW(A1590)-1,3)+2)," ","") &amp;""",  " &amp;
     artwork.xlsx!$J$1&amp; ": """ &amp; INDEX(artwork.xlsx!J:J,QUOTIENT(ROW(A1590)-1,3)+2) &amp;""",  " &amp;
     artwork.xlsx!$L$1&amp; ": """ &amp; SUBSTITUTE(IF(LEFT(INDEX(artwork.xlsx!L:L,QUOTIENT(ROW(A1590)-1,3)+2),4)="http","",artwork.xlsx!$M$1) &amp; INDEX(artwork.xlsx!L:L,QUOTIENT(ROW(A1590)-1,3)+2),artwork.xlsx!$N$1,"") &amp; """,",
 IF(AND(MOD(ROW(A1590)-1,3)=1,INDEX(artwork.xlsx!J:J,QUOTIENT(ROW(A1590)-1,3)+2)&lt;&gt;""),
SUBSTITUTE(    artwork.xlsx!$K$1&amp;": '\\n" &amp;
SUBSTITUTE(SUBSTITUTE(SUBSTITUTE(SUBSTITUTE(SUBSTITUTE(INDEX(artwork.xlsx!K:K,QUOTIENT(ROW(A1590)-1,3)+2),"'","\'"),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IF(MOD(ROW(A1590)-1,3)=2,"","")))</f>
        <v/>
      </c>
      <c r="J1595" t="s">
        <v>2088</v>
      </c>
      <c r="U1595" t="e">
        <f t="shared" si="51"/>
        <v>#VALUE!</v>
      </c>
      <c r="V1595" t="str">
        <f t="shared" si="52"/>
        <v xml:space="preserve"> frenchName: "Drapeau",  artwork: "http://wiki.dominionstrategy.com/images/8/82/FlagArt.jpg"</v>
      </c>
    </row>
    <row r="1596" spans="1:22" x14ac:dyDescent="0.25">
      <c r="A1596" t="str">
        <f>IF(AND(MOD(ROW(A1591)-1,3)=0,INDEX(artwork.xlsx!G:G,QUOTIENT(ROW(A1591)-1,3)+2)&lt;&gt;""),"/* "&amp;INDEX(artwork.xlsx!G:G,QUOTIENT(ROW(A1591)-1,3)+2)&amp;" */","  ")&amp;
IF(AND(INDEX(artwork.xlsx!F:F,QUOTIENT(ROW(A1591)-1,3)+2)&lt;&gt;""),"/* "&amp;INDEX(artwork.xlsx!F:F,QUOTIENT(ROW(A1591)-1,3)+2)&amp;" */","  ")&amp;IF(AND(ISERROR(MATCH("},",B1596:B$5003,0)), ISERROR(MATCH("    ];",$A$5:A1592,0))),"];","")</f>
        <v xml:space="preserve">  /* landscape */</v>
      </c>
      <c r="B1596" t="str">
        <f t="shared" si="53"/>
        <v>{</v>
      </c>
      <c r="C1596" s="18" t="str">
        <f>IF(AND(MOD(ROW(A1591)-1,3)=0, INDEX(artwork.xlsx!J:J,QUOTIENT(ROW(A1591)-1,3)+2)&lt;&gt;""),
     artwork.xlsx!$H$1&amp;": """ &amp;SUBSTITUTE(INDEX(artwork.xlsx!H:H,QUOTIENT(ROW(A1591)-1,3)+2)," ","") &amp;""",  " &amp;
     artwork.xlsx!$J$1&amp; ": """ &amp; INDEX(artwork.xlsx!J:J,QUOTIENT(ROW(A1591)-1,3)+2) &amp;""",  " &amp;
     artwork.xlsx!$L$1&amp; ": """ &amp; SUBSTITUTE(IF(LEFT(INDEX(artwork.xlsx!L:L,QUOTIENT(ROW(A1591)-1,3)+2),4)="http","",artwork.xlsx!$M$1) &amp; INDEX(artwork.xlsx!L:L,QUOTIENT(ROW(A1591)-1,3)+2),artwork.xlsx!$N$1,"") &amp; """,",
 IF(AND(MOD(ROW(A1591)-1,3)=1,INDEX(artwork.xlsx!J:J,QUOTIENT(ROW(A1591)-1,3)+2)&lt;&gt;""),
SUBSTITUTE(    artwork.xlsx!$K$1&amp;": '\\n" &amp;
SUBSTITUTE(SUBSTITUTE(SUBSTITUTE(SUBSTITUTE(SUBSTITUTE(INDEX(artwork.xlsx!K:K,QUOTIENT(ROW(A1591)-1,3)+2),"'","\'"),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IF(MOD(ROW(A1591)-1,3)=2,"","")))</f>
        <v>id: "flag",  frenchName: "Drapeau",  artwork: "http://wiki.dominionstrategy.com/images/8/82/FlagArt.jpg",</v>
      </c>
      <c r="J1596" t="s">
        <v>1679</v>
      </c>
      <c r="K1596" t="s">
        <v>2352</v>
      </c>
      <c r="U1596" t="str">
        <f t="shared" si="51"/>
        <v>flag</v>
      </c>
      <c r="V1596" t="str">
        <f t="shared" si="52"/>
        <v>&lt;div class="landscape-text" style="top:14px;"&gt;&lt;div style="position:relative; top:5px;"&gt;&lt;div style="display:inline;"&gt;&lt;div style="display:inline; font-size:24px;"&gt;Quand vous piochez votre main, &lt;div style="display: inline; font-weight: bold;"&gt;+1 Carte&lt;/div&gt;.&lt;/div&gt;&lt;/div&gt;&lt;br&gt;&lt;/div&gt;&lt;/div&gt;</v>
      </c>
    </row>
    <row r="1597" spans="1:22" ht="60" x14ac:dyDescent="0.25">
      <c r="A1597" t="str">
        <f>IF(AND(MOD(ROW(A1592)-1,3)=0,INDEX(artwork.xlsx!G:G,QUOTIENT(ROW(A1592)-1,3)+2)&lt;&gt;""),"/* "&amp;INDEX(artwork.xlsx!G:G,QUOTIENT(ROW(A1592)-1,3)+2)&amp;" */","  ")&amp;
IF(AND(INDEX(artwork.xlsx!F:F,QUOTIENT(ROW(A1592)-1,3)+2)&lt;&gt;""),"/* "&amp;INDEX(artwork.xlsx!F:F,QUOTIENT(ROW(A1592)-1,3)+2)&amp;" */","  ")&amp;IF(AND(ISERROR(MATCH("},",B1597:B$5003,0)), ISERROR(MATCH("    ];",$A$5:A1596,0))),"];","")</f>
        <v xml:space="preserve">  /* landscape */</v>
      </c>
      <c r="B1597" t="str">
        <f t="shared" si="53"/>
        <v/>
      </c>
      <c r="C1597" s="18" t="str">
        <f>IF(AND(MOD(ROW(A1592)-1,3)=0, INDEX(artwork.xlsx!J:J,QUOTIENT(ROW(A1592)-1,3)+2)&lt;&gt;""),
     artwork.xlsx!$H$1&amp;": """ &amp;SUBSTITUTE(INDEX(artwork.xlsx!H:H,QUOTIENT(ROW(A1592)-1,3)+2)," ","") &amp;""",  " &amp;
     artwork.xlsx!$J$1&amp; ": """ &amp; INDEX(artwork.xlsx!J:J,QUOTIENT(ROW(A1592)-1,3)+2) &amp;""",  " &amp;
     artwork.xlsx!$L$1&amp; ": """ &amp; SUBSTITUTE(IF(LEFT(INDEX(artwork.xlsx!L:L,QUOTIENT(ROW(A1592)-1,3)+2),4)="http","",artwork.xlsx!$M$1) &amp; INDEX(artwork.xlsx!L:L,QUOTIENT(ROW(A1592)-1,3)+2),artwork.xlsx!$N$1,"") &amp; """,",
 IF(AND(MOD(ROW(A1592)-1,3)=1,INDEX(artwork.xlsx!J:J,QUOTIENT(ROW(A1592)-1,3)+2)&lt;&gt;""),
SUBSTITUTE(    artwork.xlsx!$K$1&amp;": '\\n" &amp;
SUBSTITUTE(SUBSTITUTE(SUBSTITUTE(SUBSTITUTE(SUBSTITUTE(INDEX(artwork.xlsx!K:K,QUOTIENT(ROW(A1592)-1,3)+2),"'","\'"),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IF(MOD(ROW(A1592)-1,3)=2,"","")))</f>
        <v>text_html: '\
&lt;div class="landscape-text" style="top:14px;"&gt;&lt;div style="position:relative; top:5px;"&gt;\
&lt;div style="display:inline;"&gt;&lt;div style="display:inline; font-size:24px;"&gt;Quand vous piochez votre main, &lt;div style="display: inline; font-weight: bold;"&gt;+1 Carte&lt;/div&gt;.&lt;/div&gt;&lt;/div&gt;&lt;br&gt;\
&lt;/div&gt;&lt;/div&gt;'</v>
      </c>
      <c r="K1597" t="s">
        <v>2353</v>
      </c>
      <c r="U1597" t="e">
        <f t="shared" si="51"/>
        <v>#VALUE!</v>
      </c>
      <c r="V1597" t="e">
        <f t="shared" si="52"/>
        <v>#VALUE!</v>
      </c>
    </row>
    <row r="1598" spans="1:22" x14ac:dyDescent="0.25">
      <c r="A1598" t="str">
        <f>IF(AND(MOD(ROW(A1593)-1,3)=0,INDEX(artwork.xlsx!G:G,QUOTIENT(ROW(A1593)-1,3)+2)&lt;&gt;""),"/* "&amp;INDEX(artwork.xlsx!G:G,QUOTIENT(ROW(A1593)-1,3)+2)&amp;" */","  ")&amp;
IF(AND(INDEX(artwork.xlsx!F:F,QUOTIENT(ROW(A1593)-1,3)+2)&lt;&gt;""),"/* "&amp;INDEX(artwork.xlsx!F:F,QUOTIENT(ROW(A1593)-1,3)+2)&amp;" */","  ")&amp;IF(AND(ISERROR(MATCH("},",B1598:B$5003,0)), ISERROR(MATCH("    ];",$A$5:A1594,0))),"];","")</f>
        <v xml:space="preserve">  /* landscape */</v>
      </c>
      <c r="B1598" t="str">
        <f t="shared" si="53"/>
        <v>},</v>
      </c>
      <c r="C1598" s="18" t="str">
        <f>IF(AND(MOD(ROW(A1593)-1,3)=0, INDEX(artwork.xlsx!J:J,QUOTIENT(ROW(A1593)-1,3)+2)&lt;&gt;""),
     artwork.xlsx!$H$1&amp;": """ &amp;SUBSTITUTE(INDEX(artwork.xlsx!H:H,QUOTIENT(ROW(A1593)-1,3)+2)," ","") &amp;""",  " &amp;
     artwork.xlsx!$J$1&amp; ": """ &amp; INDEX(artwork.xlsx!J:J,QUOTIENT(ROW(A1593)-1,3)+2) &amp;""",  " &amp;
     artwork.xlsx!$L$1&amp; ": """ &amp; SUBSTITUTE(IF(LEFT(INDEX(artwork.xlsx!L:L,QUOTIENT(ROW(A1593)-1,3)+2),4)="http","",artwork.xlsx!$M$1) &amp; INDEX(artwork.xlsx!L:L,QUOTIENT(ROW(A1593)-1,3)+2),artwork.xlsx!$N$1,"") &amp; """,",
 IF(AND(MOD(ROW(A1593)-1,3)=1,INDEX(artwork.xlsx!J:J,QUOTIENT(ROW(A1593)-1,3)+2)&lt;&gt;""),
SUBSTITUTE(    artwork.xlsx!$K$1&amp;": '\\n" &amp;
SUBSTITUTE(SUBSTITUTE(SUBSTITUTE(SUBSTITUTE(SUBSTITUTE(INDEX(artwork.xlsx!K:K,QUOTIENT(ROW(A1593)-1,3)+2),"'","\'"),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IF(MOD(ROW(A1593)-1,3)=2,"","")))</f>
        <v/>
      </c>
      <c r="J1598" t="s">
        <v>2088</v>
      </c>
      <c r="U1598" t="e">
        <f t="shared" si="51"/>
        <v>#VALUE!</v>
      </c>
      <c r="V1598" t="str">
        <f t="shared" si="52"/>
        <v xml:space="preserve"> frenchName: "Corne",  artwork: "http://wiki.dominionstrategy.com/images/2/29/HornArt.jpg"</v>
      </c>
    </row>
    <row r="1599" spans="1:22" x14ac:dyDescent="0.25">
      <c r="A1599" t="str">
        <f>IF(AND(MOD(ROW(A1594)-1,3)=0,INDEX(artwork.xlsx!G:G,QUOTIENT(ROW(A1594)-1,3)+2)&lt;&gt;""),"/* "&amp;INDEX(artwork.xlsx!G:G,QUOTIENT(ROW(A1594)-1,3)+2)&amp;" */","  ")&amp;
IF(AND(INDEX(artwork.xlsx!F:F,QUOTIENT(ROW(A1594)-1,3)+2)&lt;&gt;""),"/* "&amp;INDEX(artwork.xlsx!F:F,QUOTIENT(ROW(A1594)-1,3)+2)&amp;" */","  ")&amp;IF(AND(ISERROR(MATCH("},",B1599:B$5003,0)), ISERROR(MATCH("    ];",$A$5:A1595,0))),"];","")</f>
        <v xml:space="preserve">  /* landscape */</v>
      </c>
      <c r="B1599" t="str">
        <f t="shared" si="53"/>
        <v>{</v>
      </c>
      <c r="C1599" s="18" t="str">
        <f>IF(AND(MOD(ROW(A1594)-1,3)=0, INDEX(artwork.xlsx!J:J,QUOTIENT(ROW(A1594)-1,3)+2)&lt;&gt;""),
     artwork.xlsx!$H$1&amp;": """ &amp;SUBSTITUTE(INDEX(artwork.xlsx!H:H,QUOTIENT(ROW(A1594)-1,3)+2)," ","") &amp;""",  " &amp;
     artwork.xlsx!$J$1&amp; ": """ &amp; INDEX(artwork.xlsx!J:J,QUOTIENT(ROW(A1594)-1,3)+2) &amp;""",  " &amp;
     artwork.xlsx!$L$1&amp; ": """ &amp; SUBSTITUTE(IF(LEFT(INDEX(artwork.xlsx!L:L,QUOTIENT(ROW(A1594)-1,3)+2),4)="http","",artwork.xlsx!$M$1) &amp; INDEX(artwork.xlsx!L:L,QUOTIENT(ROW(A1594)-1,3)+2),artwork.xlsx!$N$1,"") &amp; """,",
 IF(AND(MOD(ROW(A1594)-1,3)=1,INDEX(artwork.xlsx!J:J,QUOTIENT(ROW(A1594)-1,3)+2)&lt;&gt;""),
SUBSTITUTE(    artwork.xlsx!$K$1&amp;": '\\n" &amp;
SUBSTITUTE(SUBSTITUTE(SUBSTITUTE(SUBSTITUTE(SUBSTITUTE(INDEX(artwork.xlsx!K:K,QUOTIENT(ROW(A1594)-1,3)+2),"'","\'"),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IF(MOD(ROW(A1594)-1,3)=2,"","")))</f>
        <v>id: "horn",  frenchName: "Corne",  artwork: "http://wiki.dominionstrategy.com/images/2/29/HornArt.jpg",</v>
      </c>
      <c r="J1599" t="s">
        <v>1679</v>
      </c>
      <c r="K1599" t="s">
        <v>2354</v>
      </c>
      <c r="U1599" t="str">
        <f t="shared" si="51"/>
        <v>horn</v>
      </c>
      <c r="V1599" t="str">
        <f t="shared" si="52"/>
        <v>&lt;div class="landscape-text" style="top:0px;"&gt;&lt;div style="position:relative; top:10px;"&gt;&lt;div style="line-height:18px;"&gt;&lt;div style="display:inline;"&gt;&lt;div style="display:inline; font-size:18px;"&gt;Une fois par tour, quand vous défaussez une Garde-frontière&lt;/div&gt;&lt;/div&gt;&lt;br&gt;&lt;div style="display:inline;"&gt;&lt;div style="display:inline; font-size:18px;"&gt;de la zone de jeu, vous pouvez la replacer sur votre pioche.&lt;/div&gt;&lt;/div&gt;&lt;br&gt;&lt;/div&gt;&lt;/div&gt;&lt;/div&gt;</v>
      </c>
    </row>
    <row r="1600" spans="1:22" ht="75" x14ac:dyDescent="0.25">
      <c r="A1600" t="str">
        <f>IF(AND(MOD(ROW(A1595)-1,3)=0,INDEX(artwork.xlsx!G:G,QUOTIENT(ROW(A1595)-1,3)+2)&lt;&gt;""),"/* "&amp;INDEX(artwork.xlsx!G:G,QUOTIENT(ROW(A1595)-1,3)+2)&amp;" */","  ")&amp;
IF(AND(INDEX(artwork.xlsx!F:F,QUOTIENT(ROW(A1595)-1,3)+2)&lt;&gt;""),"/* "&amp;INDEX(artwork.xlsx!F:F,QUOTIENT(ROW(A1595)-1,3)+2)&amp;" */","  ")&amp;IF(AND(ISERROR(MATCH("},",B1600:B$5003,0)), ISERROR(MATCH("    ];",$A$5:A1599,0))),"];","")</f>
        <v xml:space="preserve">  /* landscape */</v>
      </c>
      <c r="B1600" t="str">
        <f t="shared" si="53"/>
        <v/>
      </c>
      <c r="C1600" s="18" t="str">
        <f>IF(AND(MOD(ROW(A1595)-1,3)=0, INDEX(artwork.xlsx!J:J,QUOTIENT(ROW(A1595)-1,3)+2)&lt;&gt;""),
     artwork.xlsx!$H$1&amp;": """ &amp;SUBSTITUTE(INDEX(artwork.xlsx!H:H,QUOTIENT(ROW(A1595)-1,3)+2)," ","") &amp;""",  " &amp;
     artwork.xlsx!$J$1&amp; ": """ &amp; INDEX(artwork.xlsx!J:J,QUOTIENT(ROW(A1595)-1,3)+2) &amp;""",  " &amp;
     artwork.xlsx!$L$1&amp; ": """ &amp; SUBSTITUTE(IF(LEFT(INDEX(artwork.xlsx!L:L,QUOTIENT(ROW(A1595)-1,3)+2),4)="http","",artwork.xlsx!$M$1) &amp; INDEX(artwork.xlsx!L:L,QUOTIENT(ROW(A1595)-1,3)+2),artwork.xlsx!$N$1,"") &amp; """,",
 IF(AND(MOD(ROW(A1595)-1,3)=1,INDEX(artwork.xlsx!J:J,QUOTIENT(ROW(A1595)-1,3)+2)&lt;&gt;""),
SUBSTITUTE(    artwork.xlsx!$K$1&amp;": '\\n" &amp;
SUBSTITUTE(SUBSTITUTE(SUBSTITUTE(SUBSTITUTE(SUBSTITUTE(INDEX(artwork.xlsx!K:K,QUOTIENT(ROW(A1595)-1,3)+2),"'","\'"),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IF(MOD(ROW(A1595)-1,3)=2,"","")))</f>
        <v>text_html: '\
&lt;div class="landscape-text" style="top:0px;"&gt;&lt;div style="position:relative; top:10px;"&gt;&lt;div style="line-height:18px;"&gt;\
&lt;div style="display:inline;"&gt;&lt;div style="display:inline; font-size:18px;"&gt;Une fois par tour, quand vous défaussez une Garde-frontière&lt;/div&gt;&lt;/div&gt;&lt;br&gt;\
&lt;div style="display:inline;"&gt;&lt;div style="display:inline; font-size:18px;"&gt;de la zone de jeu, vous pouvez la replacer sur votre pioche.&lt;/div&gt;&lt;/div&gt;&lt;br&gt;\
&lt;/div&gt;&lt;/div&gt;&lt;/div&gt;'</v>
      </c>
      <c r="K1600" t="s">
        <v>2355</v>
      </c>
      <c r="U1600" t="e">
        <f t="shared" si="51"/>
        <v>#VALUE!</v>
      </c>
      <c r="V1600" t="e">
        <f t="shared" si="52"/>
        <v>#VALUE!</v>
      </c>
    </row>
    <row r="1601" spans="1:22" x14ac:dyDescent="0.25">
      <c r="A1601" t="str">
        <f>IF(AND(MOD(ROW(A1596)-1,3)=0,INDEX(artwork.xlsx!G:G,QUOTIENT(ROW(A1596)-1,3)+2)&lt;&gt;""),"/* "&amp;INDEX(artwork.xlsx!G:G,QUOTIENT(ROW(A1596)-1,3)+2)&amp;" */","  ")&amp;
IF(AND(INDEX(artwork.xlsx!F:F,QUOTIENT(ROW(A1596)-1,3)+2)&lt;&gt;""),"/* "&amp;INDEX(artwork.xlsx!F:F,QUOTIENT(ROW(A1596)-1,3)+2)&amp;" */","  ")&amp;IF(AND(ISERROR(MATCH("},",B1601:B$5003,0)), ISERROR(MATCH("    ];",$A$5:A1597,0))),"];","")</f>
        <v xml:space="preserve">  /* landscape */</v>
      </c>
      <c r="B1601" t="str">
        <f t="shared" si="53"/>
        <v>},</v>
      </c>
      <c r="C1601" s="18" t="str">
        <f>IF(AND(MOD(ROW(A1596)-1,3)=0, INDEX(artwork.xlsx!J:J,QUOTIENT(ROW(A1596)-1,3)+2)&lt;&gt;""),
     artwork.xlsx!$H$1&amp;": """ &amp;SUBSTITUTE(INDEX(artwork.xlsx!H:H,QUOTIENT(ROW(A1596)-1,3)+2)," ","") &amp;""",  " &amp;
     artwork.xlsx!$J$1&amp; ": """ &amp; INDEX(artwork.xlsx!J:J,QUOTIENT(ROW(A1596)-1,3)+2) &amp;""",  " &amp;
     artwork.xlsx!$L$1&amp; ": """ &amp; SUBSTITUTE(IF(LEFT(INDEX(artwork.xlsx!L:L,QUOTIENT(ROW(A1596)-1,3)+2),4)="http","",artwork.xlsx!$M$1) &amp; INDEX(artwork.xlsx!L:L,QUOTIENT(ROW(A1596)-1,3)+2),artwork.xlsx!$N$1,"") &amp; """,",
 IF(AND(MOD(ROW(A1596)-1,3)=1,INDEX(artwork.xlsx!J:J,QUOTIENT(ROW(A1596)-1,3)+2)&lt;&gt;""),
SUBSTITUTE(    artwork.xlsx!$K$1&amp;": '\\n" &amp;
SUBSTITUTE(SUBSTITUTE(SUBSTITUTE(SUBSTITUTE(SUBSTITUTE(INDEX(artwork.xlsx!K:K,QUOTIENT(ROW(A1596)-1,3)+2),"'","\'"),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IF(MOD(ROW(A1596)-1,3)=2,"","")))</f>
        <v/>
      </c>
      <c r="J1601" t="s">
        <v>2088</v>
      </c>
      <c r="U1601" t="e">
        <f t="shared" si="51"/>
        <v>#VALUE!</v>
      </c>
      <c r="V1601" t="str">
        <f t="shared" si="52"/>
        <v>frenchName: "Clé",  artwork: "http://wiki.dominionstrategy.com/images/a/a2/KeyArt.jpg"</v>
      </c>
    </row>
    <row r="1602" spans="1:22" x14ac:dyDescent="0.25">
      <c r="A1602" t="str">
        <f>IF(AND(MOD(ROW(A1597)-1,3)=0,INDEX(artwork.xlsx!G:G,QUOTIENT(ROW(A1597)-1,3)+2)&lt;&gt;""),"/* "&amp;INDEX(artwork.xlsx!G:G,QUOTIENT(ROW(A1597)-1,3)+2)&amp;" */","  ")&amp;
IF(AND(INDEX(artwork.xlsx!F:F,QUOTIENT(ROW(A1597)-1,3)+2)&lt;&gt;""),"/* "&amp;INDEX(artwork.xlsx!F:F,QUOTIENT(ROW(A1597)-1,3)+2)&amp;" */","  ")&amp;IF(AND(ISERROR(MATCH("},",B1602:B$5003,0)), ISERROR(MATCH("    ];",$A$5:A1598,0))),"];","")</f>
        <v xml:space="preserve">  /* landscape */</v>
      </c>
      <c r="B1602" t="str">
        <f t="shared" si="53"/>
        <v>{</v>
      </c>
      <c r="C1602" s="18" t="str">
        <f>IF(AND(MOD(ROW(A1597)-1,3)=0, INDEX(artwork.xlsx!J:J,QUOTIENT(ROW(A1597)-1,3)+2)&lt;&gt;""),
     artwork.xlsx!$H$1&amp;": """ &amp;SUBSTITUTE(INDEX(artwork.xlsx!H:H,QUOTIENT(ROW(A1597)-1,3)+2)," ","") &amp;""",  " &amp;
     artwork.xlsx!$J$1&amp; ": """ &amp; INDEX(artwork.xlsx!J:J,QUOTIENT(ROW(A1597)-1,3)+2) &amp;""",  " &amp;
     artwork.xlsx!$L$1&amp; ": """ &amp; SUBSTITUTE(IF(LEFT(INDEX(artwork.xlsx!L:L,QUOTIENT(ROW(A1597)-1,3)+2),4)="http","",artwork.xlsx!$M$1) &amp; INDEX(artwork.xlsx!L:L,QUOTIENT(ROW(A1597)-1,3)+2),artwork.xlsx!$N$1,"") &amp; """,",
 IF(AND(MOD(ROW(A1597)-1,3)=1,INDEX(artwork.xlsx!J:J,QUOTIENT(ROW(A1597)-1,3)+2)&lt;&gt;""),
SUBSTITUTE(    artwork.xlsx!$K$1&amp;": '\\n" &amp;
SUBSTITUTE(SUBSTITUTE(SUBSTITUTE(SUBSTITUTE(SUBSTITUTE(INDEX(artwork.xlsx!K:K,QUOTIENT(ROW(A1597)-1,3)+2),"'","\'"),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IF(MOD(ROW(A1597)-1,3)=2,"","")))</f>
        <v>id: "key",  frenchName: "Clé",  artwork: "http://wiki.dominionstrategy.com/images/a/a2/KeyArt.jpg",</v>
      </c>
      <c r="J1602" t="s">
        <v>1679</v>
      </c>
      <c r="K1602" t="s">
        <v>2356</v>
      </c>
      <c r="U1602" t="str">
        <f t="shared" si="51"/>
        <v>key</v>
      </c>
      <c r="V1602" t="str">
        <f t="shared" si="52"/>
        <v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bold;"&gt;+&lt;/div&gt;      .&lt;/div&gt;&lt;/div&gt;&lt;br&gt;&lt;/div&gt;&lt;/div&gt;&lt;div class="card-text-coin-icon" style="transform:scale(0.24); top:10px; display: inline;left:332px;"&gt;&lt;div class="card-text-coin-text-container" style="display:inline;"&gt;&lt;div class="card-text-coin-text" style="color: black; display:inline; top:8px;"&gt;1&lt;/div&gt;&lt;/div&gt;&lt;/div&gt;&lt;/div&gt;</v>
      </c>
    </row>
    <row r="1603" spans="1:22" ht="105" x14ac:dyDescent="0.25">
      <c r="A1603" t="str">
        <f>IF(AND(MOD(ROW(A1598)-1,3)=0,INDEX(artwork.xlsx!G:G,QUOTIENT(ROW(A1598)-1,3)+2)&lt;&gt;""),"/* "&amp;INDEX(artwork.xlsx!G:G,QUOTIENT(ROW(A1598)-1,3)+2)&amp;" */","  ")&amp;
IF(AND(INDEX(artwork.xlsx!F:F,QUOTIENT(ROW(A1598)-1,3)+2)&lt;&gt;""),"/* "&amp;INDEX(artwork.xlsx!F:F,QUOTIENT(ROW(A1598)-1,3)+2)&amp;" */","  ")&amp;IF(AND(ISERROR(MATCH("},",B1603:B$5003,0)), ISERROR(MATCH("    ];",$A$5:A1602,0))),"];","")</f>
        <v xml:space="preserve">  /* landscape */</v>
      </c>
      <c r="B1603" t="str">
        <f t="shared" si="53"/>
        <v/>
      </c>
      <c r="C1603" s="18" t="str">
        <f>IF(AND(MOD(ROW(A1598)-1,3)=0, INDEX(artwork.xlsx!J:J,QUOTIENT(ROW(A1598)-1,3)+2)&lt;&gt;""),
     artwork.xlsx!$H$1&amp;": """ &amp;SUBSTITUTE(INDEX(artwork.xlsx!H:H,QUOTIENT(ROW(A1598)-1,3)+2)," ","") &amp;""",  " &amp;
     artwork.xlsx!$J$1&amp; ": """ &amp; INDEX(artwork.xlsx!J:J,QUOTIENT(ROW(A1598)-1,3)+2) &amp;""",  " &amp;
     artwork.xlsx!$L$1&amp; ": """ &amp; SUBSTITUTE(IF(LEFT(INDEX(artwork.xlsx!L:L,QUOTIENT(ROW(A1598)-1,3)+2),4)="http","",artwork.xlsx!$M$1) &amp; INDEX(artwork.xlsx!L:L,QUOTIENT(ROW(A1598)-1,3)+2),artwork.xlsx!$N$1,"") &amp; """,",
 IF(AND(MOD(ROW(A1598)-1,3)=1,INDEX(artwork.xlsx!J:J,QUOTIENT(ROW(A1598)-1,3)+2)&lt;&gt;""),
SUBSTITUTE(    artwork.xlsx!$K$1&amp;": '\\n" &amp;
SUBSTITUTE(SUBSTITUTE(SUBSTITUTE(SUBSTITUTE(SUBSTITUTE(INDEX(artwork.xlsx!K:K,QUOTIENT(ROW(A1598)-1,3)+2),"'","\'"),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IF(MOD(ROW(A1598)-1,3)=2,"","")))</f>
        <v>text_html: '\
&lt;div class="landscape-text" style="top:14px;"&gt;&lt;div style="position:relative; top:10px;"&gt;&lt;div style="line-height:26px;"&gt;\
&lt;div style="display:inline;"&gt;&lt;div style="display:inline; font-size:26px;"&gt;Au début de votre tour, &lt;div style="display: inline; font-weight: bold;"&gt;+&lt;/div&gt;      .&lt;/div&gt;&lt;/div&gt;&lt;br&gt;\
&lt;/div&gt;&lt;/div&gt;\
&lt;div class="card-text-coin-icon" style="transform:scale(0.24); top:10px; display: inline;left:332px;"&gt;\
&lt;div class="card-text-coin-text-container" style="display:inline;"&gt;\
&lt;div class="card-text-coin-text" style="color: black; display:inline; top:8px;"&gt;1&lt;/div&gt;&lt;/div&gt;&lt;/div&gt;&lt;/div&gt;'</v>
      </c>
      <c r="K1603" t="s">
        <v>2357</v>
      </c>
      <c r="U1603" t="e">
        <f t="shared" si="51"/>
        <v>#VALUE!</v>
      </c>
      <c r="V1603" t="e">
        <f t="shared" si="52"/>
        <v>#VALUE!</v>
      </c>
    </row>
    <row r="1604" spans="1:22" x14ac:dyDescent="0.25">
      <c r="A1604" t="str">
        <f>IF(AND(MOD(ROW(A1599)-1,3)=0,INDEX(artwork.xlsx!G:G,QUOTIENT(ROW(A1599)-1,3)+2)&lt;&gt;""),"/* "&amp;INDEX(artwork.xlsx!G:G,QUOTIENT(ROW(A1599)-1,3)+2)&amp;" */","  ")&amp;
IF(AND(INDEX(artwork.xlsx!F:F,QUOTIENT(ROW(A1599)-1,3)+2)&lt;&gt;""),"/* "&amp;INDEX(artwork.xlsx!F:F,QUOTIENT(ROW(A1599)-1,3)+2)&amp;" */","  ")&amp;IF(AND(ISERROR(MATCH("},",B1604:B$5003,0)), ISERROR(MATCH("    ];",$A$5:A1600,0))),"];","")</f>
        <v xml:space="preserve">  /* landscape */</v>
      </c>
      <c r="B1604" t="str">
        <f t="shared" si="53"/>
        <v>},</v>
      </c>
      <c r="C1604" s="18" t="str">
        <f>IF(AND(MOD(ROW(A1599)-1,3)=0, INDEX(artwork.xlsx!J:J,QUOTIENT(ROW(A1599)-1,3)+2)&lt;&gt;""),
     artwork.xlsx!$H$1&amp;": """ &amp;SUBSTITUTE(INDEX(artwork.xlsx!H:H,QUOTIENT(ROW(A1599)-1,3)+2)," ","") &amp;""",  " &amp;
     artwork.xlsx!$J$1&amp; ": """ &amp; INDEX(artwork.xlsx!J:J,QUOTIENT(ROW(A1599)-1,3)+2) &amp;""",  " &amp;
     artwork.xlsx!$L$1&amp; ": """ &amp; SUBSTITUTE(IF(LEFT(INDEX(artwork.xlsx!L:L,QUOTIENT(ROW(A1599)-1,3)+2),4)="http","",artwork.xlsx!$M$1) &amp; INDEX(artwork.xlsx!L:L,QUOTIENT(ROW(A1599)-1,3)+2),artwork.xlsx!$N$1,"") &amp; """,",
 IF(AND(MOD(ROW(A1599)-1,3)=1,INDEX(artwork.xlsx!J:J,QUOTIENT(ROW(A1599)-1,3)+2)&lt;&gt;""),
SUBSTITUTE(    artwork.xlsx!$K$1&amp;": '\\n" &amp;
SUBSTITUTE(SUBSTITUTE(SUBSTITUTE(SUBSTITUTE(SUBSTITUTE(INDEX(artwork.xlsx!K:K,QUOTIENT(ROW(A1599)-1,3)+2),"'","\'"),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IF(MOD(ROW(A1599)-1,3)=2,"","")))</f>
        <v/>
      </c>
      <c r="J1604" t="s">
        <v>2088</v>
      </c>
      <c r="U1604" t="e">
        <f t="shared" ref="U1604:U1610" si="54">RIGHT(LEFT(K1604,FIND(""",",K1604)-1),LEN(LEFT(K1604,FIND(""",",K1604)-1)) -LEN("id: '"))</f>
        <v>#VALUE!</v>
      </c>
      <c r="V1604" t="str">
        <f t="shared" ref="V1604:V1610" si="55">SUBSTITUTE(LEFT(RIGHT(K1605,LEN(K1605) -LEN("text_html: '")),LEN(RIGHT(K1605,LEN(K1605) -LEN("text_html: '")))-1),"\'","'")</f>
        <v>",  frenchName: "Lanterne",  artwork: "http://wiki.dominionstrategy.com/images/7/70/LanternArt.jpg"</v>
      </c>
    </row>
    <row r="1605" spans="1:22" x14ac:dyDescent="0.25">
      <c r="A1605" t="str">
        <f>IF(AND(MOD(ROW(A1600)-1,3)=0,INDEX(artwork.xlsx!G:G,QUOTIENT(ROW(A1600)-1,3)+2)&lt;&gt;""),"/* "&amp;INDEX(artwork.xlsx!G:G,QUOTIENT(ROW(A1600)-1,3)+2)&amp;" */","  ")&amp;
IF(AND(INDEX(artwork.xlsx!F:F,QUOTIENT(ROW(A1600)-1,3)+2)&lt;&gt;""),"/* "&amp;INDEX(artwork.xlsx!F:F,QUOTIENT(ROW(A1600)-1,3)+2)&amp;" */","  ")&amp;IF(AND(ISERROR(MATCH("},",B1605:B$5003,0)), ISERROR(MATCH("    ];",$A$5:A1601,0))),"];","")</f>
        <v xml:space="preserve">  /* landscape */</v>
      </c>
      <c r="B1605" t="str">
        <f t="shared" si="53"/>
        <v>{</v>
      </c>
      <c r="C1605" s="18" t="str">
        <f>IF(AND(MOD(ROW(A1600)-1,3)=0, INDEX(artwork.xlsx!J:J,QUOTIENT(ROW(A1600)-1,3)+2)&lt;&gt;""),
     artwork.xlsx!$H$1&amp;": """ &amp;SUBSTITUTE(INDEX(artwork.xlsx!H:H,QUOTIENT(ROW(A1600)-1,3)+2)," ","") &amp;""",  " &amp;
     artwork.xlsx!$J$1&amp; ": """ &amp; INDEX(artwork.xlsx!J:J,QUOTIENT(ROW(A1600)-1,3)+2) &amp;""",  " &amp;
     artwork.xlsx!$L$1&amp; ": """ &amp; SUBSTITUTE(IF(LEFT(INDEX(artwork.xlsx!L:L,QUOTIENT(ROW(A1600)-1,3)+2),4)="http","",artwork.xlsx!$M$1) &amp; INDEX(artwork.xlsx!L:L,QUOTIENT(ROW(A1600)-1,3)+2),artwork.xlsx!$N$1,"") &amp; """,",
 IF(AND(MOD(ROW(A1600)-1,3)=1,INDEX(artwork.xlsx!J:J,QUOTIENT(ROW(A1600)-1,3)+2)&lt;&gt;""),
SUBSTITUTE(    artwork.xlsx!$K$1&amp;": '\\n" &amp;
SUBSTITUTE(SUBSTITUTE(SUBSTITUTE(SUBSTITUTE(SUBSTITUTE(INDEX(artwork.xlsx!K:K,QUOTIENT(ROW(A1600)-1,3)+2),"'","\'"),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IF(MOD(ROW(A1600)-1,3)=2,"","")))</f>
        <v>id: "lantern",  frenchName: "Lanterne",  artwork: "http://wiki.dominionstrategy.com/images/7/70/LanternArt.jpg",</v>
      </c>
      <c r="J1605" t="s">
        <v>1679</v>
      </c>
      <c r="K1605" t="s">
        <v>2358</v>
      </c>
      <c r="U1605" t="str">
        <f t="shared" si="54"/>
        <v>lantern</v>
      </c>
      <c r="V1605" t="str">
        <f t="shared" si="55"/>
        <v>&lt;div class="landscape-text" style="top:0px;"&gt;&lt;div style="position:relative; top:10px;"&gt;&lt;div style="line-height:16px;"&gt;&lt;div style="display:inline;"&gt;&lt;div style="display:inline; font-size:16px;"&gt;Les Gardes-frontières que vous jouez dévoilent 3 cartes et en&lt;/div&gt;&lt;/div&gt;&lt;br&gt;&lt;div style="display:inline;"&gt;&lt;div style="display:inline; font-size:16px;"&gt;défaussent 2. Il faut dévoiler 3 cartes Action pour prendre la Corne.&lt;/div&gt;&lt;/div&gt;&lt;br&gt;&lt;/div&gt;&lt;/div&gt;&lt;/div&gt;</v>
      </c>
    </row>
    <row r="1606" spans="1:22" ht="75" x14ac:dyDescent="0.25">
      <c r="A1606" t="str">
        <f>IF(AND(MOD(ROW(A1601)-1,3)=0,INDEX(artwork.xlsx!G:G,QUOTIENT(ROW(A1601)-1,3)+2)&lt;&gt;""),"/* "&amp;INDEX(artwork.xlsx!G:G,QUOTIENT(ROW(A1601)-1,3)+2)&amp;" */","  ")&amp;
IF(AND(INDEX(artwork.xlsx!F:F,QUOTIENT(ROW(A1601)-1,3)+2)&lt;&gt;""),"/* "&amp;INDEX(artwork.xlsx!F:F,QUOTIENT(ROW(A1601)-1,3)+2)&amp;" */","  ")&amp;IF(AND(ISERROR(MATCH("},",B1606:B$5003,0)), ISERROR(MATCH("    ];",$A$5:A1605,0))),"];","")</f>
        <v xml:space="preserve">  /* landscape */</v>
      </c>
      <c r="B1606" t="str">
        <f t="shared" si="53"/>
        <v/>
      </c>
      <c r="C1606" s="18" t="str">
        <f>IF(AND(MOD(ROW(A1601)-1,3)=0, INDEX(artwork.xlsx!J:J,QUOTIENT(ROW(A1601)-1,3)+2)&lt;&gt;""),
     artwork.xlsx!$H$1&amp;": """ &amp;SUBSTITUTE(INDEX(artwork.xlsx!H:H,QUOTIENT(ROW(A1601)-1,3)+2)," ","") &amp;""",  " &amp;
     artwork.xlsx!$J$1&amp; ": """ &amp; INDEX(artwork.xlsx!J:J,QUOTIENT(ROW(A1601)-1,3)+2) &amp;""",  " &amp;
     artwork.xlsx!$L$1&amp; ": """ &amp; SUBSTITUTE(IF(LEFT(INDEX(artwork.xlsx!L:L,QUOTIENT(ROW(A1601)-1,3)+2),4)="http","",artwork.xlsx!$M$1) &amp; INDEX(artwork.xlsx!L:L,QUOTIENT(ROW(A1601)-1,3)+2),artwork.xlsx!$N$1,"") &amp; """,",
 IF(AND(MOD(ROW(A1601)-1,3)=1,INDEX(artwork.xlsx!J:J,QUOTIENT(ROW(A1601)-1,3)+2)&lt;&gt;""),
SUBSTITUTE(    artwork.xlsx!$K$1&amp;": '\\n" &amp;
SUBSTITUTE(SUBSTITUTE(SUBSTITUTE(SUBSTITUTE(SUBSTITUTE(INDEX(artwork.xlsx!K:K,QUOTIENT(ROW(A1601)-1,3)+2),"'","\'"),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IF(MOD(ROW(A1601)-1,3)=2,"","")))</f>
        <v>text_html: '\
&lt;div class="landscape-text" style="top:0px;"&gt;&lt;div style="position:relative; top:10px;"&gt;&lt;div style="line-height:16px;"&gt;\
&lt;div style="display:inline;"&gt;&lt;div style="display:inline; font-size:16px;"&gt;Les Gardes-frontières que vous jouez dévoilent 3 cartes et en&lt;/div&gt;&lt;/div&gt;&lt;br&gt;\
&lt;div style="display:inline;"&gt;&lt;div style="display:inline; font-size:16px;"&gt;défaussent 2. Il faut dévoiler 3 cartes Action pour prendre la Corne.&lt;/div&gt;&lt;/div&gt;&lt;br&gt;\
&lt;/div&gt;&lt;/div&gt;&lt;/div&gt;'</v>
      </c>
      <c r="K1606" t="s">
        <v>2359</v>
      </c>
      <c r="U1606" t="e">
        <f t="shared" si="54"/>
        <v>#VALUE!</v>
      </c>
      <c r="V1606" t="e">
        <f t="shared" si="55"/>
        <v>#VALUE!</v>
      </c>
    </row>
    <row r="1607" spans="1:22" x14ac:dyDescent="0.25">
      <c r="A1607" t="str">
        <f>IF(AND(MOD(ROW(A1602)-1,3)=0,INDEX(artwork.xlsx!G:G,QUOTIENT(ROW(A1602)-1,3)+2)&lt;&gt;""),"/* "&amp;INDEX(artwork.xlsx!G:G,QUOTIENT(ROW(A1602)-1,3)+2)&amp;" */","  ")&amp;
IF(AND(INDEX(artwork.xlsx!F:F,QUOTIENT(ROW(A1602)-1,3)+2)&lt;&gt;""),"/* "&amp;INDEX(artwork.xlsx!F:F,QUOTIENT(ROW(A1602)-1,3)+2)&amp;" */","  ")&amp;IF(AND(ISERROR(MATCH("},",B1607:B$5003,0)), ISERROR(MATCH("    ];",$A$5:A1603,0))),"];","")</f>
        <v xml:space="preserve">  /* landscape */</v>
      </c>
      <c r="B1607" t="str">
        <f t="shared" si="53"/>
        <v>},</v>
      </c>
      <c r="C1607" s="18" t="str">
        <f>IF(AND(MOD(ROW(A1602)-1,3)=0, INDEX(artwork.xlsx!J:J,QUOTIENT(ROW(A1602)-1,3)+2)&lt;&gt;""),
     artwork.xlsx!$H$1&amp;": """ &amp;SUBSTITUTE(INDEX(artwork.xlsx!H:H,QUOTIENT(ROW(A1602)-1,3)+2)," ","") &amp;""",  " &amp;
     artwork.xlsx!$J$1&amp; ": """ &amp; INDEX(artwork.xlsx!J:J,QUOTIENT(ROW(A1602)-1,3)+2) &amp;""",  " &amp;
     artwork.xlsx!$L$1&amp; ": """ &amp; SUBSTITUTE(IF(LEFT(INDEX(artwork.xlsx!L:L,QUOTIENT(ROW(A1602)-1,3)+2),4)="http","",artwork.xlsx!$M$1) &amp; INDEX(artwork.xlsx!L:L,QUOTIENT(ROW(A1602)-1,3)+2),artwork.xlsx!$N$1,"") &amp; """,",
 IF(AND(MOD(ROW(A1602)-1,3)=1,INDEX(artwork.xlsx!J:J,QUOTIENT(ROW(A1602)-1,3)+2)&lt;&gt;""),
SUBSTITUTE(    artwork.xlsx!$K$1&amp;": '\\n" &amp;
SUBSTITUTE(SUBSTITUTE(SUBSTITUTE(SUBSTITUTE(SUBSTITUTE(INDEX(artwork.xlsx!K:K,QUOTIENT(ROW(A1602)-1,3)+2),"'","\'"),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IF(MOD(ROW(A1602)-1,3)=2,"","")))</f>
        <v/>
      </c>
      <c r="J1607" t="s">
        <v>2088</v>
      </c>
      <c r="U1607" t="e">
        <f t="shared" si="54"/>
        <v>#VALUE!</v>
      </c>
      <c r="V1607" t="str">
        <f t="shared" si="55"/>
        <v>echest",  frenchName: "Coffre",  artwork: "http://wiki.dominionstrategy.com/images/f/f0/Treasure_ChestArt.jpg"</v>
      </c>
    </row>
    <row r="1608" spans="1:22" x14ac:dyDescent="0.25">
      <c r="A1608" t="str">
        <f>IF(AND(MOD(ROW(A1603)-1,3)=0,INDEX(artwork.xlsx!G:G,QUOTIENT(ROW(A1603)-1,3)+2)&lt;&gt;""),"/* "&amp;INDEX(artwork.xlsx!G:G,QUOTIENT(ROW(A1603)-1,3)+2)&amp;" */","  ")&amp;
IF(AND(INDEX(artwork.xlsx!F:F,QUOTIENT(ROW(A1603)-1,3)+2)&lt;&gt;""),"/* "&amp;INDEX(artwork.xlsx!F:F,QUOTIENT(ROW(A1603)-1,3)+2)&amp;" */","  ")&amp;IF(AND(ISERROR(MATCH("},",B1608:B$5003,0)), ISERROR(MATCH("    ];",$A$5:A1604,0))),"];","")</f>
        <v xml:space="preserve">  /* landscape */</v>
      </c>
      <c r="B1608" t="str">
        <f t="shared" si="53"/>
        <v>{</v>
      </c>
      <c r="C1608" s="18" t="str">
        <f>IF(AND(MOD(ROW(A1603)-1,3)=0, INDEX(artwork.xlsx!J:J,QUOTIENT(ROW(A1603)-1,3)+2)&lt;&gt;""),
     artwork.xlsx!$H$1&amp;": """ &amp;SUBSTITUTE(INDEX(artwork.xlsx!H:H,QUOTIENT(ROW(A1603)-1,3)+2)," ","") &amp;""",  " &amp;
     artwork.xlsx!$J$1&amp; ": """ &amp; INDEX(artwork.xlsx!J:J,QUOTIENT(ROW(A1603)-1,3)+2) &amp;""",  " &amp;
     artwork.xlsx!$L$1&amp; ": """ &amp; SUBSTITUTE(IF(LEFT(INDEX(artwork.xlsx!L:L,QUOTIENT(ROW(A1603)-1,3)+2),4)="http","",artwork.xlsx!$M$1) &amp; INDEX(artwork.xlsx!L:L,QUOTIENT(ROW(A1603)-1,3)+2),artwork.xlsx!$N$1,"") &amp; """,",
 IF(AND(MOD(ROW(A1603)-1,3)=1,INDEX(artwork.xlsx!J:J,QUOTIENT(ROW(A1603)-1,3)+2)&lt;&gt;""),
SUBSTITUTE(    artwork.xlsx!$K$1&amp;": '\\n" &amp;
SUBSTITUTE(SUBSTITUTE(SUBSTITUTE(SUBSTITUTE(SUBSTITUTE(INDEX(artwork.xlsx!K:K,QUOTIENT(ROW(A1603)-1,3)+2),"'","\'"),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IF(MOD(ROW(A1603)-1,3)=2,"","")))</f>
        <v>id: "treasurechest",  frenchName: "Coffre",  artwork: "http://wiki.dominionstrategy.com/images/f/f0/Treasure_ChestArt.jpg",</v>
      </c>
      <c r="J1608" t="s">
        <v>1679</v>
      </c>
      <c r="K1608" t="s">
        <v>2360</v>
      </c>
      <c r="U1608" t="str">
        <f t="shared" si="54"/>
        <v>treasurechest</v>
      </c>
      <c r="V1608" t="str">
        <f t="shared" si="55"/>
        <v>&lt;div class="landscape-text" style="top:14px;"&gt;&lt;div style="position:relative; top:10px;"&gt;&lt;div style="line-height:23px;"&gt;&lt;div style="display:inline;"&gt;&lt;div style="display:inline; font-size:23px;"&gt;Au début de votre phase Achat, recevez un Or.&lt;/div&gt;&lt;/div&gt;&lt;br&gt;&lt;/div&gt;&lt;/div&gt;&lt;/div&gt;</v>
      </c>
    </row>
    <row r="1609" spans="1:22" ht="60" x14ac:dyDescent="0.25">
      <c r="A1609" t="str">
        <f>IF(AND(MOD(ROW(A1604)-1,3)=0,INDEX(artwork.xlsx!G:G,QUOTIENT(ROW(A1604)-1,3)+2)&lt;&gt;""),"/* "&amp;INDEX(artwork.xlsx!G:G,QUOTIENT(ROW(A1604)-1,3)+2)&amp;" */","  ")&amp;
IF(AND(INDEX(artwork.xlsx!F:F,QUOTIENT(ROW(A1604)-1,3)+2)&lt;&gt;""),"/* "&amp;INDEX(artwork.xlsx!F:F,QUOTIENT(ROW(A1604)-1,3)+2)&amp;" */","  ")&amp;IF(AND(ISERROR(MATCH("},",B1609:B$5003,0)), ISERROR(MATCH("    ];",$A$5:A1608,0))),"];","")</f>
        <v xml:space="preserve">  /* landscape */</v>
      </c>
      <c r="B1609" t="str">
        <f t="shared" si="53"/>
        <v/>
      </c>
      <c r="C1609" s="18" t="str">
        <f>IF(AND(MOD(ROW(A1604)-1,3)=0, INDEX(artwork.xlsx!J:J,QUOTIENT(ROW(A1604)-1,3)+2)&lt;&gt;""),
     artwork.xlsx!$H$1&amp;": """ &amp;SUBSTITUTE(INDEX(artwork.xlsx!H:H,QUOTIENT(ROW(A1604)-1,3)+2)," ","") &amp;""",  " &amp;
     artwork.xlsx!$J$1&amp; ": """ &amp; INDEX(artwork.xlsx!J:J,QUOTIENT(ROW(A1604)-1,3)+2) &amp;""",  " &amp;
     artwork.xlsx!$L$1&amp; ": """ &amp; SUBSTITUTE(IF(LEFT(INDEX(artwork.xlsx!L:L,QUOTIENT(ROW(A1604)-1,3)+2),4)="http","",artwork.xlsx!$M$1) &amp; INDEX(artwork.xlsx!L:L,QUOTIENT(ROW(A1604)-1,3)+2),artwork.xlsx!$N$1,"") &amp; """,",
 IF(AND(MOD(ROW(A1604)-1,3)=1,INDEX(artwork.xlsx!J:J,QUOTIENT(ROW(A1604)-1,3)+2)&lt;&gt;""),
SUBSTITUTE(    artwork.xlsx!$K$1&amp;": '\\n" &amp;
SUBSTITUTE(SUBSTITUTE(SUBSTITUTE(SUBSTITUTE(SUBSTITUTE(INDEX(artwork.xlsx!K:K,QUOTIENT(ROW(A1604)-1,3)+2),"'","\'"),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IF(MOD(ROW(A1604)-1,3)=2,"","")))</f>
        <v>text_html: '\
&lt;div class="landscape-text" style="top:14px;"&gt;&lt;div style="position:relative; top:10px;"&gt;&lt;div style="line-height:23px;"&gt;\
&lt;div style="display:inline;"&gt;&lt;div style="display:inline; font-size:23px;"&gt;Au début de votre phase Achat, recevez un Or.&lt;/div&gt;&lt;/div&gt;&lt;br&gt;\
&lt;/div&gt;&lt;/div&gt;&lt;/div&gt;'</v>
      </c>
      <c r="K1609" t="s">
        <v>2361</v>
      </c>
      <c r="U1609" t="e">
        <f t="shared" si="54"/>
        <v>#VALUE!</v>
      </c>
      <c r="V1609" t="e">
        <f t="shared" si="55"/>
        <v>#VALUE!</v>
      </c>
    </row>
    <row r="1610" spans="1:22" x14ac:dyDescent="0.25">
      <c r="A1610" t="str">
        <f>IF(AND(MOD(ROW(A1605)-1,3)=0,INDEX(artwork.xlsx!G:G,QUOTIENT(ROW(A1605)-1,3)+2)&lt;&gt;""),"/* "&amp;INDEX(artwork.xlsx!G:G,QUOTIENT(ROW(A1605)-1,3)+2)&amp;" */","  ")&amp;
IF(AND(INDEX(artwork.xlsx!F:F,QUOTIENT(ROW(A1605)-1,3)+2)&lt;&gt;""),"/* "&amp;INDEX(artwork.xlsx!F:F,QUOTIENT(ROW(A1605)-1,3)+2)&amp;" */","  ")&amp;IF(AND(ISERROR(MATCH("},",B1610:B$5003,0)), ISERROR(MATCH("    ];",$A$5:A1606,0))),"];","")</f>
        <v xml:space="preserve">  /* landscape */</v>
      </c>
      <c r="B1610" t="str">
        <f t="shared" si="53"/>
        <v>},</v>
      </c>
      <c r="C1610" s="18" t="str">
        <f>IF(AND(MOD(ROW(A1605)-1,3)=0, INDEX(artwork.xlsx!J:J,QUOTIENT(ROW(A1605)-1,3)+2)&lt;&gt;""),
     artwork.xlsx!$H$1&amp;": """ &amp;SUBSTITUTE(INDEX(artwork.xlsx!H:H,QUOTIENT(ROW(A1605)-1,3)+2)," ","") &amp;""",  " &amp;
     artwork.xlsx!$J$1&amp; ": """ &amp; INDEX(artwork.xlsx!J:J,QUOTIENT(ROW(A1605)-1,3)+2) &amp;""",  " &amp;
     artwork.xlsx!$L$1&amp; ": """ &amp; SUBSTITUTE(IF(LEFT(INDEX(artwork.xlsx!L:L,QUOTIENT(ROW(A1605)-1,3)+2),4)="http","",artwork.xlsx!$M$1) &amp; INDEX(artwork.xlsx!L:L,QUOTIENT(ROW(A1605)-1,3)+2),artwork.xlsx!$N$1,"") &amp; """,",
 IF(AND(MOD(ROW(A1605)-1,3)=1,INDEX(artwork.xlsx!J:J,QUOTIENT(ROW(A1605)-1,3)+2)&lt;&gt;""),
SUBSTITUTE(    artwork.xlsx!$K$1&amp;": '\\n" &amp;
SUBSTITUTE(SUBSTITUTE(SUBSTITUTE(SUBSTITUTE(SUBSTITUTE(INDEX(artwork.xlsx!K:K,QUOTIENT(ROW(A1605)-1,3)+2),"'","\'"),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IF(MOD(ROW(A1605)-1,3)=2,"","")))</f>
        <v/>
      </c>
      <c r="J1610" t="s">
        <v>2088</v>
      </c>
      <c r="U1610" t="e">
        <f t="shared" si="54"/>
        <v>#VALUE!</v>
      </c>
      <c r="V1610" t="e">
        <f t="shared" si="55"/>
        <v>#VALUE!</v>
      </c>
    </row>
    <row r="1611" spans="1:22" x14ac:dyDescent="0.25">
      <c r="A1611" t="str">
        <f>IF(AND(MOD(ROW(A1606)-1,3)=0,INDEX(artwork.xlsx!G:G,QUOTIENT(ROW(A1606)-1,3)+2)&lt;&gt;""),"/* "&amp;INDEX(artwork.xlsx!G:G,QUOTIENT(ROW(A1606)-1,3)+2)&amp;" */","  ")&amp;
IF(AND(INDEX(artwork.xlsx!F:F,QUOTIENT(ROW(A1606)-1,3)+2)&lt;&gt;""),"/* "&amp;INDEX(artwork.xlsx!F:F,QUOTIENT(ROW(A1606)-1,3)+2)&amp;" */","  ")&amp;IF(AND(ISERROR(MATCH("},",B1611:B$5003,0)), ISERROR(MATCH("    ];",$A$5:A1607,0))),"];","")</f>
        <v xml:space="preserve">/* Promo */  </v>
      </c>
      <c r="B1611" t="str">
        <f t="shared" si="53"/>
        <v>{</v>
      </c>
      <c r="C1611" s="18" t="str">
        <f>IF(AND(MOD(ROW(A1606)-1,3)=0, INDEX(artwork.xlsx!J:J,QUOTIENT(ROW(A1606)-1,3)+2)&lt;&gt;""),
     artwork.xlsx!$H$1&amp;": """ &amp;SUBSTITUTE(INDEX(artwork.xlsx!H:H,QUOTIENT(ROW(A1606)-1,3)+2)," ","") &amp;""",  " &amp;
     artwork.xlsx!$J$1&amp; ": """ &amp; INDEX(artwork.xlsx!J:J,QUOTIENT(ROW(A1606)-1,3)+2) &amp;""",  " &amp;
     artwork.xlsx!$L$1&amp; ": """ &amp; SUBSTITUTE(IF(LEFT(INDEX(artwork.xlsx!L:L,QUOTIENT(ROW(A1606)-1,3)+2),4)="http","",artwork.xlsx!$M$1) &amp; INDEX(artwork.xlsx!L:L,QUOTIENT(ROW(A1606)-1,3)+2),artwork.xlsx!$N$1,"") &amp; """,",
 IF(AND(MOD(ROW(A1606)-1,3)=1,INDEX(artwork.xlsx!J:J,QUOTIENT(ROW(A1606)-1,3)+2)&lt;&gt;""),
SUBSTITUTE(    artwork.xlsx!$K$1&amp;": '\\n" &amp;
SUBSTITUTE(SUBSTITUTE(SUBSTITUTE(SUBSTITUTE(SUBSTITUTE(INDEX(artwork.xlsx!K:K,QUOTIENT(ROW(A1606)-1,3)+2),"'","\'"),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IF(MOD(ROW(A1606)-1,3)=2,"","")))</f>
        <v>id: "sauna",  frenchName: "Sauna",  artwork: "http://wiki.dominionstrategy.com/images/d/de/SaunaArt.jpg",</v>
      </c>
    </row>
    <row r="1612" spans="1:22" ht="180" x14ac:dyDescent="0.25">
      <c r="A1612" t="str">
        <f>IF(AND(MOD(ROW(A1607)-1,3)=0,INDEX(artwork.xlsx!G:G,QUOTIENT(ROW(A1607)-1,3)+2)&lt;&gt;""),"/* "&amp;INDEX(artwork.xlsx!G:G,QUOTIENT(ROW(A1607)-1,3)+2)&amp;" */","  ")&amp;
IF(AND(INDEX(artwork.xlsx!F:F,QUOTIENT(ROW(A1607)-1,3)+2)&lt;&gt;""),"/* "&amp;INDEX(artwork.xlsx!F:F,QUOTIENT(ROW(A1607)-1,3)+2)&amp;" */","  ")&amp;IF(AND(ISERROR(MATCH("},",B1612:B$5003,0)), ISERROR(MATCH("    ];",$A$5:A1611,0))),"];","")</f>
        <v xml:space="preserve">    </v>
      </c>
      <c r="B1612" t="str">
        <f t="shared" si="53"/>
        <v/>
      </c>
      <c r="C1612" s="18" t="str">
        <f>IF(AND(MOD(ROW(A1607)-1,3)=0, INDEX(artwork.xlsx!J:J,QUOTIENT(ROW(A1607)-1,3)+2)&lt;&gt;""),
     artwork.xlsx!$H$1&amp;": """ &amp;SUBSTITUTE(INDEX(artwork.xlsx!H:H,QUOTIENT(ROW(A1607)-1,3)+2)," ","") &amp;""",  " &amp;
     artwork.xlsx!$J$1&amp; ": """ &amp; INDEX(artwork.xlsx!J:J,QUOTIENT(ROW(A1607)-1,3)+2) &amp;""",  " &amp;
     artwork.xlsx!$L$1&amp; ": """ &amp; SUBSTITUTE(IF(LEFT(INDEX(artwork.xlsx!L:L,QUOTIENT(ROW(A1607)-1,3)+2),4)="http","",artwork.xlsx!$M$1) &amp; INDEX(artwork.xlsx!L:L,QUOTIENT(ROW(A1607)-1,3)+2),artwork.xlsx!$N$1,"") &amp; """,",
 IF(AND(MOD(ROW(A1607)-1,3)=1,INDEX(artwork.xlsx!J:J,QUOTIENT(ROW(A1607)-1,3)+2)&lt;&gt;""),
SUBSTITUTE(    artwork.xlsx!$K$1&amp;": '\\n" &amp;
SUBSTITUTE(SUBSTITUTE(SUBSTITUTE(SUBSTITUTE(SUBSTITUTE(INDEX(artwork.xlsx!K:K,QUOTIENT(ROW(A1607)-1,3)+2),"'","\'"),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IF(MOD(ROW(A1607)-1,3)=2,"","")))</f>
        <v>text_html: '\
&lt;div class="card-text" style="top:5px;"&gt;&lt;div style="font-weight: bold;"&gt;&lt;div style="line-height:27px;"&gt;\
&lt;div style="display:inline;"&gt;&lt;div style="display:inline; font-size:27px;"&gt;+1 Carte&lt;/div&gt;&lt;/div&gt;&lt;br&gt;\
&lt;div style="display:inline;"&gt;&lt;div style="display:inline; font-size:27px;"&gt;+1 Action&lt;/div&gt;&lt;/div&gt;&lt;br&gt;\
&lt;/div&gt;&lt;/div&gt;&lt;div style="position:relative; top:3px;"&gt;&lt;div style="line-height:17px;"&gt;\
&lt;div style="display:inline;"&gt;&lt;div style="display:inline; font-size:19px;"&gt;Vous pouvez jouer un Trou dans&lt;/div&gt;&lt;/div&gt;&lt;br&gt;\
&lt;div style="display:inline;"&gt;&lt;div style="display:inline; font-size:19px;"&gt;la glace de votre main.&lt;/div&gt;&lt;/div&gt;&lt;br&gt;\
&lt;/div&gt;&lt;/div&gt;&lt;div class="horizontal-line" style="width:200px; height:2px;margin-top:8px;"&gt;&lt;/div&gt;&lt;div style="position:relative; top:0px;"&gt;&lt;div style="line-height:17px;"&gt;\
&lt;div style="display:inline;"&gt;&lt;div style="display:inline; font-size:18px;"&gt;Lorsque cette carte est en jeu, quand&lt;/div&gt;&lt;/div&gt;&lt;br&gt;\
&lt;div style="display:inline;"&gt;&lt;div style="display:inline; font-size:18px;"&gt;vous jouez un Argent, vous pouvez&lt;/div&gt;&lt;/div&gt;&lt;br&gt;\
&lt;div style="display:inline;"&gt;&lt;div style="display:inline; font-size:18px;"&gt;écarter une carte de votre main.&lt;/div&gt;&lt;/div&gt;&lt;br&gt;\
&lt;/div&gt;&lt;/div&gt;&lt;/div&gt;'</v>
      </c>
    </row>
    <row r="1613" spans="1:22" x14ac:dyDescent="0.25">
      <c r="A1613" t="str">
        <f>IF(AND(MOD(ROW(A1608)-1,3)=0,INDEX(artwork.xlsx!G:G,QUOTIENT(ROW(A1608)-1,3)+2)&lt;&gt;""),"/* "&amp;INDEX(artwork.xlsx!G:G,QUOTIENT(ROW(A1608)-1,3)+2)&amp;" */","  ")&amp;
IF(AND(INDEX(artwork.xlsx!F:F,QUOTIENT(ROW(A1608)-1,3)+2)&lt;&gt;""),"/* "&amp;INDEX(artwork.xlsx!F:F,QUOTIENT(ROW(A1608)-1,3)+2)&amp;" */","  ")&amp;IF(AND(ISERROR(MATCH("},",B1613:B$5003,0)), ISERROR(MATCH("    ];",$A$5:A1609,0))),"];","")</f>
        <v xml:space="preserve">    </v>
      </c>
      <c r="B1613" t="str">
        <f t="shared" si="53"/>
        <v>},</v>
      </c>
      <c r="C1613" s="18" t="str">
        <f>IF(AND(MOD(ROW(A1608)-1,3)=0, INDEX(artwork.xlsx!J:J,QUOTIENT(ROW(A1608)-1,3)+2)&lt;&gt;""),
     artwork.xlsx!$H$1&amp;": """ &amp;SUBSTITUTE(INDEX(artwork.xlsx!H:H,QUOTIENT(ROW(A1608)-1,3)+2)," ","") &amp;""",  " &amp;
     artwork.xlsx!$J$1&amp; ": """ &amp; INDEX(artwork.xlsx!J:J,QUOTIENT(ROW(A1608)-1,3)+2) &amp;""",  " &amp;
     artwork.xlsx!$L$1&amp; ": """ &amp; SUBSTITUTE(IF(LEFT(INDEX(artwork.xlsx!L:L,QUOTIENT(ROW(A1608)-1,3)+2),4)="http","",artwork.xlsx!$M$1) &amp; INDEX(artwork.xlsx!L:L,QUOTIENT(ROW(A1608)-1,3)+2),artwork.xlsx!$N$1,"") &amp; """,",
 IF(AND(MOD(ROW(A1608)-1,3)=1,INDEX(artwork.xlsx!J:J,QUOTIENT(ROW(A1608)-1,3)+2)&lt;&gt;""),
SUBSTITUTE(    artwork.xlsx!$K$1&amp;": '\\n" &amp;
SUBSTITUTE(SUBSTITUTE(SUBSTITUTE(SUBSTITUTE(SUBSTITUTE(INDEX(artwork.xlsx!K:K,QUOTIENT(ROW(A1608)-1,3)+2),"'","\'"),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IF(MOD(ROW(A1608)-1,3)=2,"","")))</f>
        <v/>
      </c>
    </row>
    <row r="1614" spans="1:22" x14ac:dyDescent="0.25">
      <c r="A1614" t="str">
        <f>IF(AND(MOD(ROW(A1609)-1,3)=0,INDEX(artwork.xlsx!G:G,QUOTIENT(ROW(A1609)-1,3)+2)&lt;&gt;""),"/* "&amp;INDEX(artwork.xlsx!G:G,QUOTIENT(ROW(A1609)-1,3)+2)&amp;" */","  ")&amp;
IF(AND(INDEX(artwork.xlsx!F:F,QUOTIENT(ROW(A1609)-1,3)+2)&lt;&gt;""),"/* "&amp;INDEX(artwork.xlsx!F:F,QUOTIENT(ROW(A1609)-1,3)+2)&amp;" */","  ")&amp;IF(AND(ISERROR(MATCH("},",B1614:B$5003,0)), ISERROR(MATCH("    ];",$A$5:A1610,0))),"];","")</f>
        <v xml:space="preserve">    </v>
      </c>
      <c r="B1614" t="str">
        <f t="shared" si="53"/>
        <v>{</v>
      </c>
      <c r="C1614" s="18" t="str">
        <f>IF(AND(MOD(ROW(A1609)-1,3)=0, INDEX(artwork.xlsx!J:J,QUOTIENT(ROW(A1609)-1,3)+2)&lt;&gt;""),
     artwork.xlsx!$H$1&amp;": """ &amp;SUBSTITUTE(INDEX(artwork.xlsx!H:H,QUOTIENT(ROW(A1609)-1,3)+2)," ","") &amp;""",  " &amp;
     artwork.xlsx!$J$1&amp; ": """ &amp; INDEX(artwork.xlsx!J:J,QUOTIENT(ROW(A1609)-1,3)+2) &amp;""",  " &amp;
     artwork.xlsx!$L$1&amp; ": """ &amp; SUBSTITUTE(IF(LEFT(INDEX(artwork.xlsx!L:L,QUOTIENT(ROW(A1609)-1,3)+2),4)="http","",artwork.xlsx!$M$1) &amp; INDEX(artwork.xlsx!L:L,QUOTIENT(ROW(A1609)-1,3)+2),artwork.xlsx!$N$1,"") &amp; """,",
 IF(AND(MOD(ROW(A1609)-1,3)=1,INDEX(artwork.xlsx!J:J,QUOTIENT(ROW(A1609)-1,3)+2)&lt;&gt;""),
SUBSTITUTE(    artwork.xlsx!$K$1&amp;": '\\n" &amp;
SUBSTITUTE(SUBSTITUTE(SUBSTITUTE(SUBSTITUTE(SUBSTITUTE(INDEX(artwork.xlsx!K:K,QUOTIENT(ROW(A1609)-1,3)+2),"'","\'"),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IF(MOD(ROW(A1609)-1,3)=2,"","")))</f>
        <v>id: "avanto",  frenchName: "Trou dans la glace",  artwork: "http://wiki.dominionstrategy.com/images/f/f1/AvantoArt.jpg",</v>
      </c>
    </row>
    <row r="1615" spans="1:22" ht="120" x14ac:dyDescent="0.25">
      <c r="A1615" t="str">
        <f>IF(AND(MOD(ROW(A1610)-1,3)=0,INDEX(artwork.xlsx!G:G,QUOTIENT(ROW(A1610)-1,3)+2)&lt;&gt;""),"/* "&amp;INDEX(artwork.xlsx!G:G,QUOTIENT(ROW(A1610)-1,3)+2)&amp;" */","  ")&amp;
IF(AND(INDEX(artwork.xlsx!F:F,QUOTIENT(ROW(A1610)-1,3)+2)&lt;&gt;""),"/* "&amp;INDEX(artwork.xlsx!F:F,QUOTIENT(ROW(A1610)-1,3)+2)&amp;" */","  ")&amp;IF(AND(ISERROR(MATCH("},",B1615:B$5003,0)), ISERROR(MATCH("    ];",$A$5:A1614,0))),"];","")</f>
        <v xml:space="preserve">    </v>
      </c>
      <c r="B1615" t="str">
        <f t="shared" ref="B1615:B1678" si="56">IF(AND(C1614&lt;&gt;"",MOD(ROW(A1613)-1,3)=2),"},","")&amp;IF(AND(C1615&lt;&gt;"",MOD(ROW(A1610)-1,3)=0),"{","")</f>
        <v/>
      </c>
      <c r="C1615" s="18" t="str">
        <f>IF(AND(MOD(ROW(A1610)-1,3)=0, INDEX(artwork.xlsx!J:J,QUOTIENT(ROW(A1610)-1,3)+2)&lt;&gt;""),
     artwork.xlsx!$H$1&amp;": """ &amp;SUBSTITUTE(INDEX(artwork.xlsx!H:H,QUOTIENT(ROW(A1610)-1,3)+2)," ","") &amp;""",  " &amp;
     artwork.xlsx!$J$1&amp; ": """ &amp; INDEX(artwork.xlsx!J:J,QUOTIENT(ROW(A1610)-1,3)+2) &amp;""",  " &amp;
     artwork.xlsx!$L$1&amp; ": """ &amp; SUBSTITUTE(IF(LEFT(INDEX(artwork.xlsx!L:L,QUOTIENT(ROW(A1610)-1,3)+2),4)="http","",artwork.xlsx!$M$1) &amp; INDEX(artwork.xlsx!L:L,QUOTIENT(ROW(A1610)-1,3)+2),artwork.xlsx!$N$1,"") &amp; """,",
 IF(AND(MOD(ROW(A1610)-1,3)=1,INDEX(artwork.xlsx!J:J,QUOTIENT(ROW(A1610)-1,3)+2)&lt;&gt;""),
SUBSTITUTE(    artwork.xlsx!$K$1&amp;": '\\n" &amp;
SUBSTITUTE(SUBSTITUTE(SUBSTITUTE(SUBSTITUTE(SUBSTITUTE(INDEX(artwork.xlsx!K:K,QUOTIENT(ROW(A1610)-1,3)+2),"'","\'"),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IF(MOD(ROW(A1610)-1,3)=2,"","")))</f>
        <v>text_html: '\
&lt;div class="card-text" style="top:29px;"&gt;&lt;div style="position:relative; top:15px;"&gt;&lt;div style="font-weight: bold;"&gt;&lt;div style="line-height:20px;"&gt;\
&lt;div style="display:inline;"&gt;&lt;div style="display:inline; font-size:27px;"&gt;+3 Cartes&lt;/div&gt;&lt;/div&gt;&lt;br&gt;\
&lt;/div&gt;&lt;/div&gt;&lt;/div&gt;&lt;div style="position:relative; top:8px;"&gt;&lt;div style="line-height:20px;"&gt;\
&lt;div style="display:inline;"&gt;&lt;div style="display:inline; font-size:21px;"&gt;&lt;/div&gt;&lt;/div&gt;&lt;br&gt;\
&lt;div style="display:inline;"&gt;&lt;div style="display:inline; font-size:21px;"&gt;Vous pouvez jouer un Sauna&lt;/div&gt;&lt;/div&gt;&lt;br&gt;\
&lt;div style="display:inline;"&gt;&lt;div style="display:inline; font-size:21px;"&gt;de votre main.&lt;/div&gt;&lt;/div&gt;&lt;br&gt;\
&lt;/div&gt;&lt;/div&gt;&lt;/div&gt;'</v>
      </c>
    </row>
    <row r="1616" spans="1:22" x14ac:dyDescent="0.25">
      <c r="A1616" t="str">
        <f>IF(AND(MOD(ROW(A1611)-1,3)=0,INDEX(artwork.xlsx!G:G,QUOTIENT(ROW(A1611)-1,3)+2)&lt;&gt;""),"/* "&amp;INDEX(artwork.xlsx!G:G,QUOTIENT(ROW(A1611)-1,3)+2)&amp;" */","  ")&amp;
IF(AND(INDEX(artwork.xlsx!F:F,QUOTIENT(ROW(A1611)-1,3)+2)&lt;&gt;""),"/* "&amp;INDEX(artwork.xlsx!F:F,QUOTIENT(ROW(A1611)-1,3)+2)&amp;" */","  ")&amp;IF(AND(ISERROR(MATCH("},",B1616:B$5003,0)), ISERROR(MATCH("    ];",$A$5:A1612,0))),"];","")</f>
        <v xml:space="preserve">    </v>
      </c>
      <c r="B1616" t="str">
        <f t="shared" si="56"/>
        <v>},</v>
      </c>
      <c r="C1616" s="18" t="str">
        <f>IF(AND(MOD(ROW(A1611)-1,3)=0, INDEX(artwork.xlsx!J:J,QUOTIENT(ROW(A1611)-1,3)+2)&lt;&gt;""),
     artwork.xlsx!$H$1&amp;": """ &amp;SUBSTITUTE(INDEX(artwork.xlsx!H:H,QUOTIENT(ROW(A1611)-1,3)+2)," ","") &amp;""",  " &amp;
     artwork.xlsx!$J$1&amp; ": """ &amp; INDEX(artwork.xlsx!J:J,QUOTIENT(ROW(A1611)-1,3)+2) &amp;""",  " &amp;
     artwork.xlsx!$L$1&amp; ": """ &amp; SUBSTITUTE(IF(LEFT(INDEX(artwork.xlsx!L:L,QUOTIENT(ROW(A1611)-1,3)+2),4)="http","",artwork.xlsx!$M$1) &amp; INDEX(artwork.xlsx!L:L,QUOTIENT(ROW(A1611)-1,3)+2),artwork.xlsx!$N$1,"") &amp; """,",
 IF(AND(MOD(ROW(A1611)-1,3)=1,INDEX(artwork.xlsx!J:J,QUOTIENT(ROW(A1611)-1,3)+2)&lt;&gt;""),
SUBSTITUTE(    artwork.xlsx!$K$1&amp;": '\\n" &amp;
SUBSTITUTE(SUBSTITUTE(SUBSTITUTE(SUBSTITUTE(SUBSTITUTE(INDEX(artwork.xlsx!K:K,QUOTIENT(ROW(A1611)-1,3)+2),"'","\'"),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IF(MOD(ROW(A1611)-1,3)=2,"","")))</f>
        <v/>
      </c>
    </row>
    <row r="1617" spans="1:3" x14ac:dyDescent="0.25">
      <c r="A1617" t="str">
        <f>IF(AND(MOD(ROW(A1612)-1,3)=0,INDEX(artwork.xlsx!G:G,QUOTIENT(ROW(A1612)-1,3)+2)&lt;&gt;""),"/* "&amp;INDEX(artwork.xlsx!G:G,QUOTIENT(ROW(A1612)-1,3)+2)&amp;" */","  ")&amp;
IF(AND(INDEX(artwork.xlsx!F:F,QUOTIENT(ROW(A1612)-1,3)+2)&lt;&gt;""),"/* "&amp;INDEX(artwork.xlsx!F:F,QUOTIENT(ROW(A1612)-1,3)+2)&amp;" */","  ")&amp;IF(AND(ISERROR(MATCH("},",B1617:B$5003,0)), ISERROR(MATCH("    ];",$A$5:A1613,0))),"];","")</f>
        <v xml:space="preserve">    </v>
      </c>
      <c r="B1617" t="str">
        <f t="shared" si="56"/>
        <v>{</v>
      </c>
      <c r="C1617" s="18" t="str">
        <f>IF(AND(MOD(ROW(A1612)-1,3)=0, INDEX(artwork.xlsx!J:J,QUOTIENT(ROW(A1612)-1,3)+2)&lt;&gt;""),
     artwork.xlsx!$H$1&amp;": """ &amp;SUBSTITUTE(INDEX(artwork.xlsx!H:H,QUOTIENT(ROW(A1612)-1,3)+2)," ","") &amp;""",  " &amp;
     artwork.xlsx!$J$1&amp; ": """ &amp; INDEX(artwork.xlsx!J:J,QUOTIENT(ROW(A1612)-1,3)+2) &amp;""",  " &amp;
     artwork.xlsx!$L$1&amp; ": """ &amp; SUBSTITUTE(IF(LEFT(INDEX(artwork.xlsx!L:L,QUOTIENT(ROW(A1612)-1,3)+2),4)="http","",artwork.xlsx!$M$1) &amp; INDEX(artwork.xlsx!L:L,QUOTIENT(ROW(A1612)-1,3)+2),artwork.xlsx!$N$1,"") &amp; """,",
 IF(AND(MOD(ROW(A1612)-1,3)=1,INDEX(artwork.xlsx!J:J,QUOTIENT(ROW(A1612)-1,3)+2)&lt;&gt;""),
SUBSTITUTE(    artwork.xlsx!$K$1&amp;": '\\n" &amp;
SUBSTITUTE(SUBSTITUTE(SUBSTITUTE(SUBSTITUTE(SUBSTITUTE(INDEX(artwork.xlsx!K:K,QUOTIENT(ROW(A1612)-1,3)+2),"'","\'"),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IF(MOD(ROW(A1612)-1,3)=2,"","")))</f>
        <v>id: "blackmarket",  frenchName: "Marché noir",  artwork: "http://wiki.dominionstrategy.com/images/9/93/Black_MarketArt.jpg",</v>
      </c>
    </row>
    <row r="1618" spans="1:3" ht="255" x14ac:dyDescent="0.25">
      <c r="A1618" t="str">
        <f>IF(AND(MOD(ROW(A1613)-1,3)=0,INDEX(artwork.xlsx!G:G,QUOTIENT(ROW(A1613)-1,3)+2)&lt;&gt;""),"/* "&amp;INDEX(artwork.xlsx!G:G,QUOTIENT(ROW(A1613)-1,3)+2)&amp;" */","  ")&amp;
IF(AND(INDEX(artwork.xlsx!F:F,QUOTIENT(ROW(A1613)-1,3)+2)&lt;&gt;""),"/* "&amp;INDEX(artwork.xlsx!F:F,QUOTIENT(ROW(A1613)-1,3)+2)&amp;" */","  ")&amp;IF(AND(ISERROR(MATCH("},",B1618:B$5003,0)), ISERROR(MATCH("    ];",$A$5:A1617,0))),"];","")</f>
        <v xml:space="preserve">    </v>
      </c>
      <c r="B1618" t="str">
        <f t="shared" si="56"/>
        <v/>
      </c>
      <c r="C1618" s="18" t="str">
        <f>IF(AND(MOD(ROW(A1613)-1,3)=0, INDEX(artwork.xlsx!J:J,QUOTIENT(ROW(A1613)-1,3)+2)&lt;&gt;""),
     artwork.xlsx!$H$1&amp;": """ &amp;SUBSTITUTE(INDEX(artwork.xlsx!H:H,QUOTIENT(ROW(A1613)-1,3)+2)," ","") &amp;""",  " &amp;
     artwork.xlsx!$J$1&amp; ": """ &amp; INDEX(artwork.xlsx!J:J,QUOTIENT(ROW(A1613)-1,3)+2) &amp;""",  " &amp;
     artwork.xlsx!$L$1&amp; ": """ &amp; SUBSTITUTE(IF(LEFT(INDEX(artwork.xlsx!L:L,QUOTIENT(ROW(A1613)-1,3)+2),4)="http","",artwork.xlsx!$M$1) &amp; INDEX(artwork.xlsx!L:L,QUOTIENT(ROW(A1613)-1,3)+2),artwork.xlsx!$N$1,"") &amp; """,",
 IF(AND(MOD(ROW(A1613)-1,3)=1,INDEX(artwork.xlsx!J:J,QUOTIENT(ROW(A1613)-1,3)+2)&lt;&gt;""),
SUBSTITUTE(    artwork.xlsx!$K$1&amp;": '\\n" &amp;
SUBSTITUTE(SUBSTITUTE(SUBSTITUTE(SUBSTITUTE(SUBSTITUTE(INDEX(artwork.xlsx!K:K,QUOTIENT(ROW(A1613)-1,3)+2),"'","\'"),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IF(MOD(ROW(A1613)-1,3)=2,"","")))</f>
        <v>text_html: '\
&lt;div class="card-text" style="top:2px;"&gt;&lt;div style="position:relative; top:1px;"&gt;&lt;div style="font-weight: bold;"&gt;\
&lt;div style="display:inline;"&gt;&lt;div style="display:inline; font-size:26px;"&gt;+   &lt;/div&gt;&lt;/div&gt;&lt;br&gt;\
&lt;/div&gt;&lt;/div&gt;&lt;div style="position:relative; top:-2px;"&gt;&lt;div style="line-height:13px;"&gt;\
&lt;div style="display:inline;"&gt;&lt;div style="display:inline; font-size:14px;"&gt;Dévoilez les 3 premières cartes du paquet&lt;/div&gt;&lt;/div&gt;&lt;br&gt;\
&lt;div style="display:inline;"&gt;&lt;div style="display:inline; font-size:14px;"&gt;du Marché noir. Jouez autant de cartes Trésor&lt;/div&gt;&lt;/div&gt;&lt;br&gt;\
&lt;div style="display:inline;"&gt;&lt;div style="display:inline; font-size:14px;"&gt;de votre main que souhaité. Vous pouvez acheter&lt;/div&gt;&lt;/div&gt;&lt;br&gt;\
&lt;div style="display:inline;"&gt;&lt;div style="display:inline; font-size:14px;"&gt; une des cartes dévoilées. Replacez les autres sous&lt;/div&gt;&lt;/div&gt;&lt;br&gt;\
&lt;div style="display:inline;"&gt;&lt;div style="display:inline; font-size:14px;"&gt; le paquet Marché noir dans l\'ordre de votre choix.&lt;/div&gt;&lt;/div&gt;&lt;br&gt;\
&lt;/div&gt;&lt;/div&gt;\
&lt;div class="card-text-coin-icon" style="transform:scale(0.24); top:2px; display: inline;left:140px;"&gt;\
&lt;div class="card-text-coin-text-container" style="display:inline;"&gt;\
&lt;div class="card-text-coin-text" style="color: black; display:inline; top:8px;"&gt;2&lt;/div&gt;&lt;/div&gt;&lt;/div&gt;&lt;div class="horizontal-line" style="width:200px; height:2px;margin-top:3px;"&gt;&lt;/div&gt;&lt;div style="position:relative; top:-1px;"&gt;&lt;div style="line-height:13px;"&gt;\
&lt;div style="display:inline;"&gt;&lt;div style="display:inline; font-size:13px;"&gt;Mise en place : préparez le paquet du Marché noir&lt;/div&gt;&lt;/div&gt;&lt;br&gt;\
&lt;div style="display:inline;"&gt;&lt;div style="display:inline; font-size:13px;"&gt;avec des cartes Royaume différentes non utilisées.&lt;/div&gt;&lt;/div&gt;&lt;br&gt;\
&lt;/div&gt;&lt;/div&gt;&lt;/div&gt;'</v>
      </c>
    </row>
    <row r="1619" spans="1:3" x14ac:dyDescent="0.25">
      <c r="A1619" t="str">
        <f>IF(AND(MOD(ROW(A1614)-1,3)=0,INDEX(artwork.xlsx!G:G,QUOTIENT(ROW(A1614)-1,3)+2)&lt;&gt;""),"/* "&amp;INDEX(artwork.xlsx!G:G,QUOTIENT(ROW(A1614)-1,3)+2)&amp;" */","  ")&amp;
IF(AND(INDEX(artwork.xlsx!F:F,QUOTIENT(ROW(A1614)-1,3)+2)&lt;&gt;""),"/* "&amp;INDEX(artwork.xlsx!F:F,QUOTIENT(ROW(A1614)-1,3)+2)&amp;" */","  ")&amp;IF(AND(ISERROR(MATCH("},",B1619:B$5003,0)), ISERROR(MATCH("    ];",$A$5:A1615,0))),"];","")</f>
        <v xml:space="preserve">    </v>
      </c>
      <c r="B1619" t="str">
        <f t="shared" si="56"/>
        <v>},</v>
      </c>
      <c r="C1619" s="18" t="str">
        <f>IF(AND(MOD(ROW(A1614)-1,3)=0, INDEX(artwork.xlsx!J:J,QUOTIENT(ROW(A1614)-1,3)+2)&lt;&gt;""),
     artwork.xlsx!$H$1&amp;": """ &amp;SUBSTITUTE(INDEX(artwork.xlsx!H:H,QUOTIENT(ROW(A1614)-1,3)+2)," ","") &amp;""",  " &amp;
     artwork.xlsx!$J$1&amp; ": """ &amp; INDEX(artwork.xlsx!J:J,QUOTIENT(ROW(A1614)-1,3)+2) &amp;""",  " &amp;
     artwork.xlsx!$L$1&amp; ": """ &amp; SUBSTITUTE(IF(LEFT(INDEX(artwork.xlsx!L:L,QUOTIENT(ROW(A1614)-1,3)+2),4)="http","",artwork.xlsx!$M$1) &amp; INDEX(artwork.xlsx!L:L,QUOTIENT(ROW(A1614)-1,3)+2),artwork.xlsx!$N$1,"") &amp; """,",
 IF(AND(MOD(ROW(A1614)-1,3)=1,INDEX(artwork.xlsx!J:J,QUOTIENT(ROW(A1614)-1,3)+2)&lt;&gt;""),
SUBSTITUTE(    artwork.xlsx!$K$1&amp;": '\\n" &amp;
SUBSTITUTE(SUBSTITUTE(SUBSTITUTE(SUBSTITUTE(SUBSTITUTE(INDEX(artwork.xlsx!K:K,QUOTIENT(ROW(A1614)-1,3)+2),"'","\'"),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IF(MOD(ROW(A1614)-1,3)=2,"","")))</f>
        <v/>
      </c>
    </row>
    <row r="1620" spans="1:3" x14ac:dyDescent="0.25">
      <c r="A1620" t="str">
        <f>IF(AND(MOD(ROW(A1615)-1,3)=0,INDEX(artwork.xlsx!G:G,QUOTIENT(ROW(A1615)-1,3)+2)&lt;&gt;""),"/* "&amp;INDEX(artwork.xlsx!G:G,QUOTIENT(ROW(A1615)-1,3)+2)&amp;" */","  ")&amp;
IF(AND(INDEX(artwork.xlsx!F:F,QUOTIENT(ROW(A1615)-1,3)+2)&lt;&gt;""),"/* "&amp;INDEX(artwork.xlsx!F:F,QUOTIENT(ROW(A1615)-1,3)+2)&amp;" */","  ")&amp;IF(AND(ISERROR(MATCH("},",B1620:B$5003,0)), ISERROR(MATCH("    ];",$A$5:A1616,0))),"];","")</f>
        <v xml:space="preserve">    </v>
      </c>
      <c r="B1620" t="str">
        <f t="shared" si="56"/>
        <v>{</v>
      </c>
      <c r="C1620" s="18" t="str">
        <f>IF(AND(MOD(ROW(A1615)-1,3)=0, INDEX(artwork.xlsx!J:J,QUOTIENT(ROW(A1615)-1,3)+2)&lt;&gt;""),
     artwork.xlsx!$H$1&amp;": """ &amp;SUBSTITUTE(INDEX(artwork.xlsx!H:H,QUOTIENT(ROW(A1615)-1,3)+2)," ","") &amp;""",  " &amp;
     artwork.xlsx!$J$1&amp; ": """ &amp; INDEX(artwork.xlsx!J:J,QUOTIENT(ROW(A1615)-1,3)+2) &amp;""",  " &amp;
     artwork.xlsx!$L$1&amp; ": """ &amp; SUBSTITUTE(IF(LEFT(INDEX(artwork.xlsx!L:L,QUOTIENT(ROW(A1615)-1,3)+2),4)="http","",artwork.xlsx!$M$1) &amp; INDEX(artwork.xlsx!L:L,QUOTIENT(ROW(A1615)-1,3)+2),artwork.xlsx!$N$1,"") &amp; """,",
 IF(AND(MOD(ROW(A1615)-1,3)=1,INDEX(artwork.xlsx!J:J,QUOTIENT(ROW(A1615)-1,3)+2)&lt;&gt;""),
SUBSTITUTE(    artwork.xlsx!$K$1&amp;": '\\n" &amp;
SUBSTITUTE(SUBSTITUTE(SUBSTITUTE(SUBSTITUTE(SUBSTITUTE(INDEX(artwork.xlsx!K:K,QUOTIENT(ROW(A1615)-1,3)+2),"'","\'"),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IF(MOD(ROW(A1615)-1,3)=2,"","")))</f>
        <v>id: "envoy",  frenchName: "Délégué",  artwork: "http://wiki.dominionstrategy.com/images/f/f8/EnvoyArt.jpg",</v>
      </c>
    </row>
    <row r="1621" spans="1:3" ht="105" x14ac:dyDescent="0.25">
      <c r="A1621" t="str">
        <f>IF(AND(MOD(ROW(A1616)-1,3)=0,INDEX(artwork.xlsx!G:G,QUOTIENT(ROW(A1616)-1,3)+2)&lt;&gt;""),"/* "&amp;INDEX(artwork.xlsx!G:G,QUOTIENT(ROW(A1616)-1,3)+2)&amp;" */","  ")&amp;
IF(AND(INDEX(artwork.xlsx!F:F,QUOTIENT(ROW(A1616)-1,3)+2)&lt;&gt;""),"/* "&amp;INDEX(artwork.xlsx!F:F,QUOTIENT(ROW(A1616)-1,3)+2)&amp;" */","  ")&amp;IF(AND(ISERROR(MATCH("},",B1621:B$5003,0)), ISERROR(MATCH("    ];",$A$5:A1620,0))),"];","")</f>
        <v xml:space="preserve">    </v>
      </c>
      <c r="B1621" t="str">
        <f t="shared" si="56"/>
        <v/>
      </c>
      <c r="C1621" s="18" t="str">
        <f>IF(AND(MOD(ROW(A1616)-1,3)=0, INDEX(artwork.xlsx!J:J,QUOTIENT(ROW(A1616)-1,3)+2)&lt;&gt;""),
     artwork.xlsx!$H$1&amp;": """ &amp;SUBSTITUTE(INDEX(artwork.xlsx!H:H,QUOTIENT(ROW(A1616)-1,3)+2)," ","") &amp;""",  " &amp;
     artwork.xlsx!$J$1&amp; ": """ &amp; INDEX(artwork.xlsx!J:J,QUOTIENT(ROW(A1616)-1,3)+2) &amp;""",  " &amp;
     artwork.xlsx!$L$1&amp; ": """ &amp; SUBSTITUTE(IF(LEFT(INDEX(artwork.xlsx!L:L,QUOTIENT(ROW(A1616)-1,3)+2),4)="http","",artwork.xlsx!$M$1) &amp; INDEX(artwork.xlsx!L:L,QUOTIENT(ROW(A1616)-1,3)+2),artwork.xlsx!$N$1,"") &amp; """,",
 IF(AND(MOD(ROW(A1616)-1,3)=1,INDEX(artwork.xlsx!J:J,QUOTIENT(ROW(A1616)-1,3)+2)&lt;&gt;""),
SUBSTITUTE(    artwork.xlsx!$K$1&amp;": '\\n" &amp;
SUBSTITUTE(SUBSTITUTE(SUBSTITUTE(SUBSTITUTE(SUBSTITUTE(INDEX(artwork.xlsx!K:K,QUOTIENT(ROW(A1616)-1,3)+2),"'","\'"),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IF(MOD(ROW(A1616)-1,3)=2,"","")))</f>
        <v>text_html: '\
&lt;div class="card-text" style="top:29px;"&gt;&lt;div style="position:relative; top:15px;"&gt;&lt;div style="line-height:19px;"&gt;\
&lt;div style="display:inline;"&gt;&lt;div style="display:inline; font-size:19px;"&gt;Dévoilez les 5 premières cartes de&lt;/div&gt;&lt;/div&gt;&lt;br&gt;\
&lt;div style="display:inline;"&gt;&lt;div style="display:inline; font-size:19px;"&gt;votre pioche. Le joueur à votre&lt;/div&gt;&lt;/div&gt;&lt;br&gt;\
&lt;div style="display:inline;"&gt;&lt;div style="display:inline; font-size:19px;"&gt;gauche en choisit une. Défaussez-la&lt;/div&gt;&lt;/div&gt;&lt;br&gt;\
&lt;div style="display:inline;"&gt;&lt;div style="display:inline; font-size:19px;"&gt;et prenez les autres en main.&lt;/div&gt;&lt;/div&gt;&lt;br&gt;\
&lt;/div&gt;&lt;/div&gt;&lt;/div&gt;'</v>
      </c>
    </row>
    <row r="1622" spans="1:3" x14ac:dyDescent="0.25">
      <c r="A1622" t="str">
        <f>IF(AND(MOD(ROW(A1617)-1,3)=0,INDEX(artwork.xlsx!G:G,QUOTIENT(ROW(A1617)-1,3)+2)&lt;&gt;""),"/* "&amp;INDEX(artwork.xlsx!G:G,QUOTIENT(ROW(A1617)-1,3)+2)&amp;" */","  ")&amp;
IF(AND(INDEX(artwork.xlsx!F:F,QUOTIENT(ROW(A1617)-1,3)+2)&lt;&gt;""),"/* "&amp;INDEX(artwork.xlsx!F:F,QUOTIENT(ROW(A1617)-1,3)+2)&amp;" */","  ")&amp;IF(AND(ISERROR(MATCH("},",B1622:B$5003,0)), ISERROR(MATCH("    ];",$A$5:A1618,0))),"];","")</f>
        <v xml:space="preserve">    </v>
      </c>
      <c r="B1622" t="str">
        <f t="shared" si="56"/>
        <v>},</v>
      </c>
      <c r="C1622" s="18" t="str">
        <f>IF(AND(MOD(ROW(A1617)-1,3)=0, INDEX(artwork.xlsx!J:J,QUOTIENT(ROW(A1617)-1,3)+2)&lt;&gt;""),
     artwork.xlsx!$H$1&amp;": """ &amp;SUBSTITUTE(INDEX(artwork.xlsx!H:H,QUOTIENT(ROW(A1617)-1,3)+2)," ","") &amp;""",  " &amp;
     artwork.xlsx!$J$1&amp; ": """ &amp; INDEX(artwork.xlsx!J:J,QUOTIENT(ROW(A1617)-1,3)+2) &amp;""",  " &amp;
     artwork.xlsx!$L$1&amp; ": """ &amp; SUBSTITUTE(IF(LEFT(INDEX(artwork.xlsx!L:L,QUOTIENT(ROW(A1617)-1,3)+2),4)="http","",artwork.xlsx!$M$1) &amp; INDEX(artwork.xlsx!L:L,QUOTIENT(ROW(A1617)-1,3)+2),artwork.xlsx!$N$1,"") &amp; """,",
 IF(AND(MOD(ROW(A1617)-1,3)=1,INDEX(artwork.xlsx!J:J,QUOTIENT(ROW(A1617)-1,3)+2)&lt;&gt;""),
SUBSTITUTE(    artwork.xlsx!$K$1&amp;": '\\n" &amp;
SUBSTITUTE(SUBSTITUTE(SUBSTITUTE(SUBSTITUTE(SUBSTITUTE(INDEX(artwork.xlsx!K:K,QUOTIENT(ROW(A1617)-1,3)+2),"'","\'"),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IF(MOD(ROW(A1617)-1,3)=2,"","")))</f>
        <v/>
      </c>
    </row>
    <row r="1623" spans="1:3" x14ac:dyDescent="0.25">
      <c r="A1623" t="str">
        <f>IF(AND(MOD(ROW(A1618)-1,3)=0,INDEX(artwork.xlsx!G:G,QUOTIENT(ROW(A1618)-1,3)+2)&lt;&gt;""),"/* "&amp;INDEX(artwork.xlsx!G:G,QUOTIENT(ROW(A1618)-1,3)+2)&amp;" */","  ")&amp;
IF(AND(INDEX(artwork.xlsx!F:F,QUOTIENT(ROW(A1618)-1,3)+2)&lt;&gt;""),"/* "&amp;INDEX(artwork.xlsx!F:F,QUOTIENT(ROW(A1618)-1,3)+2)&amp;" */","  ")&amp;IF(AND(ISERROR(MATCH("},",B1623:B$5003,0)), ISERROR(MATCH("    ];",$A$5:A1619,0))),"];","")</f>
        <v xml:space="preserve">    </v>
      </c>
      <c r="B1623" t="str">
        <f t="shared" si="56"/>
        <v>{</v>
      </c>
      <c r="C1623" s="18" t="str">
        <f>IF(AND(MOD(ROW(A1618)-1,3)=0, INDEX(artwork.xlsx!J:J,QUOTIENT(ROW(A1618)-1,3)+2)&lt;&gt;""),
     artwork.xlsx!$H$1&amp;": """ &amp;SUBSTITUTE(INDEX(artwork.xlsx!H:H,QUOTIENT(ROW(A1618)-1,3)+2)," ","") &amp;""",  " &amp;
     artwork.xlsx!$J$1&amp; ": """ &amp; INDEX(artwork.xlsx!J:J,QUOTIENT(ROW(A1618)-1,3)+2) &amp;""",  " &amp;
     artwork.xlsx!$L$1&amp; ": """ &amp; SUBSTITUTE(IF(LEFT(INDEX(artwork.xlsx!L:L,QUOTIENT(ROW(A1618)-1,3)+2),4)="http","",artwork.xlsx!$M$1) &amp; INDEX(artwork.xlsx!L:L,QUOTIENT(ROW(A1618)-1,3)+2),artwork.xlsx!$N$1,"") &amp; """,",
 IF(AND(MOD(ROW(A1618)-1,3)=1,INDEX(artwork.xlsx!J:J,QUOTIENT(ROW(A1618)-1,3)+2)&lt;&gt;""),
SUBSTITUTE(    artwork.xlsx!$K$1&amp;": '\\n" &amp;
SUBSTITUTE(SUBSTITUTE(SUBSTITUTE(SUBSTITUTE(SUBSTITUTE(INDEX(artwork.xlsx!K:K,QUOTIENT(ROW(A1618)-1,3)+2),"'","\'"),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IF(MOD(ROW(A1618)-1,3)=2,"","")))</f>
        <v>id: "governor",  frenchName: "Gouverneur",  artwork: "http://wiki.dominionstrategy.com/images/e/e3/GovernorArt.jpg",</v>
      </c>
    </row>
    <row r="1624" spans="1:3" ht="270" x14ac:dyDescent="0.25">
      <c r="A1624" t="str">
        <f>IF(AND(MOD(ROW(A1619)-1,3)=0,INDEX(artwork.xlsx!G:G,QUOTIENT(ROW(A1619)-1,3)+2)&lt;&gt;""),"/* "&amp;INDEX(artwork.xlsx!G:G,QUOTIENT(ROW(A1619)-1,3)+2)&amp;" */","  ")&amp;
IF(AND(INDEX(artwork.xlsx!F:F,QUOTIENT(ROW(A1619)-1,3)+2)&lt;&gt;""),"/* "&amp;INDEX(artwork.xlsx!F:F,QUOTIENT(ROW(A1619)-1,3)+2)&amp;" */","  ")&amp;IF(AND(ISERROR(MATCH("},",B1624:B$5003,0)), ISERROR(MATCH("    ];",$A$5:A1623,0))),"];","")</f>
        <v xml:space="preserve">    </v>
      </c>
      <c r="B1624" t="str">
        <f t="shared" si="56"/>
        <v/>
      </c>
      <c r="C1624" s="18" t="str">
        <f>IF(AND(MOD(ROW(A1619)-1,3)=0, INDEX(artwork.xlsx!J:J,QUOTIENT(ROW(A1619)-1,3)+2)&lt;&gt;""),
     artwork.xlsx!$H$1&amp;": """ &amp;SUBSTITUTE(INDEX(artwork.xlsx!H:H,QUOTIENT(ROW(A1619)-1,3)+2)," ","") &amp;""",  " &amp;
     artwork.xlsx!$J$1&amp; ": """ &amp; INDEX(artwork.xlsx!J:J,QUOTIENT(ROW(A1619)-1,3)+2) &amp;""",  " &amp;
     artwork.xlsx!$L$1&amp; ": """ &amp; SUBSTITUTE(IF(LEFT(INDEX(artwork.xlsx!L:L,QUOTIENT(ROW(A1619)-1,3)+2),4)="http","",artwork.xlsx!$M$1) &amp; INDEX(artwork.xlsx!L:L,QUOTIENT(ROW(A1619)-1,3)+2),artwork.xlsx!$N$1,"") &amp; """,",
 IF(AND(MOD(ROW(A1619)-1,3)=1,INDEX(artwork.xlsx!J:J,QUOTIENT(ROW(A1619)-1,3)+2)&lt;&gt;""),
SUBSTITUTE(    artwork.xlsx!$K$1&amp;": '\\n" &amp;
SUBSTITUTE(SUBSTITUTE(SUBSTITUTE(SUBSTITUTE(SUBSTITUTE(INDEX(artwork.xlsx!K:K,QUOTIENT(ROW(A1619)-1,3)+2),"'","\'"),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IF(MOD(ROW(A1619)-1,3)=2,"","")))</f>
        <v>text_html: '\
&lt;div class="card-text" style="top:2px;"&gt;&lt;div style="position:relative; top:0px;"&gt;&lt;div style="font-weight: bold;"&gt;\
&lt;div style="display:inline;"&gt;&lt;div style="display:inline; font-size:23px;"&gt;+1 Action&lt;/div&gt;&lt;/div&gt;&lt;br&gt;\
&lt;/div&gt;&lt;/div&gt;&lt;div style="position:relative; top:0px;"&gt;&lt;div style="line-height:15px;"&gt;\
&lt;div style="display:inline;"&gt;&lt;div style="display:inline; font-size:17px;"&gt;Choisissez (vous obtenez la version&lt;/div&gt;&lt;/div&gt;&lt;br&gt;\
&lt;div style="display:inline;"&gt;&lt;div style="display:inline; font-size:17px;"&gt;entre parenthèses) : tous les joueurs&lt;/div&gt;&lt;/div&gt;&lt;br&gt;\
&lt;div style="display:inline;"&gt;&lt;div style="display:inline; font-size:17px;"&gt;obtiennent &lt;div style="display: inline; font-weight: bold;"&gt;+1 (+3) Cartes&lt;/div&gt;; ou tous les&lt;/div&gt;&lt;/div&gt;&lt;br&gt;\
&lt;div style="display:inline;"&gt;&lt;div style="display:inline; font-size:17px;"&gt;joueurs reçoivent un Argent (Or); ou&lt;/div&gt;&lt;/div&gt;&lt;br&gt;\
&lt;div style="display:inline;"&gt;&lt;div style="display:inline; font-size:17px;"&gt;tous les joueurs peuvent écarter une&lt;/div&gt;&lt;/div&gt;&lt;br&gt;\
&lt;div style="display:inline;"&gt;&lt;div style="display:inline; font-size:17px;"&gt;carte de leur main pour recevoir une&lt;/div&gt;&lt;/div&gt;&lt;br&gt;\
&lt;div style="display:inline;"&gt;&lt;div style="display:inline; font-size:17px;"&gt;carte coûtant exactement      (    ) de plus.&lt;/div&gt;&lt;/div&gt;&lt;br&gt;\
&lt;/div&gt;&lt;/div&gt;\
&lt;div class="card-text-coin-icon" style="transform:scale(0.16); top:153px; display: inline;left:201px;"&gt;\
&lt;div class="card-text-coin-text-container" style="display:inline;"&gt;\
&lt;div class="card-text-coin-text" style="color: black; display:inline; top:8px;"&gt;2&lt;/div&gt;&lt;/div&gt;&lt;/div&gt;\
&lt;div class="card-text-coin-icon" style="transform:scale(0.16); top:153px; display: inline;left:174px;"&gt;\
&lt;div class="card-text-coin-text-container" style="display:inline;"&gt;\
&lt;div class="card-text-coin-text" style="color: black; display:inline; top:8px;"&gt;1&lt;/div&gt;&lt;/div&gt;&lt;/div&gt;&lt;/div&gt;'</v>
      </c>
    </row>
    <row r="1625" spans="1:3" x14ac:dyDescent="0.25">
      <c r="A1625" t="str">
        <f>IF(AND(MOD(ROW(A1620)-1,3)=0,INDEX(artwork.xlsx!G:G,QUOTIENT(ROW(A1620)-1,3)+2)&lt;&gt;""),"/* "&amp;INDEX(artwork.xlsx!G:G,QUOTIENT(ROW(A1620)-1,3)+2)&amp;" */","  ")&amp;
IF(AND(INDEX(artwork.xlsx!F:F,QUOTIENT(ROW(A1620)-1,3)+2)&lt;&gt;""),"/* "&amp;INDEX(artwork.xlsx!F:F,QUOTIENT(ROW(A1620)-1,3)+2)&amp;" */","  ")&amp;IF(AND(ISERROR(MATCH("},",B1625:B$5003,0)), ISERROR(MATCH("    ];",$A$5:A1621,0))),"];","")</f>
        <v xml:space="preserve">    </v>
      </c>
      <c r="B1625" t="str">
        <f t="shared" si="56"/>
        <v>},</v>
      </c>
      <c r="C1625" s="18" t="str">
        <f>IF(AND(MOD(ROW(A1620)-1,3)=0, INDEX(artwork.xlsx!J:J,QUOTIENT(ROW(A1620)-1,3)+2)&lt;&gt;""),
     artwork.xlsx!$H$1&amp;": """ &amp;SUBSTITUTE(INDEX(artwork.xlsx!H:H,QUOTIENT(ROW(A1620)-1,3)+2)," ","") &amp;""",  " &amp;
     artwork.xlsx!$J$1&amp; ": """ &amp; INDEX(artwork.xlsx!J:J,QUOTIENT(ROW(A1620)-1,3)+2) &amp;""",  " &amp;
     artwork.xlsx!$L$1&amp; ": """ &amp; SUBSTITUTE(IF(LEFT(INDEX(artwork.xlsx!L:L,QUOTIENT(ROW(A1620)-1,3)+2),4)="http","",artwork.xlsx!$M$1) &amp; INDEX(artwork.xlsx!L:L,QUOTIENT(ROW(A1620)-1,3)+2),artwork.xlsx!$N$1,"") &amp; """,",
 IF(AND(MOD(ROW(A1620)-1,3)=1,INDEX(artwork.xlsx!J:J,QUOTIENT(ROW(A1620)-1,3)+2)&lt;&gt;""),
SUBSTITUTE(    artwork.xlsx!$K$1&amp;": '\\n" &amp;
SUBSTITUTE(SUBSTITUTE(SUBSTITUTE(SUBSTITUTE(SUBSTITUTE(INDEX(artwork.xlsx!K:K,QUOTIENT(ROW(A1620)-1,3)+2),"'","\'"),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IF(MOD(ROW(A1620)-1,3)=2,"","")))</f>
        <v/>
      </c>
    </row>
    <row r="1626" spans="1:3" x14ac:dyDescent="0.25">
      <c r="A1626" t="str">
        <f>IF(AND(MOD(ROW(A1621)-1,3)=0,INDEX(artwork.xlsx!G:G,QUOTIENT(ROW(A1621)-1,3)+2)&lt;&gt;""),"/* "&amp;INDEX(artwork.xlsx!G:G,QUOTIENT(ROW(A1621)-1,3)+2)&amp;" */","  ")&amp;
IF(AND(INDEX(artwork.xlsx!F:F,QUOTIENT(ROW(A1621)-1,3)+2)&lt;&gt;""),"/* "&amp;INDEX(artwork.xlsx!F:F,QUOTIENT(ROW(A1621)-1,3)+2)&amp;" */","  ")&amp;IF(AND(ISERROR(MATCH("},",B1626:B$5003,0)), ISERROR(MATCH("    ];",$A$5:A1622,0))),"];","")</f>
        <v xml:space="preserve">    </v>
      </c>
      <c r="B1626" t="str">
        <f t="shared" si="56"/>
        <v>{</v>
      </c>
      <c r="C1626" s="18" t="str">
        <f>IF(AND(MOD(ROW(A1621)-1,3)=0, INDEX(artwork.xlsx!J:J,QUOTIENT(ROW(A1621)-1,3)+2)&lt;&gt;""),
     artwork.xlsx!$H$1&amp;": """ &amp;SUBSTITUTE(INDEX(artwork.xlsx!H:H,QUOTIENT(ROW(A1621)-1,3)+2)," ","") &amp;""",  " &amp;
     artwork.xlsx!$J$1&amp; ": """ &amp; INDEX(artwork.xlsx!J:J,QUOTIENT(ROW(A1621)-1,3)+2) &amp;""",  " &amp;
     artwork.xlsx!$L$1&amp; ": """ &amp; SUBSTITUTE(IF(LEFT(INDEX(artwork.xlsx!L:L,QUOTIENT(ROW(A1621)-1,3)+2),4)="http","",artwork.xlsx!$M$1) &amp; INDEX(artwork.xlsx!L:L,QUOTIENT(ROW(A1621)-1,3)+2),artwork.xlsx!$N$1,"") &amp; """,",
 IF(AND(MOD(ROW(A1621)-1,3)=1,INDEX(artwork.xlsx!J:J,QUOTIENT(ROW(A1621)-1,3)+2)&lt;&gt;""),
SUBSTITUTE(    artwork.xlsx!$K$1&amp;": '\\n" &amp;
SUBSTITUTE(SUBSTITUTE(SUBSTITUTE(SUBSTITUTE(SUBSTITUTE(INDEX(artwork.xlsx!K:K,QUOTIENT(ROW(A1621)-1,3)+2),"'","\'"),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IF(MOD(ROW(A1621)-1,3)=2,"","")))</f>
        <v>id: "princeold",  frenchName: "Prince",  artwork: "http://wiki.dominionstrategy.com/images/c/ca/PrinceArt.jpg",</v>
      </c>
    </row>
    <row r="1627" spans="1:3" ht="195" x14ac:dyDescent="0.25">
      <c r="A1627" t="str">
        <f>IF(AND(MOD(ROW(A1622)-1,3)=0,INDEX(artwork.xlsx!G:G,QUOTIENT(ROW(A1622)-1,3)+2)&lt;&gt;""),"/* "&amp;INDEX(artwork.xlsx!G:G,QUOTIENT(ROW(A1622)-1,3)+2)&amp;" */","  ")&amp;
IF(AND(INDEX(artwork.xlsx!F:F,QUOTIENT(ROW(A1622)-1,3)+2)&lt;&gt;""),"/* "&amp;INDEX(artwork.xlsx!F:F,QUOTIENT(ROW(A1622)-1,3)+2)&amp;" */","  ")&amp;IF(AND(ISERROR(MATCH("},",B1627:B$5003,0)), ISERROR(MATCH("    ];",$A$5:A1626,0))),"];","")</f>
        <v xml:space="preserve">    </v>
      </c>
      <c r="B1627" t="str">
        <f t="shared" si="56"/>
        <v/>
      </c>
      <c r="C1627" s="18" t="str">
        <f>IF(AND(MOD(ROW(A1622)-1,3)=0, INDEX(artwork.xlsx!J:J,QUOTIENT(ROW(A1622)-1,3)+2)&lt;&gt;""),
     artwork.xlsx!$H$1&amp;": """ &amp;SUBSTITUTE(INDEX(artwork.xlsx!H:H,QUOTIENT(ROW(A1622)-1,3)+2)," ","") &amp;""",  " &amp;
     artwork.xlsx!$J$1&amp; ": """ &amp; INDEX(artwork.xlsx!J:J,QUOTIENT(ROW(A1622)-1,3)+2) &amp;""",  " &amp;
     artwork.xlsx!$L$1&amp; ": """ &amp; SUBSTITUTE(IF(LEFT(INDEX(artwork.xlsx!L:L,QUOTIENT(ROW(A1622)-1,3)+2),4)="http","",artwork.xlsx!$M$1) &amp; INDEX(artwork.xlsx!L:L,QUOTIENT(ROW(A1622)-1,3)+2),artwork.xlsx!$N$1,"") &amp; """,",
 IF(AND(MOD(ROW(A1622)-1,3)=1,INDEX(artwork.xlsx!J:J,QUOTIENT(ROW(A1622)-1,3)+2)&lt;&gt;""),
SUBSTITUTE(    artwork.xlsx!$K$1&amp;": '\\n" &amp;
SUBSTITUTE(SUBSTITUTE(SUBSTITUTE(SUBSTITUTE(SUBSTITUTE(INDEX(artwork.xlsx!K:K,QUOTIENT(ROW(A1622)-1,3)+2),"'","\'"),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IF(MOD(ROW(A1622)-1,3)=2,"","")))</f>
        <v>text_html: '\
&lt;div class="card-text" style="top:05px;"&gt;&lt;div style="position:relative; top:10px;"&gt;&lt;div style="line-height:16px;"&gt;\
&lt;div style="display:inline;"&gt;&lt;div style="display:inline; font-size:17px;"&gt;Vous pouvez mettre de côté&lt;/div&gt;&lt;/div&gt;&lt;br&gt;\
&lt;div style="display:inline;"&gt;&lt;div style="display:inline; font-size:17px;"&gt;sur cette carte une carte Action&lt;/div&gt;&lt;/div&gt;&lt;br&gt;\
&lt;div style="display:inline;"&gt;&lt;div style="display:inline; font-size:17px;"&gt;main coûtant jusqu\'à      . Au début&lt;/div&gt;&lt;/div&gt;&lt;br&gt;\
&lt;div style="display:inline;"&gt;&lt;div style="display:inline; font-size:17px;"&gt;de chacun de vos tours, jouez cette&lt;/div&gt;&lt;/div&gt;&lt;br&gt;\
&lt;div style="display:inline;"&gt;&lt;div style="display:inline; font-size:17px;"&gt;action, remettez la de côté en la &lt;/div&gt;&lt;/div&gt;&lt;br&gt;\
&lt;div style="display:inline;"&gt;&lt;div style="display:inline; font-size:17px;"&gt;défaussant. (Arrêtez de la jouer si &lt;/div&gt;&lt;/div&gt;&lt;br&gt;\
&lt;div style="display:inline;"&gt;&lt;div style="display:inline; font-size:17px;"&gt;vous n\'avez pas pu la remettre de côté.)&lt;/div&gt;&lt;/div&gt;&lt;br&gt;\
&lt;/div&gt;&lt;/div&gt;\
&lt;div class="card-text-coin-icon" style="transform:scale(0.2); top:50px; display: inline;left:165px;"&gt;\
&lt;div class="card-text-coin-text-container" style="display:inline;"&gt;\
&lt;div class="card-text-coin-text" style="color: black; display:inline; top:8px;"&gt;4&lt;/div&gt;&lt;/div&gt;&lt;/div&gt;&lt;/div&gt;'</v>
      </c>
    </row>
    <row r="1628" spans="1:3" x14ac:dyDescent="0.25">
      <c r="A1628" t="str">
        <f>IF(AND(MOD(ROW(A1623)-1,3)=0,INDEX(artwork.xlsx!G:G,QUOTIENT(ROW(A1623)-1,3)+2)&lt;&gt;""),"/* "&amp;INDEX(artwork.xlsx!G:G,QUOTIENT(ROW(A1623)-1,3)+2)&amp;" */","  ")&amp;
IF(AND(INDEX(artwork.xlsx!F:F,QUOTIENT(ROW(A1623)-1,3)+2)&lt;&gt;""),"/* "&amp;INDEX(artwork.xlsx!F:F,QUOTIENT(ROW(A1623)-1,3)+2)&amp;" */","  ")&amp;IF(AND(ISERROR(MATCH("},",B1628:B$5003,0)), ISERROR(MATCH("    ];",$A$5:A1624,0))),"];","")</f>
        <v xml:space="preserve">    </v>
      </c>
      <c r="B1628" t="str">
        <f t="shared" si="56"/>
        <v>},</v>
      </c>
      <c r="C1628" s="18" t="str">
        <f>IF(AND(MOD(ROW(A1623)-1,3)=0, INDEX(artwork.xlsx!J:J,QUOTIENT(ROW(A1623)-1,3)+2)&lt;&gt;""),
     artwork.xlsx!$H$1&amp;": """ &amp;SUBSTITUTE(INDEX(artwork.xlsx!H:H,QUOTIENT(ROW(A1623)-1,3)+2)," ","") &amp;""",  " &amp;
     artwork.xlsx!$J$1&amp; ": """ &amp; INDEX(artwork.xlsx!J:J,QUOTIENT(ROW(A1623)-1,3)+2) &amp;""",  " &amp;
     artwork.xlsx!$L$1&amp; ": """ &amp; SUBSTITUTE(IF(LEFT(INDEX(artwork.xlsx!L:L,QUOTIENT(ROW(A1623)-1,3)+2),4)="http","",artwork.xlsx!$M$1) &amp; INDEX(artwork.xlsx!L:L,QUOTIENT(ROW(A1623)-1,3)+2),artwork.xlsx!$N$1,"") &amp; """,",
 IF(AND(MOD(ROW(A1623)-1,3)=1,INDEX(artwork.xlsx!J:J,QUOTIENT(ROW(A1623)-1,3)+2)&lt;&gt;""),
SUBSTITUTE(    artwork.xlsx!$K$1&amp;": '\\n" &amp;
SUBSTITUTE(SUBSTITUTE(SUBSTITUTE(SUBSTITUTE(SUBSTITUTE(INDEX(artwork.xlsx!K:K,QUOTIENT(ROW(A1623)-1,3)+2),"'","\'"),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IF(MOD(ROW(A1623)-1,3)=2,"","")))</f>
        <v/>
      </c>
    </row>
    <row r="1629" spans="1:3" x14ac:dyDescent="0.25">
      <c r="A1629" t="str">
        <f>IF(AND(MOD(ROW(A1624)-1,3)=0,INDEX(artwork.xlsx!G:G,QUOTIENT(ROW(A1624)-1,3)+2)&lt;&gt;""),"/* "&amp;INDEX(artwork.xlsx!G:G,QUOTIENT(ROW(A1624)-1,3)+2)&amp;" */","  ")&amp;
IF(AND(INDEX(artwork.xlsx!F:F,QUOTIENT(ROW(A1624)-1,3)+2)&lt;&gt;""),"/* "&amp;INDEX(artwork.xlsx!F:F,QUOTIENT(ROW(A1624)-1,3)+2)&amp;" */","  ")&amp;IF(AND(ISERROR(MATCH("},",B1629:B$5003,0)), ISERROR(MATCH("    ];",$A$5:A1625,0))),"];","")</f>
        <v xml:space="preserve">    </v>
      </c>
      <c r="B1629" t="str">
        <f t="shared" si="56"/>
        <v>{</v>
      </c>
      <c r="C1629" s="18" t="str">
        <f>IF(AND(MOD(ROW(A1624)-1,3)=0, INDEX(artwork.xlsx!J:J,QUOTIENT(ROW(A1624)-1,3)+2)&lt;&gt;""),
     artwork.xlsx!$H$1&amp;": """ &amp;SUBSTITUTE(INDEX(artwork.xlsx!H:H,QUOTIENT(ROW(A1624)-1,3)+2)," ","") &amp;""",  " &amp;
     artwork.xlsx!$J$1&amp; ": """ &amp; INDEX(artwork.xlsx!J:J,QUOTIENT(ROW(A1624)-1,3)+2) &amp;""",  " &amp;
     artwork.xlsx!$L$1&amp; ": """ &amp; SUBSTITUTE(IF(LEFT(INDEX(artwork.xlsx!L:L,QUOTIENT(ROW(A1624)-1,3)+2),4)="http","",artwork.xlsx!$M$1) &amp; INDEX(artwork.xlsx!L:L,QUOTIENT(ROW(A1624)-1,3)+2),artwork.xlsx!$N$1,"") &amp; """,",
 IF(AND(MOD(ROW(A1624)-1,3)=1,INDEX(artwork.xlsx!J:J,QUOTIENT(ROW(A1624)-1,3)+2)&lt;&gt;""),
SUBSTITUTE(    artwork.xlsx!$K$1&amp;": '\\n" &amp;
SUBSTITUTE(SUBSTITUTE(SUBSTITUTE(SUBSTITUTE(SUBSTITUTE(INDEX(artwork.xlsx!K:K,QUOTIENT(ROW(A1624)-1,3)+2),"'","\'"),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IF(MOD(ROW(A1624)-1,3)=2,"","")))</f>
        <v>id: "prince",  frenchName: "Prince",  artwork: "http://wiki.dominionstrategy.com/images/c/ca/PrinceArt.jpg",</v>
      </c>
    </row>
    <row r="1630" spans="1:3" ht="180" x14ac:dyDescent="0.25">
      <c r="A1630" t="str">
        <f>IF(AND(MOD(ROW(A1625)-1,3)=0,INDEX(artwork.xlsx!G:G,QUOTIENT(ROW(A1625)-1,3)+2)&lt;&gt;""),"/* "&amp;INDEX(artwork.xlsx!G:G,QUOTIENT(ROW(A1625)-1,3)+2)&amp;" */","  ")&amp;
IF(AND(INDEX(artwork.xlsx!F:F,QUOTIENT(ROW(A1625)-1,3)+2)&lt;&gt;""),"/* "&amp;INDEX(artwork.xlsx!F:F,QUOTIENT(ROW(A1625)-1,3)+2)&amp;" */","  ")&amp;IF(AND(ISERROR(MATCH("},",B1630:B$5003,0)), ISERROR(MATCH("    ];",$A$5:A1629,0))),"];","")</f>
        <v xml:space="preserve">    </v>
      </c>
      <c r="B1630" t="str">
        <f t="shared" si="56"/>
        <v/>
      </c>
      <c r="C1630" s="18" t="str">
        <f>IF(AND(MOD(ROW(A1625)-1,3)=0, INDEX(artwork.xlsx!J:J,QUOTIENT(ROW(A1625)-1,3)+2)&lt;&gt;""),
     artwork.xlsx!$H$1&amp;": """ &amp;SUBSTITUTE(INDEX(artwork.xlsx!H:H,QUOTIENT(ROW(A1625)-1,3)+2)," ","") &amp;""",  " &amp;
     artwork.xlsx!$J$1&amp; ": """ &amp; INDEX(artwork.xlsx!J:J,QUOTIENT(ROW(A1625)-1,3)+2) &amp;""",  " &amp;
     artwork.xlsx!$L$1&amp; ": """ &amp; SUBSTITUTE(IF(LEFT(INDEX(artwork.xlsx!L:L,QUOTIENT(ROW(A1625)-1,3)+2),4)="http","",artwork.xlsx!$M$1) &amp; INDEX(artwork.xlsx!L:L,QUOTIENT(ROW(A1625)-1,3)+2),artwork.xlsx!$N$1,"") &amp; """,",
 IF(AND(MOD(ROW(A1625)-1,3)=1,INDEX(artwork.xlsx!J:J,QUOTIENT(ROW(A1625)-1,3)+2)&lt;&gt;""),
SUBSTITUTE(    artwork.xlsx!$K$1&amp;": '\\n" &amp;
SUBSTITUTE(SUBSTITUTE(SUBSTITUTE(SUBSTITUTE(SUBSTITUTE(INDEX(artwork.xlsx!K:K,QUOTIENT(ROW(A1625)-1,3)+2),"'","\'"),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IF(MOD(ROW(A1625)-1,3)=2,"","")))</f>
        <v>text_html: '\
&lt;div class="card-text" style="top:05px;"&gt;&lt;div style="position:relative; top:10px;"&gt;&lt;div style="line-height:18px;"&gt;\
&lt;div style="display:inline;"&gt;&lt;div style="display:inline; font-size:18px;"&gt;Vous pouvez mettre de côté&lt;/div&gt;&lt;/div&gt;&lt;br&gt;\
&lt;div style="display:inline;"&gt;&lt;div style="display:inline; font-size:18px;"&gt;sur cette carte une carte Action&lt;/div&gt;&lt;/div&gt;&lt;br&gt;\
&lt;div style="display:inline;"&gt;&lt;div style="display:inline; font-size:18px;"&gt;non-Durée non-Ordre de votre&lt;/div&gt;&lt;/div&gt;&lt;br&gt;\
&lt;div style="display:inline;"&gt;&lt;div style="display:inline; font-size:18px;"&gt;main coûtant jusqu\'à      . Au début&lt;/div&gt;&lt;/div&gt;&lt;br&gt;\
&lt;div style="display:inline;"&gt;&lt;div style="display:inline; font-size:18px;"&gt;de chacun de vos tours, jouez cette&lt;/div&gt;&lt;/div&gt;&lt;br&gt;\
&lt;div style="display:inline;"&gt;&lt;div style="display:inline; font-size:18px;"&gt;action, en la laissant de côté.&lt;/div&gt;&lt;/div&gt;&lt;br&gt;\
&lt;/div&gt;&lt;/div&gt;\
&lt;div class="card-text-coin-icon" style="transform:scale(0.2); top:75px; display: inline;left:168px;"&gt;\
&lt;div class="card-text-coin-text-container" style="display:inline;"&gt;\
&lt;div class="card-text-coin-text" style="color: black; display:inline; top:8px;"&gt;4&lt;/div&gt;&lt;/div&gt;&lt;/div&gt;&lt;/div&gt;'</v>
      </c>
    </row>
    <row r="1631" spans="1:3" x14ac:dyDescent="0.25">
      <c r="A1631" t="str">
        <f>IF(AND(MOD(ROW(A1626)-1,3)=0,INDEX(artwork.xlsx!G:G,QUOTIENT(ROW(A1626)-1,3)+2)&lt;&gt;""),"/* "&amp;INDEX(artwork.xlsx!G:G,QUOTIENT(ROW(A1626)-1,3)+2)&amp;" */","  ")&amp;
IF(AND(INDEX(artwork.xlsx!F:F,QUOTIENT(ROW(A1626)-1,3)+2)&lt;&gt;""),"/* "&amp;INDEX(artwork.xlsx!F:F,QUOTIENT(ROW(A1626)-1,3)+2)&amp;" */","  ")&amp;IF(AND(ISERROR(MATCH("},",B1631:B$5003,0)), ISERROR(MATCH("    ];",$A$5:A1627,0))),"];","")</f>
        <v xml:space="preserve">    </v>
      </c>
      <c r="B1631" t="str">
        <f t="shared" si="56"/>
        <v>},</v>
      </c>
      <c r="C1631" s="18" t="str">
        <f>IF(AND(MOD(ROW(A1626)-1,3)=0, INDEX(artwork.xlsx!J:J,QUOTIENT(ROW(A1626)-1,3)+2)&lt;&gt;""),
     artwork.xlsx!$H$1&amp;": """ &amp;SUBSTITUTE(INDEX(artwork.xlsx!H:H,QUOTIENT(ROW(A1626)-1,3)+2)," ","") &amp;""",  " &amp;
     artwork.xlsx!$J$1&amp; ": """ &amp; INDEX(artwork.xlsx!J:J,QUOTIENT(ROW(A1626)-1,3)+2) &amp;""",  " &amp;
     artwork.xlsx!$L$1&amp; ": """ &amp; SUBSTITUTE(IF(LEFT(INDEX(artwork.xlsx!L:L,QUOTIENT(ROW(A1626)-1,3)+2),4)="http","",artwork.xlsx!$M$1) &amp; INDEX(artwork.xlsx!L:L,QUOTIENT(ROW(A1626)-1,3)+2),artwork.xlsx!$N$1,"") &amp; """,",
 IF(AND(MOD(ROW(A1626)-1,3)=1,INDEX(artwork.xlsx!J:J,QUOTIENT(ROW(A1626)-1,3)+2)&lt;&gt;""),
SUBSTITUTE(    artwork.xlsx!$K$1&amp;": '\\n" &amp;
SUBSTITUTE(SUBSTITUTE(SUBSTITUTE(SUBSTITUTE(SUBSTITUTE(INDEX(artwork.xlsx!K:K,QUOTIENT(ROW(A1626)-1,3)+2),"'","\'"),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IF(MOD(ROW(A1626)-1,3)=2,"","")))</f>
        <v/>
      </c>
    </row>
    <row r="1632" spans="1:3" x14ac:dyDescent="0.25">
      <c r="A1632" t="str">
        <f>IF(AND(MOD(ROW(A1627)-1,3)=0,INDEX(artwork.xlsx!G:G,QUOTIENT(ROW(A1627)-1,3)+2)&lt;&gt;""),"/* "&amp;INDEX(artwork.xlsx!G:G,QUOTIENT(ROW(A1627)-1,3)+2)&amp;" */","  ")&amp;
IF(AND(INDEX(artwork.xlsx!F:F,QUOTIENT(ROW(A1627)-1,3)+2)&lt;&gt;""),"/* "&amp;INDEX(artwork.xlsx!F:F,QUOTIENT(ROW(A1627)-1,3)+2)&amp;" */","  ")&amp;IF(AND(ISERROR(MATCH("},",B1632:B$5003,0)), ISERROR(MATCH("    ];",$A$5:A1628,0))),"];","")</f>
        <v xml:space="preserve">    </v>
      </c>
      <c r="B1632" t="str">
        <f t="shared" si="56"/>
        <v>{</v>
      </c>
      <c r="C1632" s="18" t="str">
        <f>IF(AND(MOD(ROW(A1627)-1,3)=0, INDEX(artwork.xlsx!J:J,QUOTIENT(ROW(A1627)-1,3)+2)&lt;&gt;""),
     artwork.xlsx!$H$1&amp;": """ &amp;SUBSTITUTE(INDEX(artwork.xlsx!H:H,QUOTIENT(ROW(A1627)-1,3)+2)," ","") &amp;""",  " &amp;
     artwork.xlsx!$J$1&amp; ": """ &amp; INDEX(artwork.xlsx!J:J,QUOTIENT(ROW(A1627)-1,3)+2) &amp;""",  " &amp;
     artwork.xlsx!$L$1&amp; ": """ &amp; SUBSTITUTE(IF(LEFT(INDEX(artwork.xlsx!L:L,QUOTIENT(ROW(A1627)-1,3)+2),4)="http","",artwork.xlsx!$M$1) &amp; INDEX(artwork.xlsx!L:L,QUOTIENT(ROW(A1627)-1,3)+2),artwork.xlsx!$N$1,"") &amp; """,",
 IF(AND(MOD(ROW(A1627)-1,3)=1,INDEX(artwork.xlsx!J:J,QUOTIENT(ROW(A1627)-1,3)+2)&lt;&gt;""),
SUBSTITUTE(    artwork.xlsx!$K$1&amp;": '\\n" &amp;
SUBSTITUTE(SUBSTITUTE(SUBSTITUTE(SUBSTITUTE(SUBSTITUTE(INDEX(artwork.xlsx!K:K,QUOTIENT(ROW(A1627)-1,3)+2),"'","\'"),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IF(MOD(ROW(A1627)-1,3)=2,"","")))</f>
        <v>id: "walledvillage",  frenchName: "Ville fortifiée",  artwork: "http://wiki.dominionstrategy.com/images/e/ea/Walled_VillageArt.jpg",</v>
      </c>
    </row>
    <row r="1633" spans="1:22" ht="165" x14ac:dyDescent="0.25">
      <c r="A1633" t="str">
        <f>IF(AND(MOD(ROW(A1628)-1,3)=0,INDEX(artwork.xlsx!G:G,QUOTIENT(ROW(A1628)-1,3)+2)&lt;&gt;""),"/* "&amp;INDEX(artwork.xlsx!G:G,QUOTIENT(ROW(A1628)-1,3)+2)&amp;" */","  ")&amp;
IF(AND(INDEX(artwork.xlsx!F:F,QUOTIENT(ROW(A1628)-1,3)+2)&lt;&gt;""),"/* "&amp;INDEX(artwork.xlsx!F:F,QUOTIENT(ROW(A1628)-1,3)+2)&amp;" */","  ")&amp;IF(AND(ISERROR(MATCH("},",B1633:B$5003,0)), ISERROR(MATCH("    ];",$A$5:A1632,0))),"];","")</f>
        <v xml:space="preserve">    </v>
      </c>
      <c r="B1633" t="str">
        <f t="shared" si="56"/>
        <v/>
      </c>
      <c r="C1633" s="18" t="str">
        <f>IF(AND(MOD(ROW(A1628)-1,3)=0, INDEX(artwork.xlsx!J:J,QUOTIENT(ROW(A1628)-1,3)+2)&lt;&gt;""),
     artwork.xlsx!$H$1&amp;": """ &amp;SUBSTITUTE(INDEX(artwork.xlsx!H:H,QUOTIENT(ROW(A1628)-1,3)+2)," ","") &amp;""",  " &amp;
     artwork.xlsx!$J$1&amp; ": """ &amp; INDEX(artwork.xlsx!J:J,QUOTIENT(ROW(A1628)-1,3)+2) &amp;""",  " &amp;
     artwork.xlsx!$L$1&amp; ": """ &amp; SUBSTITUTE(IF(LEFT(INDEX(artwork.xlsx!L:L,QUOTIENT(ROW(A1628)-1,3)+2),4)="http","",artwork.xlsx!$M$1) &amp; INDEX(artwork.xlsx!L:L,QUOTIENT(ROW(A1628)-1,3)+2),artwork.xlsx!$N$1,"") &amp; """,",
 IF(AND(MOD(ROW(A1628)-1,3)=1,INDEX(artwork.xlsx!J:J,QUOTIENT(ROW(A1628)-1,3)+2)&lt;&gt;""),
SUBSTITUTE(    artwork.xlsx!$K$1&amp;": '\\n" &amp;
SUBSTITUTE(SUBSTITUTE(SUBSTITUTE(SUBSTITUTE(SUBSTITUTE(INDEX(artwork.xlsx!K:K,QUOTIENT(ROW(A1628)-1,3)+2),"'","\'"),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IF(MOD(ROW(A1628)-1,3)=2,"","")))</f>
        <v>text_html: '\
&lt;div class="card-text" style="top:10px;"&gt;&lt;div style="font-weight: bold;"&gt;\
&lt;div style="display:inline;"&gt;+1 Carte&lt;/div&gt;&lt;br&gt;\
&lt;/div&gt;&lt;div style="font-weight: bold;"&gt;\
&lt;div style="display:inline;"&gt;+2 Actions&lt;/div&gt;&lt;br&gt;\
&lt;/div&gt;&lt;div class="horizontal-line" style="width:200px; height:3px;margin-top:5px;"&gt;&lt;/div&gt;&lt;div style="position:relative; top:3px;"&gt;&lt;div style="line-height:18px;"&gt;\
&lt;div style="display:inline;"&gt;&lt;div style="display:inline; font-size:18px;"&gt;Au début de la phase Ajustement, si&lt;/div&gt;&lt;/div&gt;&lt;br&gt;\
&lt;div style="display:inline;"&gt;&lt;div style="display:inline; font-size:18px;"&gt;vous avez cette carte et au plus une&lt;/div&gt;&lt;/div&gt;&lt;br&gt;\
&lt;div style="display:inline;"&gt;&lt;div style="display:inline; font-size:18px;"&gt;autre carte Action en jeu, vous pouvez&lt;/div&gt;&lt;/div&gt;&lt;br&gt;\
&lt;div style="display:inline;"&gt;&lt;div style="display:inline; font-size:18px;"&gt;remettre cette carte sur votre pioche.&lt;/div&gt;&lt;/div&gt;&lt;br&gt;\
&lt;/div&gt;&lt;/div&gt;&lt;/div&gt;'</v>
      </c>
    </row>
    <row r="1634" spans="1:22" x14ac:dyDescent="0.25">
      <c r="A1634" t="str">
        <f>IF(AND(MOD(ROW(A1629)-1,3)=0,INDEX(artwork.xlsx!G:G,QUOTIENT(ROW(A1629)-1,3)+2)&lt;&gt;""),"/* "&amp;INDEX(artwork.xlsx!G:G,QUOTIENT(ROW(A1629)-1,3)+2)&amp;" */","  ")&amp;
IF(AND(INDEX(artwork.xlsx!F:F,QUOTIENT(ROW(A1629)-1,3)+2)&lt;&gt;""),"/* "&amp;INDEX(artwork.xlsx!F:F,QUOTIENT(ROW(A1629)-1,3)+2)&amp;" */","  ")&amp;IF(AND(ISERROR(MATCH("},",B1634:B$5003,0)), ISERROR(MATCH("    ];",$A$5:A1630,0))),"];","")</f>
        <v xml:space="preserve">    </v>
      </c>
      <c r="B1634" t="str">
        <f t="shared" si="56"/>
        <v>},</v>
      </c>
      <c r="C1634" s="18" t="str">
        <f>IF(AND(MOD(ROW(A1629)-1,3)=0, INDEX(artwork.xlsx!J:J,QUOTIENT(ROW(A1629)-1,3)+2)&lt;&gt;""),
     artwork.xlsx!$H$1&amp;": """ &amp;SUBSTITUTE(INDEX(artwork.xlsx!H:H,QUOTIENT(ROW(A1629)-1,3)+2)," ","") &amp;""",  " &amp;
     artwork.xlsx!$J$1&amp; ": """ &amp; INDEX(artwork.xlsx!J:J,QUOTIENT(ROW(A1629)-1,3)+2) &amp;""",  " &amp;
     artwork.xlsx!$L$1&amp; ": """ &amp; SUBSTITUTE(IF(LEFT(INDEX(artwork.xlsx!L:L,QUOTIENT(ROW(A1629)-1,3)+2),4)="http","",artwork.xlsx!$M$1) &amp; INDEX(artwork.xlsx!L:L,QUOTIENT(ROW(A1629)-1,3)+2),artwork.xlsx!$N$1,"") &amp; """,",
 IF(AND(MOD(ROW(A1629)-1,3)=1,INDEX(artwork.xlsx!J:J,QUOTIENT(ROW(A1629)-1,3)+2)&lt;&gt;""),
SUBSTITUTE(    artwork.xlsx!$K$1&amp;": '\\n" &amp;
SUBSTITUTE(SUBSTITUTE(SUBSTITUTE(SUBSTITUTE(SUBSTITUTE(INDEX(artwork.xlsx!K:K,QUOTIENT(ROW(A1629)-1,3)+2),"'","\'"),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IF(MOD(ROW(A1629)-1,3)=2,"","")))</f>
        <v/>
      </c>
    </row>
    <row r="1635" spans="1:22" x14ac:dyDescent="0.25">
      <c r="A1635" t="str">
        <f>IF(AND(MOD(ROW(A1630)-1,3)=0,INDEX(artwork.xlsx!G:G,QUOTIENT(ROW(A1630)-1,3)+2)&lt;&gt;""),"/* "&amp;INDEX(artwork.xlsx!G:G,QUOTIENT(ROW(A1630)-1,3)+2)&amp;" */","  ")&amp;
IF(AND(INDEX(artwork.xlsx!F:F,QUOTIENT(ROW(A1630)-1,3)+2)&lt;&gt;""),"/* "&amp;INDEX(artwork.xlsx!F:F,QUOTIENT(ROW(A1630)-1,3)+2)&amp;" */","  ")&amp;IF(AND(ISERROR(MATCH("},",B1635:B$5003,0)), ISERROR(MATCH("    ];",$A$5:A1631,0))),"];","")</f>
        <v xml:space="preserve">    </v>
      </c>
      <c r="B1635" t="str">
        <f t="shared" si="56"/>
        <v>{</v>
      </c>
      <c r="C1635" s="18" t="str">
        <f>IF(AND(MOD(ROW(A1630)-1,3)=0, INDEX(artwork.xlsx!J:J,QUOTIENT(ROW(A1630)-1,3)+2)&lt;&gt;""),
     artwork.xlsx!$H$1&amp;": """ &amp;SUBSTITUTE(INDEX(artwork.xlsx!H:H,QUOTIENT(ROW(A1630)-1,3)+2)," ","") &amp;""",  " &amp;
     artwork.xlsx!$J$1&amp; ": """ &amp; INDEX(artwork.xlsx!J:J,QUOTIENT(ROW(A1630)-1,3)+2) &amp;""",  " &amp;
     artwork.xlsx!$L$1&amp; ": """ &amp; SUBSTITUTE(IF(LEFT(INDEX(artwork.xlsx!L:L,QUOTIENT(ROW(A1630)-1,3)+2),4)="http","",artwork.xlsx!$M$1) &amp; INDEX(artwork.xlsx!L:L,QUOTIENT(ROW(A1630)-1,3)+2),artwork.xlsx!$N$1,"") &amp; """,",
 IF(AND(MOD(ROW(A1630)-1,3)=1,INDEX(artwork.xlsx!J:J,QUOTIENT(ROW(A1630)-1,3)+2)&lt;&gt;""),
SUBSTITUTE(    artwork.xlsx!$K$1&amp;": '\\n" &amp;
SUBSTITUTE(SUBSTITUTE(SUBSTITUTE(SUBSTITUTE(SUBSTITUTE(INDEX(artwork.xlsx!K:K,QUOTIENT(ROW(A1630)-1,3)+2),"'","\'"),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IF(MOD(ROW(A1630)-1,3)=2,"","")))</f>
        <v>id: "dismantle",  frenchName: "Démantelement",  artwork: "http://wiki.dominionstrategy.com/images/b/b3/DismantleArt.jpg",</v>
      </c>
    </row>
    <row r="1636" spans="1:22" ht="135" x14ac:dyDescent="0.25">
      <c r="A1636" t="str">
        <f>IF(AND(MOD(ROW(A1631)-1,3)=0,INDEX(artwork.xlsx!G:G,QUOTIENT(ROW(A1631)-1,3)+2)&lt;&gt;""),"/* "&amp;INDEX(artwork.xlsx!G:G,QUOTIENT(ROW(A1631)-1,3)+2)&amp;" */","  ")&amp;
IF(AND(INDEX(artwork.xlsx!F:F,QUOTIENT(ROW(A1631)-1,3)+2)&lt;&gt;""),"/* "&amp;INDEX(artwork.xlsx!F:F,QUOTIENT(ROW(A1631)-1,3)+2)&amp;" */","  ")&amp;IF(AND(ISERROR(MATCH("},",B1636:B$5003,0)), ISERROR(MATCH("    ];",$A$5:A1635,0))),"];","")</f>
        <v xml:space="preserve">    </v>
      </c>
      <c r="B1636" t="str">
        <f t="shared" si="56"/>
        <v/>
      </c>
      <c r="C1636" s="18" t="str">
        <f>IF(AND(MOD(ROW(A1631)-1,3)=0, INDEX(artwork.xlsx!J:J,QUOTIENT(ROW(A1631)-1,3)+2)&lt;&gt;""),
     artwork.xlsx!$H$1&amp;": """ &amp;SUBSTITUTE(INDEX(artwork.xlsx!H:H,QUOTIENT(ROW(A1631)-1,3)+2)," ","") &amp;""",  " &amp;
     artwork.xlsx!$J$1&amp; ": """ &amp; INDEX(artwork.xlsx!J:J,QUOTIENT(ROW(A1631)-1,3)+2) &amp;""",  " &amp;
     artwork.xlsx!$L$1&amp; ": """ &amp; SUBSTITUTE(IF(LEFT(INDEX(artwork.xlsx!L:L,QUOTIENT(ROW(A1631)-1,3)+2),4)="http","",artwork.xlsx!$M$1) &amp; INDEX(artwork.xlsx!L:L,QUOTIENT(ROW(A1631)-1,3)+2),artwork.xlsx!$N$1,"") &amp; """,",
 IF(AND(MOD(ROW(A1631)-1,3)=1,INDEX(artwork.xlsx!J:J,QUOTIENT(ROW(A1631)-1,3)+2)&lt;&gt;""),
SUBSTITUTE(    artwork.xlsx!$K$1&amp;": '\\n" &amp;
SUBSTITUTE(SUBSTITUTE(SUBSTITUTE(SUBSTITUTE(SUBSTITUTE(INDEX(artwork.xlsx!K:K,QUOTIENT(ROW(A1631)-1,3)+2),"'","\'"),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IF(MOD(ROW(A1631)-1,3)=2,"","")))</f>
        <v>text_html: '\
&lt;div class="card-text" style="top:47px;"&gt;&lt;div style="position:relative; top:7px;"&gt;&lt;div style="line-height:21px;"&gt;\
&lt;div style="display:inline;"&gt;&lt;div style="display:inline; font-size:21px;"&gt;Écartez une carte de votre main.&lt;/div&gt;&lt;/div&gt;&lt;br&gt;\
&lt;div style="display:inline;"&gt;&lt;div style="display:inline; font-size:21px;"&gt;Si elle coûte      ou plus, recevez&lt;/div&gt;&lt;/div&gt;&lt;br&gt;\
&lt;div style="display:inline;"&gt;&lt;div style="display:inline; font-size:21px;"&gt;une carte moins chère et un Or.&lt;/div&gt;&lt;/div&gt;&lt;br&gt;\
&lt;/div&gt;&lt;/div&gt;\
&lt;div class="card-text-coin-icon" style="transform:scale(0.19); top:33px; display: inline;left:115px;"&gt;\
&lt;div class="card-text-coin-text-container" style="display:inline;"&gt;\
&lt;div class="card-text-coin-text" style="color: black; display:inline; top:8px;"&gt;1&lt;/div&gt;&lt;/div&gt;&lt;/div&gt;&lt;/div&gt;'</v>
      </c>
    </row>
    <row r="1637" spans="1:22" x14ac:dyDescent="0.25">
      <c r="A1637" t="str">
        <f>IF(AND(MOD(ROW(A1632)-1,3)=0,INDEX(artwork.xlsx!G:G,QUOTIENT(ROW(A1632)-1,3)+2)&lt;&gt;""),"/* "&amp;INDEX(artwork.xlsx!G:G,QUOTIENT(ROW(A1632)-1,3)+2)&amp;" */","  ")&amp;
IF(AND(INDEX(artwork.xlsx!F:F,QUOTIENT(ROW(A1632)-1,3)+2)&lt;&gt;""),"/* "&amp;INDEX(artwork.xlsx!F:F,QUOTIENT(ROW(A1632)-1,3)+2)&amp;" */","  ")&amp;IF(AND(ISERROR(MATCH("},",B1637:B$5003,0)), ISERROR(MATCH("    ];",$A$5:A1633,0))),"];","")</f>
        <v xml:space="preserve">    </v>
      </c>
      <c r="B1637" t="str">
        <f t="shared" si="56"/>
        <v>},</v>
      </c>
      <c r="C1637" s="18" t="str">
        <f>IF(AND(MOD(ROW(A1632)-1,3)=0, INDEX(artwork.xlsx!J:J,QUOTIENT(ROW(A1632)-1,3)+2)&lt;&gt;""),
     artwork.xlsx!$H$1&amp;": """ &amp;SUBSTITUTE(INDEX(artwork.xlsx!H:H,QUOTIENT(ROW(A1632)-1,3)+2)," ","") &amp;""",  " &amp;
     artwork.xlsx!$J$1&amp; ": """ &amp; INDEX(artwork.xlsx!J:J,QUOTIENT(ROW(A1632)-1,3)+2) &amp;""",  " &amp;
     artwork.xlsx!$L$1&amp; ": """ &amp; SUBSTITUTE(IF(LEFT(INDEX(artwork.xlsx!L:L,QUOTIENT(ROW(A1632)-1,3)+2),4)="http","",artwork.xlsx!$M$1) &amp; INDEX(artwork.xlsx!L:L,QUOTIENT(ROW(A1632)-1,3)+2),artwork.xlsx!$N$1,"") &amp; """,",
 IF(AND(MOD(ROW(A1632)-1,3)=1,INDEX(artwork.xlsx!J:J,QUOTIENT(ROW(A1632)-1,3)+2)&lt;&gt;""),
SUBSTITUTE(    artwork.xlsx!$K$1&amp;": '\\n" &amp;
SUBSTITUTE(SUBSTITUTE(SUBSTITUTE(SUBSTITUTE(SUBSTITUTE(INDEX(artwork.xlsx!K:K,QUOTIENT(ROW(A1632)-1,3)+2),"'","\'"),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IF(MOD(ROW(A1632)-1,3)=2,"","")))</f>
        <v/>
      </c>
    </row>
    <row r="1638" spans="1:22" x14ac:dyDescent="0.25">
      <c r="A1638" t="str">
        <f>IF(AND(MOD(ROW(A1633)-1,3)=0,INDEX(artwork.xlsx!G:G,QUOTIENT(ROW(A1633)-1,3)+2)&lt;&gt;""),"/* "&amp;INDEX(artwork.xlsx!G:G,QUOTIENT(ROW(A1633)-1,3)+2)&amp;" */","  ")&amp;
IF(AND(INDEX(artwork.xlsx!F:F,QUOTIENT(ROW(A1633)-1,3)+2)&lt;&gt;""),"/* "&amp;INDEX(artwork.xlsx!F:F,QUOTIENT(ROW(A1633)-1,3)+2)&amp;" */","  ")&amp;IF(AND(ISERROR(MATCH("},",B1638:B$5003,0)), ISERROR(MATCH("    ];",$A$5:A1634,0))),"];","")</f>
        <v xml:space="preserve">    </v>
      </c>
      <c r="B1638" t="str">
        <f t="shared" si="56"/>
        <v>{</v>
      </c>
      <c r="C1638" s="18" t="str">
        <f>IF(AND(MOD(ROW(A1633)-1,3)=0, INDEX(artwork.xlsx!J:J,QUOTIENT(ROW(A1633)-1,3)+2)&lt;&gt;""),
     artwork.xlsx!$H$1&amp;": """ &amp;SUBSTITUTE(INDEX(artwork.xlsx!H:H,QUOTIENT(ROW(A1633)-1,3)+2)," ","") &amp;""",  " &amp;
     artwork.xlsx!$J$1&amp; ": """ &amp; INDEX(artwork.xlsx!J:J,QUOTIENT(ROW(A1633)-1,3)+2) &amp;""",  " &amp;
     artwork.xlsx!$L$1&amp; ": """ &amp; SUBSTITUTE(IF(LEFT(INDEX(artwork.xlsx!L:L,QUOTIENT(ROW(A1633)-1,3)+2),4)="http","",artwork.xlsx!$M$1) &amp; INDEX(artwork.xlsx!L:L,QUOTIENT(ROW(A1633)-1,3)+2),artwork.xlsx!$N$1,"") &amp; """,",
 IF(AND(MOD(ROW(A1633)-1,3)=1,INDEX(artwork.xlsx!J:J,QUOTIENT(ROW(A1633)-1,3)+2)&lt;&gt;""),
SUBSTITUTE(    artwork.xlsx!$K$1&amp;": '\\n" &amp;
SUBSTITUTE(SUBSTITUTE(SUBSTITUTE(SUBSTITUTE(SUBSTITUTE(INDEX(artwork.xlsx!K:K,QUOTIENT(ROW(A1633)-1,3)+2),"'","\'"),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IF(MOD(ROW(A1633)-1,3)=2,"","")))</f>
        <v>id: "captain",  frenchName: "Capitaine",  artwork: "http://wiki.dominionstrategy.com/images/8/8e/CaptainArt.jpg",</v>
      </c>
    </row>
    <row r="1639" spans="1:22" ht="180" x14ac:dyDescent="0.25">
      <c r="A1639" t="str">
        <f>IF(AND(MOD(ROW(A1634)-1,3)=0,INDEX(artwork.xlsx!G:G,QUOTIENT(ROW(A1634)-1,3)+2)&lt;&gt;""),"/* "&amp;INDEX(artwork.xlsx!G:G,QUOTIENT(ROW(A1634)-1,3)+2)&amp;" */","  ")&amp;
IF(AND(INDEX(artwork.xlsx!F:F,QUOTIENT(ROW(A1634)-1,3)+2)&lt;&gt;""),"/* "&amp;INDEX(artwork.xlsx!F:F,QUOTIENT(ROW(A1634)-1,3)+2)&amp;" */","  ")&amp;IF(AND(ISERROR(MATCH("},",B1639:B$5003,0)), ISERROR(MATCH("    ];",$A$5:A1638,0))),"];","")</f>
        <v xml:space="preserve">    </v>
      </c>
      <c r="B1639" t="str">
        <f t="shared" si="56"/>
        <v/>
      </c>
      <c r="C1639" s="18" t="str">
        <f>IF(AND(MOD(ROW(A1634)-1,3)=0, INDEX(artwork.xlsx!J:J,QUOTIENT(ROW(A1634)-1,3)+2)&lt;&gt;""),
     artwork.xlsx!$H$1&amp;": """ &amp;SUBSTITUTE(INDEX(artwork.xlsx!H:H,QUOTIENT(ROW(A1634)-1,3)+2)," ","") &amp;""",  " &amp;
     artwork.xlsx!$J$1&amp; ": """ &amp; INDEX(artwork.xlsx!J:J,QUOTIENT(ROW(A1634)-1,3)+2) &amp;""",  " &amp;
     artwork.xlsx!$L$1&amp; ": """ &amp; SUBSTITUTE(IF(LEFT(INDEX(artwork.xlsx!L:L,QUOTIENT(ROW(A1634)-1,3)+2),4)="http","",artwork.xlsx!$M$1) &amp; INDEX(artwork.xlsx!L:L,QUOTIENT(ROW(A1634)-1,3)+2),artwork.xlsx!$N$1,"") &amp; """,",
 IF(AND(MOD(ROW(A1634)-1,3)=1,INDEX(artwork.xlsx!J:J,QUOTIENT(ROW(A1634)-1,3)+2)&lt;&gt;""),
SUBSTITUTE(    artwork.xlsx!$K$1&amp;": '\\n" &amp;
SUBSTITUTE(SUBSTITUTE(SUBSTITUTE(SUBSTITUTE(SUBSTITUTE(INDEX(artwork.xlsx!K:K,QUOTIENT(ROW(A1634)-1,3)+2),"'","\'"),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IF(MOD(ROW(A1634)-1,3)=2,"","")))</f>
        <v>text_html: '\
&lt;div class="card-text" style="top:05px;"&gt;&lt;div style="position:relative; top:10px;"&gt;&lt;div style="line-height:18px;"&gt;\
&lt;div style="display:inline;"&gt;&lt;div style="display:inline; font-size:19px;"&gt;Maintenant et au début de&lt;/div&gt;&lt;/div&gt;&lt;br&gt;\
&lt;div style="display:inline;"&gt;&lt;div style="display:inline; font-size:19px;"&gt;votre prochain tour :&lt;/div&gt;&lt;/div&gt;&lt;br&gt;\
&lt;div style="display:inline;"&gt;&lt;div style="display:inline; font-size:19px;"&gt;jouez une carte Action&lt;/div&gt;&lt;/div&gt;&lt;br&gt;\
&lt;div style="display:inline;"&gt;&lt;div style="display:inline; font-size:19px;"&gt;non-Durée, non-Ordre depuis&lt;/div&gt;&lt;/div&gt;&lt;br&gt;\
&lt;div style="display:inline;"&gt;&lt;div style="display:inline; font-size:19px;"&gt;la réserve coûtant jusqu\'à      ,&lt;/div&gt;&lt;/div&gt;&lt;br&gt;\
&lt;div style="display:inline;"&gt;&lt;div style="display:inline; font-size:19px;"&gt;en la laissant dans la réserve.&lt;/div&gt;&lt;/div&gt;&lt;br&gt;\
&lt;/div&gt;&lt;/div&gt;\
&lt;div class="card-text-coin-icon" style="transform:scale(0.2); top:98px; display: inline;left:225px;"&gt;\
&lt;div class="card-text-coin-text-container" style="display:inline;"&gt;\
&lt;div class="card-text-coin-text" style="color: black; display:inline; top:8px;"&gt;4&lt;/div&gt;&lt;/div&gt;&lt;/div&gt;&lt;/div&gt;'</v>
      </c>
    </row>
    <row r="1640" spans="1:22" x14ac:dyDescent="0.25">
      <c r="A1640" t="str">
        <f>IF(AND(MOD(ROW(A1635)-1,3)=0,INDEX(artwork.xlsx!G:G,QUOTIENT(ROW(A1635)-1,3)+2)&lt;&gt;""),"/* "&amp;INDEX(artwork.xlsx!G:G,QUOTIENT(ROW(A1635)-1,3)+2)&amp;" */","  ")&amp;
IF(AND(INDEX(artwork.xlsx!F:F,QUOTIENT(ROW(A1635)-1,3)+2)&lt;&gt;""),"/* "&amp;INDEX(artwork.xlsx!F:F,QUOTIENT(ROW(A1635)-1,3)+2)&amp;" */","  ")&amp;IF(AND(ISERROR(MATCH("},",B1640:B$5003,0)), ISERROR(MATCH("    ];",$A$5:A1636,0))),"];","")</f>
        <v xml:space="preserve">    </v>
      </c>
      <c r="B1640" t="str">
        <f t="shared" si="56"/>
        <v>},</v>
      </c>
      <c r="C1640" s="18" t="str">
        <f>IF(AND(MOD(ROW(A1635)-1,3)=0, INDEX(artwork.xlsx!J:J,QUOTIENT(ROW(A1635)-1,3)+2)&lt;&gt;""),
     artwork.xlsx!$H$1&amp;": """ &amp;SUBSTITUTE(INDEX(artwork.xlsx!H:H,QUOTIENT(ROW(A1635)-1,3)+2)," ","") &amp;""",  " &amp;
     artwork.xlsx!$J$1&amp; ": """ &amp; INDEX(artwork.xlsx!J:J,QUOTIENT(ROW(A1635)-1,3)+2) &amp;""",  " &amp;
     artwork.xlsx!$L$1&amp; ": """ &amp; SUBSTITUTE(IF(LEFT(INDEX(artwork.xlsx!L:L,QUOTIENT(ROW(A1635)-1,3)+2),4)="http","",artwork.xlsx!$M$1) &amp; INDEX(artwork.xlsx!L:L,QUOTIENT(ROW(A1635)-1,3)+2),artwork.xlsx!$N$1,"") &amp; """,",
 IF(AND(MOD(ROW(A1635)-1,3)=1,INDEX(artwork.xlsx!J:J,QUOTIENT(ROW(A1635)-1,3)+2)&lt;&gt;""),
SUBSTITUTE(    artwork.xlsx!$K$1&amp;": '\\n" &amp;
SUBSTITUTE(SUBSTITUTE(SUBSTITUTE(SUBSTITUTE(SUBSTITUTE(INDEX(artwork.xlsx!K:K,QUOTIENT(ROW(A1635)-1,3)+2),"'","\'"),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IF(MOD(ROW(A1635)-1,3)=2,"","")))</f>
        <v/>
      </c>
    </row>
    <row r="1641" spans="1:22" x14ac:dyDescent="0.25">
      <c r="A1641" t="str">
        <f>IF(AND(MOD(ROW(A1636)-1,3)=0,INDEX(artwork.xlsx!G:G,QUOTIENT(ROW(A1636)-1,3)+2)&lt;&gt;""),"/* "&amp;INDEX(artwork.xlsx!G:G,QUOTIENT(ROW(A1636)-1,3)+2)&amp;" */","  ")&amp;
IF(AND(INDEX(artwork.xlsx!F:F,QUOTIENT(ROW(A1636)-1,3)+2)&lt;&gt;""),"/* "&amp;INDEX(artwork.xlsx!F:F,QUOTIENT(ROW(A1636)-1,3)+2)&amp;" */","  ")&amp;IF(AND(ISERROR(MATCH("},",B1641:B$5003,0)), ISERROR(MATCH("    ];",$A$5:A1637,0))),"];","")</f>
        <v xml:space="preserve">    </v>
      </c>
      <c r="B1641" t="str">
        <f t="shared" si="56"/>
        <v>{</v>
      </c>
      <c r="C1641" s="18" t="str">
        <f>IF(AND(MOD(ROW(A1636)-1,3)=0, INDEX(artwork.xlsx!J:J,QUOTIENT(ROW(A1636)-1,3)+2)&lt;&gt;""),
     artwork.xlsx!$H$1&amp;": """ &amp;SUBSTITUTE(INDEX(artwork.xlsx!H:H,QUOTIENT(ROW(A1636)-1,3)+2)," ","") &amp;""",  " &amp;
     artwork.xlsx!$J$1&amp; ": """ &amp; INDEX(artwork.xlsx!J:J,QUOTIENT(ROW(A1636)-1,3)+2) &amp;""",  " &amp;
     artwork.xlsx!$L$1&amp; ": """ &amp; SUBSTITUTE(IF(LEFT(INDEX(artwork.xlsx!L:L,QUOTIENT(ROW(A1636)-1,3)+2),4)="http","",artwork.xlsx!$M$1) &amp; INDEX(artwork.xlsx!L:L,QUOTIENT(ROW(A1636)-1,3)+2),artwork.xlsx!$N$1,"") &amp; """,",
 IF(AND(MOD(ROW(A1636)-1,3)=1,INDEX(artwork.xlsx!J:J,QUOTIENT(ROW(A1636)-1,3)+2)&lt;&gt;""),
SUBSTITUTE(    artwork.xlsx!$K$1&amp;": '\\n" &amp;
SUBSTITUTE(SUBSTITUTE(SUBSTITUTE(SUBSTITUTE(SUBSTITUTE(INDEX(artwork.xlsx!K:K,QUOTIENT(ROW(A1636)-1,3)+2),"'","\'"),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IF(MOD(ROW(A1636)-1,3)=2,"","")))</f>
        <v>id: "church",  frenchName: "Eglise",  artwork: "http://wiki.dominionstrategy.com/images/b/bf/ChurchArt.jpg",</v>
      </c>
    </row>
    <row r="1642" spans="1:22" ht="150" x14ac:dyDescent="0.25">
      <c r="A1642" t="str">
        <f>IF(AND(MOD(ROW(A1637)-1,3)=0,INDEX(artwork.xlsx!G:G,QUOTIENT(ROW(A1637)-1,3)+2)&lt;&gt;""),"/* "&amp;INDEX(artwork.xlsx!G:G,QUOTIENT(ROW(A1637)-1,3)+2)&amp;" */","  ")&amp;
IF(AND(INDEX(artwork.xlsx!F:F,QUOTIENT(ROW(A1637)-1,3)+2)&lt;&gt;""),"/* "&amp;INDEX(artwork.xlsx!F:F,QUOTIENT(ROW(A1637)-1,3)+2)&amp;" */","  ")&amp;IF(AND(ISERROR(MATCH("},",B1642:B$5003,0)), ISERROR(MATCH("    ];",$A$5:A1641,0))),"];","")</f>
        <v xml:space="preserve">    </v>
      </c>
      <c r="B1642" t="str">
        <f t="shared" si="56"/>
        <v/>
      </c>
      <c r="C1642" s="18" t="str">
        <f>IF(AND(MOD(ROW(A1637)-1,3)=0, INDEX(artwork.xlsx!J:J,QUOTIENT(ROW(A1637)-1,3)+2)&lt;&gt;""),
     artwork.xlsx!$H$1&amp;": """ &amp;SUBSTITUTE(INDEX(artwork.xlsx!H:H,QUOTIENT(ROW(A1637)-1,3)+2)," ","") &amp;""",  " &amp;
     artwork.xlsx!$J$1&amp; ": """ &amp; INDEX(artwork.xlsx!J:J,QUOTIENT(ROW(A1637)-1,3)+2) &amp;""",  " &amp;
     artwork.xlsx!$L$1&amp; ": """ &amp; SUBSTITUTE(IF(LEFT(INDEX(artwork.xlsx!L:L,QUOTIENT(ROW(A1637)-1,3)+2),4)="http","",artwork.xlsx!$M$1) &amp; INDEX(artwork.xlsx!L:L,QUOTIENT(ROW(A1637)-1,3)+2),artwork.xlsx!$N$1,"") &amp; """,",
 IF(AND(MOD(ROW(A1637)-1,3)=1,INDEX(artwork.xlsx!J:J,QUOTIENT(ROW(A1637)-1,3)+2)&lt;&gt;""),
SUBSTITUTE(    artwork.xlsx!$K$1&amp;": '\\n" &amp;
SUBSTITUTE(SUBSTITUTE(SUBSTITUTE(SUBSTITUTE(SUBSTITUTE(INDEX(artwork.xlsx!K:K,QUOTIENT(ROW(A1637)-1,3)+2),"'","\'"),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IF(MOD(ROW(A1637)-1,3)=2,"","")))</f>
        <v>text_html: '\
&lt;div class="card-text" style="top:10px;"&gt;&lt;div style="font-weight: bold;"&gt;\
&lt;div style="display:inline;"&gt;&lt;div style="display:inline; font-size:28px;"&gt;+1 Action&lt;/div&gt;&lt;/div&gt;&lt;br&gt;\
&lt;/div&gt;&lt;div style="position:relative; top:10px;"&gt;&lt;div style="line-height:22px;"&gt;\
&lt;div style="display:inline;"&gt;&lt;div style="display:inline; font-size:20.5px;"&gt;Mettez de côté jusqu\'à 3 cartes de&lt;/div&gt;&lt;/div&gt;&lt;br&gt;\
&lt;div style="display:inline;"&gt;&lt;div style="display:inline; font-size:20.5px;"&gt;votre main, face cachée. Au début&lt;/div&gt;&lt;/div&gt;&lt;br&gt;\
&lt;div style="display:inline;"&gt;&lt;div style="display:inline; font-size:20.5px;"&gt;de votre prochain tour, prenez-les&lt;/div&gt;&lt;/div&gt;&lt;br&gt;\
&lt;div style="display:inline;"&gt;&lt;div style="display:inline; font-size:20.5px;"&gt;en main, puis vous pouvez écarter&lt;/div&gt;&lt;/div&gt;&lt;br&gt;\
&lt;div style="display:inline;"&gt;&lt;div style="display:inline; font-size:20.5px;"&gt;une carte de votre main.&lt;/div&gt;&lt;/div&gt;&lt;br&gt;\
&lt;/div&gt;&lt;/div&gt;&lt;/div&gt;'</v>
      </c>
    </row>
    <row r="1643" spans="1:22" x14ac:dyDescent="0.25">
      <c r="A1643" t="str">
        <f>IF(AND(MOD(ROW(A1638)-1,3)=0,INDEX(artwork.xlsx!G:G,QUOTIENT(ROW(A1638)-1,3)+2)&lt;&gt;""),"/* "&amp;INDEX(artwork.xlsx!G:G,QUOTIENT(ROW(A1638)-1,3)+2)&amp;" */","  ")&amp;
IF(AND(INDEX(artwork.xlsx!F:F,QUOTIENT(ROW(A1638)-1,3)+2)&lt;&gt;""),"/* "&amp;INDEX(artwork.xlsx!F:F,QUOTIENT(ROW(A1638)-1,3)+2)&amp;" */","  ")&amp;IF(AND(ISERROR(MATCH("},",B1643:B$5003,0)), ISERROR(MATCH("    ];",$A$5:A1639,0))),"];","")</f>
        <v xml:space="preserve">    </v>
      </c>
      <c r="B1643" t="str">
        <f t="shared" si="56"/>
        <v>},</v>
      </c>
      <c r="C1643" s="18" t="str">
        <f>IF(AND(MOD(ROW(A1638)-1,3)=0, INDEX(artwork.xlsx!J:J,QUOTIENT(ROW(A1638)-1,3)+2)&lt;&gt;""),
     artwork.xlsx!$H$1&amp;": """ &amp;SUBSTITUTE(INDEX(artwork.xlsx!H:H,QUOTIENT(ROW(A1638)-1,3)+2)," ","") &amp;""",  " &amp;
     artwork.xlsx!$J$1&amp; ": """ &amp; INDEX(artwork.xlsx!J:J,QUOTIENT(ROW(A1638)-1,3)+2) &amp;""",  " &amp;
     artwork.xlsx!$L$1&amp; ": """ &amp; SUBSTITUTE(IF(LEFT(INDEX(artwork.xlsx!L:L,QUOTIENT(ROW(A1638)-1,3)+2),4)="http","",artwork.xlsx!$M$1) &amp; INDEX(artwork.xlsx!L:L,QUOTIENT(ROW(A1638)-1,3)+2),artwork.xlsx!$N$1,"") &amp; """,",
 IF(AND(MOD(ROW(A1638)-1,3)=1,INDEX(artwork.xlsx!J:J,QUOTIENT(ROW(A1638)-1,3)+2)&lt;&gt;""),
SUBSTITUTE(    artwork.xlsx!$K$1&amp;": '\\n" &amp;
SUBSTITUTE(SUBSTITUTE(SUBSTITUTE(SUBSTITUTE(SUBSTITUTE(INDEX(artwork.xlsx!K:K,QUOTIENT(ROW(A1638)-1,3)+2),"'","\'"),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IF(MOD(ROW(A1638)-1,3)=2,"","")))</f>
        <v/>
      </c>
    </row>
    <row r="1644" spans="1:22" x14ac:dyDescent="0.25">
      <c r="A1644" t="str">
        <f>IF(AND(MOD(ROW(A1639)-1,3)=0,INDEX(artwork.xlsx!G:G,QUOTIENT(ROW(A1639)-1,3)+2)&lt;&gt;""),"/* "&amp;INDEX(artwork.xlsx!G:G,QUOTIENT(ROW(A1639)-1,3)+2)&amp;" */","  ")&amp;
IF(AND(INDEX(artwork.xlsx!F:F,QUOTIENT(ROW(A1639)-1,3)+2)&lt;&gt;""),"/* "&amp;INDEX(artwork.xlsx!F:F,QUOTIENT(ROW(A1639)-1,3)+2)&amp;" */","  ")&amp;IF(AND(ISERROR(MATCH("},",B1644:B$5003,0)), ISERROR(MATCH("    ];",$A$5:A1640,0))),"];","")</f>
        <v xml:space="preserve">    </v>
      </c>
      <c r="B1644" t="str">
        <f t="shared" si="56"/>
        <v>{</v>
      </c>
      <c r="C1644" s="18" t="str">
        <f>IF(AND(MOD(ROW(A1639)-1,3)=0, INDEX(artwork.xlsx!J:J,QUOTIENT(ROW(A1639)-1,3)+2)&lt;&gt;""),
     artwork.xlsx!$H$1&amp;": """ &amp;SUBSTITUTE(INDEX(artwork.xlsx!H:H,QUOTIENT(ROW(A1639)-1,3)+2)," ","") &amp;""",  " &amp;
     artwork.xlsx!$J$1&amp; ": """ &amp; INDEX(artwork.xlsx!J:J,QUOTIENT(ROW(A1639)-1,3)+2) &amp;""",  " &amp;
     artwork.xlsx!$L$1&amp; ": """ &amp; SUBSTITUTE(IF(LEFT(INDEX(artwork.xlsx!L:L,QUOTIENT(ROW(A1639)-1,3)+2),4)="http","",artwork.xlsx!$M$1) &amp; INDEX(artwork.xlsx!L:L,QUOTIENT(ROW(A1639)-1,3)+2),artwork.xlsx!$N$1,"") &amp; """,",
 IF(AND(MOD(ROW(A1639)-1,3)=1,INDEX(artwork.xlsx!J:J,QUOTIENT(ROW(A1639)-1,3)+2)&lt;&gt;""),
SUBSTITUTE(    artwork.xlsx!$K$1&amp;": '\\n" &amp;
SUBSTITUTE(SUBSTITUTE(SUBSTITUTE(SUBSTITUTE(SUBSTITUTE(INDEX(artwork.xlsx!K:K,QUOTIENT(ROW(A1639)-1,3)+2),"'","\'"),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IF(MOD(ROW(A1639)-1,3)=2,"","")))</f>
        <v>id: "stash",  frenchName: "Planque",  artwork: "http://wiki.dominionstrategy.com/images/d/df/StashArt.jpg",</v>
      </c>
    </row>
    <row r="1645" spans="1:22" ht="150" x14ac:dyDescent="0.25">
      <c r="A1645" t="str">
        <f>IF(AND(MOD(ROW(A1640)-1,3)=0,INDEX(artwork.xlsx!G:G,QUOTIENT(ROW(A1640)-1,3)+2)&lt;&gt;""),"/* "&amp;INDEX(artwork.xlsx!G:G,QUOTIENT(ROW(A1640)-1,3)+2)&amp;" */","  ")&amp;
IF(AND(INDEX(artwork.xlsx!F:F,QUOTIENT(ROW(A1640)-1,3)+2)&lt;&gt;""),"/* "&amp;INDEX(artwork.xlsx!F:F,QUOTIENT(ROW(A1640)-1,3)+2)&amp;" */","  ")&amp;IF(AND(ISERROR(MATCH("},",B1645:B$5003,0)), ISERROR(MATCH("    ];",$A$5:A1644,0))),"];","")</f>
        <v xml:space="preserve">    </v>
      </c>
      <c r="B1645" t="str">
        <f t="shared" si="56"/>
        <v/>
      </c>
      <c r="C1645" s="18" t="str">
        <f>IF(AND(MOD(ROW(A1640)-1,3)=0, INDEX(artwork.xlsx!J:J,QUOTIENT(ROW(A1640)-1,3)+2)&lt;&gt;""),
     artwork.xlsx!$H$1&amp;": """ &amp;SUBSTITUTE(INDEX(artwork.xlsx!H:H,QUOTIENT(ROW(A1640)-1,3)+2)," ","") &amp;""",  " &amp;
     artwork.xlsx!$J$1&amp; ": """ &amp; INDEX(artwork.xlsx!J:J,QUOTIENT(ROW(A1640)-1,3)+2) &amp;""",  " &amp;
     artwork.xlsx!$L$1&amp; ": """ &amp; SUBSTITUTE(IF(LEFT(INDEX(artwork.xlsx!L:L,QUOTIENT(ROW(A1640)-1,3)+2),4)="http","",artwork.xlsx!$M$1) &amp; INDEX(artwork.xlsx!L:L,QUOTIENT(ROW(A1640)-1,3)+2),artwork.xlsx!$N$1,"") &amp; """,",
 IF(AND(MOD(ROW(A1640)-1,3)=1,INDEX(artwork.xlsx!J:J,QUOTIENT(ROW(A1640)-1,3)+2)&lt;&gt;""),
SUBSTITUTE(    artwork.xlsx!$K$1&amp;": '\\n" &amp;
SUBSTITUTE(SUBSTITUTE(SUBSTITUTE(SUBSTITUTE(SUBSTITUTE(INDEX(artwork.xlsx!K:K,QUOTIENT(ROW(A1640)-1,3)+2),"'","\'"),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IF(MOD(ROW(A1640)-1,3)=2,"","")))</f>
        <v>text_html: '\
&lt;div class="card-text" style="top:55px;"&gt;\
&lt;div class="card-text-coin-icon" style="transform:scale(0.63); top:-40px; display: inline;left:103px;"&gt;\
&lt;div class="card-text-coin-text-container" style="display:inline;"&gt;\
&lt;div class="card-text-coin-text" style="color: black; display:inline; top:8px;"&gt;2&lt;/div&gt;&lt;/div&gt;&lt;/div&gt;&lt;div class="horizontal-line" style="width:200px; height:3px;margin-top:55px;"&gt;&lt;/div&gt;&lt;div style="position:relative; top:4px;"&gt;&lt;div style="line-height:16px;"&gt;\
&lt;div style="display:inline;"&gt;&lt;div style="display:inline; font-size:16px;"&gt;Lorsque vous mélangez votre défausse, &lt;/div&gt;&lt;/div&gt;&lt;br&gt;\
&lt;div style="display:inline;"&gt;&lt;div style="display:inline; font-size:16px;"&gt;vous pouvez mettre cette carte&lt;/div&gt;&lt;/div&gt;&lt;br&gt;\
&lt;div style="display:inline;"&gt;&lt;div style="display:inline; font-size:16px;"&gt;où vous voulez dans votre deck.&lt;/div&gt;&lt;/div&gt;&lt;br&gt;\
&lt;/div&gt;&lt;/div&gt;&lt;/div&gt;'</v>
      </c>
    </row>
    <row r="1646" spans="1:22" x14ac:dyDescent="0.25">
      <c r="A1646" t="str">
        <f>IF(AND(MOD(ROW(A1641)-1,3)=0,INDEX(artwork.xlsx!G:G,QUOTIENT(ROW(A1641)-1,3)+2)&lt;&gt;""),"/* "&amp;INDEX(artwork.xlsx!G:G,QUOTIENT(ROW(A1641)-1,3)+2)&amp;" */","  ")&amp;
IF(AND(INDEX(artwork.xlsx!F:F,QUOTIENT(ROW(A1641)-1,3)+2)&lt;&gt;""),"/* "&amp;INDEX(artwork.xlsx!F:F,QUOTIENT(ROW(A1641)-1,3)+2)&amp;" */","  ")&amp;IF(AND(ISERROR(MATCH("},",B1646:B$5003,0)), ISERROR(MATCH("    ];",$A$5:A1642,0))),"];","")</f>
        <v xml:space="preserve">    </v>
      </c>
      <c r="B1646" t="str">
        <f t="shared" si="56"/>
        <v>},</v>
      </c>
      <c r="C1646" s="18" t="str">
        <f>IF(AND(MOD(ROW(A1641)-1,3)=0, INDEX(artwork.xlsx!J:J,QUOTIENT(ROW(A1641)-1,3)+2)&lt;&gt;""),
     artwork.xlsx!$H$1&amp;": """ &amp;SUBSTITUTE(INDEX(artwork.xlsx!H:H,QUOTIENT(ROW(A1641)-1,3)+2)," ","") &amp;""",  " &amp;
     artwork.xlsx!$J$1&amp; ": """ &amp; INDEX(artwork.xlsx!J:J,QUOTIENT(ROW(A1641)-1,3)+2) &amp;""",  " &amp;
     artwork.xlsx!$L$1&amp; ": """ &amp; SUBSTITUTE(IF(LEFT(INDEX(artwork.xlsx!L:L,QUOTIENT(ROW(A1641)-1,3)+2),4)="http","",artwork.xlsx!$M$1) &amp; INDEX(artwork.xlsx!L:L,QUOTIENT(ROW(A1641)-1,3)+2),artwork.xlsx!$N$1,"") &amp; """,",
 IF(AND(MOD(ROW(A1641)-1,3)=1,INDEX(artwork.xlsx!J:J,QUOTIENT(ROW(A1641)-1,3)+2)&lt;&gt;""),
SUBSTITUTE(    artwork.xlsx!$K$1&amp;": '\\n" &amp;
SUBSTITUTE(SUBSTITUTE(SUBSTITUTE(SUBSTITUTE(SUBSTITUTE(INDEX(artwork.xlsx!K:K,QUOTIENT(ROW(A1641)-1,3)+2),"'","\'"),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IF(MOD(ROW(A1641)-1,3)=2,"","")))</f>
        <v/>
      </c>
    </row>
    <row r="1647" spans="1:22" x14ac:dyDescent="0.25">
      <c r="A1647" t="str">
        <f>IF(AND(MOD(ROW(A1642)-1,3)=0,INDEX(artwork.xlsx!G:G,QUOTIENT(ROW(A1642)-1,3)+2)&lt;&gt;""),"/* "&amp;INDEX(artwork.xlsx!G:G,QUOTIENT(ROW(A1642)-1,3)+2)&amp;" */","  ")&amp;
IF(AND(INDEX(artwork.xlsx!F:F,QUOTIENT(ROW(A1642)-1,3)+2)&lt;&gt;""),"/* "&amp;INDEX(artwork.xlsx!F:F,QUOTIENT(ROW(A1642)-1,3)+2)&amp;" */","  ")&amp;IF(AND(ISERROR(MATCH("},",B1647:B$5003,0)), ISERROR(MATCH("    ];",$A$5:A1643,0))),"];","")</f>
        <v xml:space="preserve">    </v>
      </c>
      <c r="B1647" t="str">
        <f t="shared" si="56"/>
        <v>{</v>
      </c>
      <c r="C1647" s="18" t="str">
        <f>IF(AND(MOD(ROW(A1642)-1,3)=0, INDEX(artwork.xlsx!J:J,QUOTIENT(ROW(A1642)-1,3)+2)&lt;&gt;""),
     artwork.xlsx!$H$1&amp;": """ &amp;SUBSTITUTE(INDEX(artwork.xlsx!H:H,QUOTIENT(ROW(A1642)-1,3)+2)," ","") &amp;""",  " &amp;
     artwork.xlsx!$J$1&amp; ": """ &amp; INDEX(artwork.xlsx!J:J,QUOTIENT(ROW(A1642)-1,3)+2) &amp;""",  " &amp;
     artwork.xlsx!$L$1&amp; ": """ &amp; SUBSTITUTE(IF(LEFT(INDEX(artwork.xlsx!L:L,QUOTIENT(ROW(A1642)-1,3)+2),4)="http","",artwork.xlsx!$M$1) &amp; INDEX(artwork.xlsx!L:L,QUOTIENT(ROW(A1642)-1,3)+2),artwork.xlsx!$N$1,"") &amp; """,",
 IF(AND(MOD(ROW(A1642)-1,3)=1,INDEX(artwork.xlsx!J:J,QUOTIENT(ROW(A1642)-1,3)+2)&lt;&gt;""),
SUBSTITUTE(    artwork.xlsx!$K$1&amp;": '\\n" &amp;
SUBSTITUTE(SUBSTITUTE(SUBSTITUTE(SUBSTITUTE(SUBSTITUTE(INDEX(artwork.xlsx!K:K,QUOTIENT(ROW(A1642)-1,3)+2),"'","\'"),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IF(MOD(ROW(A1642)-1,3)=2,"","")))</f>
        <v>id: "marchland",  frenchName: "Confins",  artwork: "http://wiki.dominionstrategy.com/images/2/24/MarchlandArt.jpg",</v>
      </c>
      <c r="J1647" t="s">
        <v>1679</v>
      </c>
      <c r="K1647" t="s">
        <v>2366</v>
      </c>
      <c r="U1647" t="str">
        <f t="shared" ref="U1647:U1649" si="57">RIGHT(LEFT(K1647,FIND(""",",K1647)-1),LEN(LEFT(K1647,FIND(""",",K1647)-1)) -LEN("id: '"))</f>
        <v>summon</v>
      </c>
      <c r="V1647" t="str">
        <f t="shared" ref="V1647:V1649" si="58">SUBSTITUTE(LEFT(RIGHT(K1648,LEN(K1648) -LEN("text_html: '")),LEN(RIGHT(K1648,LEN(K1648) -LEN("text_html: '")))-1),"\'","'")</f>
        <v>&lt;div class="landscape-text" style="top:6px;"&gt;&lt;div style="line-height:18px;"&gt;&lt;div style="display:inline;"&gt;&lt;div style="display:inline; font-size:17px;"&gt;Recevez une carte Action coûtant jusqu'à      . Mettez-la&lt;/div&gt;&lt;/div&gt;&lt;br&gt;&lt;div style="display:inline;"&gt;&lt;div style="display:inline; font-size:17px;"&gt;de côté. Dans ce cas, jouez-la au début de votre prochain tour.&lt;/div&gt;&lt;/div&gt;&lt;br&gt;&lt;/div&gt;&lt;div class="card-text-coin-icon" style="transform:scale(0.17); top:2px; display: inline;left:314px;"&gt;&lt;div class="card-text-coin-text-container" style="display:inline;"&gt;&lt;div class="card-text-coin-text" style="color: black; display:inline; top:8px;"&gt;4&lt;/div&gt;&lt;/div&gt;&lt;/div&gt;&lt;/div&gt;</v>
      </c>
    </row>
    <row r="1648" spans="1:22" ht="240" x14ac:dyDescent="0.25">
      <c r="A1648" t="str">
        <f>IF(AND(MOD(ROW(A1643)-1,3)=0,INDEX(artwork.xlsx!G:G,QUOTIENT(ROW(A1643)-1,3)+2)&lt;&gt;""),"/* "&amp;INDEX(artwork.xlsx!G:G,QUOTIENT(ROW(A1643)-1,3)+2)&amp;" */","  ")&amp;
IF(AND(INDEX(artwork.xlsx!F:F,QUOTIENT(ROW(A1643)-1,3)+2)&lt;&gt;""),"/* "&amp;INDEX(artwork.xlsx!F:F,QUOTIENT(ROW(A1643)-1,3)+2)&amp;" */","  ")&amp;IF(AND(ISERROR(MATCH("},",B1648:B$5003,0)), ISERROR(MATCH("    ];",$A$5:A1647,0))),"];","")</f>
        <v xml:space="preserve">    </v>
      </c>
      <c r="B1648" t="str">
        <f t="shared" si="56"/>
        <v/>
      </c>
      <c r="C1648" s="18" t="str">
        <f>IF(AND(MOD(ROW(A1643)-1,3)=0, INDEX(artwork.xlsx!J:J,QUOTIENT(ROW(A1643)-1,3)+2)&lt;&gt;""),
     artwork.xlsx!$H$1&amp;": """ &amp;SUBSTITUTE(INDEX(artwork.xlsx!H:H,QUOTIENT(ROW(A1643)-1,3)+2)," ","") &amp;""",  " &amp;
     artwork.xlsx!$J$1&amp; ": """ &amp; INDEX(artwork.xlsx!J:J,QUOTIENT(ROW(A1643)-1,3)+2) &amp;""",  " &amp;
     artwork.xlsx!$L$1&amp; ": """ &amp; SUBSTITUTE(IF(LEFT(INDEX(artwork.xlsx!L:L,QUOTIENT(ROW(A1643)-1,3)+2),4)="http","",artwork.xlsx!$M$1) &amp; INDEX(artwork.xlsx!L:L,QUOTIENT(ROW(A1643)-1,3)+2),artwork.xlsx!$N$1,"") &amp; """,",
 IF(AND(MOD(ROW(A1643)-1,3)=1,INDEX(artwork.xlsx!J:J,QUOTIENT(ROW(A1643)-1,3)+2)&lt;&gt;""),
SUBSTITUTE(    artwork.xlsx!$K$1&amp;": '\\n" &amp;
SUBSTITUTE(SUBSTITUTE(SUBSTITUTE(SUBSTITUTE(SUBSTITUTE(INDEX(artwork.xlsx!K:K,QUOTIENT(ROW(A1643)-1,3)+2),"'","\'"),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IF(MOD(ROW(A1643)-1,3)=2,"","")))</f>
        <v>text_html: '\
&lt;div class="card-text" style="top:05px;"&gt;&lt;div style="position:relative; top:10px;"&gt;&lt;div style="line-height:20px;"&gt;\
&lt;div style="display:inline;"&gt;&lt;div style="display:inline; font-size:18px;"&gt;Vaut         pour chaque&lt;/div&gt;&lt;/div&gt;&lt;br&gt;\
&lt;div style="display:inline;"&gt;&lt;div style="display:inline; font-size:18px;"&gt;3 cartes Victoire que vous avez.&lt;/div&gt;&lt;/div&gt;&lt;br&gt;\
&lt;/div&gt;&lt;/div&gt;\
&lt;div class="card-text-vp-icon-container" style="display:inline; transform:scale(0.2); top:10px;left:110px;"&gt;\
&lt;div class="card-text-vp-text-container"&gt;\
&lt;div class="card-text-vp-text" style="top:8px;"&gt;1&lt;/div&gt;&lt;/div&gt;\
&lt;div class="card-text-vp-icon"&gt;&lt;/div&gt;&lt;/div&gt;&lt;div class="horizontal-line" style="width:200px; height:3px; margin-top:25px;"&gt;&lt;/div&gt;&lt;div style="position:relative; top:1px;"&gt;&lt;div style="line-height:20px;"&gt;\
&lt;div style="display:inline;"&gt;&lt;div style="display:inline; font-size:18px;"&gt;Quand vous recevez ceci, &lt;div style="display: inline; font-size:20px; font-weight: bold;"&gt;+1 Achat&lt;/div&gt;,&lt;/div&gt;&lt;/div&gt;&lt;br&gt;\
&lt;div style="display:inline;"&gt;&lt;div style="display:inline; font-size:18px;"&gt;défaussez-la et recevez&lt;et défaussez autant de cartes/div&gt;&lt;/div&gt;&lt;br&gt;\
&lt;div style="display:inline;"&gt;&lt;div style="display:inline; font-size:18px;"&gt;que souhaité pour &lt;div style="display: inline; font-size:20px; font-weight: bold;"&gt;+&lt;/div&gt;       chacune.&lt;/div&gt;&lt;/div&gt;&lt;br&gt;\
&lt;/div&gt;&lt;/div&gt;\
&lt;div class="card-text-coin-icon" style="transform:scale(0.2); top:50px; display: inline;left:168px;"&gt;\
&lt;div class="card-text-coin-text-container" style="display:inline;"&gt;\
&lt;div class="card-text-coin-text" style="color: black; display:inline; top:8px;"&gt;2&lt;/div&gt;&lt;/div&gt;&lt;/div&gt;&lt;/div&gt;'</v>
      </c>
      <c r="K1648" t="s">
        <v>2367</v>
      </c>
      <c r="U1648" t="e">
        <f t="shared" si="57"/>
        <v>#VALUE!</v>
      </c>
      <c r="V1648" t="e">
        <f t="shared" si="58"/>
        <v>#VALUE!</v>
      </c>
    </row>
    <row r="1649" spans="1:22" x14ac:dyDescent="0.25">
      <c r="A1649" t="str">
        <f>IF(AND(MOD(ROW(A1644)-1,3)=0,INDEX(artwork.xlsx!G:G,QUOTIENT(ROW(A1644)-1,3)+2)&lt;&gt;""),"/* "&amp;INDEX(artwork.xlsx!G:G,QUOTIENT(ROW(A1644)-1,3)+2)&amp;" */","  ")&amp;
IF(AND(INDEX(artwork.xlsx!F:F,QUOTIENT(ROW(A1644)-1,3)+2)&lt;&gt;""),"/* "&amp;INDEX(artwork.xlsx!F:F,QUOTIENT(ROW(A1644)-1,3)+2)&amp;" */","  ")&amp;IF(AND(ISERROR(MATCH("},",B1649:B$5003,0)), ISERROR(MATCH("    ];",$A$5:A1645,0))),"];","")</f>
        <v xml:space="preserve">    </v>
      </c>
      <c r="B1649" t="str">
        <f t="shared" si="56"/>
        <v>},</v>
      </c>
      <c r="C1649" s="18" t="str">
        <f>IF(AND(MOD(ROW(A1644)-1,3)=0, INDEX(artwork.xlsx!J:J,QUOTIENT(ROW(A1644)-1,3)+2)&lt;&gt;""),
     artwork.xlsx!$H$1&amp;": """ &amp;SUBSTITUTE(INDEX(artwork.xlsx!H:H,QUOTIENT(ROW(A1644)-1,3)+2)," ","") &amp;""",  " &amp;
     artwork.xlsx!$J$1&amp; ": """ &amp; INDEX(artwork.xlsx!J:J,QUOTIENT(ROW(A1644)-1,3)+2) &amp;""",  " &amp;
     artwork.xlsx!$L$1&amp; ": """ &amp; SUBSTITUTE(IF(LEFT(INDEX(artwork.xlsx!L:L,QUOTIENT(ROW(A1644)-1,3)+2),4)="http","",artwork.xlsx!$M$1) &amp; INDEX(artwork.xlsx!L:L,QUOTIENT(ROW(A1644)-1,3)+2),artwork.xlsx!$N$1,"") &amp; """,",
 IF(AND(MOD(ROW(A1644)-1,3)=1,INDEX(artwork.xlsx!J:J,QUOTIENT(ROW(A1644)-1,3)+2)&lt;&gt;""),
SUBSTITUTE(    artwork.xlsx!$K$1&amp;": '\\n" &amp;
SUBSTITUTE(SUBSTITUTE(SUBSTITUTE(SUBSTITUTE(SUBSTITUTE(INDEX(artwork.xlsx!K:K,QUOTIENT(ROW(A1644)-1,3)+2),"'","\'"),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IF(MOD(ROW(A1644)-1,3)=2,"","")))</f>
        <v/>
      </c>
      <c r="J1649" t="s">
        <v>2088</v>
      </c>
      <c r="U1649" t="e">
        <f t="shared" si="57"/>
        <v>#VALUE!</v>
      </c>
      <c r="V1649" t="e">
        <f t="shared" si="58"/>
        <v>#VALUE!</v>
      </c>
    </row>
    <row r="1650" spans="1:22" x14ac:dyDescent="0.25">
      <c r="A1650" t="str">
        <f>IF(AND(MOD(ROW(A1645)-1,3)=0,INDEX(artwork.xlsx!G:G,QUOTIENT(ROW(A1645)-1,3)+2)&lt;&gt;""),"/* "&amp;INDEX(artwork.xlsx!G:G,QUOTIENT(ROW(A1645)-1,3)+2)&amp;" */","  ")&amp;
IF(AND(INDEX(artwork.xlsx!F:F,QUOTIENT(ROW(A1645)-1,3)+2)&lt;&gt;""),"/* "&amp;INDEX(artwork.xlsx!F:F,QUOTIENT(ROW(A1645)-1,3)+2)&amp;" */","  ")&amp;IF(AND(ISERROR(MATCH("},",B1650:B$5003,0)), ISERROR(MATCH("    ];",$A$5:A1646,0))),"];","")</f>
        <v xml:space="preserve">    </v>
      </c>
      <c r="B1650" t="str">
        <f t="shared" si="56"/>
        <v>{</v>
      </c>
      <c r="C1650" s="18" t="str">
        <f>IF(AND(MOD(ROW(A1645)-1,3)=0, INDEX(artwork.xlsx!J:J,QUOTIENT(ROW(A1645)-1,3)+2)&lt;&gt;""),
     artwork.xlsx!$H$1&amp;": """ &amp;SUBSTITUTE(INDEX(artwork.xlsx!H:H,QUOTIENT(ROW(A1645)-1,3)+2)," ","") &amp;""",  " &amp;
     artwork.xlsx!$J$1&amp; ": """ &amp; INDEX(artwork.xlsx!J:J,QUOTIENT(ROW(A1645)-1,3)+2) &amp;""",  " &amp;
     artwork.xlsx!$L$1&amp; ": """ &amp; SUBSTITUTE(IF(LEFT(INDEX(artwork.xlsx!L:L,QUOTIENT(ROW(A1645)-1,3)+2),4)="http","",artwork.xlsx!$M$1) &amp; INDEX(artwork.xlsx!L:L,QUOTIENT(ROW(A1645)-1,3)+2),artwork.xlsx!$N$1,"") &amp; """,",
 IF(AND(MOD(ROW(A1645)-1,3)=1,INDEX(artwork.xlsx!J:J,QUOTIENT(ROW(A1645)-1,3)+2)&lt;&gt;""),
SUBSTITUTE(    artwork.xlsx!$K$1&amp;": '\\n" &amp;
SUBSTITUTE(SUBSTITUTE(SUBSTITUTE(SUBSTITUTE(SUBSTITUTE(INDEX(artwork.xlsx!K:K,QUOTIENT(ROW(A1645)-1,3)+2),"'","\'"),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IF(MOD(ROW(A1645)-1,3)=2,"","")))</f>
        <v>id: "saunaavanto",  frenchName: "Sauna/Trou dans la glace",  artwork: "http://wiki.dominionstrategy.com/images/9/99/Sauna_AvantoArt.jpg",</v>
      </c>
    </row>
    <row r="1651" spans="1:22" ht="120" x14ac:dyDescent="0.25">
      <c r="A1651" t="str">
        <f>IF(AND(MOD(ROW(A1646)-1,3)=0,INDEX(artwork.xlsx!G:G,QUOTIENT(ROW(A1646)-1,3)+2)&lt;&gt;""),"/* "&amp;INDEX(artwork.xlsx!G:G,QUOTIENT(ROW(A1646)-1,3)+2)&amp;" */","  ")&amp;
IF(AND(INDEX(artwork.xlsx!F:F,QUOTIENT(ROW(A1646)-1,3)+2)&lt;&gt;""),"/* "&amp;INDEX(artwork.xlsx!F:F,QUOTIENT(ROW(A1646)-1,3)+2)&amp;" */","  ")&amp;IF(AND(ISERROR(MATCH("},",B1651:B$5003,0)), ISERROR(MATCH("    ];",$A$5:A1650,0))),"];","")</f>
        <v xml:space="preserve">    </v>
      </c>
      <c r="B1651" t="str">
        <f t="shared" si="56"/>
        <v/>
      </c>
      <c r="C1651" s="18" t="str">
        <f>IF(AND(MOD(ROW(A1646)-1,3)=0, INDEX(artwork.xlsx!J:J,QUOTIENT(ROW(A1646)-1,3)+2)&lt;&gt;""),
     artwork.xlsx!$H$1&amp;": """ &amp;SUBSTITUTE(INDEX(artwork.xlsx!H:H,QUOTIENT(ROW(A1646)-1,3)+2)," ","") &amp;""",  " &amp;
     artwork.xlsx!$J$1&amp; ": """ &amp; INDEX(artwork.xlsx!J:J,QUOTIENT(ROW(A1646)-1,3)+2) &amp;""",  " &amp;
     artwork.xlsx!$L$1&amp; ": """ &amp; SUBSTITUTE(IF(LEFT(INDEX(artwork.xlsx!L:L,QUOTIENT(ROW(A1646)-1,3)+2),4)="http","",artwork.xlsx!$M$1) &amp; INDEX(artwork.xlsx!L:L,QUOTIENT(ROW(A1646)-1,3)+2),artwork.xlsx!$N$1,"") &amp; """,",
 IF(AND(MOD(ROW(A1646)-1,3)=1,INDEX(artwork.xlsx!J:J,QUOTIENT(ROW(A1646)-1,3)+2)&lt;&gt;""),
SUBSTITUTE(    artwork.xlsx!$K$1&amp;": '\\n" &amp;
SUBSTITUTE(SUBSTITUTE(SUBSTITUTE(SUBSTITUTE(SUBSTITUTE(INDEX(artwork.xlsx!K:K,QUOTIENT(ROW(A1646)-1,3)+2),"'","\'"),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IF(MOD(ROW(A1646)-1,3)=2,"","")))</f>
        <v>text_html: '\
&lt;div class="card-text" style="top:29px;"&gt;&lt;div style="position:relative; top:-2px;"&gt;&lt;div style="line-height:19px;"&gt;\
&lt;div style="display:inline;"&gt;&lt;div style="display:inline; font-size:19px;"&gt;Cette pile démarre la partie avec&lt;/div&gt;&lt;/div&gt;&lt;br&gt;\
&lt;div style="display:inline;"&gt;&lt;div style="display:inline; font-size:19px;"&gt;5 cartes &lt;b&gt;Sauna&lt;/b&gt; au dessus, puis&lt;/div&gt;&lt;/div&gt;&lt;br&gt;\
&lt;div style="display:inline;"&gt;&lt;div style="display:inline; font-size:19px;"&gt;5 cartes &lt;b&gt;Trou dans la glace&lt;/b&gt;. &lt;/div&gt;&lt;/div&gt;&lt;br&gt;\
&lt;div style="display:inline;"&gt;&lt;div style="display:inline; font-size:19px;"&gt;Seule la carte du dessus de la pile&lt;/div&gt;&lt;/div&gt;&lt;br&gt;\
&lt;div style="display:inline;"&gt;&lt;div style="display:inline; font-size:19px;"&gt;peut être achetée ou reçue.&lt;/div&gt;&lt;/div&gt;&lt;br&gt;\
&lt;/div&gt;&lt;/div&gt;&lt;/div&gt;'</v>
      </c>
    </row>
    <row r="1652" spans="1:22" x14ac:dyDescent="0.25">
      <c r="A1652" t="str">
        <f>IF(AND(MOD(ROW(A1647)-1,3)=0,INDEX(artwork.xlsx!G:G,QUOTIENT(ROW(A1647)-1,3)+2)&lt;&gt;""),"/* "&amp;INDEX(artwork.xlsx!G:G,QUOTIENT(ROW(A1647)-1,3)+2)&amp;" */","  ")&amp;
IF(AND(INDEX(artwork.xlsx!F:F,QUOTIENT(ROW(A1647)-1,3)+2)&lt;&gt;""),"/* "&amp;INDEX(artwork.xlsx!F:F,QUOTIENT(ROW(A1647)-1,3)+2)&amp;" */","  ")&amp;IF(AND(ISERROR(MATCH("},",B1652:B$5003,0)), ISERROR(MATCH("    ];",$A$5:A1648,0))),"];","")</f>
        <v xml:space="preserve">    </v>
      </c>
      <c r="B1652" t="str">
        <f t="shared" si="56"/>
        <v>},</v>
      </c>
      <c r="C1652" s="18" t="str">
        <f>IF(AND(MOD(ROW(A1647)-1,3)=0, INDEX(artwork.xlsx!J:J,QUOTIENT(ROW(A1647)-1,3)+2)&lt;&gt;""),
     artwork.xlsx!$H$1&amp;": """ &amp;SUBSTITUTE(INDEX(artwork.xlsx!H:H,QUOTIENT(ROW(A1647)-1,3)+2)," ","") &amp;""",  " &amp;
     artwork.xlsx!$J$1&amp; ": """ &amp; INDEX(artwork.xlsx!J:J,QUOTIENT(ROW(A1647)-1,3)+2) &amp;""",  " &amp;
     artwork.xlsx!$L$1&amp; ": """ &amp; SUBSTITUTE(IF(LEFT(INDEX(artwork.xlsx!L:L,QUOTIENT(ROW(A1647)-1,3)+2),4)="http","",artwork.xlsx!$M$1) &amp; INDEX(artwork.xlsx!L:L,QUOTIENT(ROW(A1647)-1,3)+2),artwork.xlsx!$N$1,"") &amp; """,",
 IF(AND(MOD(ROW(A1647)-1,3)=1,INDEX(artwork.xlsx!J:J,QUOTIENT(ROW(A1647)-1,3)+2)&lt;&gt;""),
SUBSTITUTE(    artwork.xlsx!$K$1&amp;": '\\n" &amp;
SUBSTITUTE(SUBSTITUTE(SUBSTITUTE(SUBSTITUTE(SUBSTITUTE(INDEX(artwork.xlsx!K:K,QUOTIENT(ROW(A1647)-1,3)+2),"'","\'"),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IF(MOD(ROW(A1647)-1,3)=2,"","")))</f>
        <v/>
      </c>
    </row>
    <row r="1653" spans="1:22" x14ac:dyDescent="0.25">
      <c r="A1653" t="str">
        <f>IF(AND(MOD(ROW(A1648)-1,3)=0,INDEX(artwork.xlsx!G:G,QUOTIENT(ROW(A1648)-1,3)+2)&lt;&gt;""),"/* "&amp;INDEX(artwork.xlsx!G:G,QUOTIENT(ROW(A1648)-1,3)+2)&amp;" */","  ")&amp;
IF(AND(INDEX(artwork.xlsx!F:F,QUOTIENT(ROW(A1648)-1,3)+2)&lt;&gt;""),"/* "&amp;INDEX(artwork.xlsx!F:F,QUOTIENT(ROW(A1648)-1,3)+2)&amp;" */","  ")&amp;IF(AND(ISERROR(MATCH("},",B1653:B$5003,0)), ISERROR(MATCH("    ];",$A$5:A1649,0))),"];","")</f>
        <v xml:space="preserve">  /* landscape */</v>
      </c>
      <c r="B1653" t="str">
        <f t="shared" si="56"/>
        <v>{</v>
      </c>
      <c r="C1653" s="18" t="str">
        <f>IF(AND(MOD(ROW(A1648)-1,3)=0, INDEX(artwork.xlsx!J:J,QUOTIENT(ROW(A1648)-1,3)+2)&lt;&gt;""),
     artwork.xlsx!$H$1&amp;": """ &amp;SUBSTITUTE(INDEX(artwork.xlsx!H:H,QUOTIENT(ROW(A1648)-1,3)+2)," ","") &amp;""",  " &amp;
     artwork.xlsx!$J$1&amp; ": """ &amp; INDEX(artwork.xlsx!J:J,QUOTIENT(ROW(A1648)-1,3)+2) &amp;""",  " &amp;
     artwork.xlsx!$L$1&amp; ": """ &amp; SUBSTITUTE(IF(LEFT(INDEX(artwork.xlsx!L:L,QUOTIENT(ROW(A1648)-1,3)+2),4)="http","",artwork.xlsx!$M$1) &amp; INDEX(artwork.xlsx!L:L,QUOTIENT(ROW(A1648)-1,3)+2),artwork.xlsx!$N$1,"") &amp; """,",
 IF(AND(MOD(ROW(A1648)-1,3)=1,INDEX(artwork.xlsx!J:J,QUOTIENT(ROW(A1648)-1,3)+2)&lt;&gt;""),
SUBSTITUTE(    artwork.xlsx!$K$1&amp;": '\\n" &amp;
SUBSTITUTE(SUBSTITUTE(SUBSTITUTE(SUBSTITUTE(SUBSTITUTE(INDEX(artwork.xlsx!K:K,QUOTIENT(ROW(A1648)-1,3)+2),"'","\'"),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IF(MOD(ROW(A1648)-1,3)=2,"","")))</f>
        <v>id: "summon",  frenchName: "Convocation",  artwork: "http://wiki.dominionstrategy.com/images/a/ad/SummonArt.jpg",</v>
      </c>
    </row>
    <row r="1654" spans="1:22" ht="120" x14ac:dyDescent="0.25">
      <c r="A1654" t="str">
        <f>IF(AND(MOD(ROW(A1649)-1,3)=0,INDEX(artwork.xlsx!G:G,QUOTIENT(ROW(A1649)-1,3)+2)&lt;&gt;""),"/* "&amp;INDEX(artwork.xlsx!G:G,QUOTIENT(ROW(A1649)-1,3)+2)&amp;" */","  ")&amp;
IF(AND(INDEX(artwork.xlsx!F:F,QUOTIENT(ROW(A1649)-1,3)+2)&lt;&gt;""),"/* "&amp;INDEX(artwork.xlsx!F:F,QUOTIENT(ROW(A1649)-1,3)+2)&amp;" */","  ")&amp;IF(AND(ISERROR(MATCH("},",B1654:B$5003,0)), ISERROR(MATCH("    ];",$A$5:A1653,0))),"];","")</f>
        <v xml:space="preserve">  /* landscape */</v>
      </c>
      <c r="B1654" t="str">
        <f t="shared" si="56"/>
        <v/>
      </c>
      <c r="C1654" s="18" t="str">
        <f>IF(AND(MOD(ROW(A1649)-1,3)=0, INDEX(artwork.xlsx!J:J,QUOTIENT(ROW(A1649)-1,3)+2)&lt;&gt;""),
     artwork.xlsx!$H$1&amp;": """ &amp;SUBSTITUTE(INDEX(artwork.xlsx!H:H,QUOTIENT(ROW(A1649)-1,3)+2)," ","") &amp;""",  " &amp;
     artwork.xlsx!$J$1&amp; ": """ &amp; INDEX(artwork.xlsx!J:J,QUOTIENT(ROW(A1649)-1,3)+2) &amp;""",  " &amp;
     artwork.xlsx!$L$1&amp; ": """ &amp; SUBSTITUTE(IF(LEFT(INDEX(artwork.xlsx!L:L,QUOTIENT(ROW(A1649)-1,3)+2),4)="http","",artwork.xlsx!$M$1) &amp; INDEX(artwork.xlsx!L:L,QUOTIENT(ROW(A1649)-1,3)+2),artwork.xlsx!$N$1,"") &amp; """,",
 IF(AND(MOD(ROW(A1649)-1,3)=1,INDEX(artwork.xlsx!J:J,QUOTIENT(ROW(A1649)-1,3)+2)&lt;&gt;""),
SUBSTITUTE(    artwork.xlsx!$K$1&amp;": '\\n" &amp;
SUBSTITUTE(SUBSTITUTE(SUBSTITUTE(SUBSTITUTE(SUBSTITUTE(INDEX(artwork.xlsx!K:K,QUOTIENT(ROW(A1649)-1,3)+2),"'","\'"),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IF(MOD(ROW(A1649)-1,3)=2,"","")))</f>
        <v>text_html: '\
&lt;div class="landscape-text" style="top:6px;"&gt;&lt;div style="line-height:18px;"&gt;\
&lt;div style="display:inline;"&gt;&lt;div style="display:inline; font-size:17px;"&gt;Recevez une carte Action coûtant jusqu\'à      . Mettez-la&lt;/div&gt;&lt;/div&gt;&lt;br&gt;\
&lt;div style="display:inline;"&gt;&lt;div style="display:inline; font-size:17px;"&gt;de côté. Dans ce cas, jouez-la au début de votre prochain tour.&lt;/div&gt;&lt;/div&gt;&lt;br&gt;\
&lt;/div&gt;\
&lt;div class="card-text-coin-icon" style="transform:scale(0.17); top:2px; display: inline;left:314px;"&gt;\
&lt;div class="card-text-coin-text-container" style="display:inline;"&gt;\
&lt;div class="card-text-coin-text" style="color: black; display:inline; top:8px;"&gt;4&lt;/div&gt;&lt;/div&gt;&lt;/div&gt;&lt;/div&gt;'</v>
      </c>
    </row>
    <row r="1655" spans="1:22" x14ac:dyDescent="0.25">
      <c r="A1655" t="str">
        <f>IF(AND(MOD(ROW(A1650)-1,3)=0,INDEX(artwork.xlsx!G:G,QUOTIENT(ROW(A1650)-1,3)+2)&lt;&gt;""),"/* "&amp;INDEX(artwork.xlsx!G:G,QUOTIENT(ROW(A1650)-1,3)+2)&amp;" */","  ")&amp;
IF(AND(INDEX(artwork.xlsx!F:F,QUOTIENT(ROW(A1650)-1,3)+2)&lt;&gt;""),"/* "&amp;INDEX(artwork.xlsx!F:F,QUOTIENT(ROW(A1650)-1,3)+2)&amp;" */","  ")&amp;IF(AND(ISERROR(MATCH("},",B1655:B$5003,0)), ISERROR(MATCH("    ];",$A$5:A1651,0))),"];","")</f>
        <v xml:space="preserve">  /* landscape */</v>
      </c>
      <c r="B1655" t="str">
        <f t="shared" si="56"/>
        <v>},</v>
      </c>
      <c r="C1655" s="18" t="str">
        <f>IF(AND(MOD(ROW(A1650)-1,3)=0, INDEX(artwork.xlsx!J:J,QUOTIENT(ROW(A1650)-1,3)+2)&lt;&gt;""),
     artwork.xlsx!$H$1&amp;": """ &amp;SUBSTITUTE(INDEX(artwork.xlsx!H:H,QUOTIENT(ROW(A1650)-1,3)+2)," ","") &amp;""",  " &amp;
     artwork.xlsx!$J$1&amp; ": """ &amp; INDEX(artwork.xlsx!J:J,QUOTIENT(ROW(A1650)-1,3)+2) &amp;""",  " &amp;
     artwork.xlsx!$L$1&amp; ": """ &amp; SUBSTITUTE(IF(LEFT(INDEX(artwork.xlsx!L:L,QUOTIENT(ROW(A1650)-1,3)+2),4)="http","",artwork.xlsx!$M$1) &amp; INDEX(artwork.xlsx!L:L,QUOTIENT(ROW(A1650)-1,3)+2),artwork.xlsx!$N$1,"") &amp; """,",
 IF(AND(MOD(ROW(A1650)-1,3)=1,INDEX(artwork.xlsx!J:J,QUOTIENT(ROW(A1650)-1,3)+2)&lt;&gt;""),
SUBSTITUTE(    artwork.xlsx!$K$1&amp;": '\\n" &amp;
SUBSTITUTE(SUBSTITUTE(SUBSTITUTE(SUBSTITUTE(SUBSTITUTE(INDEX(artwork.xlsx!K:K,QUOTIENT(ROW(A1650)-1,3)+2),"'","\'"),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IF(MOD(ROW(A1650)-1,3)=2,"","")))</f>
        <v/>
      </c>
    </row>
    <row r="1656" spans="1:22" x14ac:dyDescent="0.25">
      <c r="A1656" t="str">
        <f>IF(AND(MOD(ROW(A1651)-1,3)=0,INDEX(artwork.xlsx!G:G,QUOTIENT(ROW(A1651)-1,3)+2)&lt;&gt;""),"/* "&amp;INDEX(artwork.xlsx!G:G,QUOTIENT(ROW(A1651)-1,3)+2)&amp;" */","  ")&amp;
IF(AND(INDEX(artwork.xlsx!F:F,QUOTIENT(ROW(A1651)-1,3)+2)&lt;&gt;""),"/* "&amp;INDEX(artwork.xlsx!F:F,QUOTIENT(ROW(A1651)-1,3)+2)&amp;" */","  ")&amp;IF(AND(ISERROR(MATCH("},",B1656:B$5003,0)), ISERROR(MATCH("    ];",$A$5:A1652,0))),"];","")</f>
        <v xml:space="preserve">/* Ménagerie */  </v>
      </c>
      <c r="B1656" t="str">
        <f t="shared" si="56"/>
        <v>{</v>
      </c>
      <c r="C1656" s="18" t="str">
        <f>IF(AND(MOD(ROW(A1651)-1,3)=0, INDEX(artwork.xlsx!J:J,QUOTIENT(ROW(A1651)-1,3)+2)&lt;&gt;""),
     artwork.xlsx!$H$1&amp;": """ &amp;SUBSTITUTE(INDEX(artwork.xlsx!H:H,QUOTIENT(ROW(A1651)-1,3)+2)," ","") &amp;""",  " &amp;
     artwork.xlsx!$J$1&amp; ": """ &amp; INDEX(artwork.xlsx!J:J,QUOTIENT(ROW(A1651)-1,3)+2) &amp;""",  " &amp;
     artwork.xlsx!$L$1&amp; ": """ &amp; SUBSTITUTE(IF(LEFT(INDEX(artwork.xlsx!L:L,QUOTIENT(ROW(A1651)-1,3)+2),4)="http","",artwork.xlsx!$M$1) &amp; INDEX(artwork.xlsx!L:L,QUOTIENT(ROW(A1651)-1,3)+2),artwork.xlsx!$N$1,"") &amp; """,",
 IF(AND(MOD(ROW(A1651)-1,3)=1,INDEX(artwork.xlsx!J:J,QUOTIENT(ROW(A1651)-1,3)+2)&lt;&gt;""),
SUBSTITUTE(    artwork.xlsx!$K$1&amp;": '\\n" &amp;
SUBSTITUTE(SUBSTITUTE(SUBSTITUTE(SUBSTITUTE(SUBSTITUTE(INDEX(artwork.xlsx!K:K,QUOTIENT(ROW(A1651)-1,3)+2),"'","\'"),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IF(MOD(ROW(A1651)-1,3)=2,"","")))</f>
        <v>id: "horse",  frenchName: "Cheval",  artwork: "http://wiki.dominionstrategy.com/images/4/41/HorseArt.jpg",</v>
      </c>
    </row>
    <row r="1657" spans="1:22" ht="135" x14ac:dyDescent="0.25">
      <c r="A1657" t="str">
        <f>IF(AND(MOD(ROW(A1652)-1,3)=0,INDEX(artwork.xlsx!G:G,QUOTIENT(ROW(A1652)-1,3)+2)&lt;&gt;""),"/* "&amp;INDEX(artwork.xlsx!G:G,QUOTIENT(ROW(A1652)-1,3)+2)&amp;" */","  ")&amp;
IF(AND(INDEX(artwork.xlsx!F:F,QUOTIENT(ROW(A1652)-1,3)+2)&lt;&gt;""),"/* "&amp;INDEX(artwork.xlsx!F:F,QUOTIENT(ROW(A1652)-1,3)+2)&amp;" */","  ")&amp;IF(AND(ISERROR(MATCH("},",B1657:B$5003,0)), ISERROR(MATCH("    ];",$A$5:A1656,0))),"];","")</f>
        <v xml:space="preserve">    </v>
      </c>
      <c r="B1657" t="str">
        <f t="shared" si="56"/>
        <v/>
      </c>
      <c r="C1657" s="18" t="str">
        <f>IF(AND(MOD(ROW(A1652)-1,3)=0, INDEX(artwork.xlsx!J:J,QUOTIENT(ROW(A1652)-1,3)+2)&lt;&gt;""),
     artwork.xlsx!$H$1&amp;": """ &amp;SUBSTITUTE(INDEX(artwork.xlsx!H:H,QUOTIENT(ROW(A1652)-1,3)+2)," ","") &amp;""",  " &amp;
     artwork.xlsx!$J$1&amp; ": """ &amp; INDEX(artwork.xlsx!J:J,QUOTIENT(ROW(A1652)-1,3)+2) &amp;""",  " &amp;
     artwork.xlsx!$L$1&amp; ": """ &amp; SUBSTITUTE(IF(LEFT(INDEX(artwork.xlsx!L:L,QUOTIENT(ROW(A1652)-1,3)+2),4)="http","",artwork.xlsx!$M$1) &amp; INDEX(artwork.xlsx!L:L,QUOTIENT(ROW(A1652)-1,3)+2),artwork.xlsx!$N$1,"") &amp; """,",
 IF(AND(MOD(ROW(A1652)-1,3)=1,INDEX(artwork.xlsx!J:J,QUOTIENT(ROW(A1652)-1,3)+2)&lt;&gt;""),
SUBSTITUTE(    artwork.xlsx!$K$1&amp;": '\\n" &amp;
SUBSTITUTE(SUBSTITUTE(SUBSTITUTE(SUBSTITUTE(SUBSTITUTE(INDEX(artwork.xlsx!K:K,QUOTIENT(ROW(A1652)-1,3)+2),"'","\'"),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IF(MOD(ROW(A1652)-1,3)=2,"","")))</f>
        <v>text_html: '\
&lt;div class="card-text" style="top:20px;"&gt;&lt;div style="position:relative; top:undefinedpx;"&gt;&lt;div style="font-weight: bold;"&gt;&lt;div style="line-height:28px;"&gt;\
&lt;div style="display:inline;"&gt;&lt;div style="display:inline; font-size:28px;"&gt;+2 Cartes&lt;/div&gt;&lt;/div&gt;&lt;br&gt;\
&lt;div style="display:inline;"&gt;&lt;div style="display:inline; font-size:28px;"&gt;+1 Action&lt;/div&gt;&lt;/div&gt;&lt;br&gt;\
&lt;/div&gt;&lt;/div&gt;&lt;/div&gt;&lt;div style="position:relative; top:10px;"&gt;&lt;div style="line-height:20px;"&gt;\
&lt;div style="display:inline;"&gt;&lt;div style="display:inline; font-size:20px;"&gt;Retournez cette carte&lt;/div&gt;&lt;/div&gt;&lt;br&gt;\
&lt;div style="display:inline;"&gt;&lt;div style="display:inline; font-size:20px;"&gt;sur la pile des Chevaux.&lt;/div&gt;&lt;/div&gt;&lt;br&gt;\
&lt;div style="display:inline;"&gt;&lt;div style="display:inline; font-size:20px;"&gt;&lt;div style="display: inline; font-style: italic;"&gt;(Ne fait pas partie de la réserve)&lt;/div&gt;&lt;/div&gt;&lt;/div&gt;&lt;br&gt;\
&lt;/div&gt;&lt;/div&gt;&lt;/div&gt;'</v>
      </c>
    </row>
    <row r="1658" spans="1:22" x14ac:dyDescent="0.25">
      <c r="A1658" t="str">
        <f>IF(AND(MOD(ROW(A1653)-1,3)=0,INDEX(artwork.xlsx!G:G,QUOTIENT(ROW(A1653)-1,3)+2)&lt;&gt;""),"/* "&amp;INDEX(artwork.xlsx!G:G,QUOTIENT(ROW(A1653)-1,3)+2)&amp;" */","  ")&amp;
IF(AND(INDEX(artwork.xlsx!F:F,QUOTIENT(ROW(A1653)-1,3)+2)&lt;&gt;""),"/* "&amp;INDEX(artwork.xlsx!F:F,QUOTIENT(ROW(A1653)-1,3)+2)&amp;" */","  ")&amp;IF(AND(ISERROR(MATCH("},",B1658:B$5003,0)), ISERROR(MATCH("    ];",$A$5:A1654,0))),"];","")</f>
        <v xml:space="preserve">    </v>
      </c>
      <c r="B1658" t="str">
        <f t="shared" si="56"/>
        <v>},</v>
      </c>
      <c r="C1658" s="18" t="str">
        <f>IF(AND(MOD(ROW(A1653)-1,3)=0, INDEX(artwork.xlsx!J:J,QUOTIENT(ROW(A1653)-1,3)+2)&lt;&gt;""),
     artwork.xlsx!$H$1&amp;": """ &amp;SUBSTITUTE(INDEX(artwork.xlsx!H:H,QUOTIENT(ROW(A1653)-1,3)+2)," ","") &amp;""",  " &amp;
     artwork.xlsx!$J$1&amp; ": """ &amp; INDEX(artwork.xlsx!J:J,QUOTIENT(ROW(A1653)-1,3)+2) &amp;""",  " &amp;
     artwork.xlsx!$L$1&amp; ": """ &amp; SUBSTITUTE(IF(LEFT(INDEX(artwork.xlsx!L:L,QUOTIENT(ROW(A1653)-1,3)+2),4)="http","",artwork.xlsx!$M$1) &amp; INDEX(artwork.xlsx!L:L,QUOTIENT(ROW(A1653)-1,3)+2),artwork.xlsx!$N$1,"") &amp; """,",
 IF(AND(MOD(ROW(A1653)-1,3)=1,INDEX(artwork.xlsx!J:J,QUOTIENT(ROW(A1653)-1,3)+2)&lt;&gt;""),
SUBSTITUTE(    artwork.xlsx!$K$1&amp;": '\\n" &amp;
SUBSTITUTE(SUBSTITUTE(SUBSTITUTE(SUBSTITUTE(SUBSTITUTE(INDEX(artwork.xlsx!K:K,QUOTIENT(ROW(A1653)-1,3)+2),"'","\'"),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IF(MOD(ROW(A1653)-1,3)=2,"","")))</f>
        <v/>
      </c>
    </row>
    <row r="1659" spans="1:22" x14ac:dyDescent="0.25">
      <c r="A1659" t="str">
        <f>IF(AND(MOD(ROW(A1654)-1,3)=0,INDEX(artwork.xlsx!G:G,QUOTIENT(ROW(A1654)-1,3)+2)&lt;&gt;""),"/* "&amp;INDEX(artwork.xlsx!G:G,QUOTIENT(ROW(A1654)-1,3)+2)&amp;" */","  ")&amp;
IF(AND(INDEX(artwork.xlsx!F:F,QUOTIENT(ROW(A1654)-1,3)+2)&lt;&gt;""),"/* "&amp;INDEX(artwork.xlsx!F:F,QUOTIENT(ROW(A1654)-1,3)+2)&amp;" */","  ")&amp;IF(AND(ISERROR(MATCH("},",B1659:B$5003,0)), ISERROR(MATCH("    ];",$A$5:A1655,0))),"];","")</f>
        <v xml:space="preserve">    </v>
      </c>
      <c r="B1659" t="str">
        <f t="shared" si="56"/>
        <v>{</v>
      </c>
      <c r="C1659" s="18" t="str">
        <f>IF(AND(MOD(ROW(A1654)-1,3)=0, INDEX(artwork.xlsx!J:J,QUOTIENT(ROW(A1654)-1,3)+2)&lt;&gt;""),
     artwork.xlsx!$H$1&amp;": """ &amp;SUBSTITUTE(INDEX(artwork.xlsx!H:H,QUOTIENT(ROW(A1654)-1,3)+2)," ","") &amp;""",  " &amp;
     artwork.xlsx!$J$1&amp; ": """ &amp; INDEX(artwork.xlsx!J:J,QUOTIENT(ROW(A1654)-1,3)+2) &amp;""",  " &amp;
     artwork.xlsx!$L$1&amp; ": """ &amp; SUBSTITUTE(IF(LEFT(INDEX(artwork.xlsx!L:L,QUOTIENT(ROW(A1654)-1,3)+2),4)="http","",artwork.xlsx!$M$1) &amp; INDEX(artwork.xlsx!L:L,QUOTIENT(ROW(A1654)-1,3)+2),artwork.xlsx!$N$1,"") &amp; """,",
 IF(AND(MOD(ROW(A1654)-1,3)=1,INDEX(artwork.xlsx!J:J,QUOTIENT(ROW(A1654)-1,3)+2)&lt;&gt;""),
SUBSTITUTE(    artwork.xlsx!$K$1&amp;": '\\n" &amp;
SUBSTITUTE(SUBSTITUTE(SUBSTITUTE(SUBSTITUTE(SUBSTITUTE(INDEX(artwork.xlsx!K:K,QUOTIENT(ROW(A1654)-1,3)+2),"'","\'"),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IF(MOD(ROW(A1654)-1,3)=2,"","")))</f>
        <v>id: "blackcat",  frenchName: "Chat noir",  artwork: "http://wiki.dominionstrategy.com/images/1/15/Black_CatArt.jpg",</v>
      </c>
    </row>
    <row r="1660" spans="1:22" ht="165" x14ac:dyDescent="0.25">
      <c r="A1660" t="str">
        <f>IF(AND(MOD(ROW(A1655)-1,3)=0,INDEX(artwork.xlsx!G:G,QUOTIENT(ROW(A1655)-1,3)+2)&lt;&gt;""),"/* "&amp;INDEX(artwork.xlsx!G:G,QUOTIENT(ROW(A1655)-1,3)+2)&amp;" */","  ")&amp;
IF(AND(INDEX(artwork.xlsx!F:F,QUOTIENT(ROW(A1655)-1,3)+2)&lt;&gt;""),"/* "&amp;INDEX(artwork.xlsx!F:F,QUOTIENT(ROW(A1655)-1,3)+2)&amp;" */","  ")&amp;IF(AND(ISERROR(MATCH("},",B1660:B$5003,0)), ISERROR(MATCH("    ];",$A$5:A1659,0))),"];","")</f>
        <v xml:space="preserve">    </v>
      </c>
      <c r="B1660" t="str">
        <f t="shared" si="56"/>
        <v/>
      </c>
      <c r="C1660" s="18" t="str">
        <f>IF(AND(MOD(ROW(A1655)-1,3)=0, INDEX(artwork.xlsx!J:J,QUOTIENT(ROW(A1655)-1,3)+2)&lt;&gt;""),
     artwork.xlsx!$H$1&amp;": """ &amp;SUBSTITUTE(INDEX(artwork.xlsx!H:H,QUOTIENT(ROW(A1655)-1,3)+2)," ","") &amp;""",  " &amp;
     artwork.xlsx!$J$1&amp; ": """ &amp; INDEX(artwork.xlsx!J:J,QUOTIENT(ROW(A1655)-1,3)+2) &amp;""",  " &amp;
     artwork.xlsx!$L$1&amp; ": """ &amp; SUBSTITUTE(IF(LEFT(INDEX(artwork.xlsx!L:L,QUOTIENT(ROW(A1655)-1,3)+2),4)="http","",artwork.xlsx!$M$1) &amp; INDEX(artwork.xlsx!L:L,QUOTIENT(ROW(A1655)-1,3)+2),artwork.xlsx!$N$1,"") &amp; """,",
 IF(AND(MOD(ROW(A1655)-1,3)=1,INDEX(artwork.xlsx!J:J,QUOTIENT(ROW(A1655)-1,3)+2)&lt;&gt;""),
SUBSTITUTE(    artwork.xlsx!$K$1&amp;": '\\n" &amp;
SUBSTITUTE(SUBSTITUTE(SUBSTITUTE(SUBSTITUTE(SUBSTITUTE(INDEX(artwork.xlsx!K:K,QUOTIENT(ROW(A1655)-1,3)+2),"'","\'"),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IF(MOD(ROW(A1655)-1,3)=2,"","")))</f>
        <v>text_html: '\
&lt;div class="card-text" style="top:10px;"&gt;&lt;div style="position:relative; top:undefinedpx;"&gt;&lt;div style="font-weight: bold;"&gt;&lt;div style="line-height:28px;"&gt;\
&lt;div style="display:inline;"&gt;&lt;div style="display:inline; font-size:28px;"&gt;+2 Cartes&lt;/div&gt;&lt;/div&gt;&lt;br&gt;\
&lt;/div&gt;&lt;/div&gt;&lt;div style="line-height:18px;"&gt;\
&lt;div style="display:inline;"&gt;&lt;div style="display:inline; font-size:18px;"&gt;Si ce n\'est pas votre tour, tous vos&lt;/div&gt;&lt;/div&gt;&lt;br&gt;\
&lt;div style="display:inline;"&gt;&lt;div style="display:inline; font-size:18px;"&gt;adversaires reçoivent une Malédiction.&lt;/div&gt;&lt;/div&gt;&lt;br&gt;\
&lt;/div&gt;&lt;div class="horizontal-line" style="width:200px; height:3px;margin-top:10px;"&gt;&lt;/div&gt;&lt;div style="position:relative; top:5px;"&gt;&lt;div style="line-height:20px;"&gt;\
&lt;div style="display:inline;"&gt;&lt;div style="display:inline; font-size:20px;"&gt;Quand un adversaire reçoit une&lt;/div&gt;&lt;/div&gt;&lt;br&gt;\
&lt;div style="display:inline;"&gt;&lt;div style="display:inline; font-size:20px;"&gt;carte Victoire, vous pouvez jouer&lt;/div&gt;&lt;/div&gt;&lt;br&gt;\
&lt;div style="display:inline;"&gt;&lt;div style="display:inline; font-size:20px;"&gt;cette carte depuis votre main.&lt;/div&gt;&lt;/div&gt;&lt;br&gt;\
&lt;/div&gt;&lt;/div&gt;&lt;/div&gt;&lt;/div&gt;'</v>
      </c>
    </row>
    <row r="1661" spans="1:22" x14ac:dyDescent="0.25">
      <c r="A1661" t="str">
        <f>IF(AND(MOD(ROW(A1656)-1,3)=0,INDEX(artwork.xlsx!G:G,QUOTIENT(ROW(A1656)-1,3)+2)&lt;&gt;""),"/* "&amp;INDEX(artwork.xlsx!G:G,QUOTIENT(ROW(A1656)-1,3)+2)&amp;" */","  ")&amp;
IF(AND(INDEX(artwork.xlsx!F:F,QUOTIENT(ROW(A1656)-1,3)+2)&lt;&gt;""),"/* "&amp;INDEX(artwork.xlsx!F:F,QUOTIENT(ROW(A1656)-1,3)+2)&amp;" */","  ")&amp;IF(AND(ISERROR(MATCH("},",B1661:B$5003,0)), ISERROR(MATCH("    ];",$A$5:A1657,0))),"];","")</f>
        <v xml:space="preserve">    </v>
      </c>
      <c r="B1661" t="str">
        <f t="shared" si="56"/>
        <v>},</v>
      </c>
      <c r="C1661" s="18" t="str">
        <f>IF(AND(MOD(ROW(A1656)-1,3)=0, INDEX(artwork.xlsx!J:J,QUOTIENT(ROW(A1656)-1,3)+2)&lt;&gt;""),
     artwork.xlsx!$H$1&amp;": """ &amp;SUBSTITUTE(INDEX(artwork.xlsx!H:H,QUOTIENT(ROW(A1656)-1,3)+2)," ","") &amp;""",  " &amp;
     artwork.xlsx!$J$1&amp; ": """ &amp; INDEX(artwork.xlsx!J:J,QUOTIENT(ROW(A1656)-1,3)+2) &amp;""",  " &amp;
     artwork.xlsx!$L$1&amp; ": """ &amp; SUBSTITUTE(IF(LEFT(INDEX(artwork.xlsx!L:L,QUOTIENT(ROW(A1656)-1,3)+2),4)="http","",artwork.xlsx!$M$1) &amp; INDEX(artwork.xlsx!L:L,QUOTIENT(ROW(A1656)-1,3)+2),artwork.xlsx!$N$1,"") &amp; """,",
 IF(AND(MOD(ROW(A1656)-1,3)=1,INDEX(artwork.xlsx!J:J,QUOTIENT(ROW(A1656)-1,3)+2)&lt;&gt;""),
SUBSTITUTE(    artwork.xlsx!$K$1&amp;": '\\n" &amp;
SUBSTITUTE(SUBSTITUTE(SUBSTITUTE(SUBSTITUTE(SUBSTITUTE(INDEX(artwork.xlsx!K:K,QUOTIENT(ROW(A1656)-1,3)+2),"'","\'"),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IF(MOD(ROW(A1656)-1,3)=2,"","")))</f>
        <v/>
      </c>
    </row>
    <row r="1662" spans="1:22" x14ac:dyDescent="0.25">
      <c r="A1662" t="str">
        <f>IF(AND(MOD(ROW(A1657)-1,3)=0,INDEX(artwork.xlsx!G:G,QUOTIENT(ROW(A1657)-1,3)+2)&lt;&gt;""),"/* "&amp;INDEX(artwork.xlsx!G:G,QUOTIENT(ROW(A1657)-1,3)+2)&amp;" */","  ")&amp;
IF(AND(INDEX(artwork.xlsx!F:F,QUOTIENT(ROW(A1657)-1,3)+2)&lt;&gt;""),"/* "&amp;INDEX(artwork.xlsx!F:F,QUOTIENT(ROW(A1657)-1,3)+2)&amp;" */","  ")&amp;IF(AND(ISERROR(MATCH("},",B1662:B$5003,0)), ISERROR(MATCH("    ];",$A$5:A1658,0))),"];","")</f>
        <v xml:space="preserve">    </v>
      </c>
      <c r="B1662" t="str">
        <f t="shared" si="56"/>
        <v>{</v>
      </c>
      <c r="C1662" s="18" t="str">
        <f>IF(AND(MOD(ROW(A1657)-1,3)=0, INDEX(artwork.xlsx!J:J,QUOTIENT(ROW(A1657)-1,3)+2)&lt;&gt;""),
     artwork.xlsx!$H$1&amp;": """ &amp;SUBSTITUTE(INDEX(artwork.xlsx!H:H,QUOTIENT(ROW(A1657)-1,3)+2)," ","") &amp;""",  " &amp;
     artwork.xlsx!$J$1&amp; ": """ &amp; INDEX(artwork.xlsx!J:J,QUOTIENT(ROW(A1657)-1,3)+2) &amp;""",  " &amp;
     artwork.xlsx!$L$1&amp; ": """ &amp; SUBSTITUTE(IF(LEFT(INDEX(artwork.xlsx!L:L,QUOTIENT(ROW(A1657)-1,3)+2),4)="http","",artwork.xlsx!$M$1) &amp; INDEX(artwork.xlsx!L:L,QUOTIENT(ROW(A1657)-1,3)+2),artwork.xlsx!$N$1,"") &amp; """,",
 IF(AND(MOD(ROW(A1657)-1,3)=1,INDEX(artwork.xlsx!J:J,QUOTIENT(ROW(A1657)-1,3)+2)&lt;&gt;""),
SUBSTITUTE(    artwork.xlsx!$K$1&amp;": '\\n" &amp;
SUBSTITUTE(SUBSTITUTE(SUBSTITUTE(SUBSTITUTE(SUBSTITUTE(INDEX(artwork.xlsx!K:K,QUOTIENT(ROW(A1657)-1,3)+2),"'","\'"),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IF(MOD(ROW(A1657)-1,3)=2,"","")))</f>
        <v>id: "sleigh",  frenchName: "Traîneau",  artwork: "http://wiki.dominionstrategy.com/images/d/dd/SleighArt.jpg",</v>
      </c>
    </row>
    <row r="1663" spans="1:22" ht="135" x14ac:dyDescent="0.25">
      <c r="A1663" t="str">
        <f>IF(AND(MOD(ROW(A1658)-1,3)=0,INDEX(artwork.xlsx!G:G,QUOTIENT(ROW(A1658)-1,3)+2)&lt;&gt;""),"/* "&amp;INDEX(artwork.xlsx!G:G,QUOTIENT(ROW(A1658)-1,3)+2)&amp;" */","  ")&amp;
IF(AND(INDEX(artwork.xlsx!F:F,QUOTIENT(ROW(A1658)-1,3)+2)&lt;&gt;""),"/* "&amp;INDEX(artwork.xlsx!F:F,QUOTIENT(ROW(A1658)-1,3)+2)&amp;" */","  ")&amp;IF(AND(ISERROR(MATCH("},",B1663:B$5003,0)), ISERROR(MATCH("    ];",$A$5:A1662,0))),"];","")</f>
        <v xml:space="preserve">    </v>
      </c>
      <c r="B1663" t="str">
        <f t="shared" si="56"/>
        <v/>
      </c>
      <c r="C1663" s="18" t="str">
        <f>IF(AND(MOD(ROW(A1658)-1,3)=0, INDEX(artwork.xlsx!J:J,QUOTIENT(ROW(A1658)-1,3)+2)&lt;&gt;""),
     artwork.xlsx!$H$1&amp;": """ &amp;SUBSTITUTE(INDEX(artwork.xlsx!H:H,QUOTIENT(ROW(A1658)-1,3)+2)," ","") &amp;""",  " &amp;
     artwork.xlsx!$J$1&amp; ": """ &amp; INDEX(artwork.xlsx!J:J,QUOTIENT(ROW(A1658)-1,3)+2) &amp;""",  " &amp;
     artwork.xlsx!$L$1&amp; ": """ &amp; SUBSTITUTE(IF(LEFT(INDEX(artwork.xlsx!L:L,QUOTIENT(ROW(A1658)-1,3)+2),4)="http","",artwork.xlsx!$M$1) &amp; INDEX(artwork.xlsx!L:L,QUOTIENT(ROW(A1658)-1,3)+2),artwork.xlsx!$N$1,"") &amp; """,",
 IF(AND(MOD(ROW(A1658)-1,3)=1,INDEX(artwork.xlsx!J:J,QUOTIENT(ROW(A1658)-1,3)+2)&lt;&gt;""),
SUBSTITUTE(    artwork.xlsx!$K$1&amp;": '\\n" &amp;
SUBSTITUTE(SUBSTITUTE(SUBSTITUTE(SUBSTITUTE(SUBSTITUTE(INDEX(artwork.xlsx!K:K,QUOTIENT(ROW(A1658)-1,3)+2),"'","\'"),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IF(MOD(ROW(A1658)-1,3)=2,"","")))</f>
        <v>text_html: '\
&lt;div class="card-text" style="top:20px;"&gt;&lt;div style="position:relative; top:5px;"&gt;&lt;div style="line-height:22px;"&gt;\
&lt;div style="display:inline;"&gt;&lt;div style="display:inline; font-size:22px;"&gt;Recevez 2 Chevaux.&lt;/div&gt;&lt;/div&gt;&lt;br&gt;\
&lt;/div&gt;&lt;/div&gt;&lt;div style="position:relative; top:15px;"&gt;&lt;div style="line-height:22px;"&gt;\
&lt;div style="display:inline;"&gt;&lt;div style="display:inline; font-size:22px;"&gt;Quand vous recevez une carte,&lt;/div&gt;&lt;/div&gt;&lt;br&gt;\
&lt;div style="display:inline;"&gt;&lt;div style="display:inline; font-size:22px;"&gt;vous pouvez défausser ceci&lt;/div&gt;&lt;/div&gt;&lt;br&gt;\
&lt;div style="display:inline;"&gt;&lt;div style="display:inline; font-size:22px;"&gt;pour la prendre en main ou&lt;/div&gt;&lt;/div&gt;&lt;br&gt;\
&lt;div style="display:inline;"&gt;&lt;div style="display:inline; font-size:22px;"&gt;la placer sur votre pioche.&lt;/div&gt;&lt;/div&gt;&lt;br&gt;\
&lt;/div&gt;&lt;/div&gt;&lt;div class="horizontal-line" style="width:200px; height:3px;margin-top:-87px;"&gt;&lt;/div&gt;&lt;/div&gt;'</v>
      </c>
    </row>
    <row r="1664" spans="1:22" x14ac:dyDescent="0.25">
      <c r="A1664" t="str">
        <f>IF(AND(MOD(ROW(A1659)-1,3)=0,INDEX(artwork.xlsx!G:G,QUOTIENT(ROW(A1659)-1,3)+2)&lt;&gt;""),"/* "&amp;INDEX(artwork.xlsx!G:G,QUOTIENT(ROW(A1659)-1,3)+2)&amp;" */","  ")&amp;
IF(AND(INDEX(artwork.xlsx!F:F,QUOTIENT(ROW(A1659)-1,3)+2)&lt;&gt;""),"/* "&amp;INDEX(artwork.xlsx!F:F,QUOTIENT(ROW(A1659)-1,3)+2)&amp;" */","  ")&amp;IF(AND(ISERROR(MATCH("},",B1664:B$5003,0)), ISERROR(MATCH("    ];",$A$5:A1660,0))),"];","")</f>
        <v xml:space="preserve">    </v>
      </c>
      <c r="B1664" t="str">
        <f t="shared" si="56"/>
        <v>},</v>
      </c>
      <c r="C1664" s="18" t="str">
        <f>IF(AND(MOD(ROW(A1659)-1,3)=0, INDEX(artwork.xlsx!J:J,QUOTIENT(ROW(A1659)-1,3)+2)&lt;&gt;""),
     artwork.xlsx!$H$1&amp;": """ &amp;SUBSTITUTE(INDEX(artwork.xlsx!H:H,QUOTIENT(ROW(A1659)-1,3)+2)," ","") &amp;""",  " &amp;
     artwork.xlsx!$J$1&amp; ": """ &amp; INDEX(artwork.xlsx!J:J,QUOTIENT(ROW(A1659)-1,3)+2) &amp;""",  " &amp;
     artwork.xlsx!$L$1&amp; ": """ &amp; SUBSTITUTE(IF(LEFT(INDEX(artwork.xlsx!L:L,QUOTIENT(ROW(A1659)-1,3)+2),4)="http","",artwork.xlsx!$M$1) &amp; INDEX(artwork.xlsx!L:L,QUOTIENT(ROW(A1659)-1,3)+2),artwork.xlsx!$N$1,"") &amp; """,",
 IF(AND(MOD(ROW(A1659)-1,3)=1,INDEX(artwork.xlsx!J:J,QUOTIENT(ROW(A1659)-1,3)+2)&lt;&gt;""),
SUBSTITUTE(    artwork.xlsx!$K$1&amp;": '\\n" &amp;
SUBSTITUTE(SUBSTITUTE(SUBSTITUTE(SUBSTITUTE(SUBSTITUTE(INDEX(artwork.xlsx!K:K,QUOTIENT(ROW(A1659)-1,3)+2),"'","\'"),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IF(MOD(ROW(A1659)-1,3)=2,"","")))</f>
        <v/>
      </c>
    </row>
    <row r="1665" spans="1:3" x14ac:dyDescent="0.25">
      <c r="A1665" t="str">
        <f>IF(AND(MOD(ROW(A1660)-1,3)=0,INDEX(artwork.xlsx!G:G,QUOTIENT(ROW(A1660)-1,3)+2)&lt;&gt;""),"/* "&amp;INDEX(artwork.xlsx!G:G,QUOTIENT(ROW(A1660)-1,3)+2)&amp;" */","  ")&amp;
IF(AND(INDEX(artwork.xlsx!F:F,QUOTIENT(ROW(A1660)-1,3)+2)&lt;&gt;""),"/* "&amp;INDEX(artwork.xlsx!F:F,QUOTIENT(ROW(A1660)-1,3)+2)&amp;" */","  ")&amp;IF(AND(ISERROR(MATCH("},",B1665:B$5003,0)), ISERROR(MATCH("    ];",$A$5:A1661,0))),"];","")</f>
        <v xml:space="preserve">    </v>
      </c>
      <c r="B1665" t="str">
        <f t="shared" si="56"/>
        <v>{</v>
      </c>
      <c r="C1665" s="18" t="str">
        <f>IF(AND(MOD(ROW(A1660)-1,3)=0, INDEX(artwork.xlsx!J:J,QUOTIENT(ROW(A1660)-1,3)+2)&lt;&gt;""),
     artwork.xlsx!$H$1&amp;": """ &amp;SUBSTITUTE(INDEX(artwork.xlsx!H:H,QUOTIENT(ROW(A1660)-1,3)+2)," ","") &amp;""",  " &amp;
     artwork.xlsx!$J$1&amp; ": """ &amp; INDEX(artwork.xlsx!J:J,QUOTIENT(ROW(A1660)-1,3)+2) &amp;""",  " &amp;
     artwork.xlsx!$L$1&amp; ": """ &amp; SUBSTITUTE(IF(LEFT(INDEX(artwork.xlsx!L:L,QUOTIENT(ROW(A1660)-1,3)+2),4)="http","",artwork.xlsx!$M$1) &amp; INDEX(artwork.xlsx!L:L,QUOTIENT(ROW(A1660)-1,3)+2),artwork.xlsx!$N$1,"") &amp; """,",
 IF(AND(MOD(ROW(A1660)-1,3)=1,INDEX(artwork.xlsx!J:J,QUOTIENT(ROW(A1660)-1,3)+2)&lt;&gt;""),
SUBSTITUTE(    artwork.xlsx!$K$1&amp;": '\\n" &amp;
SUBSTITUTE(SUBSTITUTE(SUBSTITUTE(SUBSTITUTE(SUBSTITUTE(INDEX(artwork.xlsx!K:K,QUOTIENT(ROW(A1660)-1,3)+2),"'","\'"),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IF(MOD(ROW(A1660)-1,3)=2,"","")))</f>
        <v>id: "supplies",  frenchName: "Réserves",  artwork: "http://wiki.dominionstrategy.com/images/1/1b/SuppliesArt.jpg",</v>
      </c>
    </row>
    <row r="1666" spans="1:3" ht="120" x14ac:dyDescent="0.25">
      <c r="A1666" t="str">
        <f>IF(AND(MOD(ROW(A1661)-1,3)=0,INDEX(artwork.xlsx!G:G,QUOTIENT(ROW(A1661)-1,3)+2)&lt;&gt;""),"/* "&amp;INDEX(artwork.xlsx!G:G,QUOTIENT(ROW(A1661)-1,3)+2)&amp;" */","  ")&amp;
IF(AND(INDEX(artwork.xlsx!F:F,QUOTIENT(ROW(A1661)-1,3)+2)&lt;&gt;""),"/* "&amp;INDEX(artwork.xlsx!F:F,QUOTIENT(ROW(A1661)-1,3)+2)&amp;" */","  ")&amp;IF(AND(ISERROR(MATCH("},",B1666:B$5003,0)), ISERROR(MATCH("    ];",$A$5:A1665,0))),"];","")</f>
        <v xml:space="preserve">    </v>
      </c>
      <c r="B1666" t="str">
        <f t="shared" si="56"/>
        <v/>
      </c>
      <c r="C1666" s="18" t="str">
        <f>IF(AND(MOD(ROW(A1661)-1,3)=0, INDEX(artwork.xlsx!J:J,QUOTIENT(ROW(A1661)-1,3)+2)&lt;&gt;""),
     artwork.xlsx!$H$1&amp;": """ &amp;SUBSTITUTE(INDEX(artwork.xlsx!H:H,QUOTIENT(ROW(A1661)-1,3)+2)," ","") &amp;""",  " &amp;
     artwork.xlsx!$J$1&amp; ": """ &amp; INDEX(artwork.xlsx!J:J,QUOTIENT(ROW(A1661)-1,3)+2) &amp;""",  " &amp;
     artwork.xlsx!$L$1&amp; ": """ &amp; SUBSTITUTE(IF(LEFT(INDEX(artwork.xlsx!L:L,QUOTIENT(ROW(A1661)-1,3)+2),4)="http","",artwork.xlsx!$M$1) &amp; INDEX(artwork.xlsx!L:L,QUOTIENT(ROW(A1661)-1,3)+2),artwork.xlsx!$N$1,"") &amp; """,",
 IF(AND(MOD(ROW(A1661)-1,3)=1,INDEX(artwork.xlsx!J:J,QUOTIENT(ROW(A1661)-1,3)+2)&lt;&gt;""),
SUBSTITUTE(    artwork.xlsx!$K$1&amp;": '\\n" &amp;
SUBSTITUTE(SUBSTITUTE(SUBSTITUTE(SUBSTITUTE(SUBSTITUTE(INDEX(artwork.xlsx!K:K,QUOTIENT(ROW(A1661)-1,3)+2),"'","\'"),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IF(MOD(ROW(A1661)-1,3)=2,"","")))</f>
        <v>text_html: '\
&lt;div class="card-text" style="top:55px;"&gt;&lt;div style="position: relative; left:-35px;top:-20px;"&gt;\
&lt;div class="card-text-coin-icon" style="transform:scale(0.5); top:0px; display: inline;"&gt;\
&lt;div class="card-text-coin-text-container" style="display:inline;"&gt;\
&lt;div class="card-text-coin-text" style="color: black; display:inline; top:8px;"&gt;1&lt;/div&gt;&lt;/div&gt;&lt;/div&gt;&lt;/div&gt;&lt;div style="position:relative; top:50px;"&gt;&lt;div style="line-height:19px;"&gt;\
&lt;div style="display:inline;"&gt;&lt;div style="display:inline; font-size:19px;"&gt;Quand vous jouez cette carte,&lt;/div&gt;&lt;/div&gt;&lt;br&gt;\
&lt;div style="display:inline;"&gt;&lt;div style="display:inline; font-size:19px;"&gt;recevez un Cheval sur votre pioche.&lt;/div&gt;&lt;/div&gt;&lt;br&gt;\
&lt;/div&gt;&lt;/div&gt;&lt;/div&gt;'</v>
      </c>
    </row>
    <row r="1667" spans="1:3" x14ac:dyDescent="0.25">
      <c r="A1667" t="str">
        <f>IF(AND(MOD(ROW(A1662)-1,3)=0,INDEX(artwork.xlsx!G:G,QUOTIENT(ROW(A1662)-1,3)+2)&lt;&gt;""),"/* "&amp;INDEX(artwork.xlsx!G:G,QUOTIENT(ROW(A1662)-1,3)+2)&amp;" */","  ")&amp;
IF(AND(INDEX(artwork.xlsx!F:F,QUOTIENT(ROW(A1662)-1,3)+2)&lt;&gt;""),"/* "&amp;INDEX(artwork.xlsx!F:F,QUOTIENT(ROW(A1662)-1,3)+2)&amp;" */","  ")&amp;IF(AND(ISERROR(MATCH("},",B1667:B$5003,0)), ISERROR(MATCH("    ];",$A$5:A1663,0))),"];","")</f>
        <v xml:space="preserve">    </v>
      </c>
      <c r="B1667" t="str">
        <f t="shared" si="56"/>
        <v>},</v>
      </c>
      <c r="C1667" s="18" t="str">
        <f>IF(AND(MOD(ROW(A1662)-1,3)=0, INDEX(artwork.xlsx!J:J,QUOTIENT(ROW(A1662)-1,3)+2)&lt;&gt;""),
     artwork.xlsx!$H$1&amp;": """ &amp;SUBSTITUTE(INDEX(artwork.xlsx!H:H,QUOTIENT(ROW(A1662)-1,3)+2)," ","") &amp;""",  " &amp;
     artwork.xlsx!$J$1&amp; ": """ &amp; INDEX(artwork.xlsx!J:J,QUOTIENT(ROW(A1662)-1,3)+2) &amp;""",  " &amp;
     artwork.xlsx!$L$1&amp; ": """ &amp; SUBSTITUTE(IF(LEFT(INDEX(artwork.xlsx!L:L,QUOTIENT(ROW(A1662)-1,3)+2),4)="http","",artwork.xlsx!$M$1) &amp; INDEX(artwork.xlsx!L:L,QUOTIENT(ROW(A1662)-1,3)+2),artwork.xlsx!$N$1,"") &amp; """,",
 IF(AND(MOD(ROW(A1662)-1,3)=1,INDEX(artwork.xlsx!J:J,QUOTIENT(ROW(A1662)-1,3)+2)&lt;&gt;""),
SUBSTITUTE(    artwork.xlsx!$K$1&amp;": '\\n" &amp;
SUBSTITUTE(SUBSTITUTE(SUBSTITUTE(SUBSTITUTE(SUBSTITUTE(INDEX(artwork.xlsx!K:K,QUOTIENT(ROW(A1662)-1,3)+2),"'","\'"),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IF(MOD(ROW(A1662)-1,3)=2,"","")))</f>
        <v/>
      </c>
    </row>
    <row r="1668" spans="1:3" x14ac:dyDescent="0.25">
      <c r="A1668" t="str">
        <f>IF(AND(MOD(ROW(A1663)-1,3)=0,INDEX(artwork.xlsx!G:G,QUOTIENT(ROW(A1663)-1,3)+2)&lt;&gt;""),"/* "&amp;INDEX(artwork.xlsx!G:G,QUOTIENT(ROW(A1663)-1,3)+2)&amp;" */","  ")&amp;
IF(AND(INDEX(artwork.xlsx!F:F,QUOTIENT(ROW(A1663)-1,3)+2)&lt;&gt;""),"/* "&amp;INDEX(artwork.xlsx!F:F,QUOTIENT(ROW(A1663)-1,3)+2)&amp;" */","  ")&amp;IF(AND(ISERROR(MATCH("},",B1668:B$5003,0)), ISERROR(MATCH("    ];",$A$5:A1664,0))),"];","")</f>
        <v xml:space="preserve">    </v>
      </c>
      <c r="B1668" t="str">
        <f t="shared" si="56"/>
        <v>{</v>
      </c>
      <c r="C1668" s="18" t="str">
        <f>IF(AND(MOD(ROW(A1663)-1,3)=0, INDEX(artwork.xlsx!J:J,QUOTIENT(ROW(A1663)-1,3)+2)&lt;&gt;""),
     artwork.xlsx!$H$1&amp;": """ &amp;SUBSTITUTE(INDEX(artwork.xlsx!H:H,QUOTIENT(ROW(A1663)-1,3)+2)," ","") &amp;""",  " &amp;
     artwork.xlsx!$J$1&amp; ": """ &amp; INDEX(artwork.xlsx!J:J,QUOTIENT(ROW(A1663)-1,3)+2) &amp;""",  " &amp;
     artwork.xlsx!$L$1&amp; ": """ &amp; SUBSTITUTE(IF(LEFT(INDEX(artwork.xlsx!L:L,QUOTIENT(ROW(A1663)-1,3)+2),4)="http","",artwork.xlsx!$M$1) &amp; INDEX(artwork.xlsx!L:L,QUOTIENT(ROW(A1663)-1,3)+2),artwork.xlsx!$N$1,"") &amp; """,",
 IF(AND(MOD(ROW(A1663)-1,3)=1,INDEX(artwork.xlsx!J:J,QUOTIENT(ROW(A1663)-1,3)+2)&lt;&gt;""),
SUBSTITUTE(    artwork.xlsx!$K$1&amp;": '\\n" &amp;
SUBSTITUTE(SUBSTITUTE(SUBSTITUTE(SUBSTITUTE(SUBSTITUTE(INDEX(artwork.xlsx!K:K,QUOTIENT(ROW(A1663)-1,3)+2),"'","\'"),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IF(MOD(ROW(A1663)-1,3)=2,"","")))</f>
        <v>id: "cameltrain",  frenchName: "Caravane de chameaux",  artwork: "http://wiki.dominionstrategy.com/images/4/4b/Camel_TrainArt.jpg",</v>
      </c>
    </row>
    <row r="1669" spans="1:3" ht="120" x14ac:dyDescent="0.25">
      <c r="A1669" t="str">
        <f>IF(AND(MOD(ROW(A1664)-1,3)=0,INDEX(artwork.xlsx!G:G,QUOTIENT(ROW(A1664)-1,3)+2)&lt;&gt;""),"/* "&amp;INDEX(artwork.xlsx!G:G,QUOTIENT(ROW(A1664)-1,3)+2)&amp;" */","  ")&amp;
IF(AND(INDEX(artwork.xlsx!F:F,QUOTIENT(ROW(A1664)-1,3)+2)&lt;&gt;""),"/* "&amp;INDEX(artwork.xlsx!F:F,QUOTIENT(ROW(A1664)-1,3)+2)&amp;" */","  ")&amp;IF(AND(ISERROR(MATCH("},",B1669:B$5003,0)), ISERROR(MATCH("    ];",$A$5:A1668,0))),"];","")</f>
        <v xml:space="preserve">    </v>
      </c>
      <c r="B1669" t="str">
        <f t="shared" si="56"/>
        <v/>
      </c>
      <c r="C1669" s="18" t="str">
        <f>IF(AND(MOD(ROW(A1664)-1,3)=0, INDEX(artwork.xlsx!J:J,QUOTIENT(ROW(A1664)-1,3)+2)&lt;&gt;""),
     artwork.xlsx!$H$1&amp;": """ &amp;SUBSTITUTE(INDEX(artwork.xlsx!H:H,QUOTIENT(ROW(A1664)-1,3)+2)," ","") &amp;""",  " &amp;
     artwork.xlsx!$J$1&amp; ": """ &amp; INDEX(artwork.xlsx!J:J,QUOTIENT(ROW(A1664)-1,3)+2) &amp;""",  " &amp;
     artwork.xlsx!$L$1&amp; ": """ &amp; SUBSTITUTE(IF(LEFT(INDEX(artwork.xlsx!L:L,QUOTIENT(ROW(A1664)-1,3)+2),4)="http","",artwork.xlsx!$M$1) &amp; INDEX(artwork.xlsx!L:L,QUOTIENT(ROW(A1664)-1,3)+2),artwork.xlsx!$N$1,"") &amp; """,",
 IF(AND(MOD(ROW(A1664)-1,3)=1,INDEX(artwork.xlsx!J:J,QUOTIENT(ROW(A1664)-1,3)+2)&lt;&gt;""),
SUBSTITUTE(    artwork.xlsx!$K$1&amp;": '\\n" &amp;
SUBSTITUTE(SUBSTITUTE(SUBSTITUTE(SUBSTITUTE(SUBSTITUTE(INDEX(artwork.xlsx!K:K,QUOTIENT(ROW(A1664)-1,3)+2),"'","\'"),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IF(MOD(ROW(A1664)-1,3)=2,"","")))</f>
        <v>text_html: '\
&lt;div class="card-text" style="top:29px;"&gt;&lt;div style="position:relative; top:0px;"&gt;&lt;div style="line-height:22px;"&gt;\
&lt;div style="display:inline;"&gt;&lt;div style="display:inline; font-size:22px;"&gt;Exilez une carte non-Victoire&lt;/div&gt;&lt;/div&gt;&lt;br&gt;\
&lt;div style="display:inline;"&gt;&lt;div style="display:inline; font-size:22px;"&gt;depuis la réserve.&lt;/div&gt;&lt;/div&gt;&lt;br&gt;\
&lt;/div&gt;&lt;/div&gt;&lt;div class="horizontal-line" style="width:200px; height:3px;margin-top:15px;"&gt;&lt;/div&gt;&lt;div style="position:relative; top:7px;"&gt;&lt;div style="line-height:21px;"&gt;\
&lt;div style="display:inline;"&gt;&lt;div style="display:inline; font-size:21px;"&gt;Quand vous recevez cette carte,&lt;/div&gt;&lt;/div&gt;&lt;br&gt;\
&lt;div style="display:inline;"&gt;&lt;div style="display:inline; font-size:21px;"&gt;exilez un Or depuis la réserve.&lt;/div&gt;&lt;/div&gt;&lt;br&gt;\
&lt;/div&gt;&lt;/div&gt;&lt;/div&gt;'</v>
      </c>
    </row>
    <row r="1670" spans="1:3" x14ac:dyDescent="0.25">
      <c r="A1670" t="str">
        <f>IF(AND(MOD(ROW(A1665)-1,3)=0,INDEX(artwork.xlsx!G:G,QUOTIENT(ROW(A1665)-1,3)+2)&lt;&gt;""),"/* "&amp;INDEX(artwork.xlsx!G:G,QUOTIENT(ROW(A1665)-1,3)+2)&amp;" */","  ")&amp;
IF(AND(INDEX(artwork.xlsx!F:F,QUOTIENT(ROW(A1665)-1,3)+2)&lt;&gt;""),"/* "&amp;INDEX(artwork.xlsx!F:F,QUOTIENT(ROW(A1665)-1,3)+2)&amp;" */","  ")&amp;IF(AND(ISERROR(MATCH("},",B1670:B$5003,0)), ISERROR(MATCH("    ];",$A$5:A1666,0))),"];","")</f>
        <v xml:space="preserve">    </v>
      </c>
      <c r="B1670" t="str">
        <f t="shared" si="56"/>
        <v>},</v>
      </c>
      <c r="C1670" s="18" t="str">
        <f>IF(AND(MOD(ROW(A1665)-1,3)=0, INDEX(artwork.xlsx!J:J,QUOTIENT(ROW(A1665)-1,3)+2)&lt;&gt;""),
     artwork.xlsx!$H$1&amp;": """ &amp;SUBSTITUTE(INDEX(artwork.xlsx!H:H,QUOTIENT(ROW(A1665)-1,3)+2)," ","") &amp;""",  " &amp;
     artwork.xlsx!$J$1&amp; ": """ &amp; INDEX(artwork.xlsx!J:J,QUOTIENT(ROW(A1665)-1,3)+2) &amp;""",  " &amp;
     artwork.xlsx!$L$1&amp; ": """ &amp; SUBSTITUTE(IF(LEFT(INDEX(artwork.xlsx!L:L,QUOTIENT(ROW(A1665)-1,3)+2),4)="http","",artwork.xlsx!$M$1) &amp; INDEX(artwork.xlsx!L:L,QUOTIENT(ROW(A1665)-1,3)+2),artwork.xlsx!$N$1,"") &amp; """,",
 IF(AND(MOD(ROW(A1665)-1,3)=1,INDEX(artwork.xlsx!J:J,QUOTIENT(ROW(A1665)-1,3)+2)&lt;&gt;""),
SUBSTITUTE(    artwork.xlsx!$K$1&amp;": '\\n" &amp;
SUBSTITUTE(SUBSTITUTE(SUBSTITUTE(SUBSTITUTE(SUBSTITUTE(INDEX(artwork.xlsx!K:K,QUOTIENT(ROW(A1665)-1,3)+2),"'","\'"),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IF(MOD(ROW(A1665)-1,3)=2,"","")))</f>
        <v/>
      </c>
    </row>
    <row r="1671" spans="1:3" x14ac:dyDescent="0.25">
      <c r="A1671" t="str">
        <f>IF(AND(MOD(ROW(A1666)-1,3)=0,INDEX(artwork.xlsx!G:G,QUOTIENT(ROW(A1666)-1,3)+2)&lt;&gt;""),"/* "&amp;INDEX(artwork.xlsx!G:G,QUOTIENT(ROW(A1666)-1,3)+2)&amp;" */","  ")&amp;
IF(AND(INDEX(artwork.xlsx!F:F,QUOTIENT(ROW(A1666)-1,3)+2)&lt;&gt;""),"/* "&amp;INDEX(artwork.xlsx!F:F,QUOTIENT(ROW(A1666)-1,3)+2)&amp;" */","  ")&amp;IF(AND(ISERROR(MATCH("},",B1671:B$5003,0)), ISERROR(MATCH("    ];",$A$5:A1667,0))),"];","")</f>
        <v xml:space="preserve">    </v>
      </c>
      <c r="B1671" t="str">
        <f t="shared" si="56"/>
        <v>{</v>
      </c>
      <c r="C1671" s="18" t="str">
        <f>IF(AND(MOD(ROW(A1666)-1,3)=0, INDEX(artwork.xlsx!J:J,QUOTIENT(ROW(A1666)-1,3)+2)&lt;&gt;""),
     artwork.xlsx!$H$1&amp;": """ &amp;SUBSTITUTE(INDEX(artwork.xlsx!H:H,QUOTIENT(ROW(A1666)-1,3)+2)," ","") &amp;""",  " &amp;
     artwork.xlsx!$J$1&amp; ": """ &amp; INDEX(artwork.xlsx!J:J,QUOTIENT(ROW(A1666)-1,3)+2) &amp;""",  " &amp;
     artwork.xlsx!$L$1&amp; ": """ &amp; SUBSTITUTE(IF(LEFT(INDEX(artwork.xlsx!L:L,QUOTIENT(ROW(A1666)-1,3)+2),4)="http","",artwork.xlsx!$M$1) &amp; INDEX(artwork.xlsx!L:L,QUOTIENT(ROW(A1666)-1,3)+2),artwork.xlsx!$N$1,"") &amp; """,",
 IF(AND(MOD(ROW(A1666)-1,3)=1,INDEX(artwork.xlsx!J:J,QUOTIENT(ROW(A1666)-1,3)+2)&lt;&gt;""),
SUBSTITUTE(    artwork.xlsx!$K$1&amp;": '\\n" &amp;
SUBSTITUTE(SUBSTITUTE(SUBSTITUTE(SUBSTITUTE(SUBSTITUTE(INDEX(artwork.xlsx!K:K,QUOTIENT(ROW(A1666)-1,3)+2),"'","\'"),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IF(MOD(ROW(A1666)-1,3)=2,"","")))</f>
        <v>id: "goatherd",  frenchName: "Chevrière",  artwork: "http://wiki.dominionstrategy.com/images/0/0e/GoatherdArt.jpg",</v>
      </c>
    </row>
    <row r="1672" spans="1:3" ht="165" x14ac:dyDescent="0.25">
      <c r="A1672" t="str">
        <f>IF(AND(MOD(ROW(A1667)-1,3)=0,INDEX(artwork.xlsx!G:G,QUOTIENT(ROW(A1667)-1,3)+2)&lt;&gt;""),"/* "&amp;INDEX(artwork.xlsx!G:G,QUOTIENT(ROW(A1667)-1,3)+2)&amp;" */","  ")&amp;
IF(AND(INDEX(artwork.xlsx!F:F,QUOTIENT(ROW(A1667)-1,3)+2)&lt;&gt;""),"/* "&amp;INDEX(artwork.xlsx!F:F,QUOTIENT(ROW(A1667)-1,3)+2)&amp;" */","  ")&amp;IF(AND(ISERROR(MATCH("},",B1672:B$5003,0)), ISERROR(MATCH("    ];",$A$5:A1671,0))),"];","")</f>
        <v xml:space="preserve">    </v>
      </c>
      <c r="B1672" t="str">
        <f t="shared" si="56"/>
        <v/>
      </c>
      <c r="C1672" s="18" t="str">
        <f>IF(AND(MOD(ROW(A1667)-1,3)=0, INDEX(artwork.xlsx!J:J,QUOTIENT(ROW(A1667)-1,3)+2)&lt;&gt;""),
     artwork.xlsx!$H$1&amp;": """ &amp;SUBSTITUTE(INDEX(artwork.xlsx!H:H,QUOTIENT(ROW(A1667)-1,3)+2)," ","") &amp;""",  " &amp;
     artwork.xlsx!$J$1&amp; ": """ &amp; INDEX(artwork.xlsx!J:J,QUOTIENT(ROW(A1667)-1,3)+2) &amp;""",  " &amp;
     artwork.xlsx!$L$1&amp; ": """ &amp; SUBSTITUTE(IF(LEFT(INDEX(artwork.xlsx!L:L,QUOTIENT(ROW(A1667)-1,3)+2),4)="http","",artwork.xlsx!$M$1) &amp; INDEX(artwork.xlsx!L:L,QUOTIENT(ROW(A1667)-1,3)+2),artwork.xlsx!$N$1,"") &amp; """,",
 IF(AND(MOD(ROW(A1667)-1,3)=1,INDEX(artwork.xlsx!J:J,QUOTIENT(ROW(A1667)-1,3)+2)&lt;&gt;""),
SUBSTITUTE(    artwork.xlsx!$K$1&amp;": '\\n" &amp;
SUBSTITUTE(SUBSTITUTE(SUBSTITUTE(SUBSTITUTE(SUBSTITUTE(INDEX(artwork.xlsx!K:K,QUOTIENT(ROW(A1667)-1,3)+2),"'","\'"),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IF(MOD(ROW(A1667)-1,3)=2,"","")))</f>
        <v>text_html: '\
&lt;div class="card-text" style="top:10px;"&gt;&lt;div style="position:relative; top:undefinedpx;"&gt;&lt;div style="font-weight: bold;"&gt;&lt;div style="line-height:28px;"&gt;\
&lt;div style="display:inline;"&gt;&lt;div style="display:inline; font-size:28px;"&gt;+1 Action&lt;/div&gt;&lt;/div&gt;&lt;br&gt;\
&lt;/div&gt;&lt;/div&gt;&lt;/div&gt;&lt;div style="position:relative; top:undefinedpx;"&gt;&lt;div style="line-height:22px;"&gt;\
&lt;div style="display:inline;"&gt;&lt;div style="display:inline; font-size:22px;"&gt;Vous pouvez écarter&lt;/div&gt;&lt;/div&gt;&lt;br&gt;\
&lt;div style="display:inline;"&gt;&lt;div style="display:inline; font-size:22px;"&gt;une carte de votre main.&lt;/div&gt;&lt;/div&gt;&lt;br&gt;\
&lt;/div&gt;&lt;/div&gt;&lt;div style="position:relative; top:5px;"&gt;&lt;div style="line-height:22px;"&gt;\
&lt;div style="display:inline;"&gt;&lt;div style="display:inline; font-size:22px;"&gt;&lt;div style="display: inline; font-weight: bold;"&gt;+1 Carte&lt;/div&gt; par carte que&lt;/div&gt;&lt;/div&gt;&lt;br&gt;\
&lt;div style="display:inline;"&gt;&lt;div style="display:inline; font-size:22px;"&gt;le joueur a votre droite&lt;/div&gt;&lt;/div&gt;&lt;br&gt;\
&lt;div style="display:inline;"&gt;&lt;div style="display:inline; font-size:22px;"&gt;a écarté à son dernier tour.&lt;/div&gt;&lt;/div&gt;&lt;br&gt;\
&lt;/div&gt;&lt;/div&gt;&lt;/div&gt;'</v>
      </c>
    </row>
    <row r="1673" spans="1:3" x14ac:dyDescent="0.25">
      <c r="A1673" t="str">
        <f>IF(AND(MOD(ROW(A1668)-1,3)=0,INDEX(artwork.xlsx!G:G,QUOTIENT(ROW(A1668)-1,3)+2)&lt;&gt;""),"/* "&amp;INDEX(artwork.xlsx!G:G,QUOTIENT(ROW(A1668)-1,3)+2)&amp;" */","  ")&amp;
IF(AND(INDEX(artwork.xlsx!F:F,QUOTIENT(ROW(A1668)-1,3)+2)&lt;&gt;""),"/* "&amp;INDEX(artwork.xlsx!F:F,QUOTIENT(ROW(A1668)-1,3)+2)&amp;" */","  ")&amp;IF(AND(ISERROR(MATCH("},",B1673:B$5003,0)), ISERROR(MATCH("    ];",$A$5:A1669,0))),"];","")</f>
        <v xml:space="preserve">    </v>
      </c>
      <c r="B1673" t="str">
        <f t="shared" si="56"/>
        <v>},</v>
      </c>
      <c r="C1673" s="18" t="str">
        <f>IF(AND(MOD(ROW(A1668)-1,3)=0, INDEX(artwork.xlsx!J:J,QUOTIENT(ROW(A1668)-1,3)+2)&lt;&gt;""),
     artwork.xlsx!$H$1&amp;": """ &amp;SUBSTITUTE(INDEX(artwork.xlsx!H:H,QUOTIENT(ROW(A1668)-1,3)+2)," ","") &amp;""",  " &amp;
     artwork.xlsx!$J$1&amp; ": """ &amp; INDEX(artwork.xlsx!J:J,QUOTIENT(ROW(A1668)-1,3)+2) &amp;""",  " &amp;
     artwork.xlsx!$L$1&amp; ": """ &amp; SUBSTITUTE(IF(LEFT(INDEX(artwork.xlsx!L:L,QUOTIENT(ROW(A1668)-1,3)+2),4)="http","",artwork.xlsx!$M$1) &amp; INDEX(artwork.xlsx!L:L,QUOTIENT(ROW(A1668)-1,3)+2),artwork.xlsx!$N$1,"") &amp; """,",
 IF(AND(MOD(ROW(A1668)-1,3)=1,INDEX(artwork.xlsx!J:J,QUOTIENT(ROW(A1668)-1,3)+2)&lt;&gt;""),
SUBSTITUTE(    artwork.xlsx!$K$1&amp;": '\\n" &amp;
SUBSTITUTE(SUBSTITUTE(SUBSTITUTE(SUBSTITUTE(SUBSTITUTE(INDEX(artwork.xlsx!K:K,QUOTIENT(ROW(A1668)-1,3)+2),"'","\'"),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IF(MOD(ROW(A1668)-1,3)=2,"","")))</f>
        <v/>
      </c>
    </row>
    <row r="1674" spans="1:3" x14ac:dyDescent="0.25">
      <c r="A1674" t="str">
        <f>IF(AND(MOD(ROW(A1669)-1,3)=0,INDEX(artwork.xlsx!G:G,QUOTIENT(ROW(A1669)-1,3)+2)&lt;&gt;""),"/* "&amp;INDEX(artwork.xlsx!G:G,QUOTIENT(ROW(A1669)-1,3)+2)&amp;" */","  ")&amp;
IF(AND(INDEX(artwork.xlsx!F:F,QUOTIENT(ROW(A1669)-1,3)+2)&lt;&gt;""),"/* "&amp;INDEX(artwork.xlsx!F:F,QUOTIENT(ROW(A1669)-1,3)+2)&amp;" */","  ")&amp;IF(AND(ISERROR(MATCH("},",B1674:B$5003,0)), ISERROR(MATCH("    ];",$A$5:A1670,0))),"];","")</f>
        <v xml:space="preserve">    </v>
      </c>
      <c r="B1674" t="str">
        <f t="shared" si="56"/>
        <v>{</v>
      </c>
      <c r="C1674" s="18" t="str">
        <f>IF(AND(MOD(ROW(A1669)-1,3)=0, INDEX(artwork.xlsx!J:J,QUOTIENT(ROW(A1669)-1,3)+2)&lt;&gt;""),
     artwork.xlsx!$H$1&amp;": """ &amp;SUBSTITUTE(INDEX(artwork.xlsx!H:H,QUOTIENT(ROW(A1669)-1,3)+2)," ","") &amp;""",  " &amp;
     artwork.xlsx!$J$1&amp; ": """ &amp; INDEX(artwork.xlsx!J:J,QUOTIENT(ROW(A1669)-1,3)+2) &amp;""",  " &amp;
     artwork.xlsx!$L$1&amp; ": """ &amp; SUBSTITUTE(IF(LEFT(INDEX(artwork.xlsx!L:L,QUOTIENT(ROW(A1669)-1,3)+2),4)="http","",artwork.xlsx!$M$1) &amp; INDEX(artwork.xlsx!L:L,QUOTIENT(ROW(A1669)-1,3)+2),artwork.xlsx!$N$1,"") &amp; """,",
 IF(AND(MOD(ROW(A1669)-1,3)=1,INDEX(artwork.xlsx!J:J,QUOTIENT(ROW(A1669)-1,3)+2)&lt;&gt;""),
SUBSTITUTE(    artwork.xlsx!$K$1&amp;": '\\n" &amp;
SUBSTITUTE(SUBSTITUTE(SUBSTITUTE(SUBSTITUTE(SUBSTITUTE(INDEX(artwork.xlsx!K:K,QUOTIENT(ROW(A1669)-1,3)+2),"'","\'"),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IF(MOD(ROW(A1669)-1,3)=2,"","")))</f>
        <v>id: "scrap",  frenchName: "Ferraille",  artwork: "http://wiki.dominionstrategy.com/images/0/01/ScrapArt.jpg",</v>
      </c>
    </row>
    <row r="1675" spans="1:3" ht="240" x14ac:dyDescent="0.25">
      <c r="A1675" t="str">
        <f>IF(AND(MOD(ROW(A1670)-1,3)=0,INDEX(artwork.xlsx!G:G,QUOTIENT(ROW(A1670)-1,3)+2)&lt;&gt;""),"/* "&amp;INDEX(artwork.xlsx!G:G,QUOTIENT(ROW(A1670)-1,3)+2)&amp;" */","  ")&amp;
IF(AND(INDEX(artwork.xlsx!F:F,QUOTIENT(ROW(A1670)-1,3)+2)&lt;&gt;""),"/* "&amp;INDEX(artwork.xlsx!F:F,QUOTIENT(ROW(A1670)-1,3)+2)&amp;" */","  ")&amp;IF(AND(ISERROR(MATCH("},",B1675:B$5003,0)), ISERROR(MATCH("    ];",$A$5:A1674,0))),"];","")</f>
        <v xml:space="preserve">    </v>
      </c>
      <c r="B1675" t="str">
        <f t="shared" si="56"/>
        <v/>
      </c>
      <c r="C1675" s="18" t="str">
        <f>IF(AND(MOD(ROW(A1670)-1,3)=0, INDEX(artwork.xlsx!J:J,QUOTIENT(ROW(A1670)-1,3)+2)&lt;&gt;""),
     artwork.xlsx!$H$1&amp;": """ &amp;SUBSTITUTE(INDEX(artwork.xlsx!H:H,QUOTIENT(ROW(A1670)-1,3)+2)," ","") &amp;""",  " &amp;
     artwork.xlsx!$J$1&amp; ": """ &amp; INDEX(artwork.xlsx!J:J,QUOTIENT(ROW(A1670)-1,3)+2) &amp;""",  " &amp;
     artwork.xlsx!$L$1&amp; ": """ &amp; SUBSTITUTE(IF(LEFT(INDEX(artwork.xlsx!L:L,QUOTIENT(ROW(A1670)-1,3)+2),4)="http","",artwork.xlsx!$M$1) &amp; INDEX(artwork.xlsx!L:L,QUOTIENT(ROW(A1670)-1,3)+2),artwork.xlsx!$N$1,"") &amp; """,",
 IF(AND(MOD(ROW(A1670)-1,3)=1,INDEX(artwork.xlsx!J:J,QUOTIENT(ROW(A1670)-1,3)+2)&lt;&gt;""),
SUBSTITUTE(    artwork.xlsx!$K$1&amp;": '\\n" &amp;
SUBSTITUTE(SUBSTITUTE(SUBSTITUTE(SUBSTITUTE(SUBSTITUTE(INDEX(artwork.xlsx!K:K,QUOTIENT(ROW(A1670)-1,3)+2),"'","\'"),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IF(MOD(ROW(A1670)-1,3)=2,"","")))</f>
        <v>text_html: '\
&lt;div class="card-text" style="top:10px;"&gt;&lt;div style="position:relative; top:5px;"&gt;&lt;div style="line-height:22px;"&gt;\
&lt;div style="display:inline;"&gt;&lt;div style="display:inline; font-size:20px;"&gt;Écartez une carte de votre main.&lt;/div&gt;&lt;/div&gt;&lt;br&gt;\
&lt;div style="display:inline;"&gt;&lt;div style="display:inline; font-size:20px;"&gt;Choisissez un effet différent&lt;/div&gt;&lt;/div&gt;&lt;br&gt;\
&lt;div style="display:inline;"&gt;&lt;div style="display:inline; font-size:20px;"&gt;par       de son coût : &lt;div style="display: inline; font-weight: bold;"&gt;+1 Carte&lt;/div&gt;;&lt;/div&gt;&lt;/div&gt;&lt;br&gt;\
&lt;div style="display:inline;"&gt;&lt;div style="display:inline; font-size:20px;"&gt;&lt;div style="display: inline; font-weight: bold;"&gt;+1 Action&lt;/div&gt;; &lt;div style="display: inline; font-weight: bold;"&gt;+1 Achat&lt;/div&gt;; &lt;/div&gt;&lt;/div&gt;&lt;br&gt;\
&lt;div style="display:inline;"&gt;&lt;div style="display:inline; font-size:20px;"&gt;&lt;div style="display: inline; font-weight: bold;"&gt;+&lt;/div&gt;      ; recevez un Argent;&lt;/div&gt;&lt;/div&gt;&lt;br&gt;\
&lt;div style="display:inline;"&gt;&lt;div style="display:inline; font-size:20px;"&gt;recevez un Cheval.&lt;/div&gt;&lt;/div&gt;&lt;br&gt;\
&lt;/div&gt;&lt;/div&gt;\
&lt;div class="card-text-coin-icon" style="transform:scale(0.2); top:56px; display: inline;left:49px;"&gt;\
&lt;div class="card-text-coin-text-container" style="display:inline;"&gt;\
&lt;div class="card-text-coin-text" style="color: black; display:inline; top:8px;"&gt;1&lt;/div&gt;&lt;/div&gt;&lt;/div&gt;\
&lt;div class="card-text-coin-icon" style="transform:scale(0.2); top:108px; display: inline;left:53px;"&gt;\
&lt;div class="card-text-coin-text-container" style="display:inline;"&gt;\
&lt;div class="card-text-coin-text" style="color: black; display:inline; top:8px;"&gt;1&lt;/div&gt;&lt;/div&gt;&lt;/div&gt;&lt;/div&gt;'</v>
      </c>
    </row>
    <row r="1676" spans="1:3" x14ac:dyDescent="0.25">
      <c r="A1676" t="str">
        <f>IF(AND(MOD(ROW(A1671)-1,3)=0,INDEX(artwork.xlsx!G:G,QUOTIENT(ROW(A1671)-1,3)+2)&lt;&gt;""),"/* "&amp;INDEX(artwork.xlsx!G:G,QUOTIENT(ROW(A1671)-1,3)+2)&amp;" */","  ")&amp;
IF(AND(INDEX(artwork.xlsx!F:F,QUOTIENT(ROW(A1671)-1,3)+2)&lt;&gt;""),"/* "&amp;INDEX(artwork.xlsx!F:F,QUOTIENT(ROW(A1671)-1,3)+2)&amp;" */","  ")&amp;IF(AND(ISERROR(MATCH("},",B1676:B$5003,0)), ISERROR(MATCH("    ];",$A$5:A1672,0))),"];","")</f>
        <v xml:space="preserve">    </v>
      </c>
      <c r="B1676" t="str">
        <f t="shared" si="56"/>
        <v>},</v>
      </c>
      <c r="C1676" s="18" t="str">
        <f>IF(AND(MOD(ROW(A1671)-1,3)=0, INDEX(artwork.xlsx!J:J,QUOTIENT(ROW(A1671)-1,3)+2)&lt;&gt;""),
     artwork.xlsx!$H$1&amp;": """ &amp;SUBSTITUTE(INDEX(artwork.xlsx!H:H,QUOTIENT(ROW(A1671)-1,3)+2)," ","") &amp;""",  " &amp;
     artwork.xlsx!$J$1&amp; ": """ &amp; INDEX(artwork.xlsx!J:J,QUOTIENT(ROW(A1671)-1,3)+2) &amp;""",  " &amp;
     artwork.xlsx!$L$1&amp; ": """ &amp; SUBSTITUTE(IF(LEFT(INDEX(artwork.xlsx!L:L,QUOTIENT(ROW(A1671)-1,3)+2),4)="http","",artwork.xlsx!$M$1) &amp; INDEX(artwork.xlsx!L:L,QUOTIENT(ROW(A1671)-1,3)+2),artwork.xlsx!$N$1,"") &amp; """,",
 IF(AND(MOD(ROW(A1671)-1,3)=1,INDEX(artwork.xlsx!J:J,QUOTIENT(ROW(A1671)-1,3)+2)&lt;&gt;""),
SUBSTITUTE(    artwork.xlsx!$K$1&amp;": '\\n" &amp;
SUBSTITUTE(SUBSTITUTE(SUBSTITUTE(SUBSTITUTE(SUBSTITUTE(INDEX(artwork.xlsx!K:K,QUOTIENT(ROW(A1671)-1,3)+2),"'","\'"),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IF(MOD(ROW(A1671)-1,3)=2,"","")))</f>
        <v/>
      </c>
    </row>
    <row r="1677" spans="1:3" x14ac:dyDescent="0.25">
      <c r="A1677" t="str">
        <f>IF(AND(MOD(ROW(A1672)-1,3)=0,INDEX(artwork.xlsx!G:G,QUOTIENT(ROW(A1672)-1,3)+2)&lt;&gt;""),"/* "&amp;INDEX(artwork.xlsx!G:G,QUOTIENT(ROW(A1672)-1,3)+2)&amp;" */","  ")&amp;
IF(AND(INDEX(artwork.xlsx!F:F,QUOTIENT(ROW(A1672)-1,3)+2)&lt;&gt;""),"/* "&amp;INDEX(artwork.xlsx!F:F,QUOTIENT(ROW(A1672)-1,3)+2)&amp;" */","  ")&amp;IF(AND(ISERROR(MATCH("},",B1677:B$5003,0)), ISERROR(MATCH("    ];",$A$5:A1673,0))),"];","")</f>
        <v xml:space="preserve">    </v>
      </c>
      <c r="B1677" t="str">
        <f t="shared" si="56"/>
        <v>{</v>
      </c>
      <c r="C1677" s="18" t="str">
        <f>IF(AND(MOD(ROW(A1672)-1,3)=0, INDEX(artwork.xlsx!J:J,QUOTIENT(ROW(A1672)-1,3)+2)&lt;&gt;""),
     artwork.xlsx!$H$1&amp;": """ &amp;SUBSTITUTE(INDEX(artwork.xlsx!H:H,QUOTIENT(ROW(A1672)-1,3)+2)," ","") &amp;""",  " &amp;
     artwork.xlsx!$J$1&amp; ": """ &amp; INDEX(artwork.xlsx!J:J,QUOTIENT(ROW(A1672)-1,3)+2) &amp;""",  " &amp;
     artwork.xlsx!$L$1&amp; ": """ &amp; SUBSTITUTE(IF(LEFT(INDEX(artwork.xlsx!L:L,QUOTIENT(ROW(A1672)-1,3)+2),4)="http","",artwork.xlsx!$M$1) &amp; INDEX(artwork.xlsx!L:L,QUOTIENT(ROW(A1672)-1,3)+2),artwork.xlsx!$N$1,"") &amp; """,",
 IF(AND(MOD(ROW(A1672)-1,3)=1,INDEX(artwork.xlsx!J:J,QUOTIENT(ROW(A1672)-1,3)+2)&lt;&gt;""),
SUBSTITUTE(    artwork.xlsx!$K$1&amp;": '\\n" &amp;
SUBSTITUTE(SUBSTITUTE(SUBSTITUTE(SUBSTITUTE(SUBSTITUTE(INDEX(artwork.xlsx!K:K,QUOTIENT(ROW(A1672)-1,3)+2),"'","\'"),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IF(MOD(ROW(A1672)-1,3)=2,"","")))</f>
        <v>id: "sheepdog",  frenchName: "Chien de berger",  artwork: "http://wiki.dominionstrategy.com/images/0/0f/SheepdogArt.jpg",</v>
      </c>
    </row>
    <row r="1678" spans="1:3" ht="120" x14ac:dyDescent="0.25">
      <c r="A1678" t="str">
        <f>IF(AND(MOD(ROW(A1673)-1,3)=0,INDEX(artwork.xlsx!G:G,QUOTIENT(ROW(A1673)-1,3)+2)&lt;&gt;""),"/* "&amp;INDEX(artwork.xlsx!G:G,QUOTIENT(ROW(A1673)-1,3)+2)&amp;" */","  ")&amp;
IF(AND(INDEX(artwork.xlsx!F:F,QUOTIENT(ROW(A1673)-1,3)+2)&lt;&gt;""),"/* "&amp;INDEX(artwork.xlsx!F:F,QUOTIENT(ROW(A1673)-1,3)+2)&amp;" */","  ")&amp;IF(AND(ISERROR(MATCH("},",B1678:B$5003,0)), ISERROR(MATCH("    ];",$A$5:A1677,0))),"];","")</f>
        <v xml:space="preserve">    </v>
      </c>
      <c r="B1678" t="str">
        <f t="shared" si="56"/>
        <v/>
      </c>
      <c r="C1678" s="18" t="str">
        <f>IF(AND(MOD(ROW(A1673)-1,3)=0, INDEX(artwork.xlsx!J:J,QUOTIENT(ROW(A1673)-1,3)+2)&lt;&gt;""),
     artwork.xlsx!$H$1&amp;": """ &amp;SUBSTITUTE(INDEX(artwork.xlsx!H:H,QUOTIENT(ROW(A1673)-1,3)+2)," ","") &amp;""",  " &amp;
     artwork.xlsx!$J$1&amp; ": """ &amp; INDEX(artwork.xlsx!J:J,QUOTIENT(ROW(A1673)-1,3)+2) &amp;""",  " &amp;
     artwork.xlsx!$L$1&amp; ": """ &amp; SUBSTITUTE(IF(LEFT(INDEX(artwork.xlsx!L:L,QUOTIENT(ROW(A1673)-1,3)+2),4)="http","",artwork.xlsx!$M$1) &amp; INDEX(artwork.xlsx!L:L,QUOTIENT(ROW(A1673)-1,3)+2),artwork.xlsx!$N$1,"") &amp; """,",
 IF(AND(MOD(ROW(A1673)-1,3)=1,INDEX(artwork.xlsx!J:J,QUOTIENT(ROW(A1673)-1,3)+2)&lt;&gt;""),
SUBSTITUTE(    artwork.xlsx!$K$1&amp;": '\\n" &amp;
SUBSTITUTE(SUBSTITUTE(SUBSTITUTE(SUBSTITUTE(SUBSTITUTE(INDEX(artwork.xlsx!K:K,QUOTIENT(ROW(A1673)-1,3)+2),"'","\'"),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IF(MOD(ROW(A1673)-1,3)=2,"","")))</f>
        <v>text_html: '\
&lt;div class="card-text" style="top:29px;"&gt;&lt;div style="font-weight: bold;"&gt;\
&lt;div style="display:inline;"&gt;&lt;div style="display:inline; font-size:28px;"&gt;+2 Cartes&lt;/div&gt;&lt;/div&gt;&lt;br&gt;\
&lt;/div&gt;&lt;div class="horizontal-line" style="width:200px; height:3px;margin-top:10px;"&gt;&lt;/div&gt;&lt;div style="position:relative; top:9px;"&gt;&lt;div style="line-height:24px;"&gt;\
&lt;div style="display:inline;"&gt;&lt;div style="display:inline; font-size:24px;"&gt;Quand vous recevez une&lt;/div&gt;&lt;/div&gt;&lt;br&gt;\
&lt;div style="display:inline;"&gt;&lt;div style="display:inline; font-size:24px;"&gt;carte, vous pouvez jouer&lt;/div&gt;&lt;/div&gt;&lt;br&gt;\
&lt;div style="display:inline;"&gt;&lt;div style="display:inline; font-size:24px;"&gt;ceci depuis votre main.&lt;/div&gt;&lt;/div&gt;&lt;br&gt;\
&lt;/div&gt;&lt;/div&gt;&lt;/div&gt;'</v>
      </c>
    </row>
    <row r="1679" spans="1:3" x14ac:dyDescent="0.25">
      <c r="A1679" t="str">
        <f>IF(AND(MOD(ROW(A1674)-1,3)=0,INDEX(artwork.xlsx!G:G,QUOTIENT(ROW(A1674)-1,3)+2)&lt;&gt;""),"/* "&amp;INDEX(artwork.xlsx!G:G,QUOTIENT(ROW(A1674)-1,3)+2)&amp;" */","  ")&amp;
IF(AND(INDEX(artwork.xlsx!F:F,QUOTIENT(ROW(A1674)-1,3)+2)&lt;&gt;""),"/* "&amp;INDEX(artwork.xlsx!F:F,QUOTIENT(ROW(A1674)-1,3)+2)&amp;" */","  ")&amp;IF(AND(ISERROR(MATCH("},",B1679:B$5003,0)), ISERROR(MATCH("    ];",$A$5:A1675,0))),"];","")</f>
        <v xml:space="preserve">    </v>
      </c>
      <c r="B1679" t="str">
        <f t="shared" ref="B1679:B1742" si="59">IF(AND(C1678&lt;&gt;"",MOD(ROW(A1677)-1,3)=2),"},","")&amp;IF(AND(C1679&lt;&gt;"",MOD(ROW(A1674)-1,3)=0),"{","")</f>
        <v>},</v>
      </c>
      <c r="C1679" s="18" t="str">
        <f>IF(AND(MOD(ROW(A1674)-1,3)=0, INDEX(artwork.xlsx!J:J,QUOTIENT(ROW(A1674)-1,3)+2)&lt;&gt;""),
     artwork.xlsx!$H$1&amp;": """ &amp;SUBSTITUTE(INDEX(artwork.xlsx!H:H,QUOTIENT(ROW(A1674)-1,3)+2)," ","") &amp;""",  " &amp;
     artwork.xlsx!$J$1&amp; ": """ &amp; INDEX(artwork.xlsx!J:J,QUOTIENT(ROW(A1674)-1,3)+2) &amp;""",  " &amp;
     artwork.xlsx!$L$1&amp; ": """ &amp; SUBSTITUTE(IF(LEFT(INDEX(artwork.xlsx!L:L,QUOTIENT(ROW(A1674)-1,3)+2),4)="http","",artwork.xlsx!$M$1) &amp; INDEX(artwork.xlsx!L:L,QUOTIENT(ROW(A1674)-1,3)+2),artwork.xlsx!$N$1,"") &amp; """,",
 IF(AND(MOD(ROW(A1674)-1,3)=1,INDEX(artwork.xlsx!J:J,QUOTIENT(ROW(A1674)-1,3)+2)&lt;&gt;""),
SUBSTITUTE(    artwork.xlsx!$K$1&amp;": '\\n" &amp;
SUBSTITUTE(SUBSTITUTE(SUBSTITUTE(SUBSTITUTE(SUBSTITUTE(INDEX(artwork.xlsx!K:K,QUOTIENT(ROW(A1674)-1,3)+2),"'","\'"),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IF(MOD(ROW(A1674)-1,3)=2,"","")))</f>
        <v/>
      </c>
    </row>
    <row r="1680" spans="1:3" x14ac:dyDescent="0.25">
      <c r="A1680" t="str">
        <f>IF(AND(MOD(ROW(A1675)-1,3)=0,INDEX(artwork.xlsx!G:G,QUOTIENT(ROW(A1675)-1,3)+2)&lt;&gt;""),"/* "&amp;INDEX(artwork.xlsx!G:G,QUOTIENT(ROW(A1675)-1,3)+2)&amp;" */","  ")&amp;
IF(AND(INDEX(artwork.xlsx!F:F,QUOTIENT(ROW(A1675)-1,3)+2)&lt;&gt;""),"/* "&amp;INDEX(artwork.xlsx!F:F,QUOTIENT(ROW(A1675)-1,3)+2)&amp;" */","  ")&amp;IF(AND(ISERROR(MATCH("},",B1680:B$5003,0)), ISERROR(MATCH("    ];",$A$5:A1676,0))),"];","")</f>
        <v xml:space="preserve">    </v>
      </c>
      <c r="B1680" t="str">
        <f t="shared" si="59"/>
        <v>{</v>
      </c>
      <c r="C1680" s="18" t="str">
        <f>IF(AND(MOD(ROW(A1675)-1,3)=0, INDEX(artwork.xlsx!J:J,QUOTIENT(ROW(A1675)-1,3)+2)&lt;&gt;""),
     artwork.xlsx!$H$1&amp;": """ &amp;SUBSTITUTE(INDEX(artwork.xlsx!H:H,QUOTIENT(ROW(A1675)-1,3)+2)," ","") &amp;""",  " &amp;
     artwork.xlsx!$J$1&amp; ": """ &amp; INDEX(artwork.xlsx!J:J,QUOTIENT(ROW(A1675)-1,3)+2) &amp;""",  " &amp;
     artwork.xlsx!$L$1&amp; ": """ &amp; SUBSTITUTE(IF(LEFT(INDEX(artwork.xlsx!L:L,QUOTIENT(ROW(A1675)-1,3)+2),4)="http","",artwork.xlsx!$M$1) &amp; INDEX(artwork.xlsx!L:L,QUOTIENT(ROW(A1675)-1,3)+2),artwork.xlsx!$N$1,"") &amp; """,",
 IF(AND(MOD(ROW(A1675)-1,3)=1,INDEX(artwork.xlsx!J:J,QUOTIENT(ROW(A1675)-1,3)+2)&lt;&gt;""),
SUBSTITUTE(    artwork.xlsx!$K$1&amp;": '\\n" &amp;
SUBSTITUTE(SUBSTITUTE(SUBSTITUTE(SUBSTITUTE(SUBSTITUTE(INDEX(artwork.xlsx!K:K,QUOTIENT(ROW(A1675)-1,3)+2),"'","\'"),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IF(MOD(ROW(A1675)-1,3)=2,"","")))</f>
        <v>id: "snowyvillage",  frenchName: "Village enneigé",  artwork: "http://wiki.dominionstrategy.com/images/d/d0/Snowy_VillageArt.jpg",</v>
      </c>
    </row>
    <row r="1681" spans="1:3" ht="135" x14ac:dyDescent="0.25">
      <c r="A1681" t="str">
        <f>IF(AND(MOD(ROW(A1676)-1,3)=0,INDEX(artwork.xlsx!G:G,QUOTIENT(ROW(A1676)-1,3)+2)&lt;&gt;""),"/* "&amp;INDEX(artwork.xlsx!G:G,QUOTIENT(ROW(A1676)-1,3)+2)&amp;" */","  ")&amp;
IF(AND(INDEX(artwork.xlsx!F:F,QUOTIENT(ROW(A1676)-1,3)+2)&lt;&gt;""),"/* "&amp;INDEX(artwork.xlsx!F:F,QUOTIENT(ROW(A1676)-1,3)+2)&amp;" */","  ")&amp;IF(AND(ISERROR(MATCH("},",B1681:B$5003,0)), ISERROR(MATCH("    ];",$A$5:A1680,0))),"];","")</f>
        <v xml:space="preserve">    </v>
      </c>
      <c r="B1681" t="str">
        <f t="shared" si="59"/>
        <v/>
      </c>
      <c r="C1681" s="18" t="str">
        <f>IF(AND(MOD(ROW(A1676)-1,3)=0, INDEX(artwork.xlsx!J:J,QUOTIENT(ROW(A1676)-1,3)+2)&lt;&gt;""),
     artwork.xlsx!$H$1&amp;": """ &amp;SUBSTITUTE(INDEX(artwork.xlsx!H:H,QUOTIENT(ROW(A1676)-1,3)+2)," ","") &amp;""",  " &amp;
     artwork.xlsx!$J$1&amp; ": """ &amp; INDEX(artwork.xlsx!J:J,QUOTIENT(ROW(A1676)-1,3)+2) &amp;""",  " &amp;
     artwork.xlsx!$L$1&amp; ": """ &amp; SUBSTITUTE(IF(LEFT(INDEX(artwork.xlsx!L:L,QUOTIENT(ROW(A1676)-1,3)+2),4)="http","",artwork.xlsx!$M$1) &amp; INDEX(artwork.xlsx!L:L,QUOTIENT(ROW(A1676)-1,3)+2),artwork.xlsx!$N$1,"") &amp; """,",
 IF(AND(MOD(ROW(A1676)-1,3)=1,INDEX(artwork.xlsx!J:J,QUOTIENT(ROW(A1676)-1,3)+2)&lt;&gt;""),
SUBSTITUTE(    artwork.xlsx!$K$1&amp;": '\\n" &amp;
SUBSTITUTE(SUBSTITUTE(SUBSTITUTE(SUBSTITUTE(SUBSTITUTE(INDEX(artwork.xlsx!K:K,QUOTIENT(ROW(A1676)-1,3)+2),"'","\'"),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IF(MOD(ROW(A1676)-1,3)=2,"","")))</f>
        <v>text_html: '\
&lt;div class="card-text" style="top:20px;"&gt;&lt;div style="position:relative; top:0px;"&gt;&lt;div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font-size:28px;"&gt;+4 Actions&lt;/div&gt;&lt;/div&gt;&lt;br&gt;\
&lt;div style="display:inline;"&gt;&lt;div style="display:inline; font-size:28px;"&gt;+1 Achat&lt;/div&gt;&lt;/div&gt;&lt;br&gt;\
&lt;/div&gt;&lt;/div&gt;&lt;/div&gt;&lt;div style="position:relative; top:5px;"&gt;&lt;div style="line-height:22px;"&gt;\
&lt;div style="display:inline;"&gt;&lt;div style="display:inline; font-size:22px;"&gt;Ignorez tout effet &lt;div style="display: inline; font-weight: bold;"&gt;+Action(s)&lt;/div&gt;&lt;/div&gt;&lt;/div&gt;&lt;br&gt;\
&lt;div style="display:inline;"&gt;&lt;div style="display:inline; font-size:22px;"&gt;que vous recevrez ce tour.&lt;/div&gt;&lt;/div&gt;&lt;br&gt;\
&lt;/div&gt;&lt;/div&gt;&lt;/div&gt;'</v>
      </c>
    </row>
    <row r="1682" spans="1:3" x14ac:dyDescent="0.25">
      <c r="A1682" t="str">
        <f>IF(AND(MOD(ROW(A1677)-1,3)=0,INDEX(artwork.xlsx!G:G,QUOTIENT(ROW(A1677)-1,3)+2)&lt;&gt;""),"/* "&amp;INDEX(artwork.xlsx!G:G,QUOTIENT(ROW(A1677)-1,3)+2)&amp;" */","  ")&amp;
IF(AND(INDEX(artwork.xlsx!F:F,QUOTIENT(ROW(A1677)-1,3)+2)&lt;&gt;""),"/* "&amp;INDEX(artwork.xlsx!F:F,QUOTIENT(ROW(A1677)-1,3)+2)&amp;" */","  ")&amp;IF(AND(ISERROR(MATCH("},",B1682:B$5003,0)), ISERROR(MATCH("    ];",$A$5:A1678,0))),"];","")</f>
        <v xml:space="preserve">    </v>
      </c>
      <c r="B1682" t="str">
        <f t="shared" si="59"/>
        <v>},</v>
      </c>
      <c r="C1682" s="18" t="str">
        <f>IF(AND(MOD(ROW(A1677)-1,3)=0, INDEX(artwork.xlsx!J:J,QUOTIENT(ROW(A1677)-1,3)+2)&lt;&gt;""),
     artwork.xlsx!$H$1&amp;": """ &amp;SUBSTITUTE(INDEX(artwork.xlsx!H:H,QUOTIENT(ROW(A1677)-1,3)+2)," ","") &amp;""",  " &amp;
     artwork.xlsx!$J$1&amp; ": """ &amp; INDEX(artwork.xlsx!J:J,QUOTIENT(ROW(A1677)-1,3)+2) &amp;""",  " &amp;
     artwork.xlsx!$L$1&amp; ": """ &amp; SUBSTITUTE(IF(LEFT(INDEX(artwork.xlsx!L:L,QUOTIENT(ROW(A1677)-1,3)+2),4)="http","",artwork.xlsx!$M$1) &amp; INDEX(artwork.xlsx!L:L,QUOTIENT(ROW(A1677)-1,3)+2),artwork.xlsx!$N$1,"") &amp; """,",
 IF(AND(MOD(ROW(A1677)-1,3)=1,INDEX(artwork.xlsx!J:J,QUOTIENT(ROW(A1677)-1,3)+2)&lt;&gt;""),
SUBSTITUTE(    artwork.xlsx!$K$1&amp;": '\\n" &amp;
SUBSTITUTE(SUBSTITUTE(SUBSTITUTE(SUBSTITUTE(SUBSTITUTE(INDEX(artwork.xlsx!K:K,QUOTIENT(ROW(A1677)-1,3)+2),"'","\'"),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IF(MOD(ROW(A1677)-1,3)=2,"","")))</f>
        <v/>
      </c>
    </row>
    <row r="1683" spans="1:3" x14ac:dyDescent="0.25">
      <c r="A1683" t="str">
        <f>IF(AND(MOD(ROW(A1678)-1,3)=0,INDEX(artwork.xlsx!G:G,QUOTIENT(ROW(A1678)-1,3)+2)&lt;&gt;""),"/* "&amp;INDEX(artwork.xlsx!G:G,QUOTIENT(ROW(A1678)-1,3)+2)&amp;" */","  ")&amp;
IF(AND(INDEX(artwork.xlsx!F:F,QUOTIENT(ROW(A1678)-1,3)+2)&lt;&gt;""),"/* "&amp;INDEX(artwork.xlsx!F:F,QUOTIENT(ROW(A1678)-1,3)+2)&amp;" */","  ")&amp;IF(AND(ISERROR(MATCH("},",B1683:B$5003,0)), ISERROR(MATCH("    ];",$A$5:A1679,0))),"];","")</f>
        <v xml:space="preserve">    </v>
      </c>
      <c r="B1683" t="str">
        <f t="shared" si="59"/>
        <v>{</v>
      </c>
      <c r="C1683" s="18" t="str">
        <f>IF(AND(MOD(ROW(A1678)-1,3)=0, INDEX(artwork.xlsx!J:J,QUOTIENT(ROW(A1678)-1,3)+2)&lt;&gt;""),
     artwork.xlsx!$H$1&amp;": """ &amp;SUBSTITUTE(INDEX(artwork.xlsx!H:H,QUOTIENT(ROW(A1678)-1,3)+2)," ","") &amp;""",  " &amp;
     artwork.xlsx!$J$1&amp; ": """ &amp; INDEX(artwork.xlsx!J:J,QUOTIENT(ROW(A1678)-1,3)+2) &amp;""",  " &amp;
     artwork.xlsx!$L$1&amp; ": """ &amp; SUBSTITUTE(IF(LEFT(INDEX(artwork.xlsx!L:L,QUOTIENT(ROW(A1678)-1,3)+2),4)="http","",artwork.xlsx!$M$1) &amp; INDEX(artwork.xlsx!L:L,QUOTIENT(ROW(A1678)-1,3)+2),artwork.xlsx!$N$1,"") &amp; """,",
 IF(AND(MOD(ROW(A1678)-1,3)=1,INDEX(artwork.xlsx!J:J,QUOTIENT(ROW(A1678)-1,3)+2)&lt;&gt;""),
SUBSTITUTE(    artwork.xlsx!$K$1&amp;": '\\n" &amp;
SUBSTITUTE(SUBSTITUTE(SUBSTITUTE(SUBSTITUTE(SUBSTITUTE(INDEX(artwork.xlsx!K:K,QUOTIENT(ROW(A1678)-1,3)+2),"'","\'"),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IF(MOD(ROW(A1678)-1,3)=2,"","")))</f>
        <v>id: "stockpile",  frenchName: "Stocks",  artwork: "http://wiki.dominionstrategy.com/images/4/4c/StockpileArt.jpg",</v>
      </c>
    </row>
    <row r="1684" spans="1:3" ht="165" x14ac:dyDescent="0.25">
      <c r="A1684" t="str">
        <f>IF(AND(MOD(ROW(A1679)-1,3)=0,INDEX(artwork.xlsx!G:G,QUOTIENT(ROW(A1679)-1,3)+2)&lt;&gt;""),"/* "&amp;INDEX(artwork.xlsx!G:G,QUOTIENT(ROW(A1679)-1,3)+2)&amp;" */","  ")&amp;
IF(AND(INDEX(artwork.xlsx!F:F,QUOTIENT(ROW(A1679)-1,3)+2)&lt;&gt;""),"/* "&amp;INDEX(artwork.xlsx!F:F,QUOTIENT(ROW(A1679)-1,3)+2)&amp;" */","  ")&amp;IF(AND(ISERROR(MATCH("},",B1684:B$5003,0)), ISERROR(MATCH("    ];",$A$5:A1683,0))),"];","")</f>
        <v xml:space="preserve">    </v>
      </c>
      <c r="B1684" t="str">
        <f t="shared" si="59"/>
        <v/>
      </c>
      <c r="C1684" s="18" t="str">
        <f>IF(AND(MOD(ROW(A1679)-1,3)=0, INDEX(artwork.xlsx!J:J,QUOTIENT(ROW(A1679)-1,3)+2)&lt;&gt;""),
     artwork.xlsx!$H$1&amp;": """ &amp;SUBSTITUTE(INDEX(artwork.xlsx!H:H,QUOTIENT(ROW(A1679)-1,3)+2)," ","") &amp;""",  " &amp;
     artwork.xlsx!$J$1&amp; ": """ &amp; INDEX(artwork.xlsx!J:J,QUOTIENT(ROW(A1679)-1,3)+2) &amp;""",  " &amp;
     artwork.xlsx!$L$1&amp; ": """ &amp; SUBSTITUTE(IF(LEFT(INDEX(artwork.xlsx!L:L,QUOTIENT(ROW(A1679)-1,3)+2),4)="http","",artwork.xlsx!$M$1) &amp; INDEX(artwork.xlsx!L:L,QUOTIENT(ROW(A1679)-1,3)+2),artwork.xlsx!$N$1,"") &amp; """,",
 IF(AND(MOD(ROW(A1679)-1,3)=1,INDEX(artwork.xlsx!J:J,QUOTIENT(ROW(A1679)-1,3)+2)&lt;&gt;""),
SUBSTITUTE(    artwork.xlsx!$K$1&amp;": '\\n" &amp;
SUBSTITUTE(SUBSTITUTE(SUBSTITUTE(SUBSTITUTE(SUBSTITUTE(INDEX(artwork.xlsx!K:K,QUOTIENT(ROW(A1679)-1,3)+2),"'","\'"),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IF(MOD(ROW(A1679)-1,3)=2,"","")))</f>
        <v>text_html: '\
&lt;div class="card-text" style="top:47px;"&gt;&lt;div style="position: relative; left:-35px;top:-30px;"&gt;\
&lt;div class="card-text-coin-icon" style="transform:scale(0.5); top:0px; display: inline;"&gt;\
&lt;div class="card-text-coin-text-container" style="display:inline;"&gt;\
&lt;div class="card-text-coin-text" style="color: black; display:inline; top:8px;"&gt;3&lt;/div&gt;&lt;/div&gt;&lt;/div&gt;&lt;/div&gt;&lt;div style="position:relative; top:40px;"&gt;&lt;div style="font-weight: bold;"&gt;&lt;div style="line-height:19px;"&gt;\
&lt;div style="display:inline;"&gt;&lt;div style="display:inline; font-size:28px;"&gt;+1 Achat&lt;/div&gt;&lt;/div&gt;&lt;br&gt;\
&lt;/div&gt;&lt;/div&gt;&lt;/div&gt;&lt;div style="position:relative; top:50px;"&gt;&lt;div style="line-height:21.5px;"&gt;\
&lt;div style="display:inline;"&gt;&lt;div style="display:inline; font-size:22px;"&gt;Quand vous jouez cette carte&lt;/div&gt;&lt;/div&gt;&lt;br&gt;\
&lt;div style="display:inline;"&gt;&lt;div style="display:inline; font-size:22px;"&gt;exilez-la.&lt;/div&gt;&lt;/div&gt;&lt;br&gt;\
&lt;/div&gt;&lt;/div&gt;&lt;/div&gt;'</v>
      </c>
    </row>
    <row r="1685" spans="1:3" x14ac:dyDescent="0.25">
      <c r="A1685" t="str">
        <f>IF(AND(MOD(ROW(A1680)-1,3)=0,INDEX(artwork.xlsx!G:G,QUOTIENT(ROW(A1680)-1,3)+2)&lt;&gt;""),"/* "&amp;INDEX(artwork.xlsx!G:G,QUOTIENT(ROW(A1680)-1,3)+2)&amp;" */","  ")&amp;
IF(AND(INDEX(artwork.xlsx!F:F,QUOTIENT(ROW(A1680)-1,3)+2)&lt;&gt;""),"/* "&amp;INDEX(artwork.xlsx!F:F,QUOTIENT(ROW(A1680)-1,3)+2)&amp;" */","  ")&amp;IF(AND(ISERROR(MATCH("},",B1685:B$5003,0)), ISERROR(MATCH("    ];",$A$5:A1681,0))),"];","")</f>
        <v xml:space="preserve">    </v>
      </c>
      <c r="B1685" t="str">
        <f t="shared" si="59"/>
        <v>},</v>
      </c>
      <c r="C1685" s="18" t="str">
        <f>IF(AND(MOD(ROW(A1680)-1,3)=0, INDEX(artwork.xlsx!J:J,QUOTIENT(ROW(A1680)-1,3)+2)&lt;&gt;""),
     artwork.xlsx!$H$1&amp;": """ &amp;SUBSTITUTE(INDEX(artwork.xlsx!H:H,QUOTIENT(ROW(A1680)-1,3)+2)," ","") &amp;""",  " &amp;
     artwork.xlsx!$J$1&amp; ": """ &amp; INDEX(artwork.xlsx!J:J,QUOTIENT(ROW(A1680)-1,3)+2) &amp;""",  " &amp;
     artwork.xlsx!$L$1&amp; ": """ &amp; SUBSTITUTE(IF(LEFT(INDEX(artwork.xlsx!L:L,QUOTIENT(ROW(A1680)-1,3)+2),4)="http","",artwork.xlsx!$M$1) &amp; INDEX(artwork.xlsx!L:L,QUOTIENT(ROW(A1680)-1,3)+2),artwork.xlsx!$N$1,"") &amp; """,",
 IF(AND(MOD(ROW(A1680)-1,3)=1,INDEX(artwork.xlsx!J:J,QUOTIENT(ROW(A1680)-1,3)+2)&lt;&gt;""),
SUBSTITUTE(    artwork.xlsx!$K$1&amp;": '\\n" &amp;
SUBSTITUTE(SUBSTITUTE(SUBSTITUTE(SUBSTITUTE(SUBSTITUTE(INDEX(artwork.xlsx!K:K,QUOTIENT(ROW(A1680)-1,3)+2),"'","\'"),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IF(MOD(ROW(A1680)-1,3)=2,"","")))</f>
        <v/>
      </c>
    </row>
    <row r="1686" spans="1:3" x14ac:dyDescent="0.25">
      <c r="A1686" t="str">
        <f>IF(AND(MOD(ROW(A1681)-1,3)=0,INDEX(artwork.xlsx!G:G,QUOTIENT(ROW(A1681)-1,3)+2)&lt;&gt;""),"/* "&amp;INDEX(artwork.xlsx!G:G,QUOTIENT(ROW(A1681)-1,3)+2)&amp;" */","  ")&amp;
IF(AND(INDEX(artwork.xlsx!F:F,QUOTIENT(ROW(A1681)-1,3)+2)&lt;&gt;""),"/* "&amp;INDEX(artwork.xlsx!F:F,QUOTIENT(ROW(A1681)-1,3)+2)&amp;" */","  ")&amp;IF(AND(ISERROR(MATCH("},",B1686:B$5003,0)), ISERROR(MATCH("    ];",$A$5:A1682,0))),"];","")</f>
        <v xml:space="preserve">    </v>
      </c>
      <c r="B1686" t="str">
        <f t="shared" si="59"/>
        <v>{</v>
      </c>
      <c r="C1686" s="18" t="str">
        <f>IF(AND(MOD(ROW(A1681)-1,3)=0, INDEX(artwork.xlsx!J:J,QUOTIENT(ROW(A1681)-1,3)+2)&lt;&gt;""),
     artwork.xlsx!$H$1&amp;": """ &amp;SUBSTITUTE(INDEX(artwork.xlsx!H:H,QUOTIENT(ROW(A1681)-1,3)+2)," ","") &amp;""",  " &amp;
     artwork.xlsx!$J$1&amp; ": """ &amp; INDEX(artwork.xlsx!J:J,QUOTIENT(ROW(A1681)-1,3)+2) &amp;""",  " &amp;
     artwork.xlsx!$L$1&amp; ": """ &amp; SUBSTITUTE(IF(LEFT(INDEX(artwork.xlsx!L:L,QUOTIENT(ROW(A1681)-1,3)+2),4)="http","",artwork.xlsx!$M$1) &amp; INDEX(artwork.xlsx!L:L,QUOTIENT(ROW(A1681)-1,3)+2),artwork.xlsx!$N$1,"") &amp; """,",
 IF(AND(MOD(ROW(A1681)-1,3)=1,INDEX(artwork.xlsx!J:J,QUOTIENT(ROW(A1681)-1,3)+2)&lt;&gt;""),
SUBSTITUTE(    artwork.xlsx!$K$1&amp;": '\\n" &amp;
SUBSTITUTE(SUBSTITUTE(SUBSTITUTE(SUBSTITUTE(SUBSTITUTE(INDEX(artwork.xlsx!K:K,QUOTIENT(ROW(A1681)-1,3)+2),"'","\'"),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IF(MOD(ROW(A1681)-1,3)=2,"","")))</f>
        <v>id: "bountyhunter",  frenchName: "Chasseur de prime",  artwork: "http://wiki.dominionstrategy.com/images/f/f3/Bounty_HunterArt.jpg",</v>
      </c>
    </row>
    <row r="1687" spans="1:3" ht="165" x14ac:dyDescent="0.25">
      <c r="A1687" t="str">
        <f>IF(AND(MOD(ROW(A1682)-1,3)=0,INDEX(artwork.xlsx!G:G,QUOTIENT(ROW(A1682)-1,3)+2)&lt;&gt;""),"/* "&amp;INDEX(artwork.xlsx!G:G,QUOTIENT(ROW(A1682)-1,3)+2)&amp;" */","  ")&amp;
IF(AND(INDEX(artwork.xlsx!F:F,QUOTIENT(ROW(A1682)-1,3)+2)&lt;&gt;""),"/* "&amp;INDEX(artwork.xlsx!F:F,QUOTIENT(ROW(A1682)-1,3)+2)&amp;" */","  ")&amp;IF(AND(ISERROR(MATCH("},",B1687:B$5003,0)), ISERROR(MATCH("    ];",$A$5:A1686,0))),"];","")</f>
        <v xml:space="preserve">    </v>
      </c>
      <c r="B1687" t="str">
        <f t="shared" si="59"/>
        <v/>
      </c>
      <c r="C1687" s="18" t="str">
        <f>IF(AND(MOD(ROW(A1682)-1,3)=0, INDEX(artwork.xlsx!J:J,QUOTIENT(ROW(A1682)-1,3)+2)&lt;&gt;""),
     artwork.xlsx!$H$1&amp;": """ &amp;SUBSTITUTE(INDEX(artwork.xlsx!H:H,QUOTIENT(ROW(A1682)-1,3)+2)," ","") &amp;""",  " &amp;
     artwork.xlsx!$J$1&amp; ": """ &amp; INDEX(artwork.xlsx!J:J,QUOTIENT(ROW(A1682)-1,3)+2) &amp;""",  " &amp;
     artwork.xlsx!$L$1&amp; ": """ &amp; SUBSTITUTE(IF(LEFT(INDEX(artwork.xlsx!L:L,QUOTIENT(ROW(A1682)-1,3)+2),4)="http","",artwork.xlsx!$M$1) &amp; INDEX(artwork.xlsx!L:L,QUOTIENT(ROW(A1682)-1,3)+2),artwork.xlsx!$N$1,"") &amp; """,",
 IF(AND(MOD(ROW(A1682)-1,3)=1,INDEX(artwork.xlsx!J:J,QUOTIENT(ROW(A1682)-1,3)+2)&lt;&gt;""),
SUBSTITUTE(    artwork.xlsx!$K$1&amp;": '\\n" &amp;
SUBSTITUTE(SUBSTITUTE(SUBSTITUTE(SUBSTITUTE(SUBSTITUTE(INDEX(artwork.xlsx!K:K,QUOTIENT(ROW(A1682)-1,3)+2),"'","\'"),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IF(MOD(ROW(A1682)-1,3)=2,"","")))</f>
        <v>text_html: '\
&lt;div class="card-text" style="top:29px;"&gt;&lt;div style="position:relative; top:undefinedpx;"&gt;&lt;div style="font-weight: bold;"&gt;&lt;div style="line-height:28px;"&gt;\
&lt;div style="display:inline;"&gt;&lt;div style="display:inline; font-size:28px;"&gt;+1 Action&lt;/div&gt;&lt;/div&gt;&lt;br&gt;\
&lt;/div&gt;&lt;/div&gt;&lt;/div&gt;&lt;div style="position:relative; top:15px;"&gt;&lt;div style="line-height:22px;"&gt;\
&lt;div style="display:inline;"&gt;&lt;div style="display:inline; font-size:22px;"&gt;Exilez une carte de votre main.&lt;/div&gt;&lt;/div&gt;&lt;br&gt;\
&lt;div style="display:inline;"&gt;&lt;div style="display:inline; font-size:22px;"&gt;Si vous n\'en aviez pas&lt;/div&gt;&lt;/div&gt;&lt;br&gt;\
&lt;div style="display:inline;"&gt;&lt;div style="display:inline; font-size:22px;"&gt;d\'exemplaire en exil, &lt;div style="display: inline; font-weight: bold;"&gt;+&lt;/div&gt;     .&lt;/div&gt;&lt;/div&gt;&lt;br&gt;\
&lt;/div&gt;&lt;/div&gt;\
&lt;div class="card-text-coin-icon" style="transform:scale(0.22); top:92px; display: inline;left:220px;"&gt;\
&lt;div class="card-text-coin-text-container" style="display:inline;"&gt;\
&lt;div class="card-text-coin-text" style="color: black; display:inline; top:8px;"&gt;3&lt;/div&gt;&lt;/div&gt;&lt;/div&gt;&lt;/div&gt;'</v>
      </c>
    </row>
    <row r="1688" spans="1:3" x14ac:dyDescent="0.25">
      <c r="A1688" t="str">
        <f>IF(AND(MOD(ROW(A1683)-1,3)=0,INDEX(artwork.xlsx!G:G,QUOTIENT(ROW(A1683)-1,3)+2)&lt;&gt;""),"/* "&amp;INDEX(artwork.xlsx!G:G,QUOTIENT(ROW(A1683)-1,3)+2)&amp;" */","  ")&amp;
IF(AND(INDEX(artwork.xlsx!F:F,QUOTIENT(ROW(A1683)-1,3)+2)&lt;&gt;""),"/* "&amp;INDEX(artwork.xlsx!F:F,QUOTIENT(ROW(A1683)-1,3)+2)&amp;" */","  ")&amp;IF(AND(ISERROR(MATCH("},",B1688:B$5003,0)), ISERROR(MATCH("    ];",$A$5:A1684,0))),"];","")</f>
        <v xml:space="preserve">    </v>
      </c>
      <c r="B1688" t="str">
        <f t="shared" si="59"/>
        <v>},</v>
      </c>
      <c r="C1688" s="18" t="str">
        <f>IF(AND(MOD(ROW(A1683)-1,3)=0, INDEX(artwork.xlsx!J:J,QUOTIENT(ROW(A1683)-1,3)+2)&lt;&gt;""),
     artwork.xlsx!$H$1&amp;": """ &amp;SUBSTITUTE(INDEX(artwork.xlsx!H:H,QUOTIENT(ROW(A1683)-1,3)+2)," ","") &amp;""",  " &amp;
     artwork.xlsx!$J$1&amp; ": """ &amp; INDEX(artwork.xlsx!J:J,QUOTIENT(ROW(A1683)-1,3)+2) &amp;""",  " &amp;
     artwork.xlsx!$L$1&amp; ": """ &amp; SUBSTITUTE(IF(LEFT(INDEX(artwork.xlsx!L:L,QUOTIENT(ROW(A1683)-1,3)+2),4)="http","",artwork.xlsx!$M$1) &amp; INDEX(artwork.xlsx!L:L,QUOTIENT(ROW(A1683)-1,3)+2),artwork.xlsx!$N$1,"") &amp; """,",
 IF(AND(MOD(ROW(A1683)-1,3)=1,INDEX(artwork.xlsx!J:J,QUOTIENT(ROW(A1683)-1,3)+2)&lt;&gt;""),
SUBSTITUTE(    artwork.xlsx!$K$1&amp;": '\\n" &amp;
SUBSTITUTE(SUBSTITUTE(SUBSTITUTE(SUBSTITUTE(SUBSTITUTE(INDEX(artwork.xlsx!K:K,QUOTIENT(ROW(A1683)-1,3)+2),"'","\'"),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IF(MOD(ROW(A1683)-1,3)=2,"","")))</f>
        <v/>
      </c>
    </row>
    <row r="1689" spans="1:3" x14ac:dyDescent="0.25">
      <c r="A1689" t="str">
        <f>IF(AND(MOD(ROW(A1684)-1,3)=0,INDEX(artwork.xlsx!G:G,QUOTIENT(ROW(A1684)-1,3)+2)&lt;&gt;""),"/* "&amp;INDEX(artwork.xlsx!G:G,QUOTIENT(ROW(A1684)-1,3)+2)&amp;" */","  ")&amp;
IF(AND(INDEX(artwork.xlsx!F:F,QUOTIENT(ROW(A1684)-1,3)+2)&lt;&gt;""),"/* "&amp;INDEX(artwork.xlsx!F:F,QUOTIENT(ROW(A1684)-1,3)+2)&amp;" */","  ")&amp;IF(AND(ISERROR(MATCH("},",B1689:B$5003,0)), ISERROR(MATCH("    ];",$A$5:A1685,0))),"];","")</f>
        <v xml:space="preserve">    </v>
      </c>
      <c r="B1689" t="str">
        <f t="shared" si="59"/>
        <v>{</v>
      </c>
      <c r="C1689" s="18" t="str">
        <f>IF(AND(MOD(ROW(A1684)-1,3)=0, INDEX(artwork.xlsx!J:J,QUOTIENT(ROW(A1684)-1,3)+2)&lt;&gt;""),
     artwork.xlsx!$H$1&amp;": """ &amp;SUBSTITUTE(INDEX(artwork.xlsx!H:H,QUOTIENT(ROW(A1684)-1,3)+2)," ","") &amp;""",  " &amp;
     artwork.xlsx!$J$1&amp; ": """ &amp; INDEX(artwork.xlsx!J:J,QUOTIENT(ROW(A1684)-1,3)+2) &amp;""",  " &amp;
     artwork.xlsx!$L$1&amp; ": """ &amp; SUBSTITUTE(IF(LEFT(INDEX(artwork.xlsx!L:L,QUOTIENT(ROW(A1684)-1,3)+2),4)="http","",artwork.xlsx!$M$1) &amp; INDEX(artwork.xlsx!L:L,QUOTIENT(ROW(A1684)-1,3)+2),artwork.xlsx!$N$1,"") &amp; """,",
 IF(AND(MOD(ROW(A1684)-1,3)=1,INDEX(artwork.xlsx!J:J,QUOTIENT(ROW(A1684)-1,3)+2)&lt;&gt;""),
SUBSTITUTE(    artwork.xlsx!$K$1&amp;": '\\n" &amp;
SUBSTITUTE(SUBSTITUTE(SUBSTITUTE(SUBSTITUTE(SUBSTITUTE(INDEX(artwork.xlsx!K:K,QUOTIENT(ROW(A1684)-1,3)+2),"'","\'"),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IF(MOD(ROW(A1684)-1,3)=2,"","")))</f>
        <v>id: "cardinal",  frenchName: "Cardinal",  artwork: "http://wiki.dominionstrategy.com/images/0/0f/CardinalArt.jpg",</v>
      </c>
    </row>
    <row r="1690" spans="1:3" ht="270" x14ac:dyDescent="0.25">
      <c r="A1690" t="str">
        <f>IF(AND(MOD(ROW(A1685)-1,3)=0,INDEX(artwork.xlsx!G:G,QUOTIENT(ROW(A1685)-1,3)+2)&lt;&gt;""),"/* "&amp;INDEX(artwork.xlsx!G:G,QUOTIENT(ROW(A1685)-1,3)+2)&amp;" */","  ")&amp;
IF(AND(INDEX(artwork.xlsx!F:F,QUOTIENT(ROW(A1685)-1,3)+2)&lt;&gt;""),"/* "&amp;INDEX(artwork.xlsx!F:F,QUOTIENT(ROW(A1685)-1,3)+2)&amp;" */","  ")&amp;IF(AND(ISERROR(MATCH("},",B1690:B$5003,0)), ISERROR(MATCH("    ];",$A$5:A1689,0))),"];","")</f>
        <v xml:space="preserve">    </v>
      </c>
      <c r="B1690" t="str">
        <f t="shared" si="59"/>
        <v/>
      </c>
      <c r="C1690" s="18" t="str">
        <f>IF(AND(MOD(ROW(A1685)-1,3)=0, INDEX(artwork.xlsx!J:J,QUOTIENT(ROW(A1685)-1,3)+2)&lt;&gt;""),
     artwork.xlsx!$H$1&amp;": """ &amp;SUBSTITUTE(INDEX(artwork.xlsx!H:H,QUOTIENT(ROW(A1685)-1,3)+2)," ","") &amp;""",  " &amp;
     artwork.xlsx!$J$1&amp; ": """ &amp; INDEX(artwork.xlsx!J:J,QUOTIENT(ROW(A1685)-1,3)+2) &amp;""",  " &amp;
     artwork.xlsx!$L$1&amp; ": """ &amp; SUBSTITUTE(IF(LEFT(INDEX(artwork.xlsx!L:L,QUOTIENT(ROW(A1685)-1,3)+2),4)="http","",artwork.xlsx!$M$1) &amp; INDEX(artwork.xlsx!L:L,QUOTIENT(ROW(A1685)-1,3)+2),artwork.xlsx!$N$1,"") &amp; """,",
 IF(AND(MOD(ROW(A1685)-1,3)=1,INDEX(artwork.xlsx!J:J,QUOTIENT(ROW(A1685)-1,3)+2)&lt;&gt;""),
SUBSTITUTE(    artwork.xlsx!$K$1&amp;": '\\n" &amp;
SUBSTITUTE(SUBSTITUTE(SUBSTITUTE(SUBSTITUTE(SUBSTITUTE(INDEX(artwork.xlsx!K:K,QUOTIENT(ROW(A1685)-1,3)+2),"'","\'"),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IF(MOD(ROW(A1685)-1,3)=2,"","")))</f>
        <v>text_html: '\
&lt;div class="card-text" style="top:20px;"&gt;&lt;div style="position:relative; top:5px;"&gt;&lt;div style="font-weight: bold;"&gt;\
&lt;div style="display:inline;"&gt;&lt;div style="display:inline; font-size:28px;"&gt;+   &lt;/div&gt;&lt;/div&gt;&lt;br&gt;\
&lt;/div&gt;&lt;/div&gt;&lt;div style="position:relative; top:10px;"&gt;&lt;div style="line-height:19px;"&gt;\
&lt;div style="display:inline;"&gt;&lt;div style="display:inline; font-size:19px;"&gt;Tous vos adversaires dévoilent les&lt;/div&gt;&lt;/div&gt;&lt;br&gt;\
&lt;div style="display:inline;"&gt;&lt;div style="display:inline; font-size:19px;"&gt;deux premières cartes de leur pioche,&lt;/div&gt;&lt;/div&gt;&lt;br&gt;\
&lt;div style="display:inline;"&gt;&lt;div style="display:inline; font-size:19px;"&gt;en exilent une coûtant entre       &lt;/div&gt;&lt;/div&gt;&lt;br&gt;\
&lt;div style="display:inline;"&gt;&lt;div style="display:inline; font-size:19px;"&gt;et      , et défaussent le reste.&lt;/div&gt;&lt;/div&gt;&lt;br&gt;\
&lt;/div&gt;&lt;/div&gt;\
&lt;div class="card-text-coin-icon" style="transform:scale(0.19); top:88px; display: inline;left:231px;"&gt;\
&lt;div class="card-text-coin-text-container" style="display:inline;"&gt;\
&lt;div class="card-text-coin-text" style="color: black; display:inline; top:8px;"&gt;3&lt;/div&gt;&lt;/div&gt;&lt;/div&gt;\
&lt;div class="card-text-coin-icon" style="transform:scale(0.19); top:110px; display: inline;left:54px;"&gt;\
&lt;div class="card-text-coin-text-container" style="display:inline;"&gt;\
&lt;div class="card-text-coin-text" style="color: black; display:inline; top:8px;"&gt;6&lt;/div&gt;&lt;/div&gt;&lt;/div&gt;\
&lt;div class="card-text-coin-icon" style="transform:scale(0.25); top:5px; display: inline;left:141px;"&gt;\
&lt;div class="card-text-coin-text-container" style="display:inline;"&gt;\
&lt;div class="card-text-coin-text" style="color: black; display:inline; top:8px;"&gt;2&lt;/div&gt;&lt;/div&gt;&lt;/div&gt;&lt;/div&gt;'</v>
      </c>
    </row>
    <row r="1691" spans="1:3" x14ac:dyDescent="0.25">
      <c r="A1691" t="str">
        <f>IF(AND(MOD(ROW(A1686)-1,3)=0,INDEX(artwork.xlsx!G:G,QUOTIENT(ROW(A1686)-1,3)+2)&lt;&gt;""),"/* "&amp;INDEX(artwork.xlsx!G:G,QUOTIENT(ROW(A1686)-1,3)+2)&amp;" */","  ")&amp;
IF(AND(INDEX(artwork.xlsx!F:F,QUOTIENT(ROW(A1686)-1,3)+2)&lt;&gt;""),"/* "&amp;INDEX(artwork.xlsx!F:F,QUOTIENT(ROW(A1686)-1,3)+2)&amp;" */","  ")&amp;IF(AND(ISERROR(MATCH("},",B1691:B$5003,0)), ISERROR(MATCH("    ];",$A$5:A1687,0))),"];","")</f>
        <v xml:space="preserve">    </v>
      </c>
      <c r="B1691" t="str">
        <f t="shared" si="59"/>
        <v>},</v>
      </c>
      <c r="C1691" s="18" t="str">
        <f>IF(AND(MOD(ROW(A1686)-1,3)=0, INDEX(artwork.xlsx!J:J,QUOTIENT(ROW(A1686)-1,3)+2)&lt;&gt;""),
     artwork.xlsx!$H$1&amp;": """ &amp;SUBSTITUTE(INDEX(artwork.xlsx!H:H,QUOTIENT(ROW(A1686)-1,3)+2)," ","") &amp;""",  " &amp;
     artwork.xlsx!$J$1&amp; ": """ &amp; INDEX(artwork.xlsx!J:J,QUOTIENT(ROW(A1686)-1,3)+2) &amp;""",  " &amp;
     artwork.xlsx!$L$1&amp; ": """ &amp; SUBSTITUTE(IF(LEFT(INDEX(artwork.xlsx!L:L,QUOTIENT(ROW(A1686)-1,3)+2),4)="http","",artwork.xlsx!$M$1) &amp; INDEX(artwork.xlsx!L:L,QUOTIENT(ROW(A1686)-1,3)+2),artwork.xlsx!$N$1,"") &amp; """,",
 IF(AND(MOD(ROW(A1686)-1,3)=1,INDEX(artwork.xlsx!J:J,QUOTIENT(ROW(A1686)-1,3)+2)&lt;&gt;""),
SUBSTITUTE(    artwork.xlsx!$K$1&amp;": '\\n" &amp;
SUBSTITUTE(SUBSTITUTE(SUBSTITUTE(SUBSTITUTE(SUBSTITUTE(INDEX(artwork.xlsx!K:K,QUOTIENT(ROW(A1686)-1,3)+2),"'","\'"),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IF(MOD(ROW(A1686)-1,3)=2,"","")))</f>
        <v/>
      </c>
    </row>
    <row r="1692" spans="1:3" x14ac:dyDescent="0.25">
      <c r="A1692" t="str">
        <f>IF(AND(MOD(ROW(A1687)-1,3)=0,INDEX(artwork.xlsx!G:G,QUOTIENT(ROW(A1687)-1,3)+2)&lt;&gt;""),"/* "&amp;INDEX(artwork.xlsx!G:G,QUOTIENT(ROW(A1687)-1,3)+2)&amp;" */","  ")&amp;
IF(AND(INDEX(artwork.xlsx!F:F,QUOTIENT(ROW(A1687)-1,3)+2)&lt;&gt;""),"/* "&amp;INDEX(artwork.xlsx!F:F,QUOTIENT(ROW(A1687)-1,3)+2)&amp;" */","  ")&amp;IF(AND(ISERROR(MATCH("},",B1692:B$5003,0)), ISERROR(MATCH("    ];",$A$5:A1688,0))),"];","")</f>
        <v xml:space="preserve">    </v>
      </c>
      <c r="B1692" t="str">
        <f t="shared" si="59"/>
        <v>{</v>
      </c>
      <c r="C1692" s="18" t="str">
        <f>IF(AND(MOD(ROW(A1687)-1,3)=0, INDEX(artwork.xlsx!J:J,QUOTIENT(ROW(A1687)-1,3)+2)&lt;&gt;""),
     artwork.xlsx!$H$1&amp;": """ &amp;SUBSTITUTE(INDEX(artwork.xlsx!H:H,QUOTIENT(ROW(A1687)-1,3)+2)," ","") &amp;""",  " &amp;
     artwork.xlsx!$J$1&amp; ": """ &amp; INDEX(artwork.xlsx!J:J,QUOTIENT(ROW(A1687)-1,3)+2) &amp;""",  " &amp;
     artwork.xlsx!$L$1&amp; ": """ &amp; SUBSTITUTE(IF(LEFT(INDEX(artwork.xlsx!L:L,QUOTIENT(ROW(A1687)-1,3)+2),4)="http","",artwork.xlsx!$M$1) &amp; INDEX(artwork.xlsx!L:L,QUOTIENT(ROW(A1687)-1,3)+2),artwork.xlsx!$N$1,"") &amp; """,",
 IF(AND(MOD(ROW(A1687)-1,3)=1,INDEX(artwork.xlsx!J:J,QUOTIENT(ROW(A1687)-1,3)+2)&lt;&gt;""),
SUBSTITUTE(    artwork.xlsx!$K$1&amp;": '\\n" &amp;
SUBSTITUTE(SUBSTITUTE(SUBSTITUTE(SUBSTITUTE(SUBSTITUTE(INDEX(artwork.xlsx!K:K,QUOTIENT(ROW(A1687)-1,3)+2),"'","\'"),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IF(MOD(ROW(A1687)-1,3)=2,"","")))</f>
        <v>id: "cavalry",  frenchName: "Cavalière",  artwork: "http://wiki.dominionstrategy.com",</v>
      </c>
    </row>
    <row r="1693" spans="1:3" ht="150" x14ac:dyDescent="0.25">
      <c r="A1693" t="str">
        <f>IF(AND(MOD(ROW(A1688)-1,3)=0,INDEX(artwork.xlsx!G:G,QUOTIENT(ROW(A1688)-1,3)+2)&lt;&gt;""),"/* "&amp;INDEX(artwork.xlsx!G:G,QUOTIENT(ROW(A1688)-1,3)+2)&amp;" */","  ")&amp;
IF(AND(INDEX(artwork.xlsx!F:F,QUOTIENT(ROW(A1688)-1,3)+2)&lt;&gt;""),"/* "&amp;INDEX(artwork.xlsx!F:F,QUOTIENT(ROW(A1688)-1,3)+2)&amp;" */","  ")&amp;IF(AND(ISERROR(MATCH("},",B1693:B$5003,0)), ISERROR(MATCH("    ];",$A$5:A1692,0))),"];","")</f>
        <v xml:space="preserve">    </v>
      </c>
      <c r="B1693" t="str">
        <f t="shared" si="59"/>
        <v/>
      </c>
      <c r="C1693" s="18" t="str">
        <f>IF(AND(MOD(ROW(A1688)-1,3)=0, INDEX(artwork.xlsx!J:J,QUOTIENT(ROW(A1688)-1,3)+2)&lt;&gt;""),
     artwork.xlsx!$H$1&amp;": """ &amp;SUBSTITUTE(INDEX(artwork.xlsx!H:H,QUOTIENT(ROW(A1688)-1,3)+2)," ","") &amp;""",  " &amp;
     artwork.xlsx!$J$1&amp; ": """ &amp; INDEX(artwork.xlsx!J:J,QUOTIENT(ROW(A1688)-1,3)+2) &amp;""",  " &amp;
     artwork.xlsx!$L$1&amp; ": """ &amp; SUBSTITUTE(IF(LEFT(INDEX(artwork.xlsx!L:L,QUOTIENT(ROW(A1688)-1,3)+2),4)="http","",artwork.xlsx!$M$1) &amp; INDEX(artwork.xlsx!L:L,QUOTIENT(ROW(A1688)-1,3)+2),artwork.xlsx!$N$1,"") &amp; """,",
 IF(AND(MOD(ROW(A1688)-1,3)=1,INDEX(artwork.xlsx!J:J,QUOTIENT(ROW(A1688)-1,3)+2)&lt;&gt;""),
SUBSTITUTE(    artwork.xlsx!$K$1&amp;": '\\n" &amp;
SUBSTITUTE(SUBSTITUTE(SUBSTITUTE(SUBSTITUTE(SUBSTITUTE(INDEX(artwork.xlsx!K:K,QUOTIENT(ROW(A1688)-1,3)+2),"'","\'"),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IF(MOD(ROW(A1688)-1,3)=2,"","")))</f>
        <v>text_html: '\
&lt;div class="card-text" style="top:20px;"&gt;&lt;div style="position:relative; top:5px;"&gt;&lt;div style="line-height:22px;"&gt;\
&lt;div style="display:inline;"&gt;&lt;div style="display:inline; font-size:22px;"&gt;Recevez 2 Chevaux.&lt;/div&gt;&lt;/div&gt;&lt;br&gt;\
&lt;/div&gt;&lt;/div&gt;&lt;div style="position:relative; top:15px;"&gt;&lt;div style="line-height:21px;"&gt;\
&lt;div style="display:inline;"&gt;&lt;div style="display:inline; font-size:21px;"&gt;Quand vous recevez cette carte,&lt;/div&gt;&lt;/div&gt;&lt;br&gt;\
&lt;div style="display:inline;"&gt;&lt;div style="display:inline; font-size:21px;"&gt;&lt;div style="display: inline; font-weight: bold;"&gt;+2 Cartes&lt;/div&gt;, &lt;div style="display: inline; font-weight: bold;"&gt;+1 Achat&lt;/div&gt;, et si&lt;/div&gt;&lt;/div&gt;&lt;br&gt;\
&lt;div style="display:inline;"&gt;&lt;div style="display:inline; font-size:21px;"&gt;c\'est votre phase Achat,&lt;/div&gt;&lt;/div&gt;&lt;br&gt;\
&lt;div style="display:inline;"&gt;&lt;div style="display:inline; font-size:21px;"&gt;retournez à votre phase Action.&lt;/div&gt;&lt;/div&gt;&lt;br&gt;\
&lt;/div&gt;&lt;/div&gt;&lt;div class="horizontal-line" style="width:200px; height:3px;margin-top:-87px;"&gt;&lt;/div&gt;&lt;/div&gt;'</v>
      </c>
    </row>
    <row r="1694" spans="1:3" x14ac:dyDescent="0.25">
      <c r="A1694" t="str">
        <f>IF(AND(MOD(ROW(A1689)-1,3)=0,INDEX(artwork.xlsx!G:G,QUOTIENT(ROW(A1689)-1,3)+2)&lt;&gt;""),"/* "&amp;INDEX(artwork.xlsx!G:G,QUOTIENT(ROW(A1689)-1,3)+2)&amp;" */","  ")&amp;
IF(AND(INDEX(artwork.xlsx!F:F,QUOTIENT(ROW(A1689)-1,3)+2)&lt;&gt;""),"/* "&amp;INDEX(artwork.xlsx!F:F,QUOTIENT(ROW(A1689)-1,3)+2)&amp;" */","  ")&amp;IF(AND(ISERROR(MATCH("},",B1694:B$5003,0)), ISERROR(MATCH("    ];",$A$5:A1690,0))),"];","")</f>
        <v xml:space="preserve">    </v>
      </c>
      <c r="B1694" t="str">
        <f t="shared" si="59"/>
        <v>},</v>
      </c>
      <c r="C1694" s="18" t="str">
        <f>IF(AND(MOD(ROW(A1689)-1,3)=0, INDEX(artwork.xlsx!J:J,QUOTIENT(ROW(A1689)-1,3)+2)&lt;&gt;""),
     artwork.xlsx!$H$1&amp;": """ &amp;SUBSTITUTE(INDEX(artwork.xlsx!H:H,QUOTIENT(ROW(A1689)-1,3)+2)," ","") &amp;""",  " &amp;
     artwork.xlsx!$J$1&amp; ": """ &amp; INDEX(artwork.xlsx!J:J,QUOTIENT(ROW(A1689)-1,3)+2) &amp;""",  " &amp;
     artwork.xlsx!$L$1&amp; ": """ &amp; SUBSTITUTE(IF(LEFT(INDEX(artwork.xlsx!L:L,QUOTIENT(ROW(A1689)-1,3)+2),4)="http","",artwork.xlsx!$M$1) &amp; INDEX(artwork.xlsx!L:L,QUOTIENT(ROW(A1689)-1,3)+2),artwork.xlsx!$N$1,"") &amp; """,",
 IF(AND(MOD(ROW(A1689)-1,3)=1,INDEX(artwork.xlsx!J:J,QUOTIENT(ROW(A1689)-1,3)+2)&lt;&gt;""),
SUBSTITUTE(    artwork.xlsx!$K$1&amp;": '\\n" &amp;
SUBSTITUTE(SUBSTITUTE(SUBSTITUTE(SUBSTITUTE(SUBSTITUTE(INDEX(artwork.xlsx!K:K,QUOTIENT(ROW(A1689)-1,3)+2),"'","\'"),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IF(MOD(ROW(A1689)-1,3)=2,"","")))</f>
        <v/>
      </c>
    </row>
    <row r="1695" spans="1:3" x14ac:dyDescent="0.25">
      <c r="A1695" t="str">
        <f>IF(AND(MOD(ROW(A1690)-1,3)=0,INDEX(artwork.xlsx!G:G,QUOTIENT(ROW(A1690)-1,3)+2)&lt;&gt;""),"/* "&amp;INDEX(artwork.xlsx!G:G,QUOTIENT(ROW(A1690)-1,3)+2)&amp;" */","  ")&amp;
IF(AND(INDEX(artwork.xlsx!F:F,QUOTIENT(ROW(A1690)-1,3)+2)&lt;&gt;""),"/* "&amp;INDEX(artwork.xlsx!F:F,QUOTIENT(ROW(A1690)-1,3)+2)&amp;" */","  ")&amp;IF(AND(ISERROR(MATCH("},",B1695:B$5003,0)), ISERROR(MATCH("    ];",$A$5:A1691,0))),"];","")</f>
        <v xml:space="preserve">    </v>
      </c>
      <c r="B1695" t="str">
        <f t="shared" si="59"/>
        <v>{</v>
      </c>
      <c r="C1695" s="18" t="str">
        <f>IF(AND(MOD(ROW(A1690)-1,3)=0, INDEX(artwork.xlsx!J:J,QUOTIENT(ROW(A1690)-1,3)+2)&lt;&gt;""),
     artwork.xlsx!$H$1&amp;": """ &amp;SUBSTITUTE(INDEX(artwork.xlsx!H:H,QUOTIENT(ROW(A1690)-1,3)+2)," ","") &amp;""",  " &amp;
     artwork.xlsx!$J$1&amp; ": """ &amp; INDEX(artwork.xlsx!J:J,QUOTIENT(ROW(A1690)-1,3)+2) &amp;""",  " &amp;
     artwork.xlsx!$L$1&amp; ": """ &amp; SUBSTITUTE(IF(LEFT(INDEX(artwork.xlsx!L:L,QUOTIENT(ROW(A1690)-1,3)+2),4)="http","",artwork.xlsx!$M$1) &amp; INDEX(artwork.xlsx!L:L,QUOTIENT(ROW(A1690)-1,3)+2),artwork.xlsx!$N$1,"") &amp; """,",
 IF(AND(MOD(ROW(A1690)-1,3)=1,INDEX(artwork.xlsx!J:J,QUOTIENT(ROW(A1690)-1,3)+2)&lt;&gt;""),
SUBSTITUTE(    artwork.xlsx!$K$1&amp;": '\\n" &amp;
SUBSTITUTE(SUBSTITUTE(SUBSTITUTE(SUBSTITUTE(SUBSTITUTE(INDEX(artwork.xlsx!K:K,QUOTIENT(ROW(A1690)-1,3)+2),"'","\'"),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IF(MOD(ROW(A1690)-1,3)=2,"","")))</f>
        <v>id: "groom",  frenchName: "Palefrenier",  artwork: "http://wiki.dominionstrategy.com/images/2/22/GroomArt.jpg",</v>
      </c>
    </row>
    <row r="1696" spans="1:3" ht="255" x14ac:dyDescent="0.25">
      <c r="A1696" t="str">
        <f>IF(AND(MOD(ROW(A1691)-1,3)=0,INDEX(artwork.xlsx!G:G,QUOTIENT(ROW(A1691)-1,3)+2)&lt;&gt;""),"/* "&amp;INDEX(artwork.xlsx!G:G,QUOTIENT(ROW(A1691)-1,3)+2)&amp;" */","  ")&amp;
IF(AND(INDEX(artwork.xlsx!F:F,QUOTIENT(ROW(A1691)-1,3)+2)&lt;&gt;""),"/* "&amp;INDEX(artwork.xlsx!F:F,QUOTIENT(ROW(A1691)-1,3)+2)&amp;" */","  ")&amp;IF(AND(ISERROR(MATCH("},",B1696:B$5003,0)), ISERROR(MATCH("    ];",$A$5:A1695,0))),"];","")</f>
        <v xml:space="preserve">    </v>
      </c>
      <c r="B1696" t="str">
        <f t="shared" si="59"/>
        <v/>
      </c>
      <c r="C1696" s="18" t="str">
        <f>IF(AND(MOD(ROW(A1691)-1,3)=0, INDEX(artwork.xlsx!J:J,QUOTIENT(ROW(A1691)-1,3)+2)&lt;&gt;""),
     artwork.xlsx!$H$1&amp;": """ &amp;SUBSTITUTE(INDEX(artwork.xlsx!H:H,QUOTIENT(ROW(A1691)-1,3)+2)," ","") &amp;""",  " &amp;
     artwork.xlsx!$J$1&amp; ": """ &amp; INDEX(artwork.xlsx!J:J,QUOTIENT(ROW(A1691)-1,3)+2) &amp;""",  " &amp;
     artwork.xlsx!$L$1&amp; ": """ &amp; SUBSTITUTE(IF(LEFT(INDEX(artwork.xlsx!L:L,QUOTIENT(ROW(A1691)-1,3)+2),4)="http","",artwork.xlsx!$M$1) &amp; INDEX(artwork.xlsx!L:L,QUOTIENT(ROW(A1691)-1,3)+2),artwork.xlsx!$N$1,"") &amp; """,",
 IF(AND(MOD(ROW(A1691)-1,3)=1,INDEX(artwork.xlsx!J:J,QUOTIENT(ROW(A1691)-1,3)+2)&lt;&gt;""),
SUBSTITUTE(    artwork.xlsx!$K$1&amp;": '\\n" &amp;
SUBSTITUTE(SUBSTITUTE(SUBSTITUTE(SUBSTITUTE(SUBSTITUTE(INDEX(artwork.xlsx!K:K,QUOTIENT(ROW(A1691)-1,3)+2),"'","\'"),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IF(MOD(ROW(A1691)-1,3)=2,"","")))</f>
        <v>text_html: '\
&lt;div class="card-text" style="top:10px;"&gt;&lt;div style="position:relative; top:0px;"&gt;&lt;div style="line-height:22px;"&gt;\
&lt;div style="display:inline;"&gt;&lt;div style="display:inline; font-size:22px;"&gt;Recevez une carte coûtant&lt;/div&gt;&lt;/div&gt;&lt;br&gt;\
&lt;div style="display:inline;"&gt;&lt;div style="display:inline; font-size:22px;"&gt;jusqu\'à      . Si c\'est une...&lt;/div&gt;&lt;/div&gt;&lt;br&gt;\
&lt;/div&gt;&lt;/div&gt;&lt;div style="position:relative; top:5px;"&gt;&lt;div style="line-height:21px;"&gt;\
&lt;div style="display:inline;"&gt;&lt;div style="display:inline; font-size:21px;"&gt;&lt;div style="display: inline; position: relative; left:-0px;"&gt;carte Action, &lt;/div&gt;&lt;div style="display: inline; position: relative; left:-0px;"&gt;recevez un Cheval&lt;/div&gt;&lt;/div&gt;&lt;/div&gt;&lt;br&gt;\
&lt;div style="display:inline;"&gt;&lt;div style="display:inline; font-size:21px;"&gt;&lt;div style="display: inline; position: relative; left:-0px;"&gt;carte Trésor, &lt;/div&gt;&lt;div style="display: inline; position: relative; left:-0px;"&gt;&lt;div style="display:inline; position:relative; top:undefinedpx;"&gt;recevez un Argent&lt;/div&gt;&lt;/div&gt;&lt;/div&gt;&lt;/div&gt;&lt;br&gt;\
&lt;div style="display:inline;"&gt;&lt;div style="display:inline; font-size:21px;"&gt;&lt;div style="display: inline; position: relative; left:-21px;"&gt;carte Victoire,&lt;/div&gt;&lt;div style="display: inline; position: relative; left:-18px;"&gt;&lt;div style="display: inline; font-weight: bold;"&gt;+1 Carte&lt;/div&gt;&lt;/div&gt;&lt;/div&gt;&lt;/div&gt;&lt;br&gt;\
&lt;div style="display:inline;"&gt;&lt;div style="display:inline; font-size:21px;"&gt;&lt;div style="display: inline; position: relative; left:-0px;"&gt; et &lt;div style="display: inline; font-weight: bold;"&gt;+1 Action&lt;/div&gt;&lt;/div&gt;&lt;/div&gt;&lt;/div&gt;&lt;br&gt;\
&lt;/div&gt;&lt;/div&gt;\
&lt;div class="card-text-coin-icon" style="transform:scale(0.2); top:26px; display: inline;left:98px;"&gt;\
&lt;div class="card-text-coin-text-container" style="display:inline;"&gt;\
&lt;div class="card-text-coin-text" style="color: black; display:inline; top:8px;"&gt;4&lt;/div&gt;&lt;/div&gt;&lt;/div&gt;&lt;/div&gt;'</v>
      </c>
    </row>
    <row r="1697" spans="1:3" x14ac:dyDescent="0.25">
      <c r="A1697" t="str">
        <f>IF(AND(MOD(ROW(A1692)-1,3)=0,INDEX(artwork.xlsx!G:G,QUOTIENT(ROW(A1692)-1,3)+2)&lt;&gt;""),"/* "&amp;INDEX(artwork.xlsx!G:G,QUOTIENT(ROW(A1692)-1,3)+2)&amp;" */","  ")&amp;
IF(AND(INDEX(artwork.xlsx!F:F,QUOTIENT(ROW(A1692)-1,3)+2)&lt;&gt;""),"/* "&amp;INDEX(artwork.xlsx!F:F,QUOTIENT(ROW(A1692)-1,3)+2)&amp;" */","  ")&amp;IF(AND(ISERROR(MATCH("},",B1697:B$5003,0)), ISERROR(MATCH("    ];",$A$5:A1693,0))),"];","")</f>
        <v xml:space="preserve">    </v>
      </c>
      <c r="B1697" t="str">
        <f t="shared" si="59"/>
        <v>},</v>
      </c>
      <c r="C1697" s="18" t="str">
        <f>IF(AND(MOD(ROW(A1692)-1,3)=0, INDEX(artwork.xlsx!J:J,QUOTIENT(ROW(A1692)-1,3)+2)&lt;&gt;""),
     artwork.xlsx!$H$1&amp;": """ &amp;SUBSTITUTE(INDEX(artwork.xlsx!H:H,QUOTIENT(ROW(A1692)-1,3)+2)," ","") &amp;""",  " &amp;
     artwork.xlsx!$J$1&amp; ": """ &amp; INDEX(artwork.xlsx!J:J,QUOTIENT(ROW(A1692)-1,3)+2) &amp;""",  " &amp;
     artwork.xlsx!$L$1&amp; ": """ &amp; SUBSTITUTE(IF(LEFT(INDEX(artwork.xlsx!L:L,QUOTIENT(ROW(A1692)-1,3)+2),4)="http","",artwork.xlsx!$M$1) &amp; INDEX(artwork.xlsx!L:L,QUOTIENT(ROW(A1692)-1,3)+2),artwork.xlsx!$N$1,"") &amp; """,",
 IF(AND(MOD(ROW(A1692)-1,3)=1,INDEX(artwork.xlsx!J:J,QUOTIENT(ROW(A1692)-1,3)+2)&lt;&gt;""),
SUBSTITUTE(    artwork.xlsx!$K$1&amp;": '\\n" &amp;
SUBSTITUTE(SUBSTITUTE(SUBSTITUTE(SUBSTITUTE(SUBSTITUTE(INDEX(artwork.xlsx!K:K,QUOTIENT(ROW(A1692)-1,3)+2),"'","\'"),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IF(MOD(ROW(A1692)-1,3)=2,"","")))</f>
        <v/>
      </c>
    </row>
    <row r="1698" spans="1:3" x14ac:dyDescent="0.25">
      <c r="A1698" t="str">
        <f>IF(AND(MOD(ROW(A1693)-1,3)=0,INDEX(artwork.xlsx!G:G,QUOTIENT(ROW(A1693)-1,3)+2)&lt;&gt;""),"/* "&amp;INDEX(artwork.xlsx!G:G,QUOTIENT(ROW(A1693)-1,3)+2)&amp;" */","  ")&amp;
IF(AND(INDEX(artwork.xlsx!F:F,QUOTIENT(ROW(A1693)-1,3)+2)&lt;&gt;""),"/* "&amp;INDEX(artwork.xlsx!F:F,QUOTIENT(ROW(A1693)-1,3)+2)&amp;" */","  ")&amp;IF(AND(ISERROR(MATCH("},",B1698:B$5003,0)), ISERROR(MATCH("    ];",$A$5:A1694,0))),"];","")</f>
        <v xml:space="preserve">    </v>
      </c>
      <c r="B1698" t="str">
        <f t="shared" si="59"/>
        <v>{</v>
      </c>
      <c r="C1698" s="18" t="str">
        <f>IF(AND(MOD(ROW(A1693)-1,3)=0, INDEX(artwork.xlsx!J:J,QUOTIENT(ROW(A1693)-1,3)+2)&lt;&gt;""),
     artwork.xlsx!$H$1&amp;": """ &amp;SUBSTITUTE(INDEX(artwork.xlsx!H:H,QUOTIENT(ROW(A1693)-1,3)+2)," ","") &amp;""",  " &amp;
     artwork.xlsx!$J$1&amp; ": """ &amp; INDEX(artwork.xlsx!J:J,QUOTIENT(ROW(A1693)-1,3)+2) &amp;""",  " &amp;
     artwork.xlsx!$L$1&amp; ": """ &amp; SUBSTITUTE(IF(LEFT(INDEX(artwork.xlsx!L:L,QUOTIENT(ROW(A1693)-1,3)+2),4)="http","",artwork.xlsx!$M$1) &amp; INDEX(artwork.xlsx!L:L,QUOTIENT(ROW(A1693)-1,3)+2),artwork.xlsx!$N$1,"") &amp; """,",
 IF(AND(MOD(ROW(A1693)-1,3)=1,INDEX(artwork.xlsx!J:J,QUOTIENT(ROW(A1693)-1,3)+2)&lt;&gt;""),
SUBSTITUTE(    artwork.xlsx!$K$1&amp;": '\\n" &amp;
SUBSTITUTE(SUBSTITUTE(SUBSTITUTE(SUBSTITUTE(SUBSTITUTE(INDEX(artwork.xlsx!K:K,QUOTIENT(ROW(A1693)-1,3)+2),"'","\'"),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IF(MOD(ROW(A1693)-1,3)=2,"","")))</f>
        <v>id: "hostelry",  frenchName: "Hôtel",  artwork: "http://wiki.dominionstrategy.com/images/e/ea/HostelryArt.jpg",</v>
      </c>
    </row>
    <row r="1699" spans="1:3" ht="150" x14ac:dyDescent="0.25">
      <c r="A1699" t="str">
        <f>IF(AND(MOD(ROW(A1694)-1,3)=0,INDEX(artwork.xlsx!G:G,QUOTIENT(ROW(A1694)-1,3)+2)&lt;&gt;""),"/* "&amp;INDEX(artwork.xlsx!G:G,QUOTIENT(ROW(A1694)-1,3)+2)&amp;" */","  ")&amp;
IF(AND(INDEX(artwork.xlsx!F:F,QUOTIENT(ROW(A1694)-1,3)+2)&lt;&gt;""),"/* "&amp;INDEX(artwork.xlsx!F:F,QUOTIENT(ROW(A1694)-1,3)+2)&amp;" */","  ")&amp;IF(AND(ISERROR(MATCH("},",B1699:B$5003,0)), ISERROR(MATCH("    ];",$A$5:A1698,0))),"];","")</f>
        <v xml:space="preserve">    </v>
      </c>
      <c r="B1699" t="str">
        <f t="shared" si="59"/>
        <v/>
      </c>
      <c r="C1699" s="18" t="str">
        <f>IF(AND(MOD(ROW(A1694)-1,3)=0, INDEX(artwork.xlsx!J:J,QUOTIENT(ROW(A1694)-1,3)+2)&lt;&gt;""),
     artwork.xlsx!$H$1&amp;": """ &amp;SUBSTITUTE(INDEX(artwork.xlsx!H:H,QUOTIENT(ROW(A1694)-1,3)+2)," ","") &amp;""",  " &amp;
     artwork.xlsx!$J$1&amp; ": """ &amp; INDEX(artwork.xlsx!J:J,QUOTIENT(ROW(A1694)-1,3)+2) &amp;""",  " &amp;
     artwork.xlsx!$L$1&amp; ": """ &amp; SUBSTITUTE(IF(LEFT(INDEX(artwork.xlsx!L:L,QUOTIENT(ROW(A1694)-1,3)+2),4)="http","",artwork.xlsx!$M$1) &amp; INDEX(artwork.xlsx!L:L,QUOTIENT(ROW(A1694)-1,3)+2),artwork.xlsx!$N$1,"") &amp; """,",
 IF(AND(MOD(ROW(A1694)-1,3)=1,INDEX(artwork.xlsx!J:J,QUOTIENT(ROW(A1694)-1,3)+2)&lt;&gt;""),
SUBSTITUTE(    artwork.xlsx!$K$1&amp;": '\\n" &amp;
SUBSTITUTE(SUBSTITUTE(SUBSTITUTE(SUBSTITUTE(SUBSTITUTE(INDEX(artwork.xlsx!K:K,QUOTIENT(ROW(A1694)-1,3)+2),"'","\'"),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IF(MOD(ROW(A1694)-1,3)=2,"","")))</f>
        <v>text_html: '\
&lt;div class="card-text" style="top:10px;"&gt;&lt;div style="position:relative; top:0px;"&gt;&lt;div style="font-weight: bold;"&gt;&lt;div style="line-height:24px;"&gt;\
&lt;div style="display:inline;"&gt;&lt;div style="display:inline; font-size:24px;"&gt;+1 Carte&lt;/div&gt;&lt;/div&gt;&lt;br&gt;\
&lt;div style="display:inline;"&gt;&lt;div style="display:inline; font-size:24px;"&gt;+2 Actions&lt;/div&gt;&lt;/div&gt;&lt;br&gt;\
&lt;/div&gt;&lt;/div&gt;&lt;/div&gt;&lt;div class="horizontal-line" style="width:200px; height:3px;margin-top:10px;"&gt;&lt;/div&gt;&lt;div style="position:relative; top:2px;"&gt;&lt;div style="line-height:20px;"&gt;\
&lt;div style="display:inline;"&gt;&lt;div style="display:inline; font-size:21px;"&gt;Quand vous recevez cette carte,&lt;/div&gt;&lt;/div&gt;&lt;br&gt;\
&lt;div style="display:inline;"&gt;&lt;div style="display:inline; font-size:21px;"&gt;vous pouvez défausser autant de&lt;/div&gt;&lt;/div&gt;&lt;br&gt;\
&lt;div style="display:inline;"&gt;&lt;div style="display:inline; font-size:21px;"&gt;Trésors que souhaité, dévoilés,&lt;/div&gt;&lt;/div&gt;&lt;br&gt;\
&lt;div style="display:inline;"&gt;&lt;div style="display:inline; font-size:21px;"&gt;pour recevoir autant de Chevaux.&lt;/div&gt;&lt;/div&gt;&lt;br&gt;\
&lt;/div&gt;&lt;/div&gt;&lt;/div&gt;'</v>
      </c>
    </row>
    <row r="1700" spans="1:3" x14ac:dyDescent="0.25">
      <c r="A1700" t="str">
        <f>IF(AND(MOD(ROW(A1695)-1,3)=0,INDEX(artwork.xlsx!G:G,QUOTIENT(ROW(A1695)-1,3)+2)&lt;&gt;""),"/* "&amp;INDEX(artwork.xlsx!G:G,QUOTIENT(ROW(A1695)-1,3)+2)&amp;" */","  ")&amp;
IF(AND(INDEX(artwork.xlsx!F:F,QUOTIENT(ROW(A1695)-1,3)+2)&lt;&gt;""),"/* "&amp;INDEX(artwork.xlsx!F:F,QUOTIENT(ROW(A1695)-1,3)+2)&amp;" */","  ")&amp;IF(AND(ISERROR(MATCH("},",B1700:B$5003,0)), ISERROR(MATCH("    ];",$A$5:A1696,0))),"];","")</f>
        <v xml:space="preserve">    </v>
      </c>
      <c r="B1700" t="str">
        <f t="shared" si="59"/>
        <v>},</v>
      </c>
      <c r="C1700" s="18" t="str">
        <f>IF(AND(MOD(ROW(A1695)-1,3)=0, INDEX(artwork.xlsx!J:J,QUOTIENT(ROW(A1695)-1,3)+2)&lt;&gt;""),
     artwork.xlsx!$H$1&amp;": """ &amp;SUBSTITUTE(INDEX(artwork.xlsx!H:H,QUOTIENT(ROW(A1695)-1,3)+2)," ","") &amp;""",  " &amp;
     artwork.xlsx!$J$1&amp; ": """ &amp; INDEX(artwork.xlsx!J:J,QUOTIENT(ROW(A1695)-1,3)+2) &amp;""",  " &amp;
     artwork.xlsx!$L$1&amp; ": """ &amp; SUBSTITUTE(IF(LEFT(INDEX(artwork.xlsx!L:L,QUOTIENT(ROW(A1695)-1,3)+2),4)="http","",artwork.xlsx!$M$1) &amp; INDEX(artwork.xlsx!L:L,QUOTIENT(ROW(A1695)-1,3)+2),artwork.xlsx!$N$1,"") &amp; """,",
 IF(AND(MOD(ROW(A1695)-1,3)=1,INDEX(artwork.xlsx!J:J,QUOTIENT(ROW(A1695)-1,3)+2)&lt;&gt;""),
SUBSTITUTE(    artwork.xlsx!$K$1&amp;": '\\n" &amp;
SUBSTITUTE(SUBSTITUTE(SUBSTITUTE(SUBSTITUTE(SUBSTITUTE(INDEX(artwork.xlsx!K:K,QUOTIENT(ROW(A1695)-1,3)+2),"'","\'"),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IF(MOD(ROW(A1695)-1,3)=2,"","")))</f>
        <v/>
      </c>
    </row>
    <row r="1701" spans="1:3" x14ac:dyDescent="0.25">
      <c r="A1701" t="str">
        <f>IF(AND(MOD(ROW(A1696)-1,3)=0,INDEX(artwork.xlsx!G:G,QUOTIENT(ROW(A1696)-1,3)+2)&lt;&gt;""),"/* "&amp;INDEX(artwork.xlsx!G:G,QUOTIENT(ROW(A1696)-1,3)+2)&amp;" */","  ")&amp;
IF(AND(INDEX(artwork.xlsx!F:F,QUOTIENT(ROW(A1696)-1,3)+2)&lt;&gt;""),"/* "&amp;INDEX(artwork.xlsx!F:F,QUOTIENT(ROW(A1696)-1,3)+2)&amp;" */","  ")&amp;IF(AND(ISERROR(MATCH("},",B1701:B$5003,0)), ISERROR(MATCH("    ];",$A$5:A1697,0))),"];","")</f>
        <v xml:space="preserve">    </v>
      </c>
      <c r="B1701" t="str">
        <f t="shared" si="59"/>
        <v>{</v>
      </c>
      <c r="C1701" s="18" t="str">
        <f>IF(AND(MOD(ROW(A1696)-1,3)=0, INDEX(artwork.xlsx!J:J,QUOTIENT(ROW(A1696)-1,3)+2)&lt;&gt;""),
     artwork.xlsx!$H$1&amp;": """ &amp;SUBSTITUTE(INDEX(artwork.xlsx!H:H,QUOTIENT(ROW(A1696)-1,3)+2)," ","") &amp;""",  " &amp;
     artwork.xlsx!$J$1&amp; ": """ &amp; INDEX(artwork.xlsx!J:J,QUOTIENT(ROW(A1696)-1,3)+2) &amp;""",  " &amp;
     artwork.xlsx!$L$1&amp; ": """ &amp; SUBSTITUTE(IF(LEFT(INDEX(artwork.xlsx!L:L,QUOTIENT(ROW(A1696)-1,3)+2),4)="http","",artwork.xlsx!$M$1) &amp; INDEX(artwork.xlsx!L:L,QUOTIENT(ROW(A1696)-1,3)+2),artwork.xlsx!$N$1,"") &amp; """,",
 IF(AND(MOD(ROW(A1696)-1,3)=1,INDEX(artwork.xlsx!J:J,QUOTIENT(ROW(A1696)-1,3)+2)&lt;&gt;""),
SUBSTITUTE(    artwork.xlsx!$K$1&amp;": '\\n" &amp;
SUBSTITUTE(SUBSTITUTE(SUBSTITUTE(SUBSTITUTE(SUBSTITUTE(INDEX(artwork.xlsx!K:K,QUOTIENT(ROW(A1696)-1,3)+2),"'","\'"),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IF(MOD(ROW(A1696)-1,3)=2,"","")))</f>
        <v>id: "villagegreen",  frenchName: "Espace vert",  artwork: "http://wiki.dominionstrategy.com/images/0/01/Village_GreenArt.jpg",</v>
      </c>
    </row>
    <row r="1702" spans="1:3" ht="180" x14ac:dyDescent="0.25">
      <c r="A1702" t="str">
        <f>IF(AND(MOD(ROW(A1697)-1,3)=0,INDEX(artwork.xlsx!G:G,QUOTIENT(ROW(A1697)-1,3)+2)&lt;&gt;""),"/* "&amp;INDEX(artwork.xlsx!G:G,QUOTIENT(ROW(A1697)-1,3)+2)&amp;" */","  ")&amp;
IF(AND(INDEX(artwork.xlsx!F:F,QUOTIENT(ROW(A1697)-1,3)+2)&lt;&gt;""),"/* "&amp;INDEX(artwork.xlsx!F:F,QUOTIENT(ROW(A1697)-1,3)+2)&amp;" */","  ")&amp;IF(AND(ISERROR(MATCH("},",B1702:B$5003,0)), ISERROR(MATCH("    ];",$A$5:A1701,0))),"];","")</f>
        <v xml:space="preserve">    </v>
      </c>
      <c r="B1702" t="str">
        <f t="shared" si="59"/>
        <v/>
      </c>
      <c r="C1702" s="18" t="str">
        <f>IF(AND(MOD(ROW(A1697)-1,3)=0, INDEX(artwork.xlsx!J:J,QUOTIENT(ROW(A1697)-1,3)+2)&lt;&gt;""),
     artwork.xlsx!$H$1&amp;": """ &amp;SUBSTITUTE(INDEX(artwork.xlsx!H:H,QUOTIENT(ROW(A1697)-1,3)+2)," ","") &amp;""",  " &amp;
     artwork.xlsx!$J$1&amp; ": """ &amp; INDEX(artwork.xlsx!J:J,QUOTIENT(ROW(A1697)-1,3)+2) &amp;""",  " &amp;
     artwork.xlsx!$L$1&amp; ": """ &amp; SUBSTITUTE(IF(LEFT(INDEX(artwork.xlsx!L:L,QUOTIENT(ROW(A1697)-1,3)+2),4)="http","",artwork.xlsx!$M$1) &amp; INDEX(artwork.xlsx!L:L,QUOTIENT(ROW(A1697)-1,3)+2),artwork.xlsx!$N$1,"") &amp; """,",
 IF(AND(MOD(ROW(A1697)-1,3)=1,INDEX(artwork.xlsx!J:J,QUOTIENT(ROW(A1697)-1,3)+2)&lt;&gt;""),
SUBSTITUTE(    artwork.xlsx!$K$1&amp;": '\\n" &amp;
SUBSTITUTE(SUBSTITUTE(SUBSTITUTE(SUBSTITUTE(SUBSTITUTE(INDEX(artwork.xlsx!K:K,QUOTIENT(ROW(A1697)-1,3)+2),"'","\'"),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IF(MOD(ROW(A1697)-1,3)=2,"","")))</f>
        <v>text_html: '\
&lt;div class="card-text" style="top:5px;"&gt;&lt;div style="position:relative; top:0px;"&gt;&lt;div style="line-height:20px;"&gt;\
&lt;div style="display:inline;"&gt;&lt;div style="display:inline; font-size:22px;"&gt;Maintenant ou au début&lt;/div&gt;&lt;/div&gt;&lt;br&gt;\
&lt;div style="display:inline;"&gt;&lt;div style="display:inline; font-size:22px;"&gt;de votre prochain tour,&lt;/div&gt;&lt;/div&gt;&lt;br&gt;\
&lt;div style="display:inline;"&gt;&lt;div style="display:inline; font-size:22px;"&gt;&lt;div style="display: inline; font-weight: bold;"&gt;+1 Carte&lt;/div&gt; et &lt;div style="display: inline; font-weight: bold;"&gt;+2 Actions.&lt;/div&gt;&lt;/div&gt;&lt;/div&gt;&lt;br&gt;\
&lt;/div&gt;&lt;/div&gt;&lt;div class="horizontal-line" style="width:200px; height:3px;margin-top:10px;"&gt;&lt;/div&gt;&lt;div style="position:relative; top:3px;"&gt;&lt;div style="line-height:18px;"&gt;\
&lt;div style="display:inline;"&gt;&lt;div style="display:inline; font-size:20px;"&gt;Quand vous défaussez cette&lt;/div&gt;&lt;/div&gt;&lt;br&gt;\
&lt;div style="display:inline;"&gt;&lt;div style="display:inline; font-size:20px;"&gt;carte en dehors de votre phase&lt;/div&gt;&lt;/div&gt;&lt;br&gt;\
&lt;div style="display:inline;"&gt;&lt;div style="display:inline; font-size:20px;"&gt;Ajustement, vous pouvez&lt;/div&gt;&lt;/div&gt;&lt;br&gt;\
&lt;div style="display:inline;"&gt;&lt;div style="display:inline; font-size:20px;"&gt;la défausser pour la jouer.&lt;/div&gt;&lt;/div&gt;&lt;br&gt;\
&lt;/div&gt;&lt;/div&gt;&lt;/div&gt;'</v>
      </c>
    </row>
    <row r="1703" spans="1:3" x14ac:dyDescent="0.25">
      <c r="A1703" t="str">
        <f>IF(AND(MOD(ROW(A1698)-1,3)=0,INDEX(artwork.xlsx!G:G,QUOTIENT(ROW(A1698)-1,3)+2)&lt;&gt;""),"/* "&amp;INDEX(artwork.xlsx!G:G,QUOTIENT(ROW(A1698)-1,3)+2)&amp;" */","  ")&amp;
IF(AND(INDEX(artwork.xlsx!F:F,QUOTIENT(ROW(A1698)-1,3)+2)&lt;&gt;""),"/* "&amp;INDEX(artwork.xlsx!F:F,QUOTIENT(ROW(A1698)-1,3)+2)&amp;" */","  ")&amp;IF(AND(ISERROR(MATCH("},",B1703:B$5003,0)), ISERROR(MATCH("    ];",$A$5:A1699,0))),"];","")</f>
        <v xml:space="preserve">    </v>
      </c>
      <c r="B1703" t="str">
        <f t="shared" si="59"/>
        <v>},</v>
      </c>
      <c r="C1703" s="18" t="str">
        <f>IF(AND(MOD(ROW(A1698)-1,3)=0, INDEX(artwork.xlsx!J:J,QUOTIENT(ROW(A1698)-1,3)+2)&lt;&gt;""),
     artwork.xlsx!$H$1&amp;": """ &amp;SUBSTITUTE(INDEX(artwork.xlsx!H:H,QUOTIENT(ROW(A1698)-1,3)+2)," ","") &amp;""",  " &amp;
     artwork.xlsx!$J$1&amp; ": """ &amp; INDEX(artwork.xlsx!J:J,QUOTIENT(ROW(A1698)-1,3)+2) &amp;""",  " &amp;
     artwork.xlsx!$L$1&amp; ": """ &amp; SUBSTITUTE(IF(LEFT(INDEX(artwork.xlsx!L:L,QUOTIENT(ROW(A1698)-1,3)+2),4)="http","",artwork.xlsx!$M$1) &amp; INDEX(artwork.xlsx!L:L,QUOTIENT(ROW(A1698)-1,3)+2),artwork.xlsx!$N$1,"") &amp; """,",
 IF(AND(MOD(ROW(A1698)-1,3)=1,INDEX(artwork.xlsx!J:J,QUOTIENT(ROW(A1698)-1,3)+2)&lt;&gt;""),
SUBSTITUTE(    artwork.xlsx!$K$1&amp;": '\\n" &amp;
SUBSTITUTE(SUBSTITUTE(SUBSTITUTE(SUBSTITUTE(SUBSTITUTE(INDEX(artwork.xlsx!K:K,QUOTIENT(ROW(A1698)-1,3)+2),"'","\'"),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IF(MOD(ROW(A1698)-1,3)=2,"","")))</f>
        <v/>
      </c>
    </row>
    <row r="1704" spans="1:3" x14ac:dyDescent="0.25">
      <c r="A1704" t="str">
        <f>IF(AND(MOD(ROW(A1699)-1,3)=0,INDEX(artwork.xlsx!G:G,QUOTIENT(ROW(A1699)-1,3)+2)&lt;&gt;""),"/* "&amp;INDEX(artwork.xlsx!G:G,QUOTIENT(ROW(A1699)-1,3)+2)&amp;" */","  ")&amp;
IF(AND(INDEX(artwork.xlsx!F:F,QUOTIENT(ROW(A1699)-1,3)+2)&lt;&gt;""),"/* "&amp;INDEX(artwork.xlsx!F:F,QUOTIENT(ROW(A1699)-1,3)+2)&amp;" */","  ")&amp;IF(AND(ISERROR(MATCH("},",B1704:B$5003,0)), ISERROR(MATCH("    ];",$A$5:A1700,0))),"];","")</f>
        <v xml:space="preserve">    </v>
      </c>
      <c r="B1704" t="str">
        <f t="shared" si="59"/>
        <v>{</v>
      </c>
      <c r="C1704" s="18" t="str">
        <f>IF(AND(MOD(ROW(A1699)-1,3)=0, INDEX(artwork.xlsx!J:J,QUOTIENT(ROW(A1699)-1,3)+2)&lt;&gt;""),
     artwork.xlsx!$H$1&amp;": """ &amp;SUBSTITUTE(INDEX(artwork.xlsx!H:H,QUOTIENT(ROW(A1699)-1,3)+2)," ","") &amp;""",  " &amp;
     artwork.xlsx!$J$1&amp; ": """ &amp; INDEX(artwork.xlsx!J:J,QUOTIENT(ROW(A1699)-1,3)+2) &amp;""",  " &amp;
     artwork.xlsx!$L$1&amp; ": """ &amp; SUBSTITUTE(IF(LEFT(INDEX(artwork.xlsx!L:L,QUOTIENT(ROW(A1699)-1,3)+2),4)="http","",artwork.xlsx!$M$1) &amp; INDEX(artwork.xlsx!L:L,QUOTIENT(ROW(A1699)-1,3)+2),artwork.xlsx!$N$1,"") &amp; """,",
 IF(AND(MOD(ROW(A1699)-1,3)=1,INDEX(artwork.xlsx!J:J,QUOTIENT(ROW(A1699)-1,3)+2)&lt;&gt;""),
SUBSTITUTE(    artwork.xlsx!$K$1&amp;": '\\n" &amp;
SUBSTITUTE(SUBSTITUTE(SUBSTITUTE(SUBSTITUTE(SUBSTITUTE(INDEX(artwork.xlsx!K:K,QUOTIENT(ROW(A1699)-1,3)+2),"'","\'"),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IF(MOD(ROW(A1699)-1,3)=2,"","")))</f>
        <v>id: "barge",  frenchName: "Chaland",  artwork: "http://wiki.dominionstrategy.com/images/f/fd/BargeArt.jpg",</v>
      </c>
    </row>
    <row r="1705" spans="1:3" ht="105" x14ac:dyDescent="0.25">
      <c r="A1705" t="str">
        <f>IF(AND(MOD(ROW(A1700)-1,3)=0,INDEX(artwork.xlsx!G:G,QUOTIENT(ROW(A1700)-1,3)+2)&lt;&gt;""),"/* "&amp;INDEX(artwork.xlsx!G:G,QUOTIENT(ROW(A1700)-1,3)+2)&amp;" */","  ")&amp;
IF(AND(INDEX(artwork.xlsx!F:F,QUOTIENT(ROW(A1700)-1,3)+2)&lt;&gt;""),"/* "&amp;INDEX(artwork.xlsx!F:F,QUOTIENT(ROW(A1700)-1,3)+2)&amp;" */","  ")&amp;IF(AND(ISERROR(MATCH("},",B1705:B$5003,0)), ISERROR(MATCH("    ];",$A$5:A1704,0))),"];","")</f>
        <v xml:space="preserve">    </v>
      </c>
      <c r="B1705" t="str">
        <f t="shared" si="59"/>
        <v/>
      </c>
      <c r="C1705" s="18" t="str">
        <f>IF(AND(MOD(ROW(A1700)-1,3)=0, INDEX(artwork.xlsx!J:J,QUOTIENT(ROW(A1700)-1,3)+2)&lt;&gt;""),
     artwork.xlsx!$H$1&amp;": """ &amp;SUBSTITUTE(INDEX(artwork.xlsx!H:H,QUOTIENT(ROW(A1700)-1,3)+2)," ","") &amp;""",  " &amp;
     artwork.xlsx!$J$1&amp; ": """ &amp; INDEX(artwork.xlsx!J:J,QUOTIENT(ROW(A1700)-1,3)+2) &amp;""",  " &amp;
     artwork.xlsx!$L$1&amp; ": """ &amp; SUBSTITUTE(IF(LEFT(INDEX(artwork.xlsx!L:L,QUOTIENT(ROW(A1700)-1,3)+2),4)="http","",artwork.xlsx!$M$1) &amp; INDEX(artwork.xlsx!L:L,QUOTIENT(ROW(A1700)-1,3)+2),artwork.xlsx!$N$1,"") &amp; """,",
 IF(AND(MOD(ROW(A1700)-1,3)=1,INDEX(artwork.xlsx!J:J,QUOTIENT(ROW(A1700)-1,3)+2)&lt;&gt;""),
SUBSTITUTE(    artwork.xlsx!$K$1&amp;": '\\n" &amp;
SUBSTITUTE(SUBSTITUTE(SUBSTITUTE(SUBSTITUTE(SUBSTITUTE(INDEX(artwork.xlsx!K:K,QUOTIENT(ROW(A1700)-1,3)+2),"'","\'"),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IF(MOD(ROW(A1700)-1,3)=2,"","")))</f>
        <v>text_html: '\
&lt;div class="card-text" style="top:47px;"&gt;&lt;div style="position:relative; top:0px;"&gt;&lt;div style="line-height:24px;"&gt;\
&lt;div style="display:inline;"&gt;&lt;div style="display:inline; font-size:24px;"&gt;Maintenant ou au début&lt;/div&gt;&lt;/div&gt;&lt;br&gt;\
&lt;div style="display:inline;"&gt;&lt;div style="display:inline; font-size:24px;"&gt;de votre prochain tour,&lt;/div&gt;&lt;/div&gt;&lt;br&gt;\
&lt;div style="display:inline;"&gt;&lt;div style="display:inline; font-size:24px;"&gt;&lt;div style="display: inline; font-weight: bold;"&gt;+3 Cartes&lt;/div&gt; et &lt;div style="display: inline; font-weight: bold;"&gt;+1 Achat.&lt;/div&gt;&lt;/div&gt;&lt;/div&gt;&lt;br&gt;\
&lt;/div&gt;&lt;/div&gt;&lt;/div&gt;'</v>
      </c>
    </row>
    <row r="1706" spans="1:3" x14ac:dyDescent="0.25">
      <c r="A1706" t="str">
        <f>IF(AND(MOD(ROW(A1701)-1,3)=0,INDEX(artwork.xlsx!G:G,QUOTIENT(ROW(A1701)-1,3)+2)&lt;&gt;""),"/* "&amp;INDEX(artwork.xlsx!G:G,QUOTIENT(ROW(A1701)-1,3)+2)&amp;" */","  ")&amp;
IF(AND(INDEX(artwork.xlsx!F:F,QUOTIENT(ROW(A1701)-1,3)+2)&lt;&gt;""),"/* "&amp;INDEX(artwork.xlsx!F:F,QUOTIENT(ROW(A1701)-1,3)+2)&amp;" */","  ")&amp;IF(AND(ISERROR(MATCH("},",B1706:B$5003,0)), ISERROR(MATCH("    ];",$A$5:A1702,0))),"];","")</f>
        <v xml:space="preserve">    </v>
      </c>
      <c r="B1706" t="str">
        <f t="shared" si="59"/>
        <v>},</v>
      </c>
      <c r="C1706" s="18" t="str">
        <f>IF(AND(MOD(ROW(A1701)-1,3)=0, INDEX(artwork.xlsx!J:J,QUOTIENT(ROW(A1701)-1,3)+2)&lt;&gt;""),
     artwork.xlsx!$H$1&amp;": """ &amp;SUBSTITUTE(INDEX(artwork.xlsx!H:H,QUOTIENT(ROW(A1701)-1,3)+2)," ","") &amp;""",  " &amp;
     artwork.xlsx!$J$1&amp; ": """ &amp; INDEX(artwork.xlsx!J:J,QUOTIENT(ROW(A1701)-1,3)+2) &amp;""",  " &amp;
     artwork.xlsx!$L$1&amp; ": """ &amp; SUBSTITUTE(IF(LEFT(INDEX(artwork.xlsx!L:L,QUOTIENT(ROW(A1701)-1,3)+2),4)="http","",artwork.xlsx!$M$1) &amp; INDEX(artwork.xlsx!L:L,QUOTIENT(ROW(A1701)-1,3)+2),artwork.xlsx!$N$1,"") &amp; """,",
 IF(AND(MOD(ROW(A1701)-1,3)=1,INDEX(artwork.xlsx!J:J,QUOTIENT(ROW(A1701)-1,3)+2)&lt;&gt;""),
SUBSTITUTE(    artwork.xlsx!$K$1&amp;": '\\n" &amp;
SUBSTITUTE(SUBSTITUTE(SUBSTITUTE(SUBSTITUTE(SUBSTITUTE(INDEX(artwork.xlsx!K:K,QUOTIENT(ROW(A1701)-1,3)+2),"'","\'"),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IF(MOD(ROW(A1701)-1,3)=2,"","")))</f>
        <v/>
      </c>
    </row>
    <row r="1707" spans="1:3" x14ac:dyDescent="0.25">
      <c r="A1707" t="str">
        <f>IF(AND(MOD(ROW(A1702)-1,3)=0,INDEX(artwork.xlsx!G:G,QUOTIENT(ROW(A1702)-1,3)+2)&lt;&gt;""),"/* "&amp;INDEX(artwork.xlsx!G:G,QUOTIENT(ROW(A1702)-1,3)+2)&amp;" */","  ")&amp;
IF(AND(INDEX(artwork.xlsx!F:F,QUOTIENT(ROW(A1702)-1,3)+2)&lt;&gt;""),"/* "&amp;INDEX(artwork.xlsx!F:F,QUOTIENT(ROW(A1702)-1,3)+2)&amp;" */","  ")&amp;IF(AND(ISERROR(MATCH("},",B1707:B$5003,0)), ISERROR(MATCH("    ];",$A$5:A1703,0))),"];","")</f>
        <v xml:space="preserve">    </v>
      </c>
      <c r="B1707" t="str">
        <f t="shared" si="59"/>
        <v>{</v>
      </c>
      <c r="C1707" s="18" t="str">
        <f>IF(AND(MOD(ROW(A1702)-1,3)=0, INDEX(artwork.xlsx!J:J,QUOTIENT(ROW(A1702)-1,3)+2)&lt;&gt;""),
     artwork.xlsx!$H$1&amp;": """ &amp;SUBSTITUTE(INDEX(artwork.xlsx!H:H,QUOTIENT(ROW(A1702)-1,3)+2)," ","") &amp;""",  " &amp;
     artwork.xlsx!$J$1&amp; ": """ &amp; INDEX(artwork.xlsx!J:J,QUOTIENT(ROW(A1702)-1,3)+2) &amp;""",  " &amp;
     artwork.xlsx!$L$1&amp; ": """ &amp; SUBSTITUTE(IF(LEFT(INDEX(artwork.xlsx!L:L,QUOTIENT(ROW(A1702)-1,3)+2),4)="http","",artwork.xlsx!$M$1) &amp; INDEX(artwork.xlsx!L:L,QUOTIENT(ROW(A1702)-1,3)+2),artwork.xlsx!$N$1,"") &amp; """,",
 IF(AND(MOD(ROW(A1702)-1,3)=1,INDEX(artwork.xlsx!J:J,QUOTIENT(ROW(A1702)-1,3)+2)&lt;&gt;""),
SUBSTITUTE(    artwork.xlsx!$K$1&amp;": '\\n" &amp;
SUBSTITUTE(SUBSTITUTE(SUBSTITUTE(SUBSTITUTE(SUBSTITUTE(INDEX(artwork.xlsx!K:K,QUOTIENT(ROW(A1702)-1,3)+2),"'","\'"),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IF(MOD(ROW(A1702)-1,3)=2,"","")))</f>
        <v>id: "coven",  frenchName: "Clan de sorciers",  artwork: "http://wiki.dominionstrategy.com/images/c/cd/CovenArt.jpg",</v>
      </c>
    </row>
    <row r="1708" spans="1:3" ht="210" x14ac:dyDescent="0.25">
      <c r="A1708" t="str">
        <f>IF(AND(MOD(ROW(A1703)-1,3)=0,INDEX(artwork.xlsx!G:G,QUOTIENT(ROW(A1703)-1,3)+2)&lt;&gt;""),"/* "&amp;INDEX(artwork.xlsx!G:G,QUOTIENT(ROW(A1703)-1,3)+2)&amp;" */","  ")&amp;
IF(AND(INDEX(artwork.xlsx!F:F,QUOTIENT(ROW(A1703)-1,3)+2)&lt;&gt;""),"/* "&amp;INDEX(artwork.xlsx!F:F,QUOTIENT(ROW(A1703)-1,3)+2)&amp;" */","  ")&amp;IF(AND(ISERROR(MATCH("},",B1708:B$5003,0)), ISERROR(MATCH("    ];",$A$5:A1707,0))),"];","")</f>
        <v xml:space="preserve">    </v>
      </c>
      <c r="B1708" t="str">
        <f t="shared" si="59"/>
        <v/>
      </c>
      <c r="C1708" s="18" t="str">
        <f>IF(AND(MOD(ROW(A1703)-1,3)=0, INDEX(artwork.xlsx!J:J,QUOTIENT(ROW(A1703)-1,3)+2)&lt;&gt;""),
     artwork.xlsx!$H$1&amp;": """ &amp;SUBSTITUTE(INDEX(artwork.xlsx!H:H,QUOTIENT(ROW(A1703)-1,3)+2)," ","") &amp;""",  " &amp;
     artwork.xlsx!$J$1&amp; ": """ &amp; INDEX(artwork.xlsx!J:J,QUOTIENT(ROW(A1703)-1,3)+2) &amp;""",  " &amp;
     artwork.xlsx!$L$1&amp; ": """ &amp; SUBSTITUTE(IF(LEFT(INDEX(artwork.xlsx!L:L,QUOTIENT(ROW(A1703)-1,3)+2),4)="http","",artwork.xlsx!$M$1) &amp; INDEX(artwork.xlsx!L:L,QUOTIENT(ROW(A1703)-1,3)+2),artwork.xlsx!$N$1,"") &amp; """,",
 IF(AND(MOD(ROW(A1703)-1,3)=1,INDEX(artwork.xlsx!J:J,QUOTIENT(ROW(A1703)-1,3)+2)&lt;&gt;""),
SUBSTITUTE(    artwork.xlsx!$K$1&amp;": '\\n" &amp;
SUBSTITUTE(SUBSTITUTE(SUBSTITUTE(SUBSTITUTE(SUBSTITUTE(INDEX(artwork.xlsx!K:K,QUOTIENT(ROW(A1703)-1,3)+2),"'","\'"),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IF(MOD(ROW(A1703)-1,3)=2,"","")))</f>
        <v>text_html: '\
&lt;div class="card-text" style="top:10px;"&gt;&lt;div style="position:relative; top:5px;"&gt;&lt;div style="font-weight: bold;"&gt;\
&lt;div style="display:inline;"&gt;&lt;div style="display:inline; font-size:28px;"&gt;+1 Action&lt;/div&gt;&lt;/div&gt;&lt;br&gt;\
&lt;/div&gt;&lt;div style="font-weight: bold;"&gt;\
&lt;div style="display:inline;"&gt;&lt;div style="display:inline; font-size:28px;"&gt;+   &lt;/div&gt;&lt;/div&gt;&lt;br&gt;\
&lt;/div&gt;&lt;/div&gt;&lt;div style="position:relative; top:10px;"&gt;&lt;div style="line-height:20px;"&gt;\
&lt;div style="display:inline;"&gt;&lt;div style="display:inline; font-size:20px;"&gt;Tous vos adversaires exilent&lt;/div&gt;&lt;/div&gt;&lt;br&gt;\
&lt;div style="display:inline;"&gt;&lt;div style="display:inline; font-size:20px;"&gt;une Malédiction depuis la réserve.&lt;/div&gt;&lt;/div&gt;&lt;br&gt;\
&lt;div style="display:inline;"&gt;&lt;div style="display:inline; font-size:20px;"&gt;Si ne peuvent pas, ils défaussent&lt;/div&gt;&lt;/div&gt;&lt;br&gt;\
&lt;div style="display:inline;"&gt;&lt;div style="display:inline; font-size:20px;"&gt;leurs Malédictions en exil.&lt;/div&gt;&lt;/div&gt;&lt;br&gt;\
&lt;/div&gt;&lt;/div&gt;\
&lt;div class="card-text-coin-icon" style="transform:scale(0.25); top:35px; display: inline;left:141px;"&gt;\
&lt;div class="card-text-coin-text-container" style="display:inline;"&gt;\
&lt;div class="card-text-coin-text" style="color: black; display:inline; top:8px;"&gt;2&lt;/div&gt;&lt;/div&gt;&lt;/div&gt;&lt;/div&gt;'</v>
      </c>
    </row>
    <row r="1709" spans="1:3" x14ac:dyDescent="0.25">
      <c r="A1709" t="str">
        <f>IF(AND(MOD(ROW(A1704)-1,3)=0,INDEX(artwork.xlsx!G:G,QUOTIENT(ROW(A1704)-1,3)+2)&lt;&gt;""),"/* "&amp;INDEX(artwork.xlsx!G:G,QUOTIENT(ROW(A1704)-1,3)+2)&amp;" */","  ")&amp;
IF(AND(INDEX(artwork.xlsx!F:F,QUOTIENT(ROW(A1704)-1,3)+2)&lt;&gt;""),"/* "&amp;INDEX(artwork.xlsx!F:F,QUOTIENT(ROW(A1704)-1,3)+2)&amp;" */","  ")&amp;IF(AND(ISERROR(MATCH("},",B1709:B$5003,0)), ISERROR(MATCH("    ];",$A$5:A1705,0))),"];","")</f>
        <v xml:space="preserve">    </v>
      </c>
      <c r="B1709" t="str">
        <f t="shared" si="59"/>
        <v>},</v>
      </c>
      <c r="C1709" s="18" t="str">
        <f>IF(AND(MOD(ROW(A1704)-1,3)=0, INDEX(artwork.xlsx!J:J,QUOTIENT(ROW(A1704)-1,3)+2)&lt;&gt;""),
     artwork.xlsx!$H$1&amp;": """ &amp;SUBSTITUTE(INDEX(artwork.xlsx!H:H,QUOTIENT(ROW(A1704)-1,3)+2)," ","") &amp;""",  " &amp;
     artwork.xlsx!$J$1&amp; ": """ &amp; INDEX(artwork.xlsx!J:J,QUOTIENT(ROW(A1704)-1,3)+2) &amp;""",  " &amp;
     artwork.xlsx!$L$1&amp; ": """ &amp; SUBSTITUTE(IF(LEFT(INDEX(artwork.xlsx!L:L,QUOTIENT(ROW(A1704)-1,3)+2),4)="http","",artwork.xlsx!$M$1) &amp; INDEX(artwork.xlsx!L:L,QUOTIENT(ROW(A1704)-1,3)+2),artwork.xlsx!$N$1,"") &amp; """,",
 IF(AND(MOD(ROW(A1704)-1,3)=1,INDEX(artwork.xlsx!J:J,QUOTIENT(ROW(A1704)-1,3)+2)&lt;&gt;""),
SUBSTITUTE(    artwork.xlsx!$K$1&amp;": '\\n" &amp;
SUBSTITUTE(SUBSTITUTE(SUBSTITUTE(SUBSTITUTE(SUBSTITUTE(INDEX(artwork.xlsx!K:K,QUOTIENT(ROW(A1704)-1,3)+2),"'","\'"),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IF(MOD(ROW(A1704)-1,3)=2,"","")))</f>
        <v/>
      </c>
    </row>
    <row r="1710" spans="1:3" x14ac:dyDescent="0.25">
      <c r="A1710" t="str">
        <f>IF(AND(MOD(ROW(A1705)-1,3)=0,INDEX(artwork.xlsx!G:G,QUOTIENT(ROW(A1705)-1,3)+2)&lt;&gt;""),"/* "&amp;INDEX(artwork.xlsx!G:G,QUOTIENT(ROW(A1705)-1,3)+2)&amp;" */","  ")&amp;
IF(AND(INDEX(artwork.xlsx!F:F,QUOTIENT(ROW(A1705)-1,3)+2)&lt;&gt;""),"/* "&amp;INDEX(artwork.xlsx!F:F,QUOTIENT(ROW(A1705)-1,3)+2)&amp;" */","  ")&amp;IF(AND(ISERROR(MATCH("},",B1710:B$5003,0)), ISERROR(MATCH("    ];",$A$5:A1706,0))),"];","")</f>
        <v xml:space="preserve">    </v>
      </c>
      <c r="B1710" t="str">
        <f t="shared" si="59"/>
        <v>{</v>
      </c>
      <c r="C1710" s="18" t="str">
        <f>IF(AND(MOD(ROW(A1705)-1,3)=0, INDEX(artwork.xlsx!J:J,QUOTIENT(ROW(A1705)-1,3)+2)&lt;&gt;""),
     artwork.xlsx!$H$1&amp;": """ &amp;SUBSTITUTE(INDEX(artwork.xlsx!H:H,QUOTIENT(ROW(A1705)-1,3)+2)," ","") &amp;""",  " &amp;
     artwork.xlsx!$J$1&amp; ": """ &amp; INDEX(artwork.xlsx!J:J,QUOTIENT(ROW(A1705)-1,3)+2) &amp;""",  " &amp;
     artwork.xlsx!$L$1&amp; ": """ &amp; SUBSTITUTE(IF(LEFT(INDEX(artwork.xlsx!L:L,QUOTIENT(ROW(A1705)-1,3)+2),4)="http","",artwork.xlsx!$M$1) &amp; INDEX(artwork.xlsx!L:L,QUOTIENT(ROW(A1705)-1,3)+2),artwork.xlsx!$N$1,"") &amp; """,",
 IF(AND(MOD(ROW(A1705)-1,3)=1,INDEX(artwork.xlsx!J:J,QUOTIENT(ROW(A1705)-1,3)+2)&lt;&gt;""),
SUBSTITUTE(    artwork.xlsx!$K$1&amp;": '\\n" &amp;
SUBSTITUTE(SUBSTITUTE(SUBSTITUTE(SUBSTITUTE(SUBSTITUTE(INDEX(artwork.xlsx!K:K,QUOTIENT(ROW(A1705)-1,3)+2),"'","\'"),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IF(MOD(ROW(A1705)-1,3)=2,"","")))</f>
        <v>id: "displace",  frenchName: "Déplacement",  artwork: "http://wiki.dominionstrategy.com/images/6/6e/DisplaceArt.jpg",</v>
      </c>
    </row>
    <row r="1711" spans="1:3" ht="150" x14ac:dyDescent="0.25">
      <c r="A1711" t="str">
        <f>IF(AND(MOD(ROW(A1706)-1,3)=0,INDEX(artwork.xlsx!G:G,QUOTIENT(ROW(A1706)-1,3)+2)&lt;&gt;""),"/* "&amp;INDEX(artwork.xlsx!G:G,QUOTIENT(ROW(A1706)-1,3)+2)&amp;" */","  ")&amp;
IF(AND(INDEX(artwork.xlsx!F:F,QUOTIENT(ROW(A1706)-1,3)+2)&lt;&gt;""),"/* "&amp;INDEX(artwork.xlsx!F:F,QUOTIENT(ROW(A1706)-1,3)+2)&amp;" */","  ")&amp;IF(AND(ISERROR(MATCH("},",B1711:B$5003,0)), ISERROR(MATCH("    ];",$A$5:A1710,0))),"];","")</f>
        <v xml:space="preserve">    </v>
      </c>
      <c r="B1711" t="str">
        <f t="shared" si="59"/>
        <v/>
      </c>
      <c r="C1711" s="18" t="str">
        <f>IF(AND(MOD(ROW(A1706)-1,3)=0, INDEX(artwork.xlsx!J:J,QUOTIENT(ROW(A1706)-1,3)+2)&lt;&gt;""),
     artwork.xlsx!$H$1&amp;": """ &amp;SUBSTITUTE(INDEX(artwork.xlsx!H:H,QUOTIENT(ROW(A1706)-1,3)+2)," ","") &amp;""",  " &amp;
     artwork.xlsx!$J$1&amp; ": """ &amp; INDEX(artwork.xlsx!J:J,QUOTIENT(ROW(A1706)-1,3)+2) &amp;""",  " &amp;
     artwork.xlsx!$L$1&amp; ": """ &amp; SUBSTITUTE(IF(LEFT(INDEX(artwork.xlsx!L:L,QUOTIENT(ROW(A1706)-1,3)+2),4)="http","",artwork.xlsx!$M$1) &amp; INDEX(artwork.xlsx!L:L,QUOTIENT(ROW(A1706)-1,3)+2),artwork.xlsx!$N$1,"") &amp; """,",
 IF(AND(MOD(ROW(A1706)-1,3)=1,INDEX(artwork.xlsx!J:J,QUOTIENT(ROW(A1706)-1,3)+2)&lt;&gt;""),
SUBSTITUTE(    artwork.xlsx!$K$1&amp;": '\\n" &amp;
SUBSTITUTE(SUBSTITUTE(SUBSTITUTE(SUBSTITUTE(SUBSTITUTE(INDEX(artwork.xlsx!K:K,QUOTIENT(ROW(A1706)-1,3)+2),"'","\'"),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IF(MOD(ROW(A1706)-1,3)=2,"","")))</f>
        <v>text_html: '\
&lt;div class="card-text" style="top:29px;"&gt;&lt;div style="position:relative; top:10px;"&gt;&lt;div style="line-height:22px;"&gt;\
&lt;div style="display:inline;"&gt;&lt;div style="display:inline; font-size:22px;"&gt;Exilez une carte de votre main.&lt;/div&gt;&lt;/div&gt;&lt;br&gt;\
&lt;div style="display:inline;"&gt;&lt;div style="display:inline; font-size:22px;"&gt;Recevez une carte de&lt;/div&gt;&lt;/div&gt;&lt;br&gt;\
&lt;div style="display:inline;"&gt;&lt;div style="display:inline; font-size:22px;"&gt;nom différent, coûtant&lt;/div&gt;&lt;/div&gt;&lt;br&gt;\
&lt;div style="display:inline;"&gt;&lt;div style="display:inline; font-size:22px;"&gt;jusqu\'à       de plus.&lt;/div&gt;&lt;/div&gt;&lt;br&gt;\
&lt;/div&gt;&lt;/div&gt;\
&lt;div class="card-text-coin-icon" style="transform:scale(0.2); top:86px; display: inline;left:124px;"&gt;\
&lt;div class="card-text-coin-text-container" style="display:inline;"&gt;\
&lt;div class="card-text-coin-text" style="color: black; display:inline; top:8px;"&gt;2&lt;/div&gt;&lt;/div&gt;&lt;/div&gt;&lt;/div&gt;'</v>
      </c>
    </row>
    <row r="1712" spans="1:3" x14ac:dyDescent="0.25">
      <c r="A1712" t="str">
        <f>IF(AND(MOD(ROW(A1707)-1,3)=0,INDEX(artwork.xlsx!G:G,QUOTIENT(ROW(A1707)-1,3)+2)&lt;&gt;""),"/* "&amp;INDEX(artwork.xlsx!G:G,QUOTIENT(ROW(A1707)-1,3)+2)&amp;" */","  ")&amp;
IF(AND(INDEX(artwork.xlsx!F:F,QUOTIENT(ROW(A1707)-1,3)+2)&lt;&gt;""),"/* "&amp;INDEX(artwork.xlsx!F:F,QUOTIENT(ROW(A1707)-1,3)+2)&amp;" */","  ")&amp;IF(AND(ISERROR(MATCH("},",B1712:B$5003,0)), ISERROR(MATCH("    ];",$A$5:A1708,0))),"];","")</f>
        <v xml:space="preserve">    </v>
      </c>
      <c r="B1712" t="str">
        <f t="shared" si="59"/>
        <v>},</v>
      </c>
      <c r="C1712" s="18" t="str">
        <f>IF(AND(MOD(ROW(A1707)-1,3)=0, INDEX(artwork.xlsx!J:J,QUOTIENT(ROW(A1707)-1,3)+2)&lt;&gt;""),
     artwork.xlsx!$H$1&amp;": """ &amp;SUBSTITUTE(INDEX(artwork.xlsx!H:H,QUOTIENT(ROW(A1707)-1,3)+2)," ","") &amp;""",  " &amp;
     artwork.xlsx!$J$1&amp; ": """ &amp; INDEX(artwork.xlsx!J:J,QUOTIENT(ROW(A1707)-1,3)+2) &amp;""",  " &amp;
     artwork.xlsx!$L$1&amp; ": """ &amp; SUBSTITUTE(IF(LEFT(INDEX(artwork.xlsx!L:L,QUOTIENT(ROW(A1707)-1,3)+2),4)="http","",artwork.xlsx!$M$1) &amp; INDEX(artwork.xlsx!L:L,QUOTIENT(ROW(A1707)-1,3)+2),artwork.xlsx!$N$1,"") &amp; """,",
 IF(AND(MOD(ROW(A1707)-1,3)=1,INDEX(artwork.xlsx!J:J,QUOTIENT(ROW(A1707)-1,3)+2)&lt;&gt;""),
SUBSTITUTE(    artwork.xlsx!$K$1&amp;": '\\n" &amp;
SUBSTITUTE(SUBSTITUTE(SUBSTITUTE(SUBSTITUTE(SUBSTITUTE(INDEX(artwork.xlsx!K:K,QUOTIENT(ROW(A1707)-1,3)+2),"'","\'"),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IF(MOD(ROW(A1707)-1,3)=2,"","")))</f>
        <v/>
      </c>
    </row>
    <row r="1713" spans="1:3" x14ac:dyDescent="0.25">
      <c r="A1713" t="str">
        <f>IF(AND(MOD(ROW(A1708)-1,3)=0,INDEX(artwork.xlsx!G:G,QUOTIENT(ROW(A1708)-1,3)+2)&lt;&gt;""),"/* "&amp;INDEX(artwork.xlsx!G:G,QUOTIENT(ROW(A1708)-1,3)+2)&amp;" */","  ")&amp;
IF(AND(INDEX(artwork.xlsx!F:F,QUOTIENT(ROW(A1708)-1,3)+2)&lt;&gt;""),"/* "&amp;INDEX(artwork.xlsx!F:F,QUOTIENT(ROW(A1708)-1,3)+2)&amp;" */","  ")&amp;IF(AND(ISERROR(MATCH("},",B1713:B$5003,0)), ISERROR(MATCH("    ];",$A$5:A1709,0))),"];","")</f>
        <v xml:space="preserve">    </v>
      </c>
      <c r="B1713" t="str">
        <f t="shared" si="59"/>
        <v>{</v>
      </c>
      <c r="C1713" s="18" t="str">
        <f>IF(AND(MOD(ROW(A1708)-1,3)=0, INDEX(artwork.xlsx!J:J,QUOTIENT(ROW(A1708)-1,3)+2)&lt;&gt;""),
     artwork.xlsx!$H$1&amp;": """ &amp;SUBSTITUTE(INDEX(artwork.xlsx!H:H,QUOTIENT(ROW(A1708)-1,3)+2)," ","") &amp;""",  " &amp;
     artwork.xlsx!$J$1&amp; ": """ &amp; INDEX(artwork.xlsx!J:J,QUOTIENT(ROW(A1708)-1,3)+2) &amp;""",  " &amp;
     artwork.xlsx!$L$1&amp; ": """ &amp; SUBSTITUTE(IF(LEFT(INDEX(artwork.xlsx!L:L,QUOTIENT(ROW(A1708)-1,3)+2),4)="http","",artwork.xlsx!$M$1) &amp; INDEX(artwork.xlsx!L:L,QUOTIENT(ROW(A1708)-1,3)+2),artwork.xlsx!$N$1,"") &amp; """,",
 IF(AND(MOD(ROW(A1708)-1,3)=1,INDEX(artwork.xlsx!J:J,QUOTIENT(ROW(A1708)-1,3)+2)&lt;&gt;""),
SUBSTITUTE(    artwork.xlsx!$K$1&amp;": '\\n" &amp;
SUBSTITUTE(SUBSTITUTE(SUBSTITUTE(SUBSTITUTE(SUBSTITUTE(INDEX(artwork.xlsx!K:K,QUOTIENT(ROW(A1708)-1,3)+2),"'","\'"),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IF(MOD(ROW(A1708)-1,3)=2,"","")))</f>
        <v>id: "falconer",  frenchName: "Fauconnière",  artwork: "http://wiki.dominionstrategy.com/images/6/6a/FalconerArt.jpg",</v>
      </c>
    </row>
    <row r="1714" spans="1:3" ht="150" x14ac:dyDescent="0.25">
      <c r="A1714" t="str">
        <f>IF(AND(MOD(ROW(A1709)-1,3)=0,INDEX(artwork.xlsx!G:G,QUOTIENT(ROW(A1709)-1,3)+2)&lt;&gt;""),"/* "&amp;INDEX(artwork.xlsx!G:G,QUOTIENT(ROW(A1709)-1,3)+2)&amp;" */","  ")&amp;
IF(AND(INDEX(artwork.xlsx!F:F,QUOTIENT(ROW(A1709)-1,3)+2)&lt;&gt;""),"/* "&amp;INDEX(artwork.xlsx!F:F,QUOTIENT(ROW(A1709)-1,3)+2)&amp;" */","  ")&amp;IF(AND(ISERROR(MATCH("},",B1714:B$5003,0)), ISERROR(MATCH("    ];",$A$5:A1713,0))),"];","")</f>
        <v xml:space="preserve">    </v>
      </c>
      <c r="B1714" t="str">
        <f t="shared" si="59"/>
        <v/>
      </c>
      <c r="C1714" s="18" t="str">
        <f>IF(AND(MOD(ROW(A1709)-1,3)=0, INDEX(artwork.xlsx!J:J,QUOTIENT(ROW(A1709)-1,3)+2)&lt;&gt;""),
     artwork.xlsx!$H$1&amp;": """ &amp;SUBSTITUTE(INDEX(artwork.xlsx!H:H,QUOTIENT(ROW(A1709)-1,3)+2)," ","") &amp;""",  " &amp;
     artwork.xlsx!$J$1&amp; ": """ &amp; INDEX(artwork.xlsx!J:J,QUOTIENT(ROW(A1709)-1,3)+2) &amp;""",  " &amp;
     artwork.xlsx!$L$1&amp; ": """ &amp; SUBSTITUTE(IF(LEFT(INDEX(artwork.xlsx!L:L,QUOTIENT(ROW(A1709)-1,3)+2),4)="http","",artwork.xlsx!$M$1) &amp; INDEX(artwork.xlsx!L:L,QUOTIENT(ROW(A1709)-1,3)+2),artwork.xlsx!$N$1,"") &amp; """,",
 IF(AND(MOD(ROW(A1709)-1,3)=1,INDEX(artwork.xlsx!J:J,QUOTIENT(ROW(A1709)-1,3)+2)&lt;&gt;""),
SUBSTITUTE(    artwork.xlsx!$K$1&amp;": '\\n" &amp;
SUBSTITUTE(SUBSTITUTE(SUBSTITUTE(SUBSTITUTE(SUBSTITUTE(INDEX(artwork.xlsx!K:K,QUOTIENT(ROW(A1709)-1,3)+2),"'","\'"),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IF(MOD(ROW(A1709)-1,3)=2,"","")))</f>
        <v>text_html: '\
&lt;div class="card-text" style="top:10px;"&gt;&lt;div style="position:relative; top:0px;"&gt;&lt;div style="line-height:22px;"&gt;\
&lt;div style="display:inline;"&gt;&lt;div style="display:inline; font-size:22px;"&gt;Recevez en main une carte&lt;/div&gt;&lt;/div&gt;&lt;br&gt;\
&lt;div style="display:inline;"&gt;&lt;div style="display:inline; font-size:22px;"&gt;coûtant moins que ceci.&lt;/div&gt;&lt;/div&gt;&lt;br&gt;\
&lt;/div&gt;&lt;/div&gt;&lt;div class="horizontal-line" style="width:200px; height:3px;margin-top:5px;"&gt;&lt;/div&gt;&lt;div style="position:relative; top:0px;"&gt;&lt;div style="line-height:21px;"&gt;\
&lt;div style="display:inline;"&gt;&lt;div style="display:inline; font-size:21px;"&gt;Quand un joueur reçoit une carte&lt;/div&gt;&lt;/div&gt;&lt;br&gt;\
&lt;div style="display:inline;"&gt;&lt;div style="display:inline; font-size:21px;"&gt;ayant 2 types ou plus (Action,&lt;/div&gt;&lt;/div&gt;&lt;br&gt;\
&lt;div style="display:inline;"&gt;&lt;div style="display:inline; font-size:21px;"&gt;Attaque, etc.), vous pouvez&lt;/div&gt;&lt;/div&gt;&lt;br&gt;\
&lt;div style="display:inline;"&gt;&lt;div style="display:inline; font-size:21px;"&gt;jouer ceci depuis votre main.&lt;/div&gt;&lt;/div&gt;&lt;br&gt;\
&lt;/div&gt;&lt;/div&gt;&lt;/div&gt;'</v>
      </c>
    </row>
    <row r="1715" spans="1:3" x14ac:dyDescent="0.25">
      <c r="A1715" t="str">
        <f>IF(AND(MOD(ROW(A1710)-1,3)=0,INDEX(artwork.xlsx!G:G,QUOTIENT(ROW(A1710)-1,3)+2)&lt;&gt;""),"/* "&amp;INDEX(artwork.xlsx!G:G,QUOTIENT(ROW(A1710)-1,3)+2)&amp;" */","  ")&amp;
IF(AND(INDEX(artwork.xlsx!F:F,QUOTIENT(ROW(A1710)-1,3)+2)&lt;&gt;""),"/* "&amp;INDEX(artwork.xlsx!F:F,QUOTIENT(ROW(A1710)-1,3)+2)&amp;" */","  ")&amp;IF(AND(ISERROR(MATCH("},",B1715:B$5003,0)), ISERROR(MATCH("    ];",$A$5:A1711,0))),"];","")</f>
        <v xml:space="preserve">    </v>
      </c>
      <c r="B1715" t="str">
        <f t="shared" si="59"/>
        <v>},</v>
      </c>
      <c r="C1715" s="18" t="str">
        <f>IF(AND(MOD(ROW(A1710)-1,3)=0, INDEX(artwork.xlsx!J:J,QUOTIENT(ROW(A1710)-1,3)+2)&lt;&gt;""),
     artwork.xlsx!$H$1&amp;": """ &amp;SUBSTITUTE(INDEX(artwork.xlsx!H:H,QUOTIENT(ROW(A1710)-1,3)+2)," ","") &amp;""",  " &amp;
     artwork.xlsx!$J$1&amp; ": """ &amp; INDEX(artwork.xlsx!J:J,QUOTIENT(ROW(A1710)-1,3)+2) &amp;""",  " &amp;
     artwork.xlsx!$L$1&amp; ": """ &amp; SUBSTITUTE(IF(LEFT(INDEX(artwork.xlsx!L:L,QUOTIENT(ROW(A1710)-1,3)+2),4)="http","",artwork.xlsx!$M$1) &amp; INDEX(artwork.xlsx!L:L,QUOTIENT(ROW(A1710)-1,3)+2),artwork.xlsx!$N$1,"") &amp; """,",
 IF(AND(MOD(ROW(A1710)-1,3)=1,INDEX(artwork.xlsx!J:J,QUOTIENT(ROW(A1710)-1,3)+2)&lt;&gt;""),
SUBSTITUTE(    artwork.xlsx!$K$1&amp;": '\\n" &amp;
SUBSTITUTE(SUBSTITUTE(SUBSTITUTE(SUBSTITUTE(SUBSTITUTE(INDEX(artwork.xlsx!K:K,QUOTIENT(ROW(A1710)-1,3)+2),"'","\'"),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IF(MOD(ROW(A1710)-1,3)=2,"","")))</f>
        <v/>
      </c>
    </row>
    <row r="1716" spans="1:3" x14ac:dyDescent="0.25">
      <c r="A1716" t="str">
        <f>IF(AND(MOD(ROW(A1711)-1,3)=0,INDEX(artwork.xlsx!G:G,QUOTIENT(ROW(A1711)-1,3)+2)&lt;&gt;""),"/* "&amp;INDEX(artwork.xlsx!G:G,QUOTIENT(ROW(A1711)-1,3)+2)&amp;" */","  ")&amp;
IF(AND(INDEX(artwork.xlsx!F:F,QUOTIENT(ROW(A1711)-1,3)+2)&lt;&gt;""),"/* "&amp;INDEX(artwork.xlsx!F:F,QUOTIENT(ROW(A1711)-1,3)+2)&amp;" */","  ")&amp;IF(AND(ISERROR(MATCH("},",B1716:B$5003,0)), ISERROR(MATCH("    ];",$A$5:A1712,0))),"];","")</f>
        <v xml:space="preserve">    </v>
      </c>
      <c r="B1716" t="str">
        <f t="shared" si="59"/>
        <v>{</v>
      </c>
      <c r="C1716" s="18" t="str">
        <f>IF(AND(MOD(ROW(A1711)-1,3)=0, INDEX(artwork.xlsx!J:J,QUOTIENT(ROW(A1711)-1,3)+2)&lt;&gt;""),
     artwork.xlsx!$H$1&amp;": """ &amp;SUBSTITUTE(INDEX(artwork.xlsx!H:H,QUOTIENT(ROW(A1711)-1,3)+2)," ","") &amp;""",  " &amp;
     artwork.xlsx!$J$1&amp; ": """ &amp; INDEX(artwork.xlsx!J:J,QUOTIENT(ROW(A1711)-1,3)+2) &amp;""",  " &amp;
     artwork.xlsx!$L$1&amp; ": """ &amp; SUBSTITUTE(IF(LEFT(INDEX(artwork.xlsx!L:L,QUOTIENT(ROW(A1711)-1,3)+2),4)="http","",artwork.xlsx!$M$1) &amp; INDEX(artwork.xlsx!L:L,QUOTIENT(ROW(A1711)-1,3)+2),artwork.xlsx!$N$1,"") &amp; """,",
 IF(AND(MOD(ROW(A1711)-1,3)=1,INDEX(artwork.xlsx!J:J,QUOTIENT(ROW(A1711)-1,3)+2)&lt;&gt;""),
SUBSTITUTE(    artwork.xlsx!$K$1&amp;": '\\n" &amp;
SUBSTITUTE(SUBSTITUTE(SUBSTITUTE(SUBSTITUTE(SUBSTITUTE(INDEX(artwork.xlsx!K:K,QUOTIENT(ROW(A1711)-1,3)+2),"'","\'"),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IF(MOD(ROW(A1711)-1,3)=2,"","")))</f>
        <v>id: "fisherman",  frenchName: "Pêcheur",  artwork: "http://wiki.dominionstrategy.com/images/5/51/FishermanArt.jpg",</v>
      </c>
    </row>
    <row r="1717" spans="1:3" ht="255" x14ac:dyDescent="0.25">
      <c r="A1717" t="str">
        <f>IF(AND(MOD(ROW(A1712)-1,3)=0,INDEX(artwork.xlsx!G:G,QUOTIENT(ROW(A1712)-1,3)+2)&lt;&gt;""),"/* "&amp;INDEX(artwork.xlsx!G:G,QUOTIENT(ROW(A1712)-1,3)+2)&amp;" */","  ")&amp;
IF(AND(INDEX(artwork.xlsx!F:F,QUOTIENT(ROW(A1712)-1,3)+2)&lt;&gt;""),"/* "&amp;INDEX(artwork.xlsx!F:F,QUOTIENT(ROW(A1712)-1,3)+2)&amp;" */","  ")&amp;IF(AND(ISERROR(MATCH("},",B1717:B$5003,0)), ISERROR(MATCH("    ];",$A$5:A1716,0))),"];","")</f>
        <v xml:space="preserve">    </v>
      </c>
      <c r="B1717" t="str">
        <f t="shared" si="59"/>
        <v/>
      </c>
      <c r="C1717" s="18" t="str">
        <f>IF(AND(MOD(ROW(A1712)-1,3)=0, INDEX(artwork.xlsx!J:J,QUOTIENT(ROW(A1712)-1,3)+2)&lt;&gt;""),
     artwork.xlsx!$H$1&amp;": """ &amp;SUBSTITUTE(INDEX(artwork.xlsx!H:H,QUOTIENT(ROW(A1712)-1,3)+2)," ","") &amp;""",  " &amp;
     artwork.xlsx!$J$1&amp; ": """ &amp; INDEX(artwork.xlsx!J:J,QUOTIENT(ROW(A1712)-1,3)+2) &amp;""",  " &amp;
     artwork.xlsx!$L$1&amp; ": """ &amp; SUBSTITUTE(IF(LEFT(INDEX(artwork.xlsx!L:L,QUOTIENT(ROW(A1712)-1,3)+2),4)="http","",artwork.xlsx!$M$1) &amp; INDEX(artwork.xlsx!L:L,QUOTIENT(ROW(A1712)-1,3)+2),artwork.xlsx!$N$1,"") &amp; """,",
 IF(AND(MOD(ROW(A1712)-1,3)=1,INDEX(artwork.xlsx!J:J,QUOTIENT(ROW(A1712)-1,3)+2)&lt;&gt;""),
SUBSTITUTE(    artwork.xlsx!$K$1&amp;": '\\n" &amp;
SUBSTITUTE(SUBSTITUTE(SUBSTITUTE(SUBSTITUTE(SUBSTITUTE(INDEX(artwork.xlsx!K:K,QUOTIENT(ROW(A1712)-1,3)+2),"'","\'"),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IF(MOD(ROW(A1712)-1,3)=2,"","")))</f>
        <v>text_html: '\
&lt;div class="card-text" style="top:10px;"&gt;&lt;div style="position:relative; top:undefinedpx;"&gt;&lt;div style="font-weight: bold;"&gt;&lt;div style="line-height:26px;"&gt;\
&lt;div style="display:inline;"&gt;&lt;div style="display:inline; font-size:26px;"&gt;+1 Carte&lt;/div&gt;&lt;/div&gt;&lt;br&gt;\
&lt;div style="display:inline;"&gt;&lt;div style="display:inline; font-size:26px;"&gt;+1 Action&lt;/div&gt;&lt;/div&gt;&lt;br&gt;\
&lt;div style="display:inline;"&gt;&lt;div style="display:inline; font-size:26px;"&gt;+    &lt;/div&gt;&lt;/div&gt;&lt;br&gt;\
&lt;/div&gt;&lt;/div&gt;&lt;/div&gt;\
&lt;div class="card-text-coin-icon" style="transform:scale(0.22); top:55px; display: inline;left:139px;"&gt;\
&lt;div class="card-text-coin-text-container" style="display:inline;"&gt;\
&lt;div class="card-text-coin-text" style="color: black; display:inline; top:8px;"&gt;1&lt;/div&gt;&lt;/div&gt;&lt;/div&gt;&lt;div class="horizontal-line" style="width:200px; height:3px;margin-top:5px;"&gt;&lt;/div&gt;&lt;div style="position:relative; top:0px;"&gt;&lt;div style="line-height:22px;"&gt;\
&lt;div style="display:inline;"&gt;&lt;div style="display:inline; font-size:22px;"&gt;Pendant vos tours,&lt;/div&gt;&lt;/div&gt;&lt;br&gt;\
&lt;div style="display:inline;"&gt;&lt;div style="display:inline; font-size:22px;"&gt;si votre défausse est vide,&lt;/div&gt;&lt;/div&gt;&lt;br&gt;\
&lt;div style="display:inline;"&gt;&lt;div style="display:inline; font-size:22px;"&gt;ceci coûte      de moins.&lt;/div&gt;&lt;/div&gt;&lt;br&gt;\
&lt;/div&gt;&lt;/div&gt;\
&lt;div class="card-text-coin-icon" style="transform:scale(0.22); top:141px; display: inline;left:131px;"&gt;\
&lt;div class="card-text-coin-text-container" style="display:inline;"&gt;\
&lt;div class="card-text-coin-text" style="color: black; display:inline; top:8px;"&gt;3&lt;/div&gt;&lt;/div&gt;&lt;/div&gt;&lt;/div&gt;'</v>
      </c>
    </row>
    <row r="1718" spans="1:3" x14ac:dyDescent="0.25">
      <c r="A1718" t="str">
        <f>IF(AND(MOD(ROW(A1713)-1,3)=0,INDEX(artwork.xlsx!G:G,QUOTIENT(ROW(A1713)-1,3)+2)&lt;&gt;""),"/* "&amp;INDEX(artwork.xlsx!G:G,QUOTIENT(ROW(A1713)-1,3)+2)&amp;" */","  ")&amp;
IF(AND(INDEX(artwork.xlsx!F:F,QUOTIENT(ROW(A1713)-1,3)+2)&lt;&gt;""),"/* "&amp;INDEX(artwork.xlsx!F:F,QUOTIENT(ROW(A1713)-1,3)+2)&amp;" */","  ")&amp;IF(AND(ISERROR(MATCH("},",B1718:B$5003,0)), ISERROR(MATCH("    ];",$A$5:A1714,0))),"];","")</f>
        <v xml:space="preserve">    </v>
      </c>
      <c r="B1718" t="str">
        <f t="shared" si="59"/>
        <v>},</v>
      </c>
      <c r="C1718" s="18" t="str">
        <f>IF(AND(MOD(ROW(A1713)-1,3)=0, INDEX(artwork.xlsx!J:J,QUOTIENT(ROW(A1713)-1,3)+2)&lt;&gt;""),
     artwork.xlsx!$H$1&amp;": """ &amp;SUBSTITUTE(INDEX(artwork.xlsx!H:H,QUOTIENT(ROW(A1713)-1,3)+2)," ","") &amp;""",  " &amp;
     artwork.xlsx!$J$1&amp; ": """ &amp; INDEX(artwork.xlsx!J:J,QUOTIENT(ROW(A1713)-1,3)+2) &amp;""",  " &amp;
     artwork.xlsx!$L$1&amp; ": """ &amp; SUBSTITUTE(IF(LEFT(INDEX(artwork.xlsx!L:L,QUOTIENT(ROW(A1713)-1,3)+2),4)="http","",artwork.xlsx!$M$1) &amp; INDEX(artwork.xlsx!L:L,QUOTIENT(ROW(A1713)-1,3)+2),artwork.xlsx!$N$1,"") &amp; """,",
 IF(AND(MOD(ROW(A1713)-1,3)=1,INDEX(artwork.xlsx!J:J,QUOTIENT(ROW(A1713)-1,3)+2)&lt;&gt;""),
SUBSTITUTE(    artwork.xlsx!$K$1&amp;": '\\n" &amp;
SUBSTITUTE(SUBSTITUTE(SUBSTITUTE(SUBSTITUTE(SUBSTITUTE(INDEX(artwork.xlsx!K:K,QUOTIENT(ROW(A1713)-1,3)+2),"'","\'"),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IF(MOD(ROW(A1713)-1,3)=2,"","")))</f>
        <v/>
      </c>
    </row>
    <row r="1719" spans="1:3" x14ac:dyDescent="0.25">
      <c r="A1719" t="str">
        <f>IF(AND(MOD(ROW(A1714)-1,3)=0,INDEX(artwork.xlsx!G:G,QUOTIENT(ROW(A1714)-1,3)+2)&lt;&gt;""),"/* "&amp;INDEX(artwork.xlsx!G:G,QUOTIENT(ROW(A1714)-1,3)+2)&amp;" */","  ")&amp;
IF(AND(INDEX(artwork.xlsx!F:F,QUOTIENT(ROW(A1714)-1,3)+2)&lt;&gt;""),"/* "&amp;INDEX(artwork.xlsx!F:F,QUOTIENT(ROW(A1714)-1,3)+2)&amp;" */","  ")&amp;IF(AND(ISERROR(MATCH("},",B1719:B$5003,0)), ISERROR(MATCH("    ];",$A$5:A1715,0))),"];","")</f>
        <v xml:space="preserve">    </v>
      </c>
      <c r="B1719" t="str">
        <f t="shared" si="59"/>
        <v>{</v>
      </c>
      <c r="C1719" s="18" t="str">
        <f>IF(AND(MOD(ROW(A1714)-1,3)=0, INDEX(artwork.xlsx!J:J,QUOTIENT(ROW(A1714)-1,3)+2)&lt;&gt;""),
     artwork.xlsx!$H$1&amp;": """ &amp;SUBSTITUTE(INDEX(artwork.xlsx!H:H,QUOTIENT(ROW(A1714)-1,3)+2)," ","") &amp;""",  " &amp;
     artwork.xlsx!$J$1&amp; ": """ &amp; INDEX(artwork.xlsx!J:J,QUOTIENT(ROW(A1714)-1,3)+2) &amp;""",  " &amp;
     artwork.xlsx!$L$1&amp; ": """ &amp; SUBSTITUTE(IF(LEFT(INDEX(artwork.xlsx!L:L,QUOTIENT(ROW(A1714)-1,3)+2),4)="http","",artwork.xlsx!$M$1) &amp; INDEX(artwork.xlsx!L:L,QUOTIENT(ROW(A1714)-1,3)+2),artwork.xlsx!$N$1,"") &amp; """,",
 IF(AND(MOD(ROW(A1714)-1,3)=1,INDEX(artwork.xlsx!J:J,QUOTIENT(ROW(A1714)-1,3)+2)&lt;&gt;""),
SUBSTITUTE(    artwork.xlsx!$K$1&amp;": '\\n" &amp;
SUBSTITUTE(SUBSTITUTE(SUBSTITUTE(SUBSTITUTE(SUBSTITUTE(INDEX(artwork.xlsx!K:K,QUOTIENT(ROW(A1714)-1,3)+2),"'","\'"),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IF(MOD(ROW(A1714)-1,3)=2,"","")))</f>
        <v>id: "gatekeeper",  frenchName: "Garde",  artwork: "http://wiki.dominionstrategy.com/images/0/07/GatekeeperArt.jpg",</v>
      </c>
    </row>
    <row r="1720" spans="1:3" ht="180" x14ac:dyDescent="0.25">
      <c r="A1720" t="str">
        <f>IF(AND(MOD(ROW(A1715)-1,3)=0,INDEX(artwork.xlsx!G:G,QUOTIENT(ROW(A1715)-1,3)+2)&lt;&gt;""),"/* "&amp;INDEX(artwork.xlsx!G:G,QUOTIENT(ROW(A1715)-1,3)+2)&amp;" */","  ")&amp;
IF(AND(INDEX(artwork.xlsx!F:F,QUOTIENT(ROW(A1715)-1,3)+2)&lt;&gt;""),"/* "&amp;INDEX(artwork.xlsx!F:F,QUOTIENT(ROW(A1715)-1,3)+2)&amp;" */","  ")&amp;IF(AND(ISERROR(MATCH("},",B1720:B$5003,0)), ISERROR(MATCH("    ];",$A$5:A1719,0))),"];","")</f>
        <v xml:space="preserve">    </v>
      </c>
      <c r="B1720" t="str">
        <f t="shared" si="59"/>
        <v/>
      </c>
      <c r="C1720" s="18" t="str">
        <f>IF(AND(MOD(ROW(A1715)-1,3)=0, INDEX(artwork.xlsx!J:J,QUOTIENT(ROW(A1715)-1,3)+2)&lt;&gt;""),
     artwork.xlsx!$H$1&amp;": """ &amp;SUBSTITUTE(INDEX(artwork.xlsx!H:H,QUOTIENT(ROW(A1715)-1,3)+2)," ","") &amp;""",  " &amp;
     artwork.xlsx!$J$1&amp; ": """ &amp; INDEX(artwork.xlsx!J:J,QUOTIENT(ROW(A1715)-1,3)+2) &amp;""",  " &amp;
     artwork.xlsx!$L$1&amp; ": """ &amp; SUBSTITUTE(IF(LEFT(INDEX(artwork.xlsx!L:L,QUOTIENT(ROW(A1715)-1,3)+2),4)="http","",artwork.xlsx!$M$1) &amp; INDEX(artwork.xlsx!L:L,QUOTIENT(ROW(A1715)-1,3)+2),artwork.xlsx!$N$1,"") &amp; """,",
 IF(AND(MOD(ROW(A1715)-1,3)=1,INDEX(artwork.xlsx!J:J,QUOTIENT(ROW(A1715)-1,3)+2)&lt;&gt;""),
SUBSTITUTE(    artwork.xlsx!$K$1&amp;": '\\n" &amp;
SUBSTITUTE(SUBSTITUTE(SUBSTITUTE(SUBSTITUTE(SUBSTITUTE(INDEX(artwork.xlsx!K:K,QUOTIENT(ROW(A1715)-1,3)+2),"'","\'"),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IF(MOD(ROW(A1715)-1,3)=2,"","")))</f>
        <v>text_html: '\
&lt;div class="card-text" style="top:10px;"&gt;&lt;div style="position:relative; top:0px;"&gt;&lt;div style="line-height:22px;"&gt;\
&lt;div style="display:inline;"&gt;&lt;div style="display:inline; font-size:22px;"&gt;Au début de votre prochain&lt;/div&gt;&lt;/div&gt;&lt;br&gt;\
&lt;div style="display:inline;"&gt;&lt;div style="display:inline; font-size:22px;"&gt;tour, &lt;div style="display: inline; font-weight: bold;"&gt;+     &lt;/div&gt;. D\'ici là,&lt;/div&gt;&lt;/div&gt;&lt;br&gt;\
&lt;div style="display:inline;"&gt;&lt;div style="display:inline; font-size:22px;"&gt;quand un adversaire reçoit&lt;/div&gt;&lt;/div&gt;&lt;br&gt;\
&lt;div style="display:inline;"&gt;&lt;div style="display:inline; font-size:22px;"&gt;une carte Action ou Trésor&lt;/div&gt;&lt;/div&gt;&lt;br&gt;\
&lt;div style="display:inline;"&gt;&lt;div style="display:inline; font-size:22px;"&gt;dont il n\'a pas d\'exemplaire&lt;/div&gt;&lt;/div&gt;&lt;br&gt;\
&lt;div style="display:inline;"&gt;&lt;div style="display:inline; font-size:22px;"&gt;en exil, il l\'exile.&lt;/div&gt;&lt;/div&gt;&lt;br&gt;\
&lt;/div&gt;&lt;/div&gt;\
&lt;div class="card-text-coin-icon" style="transform:scale(0.22); top:23px; display: inline;left:117px;"&gt;\
&lt;div class="card-text-coin-text-container" style="display:inline;"&gt;\
&lt;div class="card-text-coin-text" style="color: black; display:inline; top:8px;"&gt;3&lt;/div&gt;&lt;/div&gt;&lt;/div&gt;&lt;/div&gt;'</v>
      </c>
    </row>
    <row r="1721" spans="1:3" x14ac:dyDescent="0.25">
      <c r="A1721" t="str">
        <f>IF(AND(MOD(ROW(A1716)-1,3)=0,INDEX(artwork.xlsx!G:G,QUOTIENT(ROW(A1716)-1,3)+2)&lt;&gt;""),"/* "&amp;INDEX(artwork.xlsx!G:G,QUOTIENT(ROW(A1716)-1,3)+2)&amp;" */","  ")&amp;
IF(AND(INDEX(artwork.xlsx!F:F,QUOTIENT(ROW(A1716)-1,3)+2)&lt;&gt;""),"/* "&amp;INDEX(artwork.xlsx!F:F,QUOTIENT(ROW(A1716)-1,3)+2)&amp;" */","  ")&amp;IF(AND(ISERROR(MATCH("},",B1721:B$5003,0)), ISERROR(MATCH("    ];",$A$5:A1717,0))),"];","")</f>
        <v xml:space="preserve">    </v>
      </c>
      <c r="B1721" t="str">
        <f t="shared" si="59"/>
        <v>},</v>
      </c>
      <c r="C1721" s="18" t="str">
        <f>IF(AND(MOD(ROW(A1716)-1,3)=0, INDEX(artwork.xlsx!J:J,QUOTIENT(ROW(A1716)-1,3)+2)&lt;&gt;""),
     artwork.xlsx!$H$1&amp;": """ &amp;SUBSTITUTE(INDEX(artwork.xlsx!H:H,QUOTIENT(ROW(A1716)-1,3)+2)," ","") &amp;""",  " &amp;
     artwork.xlsx!$J$1&amp; ": """ &amp; INDEX(artwork.xlsx!J:J,QUOTIENT(ROW(A1716)-1,3)+2) &amp;""",  " &amp;
     artwork.xlsx!$L$1&amp; ": """ &amp; SUBSTITUTE(IF(LEFT(INDEX(artwork.xlsx!L:L,QUOTIENT(ROW(A1716)-1,3)+2),4)="http","",artwork.xlsx!$M$1) &amp; INDEX(artwork.xlsx!L:L,QUOTIENT(ROW(A1716)-1,3)+2),artwork.xlsx!$N$1,"") &amp; """,",
 IF(AND(MOD(ROW(A1716)-1,3)=1,INDEX(artwork.xlsx!J:J,QUOTIENT(ROW(A1716)-1,3)+2)&lt;&gt;""),
SUBSTITUTE(    artwork.xlsx!$K$1&amp;": '\\n" &amp;
SUBSTITUTE(SUBSTITUTE(SUBSTITUTE(SUBSTITUTE(SUBSTITUTE(INDEX(artwork.xlsx!K:K,QUOTIENT(ROW(A1716)-1,3)+2),"'","\'"),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IF(MOD(ROW(A1716)-1,3)=2,"","")))</f>
        <v/>
      </c>
    </row>
    <row r="1722" spans="1:3" x14ac:dyDescent="0.25">
      <c r="A1722" t="str">
        <f>IF(AND(MOD(ROW(A1717)-1,3)=0,INDEX(artwork.xlsx!G:G,QUOTIENT(ROW(A1717)-1,3)+2)&lt;&gt;""),"/* "&amp;INDEX(artwork.xlsx!G:G,QUOTIENT(ROW(A1717)-1,3)+2)&amp;" */","  ")&amp;
IF(AND(INDEX(artwork.xlsx!F:F,QUOTIENT(ROW(A1717)-1,3)+2)&lt;&gt;""),"/* "&amp;INDEX(artwork.xlsx!F:F,QUOTIENT(ROW(A1717)-1,3)+2)&amp;" */","  ")&amp;IF(AND(ISERROR(MATCH("},",B1722:B$5003,0)), ISERROR(MATCH("    ];",$A$5:A1718,0))),"];","")</f>
        <v xml:space="preserve">    </v>
      </c>
      <c r="B1722" t="str">
        <f t="shared" si="59"/>
        <v>{</v>
      </c>
      <c r="C1722" s="18" t="str">
        <f>IF(AND(MOD(ROW(A1717)-1,3)=0, INDEX(artwork.xlsx!J:J,QUOTIENT(ROW(A1717)-1,3)+2)&lt;&gt;""),
     artwork.xlsx!$H$1&amp;": """ &amp;SUBSTITUTE(INDEX(artwork.xlsx!H:H,QUOTIENT(ROW(A1717)-1,3)+2)," ","") &amp;""",  " &amp;
     artwork.xlsx!$J$1&amp; ": """ &amp; INDEX(artwork.xlsx!J:J,QUOTIENT(ROW(A1717)-1,3)+2) &amp;""",  " &amp;
     artwork.xlsx!$L$1&amp; ": """ &amp; SUBSTITUTE(IF(LEFT(INDEX(artwork.xlsx!L:L,QUOTIENT(ROW(A1717)-1,3)+2),4)="http","",artwork.xlsx!$M$1) &amp; INDEX(artwork.xlsx!L:L,QUOTIENT(ROW(A1717)-1,3)+2),artwork.xlsx!$N$1,"") &amp; """,",
 IF(AND(MOD(ROW(A1717)-1,3)=1,INDEX(artwork.xlsx!J:J,QUOTIENT(ROW(A1717)-1,3)+2)&lt;&gt;""),
SUBSTITUTE(    artwork.xlsx!$K$1&amp;": '\\n" &amp;
SUBSTITUTE(SUBSTITUTE(SUBSTITUTE(SUBSTITUTE(SUBSTITUTE(INDEX(artwork.xlsx!K:K,QUOTIENT(ROW(A1717)-1,3)+2),"'","\'"),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IF(MOD(ROW(A1717)-1,3)=2,"","")))</f>
        <v>id: "huntinglodge",  frenchName: "Pavillon de chasse",  artwork: "http://wiki.dominionstrategy.com/images/c/c3/Hunting_LodgeArt.jpg",</v>
      </c>
    </row>
    <row r="1723" spans="1:3" ht="120" x14ac:dyDescent="0.25">
      <c r="A1723" t="str">
        <f>IF(AND(MOD(ROW(A1718)-1,3)=0,INDEX(artwork.xlsx!G:G,QUOTIENT(ROW(A1718)-1,3)+2)&lt;&gt;""),"/* "&amp;INDEX(artwork.xlsx!G:G,QUOTIENT(ROW(A1718)-1,3)+2)&amp;" */","  ")&amp;
IF(AND(INDEX(artwork.xlsx!F:F,QUOTIENT(ROW(A1718)-1,3)+2)&lt;&gt;""),"/* "&amp;INDEX(artwork.xlsx!F:F,QUOTIENT(ROW(A1718)-1,3)+2)&amp;" */","  ")&amp;IF(AND(ISERROR(MATCH("},",B1723:B$5003,0)), ISERROR(MATCH("    ];",$A$5:A1722,0))),"];","")</f>
        <v xml:space="preserve">    </v>
      </c>
      <c r="B1723" t="str">
        <f t="shared" si="59"/>
        <v/>
      </c>
      <c r="C1723" s="18" t="str">
        <f>IF(AND(MOD(ROW(A1718)-1,3)=0, INDEX(artwork.xlsx!J:J,QUOTIENT(ROW(A1718)-1,3)+2)&lt;&gt;""),
     artwork.xlsx!$H$1&amp;": """ &amp;SUBSTITUTE(INDEX(artwork.xlsx!H:H,QUOTIENT(ROW(A1718)-1,3)+2)," ","") &amp;""",  " &amp;
     artwork.xlsx!$J$1&amp; ": """ &amp; INDEX(artwork.xlsx!J:J,QUOTIENT(ROW(A1718)-1,3)+2) &amp;""",  " &amp;
     artwork.xlsx!$L$1&amp; ": """ &amp; SUBSTITUTE(IF(LEFT(INDEX(artwork.xlsx!L:L,QUOTIENT(ROW(A1718)-1,3)+2),4)="http","",artwork.xlsx!$M$1) &amp; INDEX(artwork.xlsx!L:L,QUOTIENT(ROW(A1718)-1,3)+2),artwork.xlsx!$N$1,"") &amp; """,",
 IF(AND(MOD(ROW(A1718)-1,3)=1,INDEX(artwork.xlsx!J:J,QUOTIENT(ROW(A1718)-1,3)+2)&lt;&gt;""),
SUBSTITUTE(    artwork.xlsx!$K$1&amp;": '\\n" &amp;
SUBSTITUTE(SUBSTITUTE(SUBSTITUTE(SUBSTITUTE(SUBSTITUTE(INDEX(artwork.xlsx!K:K,QUOTIENT(ROW(A1718)-1,3)+2),"'","\'"),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IF(MOD(ROW(A1718)-1,3)=2,"","")))</f>
        <v>text_html: '\
&lt;div class="card-text" style="top:29px;"&gt;&lt;div style="position:relative; top:0px;"&gt;&lt;div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font-size:28px;"&gt;+2 Actions&lt;/div&gt;&lt;/div&gt;&lt;br&gt;\
&lt;/div&gt;&lt;/div&gt;&lt;/div&gt;&lt;div style="position:relative; top:10px;"&gt;&lt;div style="line-height:22px;"&gt;\
&lt;div style="display:inline;"&gt;&lt;div style="display:inline; font-size:22px;"&gt;Vous pouvez défausser votre&lt;/div&gt;&lt;/div&gt;&lt;br&gt;\
&lt;div style="display:inline;"&gt;&lt;div style="display:inline; font-size:22px;"&gt;main pour &lt;div style="display: inline; font-weight: bold;"&gt;+5 Cartes&lt;/div&gt;.&lt;/div&gt;&lt;/div&gt;&lt;br&gt;\
&lt;/div&gt;&lt;/div&gt;&lt;/div&gt;'</v>
      </c>
    </row>
    <row r="1724" spans="1:3" x14ac:dyDescent="0.25">
      <c r="A1724" t="str">
        <f>IF(AND(MOD(ROW(A1719)-1,3)=0,INDEX(artwork.xlsx!G:G,QUOTIENT(ROW(A1719)-1,3)+2)&lt;&gt;""),"/* "&amp;INDEX(artwork.xlsx!G:G,QUOTIENT(ROW(A1719)-1,3)+2)&amp;" */","  ")&amp;
IF(AND(INDEX(artwork.xlsx!F:F,QUOTIENT(ROW(A1719)-1,3)+2)&lt;&gt;""),"/* "&amp;INDEX(artwork.xlsx!F:F,QUOTIENT(ROW(A1719)-1,3)+2)&amp;" */","  ")&amp;IF(AND(ISERROR(MATCH("},",B1724:B$5003,0)), ISERROR(MATCH("    ];",$A$5:A1720,0))),"];","")</f>
        <v xml:space="preserve">    </v>
      </c>
      <c r="B1724" t="str">
        <f t="shared" si="59"/>
        <v>},</v>
      </c>
      <c r="C1724" s="18" t="str">
        <f>IF(AND(MOD(ROW(A1719)-1,3)=0, INDEX(artwork.xlsx!J:J,QUOTIENT(ROW(A1719)-1,3)+2)&lt;&gt;""),
     artwork.xlsx!$H$1&amp;": """ &amp;SUBSTITUTE(INDEX(artwork.xlsx!H:H,QUOTIENT(ROW(A1719)-1,3)+2)," ","") &amp;""",  " &amp;
     artwork.xlsx!$J$1&amp; ": """ &amp; INDEX(artwork.xlsx!J:J,QUOTIENT(ROW(A1719)-1,3)+2) &amp;""",  " &amp;
     artwork.xlsx!$L$1&amp; ": """ &amp; SUBSTITUTE(IF(LEFT(INDEX(artwork.xlsx!L:L,QUOTIENT(ROW(A1719)-1,3)+2),4)="http","",artwork.xlsx!$M$1) &amp; INDEX(artwork.xlsx!L:L,QUOTIENT(ROW(A1719)-1,3)+2),artwork.xlsx!$N$1,"") &amp; """,",
 IF(AND(MOD(ROW(A1719)-1,3)=1,INDEX(artwork.xlsx!J:J,QUOTIENT(ROW(A1719)-1,3)+2)&lt;&gt;""),
SUBSTITUTE(    artwork.xlsx!$K$1&amp;": '\\n" &amp;
SUBSTITUTE(SUBSTITUTE(SUBSTITUTE(SUBSTITUTE(SUBSTITUTE(INDEX(artwork.xlsx!K:K,QUOTIENT(ROW(A1719)-1,3)+2),"'","\'"),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IF(MOD(ROW(A1719)-1,3)=2,"","")))</f>
        <v/>
      </c>
    </row>
    <row r="1725" spans="1:3" x14ac:dyDescent="0.25">
      <c r="A1725" t="str">
        <f>IF(AND(MOD(ROW(A1720)-1,3)=0,INDEX(artwork.xlsx!G:G,QUOTIENT(ROW(A1720)-1,3)+2)&lt;&gt;""),"/* "&amp;INDEX(artwork.xlsx!G:G,QUOTIENT(ROW(A1720)-1,3)+2)&amp;" */","  ")&amp;
IF(AND(INDEX(artwork.xlsx!F:F,QUOTIENT(ROW(A1720)-1,3)+2)&lt;&gt;""),"/* "&amp;INDEX(artwork.xlsx!F:F,QUOTIENT(ROW(A1720)-1,3)+2)&amp;" */","  ")&amp;IF(AND(ISERROR(MATCH("},",B1725:B$5003,0)), ISERROR(MATCH("    ];",$A$5:A1721,0))),"];","")</f>
        <v xml:space="preserve">    </v>
      </c>
      <c r="B1725" t="str">
        <f t="shared" si="59"/>
        <v>{</v>
      </c>
      <c r="C1725" s="18" t="str">
        <f>IF(AND(MOD(ROW(A1720)-1,3)=0, INDEX(artwork.xlsx!J:J,QUOTIENT(ROW(A1720)-1,3)+2)&lt;&gt;""),
     artwork.xlsx!$H$1&amp;": """ &amp;SUBSTITUTE(INDEX(artwork.xlsx!H:H,QUOTIENT(ROW(A1720)-1,3)+2)," ","") &amp;""",  " &amp;
     artwork.xlsx!$J$1&amp; ": """ &amp; INDEX(artwork.xlsx!J:J,QUOTIENT(ROW(A1720)-1,3)+2) &amp;""",  " &amp;
     artwork.xlsx!$L$1&amp; ": """ &amp; SUBSTITUTE(IF(LEFT(INDEX(artwork.xlsx!L:L,QUOTIENT(ROW(A1720)-1,3)+2),4)="http","",artwork.xlsx!$M$1) &amp; INDEX(artwork.xlsx!L:L,QUOTIENT(ROW(A1720)-1,3)+2),artwork.xlsx!$N$1,"") &amp; """,",
 IF(AND(MOD(ROW(A1720)-1,3)=1,INDEX(artwork.xlsx!J:J,QUOTIENT(ROW(A1720)-1,3)+2)&lt;&gt;""),
SUBSTITUTE(    artwork.xlsx!$K$1&amp;": '\\n" &amp;
SUBSTITUTE(SUBSTITUTE(SUBSTITUTE(SUBSTITUTE(SUBSTITUTE(INDEX(artwork.xlsx!K:K,QUOTIENT(ROW(A1720)-1,3)+2),"'","\'"),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IF(MOD(ROW(A1720)-1,3)=2,"","")))</f>
        <v>id: "kiln",  frenchName: "Four",  artwork: "http://wiki.dominionstrategy.com/images/0/06/KilnArt.jpg",</v>
      </c>
    </row>
    <row r="1726" spans="1:3" ht="180" x14ac:dyDescent="0.25">
      <c r="A1726" t="str">
        <f>IF(AND(MOD(ROW(A1721)-1,3)=0,INDEX(artwork.xlsx!G:G,QUOTIENT(ROW(A1721)-1,3)+2)&lt;&gt;""),"/* "&amp;INDEX(artwork.xlsx!G:G,QUOTIENT(ROW(A1721)-1,3)+2)&amp;" */","  ")&amp;
IF(AND(INDEX(artwork.xlsx!F:F,QUOTIENT(ROW(A1721)-1,3)+2)&lt;&gt;""),"/* "&amp;INDEX(artwork.xlsx!F:F,QUOTIENT(ROW(A1721)-1,3)+2)&amp;" */","  ")&amp;IF(AND(ISERROR(MATCH("},",B1726:B$5003,0)), ISERROR(MATCH("    ];",$A$5:A1725,0))),"];","")</f>
        <v xml:space="preserve">    </v>
      </c>
      <c r="B1726" t="str">
        <f t="shared" si="59"/>
        <v/>
      </c>
      <c r="C1726" s="18" t="str">
        <f>IF(AND(MOD(ROW(A1721)-1,3)=0, INDEX(artwork.xlsx!J:J,QUOTIENT(ROW(A1721)-1,3)+2)&lt;&gt;""),
     artwork.xlsx!$H$1&amp;": """ &amp;SUBSTITUTE(INDEX(artwork.xlsx!H:H,QUOTIENT(ROW(A1721)-1,3)+2)," ","") &amp;""",  " &amp;
     artwork.xlsx!$J$1&amp; ": """ &amp; INDEX(artwork.xlsx!J:J,QUOTIENT(ROW(A1721)-1,3)+2) &amp;""",  " &amp;
     artwork.xlsx!$L$1&amp; ": """ &amp; SUBSTITUTE(IF(LEFT(INDEX(artwork.xlsx!L:L,QUOTIENT(ROW(A1721)-1,3)+2),4)="http","",artwork.xlsx!$M$1) &amp; INDEX(artwork.xlsx!L:L,QUOTIENT(ROW(A1721)-1,3)+2),artwork.xlsx!$N$1,"") &amp; """,",
 IF(AND(MOD(ROW(A1721)-1,3)=1,INDEX(artwork.xlsx!J:J,QUOTIENT(ROW(A1721)-1,3)+2)&lt;&gt;""),
SUBSTITUTE(    artwork.xlsx!$K$1&amp;": '\\n" &amp;
SUBSTITUTE(SUBSTITUTE(SUBSTITUTE(SUBSTITUTE(SUBSTITUTE(INDEX(artwork.xlsx!K:K,QUOTIENT(ROW(A1721)-1,3)+2),"'","\'"),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IF(MOD(ROW(A1721)-1,3)=2,"","")))</f>
        <v>text_html: '\
&lt;div class="card-text" style="top:20px;"&gt;&lt;div style="position:relative; top:5px;"&gt;&lt;div style="font-weight: bold;"&gt;\
&lt;div style="display:inline;"&gt;&lt;div style="display:inline; font-size:28px;"&gt;+   &lt;/div&gt;&lt;/div&gt;&lt;br&gt;\
&lt;/div&gt;&lt;/div&gt;&lt;div style="position:relative; top:10px;"&gt;&lt;div style="line-height:22px;"&gt;\
&lt;div style="display:inline;"&gt;&lt;div style="display:inline; font-size:22px;"&gt;La prochaine vous que vous&lt;/div&gt;&lt;/div&gt;&lt;br&gt;\
&lt;div style="display:inline;"&gt;&lt;div style="display:inline; font-size:22px;"&gt;jouerez une carte à ce tour,&lt;/div&gt;&lt;/div&gt;&lt;br&gt;\
&lt;div style="display:inline;"&gt;&lt;div style="display:inline; font-size:22px;"&gt;vous pourrez d\'abord&lt;/div&gt;&lt;/div&gt;&lt;br&gt;\
&lt;div style="display:inline;"&gt;&lt;div style="display:inline; font-size:22px;"&gt;en recevoir un exemplaire.&lt;/div&gt;&lt;/div&gt;&lt;br&gt;\
&lt;/div&gt;&lt;/div&gt;\
&lt;div class="card-text-coin-icon" style="transform:scale(0.25); top:5px; display: inline;left:141px;"&gt;\
&lt;div class="card-text-coin-text-container" style="display:inline;"&gt;\
&lt;div class="card-text-coin-text" style="color: black; display:inline; top:8px;"&gt;2&lt;/div&gt;&lt;/div&gt;&lt;/div&gt;&lt;/div&gt;'</v>
      </c>
    </row>
    <row r="1727" spans="1:3" x14ac:dyDescent="0.25">
      <c r="A1727" t="str">
        <f>IF(AND(MOD(ROW(A1722)-1,3)=0,INDEX(artwork.xlsx!G:G,QUOTIENT(ROW(A1722)-1,3)+2)&lt;&gt;""),"/* "&amp;INDEX(artwork.xlsx!G:G,QUOTIENT(ROW(A1722)-1,3)+2)&amp;" */","  ")&amp;
IF(AND(INDEX(artwork.xlsx!F:F,QUOTIENT(ROW(A1722)-1,3)+2)&lt;&gt;""),"/* "&amp;INDEX(artwork.xlsx!F:F,QUOTIENT(ROW(A1722)-1,3)+2)&amp;" */","  ")&amp;IF(AND(ISERROR(MATCH("},",B1727:B$5003,0)), ISERROR(MATCH("    ];",$A$5:A1723,0))),"];","")</f>
        <v xml:space="preserve">    </v>
      </c>
      <c r="B1727" t="str">
        <f t="shared" si="59"/>
        <v>},</v>
      </c>
      <c r="C1727" s="18" t="str">
        <f>IF(AND(MOD(ROW(A1722)-1,3)=0, INDEX(artwork.xlsx!J:J,QUOTIENT(ROW(A1722)-1,3)+2)&lt;&gt;""),
     artwork.xlsx!$H$1&amp;": """ &amp;SUBSTITUTE(INDEX(artwork.xlsx!H:H,QUOTIENT(ROW(A1722)-1,3)+2)," ","") &amp;""",  " &amp;
     artwork.xlsx!$J$1&amp; ": """ &amp; INDEX(artwork.xlsx!J:J,QUOTIENT(ROW(A1722)-1,3)+2) &amp;""",  " &amp;
     artwork.xlsx!$L$1&amp; ": """ &amp; SUBSTITUTE(IF(LEFT(INDEX(artwork.xlsx!L:L,QUOTIENT(ROW(A1722)-1,3)+2),4)="http","",artwork.xlsx!$M$1) &amp; INDEX(artwork.xlsx!L:L,QUOTIENT(ROW(A1722)-1,3)+2),artwork.xlsx!$N$1,"") &amp; """,",
 IF(AND(MOD(ROW(A1722)-1,3)=1,INDEX(artwork.xlsx!J:J,QUOTIENT(ROW(A1722)-1,3)+2)&lt;&gt;""),
SUBSTITUTE(    artwork.xlsx!$K$1&amp;": '\\n" &amp;
SUBSTITUTE(SUBSTITUTE(SUBSTITUTE(SUBSTITUTE(SUBSTITUTE(INDEX(artwork.xlsx!K:K,QUOTIENT(ROW(A1722)-1,3)+2),"'","\'"),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IF(MOD(ROW(A1722)-1,3)=2,"","")))</f>
        <v/>
      </c>
    </row>
    <row r="1728" spans="1:3" x14ac:dyDescent="0.25">
      <c r="A1728" t="str">
        <f>IF(AND(MOD(ROW(A1723)-1,3)=0,INDEX(artwork.xlsx!G:G,QUOTIENT(ROW(A1723)-1,3)+2)&lt;&gt;""),"/* "&amp;INDEX(artwork.xlsx!G:G,QUOTIENT(ROW(A1723)-1,3)+2)&amp;" */","  ")&amp;
IF(AND(INDEX(artwork.xlsx!F:F,QUOTIENT(ROW(A1723)-1,3)+2)&lt;&gt;""),"/* "&amp;INDEX(artwork.xlsx!F:F,QUOTIENT(ROW(A1723)-1,3)+2)&amp;" */","  ")&amp;IF(AND(ISERROR(MATCH("},",B1728:B$5003,0)), ISERROR(MATCH("    ];",$A$5:A1724,0))),"];","")</f>
        <v xml:space="preserve">    </v>
      </c>
      <c r="B1728" t="str">
        <f t="shared" si="59"/>
        <v>{</v>
      </c>
      <c r="C1728" s="18" t="str">
        <f>IF(AND(MOD(ROW(A1723)-1,3)=0, INDEX(artwork.xlsx!J:J,QUOTIENT(ROW(A1723)-1,3)+2)&lt;&gt;""),
     artwork.xlsx!$H$1&amp;": """ &amp;SUBSTITUTE(INDEX(artwork.xlsx!H:H,QUOTIENT(ROW(A1723)-1,3)+2)," ","") &amp;""",  " &amp;
     artwork.xlsx!$J$1&amp; ": """ &amp; INDEX(artwork.xlsx!J:J,QUOTIENT(ROW(A1723)-1,3)+2) &amp;""",  " &amp;
     artwork.xlsx!$L$1&amp; ": """ &amp; SUBSTITUTE(IF(LEFT(INDEX(artwork.xlsx!L:L,QUOTIENT(ROW(A1723)-1,3)+2),4)="http","",artwork.xlsx!$M$1) &amp; INDEX(artwork.xlsx!L:L,QUOTIENT(ROW(A1723)-1,3)+2),artwork.xlsx!$N$1,"") &amp; """,",
 IF(AND(MOD(ROW(A1723)-1,3)=1,INDEX(artwork.xlsx!J:J,QUOTIENT(ROW(A1723)-1,3)+2)&lt;&gt;""),
SUBSTITUTE(    artwork.xlsx!$K$1&amp;": '\\n" &amp;
SUBSTITUTE(SUBSTITUTE(SUBSTITUTE(SUBSTITUTE(SUBSTITUTE(INDEX(artwork.xlsx!K:K,QUOTIENT(ROW(A1723)-1,3)+2),"'","\'"),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IF(MOD(ROW(A1723)-1,3)=2,"","")))</f>
        <v>id: "livery",  frenchName: "Pension",  artwork: "http://wiki.dominionstrategy.com/images/8/8e/LiveryArt.jpg",</v>
      </c>
    </row>
    <row r="1729" spans="1:22" ht="210" x14ac:dyDescent="0.25">
      <c r="A1729" t="str">
        <f>IF(AND(MOD(ROW(A1724)-1,3)=0,INDEX(artwork.xlsx!G:G,QUOTIENT(ROW(A1724)-1,3)+2)&lt;&gt;""),"/* "&amp;INDEX(artwork.xlsx!G:G,QUOTIENT(ROW(A1724)-1,3)+2)&amp;" */","  ")&amp;
IF(AND(INDEX(artwork.xlsx!F:F,QUOTIENT(ROW(A1724)-1,3)+2)&lt;&gt;""),"/* "&amp;INDEX(artwork.xlsx!F:F,QUOTIENT(ROW(A1724)-1,3)+2)&amp;" */","  ")&amp;IF(AND(ISERROR(MATCH("},",B1729:B$5003,0)), ISERROR(MATCH("    ];",$A$5:A1728,0))),"];","")</f>
        <v xml:space="preserve">    </v>
      </c>
      <c r="B1729" t="str">
        <f t="shared" si="59"/>
        <v/>
      </c>
      <c r="C1729" s="18" t="str">
        <f>IF(AND(MOD(ROW(A1724)-1,3)=0, INDEX(artwork.xlsx!J:J,QUOTIENT(ROW(A1724)-1,3)+2)&lt;&gt;""),
     artwork.xlsx!$H$1&amp;": """ &amp;SUBSTITUTE(INDEX(artwork.xlsx!H:H,QUOTIENT(ROW(A1724)-1,3)+2)," ","") &amp;""",  " &amp;
     artwork.xlsx!$J$1&amp; ": """ &amp; INDEX(artwork.xlsx!J:J,QUOTIENT(ROW(A1724)-1,3)+2) &amp;""",  " &amp;
     artwork.xlsx!$L$1&amp; ": """ &amp; SUBSTITUTE(IF(LEFT(INDEX(artwork.xlsx!L:L,QUOTIENT(ROW(A1724)-1,3)+2),4)="http","",artwork.xlsx!$M$1) &amp; INDEX(artwork.xlsx!L:L,QUOTIENT(ROW(A1724)-1,3)+2),artwork.xlsx!$N$1,"") &amp; """,",
 IF(AND(MOD(ROW(A1724)-1,3)=1,INDEX(artwork.xlsx!J:J,QUOTIENT(ROW(A1724)-1,3)+2)&lt;&gt;""),
SUBSTITUTE(    artwork.xlsx!$K$1&amp;": '\\n" &amp;
SUBSTITUTE(SUBSTITUTE(SUBSTITUTE(SUBSTITUTE(SUBSTITUTE(INDEX(artwork.xlsx!K:K,QUOTIENT(ROW(A1724)-1,3)+2),"'","\'"),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IF(MOD(ROW(A1724)-1,3)=2,"","")))</f>
        <v>text_html: '\
&lt;div class="card-text" style="top:29px;"&gt;&lt;div style="position:relative; top:5px;"&gt;&lt;div style="font-weight: bold;"&gt;\
&lt;div style="display:inline;"&gt;&lt;div style="display:inline; font-size:28px;"&gt;+   &lt;/div&gt;&lt;/div&gt;&lt;br&gt;\
&lt;/div&gt;&lt;/div&gt;&lt;div style="position:relative; top:10px;"&gt;&lt;div style="line-height:22px;"&gt;\
&lt;div style="display:inline;"&gt;&lt;div style="display:inline; font-size:22px;"&gt;Ce tour-ci, quand vous&lt;/div&gt;&lt;/div&gt;&lt;br&gt;\
&lt;div style="display:inline;"&gt;&lt;div style="display:inline; font-size:22px;"&gt;recevez une carte coûtant      &lt;/div&gt;&lt;/div&gt;&lt;br&gt;\
&lt;div style="display:inline;"&gt;&lt;div style="display:inline; font-size:22px;"&gt;ou plus, recevez un Cheval.&lt;/div&gt;&lt;/div&gt;&lt;br&gt;\
&lt;/div&gt;&lt;/div&gt;\
&lt;div class="card-text-coin-icon" style="transform:scale(0.25); top:5px; display: inline;left:141px;"&gt;\
&lt;div class="card-text-coin-text-container" style="display:inline;"&gt;\
&lt;div class="card-text-coin-text" style="color: black; display:inline; top:8px;"&gt;3&lt;/div&gt;&lt;/div&gt;&lt;/div&gt;\
&lt;div class="card-text-coin-icon" style="transform:scale(0.2); top:64px; display: inline;left:242px;"&gt;\
&lt;div class="card-text-coin-text-container" style="display:inline;"&gt;\
&lt;div class="card-text-coin-text" style="color: black; display:inline; top:8px;"&gt;4&lt;/div&gt;&lt;/div&gt;&lt;/div&gt;&lt;/div&gt;'</v>
      </c>
    </row>
    <row r="1730" spans="1:22" x14ac:dyDescent="0.25">
      <c r="A1730" t="str">
        <f>IF(AND(MOD(ROW(A1725)-1,3)=0,INDEX(artwork.xlsx!G:G,QUOTIENT(ROW(A1725)-1,3)+2)&lt;&gt;""),"/* "&amp;INDEX(artwork.xlsx!G:G,QUOTIENT(ROW(A1725)-1,3)+2)&amp;" */","  ")&amp;
IF(AND(INDEX(artwork.xlsx!F:F,QUOTIENT(ROW(A1725)-1,3)+2)&lt;&gt;""),"/* "&amp;INDEX(artwork.xlsx!F:F,QUOTIENT(ROW(A1725)-1,3)+2)&amp;" */","  ")&amp;IF(AND(ISERROR(MATCH("},",B1730:B$5003,0)), ISERROR(MATCH("    ];",$A$5:A1726,0))),"];","")</f>
        <v xml:space="preserve">    </v>
      </c>
      <c r="B1730" t="str">
        <f t="shared" si="59"/>
        <v>},</v>
      </c>
      <c r="C1730" s="18" t="str">
        <f>IF(AND(MOD(ROW(A1725)-1,3)=0, INDEX(artwork.xlsx!J:J,QUOTIENT(ROW(A1725)-1,3)+2)&lt;&gt;""),
     artwork.xlsx!$H$1&amp;": """ &amp;SUBSTITUTE(INDEX(artwork.xlsx!H:H,QUOTIENT(ROW(A1725)-1,3)+2)," ","") &amp;""",  " &amp;
     artwork.xlsx!$J$1&amp; ": """ &amp; INDEX(artwork.xlsx!J:J,QUOTIENT(ROW(A1725)-1,3)+2) &amp;""",  " &amp;
     artwork.xlsx!$L$1&amp; ": """ &amp; SUBSTITUTE(IF(LEFT(INDEX(artwork.xlsx!L:L,QUOTIENT(ROW(A1725)-1,3)+2),4)="http","",artwork.xlsx!$M$1) &amp; INDEX(artwork.xlsx!L:L,QUOTIENT(ROW(A1725)-1,3)+2),artwork.xlsx!$N$1,"") &amp; """,",
 IF(AND(MOD(ROW(A1725)-1,3)=1,INDEX(artwork.xlsx!J:J,QUOTIENT(ROW(A1725)-1,3)+2)&lt;&gt;""),
SUBSTITUTE(    artwork.xlsx!$K$1&amp;": '\\n" &amp;
SUBSTITUTE(SUBSTITUTE(SUBSTITUTE(SUBSTITUTE(SUBSTITUTE(INDEX(artwork.xlsx!K:K,QUOTIENT(ROW(A1725)-1,3)+2),"'","\'"),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IF(MOD(ROW(A1725)-1,3)=2,"","")))</f>
        <v/>
      </c>
    </row>
    <row r="1731" spans="1:22" x14ac:dyDescent="0.25">
      <c r="A1731" t="str">
        <f>IF(AND(MOD(ROW(A1726)-1,3)=0,INDEX(artwork.xlsx!G:G,QUOTIENT(ROW(A1726)-1,3)+2)&lt;&gt;""),"/* "&amp;INDEX(artwork.xlsx!G:G,QUOTIENT(ROW(A1726)-1,3)+2)&amp;" */","  ")&amp;
IF(AND(INDEX(artwork.xlsx!F:F,QUOTIENT(ROW(A1726)-1,3)+2)&lt;&gt;""),"/* "&amp;INDEX(artwork.xlsx!F:F,QUOTIENT(ROW(A1726)-1,3)+2)&amp;" */","  ")&amp;IF(AND(ISERROR(MATCH("},",B1731:B$5003,0)), ISERROR(MATCH("    ];",$A$5:A1727,0))),"];","")</f>
        <v xml:space="preserve">    </v>
      </c>
      <c r="B1731" t="str">
        <f t="shared" si="59"/>
        <v>{</v>
      </c>
      <c r="C1731" s="18" t="str">
        <f>IF(AND(MOD(ROW(A1726)-1,3)=0, INDEX(artwork.xlsx!J:J,QUOTIENT(ROW(A1726)-1,3)+2)&lt;&gt;""),
     artwork.xlsx!$H$1&amp;": """ &amp;SUBSTITUTE(INDEX(artwork.xlsx!H:H,QUOTIENT(ROW(A1726)-1,3)+2)," ","") &amp;""",  " &amp;
     artwork.xlsx!$J$1&amp; ": """ &amp; INDEX(artwork.xlsx!J:J,QUOTIENT(ROW(A1726)-1,3)+2) &amp;""",  " &amp;
     artwork.xlsx!$L$1&amp; ": """ &amp; SUBSTITUTE(IF(LEFT(INDEX(artwork.xlsx!L:L,QUOTIENT(ROW(A1726)-1,3)+2),4)="http","",artwork.xlsx!$M$1) &amp; INDEX(artwork.xlsx!L:L,QUOTIENT(ROW(A1726)-1,3)+2),artwork.xlsx!$N$1,"") &amp; """,",
 IF(AND(MOD(ROW(A1726)-1,3)=1,INDEX(artwork.xlsx!J:J,QUOTIENT(ROW(A1726)-1,3)+2)&lt;&gt;""),
SUBSTITUTE(    artwork.xlsx!$K$1&amp;": '\\n" &amp;
SUBSTITUTE(SUBSTITUTE(SUBSTITUTE(SUBSTITUTE(SUBSTITUTE(INDEX(artwork.xlsx!K:K,QUOTIENT(ROW(A1726)-1,3)+2),"'","\'"),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IF(MOD(ROW(A1726)-1,3)=2,"","")))</f>
        <v>id: "mastermind",  frenchName: "Génie",  artwork: "http://wiki.dominionstrategy.com/images/0/03/MastermindArt.jpg",</v>
      </c>
    </row>
    <row r="1732" spans="1:22" ht="105" x14ac:dyDescent="0.25">
      <c r="A1732" t="str">
        <f>IF(AND(MOD(ROW(A1727)-1,3)=0,INDEX(artwork.xlsx!G:G,QUOTIENT(ROW(A1727)-1,3)+2)&lt;&gt;""),"/* "&amp;INDEX(artwork.xlsx!G:G,QUOTIENT(ROW(A1727)-1,3)+2)&amp;" */","  ")&amp;
IF(AND(INDEX(artwork.xlsx!F:F,QUOTIENT(ROW(A1727)-1,3)+2)&lt;&gt;""),"/* "&amp;INDEX(artwork.xlsx!F:F,QUOTIENT(ROW(A1727)-1,3)+2)&amp;" */","  ")&amp;IF(AND(ISERROR(MATCH("},",B1732:B$5003,0)), ISERROR(MATCH("    ];",$A$5:A1731,0))),"];","")</f>
        <v xml:space="preserve">    </v>
      </c>
      <c r="B1732" t="str">
        <f t="shared" si="59"/>
        <v/>
      </c>
      <c r="C1732" s="18" t="str">
        <f>IF(AND(MOD(ROW(A1727)-1,3)=0, INDEX(artwork.xlsx!J:J,QUOTIENT(ROW(A1727)-1,3)+2)&lt;&gt;""),
     artwork.xlsx!$H$1&amp;": """ &amp;SUBSTITUTE(INDEX(artwork.xlsx!H:H,QUOTIENT(ROW(A1727)-1,3)+2)," ","") &amp;""",  " &amp;
     artwork.xlsx!$J$1&amp; ": """ &amp; INDEX(artwork.xlsx!J:J,QUOTIENT(ROW(A1727)-1,3)+2) &amp;""",  " &amp;
     artwork.xlsx!$L$1&amp; ": """ &amp; SUBSTITUTE(IF(LEFT(INDEX(artwork.xlsx!L:L,QUOTIENT(ROW(A1727)-1,3)+2),4)="http","",artwork.xlsx!$M$1) &amp; INDEX(artwork.xlsx!L:L,QUOTIENT(ROW(A1727)-1,3)+2),artwork.xlsx!$N$1,"") &amp; """,",
 IF(AND(MOD(ROW(A1727)-1,3)=1,INDEX(artwork.xlsx!J:J,QUOTIENT(ROW(A1727)-1,3)+2)&lt;&gt;""),
SUBSTITUTE(    artwork.xlsx!$K$1&amp;": '\\n" &amp;
SUBSTITUTE(SUBSTITUTE(SUBSTITUTE(SUBSTITUTE(SUBSTITUTE(INDEX(artwork.xlsx!K:K,QUOTIENT(ROW(A1727)-1,3)+2),"'","\'"),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IF(MOD(ROW(A1727)-1,3)=2,"","")))</f>
        <v>text_html: '\
&lt;div class="card-text" style="top:29px;"&gt;&lt;div style="position:relative; top:10px;"&gt;&lt;div style="line-height:22px;"&gt;\
&lt;div style="display:inline;"&gt;&lt;div style="display:inline; font-size:22px;"&gt;Au début de votre&lt;/div&gt;&lt;/div&gt;&lt;br&gt;\
&lt;div style="display:inline;"&gt;&lt;div style="display:inline; font-size:22px;"&gt;prochain tour, vous pouvez&lt;/div&gt;&lt;/div&gt;&lt;br&gt;\
&lt;div style="display:inline;"&gt;&lt;div style="display:inline; font-size:22px;"&gt;jouer une carte Action&lt;/div&gt;&lt;/div&gt;&lt;br&gt;\
&lt;div style="display:inline;"&gt;&lt;div style="display:inline; font-size:22px;"&gt;de votre main trois fois.&lt;/div&gt;&lt;/div&gt;&lt;br&gt;\
&lt;/div&gt;&lt;/div&gt;&lt;/div&gt;'</v>
      </c>
    </row>
    <row r="1733" spans="1:22" x14ac:dyDescent="0.25">
      <c r="A1733" t="str">
        <f>IF(AND(MOD(ROW(A1728)-1,3)=0,INDEX(artwork.xlsx!G:G,QUOTIENT(ROW(A1728)-1,3)+2)&lt;&gt;""),"/* "&amp;INDEX(artwork.xlsx!G:G,QUOTIENT(ROW(A1728)-1,3)+2)&amp;" */","  ")&amp;
IF(AND(INDEX(artwork.xlsx!F:F,QUOTIENT(ROW(A1728)-1,3)+2)&lt;&gt;""),"/* "&amp;INDEX(artwork.xlsx!F:F,QUOTIENT(ROW(A1728)-1,3)+2)&amp;" */","  ")&amp;IF(AND(ISERROR(MATCH("},",B1733:B$5003,0)), ISERROR(MATCH("    ];",$A$5:A1729,0))),"];","")</f>
        <v xml:space="preserve">    </v>
      </c>
      <c r="B1733" t="str">
        <f t="shared" si="59"/>
        <v>},</v>
      </c>
      <c r="C1733" s="18" t="str">
        <f>IF(AND(MOD(ROW(A1728)-1,3)=0, INDEX(artwork.xlsx!J:J,QUOTIENT(ROW(A1728)-1,3)+2)&lt;&gt;""),
     artwork.xlsx!$H$1&amp;": """ &amp;SUBSTITUTE(INDEX(artwork.xlsx!H:H,QUOTIENT(ROW(A1728)-1,3)+2)," ","") &amp;""",  " &amp;
     artwork.xlsx!$J$1&amp; ": """ &amp; INDEX(artwork.xlsx!J:J,QUOTIENT(ROW(A1728)-1,3)+2) &amp;""",  " &amp;
     artwork.xlsx!$L$1&amp; ": """ &amp; SUBSTITUTE(IF(LEFT(INDEX(artwork.xlsx!L:L,QUOTIENT(ROW(A1728)-1,3)+2),4)="http","",artwork.xlsx!$M$1) &amp; INDEX(artwork.xlsx!L:L,QUOTIENT(ROW(A1728)-1,3)+2),artwork.xlsx!$N$1,"") &amp; """,",
 IF(AND(MOD(ROW(A1728)-1,3)=1,INDEX(artwork.xlsx!J:J,QUOTIENT(ROW(A1728)-1,3)+2)&lt;&gt;""),
SUBSTITUTE(    artwork.xlsx!$K$1&amp;": '\\n" &amp;
SUBSTITUTE(SUBSTITUTE(SUBSTITUTE(SUBSTITUTE(SUBSTITUTE(INDEX(artwork.xlsx!K:K,QUOTIENT(ROW(A1728)-1,3)+2),"'","\'"),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IF(MOD(ROW(A1728)-1,3)=2,"","")))</f>
        <v/>
      </c>
    </row>
    <row r="1734" spans="1:22" x14ac:dyDescent="0.25">
      <c r="A1734" t="str">
        <f>IF(AND(MOD(ROW(A1729)-1,3)=0,INDEX(artwork.xlsx!G:G,QUOTIENT(ROW(A1729)-1,3)+2)&lt;&gt;""),"/* "&amp;INDEX(artwork.xlsx!G:G,QUOTIENT(ROW(A1729)-1,3)+2)&amp;" */","  ")&amp;
IF(AND(INDEX(artwork.xlsx!F:F,QUOTIENT(ROW(A1729)-1,3)+2)&lt;&gt;""),"/* "&amp;INDEX(artwork.xlsx!F:F,QUOTIENT(ROW(A1729)-1,3)+2)&amp;" */","  ")&amp;IF(AND(ISERROR(MATCH("},",B1734:B$5003,0)), ISERROR(MATCH("    ];",$A$5:A1730,0))),"];","")</f>
        <v xml:space="preserve">    </v>
      </c>
      <c r="B1734" t="str">
        <f t="shared" si="59"/>
        <v>{</v>
      </c>
      <c r="C1734" s="18" t="str">
        <f>IF(AND(MOD(ROW(A1729)-1,3)=0, INDEX(artwork.xlsx!J:J,QUOTIENT(ROW(A1729)-1,3)+2)&lt;&gt;""),
     artwork.xlsx!$H$1&amp;": """ &amp;SUBSTITUTE(INDEX(artwork.xlsx!H:H,QUOTIENT(ROW(A1729)-1,3)+2)," ","") &amp;""",  " &amp;
     artwork.xlsx!$J$1&amp; ": """ &amp; INDEX(artwork.xlsx!J:J,QUOTIENT(ROW(A1729)-1,3)+2) &amp;""",  " &amp;
     artwork.xlsx!$L$1&amp; ": """ &amp; SUBSTITUTE(IF(LEFT(INDEX(artwork.xlsx!L:L,QUOTIENT(ROW(A1729)-1,3)+2),4)="http","",artwork.xlsx!$M$1) &amp; INDEX(artwork.xlsx!L:L,QUOTIENT(ROW(A1729)-1,3)+2),artwork.xlsx!$N$1,"") &amp; """,",
 IF(AND(MOD(ROW(A1729)-1,3)=1,INDEX(artwork.xlsx!J:J,QUOTIENT(ROW(A1729)-1,3)+2)&lt;&gt;""),
SUBSTITUTE(    artwork.xlsx!$K$1&amp;": '\\n" &amp;
SUBSTITUTE(SUBSTITUTE(SUBSTITUTE(SUBSTITUTE(SUBSTITUTE(INDEX(artwork.xlsx!K:K,QUOTIENT(ROW(A1729)-1,3)+2),"'","\'"),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IF(MOD(ROW(A1729)-1,3)=2,"","")))</f>
        <v>id: "paddock",  frenchName: "Enclos",  artwork: "http://wiki.dominionstrategy.com/images/b/be/PaddockArt.jpg",</v>
      </c>
    </row>
    <row r="1735" spans="1:22" ht="180" x14ac:dyDescent="0.25">
      <c r="A1735" t="str">
        <f>IF(AND(MOD(ROW(A1730)-1,3)=0,INDEX(artwork.xlsx!G:G,QUOTIENT(ROW(A1730)-1,3)+2)&lt;&gt;""),"/* "&amp;INDEX(artwork.xlsx!G:G,QUOTIENT(ROW(A1730)-1,3)+2)&amp;" */","  ")&amp;
IF(AND(INDEX(artwork.xlsx!F:F,QUOTIENT(ROW(A1730)-1,3)+2)&lt;&gt;""),"/* "&amp;INDEX(artwork.xlsx!F:F,QUOTIENT(ROW(A1730)-1,3)+2)&amp;" */","  ")&amp;IF(AND(ISERROR(MATCH("},",B1735:B$5003,0)), ISERROR(MATCH("    ];",$A$5:A1734,0))),"];","")</f>
        <v xml:space="preserve">    </v>
      </c>
      <c r="B1735" t="str">
        <f t="shared" si="59"/>
        <v/>
      </c>
      <c r="C1735" s="18" t="str">
        <f>IF(AND(MOD(ROW(A1730)-1,3)=0, INDEX(artwork.xlsx!J:J,QUOTIENT(ROW(A1730)-1,3)+2)&lt;&gt;""),
     artwork.xlsx!$H$1&amp;": """ &amp;SUBSTITUTE(INDEX(artwork.xlsx!H:H,QUOTIENT(ROW(A1730)-1,3)+2)," ","") &amp;""",  " &amp;
     artwork.xlsx!$J$1&amp; ": """ &amp; INDEX(artwork.xlsx!J:J,QUOTIENT(ROW(A1730)-1,3)+2) &amp;""",  " &amp;
     artwork.xlsx!$L$1&amp; ": """ &amp; SUBSTITUTE(IF(LEFT(INDEX(artwork.xlsx!L:L,QUOTIENT(ROW(A1730)-1,3)+2),4)="http","",artwork.xlsx!$M$1) &amp; INDEX(artwork.xlsx!L:L,QUOTIENT(ROW(A1730)-1,3)+2),artwork.xlsx!$N$1,"") &amp; """,",
 IF(AND(MOD(ROW(A1730)-1,3)=1,INDEX(artwork.xlsx!J:J,QUOTIENT(ROW(A1730)-1,3)+2)&lt;&gt;""),
SUBSTITUTE(    artwork.xlsx!$K$1&amp;": '\\n" &amp;
SUBSTITUTE(SUBSTITUTE(SUBSTITUTE(SUBSTITUTE(SUBSTITUTE(INDEX(artwork.xlsx!K:K,QUOTIENT(ROW(A1730)-1,3)+2),"'","\'"),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IF(MOD(ROW(A1730)-1,3)=2,"","")))</f>
        <v>text_html: '\
&lt;div class="card-text" style="top:29px;"&gt;&lt;div style="position:relative; top:2px;"&gt;&lt;div style="font-weight: bold;"&gt;&lt;div style="line-height:28px;"&gt;\
&lt;div style="display:inline;"&gt;&lt;div style="display:inline; font-size:28px;"&gt;+      &lt;/div&gt;&lt;/div&gt;&lt;br&gt;\
&lt;/div&gt;&lt;/div&gt;&lt;/div&gt;&lt;div style="position:relative; top:10px;"&gt;&lt;div style="line-height:22px;"&gt;\
&lt;div style="display:inline;"&gt;&lt;div style="display:inline; font-size:22px;"&gt;Recevez 2 Chevaux.&lt;/div&gt;&lt;/div&gt;&lt;br&gt;\
&lt;/div&gt;&lt;/div&gt;&lt;div style="position:relative; top:20px;"&gt;&lt;div style="line-height:22px;"&gt;\
&lt;div style="display:inline;"&gt;&lt;div style="display:inline; font-size:22px;"&gt;&lt;div style="display: inline; font-weight: bold;"&gt;+1 Action&lt;/div&gt; par&lt;/div&gt;&lt;/div&gt;&lt;br&gt;\
&lt;div style="display:inline;"&gt;&lt;div style="display:inline; font-size:22px;"&gt;pile vide de la Réserve.&lt;/div&gt;&lt;/div&gt;&lt;br&gt;\
&lt;/div&gt;&lt;/div&gt;\
&lt;div class="card-text-coin-icon" style="transform:scale(0.25); top:0px; display: inline;left:132px;"&gt;\
&lt;div class="card-text-coin-text-container" style="display:inline;"&gt;\
&lt;div class="card-text-coin-text" style="color: black; display:inline; top:8px;"&gt;2&lt;/div&gt;&lt;/div&gt;&lt;/div&gt;&lt;/div&gt;'</v>
      </c>
    </row>
    <row r="1736" spans="1:22" x14ac:dyDescent="0.25">
      <c r="A1736" t="str">
        <f>IF(AND(MOD(ROW(A1731)-1,3)=0,INDEX(artwork.xlsx!G:G,QUOTIENT(ROW(A1731)-1,3)+2)&lt;&gt;""),"/* "&amp;INDEX(artwork.xlsx!G:G,QUOTIENT(ROW(A1731)-1,3)+2)&amp;" */","  ")&amp;
IF(AND(INDEX(artwork.xlsx!F:F,QUOTIENT(ROW(A1731)-1,3)+2)&lt;&gt;""),"/* "&amp;INDEX(artwork.xlsx!F:F,QUOTIENT(ROW(A1731)-1,3)+2)&amp;" */","  ")&amp;IF(AND(ISERROR(MATCH("},",B1736:B$5003,0)), ISERROR(MATCH("    ];",$A$5:A1732,0))),"];","")</f>
        <v xml:space="preserve">    </v>
      </c>
      <c r="B1736" t="str">
        <f t="shared" si="59"/>
        <v>},</v>
      </c>
      <c r="C1736" s="18" t="str">
        <f>IF(AND(MOD(ROW(A1731)-1,3)=0, INDEX(artwork.xlsx!J:J,QUOTIENT(ROW(A1731)-1,3)+2)&lt;&gt;""),
     artwork.xlsx!$H$1&amp;": """ &amp;SUBSTITUTE(INDEX(artwork.xlsx!H:H,QUOTIENT(ROW(A1731)-1,3)+2)," ","") &amp;""",  " &amp;
     artwork.xlsx!$J$1&amp; ": """ &amp; INDEX(artwork.xlsx!J:J,QUOTIENT(ROW(A1731)-1,3)+2) &amp;""",  " &amp;
     artwork.xlsx!$L$1&amp; ": """ &amp; SUBSTITUTE(IF(LEFT(INDEX(artwork.xlsx!L:L,QUOTIENT(ROW(A1731)-1,3)+2),4)="http","",artwork.xlsx!$M$1) &amp; INDEX(artwork.xlsx!L:L,QUOTIENT(ROW(A1731)-1,3)+2),artwork.xlsx!$N$1,"") &amp; """,",
 IF(AND(MOD(ROW(A1731)-1,3)=1,INDEX(artwork.xlsx!J:J,QUOTIENT(ROW(A1731)-1,3)+2)&lt;&gt;""),
SUBSTITUTE(    artwork.xlsx!$K$1&amp;": '\\n" &amp;
SUBSTITUTE(SUBSTITUTE(SUBSTITUTE(SUBSTITUTE(SUBSTITUTE(INDEX(artwork.xlsx!K:K,QUOTIENT(ROW(A1731)-1,3)+2),"'","\'"),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IF(MOD(ROW(A1731)-1,3)=2,"","")))</f>
        <v/>
      </c>
    </row>
    <row r="1737" spans="1:22" x14ac:dyDescent="0.25">
      <c r="A1737" t="str">
        <f>IF(AND(MOD(ROW(A1732)-1,3)=0,INDEX(artwork.xlsx!G:G,QUOTIENT(ROW(A1732)-1,3)+2)&lt;&gt;""),"/* "&amp;INDEX(artwork.xlsx!G:G,QUOTIENT(ROW(A1732)-1,3)+2)&amp;" */","  ")&amp;
IF(AND(INDEX(artwork.xlsx!F:F,QUOTIENT(ROW(A1732)-1,3)+2)&lt;&gt;""),"/* "&amp;INDEX(artwork.xlsx!F:F,QUOTIENT(ROW(A1732)-1,3)+2)&amp;" */","  ")&amp;IF(AND(ISERROR(MATCH("},",B1737:B$5003,0)), ISERROR(MATCH("    ];",$A$5:A1733,0))),"];","")</f>
        <v xml:space="preserve">    </v>
      </c>
      <c r="B1737" t="str">
        <f t="shared" si="59"/>
        <v>{</v>
      </c>
      <c r="C1737" s="18" t="str">
        <f>IF(AND(MOD(ROW(A1732)-1,3)=0, INDEX(artwork.xlsx!J:J,QUOTIENT(ROW(A1732)-1,3)+2)&lt;&gt;""),
     artwork.xlsx!$H$1&amp;": """ &amp;SUBSTITUTE(INDEX(artwork.xlsx!H:H,QUOTIENT(ROW(A1732)-1,3)+2)," ","") &amp;""",  " &amp;
     artwork.xlsx!$J$1&amp; ": """ &amp; INDEX(artwork.xlsx!J:J,QUOTIENT(ROW(A1732)-1,3)+2) &amp;""",  " &amp;
     artwork.xlsx!$L$1&amp; ": """ &amp; SUBSTITUTE(IF(LEFT(INDEX(artwork.xlsx!L:L,QUOTIENT(ROW(A1732)-1,3)+2),4)="http","",artwork.xlsx!$M$1) &amp; INDEX(artwork.xlsx!L:L,QUOTIENT(ROW(A1732)-1,3)+2),artwork.xlsx!$N$1,"") &amp; """,",
 IF(AND(MOD(ROW(A1732)-1,3)=1,INDEX(artwork.xlsx!J:J,QUOTIENT(ROW(A1732)-1,3)+2)&lt;&gt;""),
SUBSTITUTE(    artwork.xlsx!$K$1&amp;": '\\n" &amp;
SUBSTITUTE(SUBSTITUTE(SUBSTITUTE(SUBSTITUTE(SUBSTITUTE(INDEX(artwork.xlsx!K:K,QUOTIENT(ROW(A1732)-1,3)+2),"'","\'"),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IF(MOD(ROW(A1732)-1,3)=2,"","")))</f>
        <v>id: "sanctuary",  frenchName: "Sanctuaire",  artwork: "http://wiki.dominionstrategy.com/images/a/a9/SanctuaryArt.jpg",</v>
      </c>
    </row>
    <row r="1738" spans="1:22" ht="135" x14ac:dyDescent="0.25">
      <c r="A1738" t="str">
        <f>IF(AND(MOD(ROW(A1733)-1,3)=0,INDEX(artwork.xlsx!G:G,QUOTIENT(ROW(A1733)-1,3)+2)&lt;&gt;""),"/* "&amp;INDEX(artwork.xlsx!G:G,QUOTIENT(ROW(A1733)-1,3)+2)&amp;" */","  ")&amp;
IF(AND(INDEX(artwork.xlsx!F:F,QUOTIENT(ROW(A1733)-1,3)+2)&lt;&gt;""),"/* "&amp;INDEX(artwork.xlsx!F:F,QUOTIENT(ROW(A1733)-1,3)+2)&amp;" */","  ")&amp;IF(AND(ISERROR(MATCH("},",B1738:B$5003,0)), ISERROR(MATCH("    ];",$A$5:A1737,0))),"];","")</f>
        <v xml:space="preserve">    </v>
      </c>
      <c r="B1738" t="str">
        <f t="shared" si="59"/>
        <v/>
      </c>
      <c r="C1738" s="18" t="str">
        <f>IF(AND(MOD(ROW(A1733)-1,3)=0, INDEX(artwork.xlsx!J:J,QUOTIENT(ROW(A1733)-1,3)+2)&lt;&gt;""),
     artwork.xlsx!$H$1&amp;": """ &amp;SUBSTITUTE(INDEX(artwork.xlsx!H:H,QUOTIENT(ROW(A1733)-1,3)+2)," ","") &amp;""",  " &amp;
     artwork.xlsx!$J$1&amp; ": """ &amp; INDEX(artwork.xlsx!J:J,QUOTIENT(ROW(A1733)-1,3)+2) &amp;""",  " &amp;
     artwork.xlsx!$L$1&amp; ": """ &amp; SUBSTITUTE(IF(LEFT(INDEX(artwork.xlsx!L:L,QUOTIENT(ROW(A1733)-1,3)+2),4)="http","",artwork.xlsx!$M$1) &amp; INDEX(artwork.xlsx!L:L,QUOTIENT(ROW(A1733)-1,3)+2),artwork.xlsx!$N$1,"") &amp; """,",
 IF(AND(MOD(ROW(A1733)-1,3)=1,INDEX(artwork.xlsx!J:J,QUOTIENT(ROW(A1733)-1,3)+2)&lt;&gt;""),
SUBSTITUTE(    artwork.xlsx!$K$1&amp;": '\\n" &amp;
SUBSTITUTE(SUBSTITUTE(SUBSTITUTE(SUBSTITUTE(SUBSTITUTE(INDEX(artwork.xlsx!K:K,QUOTIENT(ROW(A1733)-1,3)+2),"'","\'"),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IF(MOD(ROW(A1733)-1,3)=2,"","")))</f>
        <v>text_html: '\
&lt;div class="card-text" style="top:20px;"&gt;&lt;div style="position:relative; top:0px;"&gt;&lt;div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&lt;div style="display:inline;"&gt;&lt;div style="display:inline; font-size:28px;"&gt;+1 Achat&lt;/div&gt;&lt;/div&gt;&lt;br&gt;\
&lt;/div&gt;&lt;/div&gt;&lt;/div&gt;&lt;div style="position:relative; top:7px;"&gt;&lt;div style="line-height:22px;"&gt;\
&lt;div style="display:inline;"&gt;&lt;div style="display:inline; font-size:22px;"&gt;Vous pouvez exiler&lt;/div&gt;&lt;/div&gt;&lt;br&gt;\
&lt;div style="display:inline;"&gt;&lt;div style="display:inline; font-size:22px;"&gt;une carte de votre main.&lt;/div&gt;&lt;/div&gt;&lt;br&gt;\
&lt;/div&gt;&lt;/div&gt;&lt;/div&gt;'</v>
      </c>
    </row>
    <row r="1739" spans="1:22" x14ac:dyDescent="0.25">
      <c r="A1739" t="str">
        <f>IF(AND(MOD(ROW(A1734)-1,3)=0,INDEX(artwork.xlsx!G:G,QUOTIENT(ROW(A1734)-1,3)+2)&lt;&gt;""),"/* "&amp;INDEX(artwork.xlsx!G:G,QUOTIENT(ROW(A1734)-1,3)+2)&amp;" */","  ")&amp;
IF(AND(INDEX(artwork.xlsx!F:F,QUOTIENT(ROW(A1734)-1,3)+2)&lt;&gt;""),"/* "&amp;INDEX(artwork.xlsx!F:F,QUOTIENT(ROW(A1734)-1,3)+2)&amp;" */","  ")&amp;IF(AND(ISERROR(MATCH("},",B1739:B$5003,0)), ISERROR(MATCH("    ];",$A$5:A1735,0))),"];","")</f>
        <v xml:space="preserve">    </v>
      </c>
      <c r="B1739" t="str">
        <f t="shared" si="59"/>
        <v>},</v>
      </c>
      <c r="C1739" s="18" t="str">
        <f>IF(AND(MOD(ROW(A1734)-1,3)=0, INDEX(artwork.xlsx!J:J,QUOTIENT(ROW(A1734)-1,3)+2)&lt;&gt;""),
     artwork.xlsx!$H$1&amp;": """ &amp;SUBSTITUTE(INDEX(artwork.xlsx!H:H,QUOTIENT(ROW(A1734)-1,3)+2)," ","") &amp;""",  " &amp;
     artwork.xlsx!$J$1&amp; ": """ &amp; INDEX(artwork.xlsx!J:J,QUOTIENT(ROW(A1734)-1,3)+2) &amp;""",  " &amp;
     artwork.xlsx!$L$1&amp; ": """ &amp; SUBSTITUTE(IF(LEFT(INDEX(artwork.xlsx!L:L,QUOTIENT(ROW(A1734)-1,3)+2),4)="http","",artwork.xlsx!$M$1) &amp; INDEX(artwork.xlsx!L:L,QUOTIENT(ROW(A1734)-1,3)+2),artwork.xlsx!$N$1,"") &amp; """,",
 IF(AND(MOD(ROW(A1734)-1,3)=1,INDEX(artwork.xlsx!J:J,QUOTIENT(ROW(A1734)-1,3)+2)&lt;&gt;""),
SUBSTITUTE(    artwork.xlsx!$K$1&amp;": '\\n" &amp;
SUBSTITUTE(SUBSTITUTE(SUBSTITUTE(SUBSTITUTE(SUBSTITUTE(INDEX(artwork.xlsx!K:K,QUOTIENT(ROW(A1734)-1,3)+2),"'","\'"),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IF(MOD(ROW(A1734)-1,3)=2,"","")))</f>
        <v/>
      </c>
    </row>
    <row r="1740" spans="1:22" x14ac:dyDescent="0.25">
      <c r="A1740" t="str">
        <f>IF(AND(MOD(ROW(A1735)-1,3)=0,INDEX(artwork.xlsx!G:G,QUOTIENT(ROW(A1735)-1,3)+2)&lt;&gt;""),"/* "&amp;INDEX(artwork.xlsx!G:G,QUOTIENT(ROW(A1735)-1,3)+2)&amp;" */","  ")&amp;
IF(AND(INDEX(artwork.xlsx!F:F,QUOTIENT(ROW(A1735)-1,3)+2)&lt;&gt;""),"/* "&amp;INDEX(artwork.xlsx!F:F,QUOTIENT(ROW(A1735)-1,3)+2)&amp;" */","  ")&amp;IF(AND(ISERROR(MATCH("},",B1740:B$5003,0)), ISERROR(MATCH("    ];",$A$5:A1736,0))),"];","")</f>
        <v xml:space="preserve">    </v>
      </c>
      <c r="B1740" t="str">
        <f t="shared" si="59"/>
        <v>{</v>
      </c>
      <c r="C1740" s="18" t="str">
        <f>IF(AND(MOD(ROW(A1735)-1,3)=0, INDEX(artwork.xlsx!J:J,QUOTIENT(ROW(A1735)-1,3)+2)&lt;&gt;""),
     artwork.xlsx!$H$1&amp;": """ &amp;SUBSTITUTE(INDEX(artwork.xlsx!H:H,QUOTIENT(ROW(A1735)-1,3)+2)," ","") &amp;""",  " &amp;
     artwork.xlsx!$J$1&amp; ": """ &amp; INDEX(artwork.xlsx!J:J,QUOTIENT(ROW(A1735)-1,3)+2) &amp;""",  " &amp;
     artwork.xlsx!$L$1&amp; ": """ &amp; SUBSTITUTE(IF(LEFT(INDEX(artwork.xlsx!L:L,QUOTIENT(ROW(A1735)-1,3)+2),4)="http","",artwork.xlsx!$M$1) &amp; INDEX(artwork.xlsx!L:L,QUOTIENT(ROW(A1735)-1,3)+2),artwork.xlsx!$N$1,"") &amp; """,",
 IF(AND(MOD(ROW(A1735)-1,3)=1,INDEX(artwork.xlsx!J:J,QUOTIENT(ROW(A1735)-1,3)+2)&lt;&gt;""),
SUBSTITUTE(    artwork.xlsx!$K$1&amp;": '\\n" &amp;
SUBSTITUTE(SUBSTITUTE(SUBSTITUTE(SUBSTITUTE(SUBSTITUTE(INDEX(artwork.xlsx!K:K,QUOTIENT(ROW(A1735)-1,3)+2),"'","\'"),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IF(MOD(ROW(A1735)-1,3)=2,"","")))</f>
        <v>id: "destrier",  frenchName: "Destrier",  artwork: "http://wiki.dominionstrategy.com/images/7/75/DestrierArt.jpg",</v>
      </c>
    </row>
    <row r="1741" spans="1:22" ht="180" x14ac:dyDescent="0.25">
      <c r="A1741" t="str">
        <f>IF(AND(MOD(ROW(A1736)-1,3)=0,INDEX(artwork.xlsx!G:G,QUOTIENT(ROW(A1736)-1,3)+2)&lt;&gt;""),"/* "&amp;INDEX(artwork.xlsx!G:G,QUOTIENT(ROW(A1736)-1,3)+2)&amp;" */","  ")&amp;
IF(AND(INDEX(artwork.xlsx!F:F,QUOTIENT(ROW(A1736)-1,3)+2)&lt;&gt;""),"/* "&amp;INDEX(artwork.xlsx!F:F,QUOTIENT(ROW(A1736)-1,3)+2)&amp;" */","  ")&amp;IF(AND(ISERROR(MATCH("},",B1741:B$5003,0)), ISERROR(MATCH("    ];",$A$5:A1740,0))),"];","")</f>
        <v xml:space="preserve">    </v>
      </c>
      <c r="B1741" t="str">
        <f t="shared" si="59"/>
        <v/>
      </c>
      <c r="C1741" s="18" t="str">
        <f>IF(AND(MOD(ROW(A1736)-1,3)=0, INDEX(artwork.xlsx!J:J,QUOTIENT(ROW(A1736)-1,3)+2)&lt;&gt;""),
     artwork.xlsx!$H$1&amp;": """ &amp;SUBSTITUTE(INDEX(artwork.xlsx!H:H,QUOTIENT(ROW(A1736)-1,3)+2)," ","") &amp;""",  " &amp;
     artwork.xlsx!$J$1&amp; ": """ &amp; INDEX(artwork.xlsx!J:J,QUOTIENT(ROW(A1736)-1,3)+2) &amp;""",  " &amp;
     artwork.xlsx!$L$1&amp; ": """ &amp; SUBSTITUTE(IF(LEFT(INDEX(artwork.xlsx!L:L,QUOTIENT(ROW(A1736)-1,3)+2),4)="http","",artwork.xlsx!$M$1) &amp; INDEX(artwork.xlsx!L:L,QUOTIENT(ROW(A1736)-1,3)+2),artwork.xlsx!$N$1,"") &amp; """,",
 IF(AND(MOD(ROW(A1736)-1,3)=1,INDEX(artwork.xlsx!J:J,QUOTIENT(ROW(A1736)-1,3)+2)&lt;&gt;""),
SUBSTITUTE(    artwork.xlsx!$K$1&amp;": '\\n" &amp;
SUBSTITUTE(SUBSTITUTE(SUBSTITUTE(SUBSTITUTE(SUBSTITUTE(INDEX(artwork.xlsx!K:K,QUOTIENT(ROW(A1736)-1,3)+2),"'","\'"),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IF(MOD(ROW(A1736)-1,3)=2,"","")))</f>
        <v>text_html: '\
&lt;div class="card-text" style="top:20px;"&gt;&lt;div style="position:relative; top:undefinedpx;"&gt;&lt;div style="font-weight: bold;"&gt;&lt;div style="line-height:26px;"&gt;\
&lt;div style="display:inline;"&gt;&lt;div style="display:inline; font-size:26px;"&gt;+2 Cartes&lt;/div&gt;&lt;/div&gt;&lt;br&gt;\
&lt;div style="display:inline;"&gt;&lt;div style="display:inline; font-size:26px;"&gt;+1 Action&lt;/div&gt;&lt;/div&gt;&lt;br&gt;\
&lt;/div&gt;&lt;/div&gt;&lt;/div&gt;&lt;div class="horizontal-line" style="width:200px; height:3px;margin-top:5px;"&gt;&lt;/div&gt;&lt;div style="position:relative; top:0px;"&gt;&lt;div style="line-height:22px;"&gt;\
&lt;div style="display:inline;"&gt;&lt;div style="display:inline; font-size:22px;"&gt;Pendant vos tours, ceci&lt;/div&gt;&lt;/div&gt;&lt;br&gt;\
&lt;div style="display:inline;"&gt;&lt;div style="display:inline; font-size:22px;"&gt;coûte      de moins par carte&lt;/div&gt;&lt;/div&gt;&lt;br&gt;\
&lt;div style="display:inline;"&gt;&lt;div style="display:inline; font-size:22px;"&gt;que vous avez reçue à ce tour.&lt;/div&gt;&lt;/div&gt;&lt;br&gt;\
&lt;/div&gt;&lt;/div&gt;\
&lt;div class="card-text-coin-icon" style="transform:scale(0.2); top:87px; display: inline;left:71px;"&gt;\
&lt;div class="card-text-coin-text-container" style="display:inline;"&gt;\
&lt;div class="card-text-coin-text" style="color: black; display:inline; top:8px;"&gt;1&lt;/div&gt;&lt;/div&gt;&lt;/div&gt;&lt;/div&gt;'</v>
      </c>
    </row>
    <row r="1742" spans="1:22" x14ac:dyDescent="0.25">
      <c r="A1742" t="str">
        <f>IF(AND(MOD(ROW(A1737)-1,3)=0,INDEX(artwork.xlsx!G:G,QUOTIENT(ROW(A1737)-1,3)+2)&lt;&gt;""),"/* "&amp;INDEX(artwork.xlsx!G:G,QUOTIENT(ROW(A1737)-1,3)+2)&amp;" */","  ")&amp;
IF(AND(INDEX(artwork.xlsx!F:F,QUOTIENT(ROW(A1737)-1,3)+2)&lt;&gt;""),"/* "&amp;INDEX(artwork.xlsx!F:F,QUOTIENT(ROW(A1737)-1,3)+2)&amp;" */","  ")&amp;IF(AND(ISERROR(MATCH("},",B1742:B$5003,0)), ISERROR(MATCH("    ];",$A$5:A1738,0))),"];","")</f>
        <v xml:space="preserve">    </v>
      </c>
      <c r="B1742" t="str">
        <f t="shared" si="59"/>
        <v>},</v>
      </c>
      <c r="C1742" s="18" t="str">
        <f>IF(AND(MOD(ROW(A1737)-1,3)=0, INDEX(artwork.xlsx!J:J,QUOTIENT(ROW(A1737)-1,3)+2)&lt;&gt;""),
     artwork.xlsx!$H$1&amp;": """ &amp;SUBSTITUTE(INDEX(artwork.xlsx!H:H,QUOTIENT(ROW(A1737)-1,3)+2)," ","") &amp;""",  " &amp;
     artwork.xlsx!$J$1&amp; ": """ &amp; INDEX(artwork.xlsx!J:J,QUOTIENT(ROW(A1737)-1,3)+2) &amp;""",  " &amp;
     artwork.xlsx!$L$1&amp; ": """ &amp; SUBSTITUTE(IF(LEFT(INDEX(artwork.xlsx!L:L,QUOTIENT(ROW(A1737)-1,3)+2),4)="http","",artwork.xlsx!$M$1) &amp; INDEX(artwork.xlsx!L:L,QUOTIENT(ROW(A1737)-1,3)+2),artwork.xlsx!$N$1,"") &amp; """,",
 IF(AND(MOD(ROW(A1737)-1,3)=1,INDEX(artwork.xlsx!J:J,QUOTIENT(ROW(A1737)-1,3)+2)&lt;&gt;""),
SUBSTITUTE(    artwork.xlsx!$K$1&amp;": '\\n" &amp;
SUBSTITUTE(SUBSTITUTE(SUBSTITUTE(SUBSTITUTE(SUBSTITUTE(INDEX(artwork.xlsx!K:K,QUOTIENT(ROW(A1737)-1,3)+2),"'","\'"),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IF(MOD(ROW(A1737)-1,3)=2,"","")))</f>
        <v/>
      </c>
    </row>
    <row r="1743" spans="1:22" x14ac:dyDescent="0.25">
      <c r="A1743" t="str">
        <f>IF(AND(MOD(ROW(A1738)-1,3)=0,INDEX(artwork.xlsx!G:G,QUOTIENT(ROW(A1738)-1,3)+2)&lt;&gt;""),"/* "&amp;INDEX(artwork.xlsx!G:G,QUOTIENT(ROW(A1738)-1,3)+2)&amp;" */","  ")&amp;
IF(AND(INDEX(artwork.xlsx!F:F,QUOTIENT(ROW(A1738)-1,3)+2)&lt;&gt;""),"/* "&amp;INDEX(artwork.xlsx!F:F,QUOTIENT(ROW(A1738)-1,3)+2)&amp;" */","  ")&amp;IF(AND(ISERROR(MATCH("},",B1743:B$5003,0)), ISERROR(MATCH("    ];",$A$5:A1739,0))),"];","")</f>
        <v xml:space="preserve">    </v>
      </c>
      <c r="B1743" t="str">
        <f t="shared" ref="B1743:B1806" si="60">IF(AND(C1742&lt;&gt;"",MOD(ROW(A1741)-1,3)=2),"},","")&amp;IF(AND(C1743&lt;&gt;"",MOD(ROW(A1738)-1,3)=0),"{","")</f>
        <v>{</v>
      </c>
      <c r="C1743" s="18" t="str">
        <f>IF(AND(MOD(ROW(A1738)-1,3)=0, INDEX(artwork.xlsx!J:J,QUOTIENT(ROW(A1738)-1,3)+2)&lt;&gt;""),
     artwork.xlsx!$H$1&amp;": """ &amp;SUBSTITUTE(INDEX(artwork.xlsx!H:H,QUOTIENT(ROW(A1738)-1,3)+2)," ","") &amp;""",  " &amp;
     artwork.xlsx!$J$1&amp; ": """ &amp; INDEX(artwork.xlsx!J:J,QUOTIENT(ROW(A1738)-1,3)+2) &amp;""",  " &amp;
     artwork.xlsx!$L$1&amp; ": """ &amp; SUBSTITUTE(IF(LEFT(INDEX(artwork.xlsx!L:L,QUOTIENT(ROW(A1738)-1,3)+2),4)="http","",artwork.xlsx!$M$1) &amp; INDEX(artwork.xlsx!L:L,QUOTIENT(ROW(A1738)-1,3)+2),artwork.xlsx!$N$1,"") &amp; """,",
 IF(AND(MOD(ROW(A1738)-1,3)=1,INDEX(artwork.xlsx!J:J,QUOTIENT(ROW(A1738)-1,3)+2)&lt;&gt;""),
SUBSTITUTE(    artwork.xlsx!$K$1&amp;": '\\n" &amp;
SUBSTITUTE(SUBSTITUTE(SUBSTITUTE(SUBSTITUTE(SUBSTITUTE(INDEX(artwork.xlsx!K:K,QUOTIENT(ROW(A1738)-1,3)+2),"'","\'"),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IF(MOD(ROW(A1738)-1,3)=2,"","")))</f>
        <v>id: "wayfarer",  frenchName: "Voyageuse",  artwork: "http://wiki.dominionstrategy.com/images/3/30/WayfarerArt.jpg",</v>
      </c>
      <c r="J1743" t="s">
        <v>1679</v>
      </c>
      <c r="K1743" t="s">
        <v>2369</v>
      </c>
      <c r="U1743" t="str">
        <f t="shared" ref="U1743:U1806" si="61">RIGHT(LEFT(K1743,FIND(""",",K1743)-1),LEN(LEFT(K1743,FIND(""",",K1743)-1)) -LEN("id: '"))</f>
        <v>wayofthebutterfly</v>
      </c>
      <c r="V1743" t="str">
        <f t="shared" ref="V1743:V1806" si="62">SUBSTITUTE(LEFT(RIGHT(K1744,LEN(K1744) -LEN("text_html: '")),LEN(RIGHT(K1744,LEN(K1744) -LEN("text_html: '")))-1),"\'","'")</f>
        <v>&lt;div class="landscape-text" style="top:0px;"&gt;&lt;div style="position:relative; top:5px;"&gt;&lt;div style="line-height:21px;"&gt;&lt;div style="display:inline;"&gt;&lt;div style="display:inline; font-size:20px;"&gt;Vous pouvez retourner cette carte sur sa pile pour&lt;/div&gt;&lt;/div&gt;&lt;br&gt;&lt;div style="display:inline;"&gt;&lt;div style="display:inline; font-size:20px;"&gt;recevoir une carte coûtant exactement      de plus.&lt;/div&gt;&lt;/div&gt;&lt;br&gt;&lt;/div&gt;&lt;/div&gt;&lt;div class="card-text-coin-icon" style="transform:scale(0.20); top:31px; display: inline;left:327px;"&gt;&lt;div class="card-text-coin-text-container" style="display:inline;"&gt;&lt;div class="card-text-coin-text" style="color: black; display:inline; top:8px;"&gt;1&lt;/div&gt;&lt;/div&gt;&lt;/div&gt;&lt;/div&gt;</v>
      </c>
    </row>
    <row r="1744" spans="1:22" ht="165" x14ac:dyDescent="0.25">
      <c r="A1744" t="str">
        <f>IF(AND(MOD(ROW(A1739)-1,3)=0,INDEX(artwork.xlsx!G:G,QUOTIENT(ROW(A1739)-1,3)+2)&lt;&gt;""),"/* "&amp;INDEX(artwork.xlsx!G:G,QUOTIENT(ROW(A1739)-1,3)+2)&amp;" */","  ")&amp;
IF(AND(INDEX(artwork.xlsx!F:F,QUOTIENT(ROW(A1739)-1,3)+2)&lt;&gt;""),"/* "&amp;INDEX(artwork.xlsx!F:F,QUOTIENT(ROW(A1739)-1,3)+2)&amp;" */","  ")&amp;IF(AND(ISERROR(MATCH("},",B1744:B$5003,0)), ISERROR(MATCH("    ];",$A$5:A1743,0))),"];","")</f>
        <v xml:space="preserve">    </v>
      </c>
      <c r="B1744" t="str">
        <f t="shared" si="60"/>
        <v/>
      </c>
      <c r="C1744" s="18" t="str">
        <f>IF(AND(MOD(ROW(A1739)-1,3)=0, INDEX(artwork.xlsx!J:J,QUOTIENT(ROW(A1739)-1,3)+2)&lt;&gt;""),
     artwork.xlsx!$H$1&amp;": """ &amp;SUBSTITUTE(INDEX(artwork.xlsx!H:H,QUOTIENT(ROW(A1739)-1,3)+2)," ","") &amp;""",  " &amp;
     artwork.xlsx!$J$1&amp; ": """ &amp; INDEX(artwork.xlsx!J:J,QUOTIENT(ROW(A1739)-1,3)+2) &amp;""",  " &amp;
     artwork.xlsx!$L$1&amp; ": """ &amp; SUBSTITUTE(IF(LEFT(INDEX(artwork.xlsx!L:L,QUOTIENT(ROW(A1739)-1,3)+2),4)="http","",artwork.xlsx!$M$1) &amp; INDEX(artwork.xlsx!L:L,QUOTIENT(ROW(A1739)-1,3)+2),artwork.xlsx!$N$1,"") &amp; """,",
 IF(AND(MOD(ROW(A1739)-1,3)=1,INDEX(artwork.xlsx!J:J,QUOTIENT(ROW(A1739)-1,3)+2)&lt;&gt;""),
SUBSTITUTE(    artwork.xlsx!$K$1&amp;": '\\n" &amp;
SUBSTITUTE(SUBSTITUTE(SUBSTITUTE(SUBSTITUTE(SUBSTITUTE(INDEX(artwork.xlsx!K:K,QUOTIENT(ROW(A1739)-1,3)+2),"'","\'"),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IF(MOD(ROW(A1739)-1,3)=2,"","")))</f>
        <v>text_html: '\
&lt;div class="card-text" style="top:10px;"&gt;&lt;div style="position:relative; top:undefinedpx;"&gt;&lt;div style="font-weight: bold;"&gt;&lt;div style="line-height:26px;"&gt;\
&lt;div style="display:inline;"&gt;&lt;div style="display:inline; font-size:26px;"&gt;+3 Cartes&lt;/div&gt;&lt;/div&gt;&lt;br&gt;\
&lt;/div&gt;&lt;/div&gt;&lt;/div&gt;&lt;div style="position:relative; top:10px;"&gt;&lt;div style="line-height:21px;"&gt;\
&lt;div style="display:inline;"&gt;&lt;div style="display:inline; font-size:21px;"&gt;Vous pouvez recevoir un Argent.&lt;/div&gt;&lt;/div&gt;&lt;br&gt;\
&lt;/div&gt;&lt;/div&gt;&lt;div class="horizontal-line" style="width:200px; height:3px;margin-top:15px;"&gt;&lt;/div&gt;&lt;div style="position:relative; top:2px;"&gt;&lt;div style="line-height:22px;"&gt;\
&lt;div style="display:inline;"&gt;&lt;div style="display:inline; font-size:22px;"&gt;Cette carte a le même coût&lt;/div&gt;&lt;/div&gt;&lt;br&gt;\
&lt;div style="display:inline;"&gt;&lt;div style="display:inline; font-size:22px;"&gt;que la carte précédemment&lt;/div&gt;&lt;/div&gt;&lt;br&gt;\
&lt;div style="display:inline;"&gt;&lt;div style="display:inline; font-size:22px;"&gt;reçue à ce tour (si une carte&lt;/div&gt;&lt;/div&gt;&lt;br&gt;\
&lt;div style="display:inline;"&gt;&lt;div style="display:inline; font-size:22px;"&gt;a été reçue à ce tour).&lt;/div&gt;&lt;/div&gt;&lt;br&gt;\
&lt;/div&gt;&lt;/div&gt;&lt;/div&gt;'</v>
      </c>
      <c r="K1744" t="s">
        <v>2370</v>
      </c>
      <c r="U1744" t="e">
        <f t="shared" si="61"/>
        <v>#VALUE!</v>
      </c>
      <c r="V1744" t="e">
        <f t="shared" si="62"/>
        <v>#VALUE!</v>
      </c>
    </row>
    <row r="1745" spans="1:22" x14ac:dyDescent="0.25">
      <c r="A1745" t="str">
        <f>IF(AND(MOD(ROW(A1740)-1,3)=0,INDEX(artwork.xlsx!G:G,QUOTIENT(ROW(A1740)-1,3)+2)&lt;&gt;""),"/* "&amp;INDEX(artwork.xlsx!G:G,QUOTIENT(ROW(A1740)-1,3)+2)&amp;" */","  ")&amp;
IF(AND(INDEX(artwork.xlsx!F:F,QUOTIENT(ROW(A1740)-1,3)+2)&lt;&gt;""),"/* "&amp;INDEX(artwork.xlsx!F:F,QUOTIENT(ROW(A1740)-1,3)+2)&amp;" */","  ")&amp;IF(AND(ISERROR(MATCH("},",B1745:B$5003,0)), ISERROR(MATCH("    ];",$A$5:A1741,0))),"];","")</f>
        <v xml:space="preserve">    </v>
      </c>
      <c r="B1745" t="str">
        <f t="shared" si="60"/>
        <v>},</v>
      </c>
      <c r="C1745" s="18" t="str">
        <f>IF(AND(MOD(ROW(A1740)-1,3)=0, INDEX(artwork.xlsx!J:J,QUOTIENT(ROW(A1740)-1,3)+2)&lt;&gt;""),
     artwork.xlsx!$H$1&amp;": """ &amp;SUBSTITUTE(INDEX(artwork.xlsx!H:H,QUOTIENT(ROW(A1740)-1,3)+2)," ","") &amp;""",  " &amp;
     artwork.xlsx!$J$1&amp; ": """ &amp; INDEX(artwork.xlsx!J:J,QUOTIENT(ROW(A1740)-1,3)+2) &amp;""",  " &amp;
     artwork.xlsx!$L$1&amp; ": """ &amp; SUBSTITUTE(IF(LEFT(INDEX(artwork.xlsx!L:L,QUOTIENT(ROW(A1740)-1,3)+2),4)="http","",artwork.xlsx!$M$1) &amp; INDEX(artwork.xlsx!L:L,QUOTIENT(ROW(A1740)-1,3)+2),artwork.xlsx!$N$1,"") &amp; """,",
 IF(AND(MOD(ROW(A1740)-1,3)=1,INDEX(artwork.xlsx!J:J,QUOTIENT(ROW(A1740)-1,3)+2)&lt;&gt;""),
SUBSTITUTE(    artwork.xlsx!$K$1&amp;": '\\n" &amp;
SUBSTITUTE(SUBSTITUTE(SUBSTITUTE(SUBSTITUTE(SUBSTITUTE(INDEX(artwork.xlsx!K:K,QUOTIENT(ROW(A1740)-1,3)+2),"'","\'"),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IF(MOD(ROW(A1740)-1,3)=2,"","")))</f>
        <v/>
      </c>
      <c r="J1745" t="s">
        <v>2088</v>
      </c>
      <c r="U1745" t="e">
        <f t="shared" si="61"/>
        <v>#VALUE!</v>
      </c>
      <c r="V1745" t="str">
        <f t="shared" si="62"/>
        <v>ecamel",  frenchName: "Voie du chameau",  artwork: "http://wiki.dominionstrategy.com/images/0/03/Way_of_the_CamelArt.jpg"</v>
      </c>
    </row>
    <row r="1746" spans="1:22" x14ac:dyDescent="0.25">
      <c r="A1746" t="str">
        <f>IF(AND(MOD(ROW(A1741)-1,3)=0,INDEX(artwork.xlsx!G:G,QUOTIENT(ROW(A1741)-1,3)+2)&lt;&gt;""),"/* "&amp;INDEX(artwork.xlsx!G:G,QUOTIENT(ROW(A1741)-1,3)+2)&amp;" */","  ")&amp;
IF(AND(INDEX(artwork.xlsx!F:F,QUOTIENT(ROW(A1741)-1,3)+2)&lt;&gt;""),"/* "&amp;INDEX(artwork.xlsx!F:F,QUOTIENT(ROW(A1741)-1,3)+2)&amp;" */","  ")&amp;IF(AND(ISERROR(MATCH("},",B1746:B$5003,0)), ISERROR(MATCH("    ];",$A$5:A1742,0))),"];","")</f>
        <v xml:space="preserve">    </v>
      </c>
      <c r="B1746" t="str">
        <f t="shared" si="60"/>
        <v>{</v>
      </c>
      <c r="C1746" s="18" t="str">
        <f>IF(AND(MOD(ROW(A1741)-1,3)=0, INDEX(artwork.xlsx!J:J,QUOTIENT(ROW(A1741)-1,3)+2)&lt;&gt;""),
     artwork.xlsx!$H$1&amp;": """ &amp;SUBSTITUTE(INDEX(artwork.xlsx!H:H,QUOTIENT(ROW(A1741)-1,3)+2)," ","") &amp;""",  " &amp;
     artwork.xlsx!$J$1&amp; ": """ &amp; INDEX(artwork.xlsx!J:J,QUOTIENT(ROW(A1741)-1,3)+2) &amp;""",  " &amp;
     artwork.xlsx!$L$1&amp; ": """ &amp; SUBSTITUTE(IF(LEFT(INDEX(artwork.xlsx!L:L,QUOTIENT(ROW(A1741)-1,3)+2),4)="http","",artwork.xlsx!$M$1) &amp; INDEX(artwork.xlsx!L:L,QUOTIENT(ROW(A1741)-1,3)+2),artwork.xlsx!$N$1,"") &amp; """,",
 IF(AND(MOD(ROW(A1741)-1,3)=1,INDEX(artwork.xlsx!J:J,QUOTIENT(ROW(A1741)-1,3)+2)&lt;&gt;""),
SUBSTITUTE(    artwork.xlsx!$K$1&amp;": '\\n" &amp;
SUBSTITUTE(SUBSTITUTE(SUBSTITUTE(SUBSTITUTE(SUBSTITUTE(INDEX(artwork.xlsx!K:K,QUOTIENT(ROW(A1741)-1,3)+2),"'","\'"),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IF(MOD(ROW(A1741)-1,3)=2,"","")))</f>
        <v>id: "animalfair",  frenchName: "Foire aux bestiaux",  artwork: "http://wiki.dominionstrategy.com/images/1/1e/Animal_FairArt.jpg",</v>
      </c>
      <c r="J1746" t="s">
        <v>1679</v>
      </c>
      <c r="K1746" t="s">
        <v>2371</v>
      </c>
      <c r="U1746" t="str">
        <f t="shared" si="61"/>
        <v>wayofthecamel</v>
      </c>
      <c r="V1746" t="str">
        <f t="shared" si="62"/>
        <v>&lt;div class="landscape-text" style="top:14px;"&gt;&lt;div style="position:relative; top:5px;"&gt;&lt;div style="line-height:22px;"&gt;&lt;div style="display:inline;"&gt;&lt;div style="display:inline; font-size:22px;"&gt;Exilez un Or depuis la Réserve.&lt;/div&gt;&lt;/div&gt;&lt;br&gt;&lt;/div&gt;&lt;/div&gt;&lt;/div&gt;</v>
      </c>
    </row>
    <row r="1747" spans="1:22" ht="210" x14ac:dyDescent="0.25">
      <c r="A1747" t="str">
        <f>IF(AND(MOD(ROW(A1742)-1,3)=0,INDEX(artwork.xlsx!G:G,QUOTIENT(ROW(A1742)-1,3)+2)&lt;&gt;""),"/* "&amp;INDEX(artwork.xlsx!G:G,QUOTIENT(ROW(A1742)-1,3)+2)&amp;" */","  ")&amp;
IF(AND(INDEX(artwork.xlsx!F:F,QUOTIENT(ROW(A1742)-1,3)+2)&lt;&gt;""),"/* "&amp;INDEX(artwork.xlsx!F:F,QUOTIENT(ROW(A1742)-1,3)+2)&amp;" */","  ")&amp;IF(AND(ISERROR(MATCH("},",B1747:B$5003,0)), ISERROR(MATCH("    ];",$A$5:A1746,0))),"];","")</f>
        <v xml:space="preserve">    </v>
      </c>
      <c r="B1747" t="str">
        <f t="shared" si="60"/>
        <v/>
      </c>
      <c r="C1747" s="18" t="str">
        <f>IF(AND(MOD(ROW(A1742)-1,3)=0, INDEX(artwork.xlsx!J:J,QUOTIENT(ROW(A1742)-1,3)+2)&lt;&gt;""),
     artwork.xlsx!$H$1&amp;": """ &amp;SUBSTITUTE(INDEX(artwork.xlsx!H:H,QUOTIENT(ROW(A1742)-1,3)+2)," ","") &amp;""",  " &amp;
     artwork.xlsx!$J$1&amp; ": """ &amp; INDEX(artwork.xlsx!J:J,QUOTIENT(ROW(A1742)-1,3)+2) &amp;""",  " &amp;
     artwork.xlsx!$L$1&amp; ": """ &amp; SUBSTITUTE(IF(LEFT(INDEX(artwork.xlsx!L:L,QUOTIENT(ROW(A1742)-1,3)+2),4)="http","",artwork.xlsx!$M$1) &amp; INDEX(artwork.xlsx!L:L,QUOTIENT(ROW(A1742)-1,3)+2),artwork.xlsx!$N$1,"") &amp; """,",
 IF(AND(MOD(ROW(A1742)-1,3)=1,INDEX(artwork.xlsx!J:J,QUOTIENT(ROW(A1742)-1,3)+2)&lt;&gt;""),
SUBSTITUTE(    artwork.xlsx!$K$1&amp;": '\\n" &amp;
SUBSTITUTE(SUBSTITUTE(SUBSTITUTE(SUBSTITUTE(SUBSTITUTE(INDEX(artwork.xlsx!K:K,QUOTIENT(ROW(A1742)-1,3)+2),"'","\'"),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IF(MOD(ROW(A1742)-1,3)=2,"","")))</f>
        <v>text_html: '\
&lt;div class="card-text" style="top:10px;"&gt;&lt;div style="position:relative; top:2px;"&gt;&lt;div style="font-weight: bold;"&gt;&lt;div style="line-height:22px;"&gt;\
&lt;div style="display:inline;"&gt;&lt;div style="display:inline; font-size:22px;"&gt;+      &lt;/div&gt;&lt;/div&gt;&lt;br&gt;\
&lt;/div&gt;&lt;/div&gt;&lt;/div&gt;&lt;div style="position:relative; top:0px;"&gt;&lt;div style="line-height:22px;"&gt;\
&lt;div style="display:inline;"&gt;&lt;div style="display:inline; font-size:22px;"&gt;&lt;div style="display: inline; font-weight: bold;"&gt;+1 Achat&lt;/div&gt; par pile vide&lt;/div&gt;&lt;/div&gt;&lt;br&gt;\
&lt;div style="display:inline;"&gt;&lt;div style="display:inline; font-size:22px;"&gt;de la Réserve.&lt;/div&gt;&lt;/div&gt;&lt;br&gt;\
&lt;/div&gt;&lt;/div&gt;&lt;div class="horizontal-line" style="width:200px; height:3px;margin-top:10px;"&gt;&lt;/div&gt;&lt;div style="position:relative; top:2px;"&gt;&lt;div style="line-height:21px;"&gt;\
&lt;div style="display:inline;"&gt;&lt;div style="display:inline; font-size:21px;"&gt;Au lieu de payer le coût de&lt;/div&gt;&lt;/div&gt;&lt;br&gt;\
&lt;div style="display:inline;"&gt;&lt;div style="display:inline; font-size:21px;"&gt;cette carte, vous pouvez écarter&lt;/div&gt;&lt;/div&gt;&lt;br&gt;\
&lt;div style="display:inline;"&gt;&lt;div style="display:inline; font-size:21px;"&gt;une carte Action de votre main.&lt;/div&gt;&lt;/div&gt;&lt;br&gt;\
&lt;/div&gt;&lt;/div&gt;\
&lt;div class="card-text-coin-icon" style="transform:scale(0.24); top:0px; display: inline;left:135px;"&gt;\
&lt;div class="card-text-coin-text-container" style="display:inline;"&gt;\
&lt;div class="card-text-coin-text" style="color: black; display:inline; top:8px;"&gt;4&lt;/div&gt;&lt;/div&gt;&lt;/div&gt;&lt;/div&gt;'</v>
      </c>
      <c r="K1747" t="s">
        <v>2372</v>
      </c>
      <c r="U1747" t="e">
        <f t="shared" si="61"/>
        <v>#VALUE!</v>
      </c>
      <c r="V1747" t="e">
        <f t="shared" si="62"/>
        <v>#VALUE!</v>
      </c>
    </row>
    <row r="1748" spans="1:22" x14ac:dyDescent="0.25">
      <c r="A1748" t="str">
        <f>IF(AND(MOD(ROW(A1743)-1,3)=0,INDEX(artwork.xlsx!G:G,QUOTIENT(ROW(A1743)-1,3)+2)&lt;&gt;""),"/* "&amp;INDEX(artwork.xlsx!G:G,QUOTIENT(ROW(A1743)-1,3)+2)&amp;" */","  ")&amp;
IF(AND(INDEX(artwork.xlsx!F:F,QUOTIENT(ROW(A1743)-1,3)+2)&lt;&gt;""),"/* "&amp;INDEX(artwork.xlsx!F:F,QUOTIENT(ROW(A1743)-1,3)+2)&amp;" */","  ")&amp;IF(AND(ISERROR(MATCH("},",B1748:B$5003,0)), ISERROR(MATCH("    ];",$A$5:A1744,0))),"];","")</f>
        <v xml:space="preserve">    </v>
      </c>
      <c r="B1748" t="str">
        <f t="shared" si="60"/>
        <v>},</v>
      </c>
      <c r="C1748" s="18" t="str">
        <f>IF(AND(MOD(ROW(A1743)-1,3)=0, INDEX(artwork.xlsx!J:J,QUOTIENT(ROW(A1743)-1,3)+2)&lt;&gt;""),
     artwork.xlsx!$H$1&amp;": """ &amp;SUBSTITUTE(INDEX(artwork.xlsx!H:H,QUOTIENT(ROW(A1743)-1,3)+2)," ","") &amp;""",  " &amp;
     artwork.xlsx!$J$1&amp; ": """ &amp; INDEX(artwork.xlsx!J:J,QUOTIENT(ROW(A1743)-1,3)+2) &amp;""",  " &amp;
     artwork.xlsx!$L$1&amp; ": """ &amp; SUBSTITUTE(IF(LEFT(INDEX(artwork.xlsx!L:L,QUOTIENT(ROW(A1743)-1,3)+2),4)="http","",artwork.xlsx!$M$1) &amp; INDEX(artwork.xlsx!L:L,QUOTIENT(ROW(A1743)-1,3)+2),artwork.xlsx!$N$1,"") &amp; """,",
 IF(AND(MOD(ROW(A1743)-1,3)=1,INDEX(artwork.xlsx!J:J,QUOTIENT(ROW(A1743)-1,3)+2)&lt;&gt;""),
SUBSTITUTE(    artwork.xlsx!$K$1&amp;": '\\n" &amp;
SUBSTITUTE(SUBSTITUTE(SUBSTITUTE(SUBSTITUTE(SUBSTITUTE(INDEX(artwork.xlsx!K:K,QUOTIENT(ROW(A1743)-1,3)+2),"'","\'"),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IF(MOD(ROW(A1743)-1,3)=2,"","")))</f>
        <v/>
      </c>
      <c r="J1748" t="s">
        <v>2088</v>
      </c>
      <c r="U1748" t="e">
        <f t="shared" si="61"/>
        <v>#VALUE!</v>
      </c>
      <c r="V1748" t="str">
        <f t="shared" si="62"/>
        <v>echameleon",  frenchName: "Voie du caméléon",  artwork: "http://wiki.dominionstrategy.com/images/7/7b/Way_of_the_ChameleonArt.jpg"</v>
      </c>
    </row>
    <row r="1749" spans="1:22" x14ac:dyDescent="0.25">
      <c r="A1749" t="str">
        <f>IF(AND(MOD(ROW(A1744)-1,3)=0,INDEX(artwork.xlsx!G:G,QUOTIENT(ROW(A1744)-1,3)+2)&lt;&gt;""),"/* "&amp;INDEX(artwork.xlsx!G:G,QUOTIENT(ROW(A1744)-1,3)+2)&amp;" */","  ")&amp;
IF(AND(INDEX(artwork.xlsx!F:F,QUOTIENT(ROW(A1744)-1,3)+2)&lt;&gt;""),"/* "&amp;INDEX(artwork.xlsx!F:F,QUOTIENT(ROW(A1744)-1,3)+2)&amp;" */","  ")&amp;IF(AND(ISERROR(MATCH("},",B1749:B$5003,0)), ISERROR(MATCH("    ];",$A$5:A1745,0))),"];","")</f>
        <v xml:space="preserve">  /* landscape */</v>
      </c>
      <c r="B1749" t="str">
        <f t="shared" si="60"/>
        <v>{</v>
      </c>
      <c r="C1749" s="18" t="str">
        <f>IF(AND(MOD(ROW(A1744)-1,3)=0, INDEX(artwork.xlsx!J:J,QUOTIENT(ROW(A1744)-1,3)+2)&lt;&gt;""),
     artwork.xlsx!$H$1&amp;": """ &amp;SUBSTITUTE(INDEX(artwork.xlsx!H:H,QUOTIENT(ROW(A1744)-1,3)+2)," ","") &amp;""",  " &amp;
     artwork.xlsx!$J$1&amp; ": """ &amp; INDEX(artwork.xlsx!J:J,QUOTIENT(ROW(A1744)-1,3)+2) &amp;""",  " &amp;
     artwork.xlsx!$L$1&amp; ": """ &amp; SUBSTITUTE(IF(LEFT(INDEX(artwork.xlsx!L:L,QUOTIENT(ROW(A1744)-1,3)+2),4)="http","",artwork.xlsx!$M$1) &amp; INDEX(artwork.xlsx!L:L,QUOTIENT(ROW(A1744)-1,3)+2),artwork.xlsx!$N$1,"") &amp; """,",
 IF(AND(MOD(ROW(A1744)-1,3)=1,INDEX(artwork.xlsx!J:J,QUOTIENT(ROW(A1744)-1,3)+2)&lt;&gt;""),
SUBSTITUTE(    artwork.xlsx!$K$1&amp;": '\\n" &amp;
SUBSTITUTE(SUBSTITUTE(SUBSTITUTE(SUBSTITUTE(SUBSTITUTE(INDEX(artwork.xlsx!K:K,QUOTIENT(ROW(A1744)-1,3)+2),"'","\'"),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IF(MOD(ROW(A1744)-1,3)=2,"","")))</f>
        <v>id: "wayofthebutterfly",  frenchName: "Voie du papillon",  artwork: "http://wiki.dominionstrategy.com/images/3/36/Way_of_the_ButterflyArt.jpg",</v>
      </c>
      <c r="J1749" t="s">
        <v>1679</v>
      </c>
      <c r="K1749" t="s">
        <v>2373</v>
      </c>
      <c r="U1749" t="str">
        <f t="shared" si="61"/>
        <v>wayofthechameleon</v>
      </c>
      <c r="V1749" t="str">
        <f t="shared" si="62"/>
        <v>&lt;div class="landscape-text" style="top:0px;"&gt;&lt;div style="position:relative; top:-3px;"&gt;&lt;div style="line-height:20px;"&gt;&lt;div style="display:inline;"&gt;&lt;div style="display:inline; font-size:20px;"&gt;Suivez les instructions de cette carte; &lt;/div&gt;&lt;/div&gt;&lt;br&gt;&lt;div style="display:inline;"&gt;&lt;div style="display:inline; font-size:20px;"&gt;chaque effet &lt;div style="display: inline; font-weight: bold;"&gt;+Carte(s)&lt;/div&gt; donnera à la place&lt;/div&gt;&lt;br&gt;&lt;div style="display:inline;"&gt;&lt;div style="display:inline; font-size:20px;"&gt;&lt;div style="display: inline; font-weight: bold;"&gt;+&lt;/div&gt;      à ce tour,et vice-versa.&lt;/div&gt;&lt;/div&gt;&lt;br&gt;&lt;/div&gt;&lt;/div&gt;&lt;div class="card-text-coin-icon" style="transform:scale(0.2); top:45px; display: inline;left:122px;"&gt;&lt;div class="card-text-coin-text-container" style="display:inline;"&gt;&lt;div class="card-text-coin-text" style="color: black; display:inline; top:8px;"&gt;&lt;/div&gt;&lt;/div&gt;&lt;/div&gt;&lt;/div&gt;</v>
      </c>
    </row>
    <row r="1750" spans="1:22" ht="120" x14ac:dyDescent="0.25">
      <c r="A1750" t="str">
        <f>IF(AND(MOD(ROW(A1745)-1,3)=0,INDEX(artwork.xlsx!G:G,QUOTIENT(ROW(A1745)-1,3)+2)&lt;&gt;""),"/* "&amp;INDEX(artwork.xlsx!G:G,QUOTIENT(ROW(A1745)-1,3)+2)&amp;" */","  ")&amp;
IF(AND(INDEX(artwork.xlsx!F:F,QUOTIENT(ROW(A1745)-1,3)+2)&lt;&gt;""),"/* "&amp;INDEX(artwork.xlsx!F:F,QUOTIENT(ROW(A1745)-1,3)+2)&amp;" */","  ")&amp;IF(AND(ISERROR(MATCH("},",B1750:B$5003,0)), ISERROR(MATCH("    ];",$A$5:A1749,0))),"];","")</f>
        <v xml:space="preserve">  /* landscape */</v>
      </c>
      <c r="B1750" t="str">
        <f t="shared" si="60"/>
        <v/>
      </c>
      <c r="C1750" s="18" t="str">
        <f>IF(AND(MOD(ROW(A1745)-1,3)=0, INDEX(artwork.xlsx!J:J,QUOTIENT(ROW(A1745)-1,3)+2)&lt;&gt;""),
     artwork.xlsx!$H$1&amp;": """ &amp;SUBSTITUTE(INDEX(artwork.xlsx!H:H,QUOTIENT(ROW(A1745)-1,3)+2)," ","") &amp;""",  " &amp;
     artwork.xlsx!$J$1&amp; ": """ &amp; INDEX(artwork.xlsx!J:J,QUOTIENT(ROW(A1745)-1,3)+2) &amp;""",  " &amp;
     artwork.xlsx!$L$1&amp; ": """ &amp; SUBSTITUTE(IF(LEFT(INDEX(artwork.xlsx!L:L,QUOTIENT(ROW(A1745)-1,3)+2),4)="http","",artwork.xlsx!$M$1) &amp; INDEX(artwork.xlsx!L:L,QUOTIENT(ROW(A1745)-1,3)+2),artwork.xlsx!$N$1,"") &amp; """,",
 IF(AND(MOD(ROW(A1745)-1,3)=1,INDEX(artwork.xlsx!J:J,QUOTIENT(ROW(A1745)-1,3)+2)&lt;&gt;""),
SUBSTITUTE(    artwork.xlsx!$K$1&amp;": '\\n" &amp;
SUBSTITUTE(SUBSTITUTE(SUBSTITUTE(SUBSTITUTE(SUBSTITUTE(INDEX(artwork.xlsx!K:K,QUOTIENT(ROW(A1745)-1,3)+2),"'","\'"),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IF(MOD(ROW(A1745)-1,3)=2,"","")))</f>
        <v>text_html: '\
&lt;div class="landscape-text" style="top:0px;"&gt;&lt;div style="position:relative; top:5px;"&gt;&lt;div style="line-height:21px;"&gt;\
&lt;div style="display:inline;"&gt;&lt;div style="display:inline; font-size:20px;"&gt;Vous pouvez retourner cette carte sur sa pile pour&lt;/div&gt;&lt;/div&gt;&lt;br&gt;\
&lt;div style="display:inline;"&gt;&lt;div style="display:inline; font-size:20px;"&gt;recevoir une carte coûtant exactement      de plus.&lt;/div&gt;&lt;/div&gt;&lt;br&gt;\
&lt;/div&gt;&lt;/div&gt;\
&lt;div class="card-text-coin-icon" style="transform:scale(0.20); top:31px; display: inline;left:327px;"&gt;\
&lt;div class="card-text-coin-text-container" style="display:inline;"&gt;\
&lt;div class="card-text-coin-text" style="color: black; display:inline; top:8px;"&gt;1&lt;/div&gt;&lt;/div&gt;&lt;/div&gt;&lt;/div&gt;'</v>
      </c>
      <c r="K1750" t="s">
        <v>2374</v>
      </c>
      <c r="U1750" t="e">
        <f t="shared" si="61"/>
        <v>#VALUE!</v>
      </c>
      <c r="V1750" t="e">
        <f t="shared" si="62"/>
        <v>#VALUE!</v>
      </c>
    </row>
    <row r="1751" spans="1:22" x14ac:dyDescent="0.25">
      <c r="A1751" t="str">
        <f>IF(AND(MOD(ROW(A1746)-1,3)=0,INDEX(artwork.xlsx!G:G,QUOTIENT(ROW(A1746)-1,3)+2)&lt;&gt;""),"/* "&amp;INDEX(artwork.xlsx!G:G,QUOTIENT(ROW(A1746)-1,3)+2)&amp;" */","  ")&amp;
IF(AND(INDEX(artwork.xlsx!F:F,QUOTIENT(ROW(A1746)-1,3)+2)&lt;&gt;""),"/* "&amp;INDEX(artwork.xlsx!F:F,QUOTIENT(ROW(A1746)-1,3)+2)&amp;" */","  ")&amp;IF(AND(ISERROR(MATCH("},",B1751:B$5003,0)), ISERROR(MATCH("    ];",$A$5:A1747,0))),"];","")</f>
        <v xml:space="preserve">  /* landscape */</v>
      </c>
      <c r="B1751" t="str">
        <f t="shared" si="60"/>
        <v>},</v>
      </c>
      <c r="C1751" s="18" t="str">
        <f>IF(AND(MOD(ROW(A1746)-1,3)=0, INDEX(artwork.xlsx!J:J,QUOTIENT(ROW(A1746)-1,3)+2)&lt;&gt;""),
     artwork.xlsx!$H$1&amp;": """ &amp;SUBSTITUTE(INDEX(artwork.xlsx!H:H,QUOTIENT(ROW(A1746)-1,3)+2)," ","") &amp;""",  " &amp;
     artwork.xlsx!$J$1&amp; ": """ &amp; INDEX(artwork.xlsx!J:J,QUOTIENT(ROW(A1746)-1,3)+2) &amp;""",  " &amp;
     artwork.xlsx!$L$1&amp; ": """ &amp; SUBSTITUTE(IF(LEFT(INDEX(artwork.xlsx!L:L,QUOTIENT(ROW(A1746)-1,3)+2),4)="http","",artwork.xlsx!$M$1) &amp; INDEX(artwork.xlsx!L:L,QUOTIENT(ROW(A1746)-1,3)+2),artwork.xlsx!$N$1,"") &amp; """,",
 IF(AND(MOD(ROW(A1746)-1,3)=1,INDEX(artwork.xlsx!J:J,QUOTIENT(ROW(A1746)-1,3)+2)&lt;&gt;""),
SUBSTITUTE(    artwork.xlsx!$K$1&amp;": '\\n" &amp;
SUBSTITUTE(SUBSTITUTE(SUBSTITUTE(SUBSTITUTE(SUBSTITUTE(INDEX(artwork.xlsx!K:K,QUOTIENT(ROW(A1746)-1,3)+2),"'","\'"),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IF(MOD(ROW(A1746)-1,3)=2,"","")))</f>
        <v/>
      </c>
      <c r="J1751" t="s">
        <v>2088</v>
      </c>
      <c r="U1751" t="e">
        <f t="shared" si="61"/>
        <v>#VALUE!</v>
      </c>
      <c r="V1751" t="str">
        <f t="shared" si="62"/>
        <v>efrog",  frenchName: "Voie de la grenouille",  artwork: "http://wiki.dominionstrategy.com/images/c/c7/Way_of_the_FrogArt.jpg"</v>
      </c>
    </row>
    <row r="1752" spans="1:22" x14ac:dyDescent="0.25">
      <c r="A1752" t="str">
        <f>IF(AND(MOD(ROW(A1747)-1,3)=0,INDEX(artwork.xlsx!G:G,QUOTIENT(ROW(A1747)-1,3)+2)&lt;&gt;""),"/* "&amp;INDEX(artwork.xlsx!G:G,QUOTIENT(ROW(A1747)-1,3)+2)&amp;" */","  ")&amp;
IF(AND(INDEX(artwork.xlsx!F:F,QUOTIENT(ROW(A1747)-1,3)+2)&lt;&gt;""),"/* "&amp;INDEX(artwork.xlsx!F:F,QUOTIENT(ROW(A1747)-1,3)+2)&amp;" */","  ")&amp;IF(AND(ISERROR(MATCH("},",B1752:B$5003,0)), ISERROR(MATCH("    ];",$A$5:A1748,0))),"];","")</f>
        <v xml:space="preserve">  /* landscape */</v>
      </c>
      <c r="B1752" t="str">
        <f t="shared" si="60"/>
        <v>{</v>
      </c>
      <c r="C1752" s="18" t="str">
        <f>IF(AND(MOD(ROW(A1747)-1,3)=0, INDEX(artwork.xlsx!J:J,QUOTIENT(ROW(A1747)-1,3)+2)&lt;&gt;""),
     artwork.xlsx!$H$1&amp;": """ &amp;SUBSTITUTE(INDEX(artwork.xlsx!H:H,QUOTIENT(ROW(A1747)-1,3)+2)," ","") &amp;""",  " &amp;
     artwork.xlsx!$J$1&amp; ": """ &amp; INDEX(artwork.xlsx!J:J,QUOTIENT(ROW(A1747)-1,3)+2) &amp;""",  " &amp;
     artwork.xlsx!$L$1&amp; ": """ &amp; SUBSTITUTE(IF(LEFT(INDEX(artwork.xlsx!L:L,QUOTIENT(ROW(A1747)-1,3)+2),4)="http","",artwork.xlsx!$M$1) &amp; INDEX(artwork.xlsx!L:L,QUOTIENT(ROW(A1747)-1,3)+2),artwork.xlsx!$N$1,"") &amp; """,",
 IF(AND(MOD(ROW(A1747)-1,3)=1,INDEX(artwork.xlsx!J:J,QUOTIENT(ROW(A1747)-1,3)+2)&lt;&gt;""),
SUBSTITUTE(    artwork.xlsx!$K$1&amp;": '\\n" &amp;
SUBSTITUTE(SUBSTITUTE(SUBSTITUTE(SUBSTITUTE(SUBSTITUTE(INDEX(artwork.xlsx!K:K,QUOTIENT(ROW(A1747)-1,3)+2),"'","\'"),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IF(MOD(ROW(A1747)-1,3)=2,"","")))</f>
        <v>id: "wayofthecamel",  frenchName: "Voie du chameau",  artwork: "http://wiki.dominionstrategy.com/images/0/03/Way_of_the_CamelArt.jpg",</v>
      </c>
      <c r="J1752" t="s">
        <v>1679</v>
      </c>
      <c r="K1752" t="s">
        <v>2375</v>
      </c>
      <c r="U1752" t="str">
        <f t="shared" si="61"/>
        <v>wayofthefrog</v>
      </c>
      <c r="V1752" t="str">
        <f t="shared" si="62"/>
        <v>&lt;div class="landscape-text" style="top:0px;"&gt;&lt;div style="position:relative; top:0px;"&gt;&lt;div style="font-weight: bold;"&gt;&lt;div style="line-height:20px;"&gt;&lt;div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font-size:20px;"&gt;Quand vous défaussez cette carte de votre&lt;/div&gt;&lt;/div&gt;&lt;br&gt;&lt;div style="display:inline;"&gt;&lt;div style="display:inline; font-size:20px;"&gt;zone de jeu à ce tour, placez-la sur votre pioche.&lt;/div&gt;&lt;/div&gt;&lt;br&gt;&lt;/div&gt;&lt;/div&gt;&lt;/div&gt;</v>
      </c>
    </row>
    <row r="1753" spans="1:22" ht="60" x14ac:dyDescent="0.25">
      <c r="A1753" t="str">
        <f>IF(AND(MOD(ROW(A1748)-1,3)=0,INDEX(artwork.xlsx!G:G,QUOTIENT(ROW(A1748)-1,3)+2)&lt;&gt;""),"/* "&amp;INDEX(artwork.xlsx!G:G,QUOTIENT(ROW(A1748)-1,3)+2)&amp;" */","  ")&amp;
IF(AND(INDEX(artwork.xlsx!F:F,QUOTIENT(ROW(A1748)-1,3)+2)&lt;&gt;""),"/* "&amp;INDEX(artwork.xlsx!F:F,QUOTIENT(ROW(A1748)-1,3)+2)&amp;" */","  ")&amp;IF(AND(ISERROR(MATCH("},",B1753:B$5003,0)), ISERROR(MATCH("    ];",$A$5:A1752,0))),"];","")</f>
        <v xml:space="preserve">  /* landscape */</v>
      </c>
      <c r="B1753" t="str">
        <f t="shared" si="60"/>
        <v/>
      </c>
      <c r="C1753" s="18" t="str">
        <f>IF(AND(MOD(ROW(A1748)-1,3)=0, INDEX(artwork.xlsx!J:J,QUOTIENT(ROW(A1748)-1,3)+2)&lt;&gt;""),
     artwork.xlsx!$H$1&amp;": """ &amp;SUBSTITUTE(INDEX(artwork.xlsx!H:H,QUOTIENT(ROW(A1748)-1,3)+2)," ","") &amp;""",  " &amp;
     artwork.xlsx!$J$1&amp; ": """ &amp; INDEX(artwork.xlsx!J:J,QUOTIENT(ROW(A1748)-1,3)+2) &amp;""",  " &amp;
     artwork.xlsx!$L$1&amp; ": """ &amp; SUBSTITUTE(IF(LEFT(INDEX(artwork.xlsx!L:L,QUOTIENT(ROW(A1748)-1,3)+2),4)="http","",artwork.xlsx!$M$1) &amp; INDEX(artwork.xlsx!L:L,QUOTIENT(ROW(A1748)-1,3)+2),artwork.xlsx!$N$1,"") &amp; """,",
 IF(AND(MOD(ROW(A1748)-1,3)=1,INDEX(artwork.xlsx!J:J,QUOTIENT(ROW(A1748)-1,3)+2)&lt;&gt;""),
SUBSTITUTE(    artwork.xlsx!$K$1&amp;": '\\n" &amp;
SUBSTITUTE(SUBSTITUTE(SUBSTITUTE(SUBSTITUTE(SUBSTITUTE(INDEX(artwork.xlsx!K:K,QUOTIENT(ROW(A1748)-1,3)+2),"'","\'"),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IF(MOD(ROW(A1748)-1,3)=2,"","")))</f>
        <v>text_html: '\
&lt;div class="landscape-text" style="top:14px;"&gt;&lt;div style="position:relative; top:5px;"&gt;&lt;div style="line-height:22px;"&gt;\
&lt;div style="display:inline;"&gt;&lt;div style="display:inline; font-size:22px;"&gt;Exilez un Or depuis la Réserve.&lt;/div&gt;&lt;/div&gt;&lt;br&gt;\
&lt;/div&gt;&lt;/div&gt;&lt;/div&gt;'</v>
      </c>
      <c r="K1753" t="s">
        <v>2376</v>
      </c>
      <c r="U1753" t="e">
        <f t="shared" si="61"/>
        <v>#VALUE!</v>
      </c>
      <c r="V1753" t="e">
        <f t="shared" si="62"/>
        <v>#VALUE!</v>
      </c>
    </row>
    <row r="1754" spans="1:22" x14ac:dyDescent="0.25">
      <c r="A1754" t="str">
        <f>IF(AND(MOD(ROW(A1749)-1,3)=0,INDEX(artwork.xlsx!G:G,QUOTIENT(ROW(A1749)-1,3)+2)&lt;&gt;""),"/* "&amp;INDEX(artwork.xlsx!G:G,QUOTIENT(ROW(A1749)-1,3)+2)&amp;" */","  ")&amp;
IF(AND(INDEX(artwork.xlsx!F:F,QUOTIENT(ROW(A1749)-1,3)+2)&lt;&gt;""),"/* "&amp;INDEX(artwork.xlsx!F:F,QUOTIENT(ROW(A1749)-1,3)+2)&amp;" */","  ")&amp;IF(AND(ISERROR(MATCH("},",B1754:B$5003,0)), ISERROR(MATCH("    ];",$A$5:A1750,0))),"];","")</f>
        <v xml:space="preserve">  /* landscape */</v>
      </c>
      <c r="B1754" t="str">
        <f t="shared" si="60"/>
        <v>},</v>
      </c>
      <c r="C1754" s="18" t="str">
        <f>IF(AND(MOD(ROW(A1749)-1,3)=0, INDEX(artwork.xlsx!J:J,QUOTIENT(ROW(A1749)-1,3)+2)&lt;&gt;""),
     artwork.xlsx!$H$1&amp;": """ &amp;SUBSTITUTE(INDEX(artwork.xlsx!H:H,QUOTIENT(ROW(A1749)-1,3)+2)," ","") &amp;""",  " &amp;
     artwork.xlsx!$J$1&amp; ": """ &amp; INDEX(artwork.xlsx!J:J,QUOTIENT(ROW(A1749)-1,3)+2) &amp;""",  " &amp;
     artwork.xlsx!$L$1&amp; ": """ &amp; SUBSTITUTE(IF(LEFT(INDEX(artwork.xlsx!L:L,QUOTIENT(ROW(A1749)-1,3)+2),4)="http","",artwork.xlsx!$M$1) &amp; INDEX(artwork.xlsx!L:L,QUOTIENT(ROW(A1749)-1,3)+2),artwork.xlsx!$N$1,"") &amp; """,",
 IF(AND(MOD(ROW(A1749)-1,3)=1,INDEX(artwork.xlsx!J:J,QUOTIENT(ROW(A1749)-1,3)+2)&lt;&gt;""),
SUBSTITUTE(    artwork.xlsx!$K$1&amp;": '\\n" &amp;
SUBSTITUTE(SUBSTITUTE(SUBSTITUTE(SUBSTITUTE(SUBSTITUTE(INDEX(artwork.xlsx!K:K,QUOTIENT(ROW(A1749)-1,3)+2),"'","\'"),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IF(MOD(ROW(A1749)-1,3)=2,"","")))</f>
        <v/>
      </c>
      <c r="J1754" t="s">
        <v>2088</v>
      </c>
      <c r="U1754" t="e">
        <f t="shared" si="61"/>
        <v>#VALUE!</v>
      </c>
      <c r="V1754" t="str">
        <f t="shared" si="62"/>
        <v>egoat",  frenchName: "Voie de la chèvre",  artwork: "http://wiki.dominionstrategy.com/images/8/8d/Way_of_the_GoatArt.jpg"</v>
      </c>
    </row>
    <row r="1755" spans="1:22" x14ac:dyDescent="0.25">
      <c r="A1755" t="str">
        <f>IF(AND(MOD(ROW(A1750)-1,3)=0,INDEX(artwork.xlsx!G:G,QUOTIENT(ROW(A1750)-1,3)+2)&lt;&gt;""),"/* "&amp;INDEX(artwork.xlsx!G:G,QUOTIENT(ROW(A1750)-1,3)+2)&amp;" */","  ")&amp;
IF(AND(INDEX(artwork.xlsx!F:F,QUOTIENT(ROW(A1750)-1,3)+2)&lt;&gt;""),"/* "&amp;INDEX(artwork.xlsx!F:F,QUOTIENT(ROW(A1750)-1,3)+2)&amp;" */","  ")&amp;IF(AND(ISERROR(MATCH("},",B1755:B$5003,0)), ISERROR(MATCH("    ];",$A$5:A1751,0))),"];","")</f>
        <v xml:space="preserve">  /* landscape */</v>
      </c>
      <c r="B1755" t="str">
        <f t="shared" si="60"/>
        <v>{</v>
      </c>
      <c r="C1755" s="18" t="str">
        <f>IF(AND(MOD(ROW(A1750)-1,3)=0, INDEX(artwork.xlsx!J:J,QUOTIENT(ROW(A1750)-1,3)+2)&lt;&gt;""),
     artwork.xlsx!$H$1&amp;": """ &amp;SUBSTITUTE(INDEX(artwork.xlsx!H:H,QUOTIENT(ROW(A1750)-1,3)+2)," ","") &amp;""",  " &amp;
     artwork.xlsx!$J$1&amp; ": """ &amp; INDEX(artwork.xlsx!J:J,QUOTIENT(ROW(A1750)-1,3)+2) &amp;""",  " &amp;
     artwork.xlsx!$L$1&amp; ": """ &amp; SUBSTITUTE(IF(LEFT(INDEX(artwork.xlsx!L:L,QUOTIENT(ROW(A1750)-1,3)+2),4)="http","",artwork.xlsx!$M$1) &amp; INDEX(artwork.xlsx!L:L,QUOTIENT(ROW(A1750)-1,3)+2),artwork.xlsx!$N$1,"") &amp; """,",
 IF(AND(MOD(ROW(A1750)-1,3)=1,INDEX(artwork.xlsx!J:J,QUOTIENT(ROW(A1750)-1,3)+2)&lt;&gt;""),
SUBSTITUTE(    artwork.xlsx!$K$1&amp;": '\\n" &amp;
SUBSTITUTE(SUBSTITUTE(SUBSTITUTE(SUBSTITUTE(SUBSTITUTE(INDEX(artwork.xlsx!K:K,QUOTIENT(ROW(A1750)-1,3)+2),"'","\'"),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IF(MOD(ROW(A1750)-1,3)=2,"","")))</f>
        <v>id: "wayofthechameleon",  frenchName: "Voie du caméléon",  artwork: "http://wiki.dominionstrategy.com/images/7/7b/Way_of_the_ChameleonArt.jpg",</v>
      </c>
      <c r="J1755" t="s">
        <v>1679</v>
      </c>
      <c r="K1755" t="s">
        <v>2377</v>
      </c>
      <c r="U1755" t="str">
        <f t="shared" si="61"/>
        <v>wayofthegoat</v>
      </c>
      <c r="V1755" t="str">
        <f t="shared" si="62"/>
        <v>&lt;div class="landscape-text" style="top:14px;"&gt;&lt;div style="position:relative; top:5px;"&gt;&lt;div style="line-height:22px;"&gt;&lt;div style="display:inline;"&gt;&lt;div style="display:inline; font-size:22px;"&gt;Écartez une carte de votre main.&lt;/div&gt;&lt;/div&gt;&lt;br&gt;&lt;/div&gt;&lt;/div&gt;&lt;/div&gt;</v>
      </c>
    </row>
    <row r="1756" spans="1:22" ht="135" x14ac:dyDescent="0.25">
      <c r="A1756" t="str">
        <f>IF(AND(MOD(ROW(A1751)-1,3)=0,INDEX(artwork.xlsx!G:G,QUOTIENT(ROW(A1751)-1,3)+2)&lt;&gt;""),"/* "&amp;INDEX(artwork.xlsx!G:G,QUOTIENT(ROW(A1751)-1,3)+2)&amp;" */","  ")&amp;
IF(AND(INDEX(artwork.xlsx!F:F,QUOTIENT(ROW(A1751)-1,3)+2)&lt;&gt;""),"/* "&amp;INDEX(artwork.xlsx!F:F,QUOTIENT(ROW(A1751)-1,3)+2)&amp;" */","  ")&amp;IF(AND(ISERROR(MATCH("},",B1756:B$5003,0)), ISERROR(MATCH("    ];",$A$5:A1755,0))),"];","")</f>
        <v xml:space="preserve">  /* landscape */</v>
      </c>
      <c r="B1756" t="str">
        <f t="shared" si="60"/>
        <v/>
      </c>
      <c r="C1756" s="18" t="str">
        <f>IF(AND(MOD(ROW(A1751)-1,3)=0, INDEX(artwork.xlsx!J:J,QUOTIENT(ROW(A1751)-1,3)+2)&lt;&gt;""),
     artwork.xlsx!$H$1&amp;": """ &amp;SUBSTITUTE(INDEX(artwork.xlsx!H:H,QUOTIENT(ROW(A1751)-1,3)+2)," ","") &amp;""",  " &amp;
     artwork.xlsx!$J$1&amp; ": """ &amp; INDEX(artwork.xlsx!J:J,QUOTIENT(ROW(A1751)-1,3)+2) &amp;""",  " &amp;
     artwork.xlsx!$L$1&amp; ": """ &amp; SUBSTITUTE(IF(LEFT(INDEX(artwork.xlsx!L:L,QUOTIENT(ROW(A1751)-1,3)+2),4)="http","",artwork.xlsx!$M$1) &amp; INDEX(artwork.xlsx!L:L,QUOTIENT(ROW(A1751)-1,3)+2),artwork.xlsx!$N$1,"") &amp; """,",
 IF(AND(MOD(ROW(A1751)-1,3)=1,INDEX(artwork.xlsx!J:J,QUOTIENT(ROW(A1751)-1,3)+2)&lt;&gt;""),
SUBSTITUTE(    artwork.xlsx!$K$1&amp;": '\\n" &amp;
SUBSTITUTE(SUBSTITUTE(SUBSTITUTE(SUBSTITUTE(SUBSTITUTE(INDEX(artwork.xlsx!K:K,QUOTIENT(ROW(A1751)-1,3)+2),"'","\'"),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IF(MOD(ROW(A1751)-1,3)=2,"","")))</f>
        <v>text_html: '\
&lt;div class="landscape-text" style="top:0px;"&gt;&lt;div style="position:relative; top:-3px;"&gt;&lt;div style="line-height:20px;"&gt;\
&lt;div style="display:inline;"&gt;&lt;div style="display:inline; font-size:20px;"&gt;Suivez les instructions de cette carte; &lt;/div&gt;&lt;/div&gt;&lt;br&gt;\
&lt;div style="display:inline;"&gt;&lt;div style="display:inline; font-size:20px;"&gt;chaque effet &lt;div style="display: inline; font-weight: bold;"&gt;+Carte(s)&lt;/div&gt; donnera à la place&lt;/div&gt;&lt;br&gt;\
&lt;div style="display:inline;"&gt;&lt;div style="display:inline; font-size:20px;"&gt;&lt;div style="display: inline; font-weight: bold;"&gt;+&lt;/div&gt;      à ce tour,et vice-versa.&lt;/div&gt;&lt;/div&gt;&lt;br&gt;\
&lt;/div&gt;&lt;/div&gt;\
&lt;div class="card-text-coin-icon" style="transform:scale(0.2); top:45px; display: inline;left:122px;"&gt;\
&lt;div class="card-text-coin-text-container" style="display:inline;"&gt;\
&lt;div class="card-text-coin-text" style="color: black; display:inline; top:8px;"&gt;&lt;/div&gt;&lt;/div&gt;&lt;/div&gt;&lt;/div&gt;'</v>
      </c>
      <c r="K1756" t="s">
        <v>2378</v>
      </c>
      <c r="U1756" t="e">
        <f t="shared" si="61"/>
        <v>#VALUE!</v>
      </c>
      <c r="V1756" t="e">
        <f t="shared" si="62"/>
        <v>#VALUE!</v>
      </c>
    </row>
    <row r="1757" spans="1:22" x14ac:dyDescent="0.25">
      <c r="A1757" t="str">
        <f>IF(AND(MOD(ROW(A1752)-1,3)=0,INDEX(artwork.xlsx!G:G,QUOTIENT(ROW(A1752)-1,3)+2)&lt;&gt;""),"/* "&amp;INDEX(artwork.xlsx!G:G,QUOTIENT(ROW(A1752)-1,3)+2)&amp;" */","  ")&amp;
IF(AND(INDEX(artwork.xlsx!F:F,QUOTIENT(ROW(A1752)-1,3)+2)&lt;&gt;""),"/* "&amp;INDEX(artwork.xlsx!F:F,QUOTIENT(ROW(A1752)-1,3)+2)&amp;" */","  ")&amp;IF(AND(ISERROR(MATCH("},",B1757:B$5003,0)), ISERROR(MATCH("    ];",$A$5:A1753,0))),"];","")</f>
        <v xml:space="preserve">  /* landscape */</v>
      </c>
      <c r="B1757" t="str">
        <f t="shared" si="60"/>
        <v>},</v>
      </c>
      <c r="C1757" s="18" t="str">
        <f>IF(AND(MOD(ROW(A1752)-1,3)=0, INDEX(artwork.xlsx!J:J,QUOTIENT(ROW(A1752)-1,3)+2)&lt;&gt;""),
     artwork.xlsx!$H$1&amp;": """ &amp;SUBSTITUTE(INDEX(artwork.xlsx!H:H,QUOTIENT(ROW(A1752)-1,3)+2)," ","") &amp;""",  " &amp;
     artwork.xlsx!$J$1&amp; ": """ &amp; INDEX(artwork.xlsx!J:J,QUOTIENT(ROW(A1752)-1,3)+2) &amp;""",  " &amp;
     artwork.xlsx!$L$1&amp; ": """ &amp; SUBSTITUTE(IF(LEFT(INDEX(artwork.xlsx!L:L,QUOTIENT(ROW(A1752)-1,3)+2),4)="http","",artwork.xlsx!$M$1) &amp; INDEX(artwork.xlsx!L:L,QUOTIENT(ROW(A1752)-1,3)+2),artwork.xlsx!$N$1,"") &amp; """,",
 IF(AND(MOD(ROW(A1752)-1,3)=1,INDEX(artwork.xlsx!J:J,QUOTIENT(ROW(A1752)-1,3)+2)&lt;&gt;""),
SUBSTITUTE(    artwork.xlsx!$K$1&amp;": '\\n" &amp;
SUBSTITUTE(SUBSTITUTE(SUBSTITUTE(SUBSTITUTE(SUBSTITUTE(INDEX(artwork.xlsx!K:K,QUOTIENT(ROW(A1752)-1,3)+2),"'","\'"),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IF(MOD(ROW(A1752)-1,3)=2,"","")))</f>
        <v/>
      </c>
      <c r="J1757" t="s">
        <v>2088</v>
      </c>
      <c r="U1757" t="e">
        <f t="shared" si="61"/>
        <v>#VALUE!</v>
      </c>
      <c r="V1757" t="str">
        <f t="shared" si="62"/>
        <v>ehorse",  frenchName: "Voie du cheval",  artwork: "http://wiki.dominionstrategy.com/images/6/66/Way_of_the_HorseArt.jpg"</v>
      </c>
    </row>
    <row r="1758" spans="1:22" x14ac:dyDescent="0.25">
      <c r="A1758" t="str">
        <f>IF(AND(MOD(ROW(A1753)-1,3)=0,INDEX(artwork.xlsx!G:G,QUOTIENT(ROW(A1753)-1,3)+2)&lt;&gt;""),"/* "&amp;INDEX(artwork.xlsx!G:G,QUOTIENT(ROW(A1753)-1,3)+2)&amp;" */","  ")&amp;
IF(AND(INDEX(artwork.xlsx!F:F,QUOTIENT(ROW(A1753)-1,3)+2)&lt;&gt;""),"/* "&amp;INDEX(artwork.xlsx!F:F,QUOTIENT(ROW(A1753)-1,3)+2)&amp;" */","  ")&amp;IF(AND(ISERROR(MATCH("},",B1758:B$5003,0)), ISERROR(MATCH("    ];",$A$5:A1754,0))),"];","")</f>
        <v xml:space="preserve">  /* landscape */</v>
      </c>
      <c r="B1758" t="str">
        <f t="shared" si="60"/>
        <v>{</v>
      </c>
      <c r="C1758" s="18" t="str">
        <f>IF(AND(MOD(ROW(A1753)-1,3)=0, INDEX(artwork.xlsx!J:J,QUOTIENT(ROW(A1753)-1,3)+2)&lt;&gt;""),
     artwork.xlsx!$H$1&amp;": """ &amp;SUBSTITUTE(INDEX(artwork.xlsx!H:H,QUOTIENT(ROW(A1753)-1,3)+2)," ","") &amp;""",  " &amp;
     artwork.xlsx!$J$1&amp; ": """ &amp; INDEX(artwork.xlsx!J:J,QUOTIENT(ROW(A1753)-1,3)+2) &amp;""",  " &amp;
     artwork.xlsx!$L$1&amp; ": """ &amp; SUBSTITUTE(IF(LEFT(INDEX(artwork.xlsx!L:L,QUOTIENT(ROW(A1753)-1,3)+2),4)="http","",artwork.xlsx!$M$1) &amp; INDEX(artwork.xlsx!L:L,QUOTIENT(ROW(A1753)-1,3)+2),artwork.xlsx!$N$1,"") &amp; """,",
 IF(AND(MOD(ROW(A1753)-1,3)=1,INDEX(artwork.xlsx!J:J,QUOTIENT(ROW(A1753)-1,3)+2)&lt;&gt;""),
SUBSTITUTE(    artwork.xlsx!$K$1&amp;": '\\n" &amp;
SUBSTITUTE(SUBSTITUTE(SUBSTITUTE(SUBSTITUTE(SUBSTITUTE(INDEX(artwork.xlsx!K:K,QUOTIENT(ROW(A1753)-1,3)+2),"'","\'"),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IF(MOD(ROW(A1753)-1,3)=2,"","")))</f>
        <v>id: "wayofthefrog",  frenchName: "Voie de la grenouille",  artwork: "http://wiki.dominionstrategy.com/images/c/c7/Way_of_the_FrogArt.jpg",</v>
      </c>
      <c r="J1758" t="s">
        <v>1679</v>
      </c>
      <c r="K1758" t="s">
        <v>2379</v>
      </c>
      <c r="U1758" t="str">
        <f t="shared" si="61"/>
        <v>wayofthehorse</v>
      </c>
      <c r="V1758" t="str">
        <f t="shared" si="62"/>
        <v>&lt;div class="landscape-text" style="top:0px;"&gt;&lt;div style="position:relative; top:0px;"&gt;&lt;div style="font-weight: bold;"&gt;&lt;div style="line-height:20px;"&gt;&lt;div style="display:inline;"&gt;&lt;div style="display:inline; font-size:20px;"&gt;+2 Cartes&lt;/div&gt;&lt;/div&gt;&lt;br&gt;&lt;div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font-size:20px;"&gt;Retournez cette carte sur sa pile.&lt;/div&gt;&lt;/div&gt;&lt;br&gt;&lt;/div&gt;&lt;/div&gt;&lt;/div&gt;</v>
      </c>
    </row>
    <row r="1759" spans="1:22" ht="105" x14ac:dyDescent="0.25">
      <c r="A1759" t="str">
        <f>IF(AND(MOD(ROW(A1754)-1,3)=0,INDEX(artwork.xlsx!G:G,QUOTIENT(ROW(A1754)-1,3)+2)&lt;&gt;""),"/* "&amp;INDEX(artwork.xlsx!G:G,QUOTIENT(ROW(A1754)-1,3)+2)&amp;" */","  ")&amp;
IF(AND(INDEX(artwork.xlsx!F:F,QUOTIENT(ROW(A1754)-1,3)+2)&lt;&gt;""),"/* "&amp;INDEX(artwork.xlsx!F:F,QUOTIENT(ROW(A1754)-1,3)+2)&amp;" */","  ")&amp;IF(AND(ISERROR(MATCH("},",B1759:B$5003,0)), ISERROR(MATCH("    ];",$A$5:A1758,0))),"];","")</f>
        <v xml:space="preserve">  /* landscape */</v>
      </c>
      <c r="B1759" t="str">
        <f t="shared" si="60"/>
        <v/>
      </c>
      <c r="C1759" s="18" t="str">
        <f>IF(AND(MOD(ROW(A1754)-1,3)=0, INDEX(artwork.xlsx!J:J,QUOTIENT(ROW(A1754)-1,3)+2)&lt;&gt;""),
     artwork.xlsx!$H$1&amp;": """ &amp;SUBSTITUTE(INDEX(artwork.xlsx!H:H,QUOTIENT(ROW(A1754)-1,3)+2)," ","") &amp;""",  " &amp;
     artwork.xlsx!$J$1&amp; ": """ &amp; INDEX(artwork.xlsx!J:J,QUOTIENT(ROW(A1754)-1,3)+2) &amp;""",  " &amp;
     artwork.xlsx!$L$1&amp; ": """ &amp; SUBSTITUTE(IF(LEFT(INDEX(artwork.xlsx!L:L,QUOTIENT(ROW(A1754)-1,3)+2),4)="http","",artwork.xlsx!$M$1) &amp; INDEX(artwork.xlsx!L:L,QUOTIENT(ROW(A1754)-1,3)+2),artwork.xlsx!$N$1,"") &amp; """,",
 IF(AND(MOD(ROW(A1754)-1,3)=1,INDEX(artwork.xlsx!J:J,QUOTIENT(ROW(A1754)-1,3)+2)&lt;&gt;""),
SUBSTITUTE(    artwork.xlsx!$K$1&amp;": '\\n" &amp;
SUBSTITUTE(SUBSTITUTE(SUBSTITUTE(SUBSTITUTE(SUBSTITUTE(INDEX(artwork.xlsx!K:K,QUOTIENT(ROW(A1754)-1,3)+2),"'","\'"),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IF(MOD(ROW(A1754)-1,3)=2,"","")))</f>
        <v>text_html: '\
&lt;div class="landscape-text" style="top:0px;"&gt;&lt;div style="position:relative; top:0px;"&gt;&lt;div style="font-weight: bold;"&gt;&lt;div style="line-height:20px;"&gt;\
&lt;div style="display:inline;"&gt;&lt;div style="display:inline; font-size:20px;"&gt;+1 Action&lt;/div&gt;&lt;/div&gt;&lt;br&gt;\
&lt;/div&gt;&lt;/div&gt;&lt;/div&gt;&lt;div style="position:relative; top:-2px;"&gt;&lt;div style="line-height:20px;"&gt;\
&lt;div style="display:inline;"&gt;&lt;div style="display:inline; font-size:20px;"&gt;Quand vous défaussez cette carte de votre&lt;/div&gt;&lt;/div&gt;&lt;br&gt;\
&lt;div style="display:inline;"&gt;&lt;div style="display:inline; font-size:20px;"&gt;zone de jeu à ce tour, placez-la sur votre pioche.&lt;/div&gt;&lt;/div&gt;&lt;br&gt;\
&lt;/div&gt;&lt;/div&gt;&lt;/div&gt;'</v>
      </c>
      <c r="K1759" t="s">
        <v>2380</v>
      </c>
      <c r="U1759" t="e">
        <f t="shared" si="61"/>
        <v>#VALUE!</v>
      </c>
      <c r="V1759" t="e">
        <f t="shared" si="62"/>
        <v>#VALUE!</v>
      </c>
    </row>
    <row r="1760" spans="1:22" x14ac:dyDescent="0.25">
      <c r="A1760" t="str">
        <f>IF(AND(MOD(ROW(A1755)-1,3)=0,INDEX(artwork.xlsx!G:G,QUOTIENT(ROW(A1755)-1,3)+2)&lt;&gt;""),"/* "&amp;INDEX(artwork.xlsx!G:G,QUOTIENT(ROW(A1755)-1,3)+2)&amp;" */","  ")&amp;
IF(AND(INDEX(artwork.xlsx!F:F,QUOTIENT(ROW(A1755)-1,3)+2)&lt;&gt;""),"/* "&amp;INDEX(artwork.xlsx!F:F,QUOTIENT(ROW(A1755)-1,3)+2)&amp;" */","  ")&amp;IF(AND(ISERROR(MATCH("},",B1760:B$5003,0)), ISERROR(MATCH("    ];",$A$5:A1756,0))),"];","")</f>
        <v xml:space="preserve">  /* landscape */</v>
      </c>
      <c r="B1760" t="str">
        <f t="shared" si="60"/>
        <v>},</v>
      </c>
      <c r="C1760" s="18" t="str">
        <f>IF(AND(MOD(ROW(A1755)-1,3)=0, INDEX(artwork.xlsx!J:J,QUOTIENT(ROW(A1755)-1,3)+2)&lt;&gt;""),
     artwork.xlsx!$H$1&amp;": """ &amp;SUBSTITUTE(INDEX(artwork.xlsx!H:H,QUOTIENT(ROW(A1755)-1,3)+2)," ","") &amp;""",  " &amp;
     artwork.xlsx!$J$1&amp; ": """ &amp; INDEX(artwork.xlsx!J:J,QUOTIENT(ROW(A1755)-1,3)+2) &amp;""",  " &amp;
     artwork.xlsx!$L$1&amp; ": """ &amp; SUBSTITUTE(IF(LEFT(INDEX(artwork.xlsx!L:L,QUOTIENT(ROW(A1755)-1,3)+2),4)="http","",artwork.xlsx!$M$1) &amp; INDEX(artwork.xlsx!L:L,QUOTIENT(ROW(A1755)-1,3)+2),artwork.xlsx!$N$1,"") &amp; """,",
 IF(AND(MOD(ROW(A1755)-1,3)=1,INDEX(artwork.xlsx!J:J,QUOTIENT(ROW(A1755)-1,3)+2)&lt;&gt;""),
SUBSTITUTE(    artwork.xlsx!$K$1&amp;": '\\n" &amp;
SUBSTITUTE(SUBSTITUTE(SUBSTITUTE(SUBSTITUTE(SUBSTITUTE(INDEX(artwork.xlsx!K:K,QUOTIENT(ROW(A1755)-1,3)+2),"'","\'"),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IF(MOD(ROW(A1755)-1,3)=2,"","")))</f>
        <v/>
      </c>
      <c r="J1760" t="s">
        <v>2088</v>
      </c>
      <c r="U1760" t="e">
        <f t="shared" si="61"/>
        <v>#VALUE!</v>
      </c>
      <c r="V1760" t="str">
        <f t="shared" si="62"/>
        <v>emole",  frenchName: "Voie de la taupe",  artwork: "http://wiki.dominionstrategy.com/images/6/62/Way_of_the_MoleArt.jpg"</v>
      </c>
    </row>
    <row r="1761" spans="1:22" x14ac:dyDescent="0.25">
      <c r="A1761" t="str">
        <f>IF(AND(MOD(ROW(A1756)-1,3)=0,INDEX(artwork.xlsx!G:G,QUOTIENT(ROW(A1756)-1,3)+2)&lt;&gt;""),"/* "&amp;INDEX(artwork.xlsx!G:G,QUOTIENT(ROW(A1756)-1,3)+2)&amp;" */","  ")&amp;
IF(AND(INDEX(artwork.xlsx!F:F,QUOTIENT(ROW(A1756)-1,3)+2)&lt;&gt;""),"/* "&amp;INDEX(artwork.xlsx!F:F,QUOTIENT(ROW(A1756)-1,3)+2)&amp;" */","  ")&amp;IF(AND(ISERROR(MATCH("},",B1761:B$5003,0)), ISERROR(MATCH("    ];",$A$5:A1757,0))),"];","")</f>
        <v xml:space="preserve">  /* landscape */</v>
      </c>
      <c r="B1761" t="str">
        <f t="shared" si="60"/>
        <v>{</v>
      </c>
      <c r="C1761" s="18" t="str">
        <f>IF(AND(MOD(ROW(A1756)-1,3)=0, INDEX(artwork.xlsx!J:J,QUOTIENT(ROW(A1756)-1,3)+2)&lt;&gt;""),
     artwork.xlsx!$H$1&amp;": """ &amp;SUBSTITUTE(INDEX(artwork.xlsx!H:H,QUOTIENT(ROW(A1756)-1,3)+2)," ","") &amp;""",  " &amp;
     artwork.xlsx!$J$1&amp; ": """ &amp; INDEX(artwork.xlsx!J:J,QUOTIENT(ROW(A1756)-1,3)+2) &amp;""",  " &amp;
     artwork.xlsx!$L$1&amp; ": """ &amp; SUBSTITUTE(IF(LEFT(INDEX(artwork.xlsx!L:L,QUOTIENT(ROW(A1756)-1,3)+2),4)="http","",artwork.xlsx!$M$1) &amp; INDEX(artwork.xlsx!L:L,QUOTIENT(ROW(A1756)-1,3)+2),artwork.xlsx!$N$1,"") &amp; """,",
 IF(AND(MOD(ROW(A1756)-1,3)=1,INDEX(artwork.xlsx!J:J,QUOTIENT(ROW(A1756)-1,3)+2)&lt;&gt;""),
SUBSTITUTE(    artwork.xlsx!$K$1&amp;": '\\n" &amp;
SUBSTITUTE(SUBSTITUTE(SUBSTITUTE(SUBSTITUTE(SUBSTITUTE(INDEX(artwork.xlsx!K:K,QUOTIENT(ROW(A1756)-1,3)+2),"'","\'"),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IF(MOD(ROW(A1756)-1,3)=2,"","")))</f>
        <v>id: "wayofthegoat",  frenchName: "Voie de la chèvre",  artwork: "http://wiki.dominionstrategy.com/images/8/8d/Way_of_the_GoatArt.jpg",</v>
      </c>
      <c r="J1761" t="s">
        <v>1679</v>
      </c>
      <c r="K1761" t="s">
        <v>2381</v>
      </c>
      <c r="U1761" t="str">
        <f t="shared" si="61"/>
        <v>wayofthemole</v>
      </c>
      <c r="V1761" t="str">
        <f t="shared" si="62"/>
        <v>&lt;div class="landscape-text" style="top:0px;"&gt;&lt;div style="position:relative; top:8px;"&gt;&lt;div style="font-weight: bold;"&gt;&lt;div style="line-height:22px;"&gt;&lt;div style="display:inline;"&gt;&lt;div style="display:inline; font-size:22px;"&gt;+1 Action&lt;/div&gt;&lt;/div&gt;&lt;br&gt;&lt;/div&gt;&lt;/div&gt;&lt;/div&gt;&lt;div style="position:relative; top:5px;"&gt;&lt;div style="line-height:22px;"&gt;&lt;div style="display:inline;"&gt;&lt;div style="display:inline; font-size:22px;"&gt;Défaussez votre main. &lt;div style="display: inline; font-weight: bold;"&gt;+3 Cartes.&lt;/div&gt;&lt;/div&gt;&lt;/div&gt;&lt;br&gt;&lt;/div&gt;&lt;/div&gt;&lt;/div&gt;</v>
      </c>
    </row>
    <row r="1762" spans="1:22" ht="60" x14ac:dyDescent="0.25">
      <c r="A1762" t="str">
        <f>IF(AND(MOD(ROW(A1757)-1,3)=0,INDEX(artwork.xlsx!G:G,QUOTIENT(ROW(A1757)-1,3)+2)&lt;&gt;""),"/* "&amp;INDEX(artwork.xlsx!G:G,QUOTIENT(ROW(A1757)-1,3)+2)&amp;" */","  ")&amp;
IF(AND(INDEX(artwork.xlsx!F:F,QUOTIENT(ROW(A1757)-1,3)+2)&lt;&gt;""),"/* "&amp;INDEX(artwork.xlsx!F:F,QUOTIENT(ROW(A1757)-1,3)+2)&amp;" */","  ")&amp;IF(AND(ISERROR(MATCH("},",B1762:B$5003,0)), ISERROR(MATCH("    ];",$A$5:A1761,0))),"];","")</f>
        <v xml:space="preserve">  /* landscape */</v>
      </c>
      <c r="B1762" t="str">
        <f t="shared" si="60"/>
        <v/>
      </c>
      <c r="C1762" s="18" t="str">
        <f>IF(AND(MOD(ROW(A1757)-1,3)=0, INDEX(artwork.xlsx!J:J,QUOTIENT(ROW(A1757)-1,3)+2)&lt;&gt;""),
     artwork.xlsx!$H$1&amp;": """ &amp;SUBSTITUTE(INDEX(artwork.xlsx!H:H,QUOTIENT(ROW(A1757)-1,3)+2)," ","") &amp;""",  " &amp;
     artwork.xlsx!$J$1&amp; ": """ &amp; INDEX(artwork.xlsx!J:J,QUOTIENT(ROW(A1757)-1,3)+2) &amp;""",  " &amp;
     artwork.xlsx!$L$1&amp; ": """ &amp; SUBSTITUTE(IF(LEFT(INDEX(artwork.xlsx!L:L,QUOTIENT(ROW(A1757)-1,3)+2),4)="http","",artwork.xlsx!$M$1) &amp; INDEX(artwork.xlsx!L:L,QUOTIENT(ROW(A1757)-1,3)+2),artwork.xlsx!$N$1,"") &amp; """,",
 IF(AND(MOD(ROW(A1757)-1,3)=1,INDEX(artwork.xlsx!J:J,QUOTIENT(ROW(A1757)-1,3)+2)&lt;&gt;""),
SUBSTITUTE(    artwork.xlsx!$K$1&amp;": '\\n" &amp;
SUBSTITUTE(SUBSTITUTE(SUBSTITUTE(SUBSTITUTE(SUBSTITUTE(INDEX(artwork.xlsx!K:K,QUOTIENT(ROW(A1757)-1,3)+2),"'","\'"),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IF(MOD(ROW(A1757)-1,3)=2,"","")))</f>
        <v>text_html: '\
&lt;div class="landscape-text" style="top:14px;"&gt;&lt;div style="position:relative; top:5px;"&gt;&lt;div style="line-height:22px;"&gt;\
&lt;div style="display:inline;"&gt;&lt;div style="display:inline; font-size:22px;"&gt;Écartez une carte de votre main.&lt;/div&gt;&lt;/div&gt;&lt;br&gt;\
&lt;/div&gt;&lt;/div&gt;&lt;/div&gt;'</v>
      </c>
      <c r="K1762" t="s">
        <v>2382</v>
      </c>
      <c r="U1762" t="e">
        <f t="shared" si="61"/>
        <v>#VALUE!</v>
      </c>
      <c r="V1762" t="e">
        <f t="shared" si="62"/>
        <v>#VALUE!</v>
      </c>
    </row>
    <row r="1763" spans="1:22" x14ac:dyDescent="0.25">
      <c r="A1763" t="str">
        <f>IF(AND(MOD(ROW(A1758)-1,3)=0,INDEX(artwork.xlsx!G:G,QUOTIENT(ROW(A1758)-1,3)+2)&lt;&gt;""),"/* "&amp;INDEX(artwork.xlsx!G:G,QUOTIENT(ROW(A1758)-1,3)+2)&amp;" */","  ")&amp;
IF(AND(INDEX(artwork.xlsx!F:F,QUOTIENT(ROW(A1758)-1,3)+2)&lt;&gt;""),"/* "&amp;INDEX(artwork.xlsx!F:F,QUOTIENT(ROW(A1758)-1,3)+2)&amp;" */","  ")&amp;IF(AND(ISERROR(MATCH("},",B1763:B$5003,0)), ISERROR(MATCH("    ];",$A$5:A1759,0))),"];","")</f>
        <v xml:space="preserve">  /* landscape */</v>
      </c>
      <c r="B1763" t="str">
        <f t="shared" si="60"/>
        <v>},</v>
      </c>
      <c r="C1763" s="18" t="str">
        <f>IF(AND(MOD(ROW(A1758)-1,3)=0, INDEX(artwork.xlsx!J:J,QUOTIENT(ROW(A1758)-1,3)+2)&lt;&gt;""),
     artwork.xlsx!$H$1&amp;": """ &amp;SUBSTITUTE(INDEX(artwork.xlsx!H:H,QUOTIENT(ROW(A1758)-1,3)+2)," ","") &amp;""",  " &amp;
     artwork.xlsx!$J$1&amp; ": """ &amp; INDEX(artwork.xlsx!J:J,QUOTIENT(ROW(A1758)-1,3)+2) &amp;""",  " &amp;
     artwork.xlsx!$L$1&amp; ": """ &amp; SUBSTITUTE(IF(LEFT(INDEX(artwork.xlsx!L:L,QUOTIENT(ROW(A1758)-1,3)+2),4)="http","",artwork.xlsx!$M$1) &amp; INDEX(artwork.xlsx!L:L,QUOTIENT(ROW(A1758)-1,3)+2),artwork.xlsx!$N$1,"") &amp; """,",
 IF(AND(MOD(ROW(A1758)-1,3)=1,INDEX(artwork.xlsx!J:J,QUOTIENT(ROW(A1758)-1,3)+2)&lt;&gt;""),
SUBSTITUTE(    artwork.xlsx!$K$1&amp;": '\\n" &amp;
SUBSTITUTE(SUBSTITUTE(SUBSTITUTE(SUBSTITUTE(SUBSTITUTE(INDEX(artwork.xlsx!K:K,QUOTIENT(ROW(A1758)-1,3)+2),"'","\'"),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IF(MOD(ROW(A1758)-1,3)=2,"","")))</f>
        <v/>
      </c>
      <c r="J1763" t="s">
        <v>2088</v>
      </c>
      <c r="U1763" t="e">
        <f t="shared" si="61"/>
        <v>#VALUE!</v>
      </c>
      <c r="V1763" t="str">
        <f t="shared" si="62"/>
        <v>emonkey",  frenchName: "Voie du singe",  artwork: "http://wiki.dominionstrategy.com/images/9/91/Way_of_the_MonkeyArt.jpg"</v>
      </c>
    </row>
    <row r="1764" spans="1:22" x14ac:dyDescent="0.25">
      <c r="A1764" t="str">
        <f>IF(AND(MOD(ROW(A1759)-1,3)=0,INDEX(artwork.xlsx!G:G,QUOTIENT(ROW(A1759)-1,3)+2)&lt;&gt;""),"/* "&amp;INDEX(artwork.xlsx!G:G,QUOTIENT(ROW(A1759)-1,3)+2)&amp;" */","  ")&amp;
IF(AND(INDEX(artwork.xlsx!F:F,QUOTIENT(ROW(A1759)-1,3)+2)&lt;&gt;""),"/* "&amp;INDEX(artwork.xlsx!F:F,QUOTIENT(ROW(A1759)-1,3)+2)&amp;" */","  ")&amp;IF(AND(ISERROR(MATCH("},",B1764:B$5003,0)), ISERROR(MATCH("    ];",$A$5:A1760,0))),"];","")</f>
        <v xml:space="preserve">  /* landscape */</v>
      </c>
      <c r="B1764" t="str">
        <f t="shared" si="60"/>
        <v>{</v>
      </c>
      <c r="C1764" s="18" t="str">
        <f>IF(AND(MOD(ROW(A1759)-1,3)=0, INDEX(artwork.xlsx!J:J,QUOTIENT(ROW(A1759)-1,3)+2)&lt;&gt;""),
     artwork.xlsx!$H$1&amp;": """ &amp;SUBSTITUTE(INDEX(artwork.xlsx!H:H,QUOTIENT(ROW(A1759)-1,3)+2)," ","") &amp;""",  " &amp;
     artwork.xlsx!$J$1&amp; ": """ &amp; INDEX(artwork.xlsx!J:J,QUOTIENT(ROW(A1759)-1,3)+2) &amp;""",  " &amp;
     artwork.xlsx!$L$1&amp; ": """ &amp; SUBSTITUTE(IF(LEFT(INDEX(artwork.xlsx!L:L,QUOTIENT(ROW(A1759)-1,3)+2),4)="http","",artwork.xlsx!$M$1) &amp; INDEX(artwork.xlsx!L:L,QUOTIENT(ROW(A1759)-1,3)+2),artwork.xlsx!$N$1,"") &amp; """,",
 IF(AND(MOD(ROW(A1759)-1,3)=1,INDEX(artwork.xlsx!J:J,QUOTIENT(ROW(A1759)-1,3)+2)&lt;&gt;""),
SUBSTITUTE(    artwork.xlsx!$K$1&amp;": '\\n" &amp;
SUBSTITUTE(SUBSTITUTE(SUBSTITUTE(SUBSTITUTE(SUBSTITUTE(INDEX(artwork.xlsx!K:K,QUOTIENT(ROW(A1759)-1,3)+2),"'","\'"),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IF(MOD(ROW(A1759)-1,3)=2,"","")))</f>
        <v>id: "wayofthehorse",  frenchName: "Voie du cheval",  artwork: "http://wiki.dominionstrategy.com/images/6/66/Way_of_the_HorseArt.jpg",</v>
      </c>
      <c r="J1764" t="s">
        <v>1679</v>
      </c>
      <c r="K1764" t="s">
        <v>2383</v>
      </c>
      <c r="U1764" t="str">
        <f t="shared" si="61"/>
        <v>wayofthemonkey</v>
      </c>
      <c r="V1764" t="str">
        <f t="shared" si="62"/>
        <v>&lt;div class="landscape-text" style="top:0px;"&gt;&lt;div style="position:relative; top:5px;"&gt;&lt;div style="font-weight: bold;"&gt;&lt;div style="line-height:22px;"&gt;&lt;div style="display:inline;"&gt;&lt;div style="display:inline; font-size:22px;"&gt;+1 Achat&lt;/div&gt;&lt;/div&gt;&lt;br&gt;&lt;div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</v>
      </c>
    </row>
    <row r="1765" spans="1:22" ht="105" x14ac:dyDescent="0.25">
      <c r="A1765" t="str">
        <f>IF(AND(MOD(ROW(A1760)-1,3)=0,INDEX(artwork.xlsx!G:G,QUOTIENT(ROW(A1760)-1,3)+2)&lt;&gt;""),"/* "&amp;INDEX(artwork.xlsx!G:G,QUOTIENT(ROW(A1760)-1,3)+2)&amp;" */","  ")&amp;
IF(AND(INDEX(artwork.xlsx!F:F,QUOTIENT(ROW(A1760)-1,3)+2)&lt;&gt;""),"/* "&amp;INDEX(artwork.xlsx!F:F,QUOTIENT(ROW(A1760)-1,3)+2)&amp;" */","  ")&amp;IF(AND(ISERROR(MATCH("},",B1765:B$5003,0)), ISERROR(MATCH("    ];",$A$5:A1764,0))),"];","")</f>
        <v xml:space="preserve">  /* landscape */</v>
      </c>
      <c r="B1765" t="str">
        <f t="shared" si="60"/>
        <v/>
      </c>
      <c r="C1765" s="18" t="str">
        <f>IF(AND(MOD(ROW(A1760)-1,3)=0, INDEX(artwork.xlsx!J:J,QUOTIENT(ROW(A1760)-1,3)+2)&lt;&gt;""),
     artwork.xlsx!$H$1&amp;": """ &amp;SUBSTITUTE(INDEX(artwork.xlsx!H:H,QUOTIENT(ROW(A1760)-1,3)+2)," ","") &amp;""",  " &amp;
     artwork.xlsx!$J$1&amp; ": """ &amp; INDEX(artwork.xlsx!J:J,QUOTIENT(ROW(A1760)-1,3)+2) &amp;""",  " &amp;
     artwork.xlsx!$L$1&amp; ": """ &amp; SUBSTITUTE(IF(LEFT(INDEX(artwork.xlsx!L:L,QUOTIENT(ROW(A1760)-1,3)+2),4)="http","",artwork.xlsx!$M$1) &amp; INDEX(artwork.xlsx!L:L,QUOTIENT(ROW(A1760)-1,3)+2),artwork.xlsx!$N$1,"") &amp; """,",
 IF(AND(MOD(ROW(A1760)-1,3)=1,INDEX(artwork.xlsx!J:J,QUOTIENT(ROW(A1760)-1,3)+2)&lt;&gt;""),
SUBSTITUTE(    artwork.xlsx!$K$1&amp;": '\\n" &amp;
SUBSTITUTE(SUBSTITUTE(SUBSTITUTE(SUBSTITUTE(SUBSTITUTE(INDEX(artwork.xlsx!K:K,QUOTIENT(ROW(A1760)-1,3)+2),"'","\'"),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IF(MOD(ROW(A1760)-1,3)=2,"","")))</f>
        <v>text_html: '\
&lt;div class="landscape-text" style="top:0px;"&gt;&lt;div style="position:relative; top:0px;"&gt;&lt;div style="font-weight: bold;"&gt;&lt;div style="line-height:20px;"&gt;\
&lt;div style="display:inline;"&gt;&lt;div style="display:inline; font-size:20px;"&gt;+2 Cartes&lt;/div&gt;&lt;/div&gt;&lt;br&gt;\
&lt;div style="display:inline;"&gt;&lt;div style="display:inline; font-size:20px;"&gt;+1 Action&lt;/div&gt;&lt;/div&gt;&lt;br&gt;\
&lt;/div&gt;&lt;/div&gt;&lt;/div&gt;&lt;div style="position:relative; top:-2px;"&gt;&lt;div style="line-height:20px;"&gt;\
&lt;div style="display:inline;"&gt;&lt;div style="display:inline; font-size:20px;"&gt;Retournez cette carte sur sa pile.&lt;/div&gt;&lt;/div&gt;&lt;br&gt;\
&lt;/div&gt;&lt;/div&gt;&lt;/div&gt;'</v>
      </c>
      <c r="K1765" t="s">
        <v>2384</v>
      </c>
      <c r="U1765" t="e">
        <f t="shared" si="61"/>
        <v>#VALUE!</v>
      </c>
      <c r="V1765" t="e">
        <f t="shared" si="62"/>
        <v>#VALUE!</v>
      </c>
    </row>
    <row r="1766" spans="1:22" x14ac:dyDescent="0.25">
      <c r="A1766" t="str">
        <f>IF(AND(MOD(ROW(A1761)-1,3)=0,INDEX(artwork.xlsx!G:G,QUOTIENT(ROW(A1761)-1,3)+2)&lt;&gt;""),"/* "&amp;INDEX(artwork.xlsx!G:G,QUOTIENT(ROW(A1761)-1,3)+2)&amp;" */","  ")&amp;
IF(AND(INDEX(artwork.xlsx!F:F,QUOTIENT(ROW(A1761)-1,3)+2)&lt;&gt;""),"/* "&amp;INDEX(artwork.xlsx!F:F,QUOTIENT(ROW(A1761)-1,3)+2)&amp;" */","  ")&amp;IF(AND(ISERROR(MATCH("},",B1766:B$5003,0)), ISERROR(MATCH("    ];",$A$5:A1762,0))),"];","")</f>
        <v xml:space="preserve">  /* landscape */</v>
      </c>
      <c r="B1766" t="str">
        <f t="shared" si="60"/>
        <v>},</v>
      </c>
      <c r="C1766" s="18" t="str">
        <f>IF(AND(MOD(ROW(A1761)-1,3)=0, INDEX(artwork.xlsx!J:J,QUOTIENT(ROW(A1761)-1,3)+2)&lt;&gt;""),
     artwork.xlsx!$H$1&amp;": """ &amp;SUBSTITUTE(INDEX(artwork.xlsx!H:H,QUOTIENT(ROW(A1761)-1,3)+2)," ","") &amp;""",  " &amp;
     artwork.xlsx!$J$1&amp; ": """ &amp; INDEX(artwork.xlsx!J:J,QUOTIENT(ROW(A1761)-1,3)+2) &amp;""",  " &amp;
     artwork.xlsx!$L$1&amp; ": """ &amp; SUBSTITUTE(IF(LEFT(INDEX(artwork.xlsx!L:L,QUOTIENT(ROW(A1761)-1,3)+2),4)="http","",artwork.xlsx!$M$1) &amp; INDEX(artwork.xlsx!L:L,QUOTIENT(ROW(A1761)-1,3)+2),artwork.xlsx!$N$1,"") &amp; """,",
 IF(AND(MOD(ROW(A1761)-1,3)=1,INDEX(artwork.xlsx!J:J,QUOTIENT(ROW(A1761)-1,3)+2)&lt;&gt;""),
SUBSTITUTE(    artwork.xlsx!$K$1&amp;": '\\n" &amp;
SUBSTITUTE(SUBSTITUTE(SUBSTITUTE(SUBSTITUTE(SUBSTITUTE(INDEX(artwork.xlsx!K:K,QUOTIENT(ROW(A1761)-1,3)+2),"'","\'"),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IF(MOD(ROW(A1761)-1,3)=2,"","")))</f>
        <v/>
      </c>
      <c r="J1766" t="s">
        <v>2088</v>
      </c>
      <c r="U1766" t="e">
        <f t="shared" si="61"/>
        <v>#VALUE!</v>
      </c>
      <c r="V1766" t="str">
        <f t="shared" si="62"/>
        <v>emouse",  frenchName: "Voie de la souirs",  artwork: "http://wiki.dominionstrategy.com/images/6/67/Way_of_the_MouseArt.jpg"</v>
      </c>
    </row>
    <row r="1767" spans="1:22" x14ac:dyDescent="0.25">
      <c r="A1767" t="str">
        <f>IF(AND(MOD(ROW(A1762)-1,3)=0,INDEX(artwork.xlsx!G:G,QUOTIENT(ROW(A1762)-1,3)+2)&lt;&gt;""),"/* "&amp;INDEX(artwork.xlsx!G:G,QUOTIENT(ROW(A1762)-1,3)+2)&amp;" */","  ")&amp;
IF(AND(INDEX(artwork.xlsx!F:F,QUOTIENT(ROW(A1762)-1,3)+2)&lt;&gt;""),"/* "&amp;INDEX(artwork.xlsx!F:F,QUOTIENT(ROW(A1762)-1,3)+2)&amp;" */","  ")&amp;IF(AND(ISERROR(MATCH("},",B1767:B$5003,0)), ISERROR(MATCH("    ];",$A$5:A1763,0))),"];","")</f>
        <v xml:space="preserve">  /* landscape */</v>
      </c>
      <c r="B1767" t="str">
        <f t="shared" si="60"/>
        <v>{</v>
      </c>
      <c r="C1767" s="18" t="str">
        <f>IF(AND(MOD(ROW(A1762)-1,3)=0, INDEX(artwork.xlsx!J:J,QUOTIENT(ROW(A1762)-1,3)+2)&lt;&gt;""),
     artwork.xlsx!$H$1&amp;": """ &amp;SUBSTITUTE(INDEX(artwork.xlsx!H:H,QUOTIENT(ROW(A1762)-1,3)+2)," ","") &amp;""",  " &amp;
     artwork.xlsx!$J$1&amp; ": """ &amp; INDEX(artwork.xlsx!J:J,QUOTIENT(ROW(A1762)-1,3)+2) &amp;""",  " &amp;
     artwork.xlsx!$L$1&amp; ": """ &amp; SUBSTITUTE(IF(LEFT(INDEX(artwork.xlsx!L:L,QUOTIENT(ROW(A1762)-1,3)+2),4)="http","",artwork.xlsx!$M$1) &amp; INDEX(artwork.xlsx!L:L,QUOTIENT(ROW(A1762)-1,3)+2),artwork.xlsx!$N$1,"") &amp; """,",
 IF(AND(MOD(ROW(A1762)-1,3)=1,INDEX(artwork.xlsx!J:J,QUOTIENT(ROW(A1762)-1,3)+2)&lt;&gt;""),
SUBSTITUTE(    artwork.xlsx!$K$1&amp;": '\\n" &amp;
SUBSTITUTE(SUBSTITUTE(SUBSTITUTE(SUBSTITUTE(SUBSTITUTE(INDEX(artwork.xlsx!K:K,QUOTIENT(ROW(A1762)-1,3)+2),"'","\'"),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IF(MOD(ROW(A1762)-1,3)=2,"","")))</f>
        <v>id: "wayofthemole",  frenchName: "Voie de la taupe",  artwork: "http://wiki.dominionstrategy.com/images/6/62/Way_of_the_MoleArt.jpg",</v>
      </c>
      <c r="J1767" t="s">
        <v>1679</v>
      </c>
      <c r="K1767" t="s">
        <v>2385</v>
      </c>
      <c r="U1767" t="str">
        <f t="shared" si="61"/>
        <v>wayofthemouse</v>
      </c>
      <c r="V1767" t="str">
        <f t="shared" si="62"/>
        <v>&lt;div class="landscape-text" style="top:0px;"&gt;&lt;div style="position:relative; top:-5px;"&gt;&lt;div style="display:inline;"&gt;&lt;div style="display:inline; font-size:20px;"&gt;Jouez la carte mise de côté, en l'y laissant.&lt;/div&gt;&lt;/div&gt;&lt;br&gt;&lt;/div&gt;&lt;div class="horizontal-line" style="width:200px; height:2px;margin-top:-5px;"&gt;&lt;/div&gt;&lt;div style="position:relative; top:-2px;"&gt;&lt;div style="line-height:16px;"&gt;&lt;div style="display:inline;"&gt;&lt;div style="display:inline; font-size:20px;"&gt;Mise en place : mettez de côté une&lt;/div&gt;&lt;/div&gt;&lt;br&gt;&lt;div style="display:inline;"&gt;&lt;div style="display:inline; font-size:20px;"&gt;carte Action non utilisée coûtant      ou     .&lt;/div&gt;&lt;/div&gt;&lt;br&gt;&lt;/div&gt;&lt;/div&gt;&lt;div class="card-text-coin-icon" style="transform:scale(0.17); top:45px; display: inline;left:315px;"&gt;&lt;div class="card-text-coin-text-container" style="display:inline;"&gt;&lt;div class="card-text-coin-text" style="color: black; display:inline; top:8px;"&gt;2&lt;/div&gt;&lt;/div&gt;&lt;/div&gt;&lt;div class="card-text-coin-icon" style="transform:scale(0.17); top:45px; display: inline;left:365px;"&gt;&lt;div class="card-text-coin-text-container" style="display:inline;"&gt;&lt;div class="card-text-coin-text" style="color: black; display:inline; top:8px;"&gt;3&lt;/div&gt;&lt;/div&gt;&lt;/div&gt;&lt;/div&gt;</v>
      </c>
    </row>
    <row r="1768" spans="1:22" ht="90" x14ac:dyDescent="0.25">
      <c r="A1768" t="str">
        <f>IF(AND(MOD(ROW(A1763)-1,3)=0,INDEX(artwork.xlsx!G:G,QUOTIENT(ROW(A1763)-1,3)+2)&lt;&gt;""),"/* "&amp;INDEX(artwork.xlsx!G:G,QUOTIENT(ROW(A1763)-1,3)+2)&amp;" */","  ")&amp;
IF(AND(INDEX(artwork.xlsx!F:F,QUOTIENT(ROW(A1763)-1,3)+2)&lt;&gt;""),"/* "&amp;INDEX(artwork.xlsx!F:F,QUOTIENT(ROW(A1763)-1,3)+2)&amp;" */","  ")&amp;IF(AND(ISERROR(MATCH("},",B1768:B$5003,0)), ISERROR(MATCH("    ];",$A$5:A1767,0))),"];","")</f>
        <v xml:space="preserve">  /* landscape */</v>
      </c>
      <c r="B1768" t="str">
        <f t="shared" si="60"/>
        <v/>
      </c>
      <c r="C1768" s="18" t="str">
        <f>IF(AND(MOD(ROW(A1763)-1,3)=0, INDEX(artwork.xlsx!J:J,QUOTIENT(ROW(A1763)-1,3)+2)&lt;&gt;""),
     artwork.xlsx!$H$1&amp;": """ &amp;SUBSTITUTE(INDEX(artwork.xlsx!H:H,QUOTIENT(ROW(A1763)-1,3)+2)," ","") &amp;""",  " &amp;
     artwork.xlsx!$J$1&amp; ": """ &amp; INDEX(artwork.xlsx!J:J,QUOTIENT(ROW(A1763)-1,3)+2) &amp;""",  " &amp;
     artwork.xlsx!$L$1&amp; ": """ &amp; SUBSTITUTE(IF(LEFT(INDEX(artwork.xlsx!L:L,QUOTIENT(ROW(A1763)-1,3)+2),4)="http","",artwork.xlsx!$M$1) &amp; INDEX(artwork.xlsx!L:L,QUOTIENT(ROW(A1763)-1,3)+2),artwork.xlsx!$N$1,"") &amp; """,",
 IF(AND(MOD(ROW(A1763)-1,3)=1,INDEX(artwork.xlsx!J:J,QUOTIENT(ROW(A1763)-1,3)+2)&lt;&gt;""),
SUBSTITUTE(    artwork.xlsx!$K$1&amp;": '\\n" &amp;
SUBSTITUTE(SUBSTITUTE(SUBSTITUTE(SUBSTITUTE(SUBSTITUTE(INDEX(artwork.xlsx!K:K,QUOTIENT(ROW(A1763)-1,3)+2),"'","\'"),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IF(MOD(ROW(A1763)-1,3)=2,"","")))</f>
        <v>text_html: '\
&lt;div class="landscape-text" style="top:0px;"&gt;&lt;div style="position:relative; top:8px;"&gt;&lt;div style="font-weight: bold;"&gt;&lt;div style="line-height:22px;"&gt;\
&lt;div style="display:inline;"&gt;&lt;div style="display:inline; font-size:22px;"&gt;+1 Action&lt;/div&gt;&lt;/div&gt;&lt;br&gt;\
&lt;/div&gt;&lt;/div&gt;&lt;/div&gt;&lt;div style="position:relative; top:5px;"&gt;&lt;div style="line-height:22px;"&gt;\
&lt;div style="display:inline;"&gt;&lt;div style="display:inline; font-size:22px;"&gt;Défaussez votre main. &lt;div style="display: inline; font-weight: bold;"&gt;+3 Cartes.&lt;/div&gt;&lt;/div&gt;&lt;/div&gt;&lt;br&gt;\
&lt;/div&gt;&lt;/div&gt;&lt;/div&gt;'</v>
      </c>
      <c r="K1768" t="s">
        <v>2386</v>
      </c>
      <c r="U1768" t="e">
        <f t="shared" si="61"/>
        <v>#VALUE!</v>
      </c>
      <c r="V1768" t="e">
        <f t="shared" si="62"/>
        <v>#VALUE!</v>
      </c>
    </row>
    <row r="1769" spans="1:22" x14ac:dyDescent="0.25">
      <c r="A1769" t="str">
        <f>IF(AND(MOD(ROW(A1764)-1,3)=0,INDEX(artwork.xlsx!G:G,QUOTIENT(ROW(A1764)-1,3)+2)&lt;&gt;""),"/* "&amp;INDEX(artwork.xlsx!G:G,QUOTIENT(ROW(A1764)-1,3)+2)&amp;" */","  ")&amp;
IF(AND(INDEX(artwork.xlsx!F:F,QUOTIENT(ROW(A1764)-1,3)+2)&lt;&gt;""),"/* "&amp;INDEX(artwork.xlsx!F:F,QUOTIENT(ROW(A1764)-1,3)+2)&amp;" */","  ")&amp;IF(AND(ISERROR(MATCH("},",B1769:B$5003,0)), ISERROR(MATCH("    ];",$A$5:A1765,0))),"];","")</f>
        <v xml:space="preserve">  /* landscape */</v>
      </c>
      <c r="B1769" t="str">
        <f t="shared" si="60"/>
        <v>},</v>
      </c>
      <c r="C1769" s="18" t="str">
        <f>IF(AND(MOD(ROW(A1764)-1,3)=0, INDEX(artwork.xlsx!J:J,QUOTIENT(ROW(A1764)-1,3)+2)&lt;&gt;""),
     artwork.xlsx!$H$1&amp;": """ &amp;SUBSTITUTE(INDEX(artwork.xlsx!H:H,QUOTIENT(ROW(A1764)-1,3)+2)," ","") &amp;""",  " &amp;
     artwork.xlsx!$J$1&amp; ": """ &amp; INDEX(artwork.xlsx!J:J,QUOTIENT(ROW(A1764)-1,3)+2) &amp;""",  " &amp;
     artwork.xlsx!$L$1&amp; ": """ &amp; SUBSTITUTE(IF(LEFT(INDEX(artwork.xlsx!L:L,QUOTIENT(ROW(A1764)-1,3)+2),4)="http","",artwork.xlsx!$M$1) &amp; INDEX(artwork.xlsx!L:L,QUOTIENT(ROW(A1764)-1,3)+2),artwork.xlsx!$N$1,"") &amp; """,",
 IF(AND(MOD(ROW(A1764)-1,3)=1,INDEX(artwork.xlsx!J:J,QUOTIENT(ROW(A1764)-1,3)+2)&lt;&gt;""),
SUBSTITUTE(    artwork.xlsx!$K$1&amp;": '\\n" &amp;
SUBSTITUTE(SUBSTITUTE(SUBSTITUTE(SUBSTITUTE(SUBSTITUTE(INDEX(artwork.xlsx!K:K,QUOTIENT(ROW(A1764)-1,3)+2),"'","\'"),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IF(MOD(ROW(A1764)-1,3)=2,"","")))</f>
        <v/>
      </c>
      <c r="J1769" t="s">
        <v>2088</v>
      </c>
      <c r="U1769" t="e">
        <f t="shared" si="61"/>
        <v>#VALUE!</v>
      </c>
      <c r="V1769" t="str">
        <f t="shared" si="62"/>
        <v>emule",  frenchName: "Voie de la mule",  artwork: "http://wiki.dominionstrategy.com/images/5/5b/Way_of_the_MuleArt.jpg"</v>
      </c>
    </row>
    <row r="1770" spans="1:22" x14ac:dyDescent="0.25">
      <c r="A1770" t="str">
        <f>IF(AND(MOD(ROW(A1765)-1,3)=0,INDEX(artwork.xlsx!G:G,QUOTIENT(ROW(A1765)-1,3)+2)&lt;&gt;""),"/* "&amp;INDEX(artwork.xlsx!G:G,QUOTIENT(ROW(A1765)-1,3)+2)&amp;" */","  ")&amp;
IF(AND(INDEX(artwork.xlsx!F:F,QUOTIENT(ROW(A1765)-1,3)+2)&lt;&gt;""),"/* "&amp;INDEX(artwork.xlsx!F:F,QUOTIENT(ROW(A1765)-1,3)+2)&amp;" */","  ")&amp;IF(AND(ISERROR(MATCH("},",B1770:B$5003,0)), ISERROR(MATCH("    ];",$A$5:A1766,0))),"];","")</f>
        <v xml:space="preserve">  /* landscape */</v>
      </c>
      <c r="B1770" t="str">
        <f t="shared" si="60"/>
        <v>{</v>
      </c>
      <c r="C1770" s="18" t="str">
        <f>IF(AND(MOD(ROW(A1765)-1,3)=0, INDEX(artwork.xlsx!J:J,QUOTIENT(ROW(A1765)-1,3)+2)&lt;&gt;""),
     artwork.xlsx!$H$1&amp;": """ &amp;SUBSTITUTE(INDEX(artwork.xlsx!H:H,QUOTIENT(ROW(A1765)-1,3)+2)," ","") &amp;""",  " &amp;
     artwork.xlsx!$J$1&amp; ": """ &amp; INDEX(artwork.xlsx!J:J,QUOTIENT(ROW(A1765)-1,3)+2) &amp;""",  " &amp;
     artwork.xlsx!$L$1&amp; ": """ &amp; SUBSTITUTE(IF(LEFT(INDEX(artwork.xlsx!L:L,QUOTIENT(ROW(A1765)-1,3)+2),4)="http","",artwork.xlsx!$M$1) &amp; INDEX(artwork.xlsx!L:L,QUOTIENT(ROW(A1765)-1,3)+2),artwork.xlsx!$N$1,"") &amp; """,",
 IF(AND(MOD(ROW(A1765)-1,3)=1,INDEX(artwork.xlsx!J:J,QUOTIENT(ROW(A1765)-1,3)+2)&lt;&gt;""),
SUBSTITUTE(    artwork.xlsx!$K$1&amp;": '\\n" &amp;
SUBSTITUTE(SUBSTITUTE(SUBSTITUTE(SUBSTITUTE(SUBSTITUTE(INDEX(artwork.xlsx!K:K,QUOTIENT(ROW(A1765)-1,3)+2),"'","\'"),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IF(MOD(ROW(A1765)-1,3)=2,"","")))</f>
        <v>id: "wayofthemonkey",  frenchName: "Voie du singe",  artwork: "http://wiki.dominionstrategy.com/images/9/91/Way_of_the_MonkeyArt.jpg",</v>
      </c>
      <c r="J1770" t="s">
        <v>1679</v>
      </c>
      <c r="K1770" t="s">
        <v>2387</v>
      </c>
      <c r="U1770" t="str">
        <f t="shared" si="61"/>
        <v>wayofthemule</v>
      </c>
      <c r="V1770" t="str">
        <f t="shared" si="62"/>
        <v>&lt;div class="landscape-text" style="top:0px;"&gt;&lt;div style="position:relative; top:5px;"&gt;&lt;div style="font-weight: bold;"&gt;&lt;div style="line-height:22px;"&gt;&lt;div style="display:inline;"&gt;&lt;div style="display:inline; font-size:22px;"&gt;+1 Action&lt;/div&gt;&lt;/div&gt;&lt;br&gt;&lt;div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</v>
      </c>
    </row>
    <row r="1771" spans="1:22" ht="120" x14ac:dyDescent="0.25">
      <c r="A1771" t="str">
        <f>IF(AND(MOD(ROW(A1766)-1,3)=0,INDEX(artwork.xlsx!G:G,QUOTIENT(ROW(A1766)-1,3)+2)&lt;&gt;""),"/* "&amp;INDEX(artwork.xlsx!G:G,QUOTIENT(ROW(A1766)-1,3)+2)&amp;" */","  ")&amp;
IF(AND(INDEX(artwork.xlsx!F:F,QUOTIENT(ROW(A1766)-1,3)+2)&lt;&gt;""),"/* "&amp;INDEX(artwork.xlsx!F:F,QUOTIENT(ROW(A1766)-1,3)+2)&amp;" */","  ")&amp;IF(AND(ISERROR(MATCH("},",B1771:B$5003,0)), ISERROR(MATCH("    ];",$A$5:A1770,0))),"];","")</f>
        <v xml:space="preserve">  /* landscape */</v>
      </c>
      <c r="B1771" t="str">
        <f t="shared" si="60"/>
        <v/>
      </c>
      <c r="C1771" s="18" t="str">
        <f>IF(AND(MOD(ROW(A1766)-1,3)=0, INDEX(artwork.xlsx!J:J,QUOTIENT(ROW(A1766)-1,3)+2)&lt;&gt;""),
     artwork.xlsx!$H$1&amp;": """ &amp;SUBSTITUTE(INDEX(artwork.xlsx!H:H,QUOTIENT(ROW(A1766)-1,3)+2)," ","") &amp;""",  " &amp;
     artwork.xlsx!$J$1&amp; ": """ &amp; INDEX(artwork.xlsx!J:J,QUOTIENT(ROW(A1766)-1,3)+2) &amp;""",  " &amp;
     artwork.xlsx!$L$1&amp; ": """ &amp; SUBSTITUTE(IF(LEFT(INDEX(artwork.xlsx!L:L,QUOTIENT(ROW(A1766)-1,3)+2),4)="http","",artwork.xlsx!$M$1) &amp; INDEX(artwork.xlsx!L:L,QUOTIENT(ROW(A1766)-1,3)+2),artwork.xlsx!$N$1,"") &amp; """,",
 IF(AND(MOD(ROW(A1766)-1,3)=1,INDEX(artwork.xlsx!J:J,QUOTIENT(ROW(A1766)-1,3)+2)&lt;&gt;""),
SUBSTITUTE(    artwork.xlsx!$K$1&amp;": '\\n" &amp;
SUBSTITUTE(SUBSTITUTE(SUBSTITUTE(SUBSTITUTE(SUBSTITUTE(INDEX(artwork.xlsx!K:K,QUOTIENT(ROW(A1766)-1,3)+2),"'","\'"),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IF(MOD(ROW(A1766)-1,3)=2,"","")))</f>
        <v>text_html: '\
&lt;div class="landscape-text" style="top:0px;"&gt;&lt;div style="position:relative; top:5px;"&gt;&lt;div style="font-weight: bold;"&gt;&lt;div style="line-height:22px;"&gt;\
&lt;div style="display:inline;"&gt;&lt;div style="display:inline; font-size:22px;"&gt;+1 Achat&lt;/div&gt;&lt;/div&gt;&lt;br&gt;\
&lt;div style="display:inline;"&gt;&lt;div style="display:inline; font-size:22px;"&gt;+      &lt;/div&gt;&lt;/div&gt;&lt;br&gt;\
&lt;/div&gt;&lt;/div&gt;&lt;/div&gt;\
&lt;div class="card-text-coin-icon" style="transform:scale(0.2); top:31px; display: inline;left:212px;"&gt;\
&lt;div class="card-text-coin-text-container" style="display:inline;"&gt;\
&lt;div class="card-text-coin-text" style="color: black; display:inline; top:8px;"&gt;1&lt;/div&gt;&lt;/div&gt;&lt;/div&gt;&lt;/div&gt;'</v>
      </c>
      <c r="K1771" t="s">
        <v>2388</v>
      </c>
      <c r="U1771" t="e">
        <f t="shared" si="61"/>
        <v>#VALUE!</v>
      </c>
      <c r="V1771" t="e">
        <f t="shared" si="62"/>
        <v>#VALUE!</v>
      </c>
    </row>
    <row r="1772" spans="1:22" x14ac:dyDescent="0.25">
      <c r="A1772" t="str">
        <f>IF(AND(MOD(ROW(A1767)-1,3)=0,INDEX(artwork.xlsx!G:G,QUOTIENT(ROW(A1767)-1,3)+2)&lt;&gt;""),"/* "&amp;INDEX(artwork.xlsx!G:G,QUOTIENT(ROW(A1767)-1,3)+2)&amp;" */","  ")&amp;
IF(AND(INDEX(artwork.xlsx!F:F,QUOTIENT(ROW(A1767)-1,3)+2)&lt;&gt;""),"/* "&amp;INDEX(artwork.xlsx!F:F,QUOTIENT(ROW(A1767)-1,3)+2)&amp;" */","  ")&amp;IF(AND(ISERROR(MATCH("},",B1772:B$5003,0)), ISERROR(MATCH("    ];",$A$5:A1768,0))),"];","")</f>
        <v xml:space="preserve">  /* landscape */</v>
      </c>
      <c r="B1772" t="str">
        <f t="shared" si="60"/>
        <v>},</v>
      </c>
      <c r="C1772" s="18" t="str">
        <f>IF(AND(MOD(ROW(A1767)-1,3)=0, INDEX(artwork.xlsx!J:J,QUOTIENT(ROW(A1767)-1,3)+2)&lt;&gt;""),
     artwork.xlsx!$H$1&amp;": """ &amp;SUBSTITUTE(INDEX(artwork.xlsx!H:H,QUOTIENT(ROW(A1767)-1,3)+2)," ","") &amp;""",  " &amp;
     artwork.xlsx!$J$1&amp; ": """ &amp; INDEX(artwork.xlsx!J:J,QUOTIENT(ROW(A1767)-1,3)+2) &amp;""",  " &amp;
     artwork.xlsx!$L$1&amp; ": """ &amp; SUBSTITUTE(IF(LEFT(INDEX(artwork.xlsx!L:L,QUOTIENT(ROW(A1767)-1,3)+2),4)="http","",artwork.xlsx!$M$1) &amp; INDEX(artwork.xlsx!L:L,QUOTIENT(ROW(A1767)-1,3)+2),artwork.xlsx!$N$1,"") &amp; """,",
 IF(AND(MOD(ROW(A1767)-1,3)=1,INDEX(artwork.xlsx!J:J,QUOTIENT(ROW(A1767)-1,3)+2)&lt;&gt;""),
SUBSTITUTE(    artwork.xlsx!$K$1&amp;": '\\n" &amp;
SUBSTITUTE(SUBSTITUTE(SUBSTITUTE(SUBSTITUTE(SUBSTITUTE(INDEX(artwork.xlsx!K:K,QUOTIENT(ROW(A1767)-1,3)+2),"'","\'"),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IF(MOD(ROW(A1767)-1,3)=2,"","")))</f>
        <v/>
      </c>
      <c r="J1772" t="s">
        <v>2088</v>
      </c>
      <c r="U1772" t="e">
        <f t="shared" si="61"/>
        <v>#VALUE!</v>
      </c>
      <c r="V1772" t="str">
        <f t="shared" si="62"/>
        <v>eotter",  frenchName: "Voie de la loutre",  artwork: "http://wiki.dominionstrategy.com/images/a/a0/Way_of_the_OtterArt.jpg"</v>
      </c>
    </row>
    <row r="1773" spans="1:22" x14ac:dyDescent="0.25">
      <c r="A1773" t="str">
        <f>IF(AND(MOD(ROW(A1768)-1,3)=0,INDEX(artwork.xlsx!G:G,QUOTIENT(ROW(A1768)-1,3)+2)&lt;&gt;""),"/* "&amp;INDEX(artwork.xlsx!G:G,QUOTIENT(ROW(A1768)-1,3)+2)&amp;" */","  ")&amp;
IF(AND(INDEX(artwork.xlsx!F:F,QUOTIENT(ROW(A1768)-1,3)+2)&lt;&gt;""),"/* "&amp;INDEX(artwork.xlsx!F:F,QUOTIENT(ROW(A1768)-1,3)+2)&amp;" */","  ")&amp;IF(AND(ISERROR(MATCH("},",B1773:B$5003,0)), ISERROR(MATCH("    ];",$A$5:A1769,0))),"];","")</f>
        <v xml:space="preserve">  /* landscape */</v>
      </c>
      <c r="B1773" t="str">
        <f t="shared" si="60"/>
        <v>{</v>
      </c>
      <c r="C1773" s="18" t="str">
        <f>IF(AND(MOD(ROW(A1768)-1,3)=0, INDEX(artwork.xlsx!J:J,QUOTIENT(ROW(A1768)-1,3)+2)&lt;&gt;""),
     artwork.xlsx!$H$1&amp;": """ &amp;SUBSTITUTE(INDEX(artwork.xlsx!H:H,QUOTIENT(ROW(A1768)-1,3)+2)," ","") &amp;""",  " &amp;
     artwork.xlsx!$J$1&amp; ": """ &amp; INDEX(artwork.xlsx!J:J,QUOTIENT(ROW(A1768)-1,3)+2) &amp;""",  " &amp;
     artwork.xlsx!$L$1&amp; ": """ &amp; SUBSTITUTE(IF(LEFT(INDEX(artwork.xlsx!L:L,QUOTIENT(ROW(A1768)-1,3)+2),4)="http","",artwork.xlsx!$M$1) &amp; INDEX(artwork.xlsx!L:L,QUOTIENT(ROW(A1768)-1,3)+2),artwork.xlsx!$N$1,"") &amp; """,",
 IF(AND(MOD(ROW(A1768)-1,3)=1,INDEX(artwork.xlsx!J:J,QUOTIENT(ROW(A1768)-1,3)+2)&lt;&gt;""),
SUBSTITUTE(    artwork.xlsx!$K$1&amp;": '\\n" &amp;
SUBSTITUTE(SUBSTITUTE(SUBSTITUTE(SUBSTITUTE(SUBSTITUTE(INDEX(artwork.xlsx!K:K,QUOTIENT(ROW(A1768)-1,3)+2),"'","\'"),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IF(MOD(ROW(A1768)-1,3)=2,"","")))</f>
        <v>id: "wayofthemouse",  frenchName: "Voie de la souirs",  artwork: "http://wiki.dominionstrategy.com/images/6/67/Way_of_the_MouseArt.jpg",</v>
      </c>
      <c r="J1773" t="s">
        <v>1679</v>
      </c>
      <c r="K1773" t="s">
        <v>2389</v>
      </c>
      <c r="U1773" t="str">
        <f t="shared" si="61"/>
        <v>wayoftheotter</v>
      </c>
      <c r="V1773" t="str">
        <f t="shared" si="62"/>
        <v>&lt;div class="landscape-text" style="top:14px;"&gt;&lt;div style="position:relative; top:5px;"&gt;&lt;div style="font-weight: bold;"&gt;&lt;div style="line-height:22px;"&gt;&lt;div style="display:inline;"&gt;&lt;div style="display:inline; font-size:22px;"&gt;+2 Cartes&lt;/div&gt;&lt;/div&gt;&lt;br&gt;&lt;/div&gt;&lt;/div&gt;&lt;/div&gt;&lt;/div&gt;</v>
      </c>
    </row>
    <row r="1774" spans="1:22" ht="195" x14ac:dyDescent="0.25">
      <c r="A1774" t="str">
        <f>IF(AND(MOD(ROW(A1769)-1,3)=0,INDEX(artwork.xlsx!G:G,QUOTIENT(ROW(A1769)-1,3)+2)&lt;&gt;""),"/* "&amp;INDEX(artwork.xlsx!G:G,QUOTIENT(ROW(A1769)-1,3)+2)&amp;" */","  ")&amp;
IF(AND(INDEX(artwork.xlsx!F:F,QUOTIENT(ROW(A1769)-1,3)+2)&lt;&gt;""),"/* "&amp;INDEX(artwork.xlsx!F:F,QUOTIENT(ROW(A1769)-1,3)+2)&amp;" */","  ")&amp;IF(AND(ISERROR(MATCH("},",B1774:B$5003,0)), ISERROR(MATCH("    ];",$A$5:A1773,0))),"];","")</f>
        <v xml:space="preserve">  /* landscape */</v>
      </c>
      <c r="B1774" t="str">
        <f t="shared" si="60"/>
        <v/>
      </c>
      <c r="C1774" s="18" t="str">
        <f>IF(AND(MOD(ROW(A1769)-1,3)=0, INDEX(artwork.xlsx!J:J,QUOTIENT(ROW(A1769)-1,3)+2)&lt;&gt;""),
     artwork.xlsx!$H$1&amp;": """ &amp;SUBSTITUTE(INDEX(artwork.xlsx!H:H,QUOTIENT(ROW(A1769)-1,3)+2)," ","") &amp;""",  " &amp;
     artwork.xlsx!$J$1&amp; ": """ &amp; INDEX(artwork.xlsx!J:J,QUOTIENT(ROW(A1769)-1,3)+2) &amp;""",  " &amp;
     artwork.xlsx!$L$1&amp; ": """ &amp; SUBSTITUTE(IF(LEFT(INDEX(artwork.xlsx!L:L,QUOTIENT(ROW(A1769)-1,3)+2),4)="http","",artwork.xlsx!$M$1) &amp; INDEX(artwork.xlsx!L:L,QUOTIENT(ROW(A1769)-1,3)+2),artwork.xlsx!$N$1,"") &amp; """,",
 IF(AND(MOD(ROW(A1769)-1,3)=1,INDEX(artwork.xlsx!J:J,QUOTIENT(ROW(A1769)-1,3)+2)&lt;&gt;""),
SUBSTITUTE(    artwork.xlsx!$K$1&amp;": '\\n" &amp;
SUBSTITUTE(SUBSTITUTE(SUBSTITUTE(SUBSTITUTE(SUBSTITUTE(INDEX(artwork.xlsx!K:K,QUOTIENT(ROW(A1769)-1,3)+2),"'","\'"),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IF(MOD(ROW(A1769)-1,3)=2,"","")))</f>
        <v>text_html: '\
&lt;div class="landscape-text" style="top:0px;"&gt;&lt;div style="position:relative; top:-5px;"&gt;\
&lt;div style="display:inline;"&gt;&lt;div style="display:inline; font-size:20px;"&gt;Jouez la carte mise de côté, en l\'y laissant.&lt;/div&gt;&lt;/div&gt;&lt;br&gt;\
&lt;/div&gt;&lt;div class="horizontal-line" style="width:200px; height:2px;margin-top:-5px;"&gt;&lt;/div&gt;&lt;div style="position:relative; top:-2px;"&gt;&lt;div style="line-height:16px;"&gt;\
&lt;div style="display:inline;"&gt;&lt;div style="display:inline; font-size:20px;"&gt;Mise en place : mettez de côté une&lt;/div&gt;&lt;/div&gt;&lt;br&gt;\
&lt;div style="display:inline;"&gt;&lt;div style="display:inline; font-size:20px;"&gt;carte Action non utilisée coûtant      ou     .&lt;/div&gt;&lt;/div&gt;&lt;br&gt;\
&lt;/div&gt;&lt;/div&gt;\
&lt;div class="card-text-coin-icon" style="transform:scale(0.17); top:45px; display: inline;left:315px;"&gt;\
&lt;div class="card-text-coin-text-container" style="display:inline;"&gt;\
&lt;div class="card-text-coin-text" style="color: black; display:inline; top:8px;"&gt;2&lt;/div&gt;&lt;/div&gt;&lt;/div&gt;\
&lt;div class="card-text-coin-icon" style="transform:scale(0.17); top:45px; display: inline;left:365px;"&gt;\
&lt;div class="card-text-coin-text-container" style="display:inline;"&gt;\
&lt;div class="card-text-coin-text" style="color: black; display:inline; top:8px;"&gt;3&lt;/div&gt;&lt;/div&gt;&lt;/div&gt;&lt;/div&gt;'</v>
      </c>
      <c r="K1774" t="s">
        <v>2390</v>
      </c>
      <c r="U1774" t="e">
        <f t="shared" si="61"/>
        <v>#VALUE!</v>
      </c>
      <c r="V1774" t="e">
        <f t="shared" si="62"/>
        <v>#VALUE!</v>
      </c>
    </row>
    <row r="1775" spans="1:22" x14ac:dyDescent="0.25">
      <c r="A1775" t="str">
        <f>IF(AND(MOD(ROW(A1770)-1,3)=0,INDEX(artwork.xlsx!G:G,QUOTIENT(ROW(A1770)-1,3)+2)&lt;&gt;""),"/* "&amp;INDEX(artwork.xlsx!G:G,QUOTIENT(ROW(A1770)-1,3)+2)&amp;" */","  ")&amp;
IF(AND(INDEX(artwork.xlsx!F:F,QUOTIENT(ROW(A1770)-1,3)+2)&lt;&gt;""),"/* "&amp;INDEX(artwork.xlsx!F:F,QUOTIENT(ROW(A1770)-1,3)+2)&amp;" */","  ")&amp;IF(AND(ISERROR(MATCH("},",B1775:B$5003,0)), ISERROR(MATCH("    ];",$A$5:A1771,0))),"];","")</f>
        <v xml:space="preserve">  /* landscape */</v>
      </c>
      <c r="B1775" t="str">
        <f t="shared" si="60"/>
        <v>},</v>
      </c>
      <c r="C1775" s="18" t="str">
        <f>IF(AND(MOD(ROW(A1770)-1,3)=0, INDEX(artwork.xlsx!J:J,QUOTIENT(ROW(A1770)-1,3)+2)&lt;&gt;""),
     artwork.xlsx!$H$1&amp;": """ &amp;SUBSTITUTE(INDEX(artwork.xlsx!H:H,QUOTIENT(ROW(A1770)-1,3)+2)," ","") &amp;""",  " &amp;
     artwork.xlsx!$J$1&amp; ": """ &amp; INDEX(artwork.xlsx!J:J,QUOTIENT(ROW(A1770)-1,3)+2) &amp;""",  " &amp;
     artwork.xlsx!$L$1&amp; ": """ &amp; SUBSTITUTE(IF(LEFT(INDEX(artwork.xlsx!L:L,QUOTIENT(ROW(A1770)-1,3)+2),4)="http","",artwork.xlsx!$M$1) &amp; INDEX(artwork.xlsx!L:L,QUOTIENT(ROW(A1770)-1,3)+2),artwork.xlsx!$N$1,"") &amp; """,",
 IF(AND(MOD(ROW(A1770)-1,3)=1,INDEX(artwork.xlsx!J:J,QUOTIENT(ROW(A1770)-1,3)+2)&lt;&gt;""),
SUBSTITUTE(    artwork.xlsx!$K$1&amp;": '\\n" &amp;
SUBSTITUTE(SUBSTITUTE(SUBSTITUTE(SUBSTITUTE(SUBSTITUTE(INDEX(artwork.xlsx!K:K,QUOTIENT(ROW(A1770)-1,3)+2),"'","\'"),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IF(MOD(ROW(A1770)-1,3)=2,"","")))</f>
        <v/>
      </c>
      <c r="J1775" t="s">
        <v>2088</v>
      </c>
      <c r="U1775" t="e">
        <f t="shared" si="61"/>
        <v>#VALUE!</v>
      </c>
      <c r="V1775" t="str">
        <f t="shared" si="62"/>
        <v>eowl",  frenchName: "Voie du hibou",  artwork: "http://wiki.dominionstrategy.com/images/c/ce/Way_of_the_OwlArt.jpg"</v>
      </c>
    </row>
    <row r="1776" spans="1:22" x14ac:dyDescent="0.25">
      <c r="A1776" t="str">
        <f>IF(AND(MOD(ROW(A1771)-1,3)=0,INDEX(artwork.xlsx!G:G,QUOTIENT(ROW(A1771)-1,3)+2)&lt;&gt;""),"/* "&amp;INDEX(artwork.xlsx!G:G,QUOTIENT(ROW(A1771)-1,3)+2)&amp;" */","  ")&amp;
IF(AND(INDEX(artwork.xlsx!F:F,QUOTIENT(ROW(A1771)-1,3)+2)&lt;&gt;""),"/* "&amp;INDEX(artwork.xlsx!F:F,QUOTIENT(ROW(A1771)-1,3)+2)&amp;" */","  ")&amp;IF(AND(ISERROR(MATCH("},",B1776:B$5003,0)), ISERROR(MATCH("    ];",$A$5:A1772,0))),"];","")</f>
        <v xml:space="preserve">  /* landscape */</v>
      </c>
      <c r="B1776" t="str">
        <f t="shared" si="60"/>
        <v>{</v>
      </c>
      <c r="C1776" s="18" t="str">
        <f>IF(AND(MOD(ROW(A1771)-1,3)=0, INDEX(artwork.xlsx!J:J,QUOTIENT(ROW(A1771)-1,3)+2)&lt;&gt;""),
     artwork.xlsx!$H$1&amp;": """ &amp;SUBSTITUTE(INDEX(artwork.xlsx!H:H,QUOTIENT(ROW(A1771)-1,3)+2)," ","") &amp;""",  " &amp;
     artwork.xlsx!$J$1&amp; ": """ &amp; INDEX(artwork.xlsx!J:J,QUOTIENT(ROW(A1771)-1,3)+2) &amp;""",  " &amp;
     artwork.xlsx!$L$1&amp; ": """ &amp; SUBSTITUTE(IF(LEFT(INDEX(artwork.xlsx!L:L,QUOTIENT(ROW(A1771)-1,3)+2),4)="http","",artwork.xlsx!$M$1) &amp; INDEX(artwork.xlsx!L:L,QUOTIENT(ROW(A1771)-1,3)+2),artwork.xlsx!$N$1,"") &amp; """,",
 IF(AND(MOD(ROW(A1771)-1,3)=1,INDEX(artwork.xlsx!J:J,QUOTIENT(ROW(A1771)-1,3)+2)&lt;&gt;""),
SUBSTITUTE(    artwork.xlsx!$K$1&amp;": '\\n" &amp;
SUBSTITUTE(SUBSTITUTE(SUBSTITUTE(SUBSTITUTE(SUBSTITUTE(INDEX(artwork.xlsx!K:K,QUOTIENT(ROW(A1771)-1,3)+2),"'","\'"),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IF(MOD(ROW(A1771)-1,3)=2,"","")))</f>
        <v>id: "wayofthemule",  frenchName: "Voie de la mule",  artwork: "http://wiki.dominionstrategy.com/images/5/5b/Way_of_the_MuleArt.jpg",</v>
      </c>
      <c r="J1776" t="s">
        <v>1679</v>
      </c>
      <c r="K1776" t="s">
        <v>2391</v>
      </c>
      <c r="U1776" t="str">
        <f t="shared" si="61"/>
        <v>wayoftheowl</v>
      </c>
      <c r="V1776" t="str">
        <f t="shared" si="62"/>
        <v>&lt;div class="landscape-text" style="top:14px;"&gt;&lt;div style="position:relative; top:5px;"&gt;&lt;div style="line-height:22px;"&gt;&lt;div style="display:inline;"&gt;&lt;div style="display:inline; font-size:22px;"&gt;Piochez jusqu'à avoir 6 cartes en main.&lt;/div&gt;&lt;/div&gt;&lt;br&gt;&lt;/div&gt;&lt;/div&gt;&lt;/div&gt;</v>
      </c>
    </row>
    <row r="1777" spans="1:22" ht="120" x14ac:dyDescent="0.25">
      <c r="A1777" t="str">
        <f>IF(AND(MOD(ROW(A1772)-1,3)=0,INDEX(artwork.xlsx!G:G,QUOTIENT(ROW(A1772)-1,3)+2)&lt;&gt;""),"/* "&amp;INDEX(artwork.xlsx!G:G,QUOTIENT(ROW(A1772)-1,3)+2)&amp;" */","  ")&amp;
IF(AND(INDEX(artwork.xlsx!F:F,QUOTIENT(ROW(A1772)-1,3)+2)&lt;&gt;""),"/* "&amp;INDEX(artwork.xlsx!F:F,QUOTIENT(ROW(A1772)-1,3)+2)&amp;" */","  ")&amp;IF(AND(ISERROR(MATCH("},",B1777:B$5003,0)), ISERROR(MATCH("    ];",$A$5:A1776,0))),"];","")</f>
        <v xml:space="preserve">  /* landscape */</v>
      </c>
      <c r="B1777" t="str">
        <f t="shared" si="60"/>
        <v/>
      </c>
      <c r="C1777" s="18" t="str">
        <f>IF(AND(MOD(ROW(A1772)-1,3)=0, INDEX(artwork.xlsx!J:J,QUOTIENT(ROW(A1772)-1,3)+2)&lt;&gt;""),
     artwork.xlsx!$H$1&amp;": """ &amp;SUBSTITUTE(INDEX(artwork.xlsx!H:H,QUOTIENT(ROW(A1772)-1,3)+2)," ","") &amp;""",  " &amp;
     artwork.xlsx!$J$1&amp; ": """ &amp; INDEX(artwork.xlsx!J:J,QUOTIENT(ROW(A1772)-1,3)+2) &amp;""",  " &amp;
     artwork.xlsx!$L$1&amp; ": """ &amp; SUBSTITUTE(IF(LEFT(INDEX(artwork.xlsx!L:L,QUOTIENT(ROW(A1772)-1,3)+2),4)="http","",artwork.xlsx!$M$1) &amp; INDEX(artwork.xlsx!L:L,QUOTIENT(ROW(A1772)-1,3)+2),artwork.xlsx!$N$1,"") &amp; """,",
 IF(AND(MOD(ROW(A1772)-1,3)=1,INDEX(artwork.xlsx!J:J,QUOTIENT(ROW(A1772)-1,3)+2)&lt;&gt;""),
SUBSTITUTE(    artwork.xlsx!$K$1&amp;": '\\n" &amp;
SUBSTITUTE(SUBSTITUTE(SUBSTITUTE(SUBSTITUTE(SUBSTITUTE(INDEX(artwork.xlsx!K:K,QUOTIENT(ROW(A1772)-1,3)+2),"'","\'"),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IF(MOD(ROW(A1772)-1,3)=2,"","")))</f>
        <v>text_html: '\
&lt;div class="landscape-text" style="top:0px;"&gt;&lt;div style="position:relative; top:5px;"&gt;&lt;div style="font-weight: bold;"&gt;&lt;div style="line-height:22px;"&gt;\
&lt;div style="display:inline;"&gt;&lt;div style="display:inline; font-size:22px;"&gt;+1 Action&lt;/div&gt;&lt;/div&gt;&lt;br&gt;\
&lt;div style="display:inline;"&gt;&lt;div style="display:inline; font-size:22px;"&gt;+      &lt;/div&gt;&lt;/div&gt;&lt;br&gt;\
&lt;/div&gt;&lt;/div&gt;&lt;/div&gt;\
&lt;div class="card-text-coin-icon" style="transform:scale(0.2); top:31px; display: inline;left:212px;"&gt;\
&lt;div class="card-text-coin-text-container" style="display:inline;"&gt;\
&lt;div class="card-text-coin-text" style="color: black; display:inline; top:8px;"&gt;1&lt;/div&gt;&lt;/div&gt;&lt;/div&gt;&lt;/div&gt;'</v>
      </c>
      <c r="K1777" t="s">
        <v>2392</v>
      </c>
      <c r="U1777" t="e">
        <f t="shared" si="61"/>
        <v>#VALUE!</v>
      </c>
      <c r="V1777" t="e">
        <f t="shared" si="62"/>
        <v>#VALUE!</v>
      </c>
    </row>
    <row r="1778" spans="1:22" x14ac:dyDescent="0.25">
      <c r="A1778" t="str">
        <f>IF(AND(MOD(ROW(A1773)-1,3)=0,INDEX(artwork.xlsx!G:G,QUOTIENT(ROW(A1773)-1,3)+2)&lt;&gt;""),"/* "&amp;INDEX(artwork.xlsx!G:G,QUOTIENT(ROW(A1773)-1,3)+2)&amp;" */","  ")&amp;
IF(AND(INDEX(artwork.xlsx!F:F,QUOTIENT(ROW(A1773)-1,3)+2)&lt;&gt;""),"/* "&amp;INDEX(artwork.xlsx!F:F,QUOTIENT(ROW(A1773)-1,3)+2)&amp;" */","  ")&amp;IF(AND(ISERROR(MATCH("},",B1778:B$5003,0)), ISERROR(MATCH("    ];",$A$5:A1774,0))),"];","")</f>
        <v xml:space="preserve">  /* landscape */</v>
      </c>
      <c r="B1778" t="str">
        <f t="shared" si="60"/>
        <v>},</v>
      </c>
      <c r="C1778" s="18" t="str">
        <f>IF(AND(MOD(ROW(A1773)-1,3)=0, INDEX(artwork.xlsx!J:J,QUOTIENT(ROW(A1773)-1,3)+2)&lt;&gt;""),
     artwork.xlsx!$H$1&amp;": """ &amp;SUBSTITUTE(INDEX(artwork.xlsx!H:H,QUOTIENT(ROW(A1773)-1,3)+2)," ","") &amp;""",  " &amp;
     artwork.xlsx!$J$1&amp; ": """ &amp; INDEX(artwork.xlsx!J:J,QUOTIENT(ROW(A1773)-1,3)+2) &amp;""",  " &amp;
     artwork.xlsx!$L$1&amp; ": """ &amp; SUBSTITUTE(IF(LEFT(INDEX(artwork.xlsx!L:L,QUOTIENT(ROW(A1773)-1,3)+2),4)="http","",artwork.xlsx!$M$1) &amp; INDEX(artwork.xlsx!L:L,QUOTIENT(ROW(A1773)-1,3)+2),artwork.xlsx!$N$1,"") &amp; """,",
 IF(AND(MOD(ROW(A1773)-1,3)=1,INDEX(artwork.xlsx!J:J,QUOTIENT(ROW(A1773)-1,3)+2)&lt;&gt;""),
SUBSTITUTE(    artwork.xlsx!$K$1&amp;": '\\n" &amp;
SUBSTITUTE(SUBSTITUTE(SUBSTITUTE(SUBSTITUTE(SUBSTITUTE(INDEX(artwork.xlsx!K:K,QUOTIENT(ROW(A1773)-1,3)+2),"'","\'"),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IF(MOD(ROW(A1773)-1,3)=2,"","")))</f>
        <v/>
      </c>
      <c r="J1778" t="s">
        <v>2088</v>
      </c>
      <c r="U1778" t="e">
        <f t="shared" si="61"/>
        <v>#VALUE!</v>
      </c>
      <c r="V1778" t="str">
        <f t="shared" si="62"/>
        <v>eox",  frenchName: "Voie du bœuf",  artwork: "http://wiki.dominionstrategy.com/images/4/4f/Way_of_the_OxArt.jpg"</v>
      </c>
    </row>
    <row r="1779" spans="1:22" x14ac:dyDescent="0.25">
      <c r="A1779" t="str">
        <f>IF(AND(MOD(ROW(A1774)-1,3)=0,INDEX(artwork.xlsx!G:G,QUOTIENT(ROW(A1774)-1,3)+2)&lt;&gt;""),"/* "&amp;INDEX(artwork.xlsx!G:G,QUOTIENT(ROW(A1774)-1,3)+2)&amp;" */","  ")&amp;
IF(AND(INDEX(artwork.xlsx!F:F,QUOTIENT(ROW(A1774)-1,3)+2)&lt;&gt;""),"/* "&amp;INDEX(artwork.xlsx!F:F,QUOTIENT(ROW(A1774)-1,3)+2)&amp;" */","  ")&amp;IF(AND(ISERROR(MATCH("},",B1779:B$5003,0)), ISERROR(MATCH("    ];",$A$5:A1775,0))),"];","")</f>
        <v xml:space="preserve">  /* landscape */</v>
      </c>
      <c r="B1779" t="str">
        <f t="shared" si="60"/>
        <v>{</v>
      </c>
      <c r="C1779" s="18" t="str">
        <f>IF(AND(MOD(ROW(A1774)-1,3)=0, INDEX(artwork.xlsx!J:J,QUOTIENT(ROW(A1774)-1,3)+2)&lt;&gt;""),
     artwork.xlsx!$H$1&amp;": """ &amp;SUBSTITUTE(INDEX(artwork.xlsx!H:H,QUOTIENT(ROW(A1774)-1,3)+2)," ","") &amp;""",  " &amp;
     artwork.xlsx!$J$1&amp; ": """ &amp; INDEX(artwork.xlsx!J:J,QUOTIENT(ROW(A1774)-1,3)+2) &amp;""",  " &amp;
     artwork.xlsx!$L$1&amp; ": """ &amp; SUBSTITUTE(IF(LEFT(INDEX(artwork.xlsx!L:L,QUOTIENT(ROW(A1774)-1,3)+2),4)="http","",artwork.xlsx!$M$1) &amp; INDEX(artwork.xlsx!L:L,QUOTIENT(ROW(A1774)-1,3)+2),artwork.xlsx!$N$1,"") &amp; """,",
 IF(AND(MOD(ROW(A1774)-1,3)=1,INDEX(artwork.xlsx!J:J,QUOTIENT(ROW(A1774)-1,3)+2)&lt;&gt;""),
SUBSTITUTE(    artwork.xlsx!$K$1&amp;": '\\n" &amp;
SUBSTITUTE(SUBSTITUTE(SUBSTITUTE(SUBSTITUTE(SUBSTITUTE(INDEX(artwork.xlsx!K:K,QUOTIENT(ROW(A1774)-1,3)+2),"'","\'"),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IF(MOD(ROW(A1774)-1,3)=2,"","")))</f>
        <v>id: "wayoftheotter",  frenchName: "Voie de la loutre",  artwork: "http://wiki.dominionstrategy.com/images/a/a0/Way_of_the_OtterArt.jpg",</v>
      </c>
      <c r="J1779" t="s">
        <v>1679</v>
      </c>
      <c r="K1779" t="s">
        <v>2393</v>
      </c>
      <c r="U1779" t="str">
        <f t="shared" si="61"/>
        <v>wayoftheox</v>
      </c>
      <c r="V1779" t="str">
        <f t="shared" si="62"/>
        <v>&lt;div class="landscape-text" style="top:14px;"&gt;&lt;div style="position:relative; top:5px;"&gt;&lt;div style="font-weight: bold;"&gt;&lt;div style="line-height:22px;"&gt;&lt;div style="display:inline;"&gt;&lt;div style="display:inline; font-size:22px;"&gt;+2 Actions&lt;/div&gt;&lt;/div&gt;&lt;br&gt;&lt;/div&gt;&lt;/div&gt;&lt;/div&gt;&lt;/div&gt;</v>
      </c>
    </row>
    <row r="1780" spans="1:22" ht="60" x14ac:dyDescent="0.25">
      <c r="A1780" t="str">
        <f>IF(AND(MOD(ROW(A1775)-1,3)=0,INDEX(artwork.xlsx!G:G,QUOTIENT(ROW(A1775)-1,3)+2)&lt;&gt;""),"/* "&amp;INDEX(artwork.xlsx!G:G,QUOTIENT(ROW(A1775)-1,3)+2)&amp;" */","  ")&amp;
IF(AND(INDEX(artwork.xlsx!F:F,QUOTIENT(ROW(A1775)-1,3)+2)&lt;&gt;""),"/* "&amp;INDEX(artwork.xlsx!F:F,QUOTIENT(ROW(A1775)-1,3)+2)&amp;" */","  ")&amp;IF(AND(ISERROR(MATCH("},",B1780:B$5003,0)), ISERROR(MATCH("    ];",$A$5:A1779,0))),"];","")</f>
        <v xml:space="preserve">  /* landscape */</v>
      </c>
      <c r="B1780" t="str">
        <f t="shared" si="60"/>
        <v/>
      </c>
      <c r="C1780" s="18" t="str">
        <f>IF(AND(MOD(ROW(A1775)-1,3)=0, INDEX(artwork.xlsx!J:J,QUOTIENT(ROW(A1775)-1,3)+2)&lt;&gt;""),
     artwork.xlsx!$H$1&amp;": """ &amp;SUBSTITUTE(INDEX(artwork.xlsx!H:H,QUOTIENT(ROW(A1775)-1,3)+2)," ","") &amp;""",  " &amp;
     artwork.xlsx!$J$1&amp; ": """ &amp; INDEX(artwork.xlsx!J:J,QUOTIENT(ROW(A1775)-1,3)+2) &amp;""",  " &amp;
     artwork.xlsx!$L$1&amp; ": """ &amp; SUBSTITUTE(IF(LEFT(INDEX(artwork.xlsx!L:L,QUOTIENT(ROW(A1775)-1,3)+2),4)="http","",artwork.xlsx!$M$1) &amp; INDEX(artwork.xlsx!L:L,QUOTIENT(ROW(A1775)-1,3)+2),artwork.xlsx!$N$1,"") &amp; """,",
 IF(AND(MOD(ROW(A1775)-1,3)=1,INDEX(artwork.xlsx!J:J,QUOTIENT(ROW(A1775)-1,3)+2)&lt;&gt;""),
SUBSTITUTE(    artwork.xlsx!$K$1&amp;": '\\n" &amp;
SUBSTITUTE(SUBSTITUTE(SUBSTITUTE(SUBSTITUTE(SUBSTITUTE(INDEX(artwork.xlsx!K:K,QUOTIENT(ROW(A1775)-1,3)+2),"'","\'"),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IF(MOD(ROW(A1775)-1,3)=2,"","")))</f>
        <v>text_html: '\
&lt;div class="landscape-text" style="top:14px;"&gt;&lt;div style="position:relative; top:5px;"&gt;&lt;div style="font-weight: bold;"&gt;&lt;div style="line-height:22px;"&gt;\
&lt;div style="display:inline;"&gt;&lt;div style="display:inline; font-size:22px;"&gt;+2 Cartes&lt;/div&gt;&lt;/div&gt;&lt;br&gt;\
&lt;/div&gt;&lt;/div&gt;&lt;/div&gt;&lt;/div&gt;'</v>
      </c>
      <c r="K1780" t="s">
        <v>2394</v>
      </c>
      <c r="U1780" t="e">
        <f t="shared" si="61"/>
        <v>#VALUE!</v>
      </c>
      <c r="V1780" t="e">
        <f t="shared" si="62"/>
        <v>#VALUE!</v>
      </c>
    </row>
    <row r="1781" spans="1:22" x14ac:dyDescent="0.25">
      <c r="A1781" t="str">
        <f>IF(AND(MOD(ROW(A1776)-1,3)=0,INDEX(artwork.xlsx!G:G,QUOTIENT(ROW(A1776)-1,3)+2)&lt;&gt;""),"/* "&amp;INDEX(artwork.xlsx!G:G,QUOTIENT(ROW(A1776)-1,3)+2)&amp;" */","  ")&amp;
IF(AND(INDEX(artwork.xlsx!F:F,QUOTIENT(ROW(A1776)-1,3)+2)&lt;&gt;""),"/* "&amp;INDEX(artwork.xlsx!F:F,QUOTIENT(ROW(A1776)-1,3)+2)&amp;" */","  ")&amp;IF(AND(ISERROR(MATCH("},",B1781:B$5003,0)), ISERROR(MATCH("    ];",$A$5:A1777,0))),"];","")</f>
        <v xml:space="preserve">  /* landscape */</v>
      </c>
      <c r="B1781" t="str">
        <f t="shared" si="60"/>
        <v>},</v>
      </c>
      <c r="C1781" s="18" t="str">
        <f>IF(AND(MOD(ROW(A1776)-1,3)=0, INDEX(artwork.xlsx!J:J,QUOTIENT(ROW(A1776)-1,3)+2)&lt;&gt;""),
     artwork.xlsx!$H$1&amp;": """ &amp;SUBSTITUTE(INDEX(artwork.xlsx!H:H,QUOTIENT(ROW(A1776)-1,3)+2)," ","") &amp;""",  " &amp;
     artwork.xlsx!$J$1&amp; ": """ &amp; INDEX(artwork.xlsx!J:J,QUOTIENT(ROW(A1776)-1,3)+2) &amp;""",  " &amp;
     artwork.xlsx!$L$1&amp; ": """ &amp; SUBSTITUTE(IF(LEFT(INDEX(artwork.xlsx!L:L,QUOTIENT(ROW(A1776)-1,3)+2),4)="http","",artwork.xlsx!$M$1) &amp; INDEX(artwork.xlsx!L:L,QUOTIENT(ROW(A1776)-1,3)+2),artwork.xlsx!$N$1,"") &amp; """,",
 IF(AND(MOD(ROW(A1776)-1,3)=1,INDEX(artwork.xlsx!J:J,QUOTIENT(ROW(A1776)-1,3)+2)&lt;&gt;""),
SUBSTITUTE(    artwork.xlsx!$K$1&amp;": '\\n" &amp;
SUBSTITUTE(SUBSTITUTE(SUBSTITUTE(SUBSTITUTE(SUBSTITUTE(INDEX(artwork.xlsx!K:K,QUOTIENT(ROW(A1776)-1,3)+2),"'","\'"),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IF(MOD(ROW(A1776)-1,3)=2,"","")))</f>
        <v/>
      </c>
      <c r="J1781" t="s">
        <v>2088</v>
      </c>
      <c r="U1781" t="e">
        <f t="shared" si="61"/>
        <v>#VALUE!</v>
      </c>
      <c r="V1781" t="str">
        <f t="shared" si="62"/>
        <v>epig",  frenchName: "Voie du porc",  artwork: "http://wiki.dominionstrategy.com/images/b/be/Way_of_the_PigArt.jpg"</v>
      </c>
    </row>
    <row r="1782" spans="1:22" x14ac:dyDescent="0.25">
      <c r="A1782" t="str">
        <f>IF(AND(MOD(ROW(A1777)-1,3)=0,INDEX(artwork.xlsx!G:G,QUOTIENT(ROW(A1777)-1,3)+2)&lt;&gt;""),"/* "&amp;INDEX(artwork.xlsx!G:G,QUOTIENT(ROW(A1777)-1,3)+2)&amp;" */","  ")&amp;
IF(AND(INDEX(artwork.xlsx!F:F,QUOTIENT(ROW(A1777)-1,3)+2)&lt;&gt;""),"/* "&amp;INDEX(artwork.xlsx!F:F,QUOTIENT(ROW(A1777)-1,3)+2)&amp;" */","  ")&amp;IF(AND(ISERROR(MATCH("},",B1782:B$5003,0)), ISERROR(MATCH("    ];",$A$5:A1778,0))),"];","")</f>
        <v xml:space="preserve">  /* landscape */</v>
      </c>
      <c r="B1782" t="str">
        <f t="shared" si="60"/>
        <v>{</v>
      </c>
      <c r="C1782" s="18" t="str">
        <f>IF(AND(MOD(ROW(A1777)-1,3)=0, INDEX(artwork.xlsx!J:J,QUOTIENT(ROW(A1777)-1,3)+2)&lt;&gt;""),
     artwork.xlsx!$H$1&amp;": """ &amp;SUBSTITUTE(INDEX(artwork.xlsx!H:H,QUOTIENT(ROW(A1777)-1,3)+2)," ","") &amp;""",  " &amp;
     artwork.xlsx!$J$1&amp; ": """ &amp; INDEX(artwork.xlsx!J:J,QUOTIENT(ROW(A1777)-1,3)+2) &amp;""",  " &amp;
     artwork.xlsx!$L$1&amp; ": """ &amp; SUBSTITUTE(IF(LEFT(INDEX(artwork.xlsx!L:L,QUOTIENT(ROW(A1777)-1,3)+2),4)="http","",artwork.xlsx!$M$1) &amp; INDEX(artwork.xlsx!L:L,QUOTIENT(ROW(A1777)-1,3)+2),artwork.xlsx!$N$1,"") &amp; """,",
 IF(AND(MOD(ROW(A1777)-1,3)=1,INDEX(artwork.xlsx!J:J,QUOTIENT(ROW(A1777)-1,3)+2)&lt;&gt;""),
SUBSTITUTE(    artwork.xlsx!$K$1&amp;": '\\n" &amp;
SUBSTITUTE(SUBSTITUTE(SUBSTITUTE(SUBSTITUTE(SUBSTITUTE(INDEX(artwork.xlsx!K:K,QUOTIENT(ROW(A1777)-1,3)+2),"'","\'"),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IF(MOD(ROW(A1777)-1,3)=2,"","")))</f>
        <v>id: "wayoftheowl",  frenchName: "Voie du hibou",  artwork: "http://wiki.dominionstrategy.com/images/c/ce/Way_of_the_OwlArt.jpg",</v>
      </c>
      <c r="J1782" t="s">
        <v>1679</v>
      </c>
      <c r="K1782" t="s">
        <v>2395</v>
      </c>
      <c r="U1782" t="str">
        <f t="shared" si="61"/>
        <v>wayofthepig</v>
      </c>
      <c r="V1782" t="str">
        <f t="shared" si="62"/>
        <v>&lt;div class="landscape-text" style="top:0px;"&gt;&lt;div style="position:relative; top:8px;"&gt;&lt;div style="font-weight: bold;"&gt;&lt;div style="line-height:22px;"&gt;&lt;div style="display:inline;"&gt;&lt;div style="display:inline; font-size:22px;"&gt;+1 Carte&lt;/div&gt;&lt;/div&gt;&lt;br&gt;&lt;div style="display:inline;"&gt;&lt;div style="display:inline; font-size:22px;"&gt;+1 Action&lt;/div&gt;&lt;/div&gt;&lt;br&gt;&lt;/div&gt;&lt;/div&gt;&lt;/div&gt;&lt;/div&gt;</v>
      </c>
    </row>
    <row r="1783" spans="1:22" ht="60" x14ac:dyDescent="0.25">
      <c r="A1783" t="str">
        <f>IF(AND(MOD(ROW(A1778)-1,3)=0,INDEX(artwork.xlsx!G:G,QUOTIENT(ROW(A1778)-1,3)+2)&lt;&gt;""),"/* "&amp;INDEX(artwork.xlsx!G:G,QUOTIENT(ROW(A1778)-1,3)+2)&amp;" */","  ")&amp;
IF(AND(INDEX(artwork.xlsx!F:F,QUOTIENT(ROW(A1778)-1,3)+2)&lt;&gt;""),"/* "&amp;INDEX(artwork.xlsx!F:F,QUOTIENT(ROW(A1778)-1,3)+2)&amp;" */","  ")&amp;IF(AND(ISERROR(MATCH("},",B1783:B$5003,0)), ISERROR(MATCH("    ];",$A$5:A1782,0))),"];","")</f>
        <v xml:space="preserve">  /* landscape */</v>
      </c>
      <c r="B1783" t="str">
        <f t="shared" si="60"/>
        <v/>
      </c>
      <c r="C1783" s="18" t="str">
        <f>IF(AND(MOD(ROW(A1778)-1,3)=0, INDEX(artwork.xlsx!J:J,QUOTIENT(ROW(A1778)-1,3)+2)&lt;&gt;""),
     artwork.xlsx!$H$1&amp;": """ &amp;SUBSTITUTE(INDEX(artwork.xlsx!H:H,QUOTIENT(ROW(A1778)-1,3)+2)," ","") &amp;""",  " &amp;
     artwork.xlsx!$J$1&amp; ": """ &amp; INDEX(artwork.xlsx!J:J,QUOTIENT(ROW(A1778)-1,3)+2) &amp;""",  " &amp;
     artwork.xlsx!$L$1&amp; ": """ &amp; SUBSTITUTE(IF(LEFT(INDEX(artwork.xlsx!L:L,QUOTIENT(ROW(A1778)-1,3)+2),4)="http","",artwork.xlsx!$M$1) &amp; INDEX(artwork.xlsx!L:L,QUOTIENT(ROW(A1778)-1,3)+2),artwork.xlsx!$N$1,"") &amp; """,",
 IF(AND(MOD(ROW(A1778)-1,3)=1,INDEX(artwork.xlsx!J:J,QUOTIENT(ROW(A1778)-1,3)+2)&lt;&gt;""),
SUBSTITUTE(    artwork.xlsx!$K$1&amp;": '\\n" &amp;
SUBSTITUTE(SUBSTITUTE(SUBSTITUTE(SUBSTITUTE(SUBSTITUTE(INDEX(artwork.xlsx!K:K,QUOTIENT(ROW(A1778)-1,3)+2),"'","\'"),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IF(MOD(ROW(A1778)-1,3)=2,"","")))</f>
        <v>text_html: '\
&lt;div class="landscape-text" style="top:14px;"&gt;&lt;div style="position:relative; top:5px;"&gt;&lt;div style="line-height:22px;"&gt;\
&lt;div style="display:inline;"&gt;&lt;div style="display:inline; font-size:22px;"&gt;Piochez jusqu\'à avoir 6 cartes en main.&lt;/div&gt;&lt;/div&gt;&lt;br&gt;\
&lt;/div&gt;&lt;/div&gt;&lt;/div&gt;'</v>
      </c>
      <c r="K1783" t="s">
        <v>2396</v>
      </c>
      <c r="U1783" t="e">
        <f t="shared" si="61"/>
        <v>#VALUE!</v>
      </c>
      <c r="V1783" t="e">
        <f t="shared" si="62"/>
        <v>#VALUE!</v>
      </c>
    </row>
    <row r="1784" spans="1:22" x14ac:dyDescent="0.25">
      <c r="A1784" t="str">
        <f>IF(AND(MOD(ROW(A1779)-1,3)=0,INDEX(artwork.xlsx!G:G,QUOTIENT(ROW(A1779)-1,3)+2)&lt;&gt;""),"/* "&amp;INDEX(artwork.xlsx!G:G,QUOTIENT(ROW(A1779)-1,3)+2)&amp;" */","  ")&amp;
IF(AND(INDEX(artwork.xlsx!F:F,QUOTIENT(ROW(A1779)-1,3)+2)&lt;&gt;""),"/* "&amp;INDEX(artwork.xlsx!F:F,QUOTIENT(ROW(A1779)-1,3)+2)&amp;" */","  ")&amp;IF(AND(ISERROR(MATCH("},",B1784:B$5003,0)), ISERROR(MATCH("    ];",$A$5:A1780,0))),"];","")</f>
        <v xml:space="preserve">  /* landscape */</v>
      </c>
      <c r="B1784" t="str">
        <f t="shared" si="60"/>
        <v>},</v>
      </c>
      <c r="C1784" s="18" t="str">
        <f>IF(AND(MOD(ROW(A1779)-1,3)=0, INDEX(artwork.xlsx!J:J,QUOTIENT(ROW(A1779)-1,3)+2)&lt;&gt;""),
     artwork.xlsx!$H$1&amp;": """ &amp;SUBSTITUTE(INDEX(artwork.xlsx!H:H,QUOTIENT(ROW(A1779)-1,3)+2)," ","") &amp;""",  " &amp;
     artwork.xlsx!$J$1&amp; ": """ &amp; INDEX(artwork.xlsx!J:J,QUOTIENT(ROW(A1779)-1,3)+2) &amp;""",  " &amp;
     artwork.xlsx!$L$1&amp; ": """ &amp; SUBSTITUTE(IF(LEFT(INDEX(artwork.xlsx!L:L,QUOTIENT(ROW(A1779)-1,3)+2),4)="http","",artwork.xlsx!$M$1) &amp; INDEX(artwork.xlsx!L:L,QUOTIENT(ROW(A1779)-1,3)+2),artwork.xlsx!$N$1,"") &amp; """,",
 IF(AND(MOD(ROW(A1779)-1,3)=1,INDEX(artwork.xlsx!J:J,QUOTIENT(ROW(A1779)-1,3)+2)&lt;&gt;""),
SUBSTITUTE(    artwork.xlsx!$K$1&amp;": '\\n" &amp;
SUBSTITUTE(SUBSTITUTE(SUBSTITUTE(SUBSTITUTE(SUBSTITUTE(INDEX(artwork.xlsx!K:K,QUOTIENT(ROW(A1779)-1,3)+2),"'","\'"),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IF(MOD(ROW(A1779)-1,3)=2,"","")))</f>
        <v/>
      </c>
      <c r="J1784" t="s">
        <v>2088</v>
      </c>
      <c r="U1784" t="e">
        <f t="shared" si="61"/>
        <v>#VALUE!</v>
      </c>
      <c r="V1784" t="str">
        <f t="shared" si="62"/>
        <v>erat",  frenchName: "Voie du rat",  artwork: "http://wiki.dominionstrategy.com/images/8/83/Way_of_the_RatArt.jpg"</v>
      </c>
    </row>
    <row r="1785" spans="1:22" x14ac:dyDescent="0.25">
      <c r="A1785" t="str">
        <f>IF(AND(MOD(ROW(A1780)-1,3)=0,INDEX(artwork.xlsx!G:G,QUOTIENT(ROW(A1780)-1,3)+2)&lt;&gt;""),"/* "&amp;INDEX(artwork.xlsx!G:G,QUOTIENT(ROW(A1780)-1,3)+2)&amp;" */","  ")&amp;
IF(AND(INDEX(artwork.xlsx!F:F,QUOTIENT(ROW(A1780)-1,3)+2)&lt;&gt;""),"/* "&amp;INDEX(artwork.xlsx!F:F,QUOTIENT(ROW(A1780)-1,3)+2)&amp;" */","  ")&amp;IF(AND(ISERROR(MATCH("},",B1785:B$5003,0)), ISERROR(MATCH("    ];",$A$5:A1781,0))),"];","")</f>
        <v xml:space="preserve">  /* landscape */</v>
      </c>
      <c r="B1785" t="str">
        <f t="shared" si="60"/>
        <v>{</v>
      </c>
      <c r="C1785" s="18" t="str">
        <f>IF(AND(MOD(ROW(A1780)-1,3)=0, INDEX(artwork.xlsx!J:J,QUOTIENT(ROW(A1780)-1,3)+2)&lt;&gt;""),
     artwork.xlsx!$H$1&amp;": """ &amp;SUBSTITUTE(INDEX(artwork.xlsx!H:H,QUOTIENT(ROW(A1780)-1,3)+2)," ","") &amp;""",  " &amp;
     artwork.xlsx!$J$1&amp; ": """ &amp; INDEX(artwork.xlsx!J:J,QUOTIENT(ROW(A1780)-1,3)+2) &amp;""",  " &amp;
     artwork.xlsx!$L$1&amp; ": """ &amp; SUBSTITUTE(IF(LEFT(INDEX(artwork.xlsx!L:L,QUOTIENT(ROW(A1780)-1,3)+2),4)="http","",artwork.xlsx!$M$1) &amp; INDEX(artwork.xlsx!L:L,QUOTIENT(ROW(A1780)-1,3)+2),artwork.xlsx!$N$1,"") &amp; """,",
 IF(AND(MOD(ROW(A1780)-1,3)=1,INDEX(artwork.xlsx!J:J,QUOTIENT(ROW(A1780)-1,3)+2)&lt;&gt;""),
SUBSTITUTE(    artwork.xlsx!$K$1&amp;": '\\n" &amp;
SUBSTITUTE(SUBSTITUTE(SUBSTITUTE(SUBSTITUTE(SUBSTITUTE(INDEX(artwork.xlsx!K:K,QUOTIENT(ROW(A1780)-1,3)+2),"'","\'"),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IF(MOD(ROW(A1780)-1,3)=2,"","")))</f>
        <v>id: "wayoftheox",  frenchName: "Voie du bœuf",  artwork: "http://wiki.dominionstrategy.com/images/4/4f/Way_of_the_OxArt.jpg",</v>
      </c>
      <c r="J1785" t="s">
        <v>1679</v>
      </c>
      <c r="K1785" t="s">
        <v>2397</v>
      </c>
      <c r="U1785" t="str">
        <f t="shared" si="61"/>
        <v>wayoftherat</v>
      </c>
      <c r="V1785" t="str">
        <f t="shared" si="62"/>
        <v>&lt;div class="landscape-text" style="top:0px;"&gt;&lt;div style="position:relative; top:8px;"&gt;&lt;div style="line-height:22px;"&gt;&lt;div style="display:inline;"&gt;&lt;div style="display:inline; font-size:22px;"&gt;Vous pouvez défausser un Trésor&lt;/div&gt;&lt;/div&gt;&lt;br&gt;&lt;div style="display:inline;"&gt;&lt;div style="display:inline; font-size:22px;"&gt;pour recevoir un exemplaire de cette carte.&lt;/div&gt;&lt;/div&gt;&lt;br&gt;&lt;/div&gt;&lt;/div&gt;&lt;/div&gt;</v>
      </c>
    </row>
    <row r="1786" spans="1:22" ht="60" x14ac:dyDescent="0.25">
      <c r="A1786" t="str">
        <f>IF(AND(MOD(ROW(A1781)-1,3)=0,INDEX(artwork.xlsx!G:G,QUOTIENT(ROW(A1781)-1,3)+2)&lt;&gt;""),"/* "&amp;INDEX(artwork.xlsx!G:G,QUOTIENT(ROW(A1781)-1,3)+2)&amp;" */","  ")&amp;
IF(AND(INDEX(artwork.xlsx!F:F,QUOTIENT(ROW(A1781)-1,3)+2)&lt;&gt;""),"/* "&amp;INDEX(artwork.xlsx!F:F,QUOTIENT(ROW(A1781)-1,3)+2)&amp;" */","  ")&amp;IF(AND(ISERROR(MATCH("},",B1786:B$5003,0)), ISERROR(MATCH("    ];",$A$5:A1785,0))),"];","")</f>
        <v xml:space="preserve">  /* landscape */</v>
      </c>
      <c r="B1786" t="str">
        <f t="shared" si="60"/>
        <v/>
      </c>
      <c r="C1786" s="18" t="str">
        <f>IF(AND(MOD(ROW(A1781)-1,3)=0, INDEX(artwork.xlsx!J:J,QUOTIENT(ROW(A1781)-1,3)+2)&lt;&gt;""),
     artwork.xlsx!$H$1&amp;": """ &amp;SUBSTITUTE(INDEX(artwork.xlsx!H:H,QUOTIENT(ROW(A1781)-1,3)+2)," ","") &amp;""",  " &amp;
     artwork.xlsx!$J$1&amp; ": """ &amp; INDEX(artwork.xlsx!J:J,QUOTIENT(ROW(A1781)-1,3)+2) &amp;""",  " &amp;
     artwork.xlsx!$L$1&amp; ": """ &amp; SUBSTITUTE(IF(LEFT(INDEX(artwork.xlsx!L:L,QUOTIENT(ROW(A1781)-1,3)+2),4)="http","",artwork.xlsx!$M$1) &amp; INDEX(artwork.xlsx!L:L,QUOTIENT(ROW(A1781)-1,3)+2),artwork.xlsx!$N$1,"") &amp; """,",
 IF(AND(MOD(ROW(A1781)-1,3)=1,INDEX(artwork.xlsx!J:J,QUOTIENT(ROW(A1781)-1,3)+2)&lt;&gt;""),
SUBSTITUTE(    artwork.xlsx!$K$1&amp;": '\\n" &amp;
SUBSTITUTE(SUBSTITUTE(SUBSTITUTE(SUBSTITUTE(SUBSTITUTE(INDEX(artwork.xlsx!K:K,QUOTIENT(ROW(A1781)-1,3)+2),"'","\'"),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IF(MOD(ROW(A1781)-1,3)=2,"","")))</f>
        <v>text_html: '\
&lt;div class="landscape-text" style="top:14px;"&gt;&lt;div style="position:relative; top:5px;"&gt;&lt;div style="font-weight: bold;"&gt;&lt;div style="line-height:22px;"&gt;\
&lt;div style="display:inline;"&gt;&lt;div style="display:inline; font-size:22px;"&gt;+2 Actions&lt;/div&gt;&lt;/div&gt;&lt;br&gt;\
&lt;/div&gt;&lt;/div&gt;&lt;/div&gt;&lt;/div&gt;'</v>
      </c>
      <c r="K1786" t="s">
        <v>2398</v>
      </c>
      <c r="U1786" t="e">
        <f t="shared" si="61"/>
        <v>#VALUE!</v>
      </c>
      <c r="V1786" t="e">
        <f t="shared" si="62"/>
        <v>#VALUE!</v>
      </c>
    </row>
    <row r="1787" spans="1:22" x14ac:dyDescent="0.25">
      <c r="A1787" t="str">
        <f>IF(AND(MOD(ROW(A1782)-1,3)=0,INDEX(artwork.xlsx!G:G,QUOTIENT(ROW(A1782)-1,3)+2)&lt;&gt;""),"/* "&amp;INDEX(artwork.xlsx!G:G,QUOTIENT(ROW(A1782)-1,3)+2)&amp;" */","  ")&amp;
IF(AND(INDEX(artwork.xlsx!F:F,QUOTIENT(ROW(A1782)-1,3)+2)&lt;&gt;""),"/* "&amp;INDEX(artwork.xlsx!F:F,QUOTIENT(ROW(A1782)-1,3)+2)&amp;" */","  ")&amp;IF(AND(ISERROR(MATCH("},",B1787:B$5003,0)), ISERROR(MATCH("    ];",$A$5:A1783,0))),"];","")</f>
        <v xml:space="preserve">  /* landscape */</v>
      </c>
      <c r="B1787" t="str">
        <f t="shared" si="60"/>
        <v>},</v>
      </c>
      <c r="C1787" s="18" t="str">
        <f>IF(AND(MOD(ROW(A1782)-1,3)=0, INDEX(artwork.xlsx!J:J,QUOTIENT(ROW(A1782)-1,3)+2)&lt;&gt;""),
     artwork.xlsx!$H$1&amp;": """ &amp;SUBSTITUTE(INDEX(artwork.xlsx!H:H,QUOTIENT(ROW(A1782)-1,3)+2)," ","") &amp;""",  " &amp;
     artwork.xlsx!$J$1&amp; ": """ &amp; INDEX(artwork.xlsx!J:J,QUOTIENT(ROW(A1782)-1,3)+2) &amp;""",  " &amp;
     artwork.xlsx!$L$1&amp; ": """ &amp; SUBSTITUTE(IF(LEFT(INDEX(artwork.xlsx!L:L,QUOTIENT(ROW(A1782)-1,3)+2),4)="http","",artwork.xlsx!$M$1) &amp; INDEX(artwork.xlsx!L:L,QUOTIENT(ROW(A1782)-1,3)+2),artwork.xlsx!$N$1,"") &amp; """,",
 IF(AND(MOD(ROW(A1782)-1,3)=1,INDEX(artwork.xlsx!J:J,QUOTIENT(ROW(A1782)-1,3)+2)&lt;&gt;""),
SUBSTITUTE(    artwork.xlsx!$K$1&amp;": '\\n" &amp;
SUBSTITUTE(SUBSTITUTE(SUBSTITUTE(SUBSTITUTE(SUBSTITUTE(INDEX(artwork.xlsx!K:K,QUOTIENT(ROW(A1782)-1,3)+2),"'","\'"),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IF(MOD(ROW(A1782)-1,3)=2,"","")))</f>
        <v/>
      </c>
      <c r="J1787" t="s">
        <v>2088</v>
      </c>
      <c r="U1787" t="e">
        <f t="shared" si="61"/>
        <v>#VALUE!</v>
      </c>
      <c r="V1787" t="str">
        <f t="shared" si="62"/>
        <v>eseal",  frenchName: "Voie du phoque",  artwork: "http://wiki.dominionstrategy.com/images/2/28/Way_of_the_SealArt.jpg"</v>
      </c>
    </row>
    <row r="1788" spans="1:22" x14ac:dyDescent="0.25">
      <c r="A1788" t="str">
        <f>IF(AND(MOD(ROW(A1783)-1,3)=0,INDEX(artwork.xlsx!G:G,QUOTIENT(ROW(A1783)-1,3)+2)&lt;&gt;""),"/* "&amp;INDEX(artwork.xlsx!G:G,QUOTIENT(ROW(A1783)-1,3)+2)&amp;" */","  ")&amp;
IF(AND(INDEX(artwork.xlsx!F:F,QUOTIENT(ROW(A1783)-1,3)+2)&lt;&gt;""),"/* "&amp;INDEX(artwork.xlsx!F:F,QUOTIENT(ROW(A1783)-1,3)+2)&amp;" */","  ")&amp;IF(AND(ISERROR(MATCH("},",B1788:B$5003,0)), ISERROR(MATCH("    ];",$A$5:A1784,0))),"];","")</f>
        <v xml:space="preserve">  /* landscape */</v>
      </c>
      <c r="B1788" t="str">
        <f t="shared" si="60"/>
        <v>{</v>
      </c>
      <c r="C1788" s="18" t="str">
        <f>IF(AND(MOD(ROW(A1783)-1,3)=0, INDEX(artwork.xlsx!J:J,QUOTIENT(ROW(A1783)-1,3)+2)&lt;&gt;""),
     artwork.xlsx!$H$1&amp;": """ &amp;SUBSTITUTE(INDEX(artwork.xlsx!H:H,QUOTIENT(ROW(A1783)-1,3)+2)," ","") &amp;""",  " &amp;
     artwork.xlsx!$J$1&amp; ": """ &amp; INDEX(artwork.xlsx!J:J,QUOTIENT(ROW(A1783)-1,3)+2) &amp;""",  " &amp;
     artwork.xlsx!$L$1&amp; ": """ &amp; SUBSTITUTE(IF(LEFT(INDEX(artwork.xlsx!L:L,QUOTIENT(ROW(A1783)-1,3)+2),4)="http","",artwork.xlsx!$M$1) &amp; INDEX(artwork.xlsx!L:L,QUOTIENT(ROW(A1783)-1,3)+2),artwork.xlsx!$N$1,"") &amp; """,",
 IF(AND(MOD(ROW(A1783)-1,3)=1,INDEX(artwork.xlsx!J:J,QUOTIENT(ROW(A1783)-1,3)+2)&lt;&gt;""),
SUBSTITUTE(    artwork.xlsx!$K$1&amp;": '\\n" &amp;
SUBSTITUTE(SUBSTITUTE(SUBSTITUTE(SUBSTITUTE(SUBSTITUTE(INDEX(artwork.xlsx!K:K,QUOTIENT(ROW(A1783)-1,3)+2),"'","\'"),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IF(MOD(ROW(A1783)-1,3)=2,"","")))</f>
        <v>id: "wayofthepig",  frenchName: "Voie du porc",  artwork: "http://wiki.dominionstrategy.com/images/b/be/Way_of_the_PigArt.jpg",</v>
      </c>
      <c r="J1788" t="s">
        <v>1679</v>
      </c>
      <c r="K1788" t="s">
        <v>2399</v>
      </c>
      <c r="U1788" t="str">
        <f t="shared" si="61"/>
        <v>wayoftheseal</v>
      </c>
      <c r="V1788" t="str">
        <f t="shared" si="62"/>
        <v>&lt;div class="landscape-text" style="top:0px;"&gt;&lt;div style="position:relative; top:3px;"&gt;&lt;div style="font-weight: bold;"&gt;&lt;div style="line-height:20px;"&gt;&lt;div style="display:inline;"&gt;&lt;div style="display:inline; font-size:20px;"&gt;+      &lt;/div&gt;&lt;/div&gt;&lt;br&gt;&lt;/div&gt;&lt;/div&gt;&lt;/div&gt;&lt;div class="card-text-coin-icon" style="transform:scale(0.2); top:3px; display: inline;left:212px;"&gt;&lt;div class="card-text-coin-text-container" style="display:inline;"&gt;&lt;div class="card-text-coin-text" style="color: black; display:inline; top:8px;"&gt;1&lt;/div&gt;&lt;/div&gt;&lt;/div&gt;&lt;div style="position:relative; top:0px;"&gt;&lt;div style="line-height:20px;"&gt;&lt;div style="display:inline;"&gt;&lt;div style="display:inline; font-size:20px;"&gt;À ce tour, quand vous recevez une carte,&lt;/div&gt;&lt;/div&gt;&lt;br&gt;&lt;div style="display:inline;"&gt;&lt;div style="display:inline; font-size:20px;"&gt;vous pouvez la placer sur votre pioche.&lt;/div&gt;&lt;/div&gt;&lt;br&gt;&lt;/div&gt;&lt;/div&gt;&lt;/div&gt;</v>
      </c>
    </row>
    <row r="1789" spans="1:22" ht="75" x14ac:dyDescent="0.25">
      <c r="A1789" t="str">
        <f>IF(AND(MOD(ROW(A1784)-1,3)=0,INDEX(artwork.xlsx!G:G,QUOTIENT(ROW(A1784)-1,3)+2)&lt;&gt;""),"/* "&amp;INDEX(artwork.xlsx!G:G,QUOTIENT(ROW(A1784)-1,3)+2)&amp;" */","  ")&amp;
IF(AND(INDEX(artwork.xlsx!F:F,QUOTIENT(ROW(A1784)-1,3)+2)&lt;&gt;""),"/* "&amp;INDEX(artwork.xlsx!F:F,QUOTIENT(ROW(A1784)-1,3)+2)&amp;" */","  ")&amp;IF(AND(ISERROR(MATCH("},",B1789:B$5003,0)), ISERROR(MATCH("    ];",$A$5:A1788,0))),"];","")</f>
        <v xml:space="preserve">  /* landscape */</v>
      </c>
      <c r="B1789" t="str">
        <f t="shared" si="60"/>
        <v/>
      </c>
      <c r="C1789" s="18" t="str">
        <f>IF(AND(MOD(ROW(A1784)-1,3)=0, INDEX(artwork.xlsx!J:J,QUOTIENT(ROW(A1784)-1,3)+2)&lt;&gt;""),
     artwork.xlsx!$H$1&amp;": """ &amp;SUBSTITUTE(INDEX(artwork.xlsx!H:H,QUOTIENT(ROW(A1784)-1,3)+2)," ","") &amp;""",  " &amp;
     artwork.xlsx!$J$1&amp; ": """ &amp; INDEX(artwork.xlsx!J:J,QUOTIENT(ROW(A1784)-1,3)+2) &amp;""",  " &amp;
     artwork.xlsx!$L$1&amp; ": """ &amp; SUBSTITUTE(IF(LEFT(INDEX(artwork.xlsx!L:L,QUOTIENT(ROW(A1784)-1,3)+2),4)="http","",artwork.xlsx!$M$1) &amp; INDEX(artwork.xlsx!L:L,QUOTIENT(ROW(A1784)-1,3)+2),artwork.xlsx!$N$1,"") &amp; """,",
 IF(AND(MOD(ROW(A1784)-1,3)=1,INDEX(artwork.xlsx!J:J,QUOTIENT(ROW(A1784)-1,3)+2)&lt;&gt;""),
SUBSTITUTE(    artwork.xlsx!$K$1&amp;": '\\n" &amp;
SUBSTITUTE(SUBSTITUTE(SUBSTITUTE(SUBSTITUTE(SUBSTITUTE(INDEX(artwork.xlsx!K:K,QUOTIENT(ROW(A1784)-1,3)+2),"'","\'"),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IF(MOD(ROW(A1784)-1,3)=2,"","")))</f>
        <v>text_html: '\
&lt;div class="landscape-text" style="top:0px;"&gt;&lt;div style="position:relative; top:8px;"&gt;&lt;div style="font-weight: bold;"&gt;&lt;div style="line-height:22px;"&gt;\
&lt;div style="display:inline;"&gt;&lt;div style="display:inline; font-size:22px;"&gt;+1 Carte&lt;/div&gt;&lt;/div&gt;&lt;br&gt;\
&lt;div style="display:inline;"&gt;&lt;div style="display:inline; font-size:22px;"&gt;+1 Action&lt;/div&gt;&lt;/div&gt;&lt;br&gt;\
&lt;/div&gt;&lt;/div&gt;&lt;/div&gt;&lt;/div&gt;'</v>
      </c>
      <c r="K1789" t="s">
        <v>2400</v>
      </c>
      <c r="U1789" t="e">
        <f t="shared" si="61"/>
        <v>#VALUE!</v>
      </c>
      <c r="V1789" t="e">
        <f t="shared" si="62"/>
        <v>#VALUE!</v>
      </c>
    </row>
    <row r="1790" spans="1:22" x14ac:dyDescent="0.25">
      <c r="A1790" t="str">
        <f>IF(AND(MOD(ROW(A1785)-1,3)=0,INDEX(artwork.xlsx!G:G,QUOTIENT(ROW(A1785)-1,3)+2)&lt;&gt;""),"/* "&amp;INDEX(artwork.xlsx!G:G,QUOTIENT(ROW(A1785)-1,3)+2)&amp;" */","  ")&amp;
IF(AND(INDEX(artwork.xlsx!F:F,QUOTIENT(ROW(A1785)-1,3)+2)&lt;&gt;""),"/* "&amp;INDEX(artwork.xlsx!F:F,QUOTIENT(ROW(A1785)-1,3)+2)&amp;" */","  ")&amp;IF(AND(ISERROR(MATCH("},",B1790:B$5003,0)), ISERROR(MATCH("    ];",$A$5:A1786,0))),"];","")</f>
        <v xml:space="preserve">  /* landscape */</v>
      </c>
      <c r="B1790" t="str">
        <f t="shared" si="60"/>
        <v>},</v>
      </c>
      <c r="C1790" s="18" t="str">
        <f>IF(AND(MOD(ROW(A1785)-1,3)=0, INDEX(artwork.xlsx!J:J,QUOTIENT(ROW(A1785)-1,3)+2)&lt;&gt;""),
     artwork.xlsx!$H$1&amp;": """ &amp;SUBSTITUTE(INDEX(artwork.xlsx!H:H,QUOTIENT(ROW(A1785)-1,3)+2)," ","") &amp;""",  " &amp;
     artwork.xlsx!$J$1&amp; ": """ &amp; INDEX(artwork.xlsx!J:J,QUOTIENT(ROW(A1785)-1,3)+2) &amp;""",  " &amp;
     artwork.xlsx!$L$1&amp; ": """ &amp; SUBSTITUTE(IF(LEFT(INDEX(artwork.xlsx!L:L,QUOTIENT(ROW(A1785)-1,3)+2),4)="http","",artwork.xlsx!$M$1) &amp; INDEX(artwork.xlsx!L:L,QUOTIENT(ROW(A1785)-1,3)+2),artwork.xlsx!$N$1,"") &amp; """,",
 IF(AND(MOD(ROW(A1785)-1,3)=1,INDEX(artwork.xlsx!J:J,QUOTIENT(ROW(A1785)-1,3)+2)&lt;&gt;""),
SUBSTITUTE(    artwork.xlsx!$K$1&amp;": '\\n" &amp;
SUBSTITUTE(SUBSTITUTE(SUBSTITUTE(SUBSTITUTE(SUBSTITUTE(INDEX(artwork.xlsx!K:K,QUOTIENT(ROW(A1785)-1,3)+2),"'","\'"),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IF(MOD(ROW(A1785)-1,3)=2,"","")))</f>
        <v/>
      </c>
      <c r="J1790" t="s">
        <v>2088</v>
      </c>
      <c r="U1790" t="e">
        <f t="shared" si="61"/>
        <v>#VALUE!</v>
      </c>
      <c r="V1790" t="str">
        <f t="shared" si="62"/>
        <v>esheep",  frenchName: "Voie du mouton",  artwork: "http://wiki.dominionstrategy.com/images/d/d4/Way_of_the_SheepArt.jpg"</v>
      </c>
    </row>
    <row r="1791" spans="1:22" x14ac:dyDescent="0.25">
      <c r="A1791" t="str">
        <f>IF(AND(MOD(ROW(A1786)-1,3)=0,INDEX(artwork.xlsx!G:G,QUOTIENT(ROW(A1786)-1,3)+2)&lt;&gt;""),"/* "&amp;INDEX(artwork.xlsx!G:G,QUOTIENT(ROW(A1786)-1,3)+2)&amp;" */","  ")&amp;
IF(AND(INDEX(artwork.xlsx!F:F,QUOTIENT(ROW(A1786)-1,3)+2)&lt;&gt;""),"/* "&amp;INDEX(artwork.xlsx!F:F,QUOTIENT(ROW(A1786)-1,3)+2)&amp;" */","  ")&amp;IF(AND(ISERROR(MATCH("},",B1791:B$5003,0)), ISERROR(MATCH("    ];",$A$5:A1787,0))),"];","")</f>
        <v xml:space="preserve">  /* landscape */</v>
      </c>
      <c r="B1791" t="str">
        <f t="shared" si="60"/>
        <v>{</v>
      </c>
      <c r="C1791" s="18" t="str">
        <f>IF(AND(MOD(ROW(A1786)-1,3)=0, INDEX(artwork.xlsx!J:J,QUOTIENT(ROW(A1786)-1,3)+2)&lt;&gt;""),
     artwork.xlsx!$H$1&amp;": """ &amp;SUBSTITUTE(INDEX(artwork.xlsx!H:H,QUOTIENT(ROW(A1786)-1,3)+2)," ","") &amp;""",  " &amp;
     artwork.xlsx!$J$1&amp; ": """ &amp; INDEX(artwork.xlsx!J:J,QUOTIENT(ROW(A1786)-1,3)+2) &amp;""",  " &amp;
     artwork.xlsx!$L$1&amp; ": """ &amp; SUBSTITUTE(IF(LEFT(INDEX(artwork.xlsx!L:L,QUOTIENT(ROW(A1786)-1,3)+2),4)="http","",artwork.xlsx!$M$1) &amp; INDEX(artwork.xlsx!L:L,QUOTIENT(ROW(A1786)-1,3)+2),artwork.xlsx!$N$1,"") &amp; """,",
 IF(AND(MOD(ROW(A1786)-1,3)=1,INDEX(artwork.xlsx!J:J,QUOTIENT(ROW(A1786)-1,3)+2)&lt;&gt;""),
SUBSTITUTE(    artwork.xlsx!$K$1&amp;": '\\n" &amp;
SUBSTITUTE(SUBSTITUTE(SUBSTITUTE(SUBSTITUTE(SUBSTITUTE(INDEX(artwork.xlsx!K:K,QUOTIENT(ROW(A1786)-1,3)+2),"'","\'"),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IF(MOD(ROW(A1786)-1,3)=2,"","")))</f>
        <v>id: "wayoftherat",  frenchName: "Voie du rat",  artwork: "http://wiki.dominionstrategy.com/images/8/83/Way_of_the_RatArt.jpg",</v>
      </c>
      <c r="J1791" t="s">
        <v>1679</v>
      </c>
      <c r="K1791" t="s">
        <v>2401</v>
      </c>
      <c r="U1791" t="str">
        <f t="shared" si="61"/>
        <v>wayofthesheep</v>
      </c>
      <c r="V1791" t="str">
        <f t="shared" si="62"/>
        <v>&lt;div class="landscape-text" style="top:14px;"&gt;&lt;div style="position:relative; top:5px;"&gt;&lt;div style="font-weight: bold;"&gt;&lt;div style="line-height:22px;"&gt;&lt;div style="display:inline;"&gt;&lt;div style="display:inline; font-size:22px;"&gt;+      &lt;/div&gt;&lt;/div&gt;&lt;br&gt;&lt;/div&gt;&lt;/div&gt;&lt;/div&gt;&lt;div class="card-text-coin-icon" style="transform:scale(0.2); top:5px; display: inline;left:212px;"&gt;&lt;div class="card-text-coin-text-container" style="display:inline;"&gt;&lt;div class="card-text-coin-text" style="color: black; display:inline; top:8px;"&gt;2&lt;/div&gt;&lt;/div&gt;&lt;/div&gt;&lt;/div&gt;</v>
      </c>
    </row>
    <row r="1792" spans="1:22" ht="75" x14ac:dyDescent="0.25">
      <c r="A1792" t="str">
        <f>IF(AND(MOD(ROW(A1787)-1,3)=0,INDEX(artwork.xlsx!G:G,QUOTIENT(ROW(A1787)-1,3)+2)&lt;&gt;""),"/* "&amp;INDEX(artwork.xlsx!G:G,QUOTIENT(ROW(A1787)-1,3)+2)&amp;" */","  ")&amp;
IF(AND(INDEX(artwork.xlsx!F:F,QUOTIENT(ROW(A1787)-1,3)+2)&lt;&gt;""),"/* "&amp;INDEX(artwork.xlsx!F:F,QUOTIENT(ROW(A1787)-1,3)+2)&amp;" */","  ")&amp;IF(AND(ISERROR(MATCH("},",B1792:B$5003,0)), ISERROR(MATCH("    ];",$A$5:A1791,0))),"];","")</f>
        <v xml:space="preserve">  /* landscape */</v>
      </c>
      <c r="B1792" t="str">
        <f t="shared" si="60"/>
        <v/>
      </c>
      <c r="C1792" s="18" t="str">
        <f>IF(AND(MOD(ROW(A1787)-1,3)=0, INDEX(artwork.xlsx!J:J,QUOTIENT(ROW(A1787)-1,3)+2)&lt;&gt;""),
     artwork.xlsx!$H$1&amp;": """ &amp;SUBSTITUTE(INDEX(artwork.xlsx!H:H,QUOTIENT(ROW(A1787)-1,3)+2)," ","") &amp;""",  " &amp;
     artwork.xlsx!$J$1&amp; ": """ &amp; INDEX(artwork.xlsx!J:J,QUOTIENT(ROW(A1787)-1,3)+2) &amp;""",  " &amp;
     artwork.xlsx!$L$1&amp; ": """ &amp; SUBSTITUTE(IF(LEFT(INDEX(artwork.xlsx!L:L,QUOTIENT(ROW(A1787)-1,3)+2),4)="http","",artwork.xlsx!$M$1) &amp; INDEX(artwork.xlsx!L:L,QUOTIENT(ROW(A1787)-1,3)+2),artwork.xlsx!$N$1,"") &amp; """,",
 IF(AND(MOD(ROW(A1787)-1,3)=1,INDEX(artwork.xlsx!J:J,QUOTIENT(ROW(A1787)-1,3)+2)&lt;&gt;""),
SUBSTITUTE(    artwork.xlsx!$K$1&amp;": '\\n" &amp;
SUBSTITUTE(SUBSTITUTE(SUBSTITUTE(SUBSTITUTE(SUBSTITUTE(INDEX(artwork.xlsx!K:K,QUOTIENT(ROW(A1787)-1,3)+2),"'","\'"),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IF(MOD(ROW(A1787)-1,3)=2,"","")))</f>
        <v>text_html: '\
&lt;div class="landscape-text" style="top:0px;"&gt;&lt;div style="position:relative; top:8px;"&gt;&lt;div style="line-height:22px;"&gt;\
&lt;div style="display:inline;"&gt;&lt;div style="display:inline; font-size:22px;"&gt;Vous pouvez défausser un Trésor&lt;/div&gt;&lt;/div&gt;&lt;br&gt;\
&lt;div style="display:inline;"&gt;&lt;div style="display:inline; font-size:22px;"&gt;pour recevoir un exemplaire de cette carte.&lt;/div&gt;&lt;/div&gt;&lt;br&gt;\
&lt;/div&gt;&lt;/div&gt;&lt;/div&gt;'</v>
      </c>
      <c r="K1792" t="s">
        <v>2402</v>
      </c>
      <c r="U1792" t="e">
        <f t="shared" si="61"/>
        <v>#VALUE!</v>
      </c>
      <c r="V1792" t="e">
        <f t="shared" si="62"/>
        <v>#VALUE!</v>
      </c>
    </row>
    <row r="1793" spans="1:22" x14ac:dyDescent="0.25">
      <c r="A1793" t="str">
        <f>IF(AND(MOD(ROW(A1788)-1,3)=0,INDEX(artwork.xlsx!G:G,QUOTIENT(ROW(A1788)-1,3)+2)&lt;&gt;""),"/* "&amp;INDEX(artwork.xlsx!G:G,QUOTIENT(ROW(A1788)-1,3)+2)&amp;" */","  ")&amp;
IF(AND(INDEX(artwork.xlsx!F:F,QUOTIENT(ROW(A1788)-1,3)+2)&lt;&gt;""),"/* "&amp;INDEX(artwork.xlsx!F:F,QUOTIENT(ROW(A1788)-1,3)+2)&amp;" */","  ")&amp;IF(AND(ISERROR(MATCH("},",B1793:B$5003,0)), ISERROR(MATCH("    ];",$A$5:A1789,0))),"];","")</f>
        <v xml:space="preserve">  /* landscape */</v>
      </c>
      <c r="B1793" t="str">
        <f t="shared" si="60"/>
        <v>},</v>
      </c>
      <c r="C1793" s="18" t="str">
        <f>IF(AND(MOD(ROW(A1788)-1,3)=0, INDEX(artwork.xlsx!J:J,QUOTIENT(ROW(A1788)-1,3)+2)&lt;&gt;""),
     artwork.xlsx!$H$1&amp;": """ &amp;SUBSTITUTE(INDEX(artwork.xlsx!H:H,QUOTIENT(ROW(A1788)-1,3)+2)," ","") &amp;""",  " &amp;
     artwork.xlsx!$J$1&amp; ": """ &amp; INDEX(artwork.xlsx!J:J,QUOTIENT(ROW(A1788)-1,3)+2) &amp;""",  " &amp;
     artwork.xlsx!$L$1&amp; ": """ &amp; SUBSTITUTE(IF(LEFT(INDEX(artwork.xlsx!L:L,QUOTIENT(ROW(A1788)-1,3)+2),4)="http","",artwork.xlsx!$M$1) &amp; INDEX(artwork.xlsx!L:L,QUOTIENT(ROW(A1788)-1,3)+2),artwork.xlsx!$N$1,"") &amp; """,",
 IF(AND(MOD(ROW(A1788)-1,3)=1,INDEX(artwork.xlsx!J:J,QUOTIENT(ROW(A1788)-1,3)+2)&lt;&gt;""),
SUBSTITUTE(    artwork.xlsx!$K$1&amp;": '\\n" &amp;
SUBSTITUTE(SUBSTITUTE(SUBSTITUTE(SUBSTITUTE(SUBSTITUTE(INDEX(artwork.xlsx!K:K,QUOTIENT(ROW(A1788)-1,3)+2),"'","\'"),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IF(MOD(ROW(A1788)-1,3)=2,"","")))</f>
        <v/>
      </c>
      <c r="J1793" t="s">
        <v>2088</v>
      </c>
      <c r="U1793" t="e">
        <f t="shared" si="61"/>
        <v>#VALUE!</v>
      </c>
      <c r="V1793" t="str">
        <f t="shared" si="62"/>
        <v>esquirrel",  frenchName: "Voie de l'écureuil",  artwork: "http://wiki.dominionstrategy.com/images/2/27/Way_of_the_SquirrelArt.jpg"</v>
      </c>
    </row>
    <row r="1794" spans="1:22" x14ac:dyDescent="0.25">
      <c r="A1794" t="str">
        <f>IF(AND(MOD(ROW(A1789)-1,3)=0,INDEX(artwork.xlsx!G:G,QUOTIENT(ROW(A1789)-1,3)+2)&lt;&gt;""),"/* "&amp;INDEX(artwork.xlsx!G:G,QUOTIENT(ROW(A1789)-1,3)+2)&amp;" */","  ")&amp;
IF(AND(INDEX(artwork.xlsx!F:F,QUOTIENT(ROW(A1789)-1,3)+2)&lt;&gt;""),"/* "&amp;INDEX(artwork.xlsx!F:F,QUOTIENT(ROW(A1789)-1,3)+2)&amp;" */","  ")&amp;IF(AND(ISERROR(MATCH("},",B1794:B$5003,0)), ISERROR(MATCH("    ];",$A$5:A1790,0))),"];","")</f>
        <v xml:space="preserve">  /* landscape */</v>
      </c>
      <c r="B1794" t="str">
        <f t="shared" si="60"/>
        <v>{</v>
      </c>
      <c r="C1794" s="18" t="str">
        <f>IF(AND(MOD(ROW(A1789)-1,3)=0, INDEX(artwork.xlsx!J:J,QUOTIENT(ROW(A1789)-1,3)+2)&lt;&gt;""),
     artwork.xlsx!$H$1&amp;": """ &amp;SUBSTITUTE(INDEX(artwork.xlsx!H:H,QUOTIENT(ROW(A1789)-1,3)+2)," ","") &amp;""",  " &amp;
     artwork.xlsx!$J$1&amp; ": """ &amp; INDEX(artwork.xlsx!J:J,QUOTIENT(ROW(A1789)-1,3)+2) &amp;""",  " &amp;
     artwork.xlsx!$L$1&amp; ": """ &amp; SUBSTITUTE(IF(LEFT(INDEX(artwork.xlsx!L:L,QUOTIENT(ROW(A1789)-1,3)+2),4)="http","",artwork.xlsx!$M$1) &amp; INDEX(artwork.xlsx!L:L,QUOTIENT(ROW(A1789)-1,3)+2),artwork.xlsx!$N$1,"") &amp; """,",
 IF(AND(MOD(ROW(A1789)-1,3)=1,INDEX(artwork.xlsx!J:J,QUOTIENT(ROW(A1789)-1,3)+2)&lt;&gt;""),
SUBSTITUTE(    artwork.xlsx!$K$1&amp;": '\\n" &amp;
SUBSTITUTE(SUBSTITUTE(SUBSTITUTE(SUBSTITUTE(SUBSTITUTE(INDEX(artwork.xlsx!K:K,QUOTIENT(ROW(A1789)-1,3)+2),"'","\'"),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IF(MOD(ROW(A1789)-1,3)=2,"","")))</f>
        <v>id: "wayoftheseal",  frenchName: "Voie du phoque",  artwork: "http://wiki.dominionstrategy.com/images/2/28/Way_of_the_SealArt.jpg",</v>
      </c>
      <c r="J1794" t="s">
        <v>1679</v>
      </c>
      <c r="K1794" t="s">
        <v>2403</v>
      </c>
      <c r="U1794" t="str">
        <f t="shared" si="61"/>
        <v>wayofthesquirrel</v>
      </c>
      <c r="V1794" t="str">
        <f t="shared" si="62"/>
        <v>&lt;div class="landscape-text" style="top:14px;"&gt;&lt;div style="position:relative; top:5px;"&gt;&lt;div style="line-height:22px;"&gt;&lt;div style="display:inline;"&gt;&lt;div style="display:inline; font-size:22px;"&gt;&lt;div style="display: inline; font-weight: bold;"&gt;+2 Cartes&lt;/div&gt; à la fin de ce tour.&lt;/div&gt;&lt;/div&gt;&lt;br&gt;&lt;/div&gt;&lt;/div&gt;&lt;/div&gt;</v>
      </c>
    </row>
    <row r="1795" spans="1:22" ht="150" x14ac:dyDescent="0.25">
      <c r="A1795" t="str">
        <f>IF(AND(MOD(ROW(A1790)-1,3)=0,INDEX(artwork.xlsx!G:G,QUOTIENT(ROW(A1790)-1,3)+2)&lt;&gt;""),"/* "&amp;INDEX(artwork.xlsx!G:G,QUOTIENT(ROW(A1790)-1,3)+2)&amp;" */","  ")&amp;
IF(AND(INDEX(artwork.xlsx!F:F,QUOTIENT(ROW(A1790)-1,3)+2)&lt;&gt;""),"/* "&amp;INDEX(artwork.xlsx!F:F,QUOTIENT(ROW(A1790)-1,3)+2)&amp;" */","  ")&amp;IF(AND(ISERROR(MATCH("},",B1795:B$5003,0)), ISERROR(MATCH("    ];",$A$5:A1794,0))),"];","")</f>
        <v xml:space="preserve">  /* landscape */</v>
      </c>
      <c r="B1795" t="str">
        <f t="shared" si="60"/>
        <v/>
      </c>
      <c r="C1795" s="18" t="str">
        <f>IF(AND(MOD(ROW(A1790)-1,3)=0, INDEX(artwork.xlsx!J:J,QUOTIENT(ROW(A1790)-1,3)+2)&lt;&gt;""),
     artwork.xlsx!$H$1&amp;": """ &amp;SUBSTITUTE(INDEX(artwork.xlsx!H:H,QUOTIENT(ROW(A1790)-1,3)+2)," ","") &amp;""",  " &amp;
     artwork.xlsx!$J$1&amp; ": """ &amp; INDEX(artwork.xlsx!J:J,QUOTIENT(ROW(A1790)-1,3)+2) &amp;""",  " &amp;
     artwork.xlsx!$L$1&amp; ": """ &amp; SUBSTITUTE(IF(LEFT(INDEX(artwork.xlsx!L:L,QUOTIENT(ROW(A1790)-1,3)+2),4)="http","",artwork.xlsx!$M$1) &amp; INDEX(artwork.xlsx!L:L,QUOTIENT(ROW(A1790)-1,3)+2),artwork.xlsx!$N$1,"") &amp; """,",
 IF(AND(MOD(ROW(A1790)-1,3)=1,INDEX(artwork.xlsx!J:J,QUOTIENT(ROW(A1790)-1,3)+2)&lt;&gt;""),
SUBSTITUTE(    artwork.xlsx!$K$1&amp;": '\\n" &amp;
SUBSTITUTE(SUBSTITUTE(SUBSTITUTE(SUBSTITUTE(SUBSTITUTE(INDEX(artwork.xlsx!K:K,QUOTIENT(ROW(A1790)-1,3)+2),"'","\'"),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IF(MOD(ROW(A1790)-1,3)=2,"","")))</f>
        <v>text_html: '\
&lt;div class="landscape-text" style="top:0px;"&gt;&lt;div style="position:relative; top:3px;"&gt;&lt;div style="font-weight: bold;"&gt;&lt;div style="line-height:20px;"&gt;\
&lt;div style="display:inline;"&gt;&lt;div style="display:inline; font-size:20px;"&gt;+      &lt;/div&gt;&lt;/div&gt;&lt;br&gt;\
&lt;/div&gt;&lt;/div&gt;&lt;/div&gt;\
&lt;div class="card-text-coin-icon" style="transform:scale(0.2); top:3px; display: inline;left:212px;"&gt;\
&lt;div class="card-text-coin-text-container" style="display:inline;"&gt;\
&lt;div class="card-text-coin-text" style="color: black; display:inline; top:8px;"&gt;1&lt;/div&gt;&lt;/div&gt;&lt;/div&gt;&lt;div style="position:relative; top:0px;"&gt;&lt;div style="line-height:20px;"&gt;\
&lt;div style="display:inline;"&gt;&lt;div style="display:inline; font-size:20px;"&gt;À ce tour, quand vous recevez une carte,&lt;/div&gt;&lt;/div&gt;&lt;br&gt;\
&lt;div style="display:inline;"&gt;&lt;div style="display:inline; font-size:20px;"&gt;vous pouvez la placer sur votre pioche.&lt;/div&gt;&lt;/div&gt;&lt;br&gt;\
&lt;/div&gt;&lt;/div&gt;&lt;/div&gt;'</v>
      </c>
      <c r="K1795" t="s">
        <v>2404</v>
      </c>
      <c r="U1795" t="e">
        <f t="shared" si="61"/>
        <v>#VALUE!</v>
      </c>
      <c r="V1795" t="e">
        <f t="shared" si="62"/>
        <v>#VALUE!</v>
      </c>
    </row>
    <row r="1796" spans="1:22" x14ac:dyDescent="0.25">
      <c r="A1796" t="str">
        <f>IF(AND(MOD(ROW(A1791)-1,3)=0,INDEX(artwork.xlsx!G:G,QUOTIENT(ROW(A1791)-1,3)+2)&lt;&gt;""),"/* "&amp;INDEX(artwork.xlsx!G:G,QUOTIENT(ROW(A1791)-1,3)+2)&amp;" */","  ")&amp;
IF(AND(INDEX(artwork.xlsx!F:F,QUOTIENT(ROW(A1791)-1,3)+2)&lt;&gt;""),"/* "&amp;INDEX(artwork.xlsx!F:F,QUOTIENT(ROW(A1791)-1,3)+2)&amp;" */","  ")&amp;IF(AND(ISERROR(MATCH("},",B1796:B$5003,0)), ISERROR(MATCH("    ];",$A$5:A1792,0))),"];","")</f>
        <v xml:space="preserve">  /* landscape */</v>
      </c>
      <c r="B1796" t="str">
        <f t="shared" si="60"/>
        <v>},</v>
      </c>
      <c r="C1796" s="18" t="str">
        <f>IF(AND(MOD(ROW(A1791)-1,3)=0, INDEX(artwork.xlsx!J:J,QUOTIENT(ROW(A1791)-1,3)+2)&lt;&gt;""),
     artwork.xlsx!$H$1&amp;": """ &amp;SUBSTITUTE(INDEX(artwork.xlsx!H:H,QUOTIENT(ROW(A1791)-1,3)+2)," ","") &amp;""",  " &amp;
     artwork.xlsx!$J$1&amp; ": """ &amp; INDEX(artwork.xlsx!J:J,QUOTIENT(ROW(A1791)-1,3)+2) &amp;""",  " &amp;
     artwork.xlsx!$L$1&amp; ": """ &amp; SUBSTITUTE(IF(LEFT(INDEX(artwork.xlsx!L:L,QUOTIENT(ROW(A1791)-1,3)+2),4)="http","",artwork.xlsx!$M$1) &amp; INDEX(artwork.xlsx!L:L,QUOTIENT(ROW(A1791)-1,3)+2),artwork.xlsx!$N$1,"") &amp; """,",
 IF(AND(MOD(ROW(A1791)-1,3)=1,INDEX(artwork.xlsx!J:J,QUOTIENT(ROW(A1791)-1,3)+2)&lt;&gt;""),
SUBSTITUTE(    artwork.xlsx!$K$1&amp;": '\\n" &amp;
SUBSTITUTE(SUBSTITUTE(SUBSTITUTE(SUBSTITUTE(SUBSTITUTE(INDEX(artwork.xlsx!K:K,QUOTIENT(ROW(A1791)-1,3)+2),"'","\'"),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IF(MOD(ROW(A1791)-1,3)=2,"","")))</f>
        <v/>
      </c>
      <c r="J1796" t="s">
        <v>2088</v>
      </c>
      <c r="U1796" t="e">
        <f t="shared" si="61"/>
        <v>#VALUE!</v>
      </c>
      <c r="V1796" t="str">
        <f t="shared" si="62"/>
        <v>eturtle",  frenchName: "Voie de la tortue",  artwork: "http://wiki.dominionstrategy.com/images/3/31/Way_of_the_TurtleArt.jpg"</v>
      </c>
    </row>
    <row r="1797" spans="1:22" x14ac:dyDescent="0.25">
      <c r="A1797" t="str">
        <f>IF(AND(MOD(ROW(A1792)-1,3)=0,INDEX(artwork.xlsx!G:G,QUOTIENT(ROW(A1792)-1,3)+2)&lt;&gt;""),"/* "&amp;INDEX(artwork.xlsx!G:G,QUOTIENT(ROW(A1792)-1,3)+2)&amp;" */","  ")&amp;
IF(AND(INDEX(artwork.xlsx!F:F,QUOTIENT(ROW(A1792)-1,3)+2)&lt;&gt;""),"/* "&amp;INDEX(artwork.xlsx!F:F,QUOTIENT(ROW(A1792)-1,3)+2)&amp;" */","  ")&amp;IF(AND(ISERROR(MATCH("},",B1797:B$5003,0)), ISERROR(MATCH("    ];",$A$5:A1793,0))),"];","")</f>
        <v xml:space="preserve">  /* landscape */</v>
      </c>
      <c r="B1797" t="str">
        <f t="shared" si="60"/>
        <v>{</v>
      </c>
      <c r="C1797" s="18" t="str">
        <f>IF(AND(MOD(ROW(A1792)-1,3)=0, INDEX(artwork.xlsx!J:J,QUOTIENT(ROW(A1792)-1,3)+2)&lt;&gt;""),
     artwork.xlsx!$H$1&amp;": """ &amp;SUBSTITUTE(INDEX(artwork.xlsx!H:H,QUOTIENT(ROW(A1792)-1,3)+2)," ","") &amp;""",  " &amp;
     artwork.xlsx!$J$1&amp; ": """ &amp; INDEX(artwork.xlsx!J:J,QUOTIENT(ROW(A1792)-1,3)+2) &amp;""",  " &amp;
     artwork.xlsx!$L$1&amp; ": """ &amp; SUBSTITUTE(IF(LEFT(INDEX(artwork.xlsx!L:L,QUOTIENT(ROW(A1792)-1,3)+2),4)="http","",artwork.xlsx!$M$1) &amp; INDEX(artwork.xlsx!L:L,QUOTIENT(ROW(A1792)-1,3)+2),artwork.xlsx!$N$1,"") &amp; """,",
 IF(AND(MOD(ROW(A1792)-1,3)=1,INDEX(artwork.xlsx!J:J,QUOTIENT(ROW(A1792)-1,3)+2)&lt;&gt;""),
SUBSTITUTE(    artwork.xlsx!$K$1&amp;": '\\n" &amp;
SUBSTITUTE(SUBSTITUTE(SUBSTITUTE(SUBSTITUTE(SUBSTITUTE(INDEX(artwork.xlsx!K:K,QUOTIENT(ROW(A1792)-1,3)+2),"'","\'"),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IF(MOD(ROW(A1792)-1,3)=2,"","")))</f>
        <v>id: "wayofthesheep",  frenchName: "Voie du mouton",  artwork: "http://wiki.dominionstrategy.com/images/d/d4/Way_of_the_SheepArt.jpg",</v>
      </c>
      <c r="J1797" t="s">
        <v>1679</v>
      </c>
      <c r="K1797" t="s">
        <v>2405</v>
      </c>
      <c r="U1797" t="str">
        <f t="shared" si="61"/>
        <v>wayoftheturtle</v>
      </c>
      <c r="V1797" t="str">
        <f t="shared" si="62"/>
        <v>&lt;div class="landscape-text" style="top:0px;"&gt;&lt;div style="position:relative; top:8px;"&gt;&lt;div style="line-height:22px;"&gt;&lt;div style="display:inline;"&gt;&lt;div style="display:inline; font-size:22px;"&gt;Mettez cette carte de côté. Dans ce cas,&lt;/div&gt;&lt;/div&gt;&lt;br&gt;&lt;div style="display:inline;"&gt;&lt;div style="display:inline; font-size:22px;"&gt;jouez-la au début de votre prochain tour.&lt;/div&gt;&lt;/div&gt;&lt;br&gt;&lt;/div&gt;&lt;/div&gt;&lt;/div&gt;</v>
      </c>
    </row>
    <row r="1798" spans="1:22" ht="105" x14ac:dyDescent="0.25">
      <c r="A1798" t="str">
        <f>IF(AND(MOD(ROW(A1793)-1,3)=0,INDEX(artwork.xlsx!G:G,QUOTIENT(ROW(A1793)-1,3)+2)&lt;&gt;""),"/* "&amp;INDEX(artwork.xlsx!G:G,QUOTIENT(ROW(A1793)-1,3)+2)&amp;" */","  ")&amp;
IF(AND(INDEX(artwork.xlsx!F:F,QUOTIENT(ROW(A1793)-1,3)+2)&lt;&gt;""),"/* "&amp;INDEX(artwork.xlsx!F:F,QUOTIENT(ROW(A1793)-1,3)+2)&amp;" */","  ")&amp;IF(AND(ISERROR(MATCH("},",B1798:B$5003,0)), ISERROR(MATCH("    ];",$A$5:A1797,0))),"];","")</f>
        <v xml:space="preserve">  /* landscape */</v>
      </c>
      <c r="B1798" t="str">
        <f t="shared" si="60"/>
        <v/>
      </c>
      <c r="C1798" s="18" t="str">
        <f>IF(AND(MOD(ROW(A1793)-1,3)=0, INDEX(artwork.xlsx!J:J,QUOTIENT(ROW(A1793)-1,3)+2)&lt;&gt;""),
     artwork.xlsx!$H$1&amp;": """ &amp;SUBSTITUTE(INDEX(artwork.xlsx!H:H,QUOTIENT(ROW(A1793)-1,3)+2)," ","") &amp;""",  " &amp;
     artwork.xlsx!$J$1&amp; ": """ &amp; INDEX(artwork.xlsx!J:J,QUOTIENT(ROW(A1793)-1,3)+2) &amp;""",  " &amp;
     artwork.xlsx!$L$1&amp; ": """ &amp; SUBSTITUTE(IF(LEFT(INDEX(artwork.xlsx!L:L,QUOTIENT(ROW(A1793)-1,3)+2),4)="http","",artwork.xlsx!$M$1) &amp; INDEX(artwork.xlsx!L:L,QUOTIENT(ROW(A1793)-1,3)+2),artwork.xlsx!$N$1,"") &amp; """,",
 IF(AND(MOD(ROW(A1793)-1,3)=1,INDEX(artwork.xlsx!J:J,QUOTIENT(ROW(A1793)-1,3)+2)&lt;&gt;""),
SUBSTITUTE(    artwork.xlsx!$K$1&amp;": '\\n" &amp;
SUBSTITUTE(SUBSTITUTE(SUBSTITUTE(SUBSTITUTE(SUBSTITUTE(INDEX(artwork.xlsx!K:K,QUOTIENT(ROW(A1793)-1,3)+2),"'","\'"),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IF(MOD(ROW(A1793)-1,3)=2,"","")))</f>
        <v>text_html: '\
&lt;div class="landscape-text" style="top:14px;"&gt;&lt;div style="position:relative; top:5px;"&gt;&lt;div style="font-weight: bold;"&gt;&lt;div style="line-height:22px;"&gt;\
&lt;div style="display:inline;"&gt;&lt;div style="display:inline; font-size:22px;"&gt;+      &lt;/div&gt;&lt;/div&gt;&lt;br&gt;\
&lt;/div&gt;&lt;/div&gt;&lt;/div&gt;\
&lt;div class="card-text-coin-icon" style="transform:scale(0.2); top:5px; display: inline;left:212px;"&gt;\
&lt;div class="card-text-coin-text-container" style="display:inline;"&gt;\
&lt;div class="card-text-coin-text" style="color: black; display:inline; top:8px;"&gt;2&lt;/div&gt;&lt;/div&gt;&lt;/div&gt;&lt;/div&gt;'</v>
      </c>
      <c r="K1798" t="s">
        <v>2406</v>
      </c>
      <c r="U1798" t="e">
        <f t="shared" si="61"/>
        <v>#VALUE!</v>
      </c>
      <c r="V1798" t="e">
        <f t="shared" si="62"/>
        <v>#VALUE!</v>
      </c>
    </row>
    <row r="1799" spans="1:22" x14ac:dyDescent="0.25">
      <c r="A1799" t="str">
        <f>IF(AND(MOD(ROW(A1794)-1,3)=0,INDEX(artwork.xlsx!G:G,QUOTIENT(ROW(A1794)-1,3)+2)&lt;&gt;""),"/* "&amp;INDEX(artwork.xlsx!G:G,QUOTIENT(ROW(A1794)-1,3)+2)&amp;" */","  ")&amp;
IF(AND(INDEX(artwork.xlsx!F:F,QUOTIENT(ROW(A1794)-1,3)+2)&lt;&gt;""),"/* "&amp;INDEX(artwork.xlsx!F:F,QUOTIENT(ROW(A1794)-1,3)+2)&amp;" */","  ")&amp;IF(AND(ISERROR(MATCH("},",B1799:B$5003,0)), ISERROR(MATCH("    ];",$A$5:A1795,0))),"];","")</f>
        <v xml:space="preserve">  /* landscape */</v>
      </c>
      <c r="B1799" t="str">
        <f t="shared" si="60"/>
        <v>},</v>
      </c>
      <c r="C1799" s="18" t="str">
        <f>IF(AND(MOD(ROW(A1794)-1,3)=0, INDEX(artwork.xlsx!J:J,QUOTIENT(ROW(A1794)-1,3)+2)&lt;&gt;""),
     artwork.xlsx!$H$1&amp;": """ &amp;SUBSTITUTE(INDEX(artwork.xlsx!H:H,QUOTIENT(ROW(A1794)-1,3)+2)," ","") &amp;""",  " &amp;
     artwork.xlsx!$J$1&amp; ": """ &amp; INDEX(artwork.xlsx!J:J,QUOTIENT(ROW(A1794)-1,3)+2) &amp;""",  " &amp;
     artwork.xlsx!$L$1&amp; ": """ &amp; SUBSTITUTE(IF(LEFT(INDEX(artwork.xlsx!L:L,QUOTIENT(ROW(A1794)-1,3)+2),4)="http","",artwork.xlsx!$M$1) &amp; INDEX(artwork.xlsx!L:L,QUOTIENT(ROW(A1794)-1,3)+2),artwork.xlsx!$N$1,"") &amp; """,",
 IF(AND(MOD(ROW(A1794)-1,3)=1,INDEX(artwork.xlsx!J:J,QUOTIENT(ROW(A1794)-1,3)+2)&lt;&gt;""),
SUBSTITUTE(    artwork.xlsx!$K$1&amp;": '\\n" &amp;
SUBSTITUTE(SUBSTITUTE(SUBSTITUTE(SUBSTITUTE(SUBSTITUTE(INDEX(artwork.xlsx!K:K,QUOTIENT(ROW(A1794)-1,3)+2),"'","\'"),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IF(MOD(ROW(A1794)-1,3)=2,"","")))</f>
        <v/>
      </c>
      <c r="J1799" t="s">
        <v>2088</v>
      </c>
      <c r="U1799" t="e">
        <f t="shared" si="61"/>
        <v>#VALUE!</v>
      </c>
      <c r="V1799" t="str">
        <f t="shared" si="62"/>
        <v>eworm",  frenchName: "Voie du ver",  artwork: "http://wiki.dominionstrategy.com/images/e/e9/Way_of_the_WormArt.jpg"</v>
      </c>
    </row>
    <row r="1800" spans="1:22" x14ac:dyDescent="0.25">
      <c r="A1800" t="str">
        <f>IF(AND(MOD(ROW(A1795)-1,3)=0,INDEX(artwork.xlsx!G:G,QUOTIENT(ROW(A1795)-1,3)+2)&lt;&gt;""),"/* "&amp;INDEX(artwork.xlsx!G:G,QUOTIENT(ROW(A1795)-1,3)+2)&amp;" */","  ")&amp;
IF(AND(INDEX(artwork.xlsx!F:F,QUOTIENT(ROW(A1795)-1,3)+2)&lt;&gt;""),"/* "&amp;INDEX(artwork.xlsx!F:F,QUOTIENT(ROW(A1795)-1,3)+2)&amp;" */","  ")&amp;IF(AND(ISERROR(MATCH("},",B1800:B$5003,0)), ISERROR(MATCH("    ];",$A$5:A1796,0))),"];","")</f>
        <v xml:space="preserve">  /* landscape */</v>
      </c>
      <c r="B1800" t="str">
        <f t="shared" si="60"/>
        <v>{</v>
      </c>
      <c r="C1800" s="18" t="str">
        <f>IF(AND(MOD(ROW(A1795)-1,3)=0, INDEX(artwork.xlsx!J:J,QUOTIENT(ROW(A1795)-1,3)+2)&lt;&gt;""),
     artwork.xlsx!$H$1&amp;": """ &amp;SUBSTITUTE(INDEX(artwork.xlsx!H:H,QUOTIENT(ROW(A1795)-1,3)+2)," ","") &amp;""",  " &amp;
     artwork.xlsx!$J$1&amp; ": """ &amp; INDEX(artwork.xlsx!J:J,QUOTIENT(ROW(A1795)-1,3)+2) &amp;""",  " &amp;
     artwork.xlsx!$L$1&amp; ": """ &amp; SUBSTITUTE(IF(LEFT(INDEX(artwork.xlsx!L:L,QUOTIENT(ROW(A1795)-1,3)+2),4)="http","",artwork.xlsx!$M$1) &amp; INDEX(artwork.xlsx!L:L,QUOTIENT(ROW(A1795)-1,3)+2),artwork.xlsx!$N$1,"") &amp; """,",
 IF(AND(MOD(ROW(A1795)-1,3)=1,INDEX(artwork.xlsx!J:J,QUOTIENT(ROW(A1795)-1,3)+2)&lt;&gt;""),
SUBSTITUTE(    artwork.xlsx!$K$1&amp;": '\\n" &amp;
SUBSTITUTE(SUBSTITUTE(SUBSTITUTE(SUBSTITUTE(SUBSTITUTE(INDEX(artwork.xlsx!K:K,QUOTIENT(ROW(A1795)-1,3)+2),"'","\'"),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IF(MOD(ROW(A1795)-1,3)=2,"","")))</f>
        <v>id: "wayofthesquirrel",  frenchName: "Voie de l'écureuil",  artwork: "http://wiki.dominionstrategy.com/images/2/27/Way_of_the_SquirrelArt.jpg",</v>
      </c>
      <c r="J1800" t="s">
        <v>1679</v>
      </c>
      <c r="K1800" t="s">
        <v>2407</v>
      </c>
      <c r="U1800" t="str">
        <f t="shared" si="61"/>
        <v>wayoftheworm</v>
      </c>
      <c r="V1800" t="str">
        <f t="shared" si="62"/>
        <v>&lt;div class="landscape-text" style="top:14px;"&gt;&lt;div style="position:relative; top:5px;"&gt;&lt;div style="line-height:22px;"&gt;&lt;div style="display:inline;"&gt;&lt;div style="display:inline; font-size:22px;"&gt;Exilez un Domaine de la Réserve.&lt;/div&gt;&lt;/div&gt;&lt;br&gt;&lt;/div&gt;&lt;/div&gt;&lt;/div&gt;</v>
      </c>
    </row>
    <row r="1801" spans="1:22" ht="60" x14ac:dyDescent="0.25">
      <c r="A1801" t="str">
        <f>IF(AND(MOD(ROW(A1796)-1,3)=0,INDEX(artwork.xlsx!G:G,QUOTIENT(ROW(A1796)-1,3)+2)&lt;&gt;""),"/* "&amp;INDEX(artwork.xlsx!G:G,QUOTIENT(ROW(A1796)-1,3)+2)&amp;" */","  ")&amp;
IF(AND(INDEX(artwork.xlsx!F:F,QUOTIENT(ROW(A1796)-1,3)+2)&lt;&gt;""),"/* "&amp;INDEX(artwork.xlsx!F:F,QUOTIENT(ROW(A1796)-1,3)+2)&amp;" */","  ")&amp;IF(AND(ISERROR(MATCH("},",B1801:B$5003,0)), ISERROR(MATCH("    ];",$A$5:A1800,0))),"];","")</f>
        <v xml:space="preserve">  /* landscape */</v>
      </c>
      <c r="B1801" t="str">
        <f t="shared" si="60"/>
        <v/>
      </c>
      <c r="C1801" s="18" t="str">
        <f>IF(AND(MOD(ROW(A1796)-1,3)=0, INDEX(artwork.xlsx!J:J,QUOTIENT(ROW(A1796)-1,3)+2)&lt;&gt;""),
     artwork.xlsx!$H$1&amp;": """ &amp;SUBSTITUTE(INDEX(artwork.xlsx!H:H,QUOTIENT(ROW(A1796)-1,3)+2)," ","") &amp;""",  " &amp;
     artwork.xlsx!$J$1&amp; ": """ &amp; INDEX(artwork.xlsx!J:J,QUOTIENT(ROW(A1796)-1,3)+2) &amp;""",  " &amp;
     artwork.xlsx!$L$1&amp; ": """ &amp; SUBSTITUTE(IF(LEFT(INDEX(artwork.xlsx!L:L,QUOTIENT(ROW(A1796)-1,3)+2),4)="http","",artwork.xlsx!$M$1) &amp; INDEX(artwork.xlsx!L:L,QUOTIENT(ROW(A1796)-1,3)+2),artwork.xlsx!$N$1,"") &amp; """,",
 IF(AND(MOD(ROW(A1796)-1,3)=1,INDEX(artwork.xlsx!J:J,QUOTIENT(ROW(A1796)-1,3)+2)&lt;&gt;""),
SUBSTITUTE(    artwork.xlsx!$K$1&amp;": '\\n" &amp;
SUBSTITUTE(SUBSTITUTE(SUBSTITUTE(SUBSTITUTE(SUBSTITUTE(INDEX(artwork.xlsx!K:K,QUOTIENT(ROW(A1796)-1,3)+2),"'","\'"),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IF(MOD(ROW(A1796)-1,3)=2,"","")))</f>
        <v>text_html: '\
&lt;div class="landscape-text" style="top:14px;"&gt;&lt;div style="position:relative; top:5px;"&gt;&lt;div style="line-height:22px;"&gt;\
&lt;div style="display:inline;"&gt;&lt;div style="display:inline; font-size:22px;"&gt;&lt;div style="display: inline; font-weight: bold;"&gt;+2 Cartes&lt;/div&gt; à la fin de ce tour.&lt;/div&gt;&lt;/div&gt;&lt;br&gt;\
&lt;/div&gt;&lt;/div&gt;&lt;/div&gt;'</v>
      </c>
      <c r="K1801" t="s">
        <v>2408</v>
      </c>
      <c r="U1801" t="e">
        <f t="shared" si="61"/>
        <v>#VALUE!</v>
      </c>
      <c r="V1801" t="e">
        <f t="shared" si="62"/>
        <v>#VALUE!</v>
      </c>
    </row>
    <row r="1802" spans="1:22" x14ac:dyDescent="0.25">
      <c r="A1802" t="str">
        <f>IF(AND(MOD(ROW(A1797)-1,3)=0,INDEX(artwork.xlsx!G:G,QUOTIENT(ROW(A1797)-1,3)+2)&lt;&gt;""),"/* "&amp;INDEX(artwork.xlsx!G:G,QUOTIENT(ROW(A1797)-1,3)+2)&amp;" */","  ")&amp;
IF(AND(INDEX(artwork.xlsx!F:F,QUOTIENT(ROW(A1797)-1,3)+2)&lt;&gt;""),"/* "&amp;INDEX(artwork.xlsx!F:F,QUOTIENT(ROW(A1797)-1,3)+2)&amp;" */","  ")&amp;IF(AND(ISERROR(MATCH("},",B1802:B$5003,0)), ISERROR(MATCH("    ];",$A$5:A1798,0))),"];","")</f>
        <v xml:space="preserve">  /* landscape */</v>
      </c>
      <c r="B1802" t="str">
        <f t="shared" si="60"/>
        <v>},</v>
      </c>
      <c r="C1802" s="18" t="str">
        <f>IF(AND(MOD(ROW(A1797)-1,3)=0, INDEX(artwork.xlsx!J:J,QUOTIENT(ROW(A1797)-1,3)+2)&lt;&gt;""),
     artwork.xlsx!$H$1&amp;": """ &amp;SUBSTITUTE(INDEX(artwork.xlsx!H:H,QUOTIENT(ROW(A1797)-1,3)+2)," ","") &amp;""",  " &amp;
     artwork.xlsx!$J$1&amp; ": """ &amp; INDEX(artwork.xlsx!J:J,QUOTIENT(ROW(A1797)-1,3)+2) &amp;""",  " &amp;
     artwork.xlsx!$L$1&amp; ": """ &amp; SUBSTITUTE(IF(LEFT(INDEX(artwork.xlsx!L:L,QUOTIENT(ROW(A1797)-1,3)+2),4)="http","",artwork.xlsx!$M$1) &amp; INDEX(artwork.xlsx!L:L,QUOTIENT(ROW(A1797)-1,3)+2),artwork.xlsx!$N$1,"") &amp; """,",
 IF(AND(MOD(ROW(A1797)-1,3)=1,INDEX(artwork.xlsx!J:J,QUOTIENT(ROW(A1797)-1,3)+2)&lt;&gt;""),
SUBSTITUTE(    artwork.xlsx!$K$1&amp;": '\\n" &amp;
SUBSTITUTE(SUBSTITUTE(SUBSTITUTE(SUBSTITUTE(SUBSTITUTE(INDEX(artwork.xlsx!K:K,QUOTIENT(ROW(A1797)-1,3)+2),"'","\'"),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IF(MOD(ROW(A1797)-1,3)=2,"","")))</f>
        <v/>
      </c>
      <c r="J1802" t="s">
        <v>2088</v>
      </c>
      <c r="U1802" t="e">
        <f t="shared" si="61"/>
        <v>#VALUE!</v>
      </c>
      <c r="V1802" t="str">
        <f t="shared" si="62"/>
        <v xml:space="preserve">  frenchName: "Retard",  artwork: "http://wiki.dominionstrategy.com/images/e/e0/DelayArt.jpg"</v>
      </c>
    </row>
    <row r="1803" spans="1:22" x14ac:dyDescent="0.25">
      <c r="A1803" t="str">
        <f>IF(AND(MOD(ROW(A1798)-1,3)=0,INDEX(artwork.xlsx!G:G,QUOTIENT(ROW(A1798)-1,3)+2)&lt;&gt;""),"/* "&amp;INDEX(artwork.xlsx!G:G,QUOTIENT(ROW(A1798)-1,3)+2)&amp;" */","  ")&amp;
IF(AND(INDEX(artwork.xlsx!F:F,QUOTIENT(ROW(A1798)-1,3)+2)&lt;&gt;""),"/* "&amp;INDEX(artwork.xlsx!F:F,QUOTIENT(ROW(A1798)-1,3)+2)&amp;" */","  ")&amp;IF(AND(ISERROR(MATCH("},",B1803:B$5003,0)), ISERROR(MATCH("    ];",$A$5:A1799,0))),"];","")</f>
        <v xml:space="preserve">  /* landscape */</v>
      </c>
      <c r="B1803" t="str">
        <f t="shared" si="60"/>
        <v>{</v>
      </c>
      <c r="C1803" s="18" t="str">
        <f>IF(AND(MOD(ROW(A1798)-1,3)=0, INDEX(artwork.xlsx!J:J,QUOTIENT(ROW(A1798)-1,3)+2)&lt;&gt;""),
     artwork.xlsx!$H$1&amp;": """ &amp;SUBSTITUTE(INDEX(artwork.xlsx!H:H,QUOTIENT(ROW(A1798)-1,3)+2)," ","") &amp;""",  " &amp;
     artwork.xlsx!$J$1&amp; ": """ &amp; INDEX(artwork.xlsx!J:J,QUOTIENT(ROW(A1798)-1,3)+2) &amp;""",  " &amp;
     artwork.xlsx!$L$1&amp; ": """ &amp; SUBSTITUTE(IF(LEFT(INDEX(artwork.xlsx!L:L,QUOTIENT(ROW(A1798)-1,3)+2),4)="http","",artwork.xlsx!$M$1) &amp; INDEX(artwork.xlsx!L:L,QUOTIENT(ROW(A1798)-1,3)+2),artwork.xlsx!$N$1,"") &amp; """,",
 IF(AND(MOD(ROW(A1798)-1,3)=1,INDEX(artwork.xlsx!J:J,QUOTIENT(ROW(A1798)-1,3)+2)&lt;&gt;""),
SUBSTITUTE(    artwork.xlsx!$K$1&amp;": '\\n" &amp;
SUBSTITUTE(SUBSTITUTE(SUBSTITUTE(SUBSTITUTE(SUBSTITUTE(INDEX(artwork.xlsx!K:K,QUOTIENT(ROW(A1798)-1,3)+2),"'","\'"),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IF(MOD(ROW(A1798)-1,3)=2,"","")))</f>
        <v>id: "wayoftheturtle",  frenchName: "Voie de la tortue",  artwork: "http://wiki.dominionstrategy.com/images/3/31/Way_of_the_TurtleArt.jpg",</v>
      </c>
      <c r="J1803" t="s">
        <v>1679</v>
      </c>
      <c r="K1803" t="s">
        <v>2409</v>
      </c>
      <c r="U1803" t="str">
        <f t="shared" si="61"/>
        <v>delay</v>
      </c>
      <c r="V1803" t="str">
        <f t="shared" si="62"/>
        <v>&lt;div class="landscape-text" style="top:0px;"&gt;&lt;div style="position:relative; top:5px;"&gt;&lt;div style="line-height:20px;"&gt;&lt;div style="display:inline;"&gt;&lt;div style="display:inline; font-size:20px;"&gt;Vous pouvez mettre de côté une carte Action de&lt;/div&gt;&lt;/div&gt;&lt;br&gt;&lt;div style="display:inline;"&gt;&lt;div style="display:inline; font-size:20px;"&gt;votre main. Au début de votre prochain tour, jouez-la.&lt;/div&gt;&lt;/div&gt;&lt;br&gt;&lt;/div&gt;&lt;/div&gt;&lt;/div&gt;</v>
      </c>
    </row>
    <row r="1804" spans="1:22" ht="75" x14ac:dyDescent="0.25">
      <c r="A1804" t="str">
        <f>IF(AND(MOD(ROW(A1799)-1,3)=0,INDEX(artwork.xlsx!G:G,QUOTIENT(ROW(A1799)-1,3)+2)&lt;&gt;""),"/* "&amp;INDEX(artwork.xlsx!G:G,QUOTIENT(ROW(A1799)-1,3)+2)&amp;" */","  ")&amp;
IF(AND(INDEX(artwork.xlsx!F:F,QUOTIENT(ROW(A1799)-1,3)+2)&lt;&gt;""),"/* "&amp;INDEX(artwork.xlsx!F:F,QUOTIENT(ROW(A1799)-1,3)+2)&amp;" */","  ")&amp;IF(AND(ISERROR(MATCH("},",B1804:B$5003,0)), ISERROR(MATCH("    ];",$A$5:A1803,0))),"];","")</f>
        <v xml:space="preserve">  /* landscape */</v>
      </c>
      <c r="B1804" t="str">
        <f t="shared" si="60"/>
        <v/>
      </c>
      <c r="C1804" s="18" t="str">
        <f>IF(AND(MOD(ROW(A1799)-1,3)=0, INDEX(artwork.xlsx!J:J,QUOTIENT(ROW(A1799)-1,3)+2)&lt;&gt;""),
     artwork.xlsx!$H$1&amp;": """ &amp;SUBSTITUTE(INDEX(artwork.xlsx!H:H,QUOTIENT(ROW(A1799)-1,3)+2)," ","") &amp;""",  " &amp;
     artwork.xlsx!$J$1&amp; ": """ &amp; INDEX(artwork.xlsx!J:J,QUOTIENT(ROW(A1799)-1,3)+2) &amp;""",  " &amp;
     artwork.xlsx!$L$1&amp; ": """ &amp; SUBSTITUTE(IF(LEFT(INDEX(artwork.xlsx!L:L,QUOTIENT(ROW(A1799)-1,3)+2),4)="http","",artwork.xlsx!$M$1) &amp; INDEX(artwork.xlsx!L:L,QUOTIENT(ROW(A1799)-1,3)+2),artwork.xlsx!$N$1,"") &amp; """,",
 IF(AND(MOD(ROW(A1799)-1,3)=1,INDEX(artwork.xlsx!J:J,QUOTIENT(ROW(A1799)-1,3)+2)&lt;&gt;""),
SUBSTITUTE(    artwork.xlsx!$K$1&amp;": '\\n" &amp;
SUBSTITUTE(SUBSTITUTE(SUBSTITUTE(SUBSTITUTE(SUBSTITUTE(INDEX(artwork.xlsx!K:K,QUOTIENT(ROW(A1799)-1,3)+2),"'","\'"),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IF(MOD(ROW(A1799)-1,3)=2,"","")))</f>
        <v>text_html: '\
&lt;div class="landscape-text" style="top:0px;"&gt;&lt;div style="position:relative; top:8px;"&gt;&lt;div style="line-height:22px;"&gt;\
&lt;div style="display:inline;"&gt;&lt;div style="display:inline; font-size:22px;"&gt;Mettez cette carte de côté. Dans ce cas,&lt;/div&gt;&lt;/div&gt;&lt;br&gt;\
&lt;div style="display:inline;"&gt;&lt;div style="display:inline; font-size:22px;"&gt;jouez-la au début de votre prochain tour.&lt;/div&gt;&lt;/div&gt;&lt;br&gt;\
&lt;/div&gt;&lt;/div&gt;&lt;/div&gt;'</v>
      </c>
      <c r="K1804" t="s">
        <v>2410</v>
      </c>
      <c r="U1804" t="e">
        <f t="shared" si="61"/>
        <v>#VALUE!</v>
      </c>
      <c r="V1804" t="e">
        <f t="shared" si="62"/>
        <v>#VALUE!</v>
      </c>
    </row>
    <row r="1805" spans="1:22" x14ac:dyDescent="0.25">
      <c r="A1805" t="str">
        <f>IF(AND(MOD(ROW(A1800)-1,3)=0,INDEX(artwork.xlsx!G:G,QUOTIENT(ROW(A1800)-1,3)+2)&lt;&gt;""),"/* "&amp;INDEX(artwork.xlsx!G:G,QUOTIENT(ROW(A1800)-1,3)+2)&amp;" */","  ")&amp;
IF(AND(INDEX(artwork.xlsx!F:F,QUOTIENT(ROW(A1800)-1,3)+2)&lt;&gt;""),"/* "&amp;INDEX(artwork.xlsx!F:F,QUOTIENT(ROW(A1800)-1,3)+2)&amp;" */","  ")&amp;IF(AND(ISERROR(MATCH("},",B1805:B$5003,0)), ISERROR(MATCH("    ];",$A$5:A1801,0))),"];","")</f>
        <v xml:space="preserve">  /* landscape */</v>
      </c>
      <c r="B1805" t="str">
        <f t="shared" si="60"/>
        <v>},</v>
      </c>
      <c r="C1805" s="18" t="str">
        <f>IF(AND(MOD(ROW(A1800)-1,3)=0, INDEX(artwork.xlsx!J:J,QUOTIENT(ROW(A1800)-1,3)+2)&lt;&gt;""),
     artwork.xlsx!$H$1&amp;": """ &amp;SUBSTITUTE(INDEX(artwork.xlsx!H:H,QUOTIENT(ROW(A1800)-1,3)+2)," ","") &amp;""",  " &amp;
     artwork.xlsx!$J$1&amp; ": """ &amp; INDEX(artwork.xlsx!J:J,QUOTIENT(ROW(A1800)-1,3)+2) &amp;""",  " &amp;
     artwork.xlsx!$L$1&amp; ": """ &amp; SUBSTITUTE(IF(LEFT(INDEX(artwork.xlsx!L:L,QUOTIENT(ROW(A1800)-1,3)+2),4)="http","",artwork.xlsx!$M$1) &amp; INDEX(artwork.xlsx!L:L,QUOTIENT(ROW(A1800)-1,3)+2),artwork.xlsx!$N$1,"") &amp; """,",
 IF(AND(MOD(ROW(A1800)-1,3)=1,INDEX(artwork.xlsx!J:J,QUOTIENT(ROW(A1800)-1,3)+2)&lt;&gt;""),
SUBSTITUTE(    artwork.xlsx!$K$1&amp;": '\\n" &amp;
SUBSTITUTE(SUBSTITUTE(SUBSTITUTE(SUBSTITUTE(SUBSTITUTE(INDEX(artwork.xlsx!K:K,QUOTIENT(ROW(A1800)-1,3)+2),"'","\'"),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IF(MOD(ROW(A1800)-1,3)=2,"","")))</f>
        <v/>
      </c>
      <c r="J1805" t="s">
        <v>2088</v>
      </c>
      <c r="U1805" t="e">
        <f t="shared" si="61"/>
        <v>#VALUE!</v>
      </c>
      <c r="V1805" t="str">
        <f t="shared" si="62"/>
        <v>tion",  frenchName: "Désespoir",  artwork: "http://wiki.dominionstrategy.com/images/f/fe/DesperationArt.jpg"</v>
      </c>
    </row>
    <row r="1806" spans="1:22" x14ac:dyDescent="0.25">
      <c r="A1806" t="str">
        <f>IF(AND(MOD(ROW(A1801)-1,3)=0,INDEX(artwork.xlsx!G:G,QUOTIENT(ROW(A1801)-1,3)+2)&lt;&gt;""),"/* "&amp;INDEX(artwork.xlsx!G:G,QUOTIENT(ROW(A1801)-1,3)+2)&amp;" */","  ")&amp;
IF(AND(INDEX(artwork.xlsx!F:F,QUOTIENT(ROW(A1801)-1,3)+2)&lt;&gt;""),"/* "&amp;INDEX(artwork.xlsx!F:F,QUOTIENT(ROW(A1801)-1,3)+2)&amp;" */","  ")&amp;IF(AND(ISERROR(MATCH("},",B1806:B$5003,0)), ISERROR(MATCH("    ];",$A$5:A1802,0))),"];","")</f>
        <v xml:space="preserve">  /* landscape */</v>
      </c>
      <c r="B1806" t="str">
        <f t="shared" si="60"/>
        <v>{</v>
      </c>
      <c r="C1806" s="18" t="str">
        <f>IF(AND(MOD(ROW(A1801)-1,3)=0, INDEX(artwork.xlsx!J:J,QUOTIENT(ROW(A1801)-1,3)+2)&lt;&gt;""),
     artwork.xlsx!$H$1&amp;": """ &amp;SUBSTITUTE(INDEX(artwork.xlsx!H:H,QUOTIENT(ROW(A1801)-1,3)+2)," ","") &amp;""",  " &amp;
     artwork.xlsx!$J$1&amp; ": """ &amp; INDEX(artwork.xlsx!J:J,QUOTIENT(ROW(A1801)-1,3)+2) &amp;""",  " &amp;
     artwork.xlsx!$L$1&amp; ": """ &amp; SUBSTITUTE(IF(LEFT(INDEX(artwork.xlsx!L:L,QUOTIENT(ROW(A1801)-1,3)+2),4)="http","",artwork.xlsx!$M$1) &amp; INDEX(artwork.xlsx!L:L,QUOTIENT(ROW(A1801)-1,3)+2),artwork.xlsx!$N$1,"") &amp; """,",
 IF(AND(MOD(ROW(A1801)-1,3)=1,INDEX(artwork.xlsx!J:J,QUOTIENT(ROW(A1801)-1,3)+2)&lt;&gt;""),
SUBSTITUTE(    artwork.xlsx!$K$1&amp;": '\\n" &amp;
SUBSTITUTE(SUBSTITUTE(SUBSTITUTE(SUBSTITUTE(SUBSTITUTE(INDEX(artwork.xlsx!K:K,QUOTIENT(ROW(A1801)-1,3)+2),"'","\'"),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IF(MOD(ROW(A1801)-1,3)=2,"","")))</f>
        <v>id: "wayoftheworm",  frenchName: "Voie du ver",  artwork: "http://wiki.dominionstrategy.com/images/e/e9/Way_of_the_WormArt.jpg",</v>
      </c>
      <c r="J1806" t="s">
        <v>1679</v>
      </c>
      <c r="K1806" t="s">
        <v>2411</v>
      </c>
      <c r="U1806" t="str">
        <f t="shared" si="61"/>
        <v>desperation</v>
      </c>
      <c r="V1806" t="str">
        <f t="shared" si="62"/>
        <v>&lt;div class="landscape-text" style="top:0px;"&gt;&lt;div style="position:relative; top:5px;"&gt;&lt;div style="line-height:22px;"&gt;&lt;div style="display:inline;"&gt;&lt;div style="display:inline; font-size:22px;"&gt;Une fois par tour : vous pouvez recevoir&lt;/div&gt;&lt;/div&gt;&lt;br&gt;&lt;div style="display:inline;"&gt;&lt;div style="display:inline; font-size:22px;"&gt; une Malédiction. Dans ce cas, &lt;div style="display: inline; font-weight: bold;"&gt;+1 Achat&lt;/div&gt; et &lt;div style="display: inline; font-weight: bold;"&gt;+&lt;/div&gt;    .&lt;/div&gt;&lt;/div&gt;&lt;br&gt;&lt;/div&gt;&lt;/div&gt;&lt;div class="card-text-coin-icon" style="transform:scale(0.2); top:29px; display: inline;left:408px;"&gt;&lt;div class="card-text-coin-text-container" style="display:inline;"&gt;&lt;div class="card-text-coin-text" style="color: black; display:inline; top:8px;"&gt;2&lt;/div&gt;&lt;/div&gt;&lt;/div&gt;&lt;/div&gt;</v>
      </c>
    </row>
    <row r="1807" spans="1:22" ht="60" x14ac:dyDescent="0.25">
      <c r="A1807" t="str">
        <f>IF(AND(MOD(ROW(A1802)-1,3)=0,INDEX(artwork.xlsx!G:G,QUOTIENT(ROW(A1802)-1,3)+2)&lt;&gt;""),"/* "&amp;INDEX(artwork.xlsx!G:G,QUOTIENT(ROW(A1802)-1,3)+2)&amp;" */","  ")&amp;
IF(AND(INDEX(artwork.xlsx!F:F,QUOTIENT(ROW(A1802)-1,3)+2)&lt;&gt;""),"/* "&amp;INDEX(artwork.xlsx!F:F,QUOTIENT(ROW(A1802)-1,3)+2)&amp;" */","  ")&amp;IF(AND(ISERROR(MATCH("},",B1807:B$5003,0)), ISERROR(MATCH("    ];",$A$5:A1806,0))),"];","")</f>
        <v xml:space="preserve">  /* landscape */</v>
      </c>
      <c r="B1807" t="str">
        <f t="shared" ref="B1807:B1870" si="63">IF(AND(C1806&lt;&gt;"",MOD(ROW(A1805)-1,3)=2),"},","")&amp;IF(AND(C1807&lt;&gt;"",MOD(ROW(A1802)-1,3)=0),"{","")</f>
        <v/>
      </c>
      <c r="C1807" s="18" t="str">
        <f>IF(AND(MOD(ROW(A1802)-1,3)=0, INDEX(artwork.xlsx!J:J,QUOTIENT(ROW(A1802)-1,3)+2)&lt;&gt;""),
     artwork.xlsx!$H$1&amp;": """ &amp;SUBSTITUTE(INDEX(artwork.xlsx!H:H,QUOTIENT(ROW(A1802)-1,3)+2)," ","") &amp;""",  " &amp;
     artwork.xlsx!$J$1&amp; ": """ &amp; INDEX(artwork.xlsx!J:J,QUOTIENT(ROW(A1802)-1,3)+2) &amp;""",  " &amp;
     artwork.xlsx!$L$1&amp; ": """ &amp; SUBSTITUTE(IF(LEFT(INDEX(artwork.xlsx!L:L,QUOTIENT(ROW(A1802)-1,3)+2),4)="http","",artwork.xlsx!$M$1) &amp; INDEX(artwork.xlsx!L:L,QUOTIENT(ROW(A1802)-1,3)+2),artwork.xlsx!$N$1,"") &amp; """,",
 IF(AND(MOD(ROW(A1802)-1,3)=1,INDEX(artwork.xlsx!J:J,QUOTIENT(ROW(A1802)-1,3)+2)&lt;&gt;""),
SUBSTITUTE(    artwork.xlsx!$K$1&amp;": '\\n" &amp;
SUBSTITUTE(SUBSTITUTE(SUBSTITUTE(SUBSTITUTE(SUBSTITUTE(INDEX(artwork.xlsx!K:K,QUOTIENT(ROW(A1802)-1,3)+2),"'","\'"),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IF(MOD(ROW(A1802)-1,3)=2,"","")))</f>
        <v>text_html: '\
&lt;div class="landscape-text" style="top:14px;"&gt;&lt;div style="position:relative; top:5px;"&gt;&lt;div style="line-height:22px;"&gt;\
&lt;div style="display:inline;"&gt;&lt;div style="display:inline; font-size:22px;"&gt;Exilez un Domaine de la Réserve.&lt;/div&gt;&lt;/div&gt;&lt;br&gt;\
&lt;/div&gt;&lt;/div&gt;&lt;/div&gt;'</v>
      </c>
      <c r="K1807" t="s">
        <v>2412</v>
      </c>
      <c r="U1807" t="e">
        <f t="shared" ref="U1807:U1862" si="64">RIGHT(LEFT(K1807,FIND(""",",K1807)-1),LEN(LEFT(K1807,FIND(""",",K1807)-1)) -LEN("id: '"))</f>
        <v>#VALUE!</v>
      </c>
      <c r="V1807" t="e">
        <f t="shared" ref="V1807:V1862" si="65">SUBSTITUTE(LEFT(RIGHT(K1808,LEN(K1808) -LEN("text_html: '")),LEN(RIGHT(K1808,LEN(K1808) -LEN("text_html: '")))-1),"\'","'")</f>
        <v>#VALUE!</v>
      </c>
    </row>
    <row r="1808" spans="1:22" x14ac:dyDescent="0.25">
      <c r="A1808" t="str">
        <f>IF(AND(MOD(ROW(A1803)-1,3)=0,INDEX(artwork.xlsx!G:G,QUOTIENT(ROW(A1803)-1,3)+2)&lt;&gt;""),"/* "&amp;INDEX(artwork.xlsx!G:G,QUOTIENT(ROW(A1803)-1,3)+2)&amp;" */","  ")&amp;
IF(AND(INDEX(artwork.xlsx!F:F,QUOTIENT(ROW(A1803)-1,3)+2)&lt;&gt;""),"/* "&amp;INDEX(artwork.xlsx!F:F,QUOTIENT(ROW(A1803)-1,3)+2)&amp;" */","  ")&amp;IF(AND(ISERROR(MATCH("},",B1808:B$5003,0)), ISERROR(MATCH("    ];",$A$5:A1804,0))),"];","")</f>
        <v xml:space="preserve">  /* landscape */</v>
      </c>
      <c r="B1808" t="str">
        <f t="shared" si="63"/>
        <v>},</v>
      </c>
      <c r="C1808" s="18" t="str">
        <f>IF(AND(MOD(ROW(A1803)-1,3)=0, INDEX(artwork.xlsx!J:J,QUOTIENT(ROW(A1803)-1,3)+2)&lt;&gt;""),
     artwork.xlsx!$H$1&amp;": """ &amp;SUBSTITUTE(INDEX(artwork.xlsx!H:H,QUOTIENT(ROW(A1803)-1,3)+2)," ","") &amp;""",  " &amp;
     artwork.xlsx!$J$1&amp; ": """ &amp; INDEX(artwork.xlsx!J:J,QUOTIENT(ROW(A1803)-1,3)+2) &amp;""",  " &amp;
     artwork.xlsx!$L$1&amp; ": """ &amp; SUBSTITUTE(IF(LEFT(INDEX(artwork.xlsx!L:L,QUOTIENT(ROW(A1803)-1,3)+2),4)="http","",artwork.xlsx!$M$1) &amp; INDEX(artwork.xlsx!L:L,QUOTIENT(ROW(A1803)-1,3)+2),artwork.xlsx!$N$1,"") &amp; """,",
 IF(AND(MOD(ROW(A1803)-1,3)=1,INDEX(artwork.xlsx!J:J,QUOTIENT(ROW(A1803)-1,3)+2)&lt;&gt;""),
SUBSTITUTE(    artwork.xlsx!$K$1&amp;": '\\n" &amp;
SUBSTITUTE(SUBSTITUTE(SUBSTITUTE(SUBSTITUTE(SUBSTITUTE(INDEX(artwork.xlsx!K:K,QUOTIENT(ROW(A1803)-1,3)+2),"'","\'"),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IF(MOD(ROW(A1803)-1,3)=2,"","")))</f>
        <v/>
      </c>
      <c r="J1808" t="s">
        <v>2088</v>
      </c>
      <c r="U1808" t="e">
        <f t="shared" si="64"/>
        <v>#VALUE!</v>
      </c>
      <c r="V1808" t="str">
        <f t="shared" si="65"/>
        <v>,  frenchName: "Pari",  artwork: "http://wiki.dominionstrategy.com/images/9/96/GambleArt.jpg"</v>
      </c>
    </row>
    <row r="1809" spans="1:22" x14ac:dyDescent="0.25">
      <c r="A1809" t="str">
        <f>IF(AND(MOD(ROW(A1804)-1,3)=0,INDEX(artwork.xlsx!G:G,QUOTIENT(ROW(A1804)-1,3)+2)&lt;&gt;""),"/* "&amp;INDEX(artwork.xlsx!G:G,QUOTIENT(ROW(A1804)-1,3)+2)&amp;" */","  ")&amp;
IF(AND(INDEX(artwork.xlsx!F:F,QUOTIENT(ROW(A1804)-1,3)+2)&lt;&gt;""),"/* "&amp;INDEX(artwork.xlsx!F:F,QUOTIENT(ROW(A1804)-1,3)+2)&amp;" */","  ")&amp;IF(AND(ISERROR(MATCH("},",B1809:B$5003,0)), ISERROR(MATCH("    ];",$A$5:A1805,0))),"];","")</f>
        <v xml:space="preserve">  /* landscape */</v>
      </c>
      <c r="B1809" t="str">
        <f t="shared" si="63"/>
        <v>{</v>
      </c>
      <c r="C1809" s="18" t="str">
        <f>IF(AND(MOD(ROW(A1804)-1,3)=0, INDEX(artwork.xlsx!J:J,QUOTIENT(ROW(A1804)-1,3)+2)&lt;&gt;""),
     artwork.xlsx!$H$1&amp;": """ &amp;SUBSTITUTE(INDEX(artwork.xlsx!H:H,QUOTIENT(ROW(A1804)-1,3)+2)," ","") &amp;""",  " &amp;
     artwork.xlsx!$J$1&amp; ": """ &amp; INDEX(artwork.xlsx!J:J,QUOTIENT(ROW(A1804)-1,3)+2) &amp;""",  " &amp;
     artwork.xlsx!$L$1&amp; ": """ &amp; SUBSTITUTE(IF(LEFT(INDEX(artwork.xlsx!L:L,QUOTIENT(ROW(A1804)-1,3)+2),4)="http","",artwork.xlsx!$M$1) &amp; INDEX(artwork.xlsx!L:L,QUOTIENT(ROW(A1804)-1,3)+2),artwork.xlsx!$N$1,"") &amp; """,",
 IF(AND(MOD(ROW(A1804)-1,3)=1,INDEX(artwork.xlsx!J:J,QUOTIENT(ROW(A1804)-1,3)+2)&lt;&gt;""),
SUBSTITUTE(    artwork.xlsx!$K$1&amp;": '\\n" &amp;
SUBSTITUTE(SUBSTITUTE(SUBSTITUTE(SUBSTITUTE(SUBSTITUTE(INDEX(artwork.xlsx!K:K,QUOTIENT(ROW(A1804)-1,3)+2),"'","\'"),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IF(MOD(ROW(A1804)-1,3)=2,"","")))</f>
        <v>id: "delay",  frenchName: "Retard",  artwork: "http://wiki.dominionstrategy.com/images/e/e0/DelayArt.jpg",</v>
      </c>
      <c r="J1809" t="s">
        <v>1679</v>
      </c>
      <c r="K1809" t="s">
        <v>2413</v>
      </c>
      <c r="U1809" t="str">
        <f t="shared" si="64"/>
        <v>gamble</v>
      </c>
      <c r="V1809" t="str">
        <f t="shared" si="65"/>
        <v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style="line-height:18px;"&gt;&lt;div style="display:inline;"&gt;&lt;div style="display:inline; font-size:17px;"&gt;Dévoilez la première carte de votre pioche. Si c'est un Trésor&lt;/div&gt;&lt;/div&gt;&lt;br&gt;&lt;div style="display:inline;"&gt;&lt;div style="display:inline; font-size:17px;"&gt;ou une Action, vous pouvez la jouer. Sinon, défaussez-la.&lt;/div&gt;&lt;/div&gt;&lt;br&gt;&lt;/div&gt;&lt;/div&gt;&lt;/div&gt;</v>
      </c>
    </row>
    <row r="1810" spans="1:22" ht="75" x14ac:dyDescent="0.25">
      <c r="A1810" t="str">
        <f>IF(AND(MOD(ROW(A1805)-1,3)=0,INDEX(artwork.xlsx!G:G,QUOTIENT(ROW(A1805)-1,3)+2)&lt;&gt;""),"/* "&amp;INDEX(artwork.xlsx!G:G,QUOTIENT(ROW(A1805)-1,3)+2)&amp;" */","  ")&amp;
IF(AND(INDEX(artwork.xlsx!F:F,QUOTIENT(ROW(A1805)-1,3)+2)&lt;&gt;""),"/* "&amp;INDEX(artwork.xlsx!F:F,QUOTIENT(ROW(A1805)-1,3)+2)&amp;" */","  ")&amp;IF(AND(ISERROR(MATCH("},",B1810:B$5003,0)), ISERROR(MATCH("    ];",$A$5:A1809,0))),"];","")</f>
        <v xml:space="preserve">  /* landscape */</v>
      </c>
      <c r="B1810" t="str">
        <f t="shared" si="63"/>
        <v/>
      </c>
      <c r="C1810" s="18" t="str">
        <f>IF(AND(MOD(ROW(A1805)-1,3)=0, INDEX(artwork.xlsx!J:J,QUOTIENT(ROW(A1805)-1,3)+2)&lt;&gt;""),
     artwork.xlsx!$H$1&amp;": """ &amp;SUBSTITUTE(INDEX(artwork.xlsx!H:H,QUOTIENT(ROW(A1805)-1,3)+2)," ","") &amp;""",  " &amp;
     artwork.xlsx!$J$1&amp; ": """ &amp; INDEX(artwork.xlsx!J:J,QUOTIENT(ROW(A1805)-1,3)+2) &amp;""",  " &amp;
     artwork.xlsx!$L$1&amp; ": """ &amp; SUBSTITUTE(IF(LEFT(INDEX(artwork.xlsx!L:L,QUOTIENT(ROW(A1805)-1,3)+2),4)="http","",artwork.xlsx!$M$1) &amp; INDEX(artwork.xlsx!L:L,QUOTIENT(ROW(A1805)-1,3)+2),artwork.xlsx!$N$1,"") &amp; """,",
 IF(AND(MOD(ROW(A1805)-1,3)=1,INDEX(artwork.xlsx!J:J,QUOTIENT(ROW(A1805)-1,3)+2)&lt;&gt;""),
SUBSTITUTE(    artwork.xlsx!$K$1&amp;": '\\n" &amp;
SUBSTITUTE(SUBSTITUTE(SUBSTITUTE(SUBSTITUTE(SUBSTITUTE(INDEX(artwork.xlsx!K:K,QUOTIENT(ROW(A1805)-1,3)+2),"'","\'"),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IF(MOD(ROW(A1805)-1,3)=2,"","")))</f>
        <v>text_html: '\
&lt;div class="landscape-text" style="top:0px;"&gt;&lt;div style="position:relative; top:5px;"&gt;&lt;div style="line-height:20px;"&gt;\
&lt;div style="display:inline;"&gt;&lt;div style="display:inline; font-size:20px;"&gt;Vous pouvez mettre de côté une carte Action de&lt;/div&gt;&lt;/div&gt;&lt;br&gt;\
&lt;div style="display:inline;"&gt;&lt;div style="display:inline; font-size:20px;"&gt;votre main. Au début de votre prochain tour, jouez-la.&lt;/div&gt;&lt;/div&gt;&lt;br&gt;\
&lt;/div&gt;&lt;/div&gt;&lt;/div&gt;'</v>
      </c>
      <c r="K1810" t="s">
        <v>2414</v>
      </c>
      <c r="U1810" t="e">
        <f t="shared" si="64"/>
        <v>#VALUE!</v>
      </c>
      <c r="V1810" t="e">
        <f t="shared" si="65"/>
        <v>#VALUE!</v>
      </c>
    </row>
    <row r="1811" spans="1:22" x14ac:dyDescent="0.25">
      <c r="A1811" t="str">
        <f>IF(AND(MOD(ROW(A1806)-1,3)=0,INDEX(artwork.xlsx!G:G,QUOTIENT(ROW(A1806)-1,3)+2)&lt;&gt;""),"/* "&amp;INDEX(artwork.xlsx!G:G,QUOTIENT(ROW(A1806)-1,3)+2)&amp;" */","  ")&amp;
IF(AND(INDEX(artwork.xlsx!F:F,QUOTIENT(ROW(A1806)-1,3)+2)&lt;&gt;""),"/* "&amp;INDEX(artwork.xlsx!F:F,QUOTIENT(ROW(A1806)-1,3)+2)&amp;" */","  ")&amp;IF(AND(ISERROR(MATCH("},",B1811:B$5003,0)), ISERROR(MATCH("    ];",$A$5:A1807,0))),"];","")</f>
        <v xml:space="preserve">  /* landscape */</v>
      </c>
      <c r="B1811" t="str">
        <f t="shared" si="63"/>
        <v>},</v>
      </c>
      <c r="C1811" s="18" t="str">
        <f>IF(AND(MOD(ROW(A1806)-1,3)=0, INDEX(artwork.xlsx!J:J,QUOTIENT(ROW(A1806)-1,3)+2)&lt;&gt;""),
     artwork.xlsx!$H$1&amp;": """ &amp;SUBSTITUTE(INDEX(artwork.xlsx!H:H,QUOTIENT(ROW(A1806)-1,3)+2)," ","") &amp;""",  " &amp;
     artwork.xlsx!$J$1&amp; ": """ &amp; INDEX(artwork.xlsx!J:J,QUOTIENT(ROW(A1806)-1,3)+2) &amp;""",  " &amp;
     artwork.xlsx!$L$1&amp; ": """ &amp; SUBSTITUTE(IF(LEFT(INDEX(artwork.xlsx!L:L,QUOTIENT(ROW(A1806)-1,3)+2),4)="http","",artwork.xlsx!$M$1) &amp; INDEX(artwork.xlsx!L:L,QUOTIENT(ROW(A1806)-1,3)+2),artwork.xlsx!$N$1,"") &amp; """,",
 IF(AND(MOD(ROW(A1806)-1,3)=1,INDEX(artwork.xlsx!J:J,QUOTIENT(ROW(A1806)-1,3)+2)&lt;&gt;""),
SUBSTITUTE(    artwork.xlsx!$K$1&amp;": '\\n" &amp;
SUBSTITUTE(SUBSTITUTE(SUBSTITUTE(SUBSTITUTE(SUBSTITUTE(INDEX(artwork.xlsx!K:K,QUOTIENT(ROW(A1806)-1,3)+2),"'","\'"),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IF(MOD(ROW(A1806)-1,3)=2,"","")))</f>
        <v/>
      </c>
      <c r="J1811" t="s">
        <v>2088</v>
      </c>
      <c r="U1811" t="e">
        <f t="shared" si="64"/>
        <v>#VALUE!</v>
      </c>
      <c r="V1811" t="str">
        <f t="shared" si="65"/>
        <v>,  frenchName: "Poursuite",  artwork: "http://wiki.dominionstrategy.com/images/8/80/PursueArt.jpg"</v>
      </c>
    </row>
    <row r="1812" spans="1:22" x14ac:dyDescent="0.25">
      <c r="A1812" t="str">
        <f>IF(AND(MOD(ROW(A1807)-1,3)=0,INDEX(artwork.xlsx!G:G,QUOTIENT(ROW(A1807)-1,3)+2)&lt;&gt;""),"/* "&amp;INDEX(artwork.xlsx!G:G,QUOTIENT(ROW(A1807)-1,3)+2)&amp;" */","  ")&amp;
IF(AND(INDEX(artwork.xlsx!F:F,QUOTIENT(ROW(A1807)-1,3)+2)&lt;&gt;""),"/* "&amp;INDEX(artwork.xlsx!F:F,QUOTIENT(ROW(A1807)-1,3)+2)&amp;" */","  ")&amp;IF(AND(ISERROR(MATCH("},",B1812:B$5003,0)), ISERROR(MATCH("    ];",$A$5:A1808,0))),"];","")</f>
        <v xml:space="preserve">  /* landscape */</v>
      </c>
      <c r="B1812" t="str">
        <f t="shared" si="63"/>
        <v>{</v>
      </c>
      <c r="C1812" s="18" t="str">
        <f>IF(AND(MOD(ROW(A1807)-1,3)=0, INDEX(artwork.xlsx!J:J,QUOTIENT(ROW(A1807)-1,3)+2)&lt;&gt;""),
     artwork.xlsx!$H$1&amp;": """ &amp;SUBSTITUTE(INDEX(artwork.xlsx!H:H,QUOTIENT(ROW(A1807)-1,3)+2)," ","") &amp;""",  " &amp;
     artwork.xlsx!$J$1&amp; ": """ &amp; INDEX(artwork.xlsx!J:J,QUOTIENT(ROW(A1807)-1,3)+2) &amp;""",  " &amp;
     artwork.xlsx!$L$1&amp; ": """ &amp; SUBSTITUTE(IF(LEFT(INDEX(artwork.xlsx!L:L,QUOTIENT(ROW(A1807)-1,3)+2),4)="http","",artwork.xlsx!$M$1) &amp; INDEX(artwork.xlsx!L:L,QUOTIENT(ROW(A1807)-1,3)+2),artwork.xlsx!$N$1,"") &amp; """,",
 IF(AND(MOD(ROW(A1807)-1,3)=1,INDEX(artwork.xlsx!J:J,QUOTIENT(ROW(A1807)-1,3)+2)&lt;&gt;""),
SUBSTITUTE(    artwork.xlsx!$K$1&amp;": '\\n" &amp;
SUBSTITUTE(SUBSTITUTE(SUBSTITUTE(SUBSTITUTE(SUBSTITUTE(INDEX(artwork.xlsx!K:K,QUOTIENT(ROW(A1807)-1,3)+2),"'","\'"),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IF(MOD(ROW(A1807)-1,3)=2,"","")))</f>
        <v>id: "desperation",  frenchName: "Désespoir",  artwork: "http://wiki.dominionstrategy.com/images/f/fe/DesperationArt.jpg",</v>
      </c>
      <c r="J1812" t="s">
        <v>1679</v>
      </c>
      <c r="K1812" t="s">
        <v>2415</v>
      </c>
      <c r="U1812" t="str">
        <f t="shared" si="64"/>
        <v>pursue</v>
      </c>
      <c r="V1812" t="str">
        <f t="shared" si="65"/>
        <v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style="line-height:16px;"&gt;&lt;div style="display:inline;"&gt;&lt;div style="display:inline; font-size:16px;"&gt;Nommez une carte. Dévoilez les 4 premières cartes de votre pioche.&lt;/div&gt;&lt;/div&gt;&lt;br&gt;&lt;div style="display:inline;"&gt;&lt;div style="display:inline; font-size:16px;"&gt;Replacez celles qui correspondent, et défaussez le reste.&lt;/div&gt;&lt;/div&gt;&lt;br&gt;&lt;/div&gt;&lt;/div&gt;&lt;/div&gt;</v>
      </c>
    </row>
    <row r="1813" spans="1:22" ht="135" x14ac:dyDescent="0.25">
      <c r="A1813" t="str">
        <f>IF(AND(MOD(ROW(A1808)-1,3)=0,INDEX(artwork.xlsx!G:G,QUOTIENT(ROW(A1808)-1,3)+2)&lt;&gt;""),"/* "&amp;INDEX(artwork.xlsx!G:G,QUOTIENT(ROW(A1808)-1,3)+2)&amp;" */","  ")&amp;
IF(AND(INDEX(artwork.xlsx!F:F,QUOTIENT(ROW(A1808)-1,3)+2)&lt;&gt;""),"/* "&amp;INDEX(artwork.xlsx!F:F,QUOTIENT(ROW(A1808)-1,3)+2)&amp;" */","  ")&amp;IF(AND(ISERROR(MATCH("},",B1813:B$5003,0)), ISERROR(MATCH("    ];",$A$5:A1812,0))),"];","")</f>
        <v xml:space="preserve">  /* landscape */</v>
      </c>
      <c r="B1813" t="str">
        <f t="shared" si="63"/>
        <v/>
      </c>
      <c r="C1813" s="18" t="str">
        <f>IF(AND(MOD(ROW(A1808)-1,3)=0, INDEX(artwork.xlsx!J:J,QUOTIENT(ROW(A1808)-1,3)+2)&lt;&gt;""),
     artwork.xlsx!$H$1&amp;": """ &amp;SUBSTITUTE(INDEX(artwork.xlsx!H:H,QUOTIENT(ROW(A1808)-1,3)+2)," ","") &amp;""",  " &amp;
     artwork.xlsx!$J$1&amp; ": """ &amp; INDEX(artwork.xlsx!J:J,QUOTIENT(ROW(A1808)-1,3)+2) &amp;""",  " &amp;
     artwork.xlsx!$L$1&amp; ": """ &amp; SUBSTITUTE(IF(LEFT(INDEX(artwork.xlsx!L:L,QUOTIENT(ROW(A1808)-1,3)+2),4)="http","",artwork.xlsx!$M$1) &amp; INDEX(artwork.xlsx!L:L,QUOTIENT(ROW(A1808)-1,3)+2),artwork.xlsx!$N$1,"") &amp; """,",
 IF(AND(MOD(ROW(A1808)-1,3)=1,INDEX(artwork.xlsx!J:J,QUOTIENT(ROW(A1808)-1,3)+2)&lt;&gt;""),
SUBSTITUTE(    artwork.xlsx!$K$1&amp;": '\\n" &amp;
SUBSTITUTE(SUBSTITUTE(SUBSTITUTE(SUBSTITUTE(SUBSTITUTE(INDEX(artwork.xlsx!K:K,QUOTIENT(ROW(A1808)-1,3)+2),"'","\'"),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IF(MOD(ROW(A1808)-1,3)=2,"","")))</f>
        <v>text_html: '\
&lt;div class="landscape-text" style="top:0px;"&gt;&lt;div style="position:relative; top:5px;"&gt;&lt;div style="line-height:22px;"&gt;\
&lt;div style="display:inline;"&gt;&lt;div style="display:inline; font-size:22px;"&gt;Une fois par tour : vous pouvez recevoir&lt;/div&gt;&lt;/div&gt;&lt;br&gt;\
&lt;div style="display:inline;"&gt;&lt;div style="display:inline; font-size:22px;"&gt; une Malédiction. Dans ce cas, &lt;div style="display: inline; font-weight: bold;"&gt;+1 Achat&lt;/div&gt; et &lt;div style="display: inline; font-weight: bold;"&gt;+&lt;/div&gt;    .&lt;/div&gt;&lt;/div&gt;&lt;br&gt;\
&lt;/div&gt;&lt;/div&gt;\
&lt;div class="card-text-coin-icon" style="transform:scale(0.2); top:29px; display: inline;left:408px;"&gt;\
&lt;div class="card-text-coin-text-container" style="display:inline;"&gt;\
&lt;div class="card-text-coin-text" style="color: black; display:inline; top:8px;"&gt;2&lt;/div&gt;&lt;/div&gt;&lt;/div&gt;&lt;/div&gt;'</v>
      </c>
      <c r="K1813" t="s">
        <v>2416</v>
      </c>
      <c r="U1813" t="e">
        <f t="shared" si="64"/>
        <v>#VALUE!</v>
      </c>
      <c r="V1813" t="e">
        <f t="shared" si="65"/>
        <v>#VALUE!</v>
      </c>
    </row>
    <row r="1814" spans="1:22" x14ac:dyDescent="0.25">
      <c r="A1814" t="str">
        <f>IF(AND(MOD(ROW(A1809)-1,3)=0,INDEX(artwork.xlsx!G:G,QUOTIENT(ROW(A1809)-1,3)+2)&lt;&gt;""),"/* "&amp;INDEX(artwork.xlsx!G:G,QUOTIENT(ROW(A1809)-1,3)+2)&amp;" */","  ")&amp;
IF(AND(INDEX(artwork.xlsx!F:F,QUOTIENT(ROW(A1809)-1,3)+2)&lt;&gt;""),"/* "&amp;INDEX(artwork.xlsx!F:F,QUOTIENT(ROW(A1809)-1,3)+2)&amp;" */","  ")&amp;IF(AND(ISERROR(MATCH("},",B1814:B$5003,0)), ISERROR(MATCH("    ];",$A$5:A1810,0))),"];","")</f>
        <v xml:space="preserve">  /* landscape */</v>
      </c>
      <c r="B1814" t="str">
        <f t="shared" si="63"/>
        <v>},</v>
      </c>
      <c r="C1814" s="18" t="str">
        <f>IF(AND(MOD(ROW(A1809)-1,3)=0, INDEX(artwork.xlsx!J:J,QUOTIENT(ROW(A1809)-1,3)+2)&lt;&gt;""),
     artwork.xlsx!$H$1&amp;": """ &amp;SUBSTITUTE(INDEX(artwork.xlsx!H:H,QUOTIENT(ROW(A1809)-1,3)+2)," ","") &amp;""",  " &amp;
     artwork.xlsx!$J$1&amp; ": """ &amp; INDEX(artwork.xlsx!J:J,QUOTIENT(ROW(A1809)-1,3)+2) &amp;""",  " &amp;
     artwork.xlsx!$L$1&amp; ": """ &amp; SUBSTITUTE(IF(LEFT(INDEX(artwork.xlsx!L:L,QUOTIENT(ROW(A1809)-1,3)+2),4)="http","",artwork.xlsx!$M$1) &amp; INDEX(artwork.xlsx!L:L,QUOTIENT(ROW(A1809)-1,3)+2),artwork.xlsx!$N$1,"") &amp; """,",
 IF(AND(MOD(ROW(A1809)-1,3)=1,INDEX(artwork.xlsx!J:J,QUOTIENT(ROW(A1809)-1,3)+2)&lt;&gt;""),
SUBSTITUTE(    artwork.xlsx!$K$1&amp;": '\\n" &amp;
SUBSTITUTE(SUBSTITUTE(SUBSTITUTE(SUBSTITUTE(SUBSTITUTE(INDEX(artwork.xlsx!K:K,QUOTIENT(ROW(A1809)-1,3)+2),"'","\'"),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IF(MOD(ROW(A1809)-1,3)=2,"","")))</f>
        <v/>
      </c>
      <c r="J1814" t="s">
        <v>2088</v>
      </c>
      <c r="U1814" t="e">
        <f t="shared" si="64"/>
        <v>#VALUE!</v>
      </c>
      <c r="V1814" t="str">
        <f t="shared" si="65"/>
        <v xml:space="preserve"> frenchName: "Chevauchée",  artwork: "http://wiki.dominionstrategy.com/images/2/2f/RideArt.jpg"</v>
      </c>
    </row>
    <row r="1815" spans="1:22" x14ac:dyDescent="0.25">
      <c r="A1815" t="str">
        <f>IF(AND(MOD(ROW(A1810)-1,3)=0,INDEX(artwork.xlsx!G:G,QUOTIENT(ROW(A1810)-1,3)+2)&lt;&gt;""),"/* "&amp;INDEX(artwork.xlsx!G:G,QUOTIENT(ROW(A1810)-1,3)+2)&amp;" */","  ")&amp;
IF(AND(INDEX(artwork.xlsx!F:F,QUOTIENT(ROW(A1810)-1,3)+2)&lt;&gt;""),"/* "&amp;INDEX(artwork.xlsx!F:F,QUOTIENT(ROW(A1810)-1,3)+2)&amp;" */","  ")&amp;IF(AND(ISERROR(MATCH("},",B1815:B$5003,0)), ISERROR(MATCH("    ];",$A$5:A1811,0))),"];","")</f>
        <v xml:space="preserve">  /* landscape */</v>
      </c>
      <c r="B1815" t="str">
        <f t="shared" si="63"/>
        <v>{</v>
      </c>
      <c r="C1815" s="18" t="str">
        <f>IF(AND(MOD(ROW(A1810)-1,3)=0, INDEX(artwork.xlsx!J:J,QUOTIENT(ROW(A1810)-1,3)+2)&lt;&gt;""),
     artwork.xlsx!$H$1&amp;": """ &amp;SUBSTITUTE(INDEX(artwork.xlsx!H:H,QUOTIENT(ROW(A1810)-1,3)+2)," ","") &amp;""",  " &amp;
     artwork.xlsx!$J$1&amp; ": """ &amp; INDEX(artwork.xlsx!J:J,QUOTIENT(ROW(A1810)-1,3)+2) &amp;""",  " &amp;
     artwork.xlsx!$L$1&amp; ": """ &amp; SUBSTITUTE(IF(LEFT(INDEX(artwork.xlsx!L:L,QUOTIENT(ROW(A1810)-1,3)+2),4)="http","",artwork.xlsx!$M$1) &amp; INDEX(artwork.xlsx!L:L,QUOTIENT(ROW(A1810)-1,3)+2),artwork.xlsx!$N$1,"") &amp; """,",
 IF(AND(MOD(ROW(A1810)-1,3)=1,INDEX(artwork.xlsx!J:J,QUOTIENT(ROW(A1810)-1,3)+2)&lt;&gt;""),
SUBSTITUTE(    artwork.xlsx!$K$1&amp;": '\\n" &amp;
SUBSTITUTE(SUBSTITUTE(SUBSTITUTE(SUBSTITUTE(SUBSTITUTE(INDEX(artwork.xlsx!K:K,QUOTIENT(ROW(A1810)-1,3)+2),"'","\'"),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IF(MOD(ROW(A1810)-1,3)=2,"","")))</f>
        <v>id: "gamble",  frenchName: "Pari",  artwork: "http://wiki.dominionstrategy.com/images/9/96/GambleArt.jpg",</v>
      </c>
      <c r="J1815" t="s">
        <v>1679</v>
      </c>
      <c r="K1815" t="s">
        <v>2417</v>
      </c>
      <c r="U1815" t="str">
        <f t="shared" si="64"/>
        <v>ride</v>
      </c>
      <c r="V1815" t="str">
        <f t="shared" si="65"/>
        <v>&lt;div class="landscape-text" style="top:14px;"&gt;&lt;div style="position:relative; top:5px;"&gt;&lt;div style="line-height:24px;"&gt;&lt;div style="display:inline;"&gt;&lt;div style="display:inline; font-size:24px;"&gt;Recevez un Cheval.&lt;/div&gt;&lt;/div&gt;&lt;br&gt;&lt;/div&gt;&lt;/div&gt;&lt;/div&gt;</v>
      </c>
    </row>
    <row r="1816" spans="1:22" ht="105" x14ac:dyDescent="0.25">
      <c r="A1816" t="str">
        <f>IF(AND(MOD(ROW(A1811)-1,3)=0,INDEX(artwork.xlsx!G:G,QUOTIENT(ROW(A1811)-1,3)+2)&lt;&gt;""),"/* "&amp;INDEX(artwork.xlsx!G:G,QUOTIENT(ROW(A1811)-1,3)+2)&amp;" */","  ")&amp;
IF(AND(INDEX(artwork.xlsx!F:F,QUOTIENT(ROW(A1811)-1,3)+2)&lt;&gt;""),"/* "&amp;INDEX(artwork.xlsx!F:F,QUOTIENT(ROW(A1811)-1,3)+2)&amp;" */","  ")&amp;IF(AND(ISERROR(MATCH("},",B1816:B$5003,0)), ISERROR(MATCH("    ];",$A$5:A1815,0))),"];","")</f>
        <v xml:space="preserve">  /* landscape */</v>
      </c>
      <c r="B1816" t="str">
        <f t="shared" si="63"/>
        <v/>
      </c>
      <c r="C1816" s="18" t="str">
        <f>IF(AND(MOD(ROW(A1811)-1,3)=0, INDEX(artwork.xlsx!J:J,QUOTIENT(ROW(A1811)-1,3)+2)&lt;&gt;""),
     artwork.xlsx!$H$1&amp;": """ &amp;SUBSTITUTE(INDEX(artwork.xlsx!H:H,QUOTIENT(ROW(A1811)-1,3)+2)," ","") &amp;""",  " &amp;
     artwork.xlsx!$J$1&amp; ": """ &amp; INDEX(artwork.xlsx!J:J,QUOTIENT(ROW(A1811)-1,3)+2) &amp;""",  " &amp;
     artwork.xlsx!$L$1&amp; ": """ &amp; SUBSTITUTE(IF(LEFT(INDEX(artwork.xlsx!L:L,QUOTIENT(ROW(A1811)-1,3)+2),4)="http","",artwork.xlsx!$M$1) &amp; INDEX(artwork.xlsx!L:L,QUOTIENT(ROW(A1811)-1,3)+2),artwork.xlsx!$N$1,"") &amp; """,",
 IF(AND(MOD(ROW(A1811)-1,3)=1,INDEX(artwork.xlsx!J:J,QUOTIENT(ROW(A1811)-1,3)+2)&lt;&gt;""),
SUBSTITUTE(    artwork.xlsx!$K$1&amp;": '\\n" &amp;
SUBSTITUTE(SUBSTITUTE(SUBSTITUTE(SUBSTITUTE(SUBSTITUTE(INDEX(artwork.xlsx!K:K,QUOTIENT(ROW(A1811)-1,3)+2),"'","\'"),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IF(MOD(ROW(A1811)-1,3)=2,"","")))</f>
        <v>text_html: '\
&lt;div class="landscape-text" style="top:0px;"&gt;&lt;div style="position:relative; top:-5px;"&gt;&lt;div style="font-weight: bold;"&gt;\
&lt;div style="display:inline;"&gt;&lt;div style="display:inline; font-size:22px;"&gt;+1 Achat&lt;/div&gt;&lt;/div&gt;&lt;br&gt;\
&lt;/div&gt;&lt;/div&gt;&lt;div style="position:relative; top:-7px;"&gt;&lt;div style="line-height:18px;"&gt;\
&lt;div style="display:inline;"&gt;&lt;div style="display:inline; font-size:17px;"&gt;Dévoilez la première carte de votre pioche. Si c\'est un Trésor&lt;/div&gt;&lt;/div&gt;&lt;br&gt;\
&lt;div style="display:inline;"&gt;&lt;div style="display:inline; font-size:17px;"&gt;ou une Action, vous pouvez la jouer. Sinon, défaussez-la.&lt;/div&gt;&lt;/div&gt;&lt;br&gt;\
&lt;/div&gt;&lt;/div&gt;&lt;/div&gt;'</v>
      </c>
      <c r="K1816" t="s">
        <v>2418</v>
      </c>
      <c r="U1816" t="e">
        <f t="shared" si="64"/>
        <v>#VALUE!</v>
      </c>
      <c r="V1816" t="e">
        <f t="shared" si="65"/>
        <v>#VALUE!</v>
      </c>
    </row>
    <row r="1817" spans="1:22" x14ac:dyDescent="0.25">
      <c r="A1817" t="str">
        <f>IF(AND(MOD(ROW(A1812)-1,3)=0,INDEX(artwork.xlsx!G:G,QUOTIENT(ROW(A1812)-1,3)+2)&lt;&gt;""),"/* "&amp;INDEX(artwork.xlsx!G:G,QUOTIENT(ROW(A1812)-1,3)+2)&amp;" */","  ")&amp;
IF(AND(INDEX(artwork.xlsx!F:F,QUOTIENT(ROW(A1812)-1,3)+2)&lt;&gt;""),"/* "&amp;INDEX(artwork.xlsx!F:F,QUOTIENT(ROW(A1812)-1,3)+2)&amp;" */","  ")&amp;IF(AND(ISERROR(MATCH("},",B1817:B$5003,0)), ISERROR(MATCH("    ];",$A$5:A1813,0))),"];","")</f>
        <v xml:space="preserve">  /* landscape */</v>
      </c>
      <c r="B1817" t="str">
        <f t="shared" si="63"/>
        <v>},</v>
      </c>
      <c r="C1817" s="18" t="str">
        <f>IF(AND(MOD(ROW(A1812)-1,3)=0, INDEX(artwork.xlsx!J:J,QUOTIENT(ROW(A1812)-1,3)+2)&lt;&gt;""),
     artwork.xlsx!$H$1&amp;": """ &amp;SUBSTITUTE(INDEX(artwork.xlsx!H:H,QUOTIENT(ROW(A1812)-1,3)+2)," ","") &amp;""",  " &amp;
     artwork.xlsx!$J$1&amp; ": """ &amp; INDEX(artwork.xlsx!J:J,QUOTIENT(ROW(A1812)-1,3)+2) &amp;""",  " &amp;
     artwork.xlsx!$L$1&amp; ": """ &amp; SUBSTITUTE(IF(LEFT(INDEX(artwork.xlsx!L:L,QUOTIENT(ROW(A1812)-1,3)+2),4)="http","",artwork.xlsx!$M$1) &amp; INDEX(artwork.xlsx!L:L,QUOTIENT(ROW(A1812)-1,3)+2),artwork.xlsx!$N$1,"") &amp; """,",
 IF(AND(MOD(ROW(A1812)-1,3)=1,INDEX(artwork.xlsx!J:J,QUOTIENT(ROW(A1812)-1,3)+2)&lt;&gt;""),
SUBSTITUTE(    artwork.xlsx!$K$1&amp;": '\\n" &amp;
SUBSTITUTE(SUBSTITUTE(SUBSTITUTE(SUBSTITUTE(SUBSTITUTE(INDEX(artwork.xlsx!K:K,QUOTIENT(ROW(A1812)-1,3)+2),"'","\'"),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IF(MOD(ROW(A1812)-1,3)=2,"","")))</f>
        <v/>
      </c>
      <c r="J1817" t="s">
        <v>2088</v>
      </c>
      <c r="U1817" t="e">
        <f t="shared" si="64"/>
        <v>#VALUE!</v>
      </c>
      <c r="V1817" t="str">
        <f t="shared" si="65"/>
        <v xml:space="preserve"> frenchName: "Labeur",  artwork: "http://wiki.dominionstrategy.com/images/7/72/ToilArt.jpg"</v>
      </c>
    </row>
    <row r="1818" spans="1:22" x14ac:dyDescent="0.25">
      <c r="A1818" t="str">
        <f>IF(AND(MOD(ROW(A1813)-1,3)=0,INDEX(artwork.xlsx!G:G,QUOTIENT(ROW(A1813)-1,3)+2)&lt;&gt;""),"/* "&amp;INDEX(artwork.xlsx!G:G,QUOTIENT(ROW(A1813)-1,3)+2)&amp;" */","  ")&amp;
IF(AND(INDEX(artwork.xlsx!F:F,QUOTIENT(ROW(A1813)-1,3)+2)&lt;&gt;""),"/* "&amp;INDEX(artwork.xlsx!F:F,QUOTIENT(ROW(A1813)-1,3)+2)&amp;" */","  ")&amp;IF(AND(ISERROR(MATCH("},",B1818:B$5003,0)), ISERROR(MATCH("    ];",$A$5:A1814,0))),"];","")</f>
        <v xml:space="preserve">  /* landscape */</v>
      </c>
      <c r="B1818" t="str">
        <f t="shared" si="63"/>
        <v>{</v>
      </c>
      <c r="C1818" s="18" t="str">
        <f>IF(AND(MOD(ROW(A1813)-1,3)=0, INDEX(artwork.xlsx!J:J,QUOTIENT(ROW(A1813)-1,3)+2)&lt;&gt;""),
     artwork.xlsx!$H$1&amp;": """ &amp;SUBSTITUTE(INDEX(artwork.xlsx!H:H,QUOTIENT(ROW(A1813)-1,3)+2)," ","") &amp;""",  " &amp;
     artwork.xlsx!$J$1&amp; ": """ &amp; INDEX(artwork.xlsx!J:J,QUOTIENT(ROW(A1813)-1,3)+2) &amp;""",  " &amp;
     artwork.xlsx!$L$1&amp; ": """ &amp; SUBSTITUTE(IF(LEFT(INDEX(artwork.xlsx!L:L,QUOTIENT(ROW(A1813)-1,3)+2),4)="http","",artwork.xlsx!$M$1) &amp; INDEX(artwork.xlsx!L:L,QUOTIENT(ROW(A1813)-1,3)+2),artwork.xlsx!$N$1,"") &amp; """,",
 IF(AND(MOD(ROW(A1813)-1,3)=1,INDEX(artwork.xlsx!J:J,QUOTIENT(ROW(A1813)-1,3)+2)&lt;&gt;""),
SUBSTITUTE(    artwork.xlsx!$K$1&amp;": '\\n" &amp;
SUBSTITUTE(SUBSTITUTE(SUBSTITUTE(SUBSTITUTE(SUBSTITUTE(INDEX(artwork.xlsx!K:K,QUOTIENT(ROW(A1813)-1,3)+2),"'","\'"),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IF(MOD(ROW(A1813)-1,3)=2,"","")))</f>
        <v>id: "pursue",  frenchName: "Poursuite",  artwork: "http://wiki.dominionstrategy.com/images/8/80/PursueArt.jpg",</v>
      </c>
      <c r="J1818" t="s">
        <v>1679</v>
      </c>
      <c r="K1818" t="s">
        <v>2419</v>
      </c>
      <c r="U1818" t="str">
        <f t="shared" si="64"/>
        <v>toil</v>
      </c>
      <c r="V1818" t="str">
        <f t="shared" si="65"/>
        <v>&lt;div class="landscape-text" style="top:0px;"&gt;&lt;div style="position:relative; top:0px;"&gt;&lt;div style="font-weight: bold;"&gt;&lt;div style="display:inline;"&gt;&lt;div style="display:inline; font-size:22px;"&gt;+1 Achat&lt;/div&gt;&lt;/div&gt;&lt;br&gt;&lt;/div&gt;&lt;/div&gt;&lt;div style="position:relative; top:0px;"&gt;&lt;div style="line-height:19px;"&gt;&lt;div style="display:inline;"&gt;&lt;div style="display:inline; font-size:20px;"&gt;Vous pouvez jouer une carte Action de votre main.&lt;/div&gt;&lt;/div&gt;&lt;br&gt;&lt;/div&gt;&lt;/div&gt;&lt;/div&gt;</v>
      </c>
    </row>
    <row r="1819" spans="1:22" ht="105" x14ac:dyDescent="0.25">
      <c r="A1819" t="str">
        <f>IF(AND(MOD(ROW(A1814)-1,3)=0,INDEX(artwork.xlsx!G:G,QUOTIENT(ROW(A1814)-1,3)+2)&lt;&gt;""),"/* "&amp;INDEX(artwork.xlsx!G:G,QUOTIENT(ROW(A1814)-1,3)+2)&amp;" */","  ")&amp;
IF(AND(INDEX(artwork.xlsx!F:F,QUOTIENT(ROW(A1814)-1,3)+2)&lt;&gt;""),"/* "&amp;INDEX(artwork.xlsx!F:F,QUOTIENT(ROW(A1814)-1,3)+2)&amp;" */","  ")&amp;IF(AND(ISERROR(MATCH("},",B1819:B$5003,0)), ISERROR(MATCH("    ];",$A$5:A1818,0))),"];","")</f>
        <v xml:space="preserve">  /* landscape */</v>
      </c>
      <c r="B1819" t="str">
        <f t="shared" si="63"/>
        <v/>
      </c>
      <c r="C1819" s="18" t="str">
        <f>IF(AND(MOD(ROW(A1814)-1,3)=0, INDEX(artwork.xlsx!J:J,QUOTIENT(ROW(A1814)-1,3)+2)&lt;&gt;""),
     artwork.xlsx!$H$1&amp;": """ &amp;SUBSTITUTE(INDEX(artwork.xlsx!H:H,QUOTIENT(ROW(A1814)-1,3)+2)," ","") &amp;""",  " &amp;
     artwork.xlsx!$J$1&amp; ": """ &amp; INDEX(artwork.xlsx!J:J,QUOTIENT(ROW(A1814)-1,3)+2) &amp;""",  " &amp;
     artwork.xlsx!$L$1&amp; ": """ &amp; SUBSTITUTE(IF(LEFT(INDEX(artwork.xlsx!L:L,QUOTIENT(ROW(A1814)-1,3)+2),4)="http","",artwork.xlsx!$M$1) &amp; INDEX(artwork.xlsx!L:L,QUOTIENT(ROW(A1814)-1,3)+2),artwork.xlsx!$N$1,"") &amp; """,",
 IF(AND(MOD(ROW(A1814)-1,3)=1,INDEX(artwork.xlsx!J:J,QUOTIENT(ROW(A1814)-1,3)+2)&lt;&gt;""),
SUBSTITUTE(    artwork.xlsx!$K$1&amp;": '\\n" &amp;
SUBSTITUTE(SUBSTITUTE(SUBSTITUTE(SUBSTITUTE(SUBSTITUTE(INDEX(artwork.xlsx!K:K,QUOTIENT(ROW(A1814)-1,3)+2),"'","\'"),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IF(MOD(ROW(A1814)-1,3)=2,"","")))</f>
        <v>text_html: '\
&lt;div class="landscape-text" style="top:0px;"&gt;&lt;div style="position:relative; top:-5px;"&gt;&lt;div style="font-weight: bold;"&gt;\
&lt;div style="display:inline;"&gt;&lt;div style="display:inline; font-size:22px;"&gt;+1 Achat&lt;/div&gt;&lt;/div&gt;&lt;br&gt;\
&lt;/div&gt;&lt;/div&gt;&lt;div style="position:relative; top:-7px;"&gt;&lt;div style="line-height:16px;"&gt;\
&lt;div style="display:inline;"&gt;&lt;div style="display:inline; font-size:16px;"&gt;Nommez une carte. Dévoilez les 4 premières cartes de votre pioche.&lt;/div&gt;&lt;/div&gt;&lt;br&gt;\
&lt;div style="display:inline;"&gt;&lt;div style="display:inline; font-size:16px;"&gt;Replacez celles qui correspondent, et défaussez le reste.&lt;/div&gt;&lt;/div&gt;&lt;br&gt;\
&lt;/div&gt;&lt;/div&gt;&lt;/div&gt;'</v>
      </c>
      <c r="K1819" t="s">
        <v>2420</v>
      </c>
      <c r="U1819" t="e">
        <f t="shared" si="64"/>
        <v>#VALUE!</v>
      </c>
      <c r="V1819" t="e">
        <f t="shared" si="65"/>
        <v>#VALUE!</v>
      </c>
    </row>
    <row r="1820" spans="1:22" x14ac:dyDescent="0.25">
      <c r="A1820" t="str">
        <f>IF(AND(MOD(ROW(A1815)-1,3)=0,INDEX(artwork.xlsx!G:G,QUOTIENT(ROW(A1815)-1,3)+2)&lt;&gt;""),"/* "&amp;INDEX(artwork.xlsx!G:G,QUOTIENT(ROW(A1815)-1,3)+2)&amp;" */","  ")&amp;
IF(AND(INDEX(artwork.xlsx!F:F,QUOTIENT(ROW(A1815)-1,3)+2)&lt;&gt;""),"/* "&amp;INDEX(artwork.xlsx!F:F,QUOTIENT(ROW(A1815)-1,3)+2)&amp;" */","  ")&amp;IF(AND(ISERROR(MATCH("},",B1820:B$5003,0)), ISERROR(MATCH("    ];",$A$5:A1816,0))),"];","")</f>
        <v xml:space="preserve">  /* landscape */</v>
      </c>
      <c r="B1820" t="str">
        <f t="shared" si="63"/>
        <v>},</v>
      </c>
      <c r="C1820" s="18" t="str">
        <f>IF(AND(MOD(ROW(A1815)-1,3)=0, INDEX(artwork.xlsx!J:J,QUOTIENT(ROW(A1815)-1,3)+2)&lt;&gt;""),
     artwork.xlsx!$H$1&amp;": """ &amp;SUBSTITUTE(INDEX(artwork.xlsx!H:H,QUOTIENT(ROW(A1815)-1,3)+2)," ","") &amp;""",  " &amp;
     artwork.xlsx!$J$1&amp; ": """ &amp; INDEX(artwork.xlsx!J:J,QUOTIENT(ROW(A1815)-1,3)+2) &amp;""",  " &amp;
     artwork.xlsx!$L$1&amp; ": """ &amp; SUBSTITUTE(IF(LEFT(INDEX(artwork.xlsx!L:L,QUOTIENT(ROW(A1815)-1,3)+2),4)="http","",artwork.xlsx!$M$1) &amp; INDEX(artwork.xlsx!L:L,QUOTIENT(ROW(A1815)-1,3)+2),artwork.xlsx!$N$1,"") &amp; """,",
 IF(AND(MOD(ROW(A1815)-1,3)=1,INDEX(artwork.xlsx!J:J,QUOTIENT(ROW(A1815)-1,3)+2)&lt;&gt;""),
SUBSTITUTE(    artwork.xlsx!$K$1&amp;": '\\n" &amp;
SUBSTITUTE(SUBSTITUTE(SUBSTITUTE(SUBSTITUTE(SUBSTITUTE(INDEX(artwork.xlsx!K:K,QUOTIENT(ROW(A1815)-1,3)+2),"'","\'"),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IF(MOD(ROW(A1815)-1,3)=2,"","")))</f>
        <v/>
      </c>
      <c r="J1820" t="s">
        <v>2088</v>
      </c>
      <c r="U1820" t="e">
        <f t="shared" si="64"/>
        <v>#VALUE!</v>
      </c>
      <c r="V1820" t="str">
        <f t="shared" si="65"/>
        <v>",  frenchName: "Réhaussement",  artwork: "http://wiki.dominionstrategy.com/images/e/e2/EnhanceArt.jpg"</v>
      </c>
    </row>
    <row r="1821" spans="1:22" x14ac:dyDescent="0.25">
      <c r="A1821" t="str">
        <f>IF(AND(MOD(ROW(A1816)-1,3)=0,INDEX(artwork.xlsx!G:G,QUOTIENT(ROW(A1816)-1,3)+2)&lt;&gt;""),"/* "&amp;INDEX(artwork.xlsx!G:G,QUOTIENT(ROW(A1816)-1,3)+2)&amp;" */","  ")&amp;
IF(AND(INDEX(artwork.xlsx!F:F,QUOTIENT(ROW(A1816)-1,3)+2)&lt;&gt;""),"/* "&amp;INDEX(artwork.xlsx!F:F,QUOTIENT(ROW(A1816)-1,3)+2)&amp;" */","  ")&amp;IF(AND(ISERROR(MATCH("},",B1821:B$5003,0)), ISERROR(MATCH("    ];",$A$5:A1817,0))),"];","")</f>
        <v xml:space="preserve">  /* landscape */</v>
      </c>
      <c r="B1821" t="str">
        <f t="shared" si="63"/>
        <v>{</v>
      </c>
      <c r="C1821" s="18" t="str">
        <f>IF(AND(MOD(ROW(A1816)-1,3)=0, INDEX(artwork.xlsx!J:J,QUOTIENT(ROW(A1816)-1,3)+2)&lt;&gt;""),
     artwork.xlsx!$H$1&amp;": """ &amp;SUBSTITUTE(INDEX(artwork.xlsx!H:H,QUOTIENT(ROW(A1816)-1,3)+2)," ","") &amp;""",  " &amp;
     artwork.xlsx!$J$1&amp; ": """ &amp; INDEX(artwork.xlsx!J:J,QUOTIENT(ROW(A1816)-1,3)+2) &amp;""",  " &amp;
     artwork.xlsx!$L$1&amp; ": """ &amp; SUBSTITUTE(IF(LEFT(INDEX(artwork.xlsx!L:L,QUOTIENT(ROW(A1816)-1,3)+2),4)="http","",artwork.xlsx!$M$1) &amp; INDEX(artwork.xlsx!L:L,QUOTIENT(ROW(A1816)-1,3)+2),artwork.xlsx!$N$1,"") &amp; """,",
 IF(AND(MOD(ROW(A1816)-1,3)=1,INDEX(artwork.xlsx!J:J,QUOTIENT(ROW(A1816)-1,3)+2)&lt;&gt;""),
SUBSTITUTE(    artwork.xlsx!$K$1&amp;": '\\n" &amp;
SUBSTITUTE(SUBSTITUTE(SUBSTITUTE(SUBSTITUTE(SUBSTITUTE(INDEX(artwork.xlsx!K:K,QUOTIENT(ROW(A1816)-1,3)+2),"'","\'"),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IF(MOD(ROW(A1816)-1,3)=2,"","")))</f>
        <v>id: "ride",  frenchName: "Chevauchée",  artwork: "http://wiki.dominionstrategy.com/images/2/2f/RideArt.jpg",</v>
      </c>
      <c r="J1821" t="s">
        <v>1679</v>
      </c>
      <c r="K1821" t="s">
        <v>2421</v>
      </c>
      <c r="U1821" t="str">
        <f t="shared" si="64"/>
        <v>enhance</v>
      </c>
      <c r="V1821" t="str">
        <f t="shared" si="65"/>
        <v>&lt;div class="landscape-text" style="top:0px;"&gt;&lt;div style="position:relative; top:5px;"&gt;&lt;div style="line-height:19px;"&gt;&lt;div style="display:inline;"&gt;&lt;div style="display:inline; font-size:19px;"&gt;Vous pouvez écarter une carte non-Victoire de votre&lt;/div&gt;&lt;/div&gt;&lt;br&gt;&lt;div style="display:inline;"&gt;&lt;div style="display:inline; font-size:19px;"&gt;main npour recevoir une carte coûtant jusqu'à      de plus. &lt;/div&gt;&lt;/div&gt;&lt;br&gt;&lt;/div&gt;&lt;/div&gt;&lt;div class="card-text-coin-icon" style="transform:scale(0.19); top:29px; display: inline;left:348px;"&gt;&lt;div class="card-text-coin-text-container" style="display:inline;"&gt;&lt;div class="card-text-coin-text" style="color: black; display:inline; top:8px;"&gt;2&lt;/div&gt;&lt;/div&gt;&lt;/div&gt;&lt;/div&gt;</v>
      </c>
    </row>
    <row r="1822" spans="1:22" ht="60" x14ac:dyDescent="0.25">
      <c r="A1822" t="str">
        <f>IF(AND(MOD(ROW(A1817)-1,3)=0,INDEX(artwork.xlsx!G:G,QUOTIENT(ROW(A1817)-1,3)+2)&lt;&gt;""),"/* "&amp;INDEX(artwork.xlsx!G:G,QUOTIENT(ROW(A1817)-1,3)+2)&amp;" */","  ")&amp;
IF(AND(INDEX(artwork.xlsx!F:F,QUOTIENT(ROW(A1817)-1,3)+2)&lt;&gt;""),"/* "&amp;INDEX(artwork.xlsx!F:F,QUOTIENT(ROW(A1817)-1,3)+2)&amp;" */","  ")&amp;IF(AND(ISERROR(MATCH("},",B1822:B$5003,0)), ISERROR(MATCH("    ];",$A$5:A1821,0))),"];","")</f>
        <v xml:space="preserve">  /* landscape */</v>
      </c>
      <c r="B1822" t="str">
        <f t="shared" si="63"/>
        <v/>
      </c>
      <c r="C1822" s="18" t="str">
        <f>IF(AND(MOD(ROW(A1817)-1,3)=0, INDEX(artwork.xlsx!J:J,QUOTIENT(ROW(A1817)-1,3)+2)&lt;&gt;""),
     artwork.xlsx!$H$1&amp;": """ &amp;SUBSTITUTE(INDEX(artwork.xlsx!H:H,QUOTIENT(ROW(A1817)-1,3)+2)," ","") &amp;""",  " &amp;
     artwork.xlsx!$J$1&amp; ": """ &amp; INDEX(artwork.xlsx!J:J,QUOTIENT(ROW(A1817)-1,3)+2) &amp;""",  " &amp;
     artwork.xlsx!$L$1&amp; ": """ &amp; SUBSTITUTE(IF(LEFT(INDEX(artwork.xlsx!L:L,QUOTIENT(ROW(A1817)-1,3)+2),4)="http","",artwork.xlsx!$M$1) &amp; INDEX(artwork.xlsx!L:L,QUOTIENT(ROW(A1817)-1,3)+2),artwork.xlsx!$N$1,"") &amp; """,",
 IF(AND(MOD(ROW(A1817)-1,3)=1,INDEX(artwork.xlsx!J:J,QUOTIENT(ROW(A1817)-1,3)+2)&lt;&gt;""),
SUBSTITUTE(    artwork.xlsx!$K$1&amp;": '\\n" &amp;
SUBSTITUTE(SUBSTITUTE(SUBSTITUTE(SUBSTITUTE(SUBSTITUTE(INDEX(artwork.xlsx!K:K,QUOTIENT(ROW(A1817)-1,3)+2),"'","\'"),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IF(MOD(ROW(A1817)-1,3)=2,"","")))</f>
        <v>text_html: '\
&lt;div class="landscape-text" style="top:14px;"&gt;&lt;div style="position:relative; top:5px;"&gt;&lt;div style="line-height:24px;"&gt;\
&lt;div style="display:inline;"&gt;&lt;div style="display:inline; font-size:24px;"&gt;Recevez un Cheval.&lt;/div&gt;&lt;/div&gt;&lt;br&gt;\
&lt;/div&gt;&lt;/div&gt;&lt;/div&gt;'</v>
      </c>
      <c r="K1822" t="s">
        <v>2422</v>
      </c>
      <c r="U1822" t="e">
        <f t="shared" si="64"/>
        <v>#VALUE!</v>
      </c>
      <c r="V1822" t="e">
        <f t="shared" si="65"/>
        <v>#VALUE!</v>
      </c>
    </row>
    <row r="1823" spans="1:22" x14ac:dyDescent="0.25">
      <c r="A1823" t="str">
        <f>IF(AND(MOD(ROW(A1818)-1,3)=0,INDEX(artwork.xlsx!G:G,QUOTIENT(ROW(A1818)-1,3)+2)&lt;&gt;""),"/* "&amp;INDEX(artwork.xlsx!G:G,QUOTIENT(ROW(A1818)-1,3)+2)&amp;" */","  ")&amp;
IF(AND(INDEX(artwork.xlsx!F:F,QUOTIENT(ROW(A1818)-1,3)+2)&lt;&gt;""),"/* "&amp;INDEX(artwork.xlsx!F:F,QUOTIENT(ROW(A1818)-1,3)+2)&amp;" */","  ")&amp;IF(AND(ISERROR(MATCH("},",B1823:B$5003,0)), ISERROR(MATCH("    ];",$A$5:A1819,0))),"];","")</f>
        <v xml:space="preserve">  /* landscape */</v>
      </c>
      <c r="B1823" t="str">
        <f t="shared" si="63"/>
        <v>},</v>
      </c>
      <c r="C1823" s="18" t="str">
        <f>IF(AND(MOD(ROW(A1818)-1,3)=0, INDEX(artwork.xlsx!J:J,QUOTIENT(ROW(A1818)-1,3)+2)&lt;&gt;""),
     artwork.xlsx!$H$1&amp;": """ &amp;SUBSTITUTE(INDEX(artwork.xlsx!H:H,QUOTIENT(ROW(A1818)-1,3)+2)," ","") &amp;""",  " &amp;
     artwork.xlsx!$J$1&amp; ": """ &amp; INDEX(artwork.xlsx!J:J,QUOTIENT(ROW(A1818)-1,3)+2) &amp;""",  " &amp;
     artwork.xlsx!$L$1&amp; ": """ &amp; SUBSTITUTE(IF(LEFT(INDEX(artwork.xlsx!L:L,QUOTIENT(ROW(A1818)-1,3)+2),4)="http","",artwork.xlsx!$M$1) &amp; INDEX(artwork.xlsx!L:L,QUOTIENT(ROW(A1818)-1,3)+2),artwork.xlsx!$N$1,"") &amp; """,",
 IF(AND(MOD(ROW(A1818)-1,3)=1,INDEX(artwork.xlsx!J:J,QUOTIENT(ROW(A1818)-1,3)+2)&lt;&gt;""),
SUBSTITUTE(    artwork.xlsx!$K$1&amp;": '\\n" &amp;
SUBSTITUTE(SUBSTITUTE(SUBSTITUTE(SUBSTITUTE(SUBSTITUTE(INDEX(artwork.xlsx!K:K,QUOTIENT(ROW(A1818)-1,3)+2),"'","\'"),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IF(MOD(ROW(A1818)-1,3)=2,"","")))</f>
        <v/>
      </c>
      <c r="J1823" t="s">
        <v>2088</v>
      </c>
      <c r="U1823" t="e">
        <f t="shared" si="64"/>
        <v>#VALUE!</v>
      </c>
      <c r="V1823" t="str">
        <f t="shared" si="65"/>
        <v xml:space="preserve">  frenchName: "Marche",  artwork: "http://wiki.dominionstrategy.com/images/2/24/MarchArt.jpg"</v>
      </c>
    </row>
    <row r="1824" spans="1:22" x14ac:dyDescent="0.25">
      <c r="A1824" t="str">
        <f>IF(AND(MOD(ROW(A1819)-1,3)=0,INDEX(artwork.xlsx!G:G,QUOTIENT(ROW(A1819)-1,3)+2)&lt;&gt;""),"/* "&amp;INDEX(artwork.xlsx!G:G,QUOTIENT(ROW(A1819)-1,3)+2)&amp;" */","  ")&amp;
IF(AND(INDEX(artwork.xlsx!F:F,QUOTIENT(ROW(A1819)-1,3)+2)&lt;&gt;""),"/* "&amp;INDEX(artwork.xlsx!F:F,QUOTIENT(ROW(A1819)-1,3)+2)&amp;" */","  ")&amp;IF(AND(ISERROR(MATCH("},",B1824:B$5003,0)), ISERROR(MATCH("    ];",$A$5:A1820,0))),"];","")</f>
        <v xml:space="preserve">  /* landscape */</v>
      </c>
      <c r="B1824" t="str">
        <f t="shared" si="63"/>
        <v>{</v>
      </c>
      <c r="C1824" s="18" t="str">
        <f>IF(AND(MOD(ROW(A1819)-1,3)=0, INDEX(artwork.xlsx!J:J,QUOTIENT(ROW(A1819)-1,3)+2)&lt;&gt;""),
     artwork.xlsx!$H$1&amp;": """ &amp;SUBSTITUTE(INDEX(artwork.xlsx!H:H,QUOTIENT(ROW(A1819)-1,3)+2)," ","") &amp;""",  " &amp;
     artwork.xlsx!$J$1&amp; ": """ &amp; INDEX(artwork.xlsx!J:J,QUOTIENT(ROW(A1819)-1,3)+2) &amp;""",  " &amp;
     artwork.xlsx!$L$1&amp; ": """ &amp; SUBSTITUTE(IF(LEFT(INDEX(artwork.xlsx!L:L,QUOTIENT(ROW(A1819)-1,3)+2),4)="http","",artwork.xlsx!$M$1) &amp; INDEX(artwork.xlsx!L:L,QUOTIENT(ROW(A1819)-1,3)+2),artwork.xlsx!$N$1,"") &amp; """,",
 IF(AND(MOD(ROW(A1819)-1,3)=1,INDEX(artwork.xlsx!J:J,QUOTIENT(ROW(A1819)-1,3)+2)&lt;&gt;""),
SUBSTITUTE(    artwork.xlsx!$K$1&amp;": '\\n" &amp;
SUBSTITUTE(SUBSTITUTE(SUBSTITUTE(SUBSTITUTE(SUBSTITUTE(INDEX(artwork.xlsx!K:K,QUOTIENT(ROW(A1819)-1,3)+2),"'","\'"),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IF(MOD(ROW(A1819)-1,3)=2,"","")))</f>
        <v>id: "toil",  frenchName: "Labeur",  artwork: "http://wiki.dominionstrategy.com/images/7/72/ToilArt.jpg",</v>
      </c>
      <c r="J1824" t="s">
        <v>1679</v>
      </c>
      <c r="K1824" t="s">
        <v>2423</v>
      </c>
      <c r="U1824" t="str">
        <f t="shared" si="64"/>
        <v>march</v>
      </c>
      <c r="V1824" t="str">
        <f t="shared" si="65"/>
        <v>&lt;div class="landscape-text" style="top:0px;"&gt;&lt;div style="position:relative; top:5px;"&gt;&lt;div style="line-height:22px;"&gt;&lt;div style="display:inline;"&gt;&lt;div style="display:inline; font-size:22px;"&gt;Consultez votre défausse. Vous pouvez&lt;/div&gt;&lt;/div&gt;&lt;br&gt;&lt;div style="display:inline;"&gt;&lt;div style="display:inline; font-size:22px;"&gt;jouer une Action depuis votre défausse.&lt;/div&gt;&lt;/div&gt;&lt;br&gt;&lt;/div&gt;&lt;/div&gt;&lt;/div&gt;</v>
      </c>
    </row>
    <row r="1825" spans="1:22" ht="90" x14ac:dyDescent="0.25">
      <c r="A1825" t="str">
        <f>IF(AND(MOD(ROW(A1820)-1,3)=0,INDEX(artwork.xlsx!G:G,QUOTIENT(ROW(A1820)-1,3)+2)&lt;&gt;""),"/* "&amp;INDEX(artwork.xlsx!G:G,QUOTIENT(ROW(A1820)-1,3)+2)&amp;" */","  ")&amp;
IF(AND(INDEX(artwork.xlsx!F:F,QUOTIENT(ROW(A1820)-1,3)+2)&lt;&gt;""),"/* "&amp;INDEX(artwork.xlsx!F:F,QUOTIENT(ROW(A1820)-1,3)+2)&amp;" */","  ")&amp;IF(AND(ISERROR(MATCH("},",B1825:B$5003,0)), ISERROR(MATCH("    ];",$A$5:A1824,0))),"];","")</f>
        <v xml:space="preserve">  /* landscape */</v>
      </c>
      <c r="B1825" t="str">
        <f t="shared" si="63"/>
        <v/>
      </c>
      <c r="C1825" s="18" t="str">
        <f>IF(AND(MOD(ROW(A1820)-1,3)=0, INDEX(artwork.xlsx!J:J,QUOTIENT(ROW(A1820)-1,3)+2)&lt;&gt;""),
     artwork.xlsx!$H$1&amp;": """ &amp;SUBSTITUTE(INDEX(artwork.xlsx!H:H,QUOTIENT(ROW(A1820)-1,3)+2)," ","") &amp;""",  " &amp;
     artwork.xlsx!$J$1&amp; ": """ &amp; INDEX(artwork.xlsx!J:J,QUOTIENT(ROW(A1820)-1,3)+2) &amp;""",  " &amp;
     artwork.xlsx!$L$1&amp; ": """ &amp; SUBSTITUTE(IF(LEFT(INDEX(artwork.xlsx!L:L,QUOTIENT(ROW(A1820)-1,3)+2),4)="http","",artwork.xlsx!$M$1) &amp; INDEX(artwork.xlsx!L:L,QUOTIENT(ROW(A1820)-1,3)+2),artwork.xlsx!$N$1,"") &amp; """,",
 IF(AND(MOD(ROW(A1820)-1,3)=1,INDEX(artwork.xlsx!J:J,QUOTIENT(ROW(A1820)-1,3)+2)&lt;&gt;""),
SUBSTITUTE(    artwork.xlsx!$K$1&amp;": '\\n" &amp;
SUBSTITUTE(SUBSTITUTE(SUBSTITUTE(SUBSTITUTE(SUBSTITUTE(INDEX(artwork.xlsx!K:K,QUOTIENT(ROW(A1820)-1,3)+2),"'","\'"),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IF(MOD(ROW(A1820)-1,3)=2,"","")))</f>
        <v>text_html: '\
&lt;div class="landscape-text" style="top:0px;"&gt;&lt;div style="position:relative; top:0px;"&gt;&lt;div style="font-weight: bold;"&gt;\
&lt;div style="display:inline;"&gt;&lt;div style="display:inline; font-size:22px;"&gt;+1 Achat&lt;/div&gt;&lt;/div&gt;&lt;br&gt;\
&lt;/div&gt;&lt;/div&gt;&lt;div style="position:relative; top:0px;"&gt;&lt;div style="line-height:19px;"&gt;\
&lt;div style="display:inline;"&gt;&lt;div style="display:inline; font-size:20px;"&gt;Vous pouvez jouer une carte Action de votre main.&lt;/div&gt;&lt;/div&gt;&lt;br&gt;\
&lt;/div&gt;&lt;/div&gt;&lt;/div&gt;'</v>
      </c>
      <c r="K1825" t="s">
        <v>2424</v>
      </c>
      <c r="U1825" t="e">
        <f t="shared" si="64"/>
        <v>#VALUE!</v>
      </c>
      <c r="V1825" t="e">
        <f t="shared" si="65"/>
        <v>#VALUE!</v>
      </c>
    </row>
    <row r="1826" spans="1:22" x14ac:dyDescent="0.25">
      <c r="A1826" t="str">
        <f>IF(AND(MOD(ROW(A1821)-1,3)=0,INDEX(artwork.xlsx!G:G,QUOTIENT(ROW(A1821)-1,3)+2)&lt;&gt;""),"/* "&amp;INDEX(artwork.xlsx!G:G,QUOTIENT(ROW(A1821)-1,3)+2)&amp;" */","  ")&amp;
IF(AND(INDEX(artwork.xlsx!F:F,QUOTIENT(ROW(A1821)-1,3)+2)&lt;&gt;""),"/* "&amp;INDEX(artwork.xlsx!F:F,QUOTIENT(ROW(A1821)-1,3)+2)&amp;" */","  ")&amp;IF(AND(ISERROR(MATCH("},",B1826:B$5003,0)), ISERROR(MATCH("    ];",$A$5:A1822,0))),"];","")</f>
        <v xml:space="preserve">  /* landscape */</v>
      </c>
      <c r="B1826" t="str">
        <f t="shared" si="63"/>
        <v>},</v>
      </c>
      <c r="C1826" s="18" t="str">
        <f>IF(AND(MOD(ROW(A1821)-1,3)=0, INDEX(artwork.xlsx!J:J,QUOTIENT(ROW(A1821)-1,3)+2)&lt;&gt;""),
     artwork.xlsx!$H$1&amp;": """ &amp;SUBSTITUTE(INDEX(artwork.xlsx!H:H,QUOTIENT(ROW(A1821)-1,3)+2)," ","") &amp;""",  " &amp;
     artwork.xlsx!$J$1&amp; ": """ &amp; INDEX(artwork.xlsx!J:J,QUOTIENT(ROW(A1821)-1,3)+2) &amp;""",  " &amp;
     artwork.xlsx!$L$1&amp; ": """ &amp; SUBSTITUTE(IF(LEFT(INDEX(artwork.xlsx!L:L,QUOTIENT(ROW(A1821)-1,3)+2),4)="http","",artwork.xlsx!$M$1) &amp; INDEX(artwork.xlsx!L:L,QUOTIENT(ROW(A1821)-1,3)+2),artwork.xlsx!$N$1,"") &amp; """,",
 IF(AND(MOD(ROW(A1821)-1,3)=1,INDEX(artwork.xlsx!J:J,QUOTIENT(ROW(A1821)-1,3)+2)&lt;&gt;""),
SUBSTITUTE(    artwork.xlsx!$K$1&amp;": '\\n" &amp;
SUBSTITUTE(SUBSTITUTE(SUBSTITUTE(SUBSTITUTE(SUBSTITUTE(INDEX(artwork.xlsx!K:K,QUOTIENT(ROW(A1821)-1,3)+2),"'","\'"),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IF(MOD(ROW(A1821)-1,3)=2,"","")))</f>
        <v/>
      </c>
      <c r="J1826" t="s">
        <v>2088</v>
      </c>
      <c r="U1826" t="e">
        <f t="shared" si="64"/>
        <v>#VALUE!</v>
      </c>
      <c r="V1826" t="str">
        <f t="shared" si="65"/>
        <v>rt",  frenchName: "Transport",  artwork: "http://wiki.dominionstrategy.com/images/0/01/TransportArt.jpg"</v>
      </c>
    </row>
    <row r="1827" spans="1:22" x14ac:dyDescent="0.25">
      <c r="A1827" t="str">
        <f>IF(AND(MOD(ROW(A1822)-1,3)=0,INDEX(artwork.xlsx!G:G,QUOTIENT(ROW(A1822)-1,3)+2)&lt;&gt;""),"/* "&amp;INDEX(artwork.xlsx!G:G,QUOTIENT(ROW(A1822)-1,3)+2)&amp;" */","  ")&amp;
IF(AND(INDEX(artwork.xlsx!F:F,QUOTIENT(ROW(A1822)-1,3)+2)&lt;&gt;""),"/* "&amp;INDEX(artwork.xlsx!F:F,QUOTIENT(ROW(A1822)-1,3)+2)&amp;" */","  ")&amp;IF(AND(ISERROR(MATCH("},",B1827:B$5003,0)), ISERROR(MATCH("    ];",$A$5:A1823,0))),"];","")</f>
        <v xml:space="preserve">  /* landscape */</v>
      </c>
      <c r="B1827" t="str">
        <f t="shared" si="63"/>
        <v>{</v>
      </c>
      <c r="C1827" s="18" t="str">
        <f>IF(AND(MOD(ROW(A1822)-1,3)=0, INDEX(artwork.xlsx!J:J,QUOTIENT(ROW(A1822)-1,3)+2)&lt;&gt;""),
     artwork.xlsx!$H$1&amp;": """ &amp;SUBSTITUTE(INDEX(artwork.xlsx!H:H,QUOTIENT(ROW(A1822)-1,3)+2)," ","") &amp;""",  " &amp;
     artwork.xlsx!$J$1&amp; ": """ &amp; INDEX(artwork.xlsx!J:J,QUOTIENT(ROW(A1822)-1,3)+2) &amp;""",  " &amp;
     artwork.xlsx!$L$1&amp; ": """ &amp; SUBSTITUTE(IF(LEFT(INDEX(artwork.xlsx!L:L,QUOTIENT(ROW(A1822)-1,3)+2),4)="http","",artwork.xlsx!$M$1) &amp; INDEX(artwork.xlsx!L:L,QUOTIENT(ROW(A1822)-1,3)+2),artwork.xlsx!$N$1,"") &amp; """,",
 IF(AND(MOD(ROW(A1822)-1,3)=1,INDEX(artwork.xlsx!J:J,QUOTIENT(ROW(A1822)-1,3)+2)&lt;&gt;""),
SUBSTITUTE(    artwork.xlsx!$K$1&amp;": '\\n" &amp;
SUBSTITUTE(SUBSTITUTE(SUBSTITUTE(SUBSTITUTE(SUBSTITUTE(INDEX(artwork.xlsx!K:K,QUOTIENT(ROW(A1822)-1,3)+2),"'","\'"),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IF(MOD(ROW(A1822)-1,3)=2,"","")))</f>
        <v>id: "enhance",  frenchName: "Réhaussement",  artwork: "http://wiki.dominionstrategy.com/images/e/e2/EnhanceArt.jpg",</v>
      </c>
      <c r="J1827" t="s">
        <v>1679</v>
      </c>
      <c r="K1827" t="s">
        <v>2425</v>
      </c>
      <c r="U1827" t="str">
        <f t="shared" si="64"/>
        <v>transport</v>
      </c>
      <c r="V1827" t="str">
        <f t="shared" si="65"/>
        <v>&lt;div class="landscape-text" style="top:0px;"&gt;&lt;div style="position:relative; top:0px;"&gt;&lt;div style="line-height:18px;"&gt;&lt;div style="display:inline;"&gt;&lt;div style="display:inline; font-size:20px;"&gt;Choisissez : exilez une carte Action&lt;/div&gt;&lt;/div&gt;&lt;br&gt;&lt;div style="display:inline;"&gt;&lt;div style="display:inline; font-size:20px;"&gt;de la réserve; ou placez sur votre pioche&lt;/div&gt;&lt;/div&gt;&lt;br&gt;&lt;div style="display:inline;"&gt;&lt;div style="display:inline; font-size:20px;"&gt;une carte Action que vous avez en exil.&lt;/div&gt;&lt;/div&gt;&lt;br&gt;&lt;/div&gt;&lt;/div&gt;&lt;/div&gt;</v>
      </c>
    </row>
    <row r="1828" spans="1:22" ht="120" x14ac:dyDescent="0.25">
      <c r="A1828" t="str">
        <f>IF(AND(MOD(ROW(A1823)-1,3)=0,INDEX(artwork.xlsx!G:G,QUOTIENT(ROW(A1823)-1,3)+2)&lt;&gt;""),"/* "&amp;INDEX(artwork.xlsx!G:G,QUOTIENT(ROW(A1823)-1,3)+2)&amp;" */","  ")&amp;
IF(AND(INDEX(artwork.xlsx!F:F,QUOTIENT(ROW(A1823)-1,3)+2)&lt;&gt;""),"/* "&amp;INDEX(artwork.xlsx!F:F,QUOTIENT(ROW(A1823)-1,3)+2)&amp;" */","  ")&amp;IF(AND(ISERROR(MATCH("},",B1828:B$5003,0)), ISERROR(MATCH("    ];",$A$5:A1827,0))),"];","")</f>
        <v xml:space="preserve">  /* landscape */</v>
      </c>
      <c r="B1828" t="str">
        <f t="shared" si="63"/>
        <v/>
      </c>
      <c r="C1828" s="18" t="str">
        <f>IF(AND(MOD(ROW(A1823)-1,3)=0, INDEX(artwork.xlsx!J:J,QUOTIENT(ROW(A1823)-1,3)+2)&lt;&gt;""),
     artwork.xlsx!$H$1&amp;": """ &amp;SUBSTITUTE(INDEX(artwork.xlsx!H:H,QUOTIENT(ROW(A1823)-1,3)+2)," ","") &amp;""",  " &amp;
     artwork.xlsx!$J$1&amp; ": """ &amp; INDEX(artwork.xlsx!J:J,QUOTIENT(ROW(A1823)-1,3)+2) &amp;""",  " &amp;
     artwork.xlsx!$L$1&amp; ": """ &amp; SUBSTITUTE(IF(LEFT(INDEX(artwork.xlsx!L:L,QUOTIENT(ROW(A1823)-1,3)+2),4)="http","",artwork.xlsx!$M$1) &amp; INDEX(artwork.xlsx!L:L,QUOTIENT(ROW(A1823)-1,3)+2),artwork.xlsx!$N$1,"") &amp; """,",
 IF(AND(MOD(ROW(A1823)-1,3)=1,INDEX(artwork.xlsx!J:J,QUOTIENT(ROW(A1823)-1,3)+2)&lt;&gt;""),
SUBSTITUTE(    artwork.xlsx!$K$1&amp;": '\\n" &amp;
SUBSTITUTE(SUBSTITUTE(SUBSTITUTE(SUBSTITUTE(SUBSTITUTE(INDEX(artwork.xlsx!K:K,QUOTIENT(ROW(A1823)-1,3)+2),"'","\'"),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IF(MOD(ROW(A1823)-1,3)=2,"","")))</f>
        <v>text_html: '\
&lt;div class="landscape-text" style="top:0px;"&gt;&lt;div style="position:relative; top:5px;"&gt;&lt;div style="line-height:19px;"&gt;\
&lt;div style="display:inline;"&gt;&lt;div style="display:inline; font-size:19px;"&gt;Vous pouvez écarter une carte non-Victoire de votre&lt;/div&gt;&lt;/div&gt;&lt;br&gt;\
&lt;div style="display:inline;"&gt;&lt;div style="display:inline; font-size:19px;"&gt;main npour recevoir une carte coûtant jusqu\'à      de plus. &lt;/div&gt;&lt;/div&gt;&lt;br&gt;\
&lt;/div&gt;&lt;/div&gt;\
&lt;div class="card-text-coin-icon" style="transform:scale(0.19); top:29px; display: inline;left:348px;"&gt;\
&lt;div class="card-text-coin-text-container" style="display:inline;"&gt;\
&lt;div class="card-text-coin-text" style="color: black; display:inline; top:8px;"&gt;2&lt;/div&gt;&lt;/div&gt;&lt;/div&gt;&lt;/div&gt;'</v>
      </c>
      <c r="K1828" t="s">
        <v>2426</v>
      </c>
      <c r="U1828" t="e">
        <f t="shared" si="64"/>
        <v>#VALUE!</v>
      </c>
      <c r="V1828" t="e">
        <f t="shared" si="65"/>
        <v>#VALUE!</v>
      </c>
    </row>
    <row r="1829" spans="1:22" x14ac:dyDescent="0.25">
      <c r="A1829" t="str">
        <f>IF(AND(MOD(ROW(A1824)-1,3)=0,INDEX(artwork.xlsx!G:G,QUOTIENT(ROW(A1824)-1,3)+2)&lt;&gt;""),"/* "&amp;INDEX(artwork.xlsx!G:G,QUOTIENT(ROW(A1824)-1,3)+2)&amp;" */","  ")&amp;
IF(AND(INDEX(artwork.xlsx!F:F,QUOTIENT(ROW(A1824)-1,3)+2)&lt;&gt;""),"/* "&amp;INDEX(artwork.xlsx!F:F,QUOTIENT(ROW(A1824)-1,3)+2)&amp;" */","  ")&amp;IF(AND(ISERROR(MATCH("},",B1829:B$5003,0)), ISERROR(MATCH("    ];",$A$5:A1825,0))),"];","")</f>
        <v xml:space="preserve">  /* landscape */</v>
      </c>
      <c r="B1829" t="str">
        <f t="shared" si="63"/>
        <v>},</v>
      </c>
      <c r="C1829" s="18" t="str">
        <f>IF(AND(MOD(ROW(A1824)-1,3)=0, INDEX(artwork.xlsx!J:J,QUOTIENT(ROW(A1824)-1,3)+2)&lt;&gt;""),
     artwork.xlsx!$H$1&amp;": """ &amp;SUBSTITUTE(INDEX(artwork.xlsx!H:H,QUOTIENT(ROW(A1824)-1,3)+2)," ","") &amp;""",  " &amp;
     artwork.xlsx!$J$1&amp; ": """ &amp; INDEX(artwork.xlsx!J:J,QUOTIENT(ROW(A1824)-1,3)+2) &amp;""",  " &amp;
     artwork.xlsx!$L$1&amp; ": """ &amp; SUBSTITUTE(IF(LEFT(INDEX(artwork.xlsx!L:L,QUOTIENT(ROW(A1824)-1,3)+2),4)="http","",artwork.xlsx!$M$1) &amp; INDEX(artwork.xlsx!L:L,QUOTIENT(ROW(A1824)-1,3)+2),artwork.xlsx!$N$1,"") &amp; """,",
 IF(AND(MOD(ROW(A1824)-1,3)=1,INDEX(artwork.xlsx!J:J,QUOTIENT(ROW(A1824)-1,3)+2)&lt;&gt;""),
SUBSTITUTE(    artwork.xlsx!$K$1&amp;": '\\n" &amp;
SUBSTITUTE(SUBSTITUTE(SUBSTITUTE(SUBSTITUTE(SUBSTITUTE(INDEX(artwork.xlsx!K:K,QUOTIENT(ROW(A1824)-1,3)+2),"'","\'"),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IF(MOD(ROW(A1824)-1,3)=2,"","")))</f>
        <v/>
      </c>
      <c r="J1829" t="s">
        <v>2088</v>
      </c>
      <c r="U1829" t="e">
        <f t="shared" si="64"/>
        <v>#VALUE!</v>
      </c>
      <c r="V1829" t="str">
        <f t="shared" si="65"/>
        <v>,  frenchName: "Bannissement",  artwork: "http://wiki.dominionstrategy.com/images/f/f8/BanishArt.jpg"</v>
      </c>
    </row>
    <row r="1830" spans="1:22" x14ac:dyDescent="0.25">
      <c r="A1830" t="str">
        <f>IF(AND(MOD(ROW(A1825)-1,3)=0,INDEX(artwork.xlsx!G:G,QUOTIENT(ROW(A1825)-1,3)+2)&lt;&gt;""),"/* "&amp;INDEX(artwork.xlsx!G:G,QUOTIENT(ROW(A1825)-1,3)+2)&amp;" */","  ")&amp;
IF(AND(INDEX(artwork.xlsx!F:F,QUOTIENT(ROW(A1825)-1,3)+2)&lt;&gt;""),"/* "&amp;INDEX(artwork.xlsx!F:F,QUOTIENT(ROW(A1825)-1,3)+2)&amp;" */","  ")&amp;IF(AND(ISERROR(MATCH("},",B1830:B$5003,0)), ISERROR(MATCH("    ];",$A$5:A1826,0))),"];","")</f>
        <v xml:space="preserve">  /* landscape */</v>
      </c>
      <c r="B1830" t="str">
        <f t="shared" si="63"/>
        <v>{</v>
      </c>
      <c r="C1830" s="18" t="str">
        <f>IF(AND(MOD(ROW(A1825)-1,3)=0, INDEX(artwork.xlsx!J:J,QUOTIENT(ROW(A1825)-1,3)+2)&lt;&gt;""),
     artwork.xlsx!$H$1&amp;": """ &amp;SUBSTITUTE(INDEX(artwork.xlsx!H:H,QUOTIENT(ROW(A1825)-1,3)+2)," ","") &amp;""",  " &amp;
     artwork.xlsx!$J$1&amp; ": """ &amp; INDEX(artwork.xlsx!J:J,QUOTIENT(ROW(A1825)-1,3)+2) &amp;""",  " &amp;
     artwork.xlsx!$L$1&amp; ": """ &amp; SUBSTITUTE(IF(LEFT(INDEX(artwork.xlsx!L:L,QUOTIENT(ROW(A1825)-1,3)+2),4)="http","",artwork.xlsx!$M$1) &amp; INDEX(artwork.xlsx!L:L,QUOTIENT(ROW(A1825)-1,3)+2),artwork.xlsx!$N$1,"") &amp; """,",
 IF(AND(MOD(ROW(A1825)-1,3)=1,INDEX(artwork.xlsx!J:J,QUOTIENT(ROW(A1825)-1,3)+2)&lt;&gt;""),
SUBSTITUTE(    artwork.xlsx!$K$1&amp;": '\\n" &amp;
SUBSTITUTE(SUBSTITUTE(SUBSTITUTE(SUBSTITUTE(SUBSTITUTE(INDEX(artwork.xlsx!K:K,QUOTIENT(ROW(A1825)-1,3)+2),"'","\'"),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IF(MOD(ROW(A1825)-1,3)=2,"","")))</f>
        <v>id: "march",  frenchName: "Marche",  artwork: "http://wiki.dominionstrategy.com/images/2/24/MarchArt.jpg",</v>
      </c>
      <c r="J1830" t="s">
        <v>1679</v>
      </c>
      <c r="K1830" t="s">
        <v>2427</v>
      </c>
      <c r="U1830" t="str">
        <f t="shared" si="64"/>
        <v>banish</v>
      </c>
      <c r="V1830" t="str">
        <f t="shared" si="65"/>
        <v>&lt;div class="landscape-text" style="top:0px;"&gt;&lt;div style="position:relative; top:5px;"&gt;&lt;div style="line-height:22px;"&gt;&lt;div style="display:inline;"&gt;&lt;div style="display:inline; font-size:22px;"&gt;Exilez un nombre quelconque de cartes&lt;/div&gt;&lt;/div&gt;&lt;br&gt;&lt;div style="display:inline;"&gt;&lt;div style="display:inline; font-size:22px;"&gt;portant le même nom, depuis votre main.&lt;/div&gt;&lt;/div&gt;&lt;br&gt;&lt;/div&gt;&lt;/div&gt;&lt;/div&gt;</v>
      </c>
    </row>
    <row r="1831" spans="1:22" ht="75" x14ac:dyDescent="0.25">
      <c r="A1831" t="str">
        <f>IF(AND(MOD(ROW(A1826)-1,3)=0,INDEX(artwork.xlsx!G:G,QUOTIENT(ROW(A1826)-1,3)+2)&lt;&gt;""),"/* "&amp;INDEX(artwork.xlsx!G:G,QUOTIENT(ROW(A1826)-1,3)+2)&amp;" */","  ")&amp;
IF(AND(INDEX(artwork.xlsx!F:F,QUOTIENT(ROW(A1826)-1,3)+2)&lt;&gt;""),"/* "&amp;INDEX(artwork.xlsx!F:F,QUOTIENT(ROW(A1826)-1,3)+2)&amp;" */","  ")&amp;IF(AND(ISERROR(MATCH("},",B1831:B$5003,0)), ISERROR(MATCH("    ];",$A$5:A1830,0))),"];","")</f>
        <v xml:space="preserve">  /* landscape */</v>
      </c>
      <c r="B1831" t="str">
        <f t="shared" si="63"/>
        <v/>
      </c>
      <c r="C1831" s="18" t="str">
        <f>IF(AND(MOD(ROW(A1826)-1,3)=0, INDEX(artwork.xlsx!J:J,QUOTIENT(ROW(A1826)-1,3)+2)&lt;&gt;""),
     artwork.xlsx!$H$1&amp;": """ &amp;SUBSTITUTE(INDEX(artwork.xlsx!H:H,QUOTIENT(ROW(A1826)-1,3)+2)," ","") &amp;""",  " &amp;
     artwork.xlsx!$J$1&amp; ": """ &amp; INDEX(artwork.xlsx!J:J,QUOTIENT(ROW(A1826)-1,3)+2) &amp;""",  " &amp;
     artwork.xlsx!$L$1&amp; ": """ &amp; SUBSTITUTE(IF(LEFT(INDEX(artwork.xlsx!L:L,QUOTIENT(ROW(A1826)-1,3)+2),4)="http","",artwork.xlsx!$M$1) &amp; INDEX(artwork.xlsx!L:L,QUOTIENT(ROW(A1826)-1,3)+2),artwork.xlsx!$N$1,"") &amp; """,",
 IF(AND(MOD(ROW(A1826)-1,3)=1,INDEX(artwork.xlsx!J:J,QUOTIENT(ROW(A1826)-1,3)+2)&lt;&gt;""),
SUBSTITUTE(    artwork.xlsx!$K$1&amp;": '\\n" &amp;
SUBSTITUTE(SUBSTITUTE(SUBSTITUTE(SUBSTITUTE(SUBSTITUTE(INDEX(artwork.xlsx!K:K,QUOTIENT(ROW(A1826)-1,3)+2),"'","\'"),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IF(MOD(ROW(A1826)-1,3)=2,"","")))</f>
        <v>text_html: '\
&lt;div class="landscape-text" style="top:0px;"&gt;&lt;div style="position:relative; top:5px;"&gt;&lt;div style="line-height:22px;"&gt;\
&lt;div style="display:inline;"&gt;&lt;div style="display:inline; font-size:22px;"&gt;Consultez votre défausse. Vous pouvez&lt;/div&gt;&lt;/div&gt;&lt;br&gt;\
&lt;div style="display:inline;"&gt;&lt;div style="display:inline; font-size:22px;"&gt;jouer une Action depuis votre défausse.&lt;/div&gt;&lt;/div&gt;&lt;br&gt;\
&lt;/div&gt;&lt;/div&gt;&lt;/div&gt;'</v>
      </c>
      <c r="K1831" t="s">
        <v>2428</v>
      </c>
      <c r="U1831" t="e">
        <f t="shared" si="64"/>
        <v>#VALUE!</v>
      </c>
      <c r="V1831" t="e">
        <f t="shared" si="65"/>
        <v>#VALUE!</v>
      </c>
    </row>
    <row r="1832" spans="1:22" x14ac:dyDescent="0.25">
      <c r="A1832" t="str">
        <f>IF(AND(MOD(ROW(A1827)-1,3)=0,INDEX(artwork.xlsx!G:G,QUOTIENT(ROW(A1827)-1,3)+2)&lt;&gt;""),"/* "&amp;INDEX(artwork.xlsx!G:G,QUOTIENT(ROW(A1827)-1,3)+2)&amp;" */","  ")&amp;
IF(AND(INDEX(artwork.xlsx!F:F,QUOTIENT(ROW(A1827)-1,3)+2)&lt;&gt;""),"/* "&amp;INDEX(artwork.xlsx!F:F,QUOTIENT(ROW(A1827)-1,3)+2)&amp;" */","  ")&amp;IF(AND(ISERROR(MATCH("},",B1832:B$5003,0)), ISERROR(MATCH("    ];",$A$5:A1828,0))),"];","")</f>
        <v xml:space="preserve">  /* landscape */</v>
      </c>
      <c r="B1832" t="str">
        <f t="shared" si="63"/>
        <v>},</v>
      </c>
      <c r="C1832" s="18" t="str">
        <f>IF(AND(MOD(ROW(A1827)-1,3)=0, INDEX(artwork.xlsx!J:J,QUOTIENT(ROW(A1827)-1,3)+2)&lt;&gt;""),
     artwork.xlsx!$H$1&amp;": """ &amp;SUBSTITUTE(INDEX(artwork.xlsx!H:H,QUOTIENT(ROW(A1827)-1,3)+2)," ","") &amp;""",  " &amp;
     artwork.xlsx!$J$1&amp; ": """ &amp; INDEX(artwork.xlsx!J:J,QUOTIENT(ROW(A1827)-1,3)+2) &amp;""",  " &amp;
     artwork.xlsx!$L$1&amp; ": """ &amp; SUBSTITUTE(IF(LEFT(INDEX(artwork.xlsx!L:L,QUOTIENT(ROW(A1827)-1,3)+2),4)="http","",artwork.xlsx!$M$1) &amp; INDEX(artwork.xlsx!L:L,QUOTIENT(ROW(A1827)-1,3)+2),artwork.xlsx!$N$1,"") &amp; """,",
 IF(AND(MOD(ROW(A1827)-1,3)=1,INDEX(artwork.xlsx!J:J,QUOTIENT(ROW(A1827)-1,3)+2)&lt;&gt;""),
SUBSTITUTE(    artwork.xlsx!$K$1&amp;": '\\n" &amp;
SUBSTITUTE(SUBSTITUTE(SUBSTITUTE(SUBSTITUTE(SUBSTITUTE(INDEX(artwork.xlsx!K:K,QUOTIENT(ROW(A1827)-1,3)+2),"'","\'"),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IF(MOD(ROW(A1827)-1,3)=2,"","")))</f>
        <v/>
      </c>
      <c r="J1832" t="s">
        <v>2088</v>
      </c>
      <c r="U1832" t="e">
        <f t="shared" si="64"/>
        <v>#VALUE!</v>
      </c>
      <c r="V1832" t="str">
        <f t="shared" si="65"/>
        <v>",  frenchName: "Affaire",  artwork: "http://wiki.dominionstrategy.com/images/4/4f/BargainArt.jpg"</v>
      </c>
    </row>
    <row r="1833" spans="1:22" x14ac:dyDescent="0.25">
      <c r="A1833" t="str">
        <f>IF(AND(MOD(ROW(A1828)-1,3)=0,INDEX(artwork.xlsx!G:G,QUOTIENT(ROW(A1828)-1,3)+2)&lt;&gt;""),"/* "&amp;INDEX(artwork.xlsx!G:G,QUOTIENT(ROW(A1828)-1,3)+2)&amp;" */","  ")&amp;
IF(AND(INDEX(artwork.xlsx!F:F,QUOTIENT(ROW(A1828)-1,3)+2)&lt;&gt;""),"/* "&amp;INDEX(artwork.xlsx!F:F,QUOTIENT(ROW(A1828)-1,3)+2)&amp;" */","  ")&amp;IF(AND(ISERROR(MATCH("},",B1833:B$5003,0)), ISERROR(MATCH("    ];",$A$5:A1829,0))),"];","")</f>
        <v xml:space="preserve">  /* landscape */</v>
      </c>
      <c r="B1833" t="str">
        <f t="shared" si="63"/>
        <v>{</v>
      </c>
      <c r="C1833" s="18" t="str">
        <f>IF(AND(MOD(ROW(A1828)-1,3)=0, INDEX(artwork.xlsx!J:J,QUOTIENT(ROW(A1828)-1,3)+2)&lt;&gt;""),
     artwork.xlsx!$H$1&amp;": """ &amp;SUBSTITUTE(INDEX(artwork.xlsx!H:H,QUOTIENT(ROW(A1828)-1,3)+2)," ","") &amp;""",  " &amp;
     artwork.xlsx!$J$1&amp; ": """ &amp; INDEX(artwork.xlsx!J:J,QUOTIENT(ROW(A1828)-1,3)+2) &amp;""",  " &amp;
     artwork.xlsx!$L$1&amp; ": """ &amp; SUBSTITUTE(IF(LEFT(INDEX(artwork.xlsx!L:L,QUOTIENT(ROW(A1828)-1,3)+2),4)="http","",artwork.xlsx!$M$1) &amp; INDEX(artwork.xlsx!L:L,QUOTIENT(ROW(A1828)-1,3)+2),artwork.xlsx!$N$1,"") &amp; """,",
 IF(AND(MOD(ROW(A1828)-1,3)=1,INDEX(artwork.xlsx!J:J,QUOTIENT(ROW(A1828)-1,3)+2)&lt;&gt;""),
SUBSTITUTE(    artwork.xlsx!$K$1&amp;": '\\n" &amp;
SUBSTITUTE(SUBSTITUTE(SUBSTITUTE(SUBSTITUTE(SUBSTITUTE(INDEX(artwork.xlsx!K:K,QUOTIENT(ROW(A1828)-1,3)+2),"'","\'"),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IF(MOD(ROW(A1828)-1,3)=2,"","")))</f>
        <v>id: "transport",  frenchName: "Transport",  artwork: "http://wiki.dominionstrategy.com/images/0/01/TransportArt.jpg",</v>
      </c>
      <c r="J1833" t="s">
        <v>1679</v>
      </c>
      <c r="K1833" t="s">
        <v>2429</v>
      </c>
      <c r="U1833" t="str">
        <f t="shared" si="64"/>
        <v>bargain</v>
      </c>
      <c r="V1833" t="str">
        <f t="shared" si="65"/>
        <v>&lt;div class="landscape-text" style="top:0px;"&gt;&lt;div style="position:relative; top:5px;"&gt;&lt;div style="line-height:21px;"&gt;&lt;div style="display:inline;"&gt;&lt;div style="display:inline; font-size:19px;"&gt;Recevez une carte non-Victoire coûtant jusqu'à      .&lt;/div&gt;&lt;/div&gt;&lt;br&gt;&lt;div style="display:inline;"&gt;&lt;div style="display:inline; font-size:19px;"&gt;Tous vos adversaires reçoivent un Cheval.&lt;/div&gt;&lt;/div&gt;&lt;br&gt;&lt;/div&gt;&lt;/div&gt;&lt;div class="card-text-coin-icon" style="transform:scale(0.19); top:7px; display: inline;left:387px;"&gt;&lt;div class="card-text-coin-text-container" style="display:inline;"&gt;&lt;div class="card-text-coin-text" style="color: black; display:inline; top:8px;"&gt;5&lt;/div&gt;&lt;/div&gt;&lt;/div&gt;&lt;/div&gt;</v>
      </c>
    </row>
    <row r="1834" spans="1:22" ht="90" x14ac:dyDescent="0.25">
      <c r="A1834" t="str">
        <f>IF(AND(MOD(ROW(A1829)-1,3)=0,INDEX(artwork.xlsx!G:G,QUOTIENT(ROW(A1829)-1,3)+2)&lt;&gt;""),"/* "&amp;INDEX(artwork.xlsx!G:G,QUOTIENT(ROW(A1829)-1,3)+2)&amp;" */","  ")&amp;
IF(AND(INDEX(artwork.xlsx!F:F,QUOTIENT(ROW(A1829)-1,3)+2)&lt;&gt;""),"/* "&amp;INDEX(artwork.xlsx!F:F,QUOTIENT(ROW(A1829)-1,3)+2)&amp;" */","  ")&amp;IF(AND(ISERROR(MATCH("},",B1834:B$5003,0)), ISERROR(MATCH("    ];",$A$5:A1833,0))),"];","")</f>
        <v xml:space="preserve">  /* landscape */</v>
      </c>
      <c r="B1834" t="str">
        <f t="shared" si="63"/>
        <v/>
      </c>
      <c r="C1834" s="18" t="str">
        <f>IF(AND(MOD(ROW(A1829)-1,3)=0, INDEX(artwork.xlsx!J:J,QUOTIENT(ROW(A1829)-1,3)+2)&lt;&gt;""),
     artwork.xlsx!$H$1&amp;": """ &amp;SUBSTITUTE(INDEX(artwork.xlsx!H:H,QUOTIENT(ROW(A1829)-1,3)+2)," ","") &amp;""",  " &amp;
     artwork.xlsx!$J$1&amp; ": """ &amp; INDEX(artwork.xlsx!J:J,QUOTIENT(ROW(A1829)-1,3)+2) &amp;""",  " &amp;
     artwork.xlsx!$L$1&amp; ": """ &amp; SUBSTITUTE(IF(LEFT(INDEX(artwork.xlsx!L:L,QUOTIENT(ROW(A1829)-1,3)+2),4)="http","",artwork.xlsx!$M$1) &amp; INDEX(artwork.xlsx!L:L,QUOTIENT(ROW(A1829)-1,3)+2),artwork.xlsx!$N$1,"") &amp; """,",
 IF(AND(MOD(ROW(A1829)-1,3)=1,INDEX(artwork.xlsx!J:J,QUOTIENT(ROW(A1829)-1,3)+2)&lt;&gt;""),
SUBSTITUTE(    artwork.xlsx!$K$1&amp;": '\\n" &amp;
SUBSTITUTE(SUBSTITUTE(SUBSTITUTE(SUBSTITUTE(SUBSTITUTE(INDEX(artwork.xlsx!K:K,QUOTIENT(ROW(A1829)-1,3)+2),"'","\'"),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IF(MOD(ROW(A1829)-1,3)=2,"","")))</f>
        <v>text_html: '\
&lt;div class="landscape-text" style="top:0px;"&gt;&lt;div style="position:relative; top:0px;"&gt;&lt;div style="line-height:18px;"&gt;\
&lt;div style="display:inline;"&gt;&lt;div style="display:inline; font-size:20px;"&gt;Choisissez : exilez une carte Action&lt;/div&gt;&lt;/div&gt;&lt;br&gt;\
&lt;div style="display:inline;"&gt;&lt;div style="display:inline; font-size:20px;"&gt;de la réserve; ou placez sur votre pioche&lt;/div&gt;&lt;/div&gt;&lt;br&gt;\
&lt;div style="display:inline;"&gt;&lt;div style="display:inline; font-size:20px;"&gt;une carte Action que vous avez en exil.&lt;/div&gt;&lt;/div&gt;&lt;br&gt;\
&lt;/div&gt;&lt;/div&gt;&lt;/div&gt;'</v>
      </c>
      <c r="K1834" t="s">
        <v>2430</v>
      </c>
      <c r="U1834" t="e">
        <f t="shared" si="64"/>
        <v>#VALUE!</v>
      </c>
      <c r="V1834" t="e">
        <f t="shared" si="65"/>
        <v>#VALUE!</v>
      </c>
    </row>
    <row r="1835" spans="1:22" x14ac:dyDescent="0.25">
      <c r="A1835" t="str">
        <f>IF(AND(MOD(ROW(A1830)-1,3)=0,INDEX(artwork.xlsx!G:G,QUOTIENT(ROW(A1830)-1,3)+2)&lt;&gt;""),"/* "&amp;INDEX(artwork.xlsx!G:G,QUOTIENT(ROW(A1830)-1,3)+2)&amp;" */","  ")&amp;
IF(AND(INDEX(artwork.xlsx!F:F,QUOTIENT(ROW(A1830)-1,3)+2)&lt;&gt;""),"/* "&amp;INDEX(artwork.xlsx!F:F,QUOTIENT(ROW(A1830)-1,3)+2)&amp;" */","  ")&amp;IF(AND(ISERROR(MATCH("},",B1835:B$5003,0)), ISERROR(MATCH("    ];",$A$5:A1831,0))),"];","")</f>
        <v xml:space="preserve">  /* landscape */</v>
      </c>
      <c r="B1835" t="str">
        <f t="shared" si="63"/>
        <v>},</v>
      </c>
      <c r="C1835" s="18" t="str">
        <f>IF(AND(MOD(ROW(A1830)-1,3)=0, INDEX(artwork.xlsx!J:J,QUOTIENT(ROW(A1830)-1,3)+2)&lt;&gt;""),
     artwork.xlsx!$H$1&amp;": """ &amp;SUBSTITUTE(INDEX(artwork.xlsx!H:H,QUOTIENT(ROW(A1830)-1,3)+2)," ","") &amp;""",  " &amp;
     artwork.xlsx!$J$1&amp; ": """ &amp; INDEX(artwork.xlsx!J:J,QUOTIENT(ROW(A1830)-1,3)+2) &amp;""",  " &amp;
     artwork.xlsx!$L$1&amp; ": """ &amp; SUBSTITUTE(IF(LEFT(INDEX(artwork.xlsx!L:L,QUOTIENT(ROW(A1830)-1,3)+2),4)="http","",artwork.xlsx!$M$1) &amp; INDEX(artwork.xlsx!L:L,QUOTIENT(ROW(A1830)-1,3)+2),artwork.xlsx!$N$1,"") &amp; """,",
 IF(AND(MOD(ROW(A1830)-1,3)=1,INDEX(artwork.xlsx!J:J,QUOTIENT(ROW(A1830)-1,3)+2)&lt;&gt;""),
SUBSTITUTE(    artwork.xlsx!$K$1&amp;": '\\n" &amp;
SUBSTITUTE(SUBSTITUTE(SUBSTITUTE(SUBSTITUTE(SUBSTITUTE(INDEX(artwork.xlsx!K:K,QUOTIENT(ROW(A1830)-1,3)+2),"'","\'"),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IF(MOD(ROW(A1830)-1,3)=2,"","")))</f>
        <v/>
      </c>
      <c r="J1835" t="s">
        <v>2088</v>
      </c>
      <c r="U1835" t="e">
        <f t="shared" si="64"/>
        <v>#VALUE!</v>
      </c>
      <c r="V1835" t="str">
        <f t="shared" si="65"/>
        <v>,  frenchName: "Investissement",  artwork: "http://wiki.dominionstrategy.com/images/1/18/InvestArt.jpg"</v>
      </c>
    </row>
    <row r="1836" spans="1:22" x14ac:dyDescent="0.25">
      <c r="A1836" t="str">
        <f>IF(AND(MOD(ROW(A1831)-1,3)=0,INDEX(artwork.xlsx!G:G,QUOTIENT(ROW(A1831)-1,3)+2)&lt;&gt;""),"/* "&amp;INDEX(artwork.xlsx!G:G,QUOTIENT(ROW(A1831)-1,3)+2)&amp;" */","  ")&amp;
IF(AND(INDEX(artwork.xlsx!F:F,QUOTIENT(ROW(A1831)-1,3)+2)&lt;&gt;""),"/* "&amp;INDEX(artwork.xlsx!F:F,QUOTIENT(ROW(A1831)-1,3)+2)&amp;" */","  ")&amp;IF(AND(ISERROR(MATCH("},",B1836:B$5003,0)), ISERROR(MATCH("    ];",$A$5:A1832,0))),"];","")</f>
        <v xml:space="preserve">  /* landscape */</v>
      </c>
      <c r="B1836" t="str">
        <f t="shared" si="63"/>
        <v>{</v>
      </c>
      <c r="C1836" s="18" t="str">
        <f>IF(AND(MOD(ROW(A1831)-1,3)=0, INDEX(artwork.xlsx!J:J,QUOTIENT(ROW(A1831)-1,3)+2)&lt;&gt;""),
     artwork.xlsx!$H$1&amp;": """ &amp;SUBSTITUTE(INDEX(artwork.xlsx!H:H,QUOTIENT(ROW(A1831)-1,3)+2)," ","") &amp;""",  " &amp;
     artwork.xlsx!$J$1&amp; ": """ &amp; INDEX(artwork.xlsx!J:J,QUOTIENT(ROW(A1831)-1,3)+2) &amp;""",  " &amp;
     artwork.xlsx!$L$1&amp; ": """ &amp; SUBSTITUTE(IF(LEFT(INDEX(artwork.xlsx!L:L,QUOTIENT(ROW(A1831)-1,3)+2),4)="http","",artwork.xlsx!$M$1) &amp; INDEX(artwork.xlsx!L:L,QUOTIENT(ROW(A1831)-1,3)+2),artwork.xlsx!$N$1,"") &amp; """,",
 IF(AND(MOD(ROW(A1831)-1,3)=1,INDEX(artwork.xlsx!J:J,QUOTIENT(ROW(A1831)-1,3)+2)&lt;&gt;""),
SUBSTITUTE(    artwork.xlsx!$K$1&amp;": '\\n" &amp;
SUBSTITUTE(SUBSTITUTE(SUBSTITUTE(SUBSTITUTE(SUBSTITUTE(INDEX(artwork.xlsx!K:K,QUOTIENT(ROW(A1831)-1,3)+2),"'","\'"),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IF(MOD(ROW(A1831)-1,3)=2,"","")))</f>
        <v>id: "banish",  frenchName: "Bannissement",  artwork: "http://wiki.dominionstrategy.com/images/f/f8/BanishArt.jpg",</v>
      </c>
      <c r="J1836" t="s">
        <v>1679</v>
      </c>
      <c r="K1836" t="s">
        <v>2431</v>
      </c>
      <c r="U1836" t="str">
        <f t="shared" si="64"/>
        <v>invest</v>
      </c>
      <c r="V1836" t="str">
        <f t="shared" si="65"/>
        <v>&lt;div class="landscape-text" style="top:0px;"&gt;&lt;div style="position:relative; top:0px;"&gt;&lt;div style="line-height:18px;"&gt;&lt;div style="display:inline;"&gt;&lt;div style="display:inline; font-size:19px;"&gt;Exilez une carte Action depuis la Réserve.&lt;/div&gt;&lt;/div&gt;&lt;br&gt;&lt;div style="display:inline;"&gt;&lt;div style="display:inline; font-size:19px;"&gt;Tant qu'elle est en exil, lorsqu'un adversaire reçoit&lt;/div&gt;&lt;/div&gt;&lt;br&gt;&lt;div style="display:inline;"&gt;&lt;div style="display:inline; font-size:19px;"&gt;ou investit dans un exemplaire de cette carte, &lt;div style="display: inline; font-weight: bold;"&gt;+2 Cartes&lt;/div&gt;.&lt;/div&gt;&lt;/div&gt;&lt;br&gt;&lt;/div&gt;&lt;/div&gt;&lt;/div&gt;</v>
      </c>
    </row>
    <row r="1837" spans="1:22" ht="75" x14ac:dyDescent="0.25">
      <c r="A1837" t="str">
        <f>IF(AND(MOD(ROW(A1832)-1,3)=0,INDEX(artwork.xlsx!G:G,QUOTIENT(ROW(A1832)-1,3)+2)&lt;&gt;""),"/* "&amp;INDEX(artwork.xlsx!G:G,QUOTIENT(ROW(A1832)-1,3)+2)&amp;" */","  ")&amp;
IF(AND(INDEX(artwork.xlsx!F:F,QUOTIENT(ROW(A1832)-1,3)+2)&lt;&gt;""),"/* "&amp;INDEX(artwork.xlsx!F:F,QUOTIENT(ROW(A1832)-1,3)+2)&amp;" */","  ")&amp;IF(AND(ISERROR(MATCH("},",B1837:B$5003,0)), ISERROR(MATCH("    ];",$A$5:A1836,0))),"];","")</f>
        <v xml:space="preserve">  /* landscape */</v>
      </c>
      <c r="B1837" t="str">
        <f t="shared" si="63"/>
        <v/>
      </c>
      <c r="C1837" s="18" t="str">
        <f>IF(AND(MOD(ROW(A1832)-1,3)=0, INDEX(artwork.xlsx!J:J,QUOTIENT(ROW(A1832)-1,3)+2)&lt;&gt;""),
     artwork.xlsx!$H$1&amp;": """ &amp;SUBSTITUTE(INDEX(artwork.xlsx!H:H,QUOTIENT(ROW(A1832)-1,3)+2)," ","") &amp;""",  " &amp;
     artwork.xlsx!$J$1&amp; ": """ &amp; INDEX(artwork.xlsx!J:J,QUOTIENT(ROW(A1832)-1,3)+2) &amp;""",  " &amp;
     artwork.xlsx!$L$1&amp; ": """ &amp; SUBSTITUTE(IF(LEFT(INDEX(artwork.xlsx!L:L,QUOTIENT(ROW(A1832)-1,3)+2),4)="http","",artwork.xlsx!$M$1) &amp; INDEX(artwork.xlsx!L:L,QUOTIENT(ROW(A1832)-1,3)+2),artwork.xlsx!$N$1,"") &amp; """,",
 IF(AND(MOD(ROW(A1832)-1,3)=1,INDEX(artwork.xlsx!J:J,QUOTIENT(ROW(A1832)-1,3)+2)&lt;&gt;""),
SUBSTITUTE(    artwork.xlsx!$K$1&amp;": '\\n" &amp;
SUBSTITUTE(SUBSTITUTE(SUBSTITUTE(SUBSTITUTE(SUBSTITUTE(INDEX(artwork.xlsx!K:K,QUOTIENT(ROW(A1832)-1,3)+2),"'","\'"),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IF(MOD(ROW(A1832)-1,3)=2,"","")))</f>
        <v>text_html: '\
&lt;div class="landscape-text" style="top:0px;"&gt;&lt;div style="position:relative; top:5px;"&gt;&lt;div style="line-height:22px;"&gt;\
&lt;div style="display:inline;"&gt;&lt;div style="display:inline; font-size:22px;"&gt;Exilez un nombre quelconque de cartes&lt;/div&gt;&lt;/div&gt;&lt;br&gt;\
&lt;div style="display:inline;"&gt;&lt;div style="display:inline; font-size:22px;"&gt;portant le même nom, depuis votre main.&lt;/div&gt;&lt;/div&gt;&lt;br&gt;\
&lt;/div&gt;&lt;/div&gt;&lt;/div&gt;'</v>
      </c>
      <c r="K1837" t="s">
        <v>2432</v>
      </c>
      <c r="U1837" t="e">
        <f t="shared" si="64"/>
        <v>#VALUE!</v>
      </c>
      <c r="V1837" t="e">
        <f t="shared" si="65"/>
        <v>#VALUE!</v>
      </c>
    </row>
    <row r="1838" spans="1:22" x14ac:dyDescent="0.25">
      <c r="A1838" t="str">
        <f>IF(AND(MOD(ROW(A1833)-1,3)=0,INDEX(artwork.xlsx!G:G,QUOTIENT(ROW(A1833)-1,3)+2)&lt;&gt;""),"/* "&amp;INDEX(artwork.xlsx!G:G,QUOTIENT(ROW(A1833)-1,3)+2)&amp;" */","  ")&amp;
IF(AND(INDEX(artwork.xlsx!F:F,QUOTIENT(ROW(A1833)-1,3)+2)&lt;&gt;""),"/* "&amp;INDEX(artwork.xlsx!F:F,QUOTIENT(ROW(A1833)-1,3)+2)&amp;" */","  ")&amp;IF(AND(ISERROR(MATCH("},",B1838:B$5003,0)), ISERROR(MATCH("    ];",$A$5:A1834,0))),"];","")</f>
        <v xml:space="preserve">  /* landscape */</v>
      </c>
      <c r="B1838" t="str">
        <f t="shared" si="63"/>
        <v>},</v>
      </c>
      <c r="C1838" s="18" t="str">
        <f>IF(AND(MOD(ROW(A1833)-1,3)=0, INDEX(artwork.xlsx!J:J,QUOTIENT(ROW(A1833)-1,3)+2)&lt;&gt;""),
     artwork.xlsx!$H$1&amp;": """ &amp;SUBSTITUTE(INDEX(artwork.xlsx!H:H,QUOTIENT(ROW(A1833)-1,3)+2)," ","") &amp;""",  " &amp;
     artwork.xlsx!$J$1&amp; ": """ &amp; INDEX(artwork.xlsx!J:J,QUOTIENT(ROW(A1833)-1,3)+2) &amp;""",  " &amp;
     artwork.xlsx!$L$1&amp; ": """ &amp; SUBSTITUTE(IF(LEFT(INDEX(artwork.xlsx!L:L,QUOTIENT(ROW(A1833)-1,3)+2),4)="http","",artwork.xlsx!$M$1) &amp; INDEX(artwork.xlsx!L:L,QUOTIENT(ROW(A1833)-1,3)+2),artwork.xlsx!$N$1,"") &amp; """,",
 IF(AND(MOD(ROW(A1833)-1,3)=1,INDEX(artwork.xlsx!J:J,QUOTIENT(ROW(A1833)-1,3)+2)&lt;&gt;""),
SUBSTITUTE(    artwork.xlsx!$K$1&amp;": '\\n" &amp;
SUBSTITUTE(SUBSTITUTE(SUBSTITUTE(SUBSTITUTE(SUBSTITUTE(INDEX(artwork.xlsx!K:K,QUOTIENT(ROW(A1833)-1,3)+2),"'","\'"),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IF(MOD(ROW(A1833)-1,3)=2,"","")))</f>
        <v/>
      </c>
      <c r="J1838" t="s">
        <v>2088</v>
      </c>
      <c r="U1838" t="e">
        <f t="shared" si="64"/>
        <v>#VALUE!</v>
      </c>
      <c r="V1838" t="str">
        <f t="shared" si="65"/>
        <v>eday",  frenchName: "Carpe Diem",  artwork: "http://wiki.dominionstrategy.com/images/4/48/Seize_the_DayArt.jpg"</v>
      </c>
    </row>
    <row r="1839" spans="1:22" x14ac:dyDescent="0.25">
      <c r="A1839" t="str">
        <f>IF(AND(MOD(ROW(A1834)-1,3)=0,INDEX(artwork.xlsx!G:G,QUOTIENT(ROW(A1834)-1,3)+2)&lt;&gt;""),"/* "&amp;INDEX(artwork.xlsx!G:G,QUOTIENT(ROW(A1834)-1,3)+2)&amp;" */","  ")&amp;
IF(AND(INDEX(artwork.xlsx!F:F,QUOTIENT(ROW(A1834)-1,3)+2)&lt;&gt;""),"/* "&amp;INDEX(artwork.xlsx!F:F,QUOTIENT(ROW(A1834)-1,3)+2)&amp;" */","  ")&amp;IF(AND(ISERROR(MATCH("},",B1839:B$5003,0)), ISERROR(MATCH("    ];",$A$5:A1835,0))),"];","")</f>
        <v xml:space="preserve">  /* landscape */</v>
      </c>
      <c r="B1839" t="str">
        <f t="shared" si="63"/>
        <v>{</v>
      </c>
      <c r="C1839" s="18" t="str">
        <f>IF(AND(MOD(ROW(A1834)-1,3)=0, INDEX(artwork.xlsx!J:J,QUOTIENT(ROW(A1834)-1,3)+2)&lt;&gt;""),
     artwork.xlsx!$H$1&amp;": """ &amp;SUBSTITUTE(INDEX(artwork.xlsx!H:H,QUOTIENT(ROW(A1834)-1,3)+2)," ","") &amp;""",  " &amp;
     artwork.xlsx!$J$1&amp; ": """ &amp; INDEX(artwork.xlsx!J:J,QUOTIENT(ROW(A1834)-1,3)+2) &amp;""",  " &amp;
     artwork.xlsx!$L$1&amp; ": """ &amp; SUBSTITUTE(IF(LEFT(INDEX(artwork.xlsx!L:L,QUOTIENT(ROW(A1834)-1,3)+2),4)="http","",artwork.xlsx!$M$1) &amp; INDEX(artwork.xlsx!L:L,QUOTIENT(ROW(A1834)-1,3)+2),artwork.xlsx!$N$1,"") &amp; """,",
 IF(AND(MOD(ROW(A1834)-1,3)=1,INDEX(artwork.xlsx!J:J,QUOTIENT(ROW(A1834)-1,3)+2)&lt;&gt;""),
SUBSTITUTE(    artwork.xlsx!$K$1&amp;": '\\n" &amp;
SUBSTITUTE(SUBSTITUTE(SUBSTITUTE(SUBSTITUTE(SUBSTITUTE(INDEX(artwork.xlsx!K:K,QUOTIENT(ROW(A1834)-1,3)+2),"'","\'"),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IF(MOD(ROW(A1834)-1,3)=2,"","")))</f>
        <v>id: "bargain",  frenchName: "Affaire",  artwork: "http://wiki.dominionstrategy.com/images/4/4f/BargainArt.jpg",</v>
      </c>
      <c r="J1839" t="s">
        <v>1679</v>
      </c>
      <c r="K1839" t="s">
        <v>2433</v>
      </c>
      <c r="U1839" t="str">
        <f t="shared" si="64"/>
        <v>seizetheday</v>
      </c>
      <c r="V1839" t="str">
        <f t="shared" si="65"/>
        <v>&lt;div class="landscape-text" style="top:0px;"&gt;&lt;div style="position:relative; top:5px;"&gt;&lt;div style="line-height:22px;"&gt;&lt;div style="display:inline;"&gt;&lt;div style="display:inline; font-size:22px;"&gt;Une fois par partie :&lt;/div&gt;&lt;/div&gt;&lt;br&gt;&lt;div style="display:inline;"&gt;&lt;div style="display:inline; font-size:22px;"&gt;jouez un tour supplémentaire après celui-ci.&lt;/div&gt;&lt;/div&gt;&lt;br&gt;&lt;/div&gt;&lt;/div&gt;&lt;/div&gt;</v>
      </c>
    </row>
    <row r="1840" spans="1:22" ht="120" x14ac:dyDescent="0.25">
      <c r="A1840" t="str">
        <f>IF(AND(MOD(ROW(A1835)-1,3)=0,INDEX(artwork.xlsx!G:G,QUOTIENT(ROW(A1835)-1,3)+2)&lt;&gt;""),"/* "&amp;INDEX(artwork.xlsx!G:G,QUOTIENT(ROW(A1835)-1,3)+2)&amp;" */","  ")&amp;
IF(AND(INDEX(artwork.xlsx!F:F,QUOTIENT(ROW(A1835)-1,3)+2)&lt;&gt;""),"/* "&amp;INDEX(artwork.xlsx!F:F,QUOTIENT(ROW(A1835)-1,3)+2)&amp;" */","  ")&amp;IF(AND(ISERROR(MATCH("},",B1840:B$5003,0)), ISERROR(MATCH("    ];",$A$5:A1839,0))),"];","")</f>
        <v xml:space="preserve">  /* landscape */</v>
      </c>
      <c r="B1840" t="str">
        <f t="shared" si="63"/>
        <v/>
      </c>
      <c r="C1840" s="18" t="str">
        <f>IF(AND(MOD(ROW(A1835)-1,3)=0, INDEX(artwork.xlsx!J:J,QUOTIENT(ROW(A1835)-1,3)+2)&lt;&gt;""),
     artwork.xlsx!$H$1&amp;": """ &amp;SUBSTITUTE(INDEX(artwork.xlsx!H:H,QUOTIENT(ROW(A1835)-1,3)+2)," ","") &amp;""",  " &amp;
     artwork.xlsx!$J$1&amp; ": """ &amp; INDEX(artwork.xlsx!J:J,QUOTIENT(ROW(A1835)-1,3)+2) &amp;""",  " &amp;
     artwork.xlsx!$L$1&amp; ": """ &amp; SUBSTITUTE(IF(LEFT(INDEX(artwork.xlsx!L:L,QUOTIENT(ROW(A1835)-1,3)+2),4)="http","",artwork.xlsx!$M$1) &amp; INDEX(artwork.xlsx!L:L,QUOTIENT(ROW(A1835)-1,3)+2),artwork.xlsx!$N$1,"") &amp; """,",
 IF(AND(MOD(ROW(A1835)-1,3)=1,INDEX(artwork.xlsx!J:J,QUOTIENT(ROW(A1835)-1,3)+2)&lt;&gt;""),
SUBSTITUTE(    artwork.xlsx!$K$1&amp;": '\\n" &amp;
SUBSTITUTE(SUBSTITUTE(SUBSTITUTE(SUBSTITUTE(SUBSTITUTE(INDEX(artwork.xlsx!K:K,QUOTIENT(ROW(A1835)-1,3)+2),"'","\'"),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IF(MOD(ROW(A1835)-1,3)=2,"","")))</f>
        <v>text_html: '\
&lt;div class="landscape-text" style="top:0px;"&gt;&lt;div style="position:relative; top:5px;"&gt;&lt;div style="line-height:21px;"&gt;\
&lt;div style="display:inline;"&gt;&lt;div style="display:inline; font-size:19px;"&gt;Recevez une carte non-Victoire coûtant jusqu\'à      .&lt;/div&gt;&lt;/div&gt;&lt;br&gt;\
&lt;div style="display:inline;"&gt;&lt;div style="display:inline; font-size:19px;"&gt;Tous vos adversaires reçoivent un Cheval.&lt;/div&gt;&lt;/div&gt;&lt;br&gt;\
&lt;/div&gt;&lt;/div&gt;\
&lt;div class="card-text-coin-icon" style="transform:scale(0.19); top:7px; display: inline;left:387px;"&gt;\
&lt;div class="card-text-coin-text-container" style="display:inline;"&gt;\
&lt;div class="card-text-coin-text" style="color: black; display:inline; top:8px;"&gt;5&lt;/div&gt;&lt;/div&gt;&lt;/div&gt;&lt;/div&gt;'</v>
      </c>
      <c r="K1840" t="s">
        <v>2434</v>
      </c>
      <c r="U1840" t="e">
        <f t="shared" si="64"/>
        <v>#VALUE!</v>
      </c>
      <c r="V1840" t="e">
        <f t="shared" si="65"/>
        <v>#VALUE!</v>
      </c>
    </row>
    <row r="1841" spans="1:22" x14ac:dyDescent="0.25">
      <c r="A1841" t="str">
        <f>IF(AND(MOD(ROW(A1836)-1,3)=0,INDEX(artwork.xlsx!G:G,QUOTIENT(ROW(A1836)-1,3)+2)&lt;&gt;""),"/* "&amp;INDEX(artwork.xlsx!G:G,QUOTIENT(ROW(A1836)-1,3)+2)&amp;" */","  ")&amp;
IF(AND(INDEX(artwork.xlsx!F:F,QUOTIENT(ROW(A1836)-1,3)+2)&lt;&gt;""),"/* "&amp;INDEX(artwork.xlsx!F:F,QUOTIENT(ROW(A1836)-1,3)+2)&amp;" */","  ")&amp;IF(AND(ISERROR(MATCH("},",B1841:B$5003,0)), ISERROR(MATCH("    ];",$A$5:A1837,0))),"];","")</f>
        <v xml:space="preserve">  /* landscape */</v>
      </c>
      <c r="B1841" t="str">
        <f t="shared" si="63"/>
        <v>},</v>
      </c>
      <c r="C1841" s="18" t="str">
        <f>IF(AND(MOD(ROW(A1836)-1,3)=0, INDEX(artwork.xlsx!J:J,QUOTIENT(ROW(A1836)-1,3)+2)&lt;&gt;""),
     artwork.xlsx!$H$1&amp;": """ &amp;SUBSTITUTE(INDEX(artwork.xlsx!H:H,QUOTIENT(ROW(A1836)-1,3)+2)," ","") &amp;""",  " &amp;
     artwork.xlsx!$J$1&amp; ": """ &amp; INDEX(artwork.xlsx!J:J,QUOTIENT(ROW(A1836)-1,3)+2) &amp;""",  " &amp;
     artwork.xlsx!$L$1&amp; ": """ &amp; SUBSTITUTE(IF(LEFT(INDEX(artwork.xlsx!L:L,QUOTIENT(ROW(A1836)-1,3)+2),4)="http","",artwork.xlsx!$M$1) &amp; INDEX(artwork.xlsx!L:L,QUOTIENT(ROW(A1836)-1,3)+2),artwork.xlsx!$N$1,"") &amp; """,",
 IF(AND(MOD(ROW(A1836)-1,3)=1,INDEX(artwork.xlsx!J:J,QUOTIENT(ROW(A1836)-1,3)+2)&lt;&gt;""),
SUBSTITUTE(    artwork.xlsx!$K$1&amp;": '\\n" &amp;
SUBSTITUTE(SUBSTITUTE(SUBSTITUTE(SUBSTITUTE(SUBSTITUTE(INDEX(artwork.xlsx!K:K,QUOTIENT(ROW(A1836)-1,3)+2),"'","\'"),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IF(MOD(ROW(A1836)-1,3)=2,"","")))</f>
        <v/>
      </c>
      <c r="J1841" t="s">
        <v>2088</v>
      </c>
      <c r="U1841" t="e">
        <f t="shared" si="64"/>
        <v>#VALUE!</v>
      </c>
      <c r="V1841" t="str">
        <f t="shared" si="65"/>
        <v>e",  frenchName: "Négoce",  artwork: "http://wiki.dominionstrategy.com/images/6/6b/CommerceArt.jpg"</v>
      </c>
    </row>
    <row r="1842" spans="1:22" x14ac:dyDescent="0.25">
      <c r="A1842" t="str">
        <f>IF(AND(MOD(ROW(A1837)-1,3)=0,INDEX(artwork.xlsx!G:G,QUOTIENT(ROW(A1837)-1,3)+2)&lt;&gt;""),"/* "&amp;INDEX(artwork.xlsx!G:G,QUOTIENT(ROW(A1837)-1,3)+2)&amp;" */","  ")&amp;
IF(AND(INDEX(artwork.xlsx!F:F,QUOTIENT(ROW(A1837)-1,3)+2)&lt;&gt;""),"/* "&amp;INDEX(artwork.xlsx!F:F,QUOTIENT(ROW(A1837)-1,3)+2)&amp;" */","  ")&amp;IF(AND(ISERROR(MATCH("},",B1842:B$5003,0)), ISERROR(MATCH("    ];",$A$5:A1838,0))),"];","")</f>
        <v xml:space="preserve">  /* landscape */</v>
      </c>
      <c r="B1842" t="str">
        <f t="shared" si="63"/>
        <v>{</v>
      </c>
      <c r="C1842" s="18" t="str">
        <f>IF(AND(MOD(ROW(A1837)-1,3)=0, INDEX(artwork.xlsx!J:J,QUOTIENT(ROW(A1837)-1,3)+2)&lt;&gt;""),
     artwork.xlsx!$H$1&amp;": """ &amp;SUBSTITUTE(INDEX(artwork.xlsx!H:H,QUOTIENT(ROW(A1837)-1,3)+2)," ","") &amp;""",  " &amp;
     artwork.xlsx!$J$1&amp; ": """ &amp; INDEX(artwork.xlsx!J:J,QUOTIENT(ROW(A1837)-1,3)+2) &amp;""",  " &amp;
     artwork.xlsx!$L$1&amp; ": """ &amp; SUBSTITUTE(IF(LEFT(INDEX(artwork.xlsx!L:L,QUOTIENT(ROW(A1837)-1,3)+2),4)="http","",artwork.xlsx!$M$1) &amp; INDEX(artwork.xlsx!L:L,QUOTIENT(ROW(A1837)-1,3)+2),artwork.xlsx!$N$1,"") &amp; """,",
 IF(AND(MOD(ROW(A1837)-1,3)=1,INDEX(artwork.xlsx!J:J,QUOTIENT(ROW(A1837)-1,3)+2)&lt;&gt;""),
SUBSTITUTE(    artwork.xlsx!$K$1&amp;": '\\n" &amp;
SUBSTITUTE(SUBSTITUTE(SUBSTITUTE(SUBSTITUTE(SUBSTITUTE(INDEX(artwork.xlsx!K:K,QUOTIENT(ROW(A1837)-1,3)+2),"'","\'"),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IF(MOD(ROW(A1837)-1,3)=2,"","")))</f>
        <v>id: "invest",  frenchName: "Investissement",  artwork: "http://wiki.dominionstrategy.com/images/1/18/InvestArt.jpg",</v>
      </c>
      <c r="J1842" t="s">
        <v>1679</v>
      </c>
      <c r="K1842" t="s">
        <v>2435</v>
      </c>
      <c r="U1842" t="str">
        <f t="shared" si="64"/>
        <v>commerce</v>
      </c>
      <c r="V1842" t="str">
        <f t="shared" si="65"/>
        <v>&lt;div class="landscape-text" style="top:0px;"&gt;&lt;div style="position:relative; top:5px;"&gt;&lt;div style="line-height:22px;"&gt;&lt;div style="display:inline;"&gt;&lt;div style="display:inline; font-size:22px;"&gt;Recevez un Or par carte de nom différent&lt;/div&gt;&lt;/div&gt;&lt;br&gt;&lt;div style="display:inline;"&gt;&lt;div style="display:inline; font-size:22px;"&gt;que vous avez reçue à ce tour.&lt;/div&gt;&lt;/div&gt;&lt;br&gt;&lt;/div&gt;&lt;/div&gt;&lt;/div&gt;</v>
      </c>
    </row>
    <row r="1843" spans="1:22" ht="90" x14ac:dyDescent="0.25">
      <c r="A1843" t="str">
        <f>IF(AND(MOD(ROW(A1838)-1,3)=0,INDEX(artwork.xlsx!G:G,QUOTIENT(ROW(A1838)-1,3)+2)&lt;&gt;""),"/* "&amp;INDEX(artwork.xlsx!G:G,QUOTIENT(ROW(A1838)-1,3)+2)&amp;" */","  ")&amp;
IF(AND(INDEX(artwork.xlsx!F:F,QUOTIENT(ROW(A1838)-1,3)+2)&lt;&gt;""),"/* "&amp;INDEX(artwork.xlsx!F:F,QUOTIENT(ROW(A1838)-1,3)+2)&amp;" */","  ")&amp;IF(AND(ISERROR(MATCH("},",B1843:B$5003,0)), ISERROR(MATCH("    ];",$A$5:A1842,0))),"];","")</f>
        <v xml:space="preserve">  /* landscape */</v>
      </c>
      <c r="B1843" t="str">
        <f t="shared" si="63"/>
        <v/>
      </c>
      <c r="C1843" s="18" t="str">
        <f>IF(AND(MOD(ROW(A1838)-1,3)=0, INDEX(artwork.xlsx!J:J,QUOTIENT(ROW(A1838)-1,3)+2)&lt;&gt;""),
     artwork.xlsx!$H$1&amp;": """ &amp;SUBSTITUTE(INDEX(artwork.xlsx!H:H,QUOTIENT(ROW(A1838)-1,3)+2)," ","") &amp;""",  " &amp;
     artwork.xlsx!$J$1&amp; ": """ &amp; INDEX(artwork.xlsx!J:J,QUOTIENT(ROW(A1838)-1,3)+2) &amp;""",  " &amp;
     artwork.xlsx!$L$1&amp; ": """ &amp; SUBSTITUTE(IF(LEFT(INDEX(artwork.xlsx!L:L,QUOTIENT(ROW(A1838)-1,3)+2),4)="http","",artwork.xlsx!$M$1) &amp; INDEX(artwork.xlsx!L:L,QUOTIENT(ROW(A1838)-1,3)+2),artwork.xlsx!$N$1,"") &amp; """,",
 IF(AND(MOD(ROW(A1838)-1,3)=1,INDEX(artwork.xlsx!J:J,QUOTIENT(ROW(A1838)-1,3)+2)&lt;&gt;""),
SUBSTITUTE(    artwork.xlsx!$K$1&amp;": '\\n" &amp;
SUBSTITUTE(SUBSTITUTE(SUBSTITUTE(SUBSTITUTE(SUBSTITUTE(INDEX(artwork.xlsx!K:K,QUOTIENT(ROW(A1838)-1,3)+2),"'","\'"),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IF(MOD(ROW(A1838)-1,3)=2,"","")))</f>
        <v>text_html: '\
&lt;div class="landscape-text" style="top:0px;"&gt;&lt;div style="position:relative; top:0px;"&gt;&lt;div style="line-height:18px;"&gt;\
&lt;div style="display:inline;"&gt;&lt;div style="display:inline; font-size:19px;"&gt;Exilez une carte Action depuis la Réserve.&lt;/div&gt;&lt;/div&gt;&lt;br&gt;\
&lt;div style="display:inline;"&gt;&lt;div style="display:inline; font-size:19px;"&gt;Tant qu\'elle est en exil, lorsqu\'un adversaire reçoit&lt;/div&gt;&lt;/div&gt;&lt;br&gt;\
&lt;div style="display:inline;"&gt;&lt;div style="display:inline; font-size:19px;"&gt;ou investit dans un exemplaire de cette carte, &lt;div style="display: inline; font-weight: bold;"&gt;+2 Cartes&lt;/div&gt;.&lt;/div&gt;&lt;/div&gt;&lt;br&gt;\
&lt;/div&gt;&lt;/div&gt;&lt;/div&gt;'</v>
      </c>
      <c r="K1843" t="s">
        <v>2436</v>
      </c>
      <c r="U1843" t="e">
        <f t="shared" si="64"/>
        <v>#VALUE!</v>
      </c>
      <c r="V1843" t="e">
        <f t="shared" si="65"/>
        <v>#VALUE!</v>
      </c>
    </row>
    <row r="1844" spans="1:22" x14ac:dyDescent="0.25">
      <c r="A1844" t="str">
        <f>IF(AND(MOD(ROW(A1839)-1,3)=0,INDEX(artwork.xlsx!G:G,QUOTIENT(ROW(A1839)-1,3)+2)&lt;&gt;""),"/* "&amp;INDEX(artwork.xlsx!G:G,QUOTIENT(ROW(A1839)-1,3)+2)&amp;" */","  ")&amp;
IF(AND(INDEX(artwork.xlsx!F:F,QUOTIENT(ROW(A1839)-1,3)+2)&lt;&gt;""),"/* "&amp;INDEX(artwork.xlsx!F:F,QUOTIENT(ROW(A1839)-1,3)+2)&amp;" */","  ")&amp;IF(AND(ISERROR(MATCH("},",B1844:B$5003,0)), ISERROR(MATCH("    ];",$A$5:A1840,0))),"];","")</f>
        <v xml:space="preserve">  /* landscape */</v>
      </c>
      <c r="B1844" t="str">
        <f t="shared" si="63"/>
        <v>},</v>
      </c>
      <c r="C1844" s="18" t="str">
        <f>IF(AND(MOD(ROW(A1839)-1,3)=0, INDEX(artwork.xlsx!J:J,QUOTIENT(ROW(A1839)-1,3)+2)&lt;&gt;""),
     artwork.xlsx!$H$1&amp;": """ &amp;SUBSTITUTE(INDEX(artwork.xlsx!H:H,QUOTIENT(ROW(A1839)-1,3)+2)," ","") &amp;""",  " &amp;
     artwork.xlsx!$J$1&amp; ": """ &amp; INDEX(artwork.xlsx!J:J,QUOTIENT(ROW(A1839)-1,3)+2) &amp;""",  " &amp;
     artwork.xlsx!$L$1&amp; ": """ &amp; SUBSTITUTE(IF(LEFT(INDEX(artwork.xlsx!L:L,QUOTIENT(ROW(A1839)-1,3)+2),4)="http","",artwork.xlsx!$M$1) &amp; INDEX(artwork.xlsx!L:L,QUOTIENT(ROW(A1839)-1,3)+2),artwork.xlsx!$N$1,"") &amp; """,",
 IF(AND(MOD(ROW(A1839)-1,3)=1,INDEX(artwork.xlsx!J:J,QUOTIENT(ROW(A1839)-1,3)+2)&lt;&gt;""),
SUBSTITUTE(    artwork.xlsx!$K$1&amp;": '\\n" &amp;
SUBSTITUTE(SUBSTITUTE(SUBSTITUTE(SUBSTITUTE(SUBSTITUTE(INDEX(artwork.xlsx!K:K,QUOTIENT(ROW(A1839)-1,3)+2),"'","\'"),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IF(MOD(ROW(A1839)-1,3)=2,"","")))</f>
        <v/>
      </c>
      <c r="J1844" t="s">
        <v>2088</v>
      </c>
      <c r="U1844" t="e">
        <f t="shared" si="64"/>
        <v>#VALUE!</v>
      </c>
      <c r="V1844" t="str">
        <f t="shared" si="65"/>
        <v>,  frenchName: "Demande",  artwork: "http://wiki.dominionstrategy.com/images/6/60/DemandArt.jpg"</v>
      </c>
    </row>
    <row r="1845" spans="1:22" x14ac:dyDescent="0.25">
      <c r="A1845" t="str">
        <f>IF(AND(MOD(ROW(A1840)-1,3)=0,INDEX(artwork.xlsx!G:G,QUOTIENT(ROW(A1840)-1,3)+2)&lt;&gt;""),"/* "&amp;INDEX(artwork.xlsx!G:G,QUOTIENT(ROW(A1840)-1,3)+2)&amp;" */","  ")&amp;
IF(AND(INDEX(artwork.xlsx!F:F,QUOTIENT(ROW(A1840)-1,3)+2)&lt;&gt;""),"/* "&amp;INDEX(artwork.xlsx!F:F,QUOTIENT(ROW(A1840)-1,3)+2)&amp;" */","  ")&amp;IF(AND(ISERROR(MATCH("},",B1845:B$5003,0)), ISERROR(MATCH("    ];",$A$5:A1841,0))),"];","")</f>
        <v xml:space="preserve">  /* landscape */</v>
      </c>
      <c r="B1845" t="str">
        <f t="shared" si="63"/>
        <v>{</v>
      </c>
      <c r="C1845" s="18" t="str">
        <f>IF(AND(MOD(ROW(A1840)-1,3)=0, INDEX(artwork.xlsx!J:J,QUOTIENT(ROW(A1840)-1,3)+2)&lt;&gt;""),
     artwork.xlsx!$H$1&amp;": """ &amp;SUBSTITUTE(INDEX(artwork.xlsx!H:H,QUOTIENT(ROW(A1840)-1,3)+2)," ","") &amp;""",  " &amp;
     artwork.xlsx!$J$1&amp; ": """ &amp; INDEX(artwork.xlsx!J:J,QUOTIENT(ROW(A1840)-1,3)+2) &amp;""",  " &amp;
     artwork.xlsx!$L$1&amp; ": """ &amp; SUBSTITUTE(IF(LEFT(INDEX(artwork.xlsx!L:L,QUOTIENT(ROW(A1840)-1,3)+2),4)="http","",artwork.xlsx!$M$1) &amp; INDEX(artwork.xlsx!L:L,QUOTIENT(ROW(A1840)-1,3)+2),artwork.xlsx!$N$1,"") &amp; """,",
 IF(AND(MOD(ROW(A1840)-1,3)=1,INDEX(artwork.xlsx!J:J,QUOTIENT(ROW(A1840)-1,3)+2)&lt;&gt;""),
SUBSTITUTE(    artwork.xlsx!$K$1&amp;": '\\n" &amp;
SUBSTITUTE(SUBSTITUTE(SUBSTITUTE(SUBSTITUTE(SUBSTITUTE(INDEX(artwork.xlsx!K:K,QUOTIENT(ROW(A1840)-1,3)+2),"'","\'"),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IF(MOD(ROW(A1840)-1,3)=2,"","")))</f>
        <v>id: "seizetheday",  frenchName: "Carpe Diem",  artwork: "http://wiki.dominionstrategy.com/images/4/48/Seize_the_DayArt.jpg",</v>
      </c>
      <c r="J1845" t="s">
        <v>1679</v>
      </c>
      <c r="K1845" t="s">
        <v>2437</v>
      </c>
      <c r="U1845" t="str">
        <f t="shared" si="64"/>
        <v>demand</v>
      </c>
      <c r="V1845" t="str">
        <f t="shared" si="65"/>
        <v>&lt;div class="landscape-text" style="top:0px;"&gt;&lt;div style="position:relative; top:5px;"&gt;&lt;div style="line-height:22px;"&gt;&lt;div style="display:inline;"&gt;&lt;div style="display:inline; font-size:22px;"&gt;Recevez un Cheval et une carte coûtant&lt;/div&gt;&lt;/div&gt;&lt;br&gt;&lt;div style="display:inline;"&gt;&lt;div style="display:inline; font-size:22px;"&gt;jusqu'à       , tous deux sur votre pioche.&lt;/div&gt;&lt;/div&gt;&lt;br&gt;&lt;/div&gt;&lt;/div&gt;&lt;div class="card-text-coin-icon" style="transform:scale(0.22); top:29px; display: inline;left:114px;"&gt;&lt;div class="card-text-coin-text-container" style="display:inline;"&gt;&lt;div class="card-text-coin-text" style="color: black; display:inline; top:8px;"&gt;4&lt;/div&gt;&lt;/div&gt;&lt;/div&gt;&lt;/div&gt;</v>
      </c>
    </row>
    <row r="1846" spans="1:22" ht="75" x14ac:dyDescent="0.25">
      <c r="A1846" t="str">
        <f>IF(AND(MOD(ROW(A1841)-1,3)=0,INDEX(artwork.xlsx!G:G,QUOTIENT(ROW(A1841)-1,3)+2)&lt;&gt;""),"/* "&amp;INDEX(artwork.xlsx!G:G,QUOTIENT(ROW(A1841)-1,3)+2)&amp;" */","  ")&amp;
IF(AND(INDEX(artwork.xlsx!F:F,QUOTIENT(ROW(A1841)-1,3)+2)&lt;&gt;""),"/* "&amp;INDEX(artwork.xlsx!F:F,QUOTIENT(ROW(A1841)-1,3)+2)&amp;" */","  ")&amp;IF(AND(ISERROR(MATCH("},",B1846:B$5003,0)), ISERROR(MATCH("    ];",$A$5:A1845,0))),"];","")</f>
        <v xml:space="preserve">  /* landscape */</v>
      </c>
      <c r="B1846" t="str">
        <f t="shared" si="63"/>
        <v/>
      </c>
      <c r="C1846" s="18" t="str">
        <f>IF(AND(MOD(ROW(A1841)-1,3)=0, INDEX(artwork.xlsx!J:J,QUOTIENT(ROW(A1841)-1,3)+2)&lt;&gt;""),
     artwork.xlsx!$H$1&amp;": """ &amp;SUBSTITUTE(INDEX(artwork.xlsx!H:H,QUOTIENT(ROW(A1841)-1,3)+2)," ","") &amp;""",  " &amp;
     artwork.xlsx!$J$1&amp; ": """ &amp; INDEX(artwork.xlsx!J:J,QUOTIENT(ROW(A1841)-1,3)+2) &amp;""",  " &amp;
     artwork.xlsx!$L$1&amp; ": """ &amp; SUBSTITUTE(IF(LEFT(INDEX(artwork.xlsx!L:L,QUOTIENT(ROW(A1841)-1,3)+2),4)="http","",artwork.xlsx!$M$1) &amp; INDEX(artwork.xlsx!L:L,QUOTIENT(ROW(A1841)-1,3)+2),artwork.xlsx!$N$1,"") &amp; """,",
 IF(AND(MOD(ROW(A1841)-1,3)=1,INDEX(artwork.xlsx!J:J,QUOTIENT(ROW(A1841)-1,3)+2)&lt;&gt;""),
SUBSTITUTE(    artwork.xlsx!$K$1&amp;": '\\n" &amp;
SUBSTITUTE(SUBSTITUTE(SUBSTITUTE(SUBSTITUTE(SUBSTITUTE(INDEX(artwork.xlsx!K:K,QUOTIENT(ROW(A1841)-1,3)+2),"'","\'"),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IF(MOD(ROW(A1841)-1,3)=2,"","")))</f>
        <v>text_html: '\
&lt;div class="landscape-text" style="top:0px;"&gt;&lt;div style="position:relative; top:5px;"&gt;&lt;div style="line-height:22px;"&gt;\
&lt;div style="display:inline;"&gt;&lt;div style="display:inline; font-size:22px;"&gt;Une fois par partie :&lt;/div&gt;&lt;/div&gt;&lt;br&gt;\
&lt;div style="display:inline;"&gt;&lt;div style="display:inline; font-size:22px;"&gt;jouez un tour supplémentaire après celui-ci.&lt;/div&gt;&lt;/div&gt;&lt;br&gt;\
&lt;/div&gt;&lt;/div&gt;&lt;/div&gt;'</v>
      </c>
      <c r="K1846" t="s">
        <v>2438</v>
      </c>
      <c r="U1846" t="e">
        <f t="shared" si="64"/>
        <v>#VALUE!</v>
      </c>
      <c r="V1846" t="e">
        <f t="shared" si="65"/>
        <v>#VALUE!</v>
      </c>
    </row>
    <row r="1847" spans="1:22" x14ac:dyDescent="0.25">
      <c r="A1847" t="str">
        <f>IF(AND(MOD(ROW(A1842)-1,3)=0,INDEX(artwork.xlsx!G:G,QUOTIENT(ROW(A1842)-1,3)+2)&lt;&gt;""),"/* "&amp;INDEX(artwork.xlsx!G:G,QUOTIENT(ROW(A1842)-1,3)+2)&amp;" */","  ")&amp;
IF(AND(INDEX(artwork.xlsx!F:F,QUOTIENT(ROW(A1842)-1,3)+2)&lt;&gt;""),"/* "&amp;INDEX(artwork.xlsx!F:F,QUOTIENT(ROW(A1842)-1,3)+2)&amp;" */","  ")&amp;IF(AND(ISERROR(MATCH("},",B1847:B$5003,0)), ISERROR(MATCH("    ];",$A$5:A1843,0))),"];","")</f>
        <v xml:space="preserve">  /* landscape */</v>
      </c>
      <c r="B1847" t="str">
        <f t="shared" si="63"/>
        <v>},</v>
      </c>
      <c r="C1847" s="18" t="str">
        <f>IF(AND(MOD(ROW(A1842)-1,3)=0, INDEX(artwork.xlsx!J:J,QUOTIENT(ROW(A1842)-1,3)+2)&lt;&gt;""),
     artwork.xlsx!$H$1&amp;": """ &amp;SUBSTITUTE(INDEX(artwork.xlsx!H:H,QUOTIENT(ROW(A1842)-1,3)+2)," ","") &amp;""",  " &amp;
     artwork.xlsx!$J$1&amp; ": """ &amp; INDEX(artwork.xlsx!J:J,QUOTIENT(ROW(A1842)-1,3)+2) &amp;""",  " &amp;
     artwork.xlsx!$L$1&amp; ": """ &amp; SUBSTITUTE(IF(LEFT(INDEX(artwork.xlsx!L:L,QUOTIENT(ROW(A1842)-1,3)+2),4)="http","",artwork.xlsx!$M$1) &amp; INDEX(artwork.xlsx!L:L,QUOTIENT(ROW(A1842)-1,3)+2),artwork.xlsx!$N$1,"") &amp; """,",
 IF(AND(MOD(ROW(A1842)-1,3)=1,INDEX(artwork.xlsx!J:J,QUOTIENT(ROW(A1842)-1,3)+2)&lt;&gt;""),
SUBSTITUTE(    artwork.xlsx!$K$1&amp;": '\\n" &amp;
SUBSTITUTE(SUBSTITUTE(SUBSTITUTE(SUBSTITUTE(SUBSTITUTE(INDEX(artwork.xlsx!K:K,QUOTIENT(ROW(A1842)-1,3)+2),"'","\'"),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IF(MOD(ROW(A1842)-1,3)=2,"","")))</f>
        <v/>
      </c>
      <c r="J1847" t="s">
        <v>2088</v>
      </c>
      <c r="U1847" t="e">
        <f t="shared" si="64"/>
        <v>#VALUE!</v>
      </c>
      <c r="V1847" t="str">
        <f t="shared" si="65"/>
        <v>e",  frenchName: "Ruée",  artwork: "http://wiki.dominionstrategy.com/images/f/f5/StampedeArt.jpg"</v>
      </c>
    </row>
    <row r="1848" spans="1:22" x14ac:dyDescent="0.25">
      <c r="A1848" t="str">
        <f>IF(AND(MOD(ROW(A1843)-1,3)=0,INDEX(artwork.xlsx!G:G,QUOTIENT(ROW(A1843)-1,3)+2)&lt;&gt;""),"/* "&amp;INDEX(artwork.xlsx!G:G,QUOTIENT(ROW(A1843)-1,3)+2)&amp;" */","  ")&amp;
IF(AND(INDEX(artwork.xlsx!F:F,QUOTIENT(ROW(A1843)-1,3)+2)&lt;&gt;""),"/* "&amp;INDEX(artwork.xlsx!F:F,QUOTIENT(ROW(A1843)-1,3)+2)&amp;" */","  ")&amp;IF(AND(ISERROR(MATCH("},",B1848:B$5003,0)), ISERROR(MATCH("    ];",$A$5:A1844,0))),"];","")</f>
        <v xml:space="preserve">  /* landscape */</v>
      </c>
      <c r="B1848" t="str">
        <f t="shared" si="63"/>
        <v>{</v>
      </c>
      <c r="C1848" s="18" t="str">
        <f>IF(AND(MOD(ROW(A1843)-1,3)=0, INDEX(artwork.xlsx!J:J,QUOTIENT(ROW(A1843)-1,3)+2)&lt;&gt;""),
     artwork.xlsx!$H$1&amp;": """ &amp;SUBSTITUTE(INDEX(artwork.xlsx!H:H,QUOTIENT(ROW(A1843)-1,3)+2)," ","") &amp;""",  " &amp;
     artwork.xlsx!$J$1&amp; ": """ &amp; INDEX(artwork.xlsx!J:J,QUOTIENT(ROW(A1843)-1,3)+2) &amp;""",  " &amp;
     artwork.xlsx!$L$1&amp; ": """ &amp; SUBSTITUTE(IF(LEFT(INDEX(artwork.xlsx!L:L,QUOTIENT(ROW(A1843)-1,3)+2),4)="http","",artwork.xlsx!$M$1) &amp; INDEX(artwork.xlsx!L:L,QUOTIENT(ROW(A1843)-1,3)+2),artwork.xlsx!$N$1,"") &amp; """,",
 IF(AND(MOD(ROW(A1843)-1,3)=1,INDEX(artwork.xlsx!J:J,QUOTIENT(ROW(A1843)-1,3)+2)&lt;&gt;""),
SUBSTITUTE(    artwork.xlsx!$K$1&amp;": '\\n" &amp;
SUBSTITUTE(SUBSTITUTE(SUBSTITUTE(SUBSTITUTE(SUBSTITUTE(INDEX(artwork.xlsx!K:K,QUOTIENT(ROW(A1843)-1,3)+2),"'","\'"),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IF(MOD(ROW(A1843)-1,3)=2,"","")))</f>
        <v>id: "commerce",  frenchName: "Négoce",  artwork: "http://wiki.dominionstrategy.com/images/6/6b/CommerceArt.jpg",</v>
      </c>
      <c r="J1848" t="s">
        <v>1679</v>
      </c>
      <c r="K1848" t="s">
        <v>2439</v>
      </c>
      <c r="U1848" t="str">
        <f t="shared" si="64"/>
        <v>stampede</v>
      </c>
      <c r="V1848" t="str">
        <f t="shared" si="65"/>
        <v>&lt;div class="landscape-text" style="top:0px;"&gt;&lt;div style="position:relative; top:5px;"&gt;&lt;div style="line-height:22px;"&gt;&lt;div style="display:inline;"&gt;&lt;div style="display:inline; font-size:22px;"&gt;Si vous avez 5 cartes en jeu, ou moins,&lt;/div&gt;&lt;/div&gt;&lt;br&gt;&lt;div style="display:inline;"&gt;&lt;div style="display:inline; font-size:22px;"&gt;recevez 5 Chevaux sur votre pioche.&lt;/div&gt;&lt;/div&gt;&lt;br&gt;&lt;/div&gt;&lt;/div&gt;&lt;/div&gt;</v>
      </c>
    </row>
    <row r="1849" spans="1:22" ht="75" x14ac:dyDescent="0.25">
      <c r="A1849" t="str">
        <f>IF(AND(MOD(ROW(A1844)-1,3)=0,INDEX(artwork.xlsx!G:G,QUOTIENT(ROW(A1844)-1,3)+2)&lt;&gt;""),"/* "&amp;INDEX(artwork.xlsx!G:G,QUOTIENT(ROW(A1844)-1,3)+2)&amp;" */","  ")&amp;
IF(AND(INDEX(artwork.xlsx!F:F,QUOTIENT(ROW(A1844)-1,3)+2)&lt;&gt;""),"/* "&amp;INDEX(artwork.xlsx!F:F,QUOTIENT(ROW(A1844)-1,3)+2)&amp;" */","  ")&amp;IF(AND(ISERROR(MATCH("},",B1849:B$5003,0)), ISERROR(MATCH("    ];",$A$5:A1848,0))),"];","")</f>
        <v xml:space="preserve">  /* landscape */</v>
      </c>
      <c r="B1849" t="str">
        <f t="shared" si="63"/>
        <v/>
      </c>
      <c r="C1849" s="18" t="str">
        <f>IF(AND(MOD(ROW(A1844)-1,3)=0, INDEX(artwork.xlsx!J:J,QUOTIENT(ROW(A1844)-1,3)+2)&lt;&gt;""),
     artwork.xlsx!$H$1&amp;": """ &amp;SUBSTITUTE(INDEX(artwork.xlsx!H:H,QUOTIENT(ROW(A1844)-1,3)+2)," ","") &amp;""",  " &amp;
     artwork.xlsx!$J$1&amp; ": """ &amp; INDEX(artwork.xlsx!J:J,QUOTIENT(ROW(A1844)-1,3)+2) &amp;""",  " &amp;
     artwork.xlsx!$L$1&amp; ": """ &amp; SUBSTITUTE(IF(LEFT(INDEX(artwork.xlsx!L:L,QUOTIENT(ROW(A1844)-1,3)+2),4)="http","",artwork.xlsx!$M$1) &amp; INDEX(artwork.xlsx!L:L,QUOTIENT(ROW(A1844)-1,3)+2),artwork.xlsx!$N$1,"") &amp; """,",
 IF(AND(MOD(ROW(A1844)-1,3)=1,INDEX(artwork.xlsx!J:J,QUOTIENT(ROW(A1844)-1,3)+2)&lt;&gt;""),
SUBSTITUTE(    artwork.xlsx!$K$1&amp;": '\\n" &amp;
SUBSTITUTE(SUBSTITUTE(SUBSTITUTE(SUBSTITUTE(SUBSTITUTE(INDEX(artwork.xlsx!K:K,QUOTIENT(ROW(A1844)-1,3)+2),"'","\'"),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IF(MOD(ROW(A1844)-1,3)=2,"","")))</f>
        <v>text_html: '\
&lt;div class="landscape-text" style="top:0px;"&gt;&lt;div style="position:relative; top:5px;"&gt;&lt;div style="line-height:22px;"&gt;\
&lt;div style="display:inline;"&gt;&lt;div style="display:inline; font-size:22px;"&gt;Recevez un Or par carte de nom différent&lt;/div&gt;&lt;/div&gt;&lt;br&gt;\
&lt;div style="display:inline;"&gt;&lt;div style="display:inline; font-size:22px;"&gt;que vous avez reçue à ce tour.&lt;/div&gt;&lt;/div&gt;&lt;br&gt;\
&lt;/div&gt;&lt;/div&gt;&lt;/div&gt;'</v>
      </c>
      <c r="K1849" t="s">
        <v>2440</v>
      </c>
      <c r="U1849" t="e">
        <f t="shared" si="64"/>
        <v>#VALUE!</v>
      </c>
      <c r="V1849" t="e">
        <f t="shared" si="65"/>
        <v>#VALUE!</v>
      </c>
    </row>
    <row r="1850" spans="1:22" x14ac:dyDescent="0.25">
      <c r="A1850" t="str">
        <f>IF(AND(MOD(ROW(A1845)-1,3)=0,INDEX(artwork.xlsx!G:G,QUOTIENT(ROW(A1845)-1,3)+2)&lt;&gt;""),"/* "&amp;INDEX(artwork.xlsx!G:G,QUOTIENT(ROW(A1845)-1,3)+2)&amp;" */","  ")&amp;
IF(AND(INDEX(artwork.xlsx!F:F,QUOTIENT(ROW(A1845)-1,3)+2)&lt;&gt;""),"/* "&amp;INDEX(artwork.xlsx!F:F,QUOTIENT(ROW(A1845)-1,3)+2)&amp;" */","  ")&amp;IF(AND(ISERROR(MATCH("},",B1850:B$5003,0)), ISERROR(MATCH("    ];",$A$5:A1846,0))),"];","")</f>
        <v xml:space="preserve">  /* landscape */</v>
      </c>
      <c r="B1850" t="str">
        <f t="shared" si="63"/>
        <v>},</v>
      </c>
      <c r="C1850" s="18" t="str">
        <f>IF(AND(MOD(ROW(A1845)-1,3)=0, INDEX(artwork.xlsx!J:J,QUOTIENT(ROW(A1845)-1,3)+2)&lt;&gt;""),
     artwork.xlsx!$H$1&amp;": """ &amp;SUBSTITUTE(INDEX(artwork.xlsx!H:H,QUOTIENT(ROW(A1845)-1,3)+2)," ","") &amp;""",  " &amp;
     artwork.xlsx!$J$1&amp; ": """ &amp; INDEX(artwork.xlsx!J:J,QUOTIENT(ROW(A1845)-1,3)+2) &amp;""",  " &amp;
     artwork.xlsx!$L$1&amp; ": """ &amp; SUBSTITUTE(IF(LEFT(INDEX(artwork.xlsx!L:L,QUOTIENT(ROW(A1845)-1,3)+2),4)="http","",artwork.xlsx!$M$1) &amp; INDEX(artwork.xlsx!L:L,QUOTIENT(ROW(A1845)-1,3)+2),artwork.xlsx!$N$1,"") &amp; """,",
 IF(AND(MOD(ROW(A1845)-1,3)=1,INDEX(artwork.xlsx!J:J,QUOTIENT(ROW(A1845)-1,3)+2)&lt;&gt;""),
SUBSTITUTE(    artwork.xlsx!$K$1&amp;": '\\n" &amp;
SUBSTITUTE(SUBSTITUTE(SUBSTITUTE(SUBSTITUTE(SUBSTITUTE(INDEX(artwork.xlsx!K:K,QUOTIENT(ROW(A1845)-1,3)+2),"'","\'"),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IF(MOD(ROW(A1845)-1,3)=2,"","")))</f>
        <v/>
      </c>
      <c r="J1850" t="s">
        <v>2088</v>
      </c>
      <c r="U1850" t="e">
        <f t="shared" si="64"/>
        <v>#VALUE!</v>
      </c>
      <c r="V1850" t="str">
        <f t="shared" si="65"/>
        <v xml:space="preserve"> frenchName: "Moisson",  artwork: "http://wiki.dominionstrategy.com/images/9/9d/ReapArt.jpg"</v>
      </c>
    </row>
    <row r="1851" spans="1:22" x14ac:dyDescent="0.25">
      <c r="A1851" t="str">
        <f>IF(AND(MOD(ROW(A1846)-1,3)=0,INDEX(artwork.xlsx!G:G,QUOTIENT(ROW(A1846)-1,3)+2)&lt;&gt;""),"/* "&amp;INDEX(artwork.xlsx!G:G,QUOTIENT(ROW(A1846)-1,3)+2)&amp;" */","  ")&amp;
IF(AND(INDEX(artwork.xlsx!F:F,QUOTIENT(ROW(A1846)-1,3)+2)&lt;&gt;""),"/* "&amp;INDEX(artwork.xlsx!F:F,QUOTIENT(ROW(A1846)-1,3)+2)&amp;" */","  ")&amp;IF(AND(ISERROR(MATCH("},",B1851:B$5003,0)), ISERROR(MATCH("    ];",$A$5:A1847,0))),"];","")</f>
        <v xml:space="preserve">  /* landscape */</v>
      </c>
      <c r="B1851" t="str">
        <f t="shared" si="63"/>
        <v>{</v>
      </c>
      <c r="C1851" s="18" t="str">
        <f>IF(AND(MOD(ROW(A1846)-1,3)=0, INDEX(artwork.xlsx!J:J,QUOTIENT(ROW(A1846)-1,3)+2)&lt;&gt;""),
     artwork.xlsx!$H$1&amp;": """ &amp;SUBSTITUTE(INDEX(artwork.xlsx!H:H,QUOTIENT(ROW(A1846)-1,3)+2)," ","") &amp;""",  " &amp;
     artwork.xlsx!$J$1&amp; ": """ &amp; INDEX(artwork.xlsx!J:J,QUOTIENT(ROW(A1846)-1,3)+2) &amp;""",  " &amp;
     artwork.xlsx!$L$1&amp; ": """ &amp; SUBSTITUTE(IF(LEFT(INDEX(artwork.xlsx!L:L,QUOTIENT(ROW(A1846)-1,3)+2),4)="http","",artwork.xlsx!$M$1) &amp; INDEX(artwork.xlsx!L:L,QUOTIENT(ROW(A1846)-1,3)+2),artwork.xlsx!$N$1,"") &amp; """,",
 IF(AND(MOD(ROW(A1846)-1,3)=1,INDEX(artwork.xlsx!J:J,QUOTIENT(ROW(A1846)-1,3)+2)&lt;&gt;""),
SUBSTITUTE(    artwork.xlsx!$K$1&amp;": '\\n" &amp;
SUBSTITUTE(SUBSTITUTE(SUBSTITUTE(SUBSTITUTE(SUBSTITUTE(INDEX(artwork.xlsx!K:K,QUOTIENT(ROW(A1846)-1,3)+2),"'","\'"),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IF(MOD(ROW(A1846)-1,3)=2,"","")))</f>
        <v>id: "demand",  frenchName: "Demande",  artwork: "http://wiki.dominionstrategy.com/images/6/60/DemandArt.jpg",</v>
      </c>
      <c r="J1851" t="s">
        <v>1679</v>
      </c>
      <c r="K1851" t="s">
        <v>2441</v>
      </c>
      <c r="U1851" t="str">
        <f t="shared" si="64"/>
        <v>reap</v>
      </c>
      <c r="V1851" t="str">
        <f t="shared" si="65"/>
        <v>&lt;div class="landscape-text" style="top:0px;"&gt;&lt;div style="position:relative; top:5px;"&gt;&lt;div style="line-height:22px;"&gt;&lt;div style="display:inline;"&gt;&lt;div style="display:inline; font-size:22px;"&gt;Recevez un Or. Mettez-le de côté. Dans ce cas,&lt;/div&gt;&lt;/div&gt;&lt;br&gt;&lt;div style="display:inline;"&gt;&lt;div style="display:inline; font-size:22px;"&gt;au début de votre prochain tour, jouez-le.&lt;/div&gt;&lt;/div&gt;&lt;br&gt;&lt;/div&gt;&lt;/div&gt;&lt;/div&gt;</v>
      </c>
    </row>
    <row r="1852" spans="1:22" ht="120" x14ac:dyDescent="0.25">
      <c r="A1852" t="str">
        <f>IF(AND(MOD(ROW(A1847)-1,3)=0,INDEX(artwork.xlsx!G:G,QUOTIENT(ROW(A1847)-1,3)+2)&lt;&gt;""),"/* "&amp;INDEX(artwork.xlsx!G:G,QUOTIENT(ROW(A1847)-1,3)+2)&amp;" */","  ")&amp;
IF(AND(INDEX(artwork.xlsx!F:F,QUOTIENT(ROW(A1847)-1,3)+2)&lt;&gt;""),"/* "&amp;INDEX(artwork.xlsx!F:F,QUOTIENT(ROW(A1847)-1,3)+2)&amp;" */","  ")&amp;IF(AND(ISERROR(MATCH("},",B1852:B$5003,0)), ISERROR(MATCH("    ];",$A$5:A1851,0))),"];","")</f>
        <v xml:space="preserve">  /* landscape */</v>
      </c>
      <c r="B1852" t="str">
        <f t="shared" si="63"/>
        <v/>
      </c>
      <c r="C1852" s="18" t="str">
        <f>IF(AND(MOD(ROW(A1847)-1,3)=0, INDEX(artwork.xlsx!J:J,QUOTIENT(ROW(A1847)-1,3)+2)&lt;&gt;""),
     artwork.xlsx!$H$1&amp;": """ &amp;SUBSTITUTE(INDEX(artwork.xlsx!H:H,QUOTIENT(ROW(A1847)-1,3)+2)," ","") &amp;""",  " &amp;
     artwork.xlsx!$J$1&amp; ": """ &amp; INDEX(artwork.xlsx!J:J,QUOTIENT(ROW(A1847)-1,3)+2) &amp;""",  " &amp;
     artwork.xlsx!$L$1&amp; ": """ &amp; SUBSTITUTE(IF(LEFT(INDEX(artwork.xlsx!L:L,QUOTIENT(ROW(A1847)-1,3)+2),4)="http","",artwork.xlsx!$M$1) &amp; INDEX(artwork.xlsx!L:L,QUOTIENT(ROW(A1847)-1,3)+2),artwork.xlsx!$N$1,"") &amp; """,",
 IF(AND(MOD(ROW(A1847)-1,3)=1,INDEX(artwork.xlsx!J:J,QUOTIENT(ROW(A1847)-1,3)+2)&lt;&gt;""),
SUBSTITUTE(    artwork.xlsx!$K$1&amp;": '\\n" &amp;
SUBSTITUTE(SUBSTITUTE(SUBSTITUTE(SUBSTITUTE(SUBSTITUTE(INDEX(artwork.xlsx!K:K,QUOTIENT(ROW(A1847)-1,3)+2),"'","\'"),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IF(MOD(ROW(A1847)-1,3)=2,"","")))</f>
        <v>text_html: '\
&lt;div class="landscape-text" style="top:0px;"&gt;&lt;div style="position:relative; top:5px;"&gt;&lt;div style="line-height:22px;"&gt;\
&lt;div style="display:inline;"&gt;&lt;div style="display:inline; font-size:22px;"&gt;Recevez un Cheval et une carte coûtant&lt;/div&gt;&lt;/div&gt;&lt;br&gt;\
&lt;div style="display:inline;"&gt;&lt;div style="display:inline; font-size:22px;"&gt;jusqu\'à       , tous deux sur votre pioche.&lt;/div&gt;&lt;/div&gt;&lt;br&gt;\
&lt;/div&gt;&lt;/div&gt;\
&lt;div class="card-text-coin-icon" style="transform:scale(0.22); top:29px; display: inline;left:114px;"&gt;\
&lt;div class="card-text-coin-text-container" style="display:inline;"&gt;\
&lt;div class="card-text-coin-text" style="color: black; display:inline; top:8px;"&gt;4&lt;/div&gt;&lt;/div&gt;&lt;/div&gt;&lt;/div&gt;'</v>
      </c>
      <c r="K1852" t="s">
        <v>2442</v>
      </c>
      <c r="U1852" t="e">
        <f t="shared" si="64"/>
        <v>#VALUE!</v>
      </c>
      <c r="V1852" t="e">
        <f t="shared" si="65"/>
        <v>#VALUE!</v>
      </c>
    </row>
    <row r="1853" spans="1:22" x14ac:dyDescent="0.25">
      <c r="A1853" t="str">
        <f>IF(AND(MOD(ROW(A1848)-1,3)=0,INDEX(artwork.xlsx!G:G,QUOTIENT(ROW(A1848)-1,3)+2)&lt;&gt;""),"/* "&amp;INDEX(artwork.xlsx!G:G,QUOTIENT(ROW(A1848)-1,3)+2)&amp;" */","  ")&amp;
IF(AND(INDEX(artwork.xlsx!F:F,QUOTIENT(ROW(A1848)-1,3)+2)&lt;&gt;""),"/* "&amp;INDEX(artwork.xlsx!F:F,QUOTIENT(ROW(A1848)-1,3)+2)&amp;" */","  ")&amp;IF(AND(ISERROR(MATCH("},",B1853:B$5003,0)), ISERROR(MATCH("    ];",$A$5:A1849,0))),"];","")</f>
        <v xml:space="preserve">  /* landscape */</v>
      </c>
      <c r="B1853" t="str">
        <f t="shared" si="63"/>
        <v>},</v>
      </c>
      <c r="C1853" s="18" t="str">
        <f>IF(AND(MOD(ROW(A1848)-1,3)=0, INDEX(artwork.xlsx!J:J,QUOTIENT(ROW(A1848)-1,3)+2)&lt;&gt;""),
     artwork.xlsx!$H$1&amp;": """ &amp;SUBSTITUTE(INDEX(artwork.xlsx!H:H,QUOTIENT(ROW(A1848)-1,3)+2)," ","") &amp;""",  " &amp;
     artwork.xlsx!$J$1&amp; ": """ &amp; INDEX(artwork.xlsx!J:J,QUOTIENT(ROW(A1848)-1,3)+2) &amp;""",  " &amp;
     artwork.xlsx!$L$1&amp; ": """ &amp; SUBSTITUTE(IF(LEFT(INDEX(artwork.xlsx!L:L,QUOTIENT(ROW(A1848)-1,3)+2),4)="http","",artwork.xlsx!$M$1) &amp; INDEX(artwork.xlsx!L:L,QUOTIENT(ROW(A1848)-1,3)+2),artwork.xlsx!$N$1,"") &amp; """,",
 IF(AND(MOD(ROW(A1848)-1,3)=1,INDEX(artwork.xlsx!J:J,QUOTIENT(ROW(A1848)-1,3)+2)&lt;&gt;""),
SUBSTITUTE(    artwork.xlsx!$K$1&amp;": '\\n" &amp;
SUBSTITUTE(SUBSTITUTE(SUBSTITUTE(SUBSTITUTE(SUBSTITUTE(INDEX(artwork.xlsx!K:K,QUOTIENT(ROW(A1848)-1,3)+2),"'","\'"),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IF(MOD(ROW(A1848)-1,3)=2,"","")))</f>
        <v/>
      </c>
      <c r="J1853" t="s">
        <v>2088</v>
      </c>
      <c r="U1853" t="e">
        <f t="shared" si="64"/>
        <v>#VALUE!</v>
      </c>
      <c r="V1853" t="str">
        <f t="shared" si="65"/>
        <v>",  frenchName: "Enclave",  artwork: "http://wiki.dominionstrategy.com/images/9/9e/EnclaveArt.jpg"</v>
      </c>
    </row>
    <row r="1854" spans="1:22" x14ac:dyDescent="0.25">
      <c r="A1854" t="str">
        <f>IF(AND(MOD(ROW(A1849)-1,3)=0,INDEX(artwork.xlsx!G:G,QUOTIENT(ROW(A1849)-1,3)+2)&lt;&gt;""),"/* "&amp;INDEX(artwork.xlsx!G:G,QUOTIENT(ROW(A1849)-1,3)+2)&amp;" */","  ")&amp;
IF(AND(INDEX(artwork.xlsx!F:F,QUOTIENT(ROW(A1849)-1,3)+2)&lt;&gt;""),"/* "&amp;INDEX(artwork.xlsx!F:F,QUOTIENT(ROW(A1849)-1,3)+2)&amp;" */","  ")&amp;IF(AND(ISERROR(MATCH("},",B1854:B$5003,0)), ISERROR(MATCH("    ];",$A$5:A1850,0))),"];","")</f>
        <v xml:space="preserve">  /* landscape */</v>
      </c>
      <c r="B1854" t="str">
        <f t="shared" si="63"/>
        <v>{</v>
      </c>
      <c r="C1854" s="18" t="str">
        <f>IF(AND(MOD(ROW(A1849)-1,3)=0, INDEX(artwork.xlsx!J:J,QUOTIENT(ROW(A1849)-1,3)+2)&lt;&gt;""),
     artwork.xlsx!$H$1&amp;": """ &amp;SUBSTITUTE(INDEX(artwork.xlsx!H:H,QUOTIENT(ROW(A1849)-1,3)+2)," ","") &amp;""",  " &amp;
     artwork.xlsx!$J$1&amp; ": """ &amp; INDEX(artwork.xlsx!J:J,QUOTIENT(ROW(A1849)-1,3)+2) &amp;""",  " &amp;
     artwork.xlsx!$L$1&amp; ": """ &amp; SUBSTITUTE(IF(LEFT(INDEX(artwork.xlsx!L:L,QUOTIENT(ROW(A1849)-1,3)+2),4)="http","",artwork.xlsx!$M$1) &amp; INDEX(artwork.xlsx!L:L,QUOTIENT(ROW(A1849)-1,3)+2),artwork.xlsx!$N$1,"") &amp; """,",
 IF(AND(MOD(ROW(A1849)-1,3)=1,INDEX(artwork.xlsx!J:J,QUOTIENT(ROW(A1849)-1,3)+2)&lt;&gt;""),
SUBSTITUTE(    artwork.xlsx!$K$1&amp;": '\\n" &amp;
SUBSTITUTE(SUBSTITUTE(SUBSTITUTE(SUBSTITUTE(SUBSTITUTE(INDEX(artwork.xlsx!K:K,QUOTIENT(ROW(A1849)-1,3)+2),"'","\'"),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IF(MOD(ROW(A1849)-1,3)=2,"","")))</f>
        <v>id: "stampede",  frenchName: "Ruée",  artwork: "http://wiki.dominionstrategy.com/images/f/f5/StampedeArt.jpg",</v>
      </c>
      <c r="J1854" t="s">
        <v>1679</v>
      </c>
      <c r="K1854" t="s">
        <v>2443</v>
      </c>
      <c r="U1854" t="str">
        <f t="shared" si="64"/>
        <v>enclave</v>
      </c>
      <c r="V1854" t="str">
        <f t="shared" si="65"/>
        <v>&lt;div class="landscape-text" style="top:0px;"&gt;&lt;div style="position:relative; top:5px;"&gt;&lt;div style="line-height:22px;"&gt;&lt;div style="display:inline;"&gt;&lt;div style="display:inline; font-size:22px;"&gt;Recevez un Or.&lt;/div&gt;&lt;/div&gt;&lt;br&gt;&lt;div style="display:inline;"&gt;&lt;div style="display:inline; font-size:22px;"&gt;Exilez un Duché depuis la Réserve.&lt;/div&gt;&lt;/div&gt;&lt;br&gt;&lt;/div&gt;&lt;/div&gt;&lt;/div&gt;</v>
      </c>
    </row>
    <row r="1855" spans="1:22" ht="75" x14ac:dyDescent="0.25">
      <c r="A1855" t="str">
        <f>IF(AND(MOD(ROW(A1850)-1,3)=0,INDEX(artwork.xlsx!G:G,QUOTIENT(ROW(A1850)-1,3)+2)&lt;&gt;""),"/* "&amp;INDEX(artwork.xlsx!G:G,QUOTIENT(ROW(A1850)-1,3)+2)&amp;" */","  ")&amp;
IF(AND(INDEX(artwork.xlsx!F:F,QUOTIENT(ROW(A1850)-1,3)+2)&lt;&gt;""),"/* "&amp;INDEX(artwork.xlsx!F:F,QUOTIENT(ROW(A1850)-1,3)+2)&amp;" */","  ")&amp;IF(AND(ISERROR(MATCH("},",B1855:B$5003,0)), ISERROR(MATCH("    ];",$A$5:A1854,0))),"];","")</f>
        <v xml:space="preserve">  /* landscape */</v>
      </c>
      <c r="B1855" t="str">
        <f t="shared" si="63"/>
        <v/>
      </c>
      <c r="C1855" s="18" t="str">
        <f>IF(AND(MOD(ROW(A1850)-1,3)=0, INDEX(artwork.xlsx!J:J,QUOTIENT(ROW(A1850)-1,3)+2)&lt;&gt;""),
     artwork.xlsx!$H$1&amp;": """ &amp;SUBSTITUTE(INDEX(artwork.xlsx!H:H,QUOTIENT(ROW(A1850)-1,3)+2)," ","") &amp;""",  " &amp;
     artwork.xlsx!$J$1&amp; ": """ &amp; INDEX(artwork.xlsx!J:J,QUOTIENT(ROW(A1850)-1,3)+2) &amp;""",  " &amp;
     artwork.xlsx!$L$1&amp; ": """ &amp; SUBSTITUTE(IF(LEFT(INDEX(artwork.xlsx!L:L,QUOTIENT(ROW(A1850)-1,3)+2),4)="http","",artwork.xlsx!$M$1) &amp; INDEX(artwork.xlsx!L:L,QUOTIENT(ROW(A1850)-1,3)+2),artwork.xlsx!$N$1,"") &amp; """,",
 IF(AND(MOD(ROW(A1850)-1,3)=1,INDEX(artwork.xlsx!J:J,QUOTIENT(ROW(A1850)-1,3)+2)&lt;&gt;""),
SUBSTITUTE(    artwork.xlsx!$K$1&amp;": '\\n" &amp;
SUBSTITUTE(SUBSTITUTE(SUBSTITUTE(SUBSTITUTE(SUBSTITUTE(INDEX(artwork.xlsx!K:K,QUOTIENT(ROW(A1850)-1,3)+2),"'","\'"),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IF(MOD(ROW(A1850)-1,3)=2,"","")))</f>
        <v>text_html: '\
&lt;div class="landscape-text" style="top:0px;"&gt;&lt;div style="position:relative; top:5px;"&gt;&lt;div style="line-height:22px;"&gt;\
&lt;div style="display:inline;"&gt;&lt;div style="display:inline; font-size:22px;"&gt;Si vous avez 5 cartes en jeu, ou moins,&lt;/div&gt;&lt;/div&gt;&lt;br&gt;\
&lt;div style="display:inline;"&gt;&lt;div style="display:inline; font-size:22px;"&gt;recevez 5 Chevaux sur votre pioche.&lt;/div&gt;&lt;/div&gt;&lt;br&gt;\
&lt;/div&gt;&lt;/div&gt;&lt;/div&gt;'</v>
      </c>
      <c r="K1855" t="s">
        <v>2444</v>
      </c>
      <c r="U1855" t="e">
        <f t="shared" si="64"/>
        <v>#VALUE!</v>
      </c>
      <c r="V1855" t="e">
        <f t="shared" si="65"/>
        <v>#VALUE!</v>
      </c>
    </row>
    <row r="1856" spans="1:22" x14ac:dyDescent="0.25">
      <c r="A1856" t="str">
        <f>IF(AND(MOD(ROW(A1851)-1,3)=0,INDEX(artwork.xlsx!G:G,QUOTIENT(ROW(A1851)-1,3)+2)&lt;&gt;""),"/* "&amp;INDEX(artwork.xlsx!G:G,QUOTIENT(ROW(A1851)-1,3)+2)&amp;" */","  ")&amp;
IF(AND(INDEX(artwork.xlsx!F:F,QUOTIENT(ROW(A1851)-1,3)+2)&lt;&gt;""),"/* "&amp;INDEX(artwork.xlsx!F:F,QUOTIENT(ROW(A1851)-1,3)+2)&amp;" */","  ")&amp;IF(AND(ISERROR(MATCH("},",B1856:B$5003,0)), ISERROR(MATCH("    ];",$A$5:A1852,0))),"];","")</f>
        <v xml:space="preserve">  /* landscape */</v>
      </c>
      <c r="B1856" t="str">
        <f t="shared" si="63"/>
        <v>},</v>
      </c>
      <c r="C1856" s="18" t="str">
        <f>IF(AND(MOD(ROW(A1851)-1,3)=0, INDEX(artwork.xlsx!J:J,QUOTIENT(ROW(A1851)-1,3)+2)&lt;&gt;""),
     artwork.xlsx!$H$1&amp;": """ &amp;SUBSTITUTE(INDEX(artwork.xlsx!H:H,QUOTIENT(ROW(A1851)-1,3)+2)," ","") &amp;""",  " &amp;
     artwork.xlsx!$J$1&amp; ": """ &amp; INDEX(artwork.xlsx!J:J,QUOTIENT(ROW(A1851)-1,3)+2) &amp;""",  " &amp;
     artwork.xlsx!$L$1&amp; ": """ &amp; SUBSTITUTE(IF(LEFT(INDEX(artwork.xlsx!L:L,QUOTIENT(ROW(A1851)-1,3)+2),4)="http","",artwork.xlsx!$M$1) &amp; INDEX(artwork.xlsx!L:L,QUOTIENT(ROW(A1851)-1,3)+2),artwork.xlsx!$N$1,"") &amp; """,",
 IF(AND(MOD(ROW(A1851)-1,3)=1,INDEX(artwork.xlsx!J:J,QUOTIENT(ROW(A1851)-1,3)+2)&lt;&gt;""),
SUBSTITUTE(    artwork.xlsx!$K$1&amp;": '\\n" &amp;
SUBSTITUTE(SUBSTITUTE(SUBSTITUTE(SUBSTITUTE(SUBSTITUTE(INDEX(artwork.xlsx!K:K,QUOTIENT(ROW(A1851)-1,3)+2),"'","\'"),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IF(MOD(ROW(A1851)-1,3)=2,"","")))</f>
        <v/>
      </c>
      <c r="J1856" t="s">
        <v>2088</v>
      </c>
      <c r="U1856" t="e">
        <f t="shared" si="64"/>
        <v>#VALUE!</v>
      </c>
      <c r="V1856" t="str">
        <f t="shared" si="65"/>
        <v>e",  frenchName: "Alliance",  artwork: "http://wiki.dominionstrategy.com/images/a/a4/AllianceArt.jpg"</v>
      </c>
    </row>
    <row r="1857" spans="1:22" x14ac:dyDescent="0.25">
      <c r="A1857" t="str">
        <f>IF(AND(MOD(ROW(A1852)-1,3)=0,INDEX(artwork.xlsx!G:G,QUOTIENT(ROW(A1852)-1,3)+2)&lt;&gt;""),"/* "&amp;INDEX(artwork.xlsx!G:G,QUOTIENT(ROW(A1852)-1,3)+2)&amp;" */","  ")&amp;
IF(AND(INDEX(artwork.xlsx!F:F,QUOTIENT(ROW(A1852)-1,3)+2)&lt;&gt;""),"/* "&amp;INDEX(artwork.xlsx!F:F,QUOTIENT(ROW(A1852)-1,3)+2)&amp;" */","  ")&amp;IF(AND(ISERROR(MATCH("},",B1857:B$5003,0)), ISERROR(MATCH("    ];",$A$5:A1853,0))),"];","")</f>
        <v xml:space="preserve">  /* landscape */</v>
      </c>
      <c r="B1857" t="str">
        <f t="shared" si="63"/>
        <v>{</v>
      </c>
      <c r="C1857" s="18" t="str">
        <f>IF(AND(MOD(ROW(A1852)-1,3)=0, INDEX(artwork.xlsx!J:J,QUOTIENT(ROW(A1852)-1,3)+2)&lt;&gt;""),
     artwork.xlsx!$H$1&amp;": """ &amp;SUBSTITUTE(INDEX(artwork.xlsx!H:H,QUOTIENT(ROW(A1852)-1,3)+2)," ","") &amp;""",  " &amp;
     artwork.xlsx!$J$1&amp; ": """ &amp; INDEX(artwork.xlsx!J:J,QUOTIENT(ROW(A1852)-1,3)+2) &amp;""",  " &amp;
     artwork.xlsx!$L$1&amp; ": """ &amp; SUBSTITUTE(IF(LEFT(INDEX(artwork.xlsx!L:L,QUOTIENT(ROW(A1852)-1,3)+2),4)="http","",artwork.xlsx!$M$1) &amp; INDEX(artwork.xlsx!L:L,QUOTIENT(ROW(A1852)-1,3)+2),artwork.xlsx!$N$1,"") &amp; """,",
 IF(AND(MOD(ROW(A1852)-1,3)=1,INDEX(artwork.xlsx!J:J,QUOTIENT(ROW(A1852)-1,3)+2)&lt;&gt;""),
SUBSTITUTE(    artwork.xlsx!$K$1&amp;": '\\n" &amp;
SUBSTITUTE(SUBSTITUTE(SUBSTITUTE(SUBSTITUTE(SUBSTITUTE(INDEX(artwork.xlsx!K:K,QUOTIENT(ROW(A1852)-1,3)+2),"'","\'"),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IF(MOD(ROW(A1852)-1,3)=2,"","")))</f>
        <v>id: "reap",  frenchName: "Moisson",  artwork: "http://wiki.dominionstrategy.com/images/9/9d/ReapArt.jpg",</v>
      </c>
      <c r="J1857" t="s">
        <v>1679</v>
      </c>
      <c r="K1857" t="s">
        <v>2445</v>
      </c>
      <c r="U1857" t="str">
        <f t="shared" si="64"/>
        <v>alliance</v>
      </c>
      <c r="V1857" t="str">
        <f t="shared" si="65"/>
        <v>&lt;div class="landscape-text" style="top:0px;"&gt;&lt;div style="position:relative; top:5px;"&gt;&lt;div style="line-height:22px;"&gt;&lt;div style="display:inline;"&gt;&lt;div style="display:inline; font-size:22px;"&gt;Recevez une Province, un Duché, un Domaine,&lt;/div&gt;&lt;/div&gt;&lt;br&gt;&lt;div style="display:inline;"&gt;&lt;div style="display:inline; font-size:22px;"&gt;un Or, un Argent et un Cuivre.&lt;/div&gt;&lt;/div&gt;&lt;br&gt;&lt;/div&gt;&lt;/div&gt;&lt;/div&gt;</v>
      </c>
    </row>
    <row r="1858" spans="1:22" ht="75" x14ac:dyDescent="0.25">
      <c r="A1858" t="str">
        <f>IF(AND(MOD(ROW(A1853)-1,3)=0,INDEX(artwork.xlsx!G:G,QUOTIENT(ROW(A1853)-1,3)+2)&lt;&gt;""),"/* "&amp;INDEX(artwork.xlsx!G:G,QUOTIENT(ROW(A1853)-1,3)+2)&amp;" */","  ")&amp;
IF(AND(INDEX(artwork.xlsx!F:F,QUOTIENT(ROW(A1853)-1,3)+2)&lt;&gt;""),"/* "&amp;INDEX(artwork.xlsx!F:F,QUOTIENT(ROW(A1853)-1,3)+2)&amp;" */","  ")&amp;IF(AND(ISERROR(MATCH("},",B1858:B$5003,0)), ISERROR(MATCH("    ];",$A$5:A1857,0))),"];","")</f>
        <v xml:space="preserve">  /* landscape */</v>
      </c>
      <c r="B1858" t="str">
        <f t="shared" si="63"/>
        <v/>
      </c>
      <c r="C1858" s="18" t="str">
        <f>IF(AND(MOD(ROW(A1853)-1,3)=0, INDEX(artwork.xlsx!J:J,QUOTIENT(ROW(A1853)-1,3)+2)&lt;&gt;""),
     artwork.xlsx!$H$1&amp;": """ &amp;SUBSTITUTE(INDEX(artwork.xlsx!H:H,QUOTIENT(ROW(A1853)-1,3)+2)," ","") &amp;""",  " &amp;
     artwork.xlsx!$J$1&amp; ": """ &amp; INDEX(artwork.xlsx!J:J,QUOTIENT(ROW(A1853)-1,3)+2) &amp;""",  " &amp;
     artwork.xlsx!$L$1&amp; ": """ &amp; SUBSTITUTE(IF(LEFT(INDEX(artwork.xlsx!L:L,QUOTIENT(ROW(A1853)-1,3)+2),4)="http","",artwork.xlsx!$M$1) &amp; INDEX(artwork.xlsx!L:L,QUOTIENT(ROW(A1853)-1,3)+2),artwork.xlsx!$N$1,"") &amp; """,",
 IF(AND(MOD(ROW(A1853)-1,3)=1,INDEX(artwork.xlsx!J:J,QUOTIENT(ROW(A1853)-1,3)+2)&lt;&gt;""),
SUBSTITUTE(    artwork.xlsx!$K$1&amp;": '\\n" &amp;
SUBSTITUTE(SUBSTITUTE(SUBSTITUTE(SUBSTITUTE(SUBSTITUTE(INDEX(artwork.xlsx!K:K,QUOTIENT(ROW(A1853)-1,3)+2),"'","\'"),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IF(MOD(ROW(A1853)-1,3)=2,"","")))</f>
        <v>text_html: '\
&lt;div class="landscape-text" style="top:0px;"&gt;&lt;div style="position:relative; top:5px;"&gt;&lt;div style="line-height:22px;"&gt;\
&lt;div style="display:inline;"&gt;&lt;div style="display:inline; font-size:22px;"&gt;Recevez un Or. Mettez-le de côté. Dans ce cas,&lt;/div&gt;&lt;/div&gt;&lt;br&gt;\
&lt;div style="display:inline;"&gt;&lt;div style="display:inline; font-size:22px;"&gt;au début de votre prochain tour, jouez-le.&lt;/div&gt;&lt;/div&gt;&lt;br&gt;\
&lt;/div&gt;&lt;/div&gt;&lt;/div&gt;'</v>
      </c>
      <c r="K1858" t="s">
        <v>2446</v>
      </c>
      <c r="U1858" t="e">
        <f t="shared" si="64"/>
        <v>#VALUE!</v>
      </c>
      <c r="V1858" t="e">
        <f t="shared" si="65"/>
        <v>#VALUE!</v>
      </c>
    </row>
    <row r="1859" spans="1:22" x14ac:dyDescent="0.25">
      <c r="A1859" t="str">
        <f>IF(AND(MOD(ROW(A1854)-1,3)=0,INDEX(artwork.xlsx!G:G,QUOTIENT(ROW(A1854)-1,3)+2)&lt;&gt;""),"/* "&amp;INDEX(artwork.xlsx!G:G,QUOTIENT(ROW(A1854)-1,3)+2)&amp;" */","  ")&amp;
IF(AND(INDEX(artwork.xlsx!F:F,QUOTIENT(ROW(A1854)-1,3)+2)&lt;&gt;""),"/* "&amp;INDEX(artwork.xlsx!F:F,QUOTIENT(ROW(A1854)-1,3)+2)&amp;" */","  ")&amp;IF(AND(ISERROR(MATCH("},",B1859:B$5003,0)), ISERROR(MATCH("    ];",$A$5:A1855,0))),"];","")</f>
        <v xml:space="preserve">  /* landscape */</v>
      </c>
      <c r="B1859" t="str">
        <f t="shared" si="63"/>
        <v>},</v>
      </c>
      <c r="C1859" s="18" t="str">
        <f>IF(AND(MOD(ROW(A1854)-1,3)=0, INDEX(artwork.xlsx!J:J,QUOTIENT(ROW(A1854)-1,3)+2)&lt;&gt;""),
     artwork.xlsx!$H$1&amp;": """ &amp;SUBSTITUTE(INDEX(artwork.xlsx!H:H,QUOTIENT(ROW(A1854)-1,3)+2)," ","") &amp;""",  " &amp;
     artwork.xlsx!$J$1&amp; ": """ &amp; INDEX(artwork.xlsx!J:J,QUOTIENT(ROW(A1854)-1,3)+2) &amp;""",  " &amp;
     artwork.xlsx!$L$1&amp; ": """ &amp; SUBSTITUTE(IF(LEFT(INDEX(artwork.xlsx!L:L,QUOTIENT(ROW(A1854)-1,3)+2),4)="http","",artwork.xlsx!$M$1) &amp; INDEX(artwork.xlsx!L:L,QUOTIENT(ROW(A1854)-1,3)+2),artwork.xlsx!$N$1,"") &amp; """,",
 IF(AND(MOD(ROW(A1854)-1,3)=1,INDEX(artwork.xlsx!J:J,QUOTIENT(ROW(A1854)-1,3)+2)&lt;&gt;""),
SUBSTITUTE(    artwork.xlsx!$K$1&amp;": '\\n" &amp;
SUBSTITUTE(SUBSTITUTE(SUBSTITUTE(SUBSTITUTE(SUBSTITUTE(INDEX(artwork.xlsx!K:K,QUOTIENT(ROW(A1854)-1,3)+2),"'","\'"),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IF(MOD(ROW(A1854)-1,3)=2,"","")))</f>
        <v/>
      </c>
      <c r="J1859" t="s">
        <v>2088</v>
      </c>
      <c r="U1859" t="e">
        <f t="shared" si="64"/>
        <v>#VALUE!</v>
      </c>
      <c r="V1859" t="str">
        <f t="shared" si="65"/>
        <v>e",  frenchName: "Peuplement",  artwork: "http://wiki.dominionstrategy.com/images/d/de/PopulateArt.jpg"</v>
      </c>
    </row>
    <row r="1860" spans="1:22" x14ac:dyDescent="0.25">
      <c r="A1860" t="str">
        <f>IF(AND(MOD(ROW(A1855)-1,3)=0,INDEX(artwork.xlsx!G:G,QUOTIENT(ROW(A1855)-1,3)+2)&lt;&gt;""),"/* "&amp;INDEX(artwork.xlsx!G:G,QUOTIENT(ROW(A1855)-1,3)+2)&amp;" */","  ")&amp;
IF(AND(INDEX(artwork.xlsx!F:F,QUOTIENT(ROW(A1855)-1,3)+2)&lt;&gt;""),"/* "&amp;INDEX(artwork.xlsx!F:F,QUOTIENT(ROW(A1855)-1,3)+2)&amp;" */","  ")&amp;IF(AND(ISERROR(MATCH("},",B1860:B$5003,0)), ISERROR(MATCH("    ];",$A$5:A1856,0))),"];","")</f>
        <v xml:space="preserve">  /* landscape */</v>
      </c>
      <c r="B1860" t="str">
        <f t="shared" si="63"/>
        <v>{</v>
      </c>
      <c r="C1860" s="18" t="str">
        <f>IF(AND(MOD(ROW(A1855)-1,3)=0, INDEX(artwork.xlsx!J:J,QUOTIENT(ROW(A1855)-1,3)+2)&lt;&gt;""),
     artwork.xlsx!$H$1&amp;": """ &amp;SUBSTITUTE(INDEX(artwork.xlsx!H:H,QUOTIENT(ROW(A1855)-1,3)+2)," ","") &amp;""",  " &amp;
     artwork.xlsx!$J$1&amp; ": """ &amp; INDEX(artwork.xlsx!J:J,QUOTIENT(ROW(A1855)-1,3)+2) &amp;""",  " &amp;
     artwork.xlsx!$L$1&amp; ": """ &amp; SUBSTITUTE(IF(LEFT(INDEX(artwork.xlsx!L:L,QUOTIENT(ROW(A1855)-1,3)+2),4)="http","",artwork.xlsx!$M$1) &amp; INDEX(artwork.xlsx!L:L,QUOTIENT(ROW(A1855)-1,3)+2),artwork.xlsx!$N$1,"") &amp; """,",
 IF(AND(MOD(ROW(A1855)-1,3)=1,INDEX(artwork.xlsx!J:J,QUOTIENT(ROW(A1855)-1,3)+2)&lt;&gt;""),
SUBSTITUTE(    artwork.xlsx!$K$1&amp;": '\\n" &amp;
SUBSTITUTE(SUBSTITUTE(SUBSTITUTE(SUBSTITUTE(SUBSTITUTE(INDEX(artwork.xlsx!K:K,QUOTIENT(ROW(A1855)-1,3)+2),"'","\'"),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IF(MOD(ROW(A1855)-1,3)=2,"","")))</f>
        <v>id: "enclave",  frenchName: "Enclave",  artwork: "http://wiki.dominionstrategy.com/images/9/9e/EnclaveArt.jpg",</v>
      </c>
      <c r="J1860" t="s">
        <v>1679</v>
      </c>
      <c r="K1860" t="s">
        <v>2447</v>
      </c>
      <c r="U1860" t="str">
        <f t="shared" si="64"/>
        <v>populate</v>
      </c>
      <c r="V1860" t="str">
        <f t="shared" si="65"/>
        <v>&lt;div class="landscape-text" style="top:0px;"&gt;&lt;div style="position:relative; top:5px;"&gt;&lt;div style="line-height:22px;"&gt;&lt;div style="display:inline;"&gt;&lt;div style="display:inline; font-size:22px;"&gt;Recevez une carte de chaque pile&lt;/div&gt;&lt;/div&gt;&lt;br&gt;&lt;div style="display:inline;"&gt;&lt;div style="display:inline; font-size:22px;"&gt;de cartes Action de la Réserve.&lt;/div&gt;&lt;/div&gt;&lt;br&gt;&lt;/div&gt;&lt;/div&gt;&lt;/div&gt;</v>
      </c>
    </row>
    <row r="1861" spans="1:22" ht="75" x14ac:dyDescent="0.25">
      <c r="A1861" t="str">
        <f>IF(AND(MOD(ROW(A1856)-1,3)=0,INDEX(artwork.xlsx!G:G,QUOTIENT(ROW(A1856)-1,3)+2)&lt;&gt;""),"/* "&amp;INDEX(artwork.xlsx!G:G,QUOTIENT(ROW(A1856)-1,3)+2)&amp;" */","  ")&amp;
IF(AND(INDEX(artwork.xlsx!F:F,QUOTIENT(ROW(A1856)-1,3)+2)&lt;&gt;""),"/* "&amp;INDEX(artwork.xlsx!F:F,QUOTIENT(ROW(A1856)-1,3)+2)&amp;" */","  ")&amp;IF(AND(ISERROR(MATCH("},",B1861:B$5003,0)), ISERROR(MATCH("    ];",$A$5:A1860,0))),"];","")</f>
        <v xml:space="preserve">  /* landscape */</v>
      </c>
      <c r="B1861" t="str">
        <f t="shared" si="63"/>
        <v/>
      </c>
      <c r="C1861" s="18" t="str">
        <f>IF(AND(MOD(ROW(A1856)-1,3)=0, INDEX(artwork.xlsx!J:J,QUOTIENT(ROW(A1856)-1,3)+2)&lt;&gt;""),
     artwork.xlsx!$H$1&amp;": """ &amp;SUBSTITUTE(INDEX(artwork.xlsx!H:H,QUOTIENT(ROW(A1856)-1,3)+2)," ","") &amp;""",  " &amp;
     artwork.xlsx!$J$1&amp; ": """ &amp; INDEX(artwork.xlsx!J:J,QUOTIENT(ROW(A1856)-1,3)+2) &amp;""",  " &amp;
     artwork.xlsx!$L$1&amp; ": """ &amp; SUBSTITUTE(IF(LEFT(INDEX(artwork.xlsx!L:L,QUOTIENT(ROW(A1856)-1,3)+2),4)="http","",artwork.xlsx!$M$1) &amp; INDEX(artwork.xlsx!L:L,QUOTIENT(ROW(A1856)-1,3)+2),artwork.xlsx!$N$1,"") &amp; """,",
 IF(AND(MOD(ROW(A1856)-1,3)=1,INDEX(artwork.xlsx!J:J,QUOTIENT(ROW(A1856)-1,3)+2)&lt;&gt;""),
SUBSTITUTE(    artwork.xlsx!$K$1&amp;": '\\n" &amp;
SUBSTITUTE(SUBSTITUTE(SUBSTITUTE(SUBSTITUTE(SUBSTITUTE(INDEX(artwork.xlsx!K:K,QUOTIENT(ROW(A1856)-1,3)+2),"'","\'"),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IF(MOD(ROW(A1856)-1,3)=2,"","")))</f>
        <v>text_html: '\
&lt;div class="landscape-text" style="top:0px;"&gt;&lt;div style="position:relative; top:5px;"&gt;&lt;div style="line-height:22px;"&gt;\
&lt;div style="display:inline;"&gt;&lt;div style="display:inline; font-size:22px;"&gt;Recevez un Or.&lt;/div&gt;&lt;/div&gt;&lt;br&gt;\
&lt;div style="display:inline;"&gt;&lt;div style="display:inline; font-size:22px;"&gt;Exilez un Duché depuis la Réserve.&lt;/div&gt;&lt;/div&gt;&lt;br&gt;\
&lt;/div&gt;&lt;/div&gt;&lt;/div&gt;'</v>
      </c>
      <c r="K1861" t="s">
        <v>2448</v>
      </c>
      <c r="U1861" t="e">
        <f t="shared" si="64"/>
        <v>#VALUE!</v>
      </c>
      <c r="V1861" t="e">
        <f t="shared" si="65"/>
        <v>#VALUE!</v>
      </c>
    </row>
    <row r="1862" spans="1:22" x14ac:dyDescent="0.25">
      <c r="A1862" t="str">
        <f>IF(AND(MOD(ROW(A1857)-1,3)=0,INDEX(artwork.xlsx!G:G,QUOTIENT(ROW(A1857)-1,3)+2)&lt;&gt;""),"/* "&amp;INDEX(artwork.xlsx!G:G,QUOTIENT(ROW(A1857)-1,3)+2)&amp;" */","  ")&amp;
IF(AND(INDEX(artwork.xlsx!F:F,QUOTIENT(ROW(A1857)-1,3)+2)&lt;&gt;""),"/* "&amp;INDEX(artwork.xlsx!F:F,QUOTIENT(ROW(A1857)-1,3)+2)&amp;" */","  ")&amp;IF(AND(ISERROR(MATCH("},",B1862:B$5003,0)), ISERROR(MATCH("    ];",$A$5:A1858,0))),"];","")</f>
        <v xml:space="preserve">  /* landscape */</v>
      </c>
      <c r="B1862" t="str">
        <f t="shared" si="63"/>
        <v>},</v>
      </c>
      <c r="C1862" s="18" t="str">
        <f>IF(AND(MOD(ROW(A1857)-1,3)=0, INDEX(artwork.xlsx!J:J,QUOTIENT(ROW(A1857)-1,3)+2)&lt;&gt;""),
     artwork.xlsx!$H$1&amp;": """ &amp;SUBSTITUTE(INDEX(artwork.xlsx!H:H,QUOTIENT(ROW(A1857)-1,3)+2)," ","") &amp;""",  " &amp;
     artwork.xlsx!$J$1&amp; ": """ &amp; INDEX(artwork.xlsx!J:J,QUOTIENT(ROW(A1857)-1,3)+2) &amp;""",  " &amp;
     artwork.xlsx!$L$1&amp; ": """ &amp; SUBSTITUTE(IF(LEFT(INDEX(artwork.xlsx!L:L,QUOTIENT(ROW(A1857)-1,3)+2),4)="http","",artwork.xlsx!$M$1) &amp; INDEX(artwork.xlsx!L:L,QUOTIENT(ROW(A1857)-1,3)+2),artwork.xlsx!$N$1,"") &amp; """,",
 IF(AND(MOD(ROW(A1857)-1,3)=1,INDEX(artwork.xlsx!J:J,QUOTIENT(ROW(A1857)-1,3)+2)&lt;&gt;""),
SUBSTITUTE(    artwork.xlsx!$K$1&amp;": '\\n" &amp;
SUBSTITUTE(SUBSTITUTE(SUBSTITUTE(SUBSTITUTE(SUBSTITUTE(INDEX(artwork.xlsx!K:K,QUOTIENT(ROW(A1857)-1,3)+2),"'","\'"),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IF(MOD(ROW(A1857)-1,3)=2,"","")))</f>
        <v/>
      </c>
      <c r="J1862" t="s">
        <v>2088</v>
      </c>
      <c r="U1862" t="e">
        <f t="shared" si="64"/>
        <v>#VALUE!</v>
      </c>
      <c r="V1862" t="e">
        <f t="shared" si="65"/>
        <v>#VALUE!</v>
      </c>
    </row>
    <row r="1863" spans="1:22" x14ac:dyDescent="0.25">
      <c r="A1863" t="str">
        <f>IF(AND(MOD(ROW(A1858)-1,3)=0,INDEX(artwork.xlsx!G:G,QUOTIENT(ROW(A1858)-1,3)+2)&lt;&gt;""),"/* "&amp;INDEX(artwork.xlsx!G:G,QUOTIENT(ROW(A1858)-1,3)+2)&amp;" */","  ")&amp;
IF(AND(INDEX(artwork.xlsx!F:F,QUOTIENT(ROW(A1858)-1,3)+2)&lt;&gt;""),"/* "&amp;INDEX(artwork.xlsx!F:F,QUOTIENT(ROW(A1858)-1,3)+2)&amp;" */","  ")&amp;IF(AND(ISERROR(MATCH("},",B1863:B$5003,0)), ISERROR(MATCH("    ];",$A$5:A1859,0))),"];","")</f>
        <v xml:space="preserve">  /* landscape */</v>
      </c>
      <c r="B1863" t="str">
        <f t="shared" si="63"/>
        <v>{</v>
      </c>
      <c r="C1863" s="18" t="str">
        <f>IF(AND(MOD(ROW(A1858)-1,3)=0, INDEX(artwork.xlsx!J:J,QUOTIENT(ROW(A1858)-1,3)+2)&lt;&gt;""),
     artwork.xlsx!$H$1&amp;": """ &amp;SUBSTITUTE(INDEX(artwork.xlsx!H:H,QUOTIENT(ROW(A1858)-1,3)+2)," ","") &amp;""",  " &amp;
     artwork.xlsx!$J$1&amp; ": """ &amp; INDEX(artwork.xlsx!J:J,QUOTIENT(ROW(A1858)-1,3)+2) &amp;""",  " &amp;
     artwork.xlsx!$L$1&amp; ": """ &amp; SUBSTITUTE(IF(LEFT(INDEX(artwork.xlsx!L:L,QUOTIENT(ROW(A1858)-1,3)+2),4)="http","",artwork.xlsx!$M$1) &amp; INDEX(artwork.xlsx!L:L,QUOTIENT(ROW(A1858)-1,3)+2),artwork.xlsx!$N$1,"") &amp; """,",
 IF(AND(MOD(ROW(A1858)-1,3)=1,INDEX(artwork.xlsx!J:J,QUOTIENT(ROW(A1858)-1,3)+2)&lt;&gt;""),
SUBSTITUTE(    artwork.xlsx!$K$1&amp;": '\\n" &amp;
SUBSTITUTE(SUBSTITUTE(SUBSTITUTE(SUBSTITUTE(SUBSTITUTE(INDEX(artwork.xlsx!K:K,QUOTIENT(ROW(A1858)-1,3)+2),"'","\'"),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IF(MOD(ROW(A1858)-1,3)=2,"","")))</f>
        <v>id: "alliance",  frenchName: "Alliance",  artwork: "http://wiki.dominionstrategy.com/images/a/a4/AllianceArt.jpg",</v>
      </c>
    </row>
    <row r="1864" spans="1:22" ht="75" x14ac:dyDescent="0.25">
      <c r="A1864" t="str">
        <f>IF(AND(MOD(ROW(A1859)-1,3)=0,INDEX(artwork.xlsx!G:G,QUOTIENT(ROW(A1859)-1,3)+2)&lt;&gt;""),"/* "&amp;INDEX(artwork.xlsx!G:G,QUOTIENT(ROW(A1859)-1,3)+2)&amp;" */","  ")&amp;
IF(AND(INDEX(artwork.xlsx!F:F,QUOTIENT(ROW(A1859)-1,3)+2)&lt;&gt;""),"/* "&amp;INDEX(artwork.xlsx!F:F,QUOTIENT(ROW(A1859)-1,3)+2)&amp;" */","  ")&amp;IF(AND(ISERROR(MATCH("},",B1864:B$5003,0)), ISERROR(MATCH("    ];",$A$5:A1863,0))),"];","")</f>
        <v xml:space="preserve">  /* landscape */</v>
      </c>
      <c r="B1864" t="str">
        <f t="shared" si="63"/>
        <v/>
      </c>
      <c r="C1864" s="18" t="str">
        <f>IF(AND(MOD(ROW(A1859)-1,3)=0, INDEX(artwork.xlsx!J:J,QUOTIENT(ROW(A1859)-1,3)+2)&lt;&gt;""),
     artwork.xlsx!$H$1&amp;": """ &amp;SUBSTITUTE(INDEX(artwork.xlsx!H:H,QUOTIENT(ROW(A1859)-1,3)+2)," ","") &amp;""",  " &amp;
     artwork.xlsx!$J$1&amp; ": """ &amp; INDEX(artwork.xlsx!J:J,QUOTIENT(ROW(A1859)-1,3)+2) &amp;""",  " &amp;
     artwork.xlsx!$L$1&amp; ": """ &amp; SUBSTITUTE(IF(LEFT(INDEX(artwork.xlsx!L:L,QUOTIENT(ROW(A1859)-1,3)+2),4)="http","",artwork.xlsx!$M$1) &amp; INDEX(artwork.xlsx!L:L,QUOTIENT(ROW(A1859)-1,3)+2),artwork.xlsx!$N$1,"") &amp; """,",
 IF(AND(MOD(ROW(A1859)-1,3)=1,INDEX(artwork.xlsx!J:J,QUOTIENT(ROW(A1859)-1,3)+2)&lt;&gt;""),
SUBSTITUTE(    artwork.xlsx!$K$1&amp;": '\\n" &amp;
SUBSTITUTE(SUBSTITUTE(SUBSTITUTE(SUBSTITUTE(SUBSTITUTE(INDEX(artwork.xlsx!K:K,QUOTIENT(ROW(A1859)-1,3)+2),"'","\'"),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IF(MOD(ROW(A1859)-1,3)=2,"","")))</f>
        <v>text_html: '\
&lt;div class="landscape-text" style="top:0px;"&gt;&lt;div style="position:relative; top:5px;"&gt;&lt;div style="line-height:22px;"&gt;\
&lt;div style="display:inline;"&gt;&lt;div style="display:inline; font-size:22px;"&gt;Recevez une Province, un Duché, un Domaine,&lt;/div&gt;&lt;/div&gt;&lt;br&gt;\
&lt;div style="display:inline;"&gt;&lt;div style="display:inline; font-size:22px;"&gt;un Or, un Argent et un Cuivre.&lt;/div&gt;&lt;/div&gt;&lt;br&gt;\
&lt;/div&gt;&lt;/div&gt;&lt;/div&gt;'</v>
      </c>
    </row>
    <row r="1865" spans="1:22" x14ac:dyDescent="0.25">
      <c r="A1865" t="str">
        <f>IF(AND(MOD(ROW(A1860)-1,3)=0,INDEX(artwork.xlsx!G:G,QUOTIENT(ROW(A1860)-1,3)+2)&lt;&gt;""),"/* "&amp;INDEX(artwork.xlsx!G:G,QUOTIENT(ROW(A1860)-1,3)+2)&amp;" */","  ")&amp;
IF(AND(INDEX(artwork.xlsx!F:F,QUOTIENT(ROW(A1860)-1,3)+2)&lt;&gt;""),"/* "&amp;INDEX(artwork.xlsx!F:F,QUOTIENT(ROW(A1860)-1,3)+2)&amp;" */","  ")&amp;IF(AND(ISERROR(MATCH("},",B1865:B$5003,0)), ISERROR(MATCH("    ];",$A$5:A1861,0))),"];","")</f>
        <v xml:space="preserve">  /* landscape */</v>
      </c>
      <c r="B1865" t="str">
        <f t="shared" si="63"/>
        <v>},</v>
      </c>
      <c r="C1865" s="18" t="str">
        <f>IF(AND(MOD(ROW(A1860)-1,3)=0, INDEX(artwork.xlsx!J:J,QUOTIENT(ROW(A1860)-1,3)+2)&lt;&gt;""),
     artwork.xlsx!$H$1&amp;": """ &amp;SUBSTITUTE(INDEX(artwork.xlsx!H:H,QUOTIENT(ROW(A1860)-1,3)+2)," ","") &amp;""",  " &amp;
     artwork.xlsx!$J$1&amp; ": """ &amp; INDEX(artwork.xlsx!J:J,QUOTIENT(ROW(A1860)-1,3)+2) &amp;""",  " &amp;
     artwork.xlsx!$L$1&amp; ": """ &amp; SUBSTITUTE(IF(LEFT(INDEX(artwork.xlsx!L:L,QUOTIENT(ROW(A1860)-1,3)+2),4)="http","",artwork.xlsx!$M$1) &amp; INDEX(artwork.xlsx!L:L,QUOTIENT(ROW(A1860)-1,3)+2),artwork.xlsx!$N$1,"") &amp; """,",
 IF(AND(MOD(ROW(A1860)-1,3)=1,INDEX(artwork.xlsx!J:J,QUOTIENT(ROW(A1860)-1,3)+2)&lt;&gt;""),
SUBSTITUTE(    artwork.xlsx!$K$1&amp;": '\\n" &amp;
SUBSTITUTE(SUBSTITUTE(SUBSTITUTE(SUBSTITUTE(SUBSTITUTE(INDEX(artwork.xlsx!K:K,QUOTIENT(ROW(A1860)-1,3)+2),"'","\'"),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IF(MOD(ROW(A1860)-1,3)=2,"","")))</f>
        <v/>
      </c>
    </row>
    <row r="1866" spans="1:22" x14ac:dyDescent="0.25">
      <c r="A1866" t="str">
        <f>IF(AND(MOD(ROW(A1861)-1,3)=0,INDEX(artwork.xlsx!G:G,QUOTIENT(ROW(A1861)-1,3)+2)&lt;&gt;""),"/* "&amp;INDEX(artwork.xlsx!G:G,QUOTIENT(ROW(A1861)-1,3)+2)&amp;" */","  ")&amp;
IF(AND(INDEX(artwork.xlsx!F:F,QUOTIENT(ROW(A1861)-1,3)+2)&lt;&gt;""),"/* "&amp;INDEX(artwork.xlsx!F:F,QUOTIENT(ROW(A1861)-1,3)+2)&amp;" */","  ")&amp;IF(AND(ISERROR(MATCH("},",B1866:B$5003,0)), ISERROR(MATCH("    ];",$A$5:A1862,0))),"];","")</f>
        <v xml:space="preserve">  /* landscape */</v>
      </c>
      <c r="B1866" t="str">
        <f t="shared" si="63"/>
        <v>{</v>
      </c>
      <c r="C1866" s="18" t="str">
        <f>IF(AND(MOD(ROW(A1861)-1,3)=0, INDEX(artwork.xlsx!J:J,QUOTIENT(ROW(A1861)-1,3)+2)&lt;&gt;""),
     artwork.xlsx!$H$1&amp;": """ &amp;SUBSTITUTE(INDEX(artwork.xlsx!H:H,QUOTIENT(ROW(A1861)-1,3)+2)," ","") &amp;""",  " &amp;
     artwork.xlsx!$J$1&amp; ": """ &amp; INDEX(artwork.xlsx!J:J,QUOTIENT(ROW(A1861)-1,3)+2) &amp;""",  " &amp;
     artwork.xlsx!$L$1&amp; ": """ &amp; SUBSTITUTE(IF(LEFT(INDEX(artwork.xlsx!L:L,QUOTIENT(ROW(A1861)-1,3)+2),4)="http","",artwork.xlsx!$M$1) &amp; INDEX(artwork.xlsx!L:L,QUOTIENT(ROW(A1861)-1,3)+2),artwork.xlsx!$N$1,"") &amp; """,",
 IF(AND(MOD(ROW(A1861)-1,3)=1,INDEX(artwork.xlsx!J:J,QUOTIENT(ROW(A1861)-1,3)+2)&lt;&gt;""),
SUBSTITUTE(    artwork.xlsx!$K$1&amp;": '\\n" &amp;
SUBSTITUTE(SUBSTITUTE(SUBSTITUTE(SUBSTITUTE(SUBSTITUTE(INDEX(artwork.xlsx!K:K,QUOTIENT(ROW(A1861)-1,3)+2),"'","\'"),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IF(MOD(ROW(A1861)-1,3)=2,"","")))</f>
        <v>id: "populate",  frenchName: "Peuplement",  artwork: "http://wiki.dominionstrategy.com/images/d/de/PopulateArt.jpg",</v>
      </c>
    </row>
    <row r="1867" spans="1:22" ht="75" x14ac:dyDescent="0.25">
      <c r="A1867" t="str">
        <f>IF(AND(MOD(ROW(A1862)-1,3)=0,INDEX(artwork.xlsx!G:G,QUOTIENT(ROW(A1862)-1,3)+2)&lt;&gt;""),"/* "&amp;INDEX(artwork.xlsx!G:G,QUOTIENT(ROW(A1862)-1,3)+2)&amp;" */","  ")&amp;
IF(AND(INDEX(artwork.xlsx!F:F,QUOTIENT(ROW(A1862)-1,3)+2)&lt;&gt;""),"/* "&amp;INDEX(artwork.xlsx!F:F,QUOTIENT(ROW(A1862)-1,3)+2)&amp;" */","  ")&amp;IF(AND(ISERROR(MATCH("},",B1867:B$5003,0)), ISERROR(MATCH("    ];",$A$5:A1866,0))),"];","")</f>
        <v xml:space="preserve">  /* landscape */</v>
      </c>
      <c r="B1867" t="str">
        <f t="shared" si="63"/>
        <v/>
      </c>
      <c r="C1867" s="18" t="str">
        <f>IF(AND(MOD(ROW(A1862)-1,3)=0, INDEX(artwork.xlsx!J:J,QUOTIENT(ROW(A1862)-1,3)+2)&lt;&gt;""),
     artwork.xlsx!$H$1&amp;": """ &amp;SUBSTITUTE(INDEX(artwork.xlsx!H:H,QUOTIENT(ROW(A1862)-1,3)+2)," ","") &amp;""",  " &amp;
     artwork.xlsx!$J$1&amp; ": """ &amp; INDEX(artwork.xlsx!J:J,QUOTIENT(ROW(A1862)-1,3)+2) &amp;""",  " &amp;
     artwork.xlsx!$L$1&amp; ": """ &amp; SUBSTITUTE(IF(LEFT(INDEX(artwork.xlsx!L:L,QUOTIENT(ROW(A1862)-1,3)+2),4)="http","",artwork.xlsx!$M$1) &amp; INDEX(artwork.xlsx!L:L,QUOTIENT(ROW(A1862)-1,3)+2),artwork.xlsx!$N$1,"") &amp; """,",
 IF(AND(MOD(ROW(A1862)-1,3)=1,INDEX(artwork.xlsx!J:J,QUOTIENT(ROW(A1862)-1,3)+2)&lt;&gt;""),
SUBSTITUTE(    artwork.xlsx!$K$1&amp;": '\\n" &amp;
SUBSTITUTE(SUBSTITUTE(SUBSTITUTE(SUBSTITUTE(SUBSTITUTE(INDEX(artwork.xlsx!K:K,QUOTIENT(ROW(A1862)-1,3)+2),"'","\'"),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IF(MOD(ROW(A1862)-1,3)=2,"","")))</f>
        <v>text_html: '\
&lt;div class="landscape-text" style="top:0px;"&gt;&lt;div style="position:relative; top:5px;"&gt;&lt;div style="line-height:22px;"&gt;\
&lt;div style="display:inline;"&gt;&lt;div style="display:inline; font-size:22px;"&gt;Recevez une carte de chaque pile&lt;/div&gt;&lt;/div&gt;&lt;br&gt;\
&lt;div style="display:inline;"&gt;&lt;div style="display:inline; font-size:22px;"&gt;de cartes Action de la Réserve.&lt;/div&gt;&lt;/div&gt;&lt;br&gt;\
&lt;/div&gt;&lt;/div&gt;&lt;/div&gt;'</v>
      </c>
    </row>
    <row r="1868" spans="1:22" x14ac:dyDescent="0.25">
      <c r="A1868" t="str">
        <f>IF(AND(MOD(ROW(A1863)-1,3)=0,INDEX(artwork.xlsx!G:G,QUOTIENT(ROW(A1863)-1,3)+2)&lt;&gt;""),"/* "&amp;INDEX(artwork.xlsx!G:G,QUOTIENT(ROW(A1863)-1,3)+2)&amp;" */","  ")&amp;
IF(AND(INDEX(artwork.xlsx!F:F,QUOTIENT(ROW(A1863)-1,3)+2)&lt;&gt;""),"/* "&amp;INDEX(artwork.xlsx!F:F,QUOTIENT(ROW(A1863)-1,3)+2)&amp;" */","  ")&amp;IF(AND(ISERROR(MATCH("},",B1868:B$5003,0)), ISERROR(MATCH("    ];",$A$5:A1864,0))),"];","")</f>
        <v xml:space="preserve">  /* landscape */</v>
      </c>
      <c r="B1868" t="str">
        <f t="shared" si="63"/>
        <v>},</v>
      </c>
      <c r="C1868" s="18" t="str">
        <f>IF(AND(MOD(ROW(A1863)-1,3)=0, INDEX(artwork.xlsx!J:J,QUOTIENT(ROW(A1863)-1,3)+2)&lt;&gt;""),
     artwork.xlsx!$H$1&amp;": """ &amp;SUBSTITUTE(INDEX(artwork.xlsx!H:H,QUOTIENT(ROW(A1863)-1,3)+2)," ","") &amp;""",  " &amp;
     artwork.xlsx!$J$1&amp; ": """ &amp; INDEX(artwork.xlsx!J:J,QUOTIENT(ROW(A1863)-1,3)+2) &amp;""",  " &amp;
     artwork.xlsx!$L$1&amp; ": """ &amp; SUBSTITUTE(IF(LEFT(INDEX(artwork.xlsx!L:L,QUOTIENT(ROW(A1863)-1,3)+2),4)="http","",artwork.xlsx!$M$1) &amp; INDEX(artwork.xlsx!L:L,QUOTIENT(ROW(A1863)-1,3)+2),artwork.xlsx!$N$1,"") &amp; """,",
 IF(AND(MOD(ROW(A1863)-1,3)=1,INDEX(artwork.xlsx!J:J,QUOTIENT(ROW(A1863)-1,3)+2)&lt;&gt;""),
SUBSTITUTE(    artwork.xlsx!$K$1&amp;": '\\n" &amp;
SUBSTITUTE(SUBSTITUTE(SUBSTITUTE(SUBSTITUTE(SUBSTITUTE(INDEX(artwork.xlsx!K:K,QUOTIENT(ROW(A1863)-1,3)+2),"'","\'"),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IF(MOD(ROW(A1863)-1,3)=2,"","")))</f>
        <v/>
      </c>
    </row>
    <row r="1869" spans="1:22" x14ac:dyDescent="0.25">
      <c r="A1869" t="str">
        <f>IF(AND(MOD(ROW(A1864)-1,3)=0,INDEX(artwork.xlsx!G:G,QUOTIENT(ROW(A1864)-1,3)+2)&lt;&gt;""),"/* "&amp;INDEX(artwork.xlsx!G:G,QUOTIENT(ROW(A1864)-1,3)+2)&amp;" */","  ")&amp;
IF(AND(INDEX(artwork.xlsx!F:F,QUOTIENT(ROW(A1864)-1,3)+2)&lt;&gt;""),"/* "&amp;INDEX(artwork.xlsx!F:F,QUOTIENT(ROW(A1864)-1,3)+2)&amp;" */","  ")&amp;IF(AND(ISERROR(MATCH("},",B1869:B$5003,0)), ISERROR(MATCH("    ];",$A$5:A1865,0))),"];","")</f>
        <v>/* Seaside2 *//* t */</v>
      </c>
      <c r="B1869" t="str">
        <f t="shared" si="63"/>
        <v>{</v>
      </c>
      <c r="C1869" s="18" t="str">
        <f>IF(AND(MOD(ROW(A1864)-1,3)=0, INDEX(artwork.xlsx!J:J,QUOTIENT(ROW(A1864)-1,3)+2)&lt;&gt;""),
     artwork.xlsx!$H$1&amp;": """ &amp;SUBSTITUTE(INDEX(artwork.xlsx!H:H,QUOTIENT(ROW(A1864)-1,3)+2)," ","") &amp;""",  " &amp;
     artwork.xlsx!$J$1&amp; ": """ &amp; INDEX(artwork.xlsx!J:J,QUOTIENT(ROW(A1864)-1,3)+2) &amp;""",  " &amp;
     artwork.xlsx!$L$1&amp; ": """ &amp; SUBSTITUTE(IF(LEFT(INDEX(artwork.xlsx!L:L,QUOTIENT(ROW(A1864)-1,3)+2),4)="http","",artwork.xlsx!$M$1) &amp; INDEX(artwork.xlsx!L:L,QUOTIENT(ROW(A1864)-1,3)+2),artwork.xlsx!$N$1,"") &amp; """,",
 IF(AND(MOD(ROW(A1864)-1,3)=1,INDEX(artwork.xlsx!J:J,QUOTIENT(ROW(A1864)-1,3)+2)&lt;&gt;""),
SUBSTITUTE(    artwork.xlsx!$K$1&amp;": '\\n" &amp;
SUBSTITUTE(SUBSTITUTE(SUBSTITUTE(SUBSTITUTE(SUBSTITUTE(INDEX(artwork.xlsx!K:K,QUOTIENT(ROW(A1864)-1,3)+2),"'","\'"),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IF(MOD(ROW(A1864)-1,3)=2,"","")))</f>
        <v>id: "astrolabe",  frenchName: "Astrolabe",  artwork: "http://wiki.dominionstrategy.com/images/f/fe/AstrolabeArt.jpg",</v>
      </c>
    </row>
    <row r="1870" spans="1:22" ht="150" x14ac:dyDescent="0.25">
      <c r="A1870" t="str">
        <f>IF(AND(MOD(ROW(A1865)-1,3)=0,INDEX(artwork.xlsx!G:G,QUOTIENT(ROW(A1865)-1,3)+2)&lt;&gt;""),"/* "&amp;INDEX(artwork.xlsx!G:G,QUOTIENT(ROW(A1865)-1,3)+2)&amp;" */","  ")&amp;
IF(AND(INDEX(artwork.xlsx!F:F,QUOTIENT(ROW(A1865)-1,3)+2)&lt;&gt;""),"/* "&amp;INDEX(artwork.xlsx!F:F,QUOTIENT(ROW(A1865)-1,3)+2)&amp;" */","  ")&amp;IF(AND(ISERROR(MATCH("},",B1870:B$5003,0)), ISERROR(MATCH("    ];",$A$5:A1869,0))),"];","")</f>
        <v xml:space="preserve">  /* t */</v>
      </c>
      <c r="B1870" t="str">
        <f t="shared" si="63"/>
        <v/>
      </c>
      <c r="C1870" s="18" t="str">
        <f>IF(AND(MOD(ROW(A1865)-1,3)=0, INDEX(artwork.xlsx!J:J,QUOTIENT(ROW(A1865)-1,3)+2)&lt;&gt;""),
     artwork.xlsx!$H$1&amp;": """ &amp;SUBSTITUTE(INDEX(artwork.xlsx!H:H,QUOTIENT(ROW(A1865)-1,3)+2)," ","") &amp;""",  " &amp;
     artwork.xlsx!$J$1&amp; ": """ &amp; INDEX(artwork.xlsx!J:J,QUOTIENT(ROW(A1865)-1,3)+2) &amp;""",  " &amp;
     artwork.xlsx!$L$1&amp; ": """ &amp; SUBSTITUTE(IF(LEFT(INDEX(artwork.xlsx!L:L,QUOTIENT(ROW(A1865)-1,3)+2),4)="http","",artwork.xlsx!$M$1) &amp; INDEX(artwork.xlsx!L:L,QUOTIENT(ROW(A1865)-1,3)+2),artwork.xlsx!$N$1,"") &amp; """,",
 IF(AND(MOD(ROW(A1865)-1,3)=1,INDEX(artwork.xlsx!J:J,QUOTIENT(ROW(A1865)-1,3)+2)&lt;&gt;""),
SUBSTITUTE(    artwork.xlsx!$K$1&amp;": '\\n" &amp;
SUBSTITUTE(SUBSTITUTE(SUBSTITUTE(SUBSTITUTE(SUBSTITUTE(INDEX(artwork.xlsx!K:K,QUOTIENT(ROW(A1865)-1,3)+2),"'","\'"),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IF(MOD(ROW(A1865)-1,3)=2,"","")))</f>
        <v>text_html: '\
&lt;div class="card-text" style="top:20px;"&gt;&lt;div style="position:relative; top:00px;"&gt;&lt;div style="line-height:24px;"&gt;\
&lt;div style="display:inline;"&gt;&lt;div style="display:inline; font-size:26px;"&gt;Maintenant et au début&lt;/div&gt;&lt;/div&gt;&lt;br&gt;\
&lt;div style="display:inline;"&gt;&lt;div style="display:inline; font-size:26px;"&gt;de votre prochain tour :&lt;/div&gt;&lt;/div&gt;&lt;br&gt;\
&lt;/div&gt;&lt;div style="position:relative; top:55px;"&gt;\
&lt;div style="display:inline;"&gt;&lt;div style="display:inline; font-size:32px;"&gt;&lt;div style="display: inline; font-weight: bold;"&gt;+ 1 Achat&lt;/div&gt;&lt;/div&gt;&lt;/div&gt;&lt;br&gt;\
&lt;/div&gt;&lt;/div&gt;\
&lt;div class="card-text-coin-icon" style="transform:scale(0.35); top:60px; display: inline;left:120px;"&gt;\
&lt;div class="card-text-coin-text-container" style="display:inline;"&gt;\
&lt;div class="card-text-coin-text" style="color: black; display:inline; top:8px;"&gt;1&lt;/div&gt;&lt;/div&gt;&lt;/div&gt;&lt;/div&gt;'</v>
      </c>
    </row>
    <row r="1871" spans="1:22" x14ac:dyDescent="0.25">
      <c r="A1871" t="str">
        <f>IF(AND(MOD(ROW(A1866)-1,3)=0,INDEX(artwork.xlsx!G:G,QUOTIENT(ROW(A1866)-1,3)+2)&lt;&gt;""),"/* "&amp;INDEX(artwork.xlsx!G:G,QUOTIENT(ROW(A1866)-1,3)+2)&amp;" */","  ")&amp;
IF(AND(INDEX(artwork.xlsx!F:F,QUOTIENT(ROW(A1866)-1,3)+2)&lt;&gt;""),"/* "&amp;INDEX(artwork.xlsx!F:F,QUOTIENT(ROW(A1866)-1,3)+2)&amp;" */","  ")&amp;IF(AND(ISERROR(MATCH("},",B1871:B$5003,0)), ISERROR(MATCH("    ];",$A$5:A1867,0))),"];","")</f>
        <v xml:space="preserve">  /* t */</v>
      </c>
      <c r="B1871" t="str">
        <f t="shared" ref="B1871:B1934" si="66">IF(AND(C1870&lt;&gt;"",MOD(ROW(A1869)-1,3)=2),"},","")&amp;IF(AND(C1871&lt;&gt;"",MOD(ROW(A1866)-1,3)=0),"{","")</f>
        <v>},</v>
      </c>
      <c r="C1871" s="18" t="str">
        <f>IF(AND(MOD(ROW(A1866)-1,3)=0, INDEX(artwork.xlsx!J:J,QUOTIENT(ROW(A1866)-1,3)+2)&lt;&gt;""),
     artwork.xlsx!$H$1&amp;": """ &amp;SUBSTITUTE(INDEX(artwork.xlsx!H:H,QUOTIENT(ROW(A1866)-1,3)+2)," ","") &amp;""",  " &amp;
     artwork.xlsx!$J$1&amp; ": """ &amp; INDEX(artwork.xlsx!J:J,QUOTIENT(ROW(A1866)-1,3)+2) &amp;""",  " &amp;
     artwork.xlsx!$L$1&amp; ": """ &amp; SUBSTITUTE(IF(LEFT(INDEX(artwork.xlsx!L:L,QUOTIENT(ROW(A1866)-1,3)+2),4)="http","",artwork.xlsx!$M$1) &amp; INDEX(artwork.xlsx!L:L,QUOTIENT(ROW(A1866)-1,3)+2),artwork.xlsx!$N$1,"") &amp; """,",
 IF(AND(MOD(ROW(A1866)-1,3)=1,INDEX(artwork.xlsx!J:J,QUOTIENT(ROW(A1866)-1,3)+2)&lt;&gt;""),
SUBSTITUTE(    artwork.xlsx!$K$1&amp;": '\\n" &amp;
SUBSTITUTE(SUBSTITUTE(SUBSTITUTE(SUBSTITUTE(SUBSTITUTE(INDEX(artwork.xlsx!K:K,QUOTIENT(ROW(A1866)-1,3)+2),"'","\'"),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IF(MOD(ROW(A1866)-1,3)=2,"","")))</f>
        <v/>
      </c>
    </row>
    <row r="1872" spans="1:22" x14ac:dyDescent="0.25">
      <c r="A1872" t="str">
        <f>IF(AND(MOD(ROW(A1867)-1,3)=0,INDEX(artwork.xlsx!G:G,QUOTIENT(ROW(A1867)-1,3)+2)&lt;&gt;""),"/* "&amp;INDEX(artwork.xlsx!G:G,QUOTIENT(ROW(A1867)-1,3)+2)&amp;" */","  ")&amp;
IF(AND(INDEX(artwork.xlsx!F:F,QUOTIENT(ROW(A1867)-1,3)+2)&lt;&gt;""),"/* "&amp;INDEX(artwork.xlsx!F:F,QUOTIENT(ROW(A1867)-1,3)+2)&amp;" */","  ")&amp;IF(AND(ISERROR(MATCH("},",B1872:B$5003,0)), ISERROR(MATCH("    ];",$A$5:A1868,0))),"];","")</f>
        <v xml:space="preserve">    </v>
      </c>
      <c r="B1872" t="str">
        <f t="shared" si="66"/>
        <v>{</v>
      </c>
      <c r="C1872" s="18" t="str">
        <f>IF(AND(MOD(ROW(A1867)-1,3)=0, INDEX(artwork.xlsx!J:J,QUOTIENT(ROW(A1867)-1,3)+2)&lt;&gt;""),
     artwork.xlsx!$H$1&amp;": """ &amp;SUBSTITUTE(INDEX(artwork.xlsx!H:H,QUOTIENT(ROW(A1867)-1,3)+2)," ","") &amp;""",  " &amp;
     artwork.xlsx!$J$1&amp; ": """ &amp; INDEX(artwork.xlsx!J:J,QUOTIENT(ROW(A1867)-1,3)+2) &amp;""",  " &amp;
     artwork.xlsx!$L$1&amp; ": """ &amp; SUBSTITUTE(IF(LEFT(INDEX(artwork.xlsx!L:L,QUOTIENT(ROW(A1867)-1,3)+2),4)="http","",artwork.xlsx!$M$1) &amp; INDEX(artwork.xlsx!L:L,QUOTIENT(ROW(A1867)-1,3)+2),artwork.xlsx!$N$1,"") &amp; """,",
 IF(AND(MOD(ROW(A1867)-1,3)=1,INDEX(artwork.xlsx!J:J,QUOTIENT(ROW(A1867)-1,3)+2)&lt;&gt;""),
SUBSTITUTE(    artwork.xlsx!$K$1&amp;": '\\n" &amp;
SUBSTITUTE(SUBSTITUTE(SUBSTITUTE(SUBSTITUTE(SUBSTITUTE(INDEX(artwork.xlsx!K:K,QUOTIENT(ROW(A1867)-1,3)+2),"'","\'"),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IF(MOD(ROW(A1867)-1,3)=2,"","")))</f>
        <v>id: "monkey",  frenchName: "Singe",  artwork: "http://wiki.dominionstrategy.com/images/d/d2/MonkeyArt.jpg",</v>
      </c>
    </row>
    <row r="1873" spans="1:3" ht="105" x14ac:dyDescent="0.25">
      <c r="A1873" t="str">
        <f>IF(AND(MOD(ROW(A1868)-1,3)=0,INDEX(artwork.xlsx!G:G,QUOTIENT(ROW(A1868)-1,3)+2)&lt;&gt;""),"/* "&amp;INDEX(artwork.xlsx!G:G,QUOTIENT(ROW(A1868)-1,3)+2)&amp;" */","  ")&amp;
IF(AND(INDEX(artwork.xlsx!F:F,QUOTIENT(ROW(A1868)-1,3)+2)&lt;&gt;""),"/* "&amp;INDEX(artwork.xlsx!F:F,QUOTIENT(ROW(A1868)-1,3)+2)&amp;" */","  ")&amp;IF(AND(ISERROR(MATCH("},",B1873:B$5003,0)), ISERROR(MATCH("    ];",$A$5:A1872,0))),"];","")</f>
        <v xml:space="preserve">    </v>
      </c>
      <c r="B1873" t="str">
        <f t="shared" si="66"/>
        <v/>
      </c>
      <c r="C1873" s="18" t="str">
        <f>IF(AND(MOD(ROW(A1868)-1,3)=0, INDEX(artwork.xlsx!J:J,QUOTIENT(ROW(A1868)-1,3)+2)&lt;&gt;""),
     artwork.xlsx!$H$1&amp;": """ &amp;SUBSTITUTE(INDEX(artwork.xlsx!H:H,QUOTIENT(ROW(A1868)-1,3)+2)," ","") &amp;""",  " &amp;
     artwork.xlsx!$J$1&amp; ": """ &amp; INDEX(artwork.xlsx!J:J,QUOTIENT(ROW(A1868)-1,3)+2) &amp;""",  " &amp;
     artwork.xlsx!$L$1&amp; ": """ &amp; SUBSTITUTE(IF(LEFT(INDEX(artwork.xlsx!L:L,QUOTIENT(ROW(A1868)-1,3)+2),4)="http","",artwork.xlsx!$M$1) &amp; INDEX(artwork.xlsx!L:L,QUOTIENT(ROW(A1868)-1,3)+2),artwork.xlsx!$N$1,"") &amp; """,",
 IF(AND(MOD(ROW(A1868)-1,3)=1,INDEX(artwork.xlsx!J:J,QUOTIENT(ROW(A1868)-1,3)+2)&lt;&gt;""),
SUBSTITUTE(    artwork.xlsx!$K$1&amp;": '\\n" &amp;
SUBSTITUTE(SUBSTITUTE(SUBSTITUTE(SUBSTITUTE(SUBSTITUTE(INDEX(artwork.xlsx!K:K,QUOTIENT(ROW(A1868)-1,3)+2),"'","\'"),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IF(MOD(ROW(A1868)-1,3)=2,"","")))</f>
        <v>text_html: '\
&lt;div class="card-text" style="top:15px;"&gt;&lt;div style="position:relative; top:27px;"&gt;&lt;div style="line-height:18px;"&gt;\
&lt;div style="display:inline;"&gt;&lt;div style="display:inline; font-size:20px;"&gt;Jusqu\'à votre prochain tour, quand&lt;/div&gt;&lt;/div&gt;&lt;br&gt;\
&lt;div style="display:inline;"&gt;&lt;div style="display:inline; font-size:20px;"&gt;le joueur à votre droite reçoit&lt;/div&gt;&lt;/div&gt;&lt;br&gt;\
&lt;div style="display:inline;"&gt;&lt;div style="display:inline; font-size:20px;"&gt;une carte, &lt;div style="display: inline; font-size:22px; font-weight: bold;"&gt;+1 Carte&lt;/div&gt;. Au début&lt;/div&gt;&lt;/div&gt;&lt;br&gt;\
&lt;div style="display:inline;"&gt;&lt;div style="display:inline; font-size:20px;"&gt;de votre prochain tour, &lt;div style="display: inline; font-size:22px; font-weight: bold;"&gt;+1 Carte&lt;/div&gt;.&lt;/div&gt;&lt;/div&gt;&lt;br&lt;/div&gt;&lt;/div&gt;&lt;/div&gt;'</v>
      </c>
    </row>
    <row r="1874" spans="1:3" x14ac:dyDescent="0.25">
      <c r="A1874" t="str">
        <f>IF(AND(MOD(ROW(A1869)-1,3)=0,INDEX(artwork.xlsx!G:G,QUOTIENT(ROW(A1869)-1,3)+2)&lt;&gt;""),"/* "&amp;INDEX(artwork.xlsx!G:G,QUOTIENT(ROW(A1869)-1,3)+2)&amp;" */","  ")&amp;
IF(AND(INDEX(artwork.xlsx!F:F,QUOTIENT(ROW(A1869)-1,3)+2)&lt;&gt;""),"/* "&amp;INDEX(artwork.xlsx!F:F,QUOTIENT(ROW(A1869)-1,3)+2)&amp;" */","  ")&amp;IF(AND(ISERROR(MATCH("},",B1874:B$5003,0)), ISERROR(MATCH("    ];",$A$5:A1870,0))),"];","")</f>
        <v xml:space="preserve">    </v>
      </c>
      <c r="B1874" t="str">
        <f t="shared" si="66"/>
        <v>},</v>
      </c>
      <c r="C1874" s="18" t="str">
        <f>IF(AND(MOD(ROW(A1869)-1,3)=0, INDEX(artwork.xlsx!J:J,QUOTIENT(ROW(A1869)-1,3)+2)&lt;&gt;""),
     artwork.xlsx!$H$1&amp;": """ &amp;SUBSTITUTE(INDEX(artwork.xlsx!H:H,QUOTIENT(ROW(A1869)-1,3)+2)," ","") &amp;""",  " &amp;
     artwork.xlsx!$J$1&amp; ": """ &amp; INDEX(artwork.xlsx!J:J,QUOTIENT(ROW(A1869)-1,3)+2) &amp;""",  " &amp;
     artwork.xlsx!$L$1&amp; ": """ &amp; SUBSTITUTE(IF(LEFT(INDEX(artwork.xlsx!L:L,QUOTIENT(ROW(A1869)-1,3)+2),4)="http","",artwork.xlsx!$M$1) &amp; INDEX(artwork.xlsx!L:L,QUOTIENT(ROW(A1869)-1,3)+2),artwork.xlsx!$N$1,"") &amp; """,",
 IF(AND(MOD(ROW(A1869)-1,3)=1,INDEX(artwork.xlsx!J:J,QUOTIENT(ROW(A1869)-1,3)+2)&lt;&gt;""),
SUBSTITUTE(    artwork.xlsx!$K$1&amp;": '\\n" &amp;
SUBSTITUTE(SUBSTITUTE(SUBSTITUTE(SUBSTITUTE(SUBSTITUTE(INDEX(artwork.xlsx!K:K,QUOTIENT(ROW(A1869)-1,3)+2),"'","\'"),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IF(MOD(ROW(A1869)-1,3)=2,"","")))</f>
        <v/>
      </c>
    </row>
    <row r="1875" spans="1:3" x14ac:dyDescent="0.25">
      <c r="A1875" t="str">
        <f>IF(AND(MOD(ROW(A1870)-1,3)=0,INDEX(artwork.xlsx!G:G,QUOTIENT(ROW(A1870)-1,3)+2)&lt;&gt;""),"/* "&amp;INDEX(artwork.xlsx!G:G,QUOTIENT(ROW(A1870)-1,3)+2)&amp;" */","  ")&amp;
IF(AND(INDEX(artwork.xlsx!F:F,QUOTIENT(ROW(A1870)-1,3)+2)&lt;&gt;""),"/* "&amp;INDEX(artwork.xlsx!F:F,QUOTIENT(ROW(A1870)-1,3)+2)&amp;" */","  ")&amp;IF(AND(ISERROR(MATCH("},",B1875:B$5003,0)), ISERROR(MATCH("    ];",$A$5:A1871,0))),"];","")</f>
        <v xml:space="preserve">    </v>
      </c>
      <c r="B1875" t="str">
        <f t="shared" si="66"/>
        <v>{</v>
      </c>
      <c r="C1875" s="18" t="str">
        <f>IF(AND(MOD(ROW(A1870)-1,3)=0, INDEX(artwork.xlsx!J:J,QUOTIENT(ROW(A1870)-1,3)+2)&lt;&gt;""),
     artwork.xlsx!$H$1&amp;": """ &amp;SUBSTITUTE(INDEX(artwork.xlsx!H:H,QUOTIENT(ROW(A1870)-1,3)+2)," ","") &amp;""",  " &amp;
     artwork.xlsx!$J$1&amp; ": """ &amp; INDEX(artwork.xlsx!J:J,QUOTIENT(ROW(A1870)-1,3)+2) &amp;""",  " &amp;
     artwork.xlsx!$L$1&amp; ": """ &amp; SUBSTITUTE(IF(LEFT(INDEX(artwork.xlsx!L:L,QUOTIENT(ROW(A1870)-1,3)+2),4)="http","",artwork.xlsx!$M$1) &amp; INDEX(artwork.xlsx!L:L,QUOTIENT(ROW(A1870)-1,3)+2),artwork.xlsx!$N$1,"") &amp; """,",
 IF(AND(MOD(ROW(A1870)-1,3)=1,INDEX(artwork.xlsx!J:J,QUOTIENT(ROW(A1870)-1,3)+2)&lt;&gt;""),
SUBSTITUTE(    artwork.xlsx!$K$1&amp;": '\\n" &amp;
SUBSTITUTE(SUBSTITUTE(SUBSTITUTE(SUBSTITUTE(SUBSTITUTE(INDEX(artwork.xlsx!K:K,QUOTIENT(ROW(A1870)-1,3)+2),"'","\'"),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IF(MOD(ROW(A1870)-1,3)=2,"","")))</f>
        <v>id: "seachart",  frenchName: "Carte Maritime",  artwork: "http://wiki.dominionstrategy.com/images/5/5d/Sea_ChartArt.jpg",</v>
      </c>
    </row>
    <row r="1876" spans="1:3" ht="135" x14ac:dyDescent="0.25">
      <c r="A1876" t="str">
        <f>IF(AND(MOD(ROW(A1871)-1,3)=0,INDEX(artwork.xlsx!G:G,QUOTIENT(ROW(A1871)-1,3)+2)&lt;&gt;""),"/* "&amp;INDEX(artwork.xlsx!G:G,QUOTIENT(ROW(A1871)-1,3)+2)&amp;" */","  ")&amp;
IF(AND(INDEX(artwork.xlsx!F:F,QUOTIENT(ROW(A1871)-1,3)+2)&lt;&gt;""),"/* "&amp;INDEX(artwork.xlsx!F:F,QUOTIENT(ROW(A1871)-1,3)+2)&amp;" */","  ")&amp;IF(AND(ISERROR(MATCH("},",B1876:B$5003,0)), ISERROR(MATCH("    ];",$A$5:A1875,0))),"];","")</f>
        <v xml:space="preserve">    </v>
      </c>
      <c r="B1876" t="str">
        <f t="shared" si="66"/>
        <v/>
      </c>
      <c r="C1876" s="18" t="str">
        <f>IF(AND(MOD(ROW(A1871)-1,3)=0, INDEX(artwork.xlsx!J:J,QUOTIENT(ROW(A1871)-1,3)+2)&lt;&gt;""),
     artwork.xlsx!$H$1&amp;": """ &amp;SUBSTITUTE(INDEX(artwork.xlsx!H:H,QUOTIENT(ROW(A1871)-1,3)+2)," ","") &amp;""",  " &amp;
     artwork.xlsx!$J$1&amp; ": """ &amp; INDEX(artwork.xlsx!J:J,QUOTIENT(ROW(A1871)-1,3)+2) &amp;""",  " &amp;
     artwork.xlsx!$L$1&amp; ": """ &amp; SUBSTITUTE(IF(LEFT(INDEX(artwork.xlsx!L:L,QUOTIENT(ROW(A1871)-1,3)+2),4)="http","",artwork.xlsx!$M$1) &amp; INDEX(artwork.xlsx!L:L,QUOTIENT(ROW(A1871)-1,3)+2),artwork.xlsx!$N$1,"") &amp; """,",
 IF(AND(MOD(ROW(A1871)-1,3)=1,INDEX(artwork.xlsx!J:J,QUOTIENT(ROW(A1871)-1,3)+2)&lt;&gt;""),
SUBSTITUTE(    artwork.xlsx!$K$1&amp;": '\\n" &amp;
SUBSTITUTE(SUBSTITUTE(SUBSTITUTE(SUBSTITUTE(SUBSTITUTE(INDEX(artwork.xlsx!K:K,QUOTIENT(ROW(A1871)-1,3)+2),"'","\'"),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IF(MOD(ROW(A1871)-1,3)=2,"","")))</f>
        <v>text_html: '\
&lt;div class="card-text" style="top:20px;"&gt;&lt;div style="position:relative; top:10px;"&gt;&lt;div style="line-height:26px;"&gt;\
&lt;div style="display:inline;"&gt;&lt;div style="display:inline; font-size:28px;"&gt;&lt;div style="display: inline; font-weight: bold;"&gt;+1 Carte&lt;/div&gt;&lt;/div&gt;&lt;/div&gt;&lt;br&gt;\
&lt;div style="display:inline;"&gt;&lt;div style="display:inline; font-size:28px;"&gt;&lt;div style="display: inline; font-weight: bold;"&gt;+1 Action&lt;/div&gt;&lt;/div&gt;&lt;/div&gt;&lt;br&gt;\
&lt;/div&gt;&lt;/div&gt;&lt;div style="position:relative; top:10px;"&gt;&lt;div style="line-height:14px;"&gt;\
&lt;div style="display:inline;"&gt;&lt;div style="display:inline; font-size:18px;"&gt;Dévoilez la carte du haut de votre &lt;/div&gt;&lt;/div&gt;&lt;br&gt;\
&lt;div style="display:inline;"&gt;&lt;div style="display:inline; font-size:18px;"&gt;pioche. Si vous en avez un exemplaire&lt;/div&gt;&lt;/div&gt;&lt;br&gt;\
&lt;div style="display:inline;"&gt;&lt;div style="display:inline; font-size:18px;"&gt;en jeu, prenez-là en main.&lt;/div&gt;&lt;/div&gt;&lt;br&gt;\
&lt;/div&gt;&lt;/div&gt;&lt;/div&gt;&lt;/div&gt;'</v>
      </c>
    </row>
    <row r="1877" spans="1:3" x14ac:dyDescent="0.25">
      <c r="A1877" t="str">
        <f>IF(AND(MOD(ROW(A1872)-1,3)=0,INDEX(artwork.xlsx!G:G,QUOTIENT(ROW(A1872)-1,3)+2)&lt;&gt;""),"/* "&amp;INDEX(artwork.xlsx!G:G,QUOTIENT(ROW(A1872)-1,3)+2)&amp;" */","  ")&amp;
IF(AND(INDEX(artwork.xlsx!F:F,QUOTIENT(ROW(A1872)-1,3)+2)&lt;&gt;""),"/* "&amp;INDEX(artwork.xlsx!F:F,QUOTIENT(ROW(A1872)-1,3)+2)&amp;" */","  ")&amp;IF(AND(ISERROR(MATCH("},",B1877:B$5003,0)), ISERROR(MATCH("    ];",$A$5:A1873,0))),"];","")</f>
        <v xml:space="preserve">    </v>
      </c>
      <c r="B1877" t="str">
        <f t="shared" si="66"/>
        <v>},</v>
      </c>
      <c r="C1877" s="18" t="str">
        <f>IF(AND(MOD(ROW(A1872)-1,3)=0, INDEX(artwork.xlsx!J:J,QUOTIENT(ROW(A1872)-1,3)+2)&lt;&gt;""),
     artwork.xlsx!$H$1&amp;": """ &amp;SUBSTITUTE(INDEX(artwork.xlsx!H:H,QUOTIENT(ROW(A1872)-1,3)+2)," ","") &amp;""",  " &amp;
     artwork.xlsx!$J$1&amp; ": """ &amp; INDEX(artwork.xlsx!J:J,QUOTIENT(ROW(A1872)-1,3)+2) &amp;""",  " &amp;
     artwork.xlsx!$L$1&amp; ": """ &amp; SUBSTITUTE(IF(LEFT(INDEX(artwork.xlsx!L:L,QUOTIENT(ROW(A1872)-1,3)+2),4)="http","",artwork.xlsx!$M$1) &amp; INDEX(artwork.xlsx!L:L,QUOTIENT(ROW(A1872)-1,3)+2),artwork.xlsx!$N$1,"") &amp; """,",
 IF(AND(MOD(ROW(A1872)-1,3)=1,INDEX(artwork.xlsx!J:J,QUOTIENT(ROW(A1872)-1,3)+2)&lt;&gt;""),
SUBSTITUTE(    artwork.xlsx!$K$1&amp;": '\\n" &amp;
SUBSTITUTE(SUBSTITUTE(SUBSTITUTE(SUBSTITUTE(SUBSTITUTE(INDEX(artwork.xlsx!K:K,QUOTIENT(ROW(A1872)-1,3)+2),"'","\'"),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IF(MOD(ROW(A1872)-1,3)=2,"","")))</f>
        <v/>
      </c>
    </row>
    <row r="1878" spans="1:3" x14ac:dyDescent="0.25">
      <c r="A1878" t="str">
        <f>IF(AND(MOD(ROW(A1873)-1,3)=0,INDEX(artwork.xlsx!G:G,QUOTIENT(ROW(A1873)-1,3)+2)&lt;&gt;""),"/* "&amp;INDEX(artwork.xlsx!G:G,QUOTIENT(ROW(A1873)-1,3)+2)&amp;" */","  ")&amp;
IF(AND(INDEX(artwork.xlsx!F:F,QUOTIENT(ROW(A1873)-1,3)+2)&lt;&gt;""),"/* "&amp;INDEX(artwork.xlsx!F:F,QUOTIENT(ROW(A1873)-1,3)+2)&amp;" */","  ")&amp;IF(AND(ISERROR(MATCH("},",B1878:B$5003,0)), ISERROR(MATCH("    ];",$A$5:A1874,0))),"];","")</f>
        <v xml:space="preserve">    </v>
      </c>
      <c r="B1878" t="str">
        <f t="shared" si="66"/>
        <v>{</v>
      </c>
      <c r="C1878" s="18" t="str">
        <f>IF(AND(MOD(ROW(A1873)-1,3)=0, INDEX(artwork.xlsx!J:J,QUOTIENT(ROW(A1873)-1,3)+2)&lt;&gt;""),
     artwork.xlsx!$H$1&amp;": """ &amp;SUBSTITUTE(INDEX(artwork.xlsx!H:H,QUOTIENT(ROW(A1873)-1,3)+2)," ","") &amp;""",  " &amp;
     artwork.xlsx!$J$1&amp; ": """ &amp; INDEX(artwork.xlsx!J:J,QUOTIENT(ROW(A1873)-1,3)+2) &amp;""",  " &amp;
     artwork.xlsx!$L$1&amp; ": """ &amp; SUBSTITUTE(IF(LEFT(INDEX(artwork.xlsx!L:L,QUOTIENT(ROW(A1873)-1,3)+2),4)="http","",artwork.xlsx!$M$1) &amp; INDEX(artwork.xlsx!L:L,QUOTIENT(ROW(A1873)-1,3)+2),artwork.xlsx!$N$1,"") &amp; """,",
 IF(AND(MOD(ROW(A1873)-1,3)=1,INDEX(artwork.xlsx!J:J,QUOTIENT(ROW(A1873)-1,3)+2)&lt;&gt;""),
SUBSTITUTE(    artwork.xlsx!$K$1&amp;": '\\n" &amp;
SUBSTITUTE(SUBSTITUTE(SUBSTITUTE(SUBSTITUTE(SUBSTITUTE(INDEX(artwork.xlsx!K:K,QUOTIENT(ROW(A1873)-1,3)+2),"'","\'"),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IF(MOD(ROW(A1873)-1,3)=2,"","")))</f>
        <v>id: "blockade",  frenchName: "Blocus",  artwork: "http://wiki.dominionstrategy.com/images/f/f4/BlockadeArt.jpg",</v>
      </c>
    </row>
    <row r="1879" spans="1:3" ht="195" x14ac:dyDescent="0.25">
      <c r="A1879" t="str">
        <f>IF(AND(MOD(ROW(A1874)-1,3)=0,INDEX(artwork.xlsx!G:G,QUOTIENT(ROW(A1874)-1,3)+2)&lt;&gt;""),"/* "&amp;INDEX(artwork.xlsx!G:G,QUOTIENT(ROW(A1874)-1,3)+2)&amp;" */","  ")&amp;
IF(AND(INDEX(artwork.xlsx!F:F,QUOTIENT(ROW(A1874)-1,3)+2)&lt;&gt;""),"/* "&amp;INDEX(artwork.xlsx!F:F,QUOTIENT(ROW(A1874)-1,3)+2)&amp;" */","  ")&amp;IF(AND(ISERROR(MATCH("},",B1879:B$5003,0)), ISERROR(MATCH("    ];",$A$5:A1878,0))),"];","")</f>
        <v xml:space="preserve">    </v>
      </c>
      <c r="B1879" t="str">
        <f t="shared" si="66"/>
        <v/>
      </c>
      <c r="C1879" s="18" t="str">
        <f>IF(AND(MOD(ROW(A1874)-1,3)=0, INDEX(artwork.xlsx!J:J,QUOTIENT(ROW(A1874)-1,3)+2)&lt;&gt;""),
     artwork.xlsx!$H$1&amp;": """ &amp;SUBSTITUTE(INDEX(artwork.xlsx!H:H,QUOTIENT(ROW(A1874)-1,3)+2)," ","") &amp;""",  " &amp;
     artwork.xlsx!$J$1&amp; ": """ &amp; INDEX(artwork.xlsx!J:J,QUOTIENT(ROW(A1874)-1,3)+2) &amp;""",  " &amp;
     artwork.xlsx!$L$1&amp; ": """ &amp; SUBSTITUTE(IF(LEFT(INDEX(artwork.xlsx!L:L,QUOTIENT(ROW(A1874)-1,3)+2),4)="http","",artwork.xlsx!$M$1) &amp; INDEX(artwork.xlsx!L:L,QUOTIENT(ROW(A1874)-1,3)+2),artwork.xlsx!$N$1,"") &amp; """,",
 IF(AND(MOD(ROW(A1874)-1,3)=1,INDEX(artwork.xlsx!J:J,QUOTIENT(ROW(A1874)-1,3)+2)&lt;&gt;""),
SUBSTITUTE(    artwork.xlsx!$K$1&amp;": '\\n" &amp;
SUBSTITUTE(SUBSTITUTE(SUBSTITUTE(SUBSTITUTE(SUBSTITUTE(INDEX(artwork.xlsx!K:K,QUOTIENT(ROW(A1874)-1,3)+2),"'","\'"),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IF(MOD(ROW(A1874)-1,3)=2,"","")))</f>
        <v>text_html: '\
&lt;div class="card-text" style="top:25px;"&gt;&lt;div style="position:relative; top:0px;"&gt;&lt;div style="line-height:16px;"&gt;\
&lt;div style="display:inline;"&gt;&lt;div style="display:inline; font-size:18px;"&gt;Recevez une carte coûtant jusqu\'à    ,&lt;/div&gt;&lt;/div&gt;&lt;br&gt;\
&lt;div style="display:inline;"&gt;&lt;div style="display:inline; font-size:18px;"&gt;en la mettant de côté. Au début de &lt;/div&gt;&lt;/div&gt;&lt;br&gt;\
&lt;div style="display:inline;"&gt;&lt;div style="display:inline; font-size:18px;"&gt;votre prochain tour, prenez-là en &lt;/div&gt;&lt;/div&gt;&lt;br&gt;\
&lt;div style="display:inline;"&gt;&lt;div style="display:inline; font-size:18px;"&gt;main. Tant qu\'elle est mise de côté,&lt;/div&gt;&lt;/div&gt;&lt;br&gt;\
&lt;div style="display:inline;"&gt;&lt;div style="display:inline; font-size:18px;"&gt;quand un autre joueur en reçoit&lt;/div&gt;&lt;/div&gt;&lt;br&gt;\
&lt;div style="display:inline;"&gt;&lt;div style="display:inline; font-size:18px;"&gt;un exemplaire durant leur tour,&lt;/div&gt;&lt;/div&gt;&lt;br&gt;\
&lt;div style="display:inline;"&gt;&lt;div style="display:inline; font-size:18px;"&gt;il reçoit une Malédiction.&lt;/div&gt;&lt;/div&gt;&lt;br&gt;\
&lt;/div&gt;&lt;/div&gt;\
&lt;div class="card-text-coin-icon" style="transform:scale(0.13); top:3px; display: inline;left:255px;"&gt;\
&lt;div class="card-text-coin-text-container" style="display:inline;"&gt;\
&lt;div class="card-text-coin-text" style="color: black; display:inline; top:8px;"&gt;4&lt;/div&gt;&lt;/div&gt;&lt;/div&lt;/div&gt;'</v>
      </c>
    </row>
    <row r="1880" spans="1:3" x14ac:dyDescent="0.25">
      <c r="A1880" t="str">
        <f>IF(AND(MOD(ROW(A1875)-1,3)=0,INDEX(artwork.xlsx!G:G,QUOTIENT(ROW(A1875)-1,3)+2)&lt;&gt;""),"/* "&amp;INDEX(artwork.xlsx!G:G,QUOTIENT(ROW(A1875)-1,3)+2)&amp;" */","  ")&amp;
IF(AND(INDEX(artwork.xlsx!F:F,QUOTIENT(ROW(A1875)-1,3)+2)&lt;&gt;""),"/* "&amp;INDEX(artwork.xlsx!F:F,QUOTIENT(ROW(A1875)-1,3)+2)&amp;" */","  ")&amp;IF(AND(ISERROR(MATCH("},",B1880:B$5003,0)), ISERROR(MATCH("    ];",$A$5:A1876,0))),"];","")</f>
        <v xml:space="preserve">    </v>
      </c>
      <c r="B1880" t="str">
        <f t="shared" si="66"/>
        <v>},</v>
      </c>
      <c r="C1880" s="18" t="str">
        <f>IF(AND(MOD(ROW(A1875)-1,3)=0, INDEX(artwork.xlsx!J:J,QUOTIENT(ROW(A1875)-1,3)+2)&lt;&gt;""),
     artwork.xlsx!$H$1&amp;": """ &amp;SUBSTITUTE(INDEX(artwork.xlsx!H:H,QUOTIENT(ROW(A1875)-1,3)+2)," ","") &amp;""",  " &amp;
     artwork.xlsx!$J$1&amp; ": """ &amp; INDEX(artwork.xlsx!J:J,QUOTIENT(ROW(A1875)-1,3)+2) &amp;""",  " &amp;
     artwork.xlsx!$L$1&amp; ": """ &amp; SUBSTITUTE(IF(LEFT(INDEX(artwork.xlsx!L:L,QUOTIENT(ROW(A1875)-1,3)+2),4)="http","",artwork.xlsx!$M$1) &amp; INDEX(artwork.xlsx!L:L,QUOTIENT(ROW(A1875)-1,3)+2),artwork.xlsx!$N$1,"") &amp; """,",
 IF(AND(MOD(ROW(A1875)-1,3)=1,INDEX(artwork.xlsx!J:J,QUOTIENT(ROW(A1875)-1,3)+2)&lt;&gt;""),
SUBSTITUTE(    artwork.xlsx!$K$1&amp;": '\\n" &amp;
SUBSTITUTE(SUBSTITUTE(SUBSTITUTE(SUBSTITUTE(SUBSTITUTE(INDEX(artwork.xlsx!K:K,QUOTIENT(ROW(A1875)-1,3)+2),"'","\'"),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IF(MOD(ROW(A1875)-1,3)=2,"","")))</f>
        <v/>
      </c>
    </row>
    <row r="1881" spans="1:3" x14ac:dyDescent="0.25">
      <c r="A1881" t="str">
        <f>IF(AND(MOD(ROW(A1876)-1,3)=0,INDEX(artwork.xlsx!G:G,QUOTIENT(ROW(A1876)-1,3)+2)&lt;&gt;""),"/* "&amp;INDEX(artwork.xlsx!G:G,QUOTIENT(ROW(A1876)-1,3)+2)&amp;" */","  ")&amp;
IF(AND(INDEX(artwork.xlsx!F:F,QUOTIENT(ROW(A1876)-1,3)+2)&lt;&gt;""),"/* "&amp;INDEX(artwork.xlsx!F:F,QUOTIENT(ROW(A1876)-1,3)+2)&amp;" */","  ")&amp;IF(AND(ISERROR(MATCH("},",B1881:B$5003,0)), ISERROR(MATCH("    ];",$A$5:A1877,0))),"];","")</f>
        <v xml:space="preserve">    </v>
      </c>
      <c r="B1881" t="str">
        <f t="shared" si="66"/>
        <v>{</v>
      </c>
      <c r="C1881" s="18" t="str">
        <f>IF(AND(MOD(ROW(A1876)-1,3)=0, INDEX(artwork.xlsx!J:J,QUOTIENT(ROW(A1876)-1,3)+2)&lt;&gt;""),
     artwork.xlsx!$H$1&amp;": """ &amp;SUBSTITUTE(INDEX(artwork.xlsx!H:H,QUOTIENT(ROW(A1876)-1,3)+2)," ","") &amp;""",  " &amp;
     artwork.xlsx!$J$1&amp; ": """ &amp; INDEX(artwork.xlsx!J:J,QUOTIENT(ROW(A1876)-1,3)+2) &amp;""",  " &amp;
     artwork.xlsx!$L$1&amp; ": """ &amp; SUBSTITUTE(IF(LEFT(INDEX(artwork.xlsx!L:L,QUOTIENT(ROW(A1876)-1,3)+2),4)="http","",artwork.xlsx!$M$1) &amp; INDEX(artwork.xlsx!L:L,QUOTIENT(ROW(A1876)-1,3)+2),artwork.xlsx!$N$1,"") &amp; """,",
 IF(AND(MOD(ROW(A1876)-1,3)=1,INDEX(artwork.xlsx!J:J,QUOTIENT(ROW(A1876)-1,3)+2)&lt;&gt;""),
SUBSTITUTE(    artwork.xlsx!$K$1&amp;": '\\n" &amp;
SUBSTITUTE(SUBSTITUTE(SUBSTITUTE(SUBSTITUTE(SUBSTITUTE(INDEX(artwork.xlsx!K:K,QUOTIENT(ROW(A1876)-1,3)+2),"'","\'"),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IF(MOD(ROW(A1876)-1,3)=2,"","")))</f>
        <v>id: "sailor",  frenchName: "Navigatrice",  artwork: "http://wiki.dominionstrategy.com/images/8/8f/SailorArt.jpg",</v>
      </c>
    </row>
    <row r="1882" spans="1:3" ht="195" x14ac:dyDescent="0.25">
      <c r="A1882" t="str">
        <f>IF(AND(MOD(ROW(A1877)-1,3)=0,INDEX(artwork.xlsx!G:G,QUOTIENT(ROW(A1877)-1,3)+2)&lt;&gt;""),"/* "&amp;INDEX(artwork.xlsx!G:G,QUOTIENT(ROW(A1877)-1,3)+2)&amp;" */","  ")&amp;
IF(AND(INDEX(artwork.xlsx!F:F,QUOTIENT(ROW(A1877)-1,3)+2)&lt;&gt;""),"/* "&amp;INDEX(artwork.xlsx!F:F,QUOTIENT(ROW(A1877)-1,3)+2)&amp;" */","  ")&amp;IF(AND(ISERROR(MATCH("},",B1882:B$5003,0)), ISERROR(MATCH("    ];",$A$5:A1881,0))),"];","")</f>
        <v xml:space="preserve">    </v>
      </c>
      <c r="B1882" t="str">
        <f t="shared" si="66"/>
        <v/>
      </c>
      <c r="C1882" s="18" t="str">
        <f>IF(AND(MOD(ROW(A1877)-1,3)=0, INDEX(artwork.xlsx!J:J,QUOTIENT(ROW(A1877)-1,3)+2)&lt;&gt;""),
     artwork.xlsx!$H$1&amp;": """ &amp;SUBSTITUTE(INDEX(artwork.xlsx!H:H,QUOTIENT(ROW(A1877)-1,3)+2)," ","") &amp;""",  " &amp;
     artwork.xlsx!$J$1&amp; ": """ &amp; INDEX(artwork.xlsx!J:J,QUOTIENT(ROW(A1877)-1,3)+2) &amp;""",  " &amp;
     artwork.xlsx!$L$1&amp; ": """ &amp; SUBSTITUTE(IF(LEFT(INDEX(artwork.xlsx!L:L,QUOTIENT(ROW(A1877)-1,3)+2),4)="http","",artwork.xlsx!$M$1) &amp; INDEX(artwork.xlsx!L:L,QUOTIENT(ROW(A1877)-1,3)+2),artwork.xlsx!$N$1,"") &amp; """,",
 IF(AND(MOD(ROW(A1877)-1,3)=1,INDEX(artwork.xlsx!J:J,QUOTIENT(ROW(A1877)-1,3)+2)&lt;&gt;""),
SUBSTITUTE(    artwork.xlsx!$K$1&amp;": '\\n" &amp;
SUBSTITUTE(SUBSTITUTE(SUBSTITUTE(SUBSTITUTE(SUBSTITUTE(INDEX(artwork.xlsx!K:K,QUOTIENT(ROW(A1877)-1,3)+2),"'","\'"),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IF(MOD(ROW(A1877)-1,3)=2,"","")))</f>
        <v>text_html: '\
&lt;div class="card-text" style="top:15px;"&gt;&lt;div style="position:relative; top:15px;"&gt;&lt;div style="line-height:14px;"&gt;\
&lt;div style="display:inline;"&gt;&lt;div style="display:inline; font-size:28px;"&gt;&lt;div style="display: inline; font-weight: bold;"&gt;+1 Action&lt;/div&gt;&lt;/div&gt;&lt;/div&gt;&lt;br&gt;\
&lt;/div&gt;&lt;/div&gt;&lt;div style="position:relative; top:25px;"&gt;&lt;div style="line-height:14px;"&gt;\
&lt;div style="display:inline;"&gt;&lt;div style="display:inline; font-size:17px;"&gt;Une fois durant ce tour, quand vous&lt;/div&gt;&lt;/div&gt;&lt;br&gt;\
&lt;div style="display:inline;"&gt;&lt;div style="display:inline; font-size:17px;"&gt;recevez une carte Durée, vous pouvez&lt;/div&gt;&lt;/div&gt;&lt;br&gt;\
&lt;div style="display:inline;"&gt;&lt;div style="display:inline; font-size:17px;"&gt; la jouer. Au début de votre prochain tour,&lt;/div&gt;&lt;/div&gt;&lt;br&gt;\
&lt;div style="display:inline;"&gt;&lt;div style="display:inline; font-size:17px;"&gt;+      et vous pouvez écarter.&lt;/div&gt;&lt;/div&gt;&lt;br&gt;\
&lt;div style="display:inline;"&gt;&lt;div style="display:inline; font-size:17px;"&gt;une carte de votre main.&lt;/div&gt;&lt;/div&gt;&lt;br&gt;\
&lt;/div&gt;&lt;/div&gt;\
&lt;div class="card-text-coin-icon" style="transform:scale(0.14); top:100px; display: inline;left:60px;"&gt;\
&lt;div class="card-text-coin-text-container" style="display:inline;"&gt;\
&lt;div class="card-text-coin-text" style="color: black; display:inline; top:8px;"&gt;2&lt;/div&gt;&lt;/div&gt;&lt;/div&gt;&lt;/div&gt;'</v>
      </c>
    </row>
    <row r="1883" spans="1:3" x14ac:dyDescent="0.25">
      <c r="A1883" t="str">
        <f>IF(AND(MOD(ROW(A1878)-1,3)=0,INDEX(artwork.xlsx!G:G,QUOTIENT(ROW(A1878)-1,3)+2)&lt;&gt;""),"/* "&amp;INDEX(artwork.xlsx!G:G,QUOTIENT(ROW(A1878)-1,3)+2)&amp;" */","  ")&amp;
IF(AND(INDEX(artwork.xlsx!F:F,QUOTIENT(ROW(A1878)-1,3)+2)&lt;&gt;""),"/* "&amp;INDEX(artwork.xlsx!F:F,QUOTIENT(ROW(A1878)-1,3)+2)&amp;" */","  ")&amp;IF(AND(ISERROR(MATCH("},",B1883:B$5003,0)), ISERROR(MATCH("    ];",$A$5:A1879,0))),"];","")</f>
        <v xml:space="preserve">    </v>
      </c>
      <c r="B1883" t="str">
        <f t="shared" si="66"/>
        <v>},</v>
      </c>
      <c r="C1883" s="18" t="str">
        <f>IF(AND(MOD(ROW(A1878)-1,3)=0, INDEX(artwork.xlsx!J:J,QUOTIENT(ROW(A1878)-1,3)+2)&lt;&gt;""),
     artwork.xlsx!$H$1&amp;": """ &amp;SUBSTITUTE(INDEX(artwork.xlsx!H:H,QUOTIENT(ROW(A1878)-1,3)+2)," ","") &amp;""",  " &amp;
     artwork.xlsx!$J$1&amp; ": """ &amp; INDEX(artwork.xlsx!J:J,QUOTIENT(ROW(A1878)-1,3)+2) &amp;""",  " &amp;
     artwork.xlsx!$L$1&amp; ": """ &amp; SUBSTITUTE(IF(LEFT(INDEX(artwork.xlsx!L:L,QUOTIENT(ROW(A1878)-1,3)+2),4)="http","",artwork.xlsx!$M$1) &amp; INDEX(artwork.xlsx!L:L,QUOTIENT(ROW(A1878)-1,3)+2),artwork.xlsx!$N$1,"") &amp; """,",
 IF(AND(MOD(ROW(A1878)-1,3)=1,INDEX(artwork.xlsx!J:J,QUOTIENT(ROW(A1878)-1,3)+2)&lt;&gt;""),
SUBSTITUTE(    artwork.xlsx!$K$1&amp;": '\\n" &amp;
SUBSTITUTE(SUBSTITUTE(SUBSTITUTE(SUBSTITUTE(SUBSTITUTE(INDEX(artwork.xlsx!K:K,QUOTIENT(ROW(A1878)-1,3)+2),"'","\'"),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IF(MOD(ROW(A1878)-1,3)=2,"","")))</f>
        <v/>
      </c>
    </row>
    <row r="1884" spans="1:3" x14ac:dyDescent="0.25">
      <c r="A1884" t="str">
        <f>IF(AND(MOD(ROW(A1879)-1,3)=0,INDEX(artwork.xlsx!G:G,QUOTIENT(ROW(A1879)-1,3)+2)&lt;&gt;""),"/* "&amp;INDEX(artwork.xlsx!G:G,QUOTIENT(ROW(A1879)-1,3)+2)&amp;" */","  ")&amp;
IF(AND(INDEX(artwork.xlsx!F:F,QUOTIENT(ROW(A1879)-1,3)+2)&lt;&gt;""),"/* "&amp;INDEX(artwork.xlsx!F:F,QUOTIENT(ROW(A1879)-1,3)+2)&amp;" */","  ")&amp;IF(AND(ISERROR(MATCH("},",B1884:B$5003,0)), ISERROR(MATCH("    ];",$A$5:A1880,0))),"];","")</f>
        <v xml:space="preserve">    </v>
      </c>
      <c r="B1884" t="str">
        <f t="shared" si="66"/>
        <v>{</v>
      </c>
      <c r="C1884" s="18" t="str">
        <f>IF(AND(MOD(ROW(A1879)-1,3)=0, INDEX(artwork.xlsx!J:J,QUOTIENT(ROW(A1879)-1,3)+2)&lt;&gt;""),
     artwork.xlsx!$H$1&amp;": """ &amp;SUBSTITUTE(INDEX(artwork.xlsx!H:H,QUOTIENT(ROW(A1879)-1,3)+2)," ","") &amp;""",  " &amp;
     artwork.xlsx!$J$1&amp; ": """ &amp; INDEX(artwork.xlsx!J:J,QUOTIENT(ROW(A1879)-1,3)+2) &amp;""",  " &amp;
     artwork.xlsx!$L$1&amp; ": """ &amp; SUBSTITUTE(IF(LEFT(INDEX(artwork.xlsx!L:L,QUOTIENT(ROW(A1879)-1,3)+2),4)="http","",artwork.xlsx!$M$1) &amp; INDEX(artwork.xlsx!L:L,QUOTIENT(ROW(A1879)-1,3)+2),artwork.xlsx!$N$1,"") &amp; """,",
 IF(AND(MOD(ROW(A1879)-1,3)=1,INDEX(artwork.xlsx!J:J,QUOTIENT(ROW(A1879)-1,3)+2)&lt;&gt;""),
SUBSTITUTE(    artwork.xlsx!$K$1&amp;": '\\n" &amp;
SUBSTITUTE(SUBSTITUTE(SUBSTITUTE(SUBSTITUTE(SUBSTITUTE(INDEX(artwork.xlsx!K:K,QUOTIENT(ROW(A1879)-1,3)+2),"'","\'"),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IF(MOD(ROW(A1879)-1,3)=2,"","")))</f>
        <v>id: "tidepools",  frenchName: "Marée",  artwork: "http://wiki.dominionstrategy.com/images/4/4f/Tide_PoolsArt.jpg",</v>
      </c>
    </row>
    <row r="1885" spans="1:3" ht="120" x14ac:dyDescent="0.25">
      <c r="A1885" t="str">
        <f>IF(AND(MOD(ROW(A1880)-1,3)=0,INDEX(artwork.xlsx!G:G,QUOTIENT(ROW(A1880)-1,3)+2)&lt;&gt;""),"/* "&amp;INDEX(artwork.xlsx!G:G,QUOTIENT(ROW(A1880)-1,3)+2)&amp;" */","  ")&amp;
IF(AND(INDEX(artwork.xlsx!F:F,QUOTIENT(ROW(A1880)-1,3)+2)&lt;&gt;""),"/* "&amp;INDEX(artwork.xlsx!F:F,QUOTIENT(ROW(A1880)-1,3)+2)&amp;" */","  ")&amp;IF(AND(ISERROR(MATCH("},",B1885:B$5003,0)), ISERROR(MATCH("    ];",$A$5:A1884,0))),"];","")</f>
        <v xml:space="preserve">    </v>
      </c>
      <c r="B1885" t="str">
        <f t="shared" si="66"/>
        <v/>
      </c>
      <c r="C1885" s="18" t="str">
        <f>IF(AND(MOD(ROW(A1880)-1,3)=0, INDEX(artwork.xlsx!J:J,QUOTIENT(ROW(A1880)-1,3)+2)&lt;&gt;""),
     artwork.xlsx!$H$1&amp;": """ &amp;SUBSTITUTE(INDEX(artwork.xlsx!H:H,QUOTIENT(ROW(A1880)-1,3)+2)," ","") &amp;""",  " &amp;
     artwork.xlsx!$J$1&amp; ": """ &amp; INDEX(artwork.xlsx!J:J,QUOTIENT(ROW(A1880)-1,3)+2) &amp;""",  " &amp;
     artwork.xlsx!$L$1&amp; ": """ &amp; SUBSTITUTE(IF(LEFT(INDEX(artwork.xlsx!L:L,QUOTIENT(ROW(A1880)-1,3)+2),4)="http","",artwork.xlsx!$M$1) &amp; INDEX(artwork.xlsx!L:L,QUOTIENT(ROW(A1880)-1,3)+2),artwork.xlsx!$N$1,"") &amp; """,",
 IF(AND(MOD(ROW(A1880)-1,3)=1,INDEX(artwork.xlsx!J:J,QUOTIENT(ROW(A1880)-1,3)+2)&lt;&gt;""),
SUBSTITUTE(    artwork.xlsx!$K$1&amp;": '\\n" &amp;
SUBSTITUTE(SUBSTITUTE(SUBSTITUTE(SUBSTITUTE(SUBSTITUTE(INDEX(artwork.xlsx!K:K,QUOTIENT(ROW(A1880)-1,3)+2),"'","\'"),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IF(MOD(ROW(A1880)-1,3)=2,"","")))</f>
        <v>text_html: '\
&lt;div class="card-text" style="top:20px;"&gt;&lt;div style="position:relative; top:10px;"&gt;&lt;div style="line-height:30px;"&gt;\
&lt;div style="display:inline;"&gt;&lt;div style="display:inline; font-size:30px;"&gt;&lt;div style="display: inline; font-weight: bold;"&gt;+3 Cartes&lt;/div&gt;&lt;/div&gt;&lt;/div&gt;&lt;br&gt;\
&lt;div style="display:inline;"&gt;&lt;div style="display:inline; font-size:30px;"&gt;&lt;div style="display: inline; font-weight: bold;"&gt;+1 Action&lt;/div&gt;&lt;/div&gt;&lt;/div&gt;&lt;br&gt;\
&lt;/div&gt;&lt;div style="line-height:22px;"&gt;\
&lt;div style="display:inline;"&gt;&lt;div style="display:inline; font-size:22px;"&gt;Au début de votre prochain&lt;/div&gt;&lt;/div&gt;&lt;br&gt;\
&lt;div style="display:inline;"&gt;&lt;div style="display:inline; font-size:22px;"&gt;tour, défaussez 2 cartes.&lt;/div&gt;&lt;/div&gt;&lt;br&gt;\
&lt;/div&gt;&lt;/div&gt;&lt;/div&gt;'</v>
      </c>
    </row>
    <row r="1886" spans="1:3" x14ac:dyDescent="0.25">
      <c r="A1886" t="str">
        <f>IF(AND(MOD(ROW(A1881)-1,3)=0,INDEX(artwork.xlsx!G:G,QUOTIENT(ROW(A1881)-1,3)+2)&lt;&gt;""),"/* "&amp;INDEX(artwork.xlsx!G:G,QUOTIENT(ROW(A1881)-1,3)+2)&amp;" */","  ")&amp;
IF(AND(INDEX(artwork.xlsx!F:F,QUOTIENT(ROW(A1881)-1,3)+2)&lt;&gt;""),"/* "&amp;INDEX(artwork.xlsx!F:F,QUOTIENT(ROW(A1881)-1,3)+2)&amp;" */","  ")&amp;IF(AND(ISERROR(MATCH("},",B1886:B$5003,0)), ISERROR(MATCH("    ];",$A$5:A1882,0))),"];","")</f>
        <v xml:space="preserve">    </v>
      </c>
      <c r="B1886" t="str">
        <f t="shared" si="66"/>
        <v>},</v>
      </c>
      <c r="C1886" s="18" t="str">
        <f>IF(AND(MOD(ROW(A1881)-1,3)=0, INDEX(artwork.xlsx!J:J,QUOTIENT(ROW(A1881)-1,3)+2)&lt;&gt;""),
     artwork.xlsx!$H$1&amp;": """ &amp;SUBSTITUTE(INDEX(artwork.xlsx!H:H,QUOTIENT(ROW(A1881)-1,3)+2)," ","") &amp;""",  " &amp;
     artwork.xlsx!$J$1&amp; ": """ &amp; INDEX(artwork.xlsx!J:J,QUOTIENT(ROW(A1881)-1,3)+2) &amp;""",  " &amp;
     artwork.xlsx!$L$1&amp; ": """ &amp; SUBSTITUTE(IF(LEFT(INDEX(artwork.xlsx!L:L,QUOTIENT(ROW(A1881)-1,3)+2),4)="http","",artwork.xlsx!$M$1) &amp; INDEX(artwork.xlsx!L:L,QUOTIENT(ROW(A1881)-1,3)+2),artwork.xlsx!$N$1,"") &amp; """,",
 IF(AND(MOD(ROW(A1881)-1,3)=1,INDEX(artwork.xlsx!J:J,QUOTIENT(ROW(A1881)-1,3)+2)&lt;&gt;""),
SUBSTITUTE(    artwork.xlsx!$K$1&amp;": '\\n" &amp;
SUBSTITUTE(SUBSTITUTE(SUBSTITUTE(SUBSTITUTE(SUBSTITUTE(INDEX(artwork.xlsx!K:K,QUOTIENT(ROW(A1881)-1,3)+2),"'","\'"),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IF(MOD(ROW(A1881)-1,3)=2,"","")))</f>
        <v/>
      </c>
    </row>
    <row r="1887" spans="1:3" x14ac:dyDescent="0.25">
      <c r="A1887" t="str">
        <f>IF(AND(MOD(ROW(A1882)-1,3)=0,INDEX(artwork.xlsx!G:G,QUOTIENT(ROW(A1882)-1,3)+2)&lt;&gt;""),"/* "&amp;INDEX(artwork.xlsx!G:G,QUOTIENT(ROW(A1882)-1,3)+2)&amp;" */","  ")&amp;
IF(AND(INDEX(artwork.xlsx!F:F,QUOTIENT(ROW(A1882)-1,3)+2)&lt;&gt;""),"/* "&amp;INDEX(artwork.xlsx!F:F,QUOTIENT(ROW(A1882)-1,3)+2)&amp;" */","  ")&amp;IF(AND(ISERROR(MATCH("},",B1887:B$5003,0)), ISERROR(MATCH("    ];",$A$5:A1883,0))),"];","")</f>
        <v xml:space="preserve">    </v>
      </c>
      <c r="B1887" t="str">
        <f t="shared" si="66"/>
        <v>{</v>
      </c>
      <c r="C1887" s="18" t="str">
        <f>IF(AND(MOD(ROW(A1882)-1,3)=0, INDEX(artwork.xlsx!J:J,QUOTIENT(ROW(A1882)-1,3)+2)&lt;&gt;""),
     artwork.xlsx!$H$1&amp;": """ &amp;SUBSTITUTE(INDEX(artwork.xlsx!H:H,QUOTIENT(ROW(A1882)-1,3)+2)," ","") &amp;""",  " &amp;
     artwork.xlsx!$J$1&amp; ": """ &amp; INDEX(artwork.xlsx!J:J,QUOTIENT(ROW(A1882)-1,3)+2) &amp;""",  " &amp;
     artwork.xlsx!$L$1&amp; ": """ &amp; SUBSTITUTE(IF(LEFT(INDEX(artwork.xlsx!L:L,QUOTIENT(ROW(A1882)-1,3)+2),4)="http","",artwork.xlsx!$M$1) &amp; INDEX(artwork.xlsx!L:L,QUOTIENT(ROW(A1882)-1,3)+2),artwork.xlsx!$N$1,"") &amp; """,",
 IF(AND(MOD(ROW(A1882)-1,3)=1,INDEX(artwork.xlsx!J:J,QUOTIENT(ROW(A1882)-1,3)+2)&lt;&gt;""),
SUBSTITUTE(    artwork.xlsx!$K$1&amp;": '\\n" &amp;
SUBSTITUTE(SUBSTITUTE(SUBSTITUTE(SUBSTITUTE(SUBSTITUTE(INDEX(artwork.xlsx!K:K,QUOTIENT(ROW(A1882)-1,3)+2),"'","\'"),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IF(MOD(ROW(A1882)-1,3)=2,"","")))</f>
        <v>id: "corsair",  frenchName: "Corsaire",  artwork: "http://wiki.dominionstrategy.com/images/7/79/CorsairArt.jpg",</v>
      </c>
    </row>
    <row r="1888" spans="1:3" ht="180" x14ac:dyDescent="0.25">
      <c r="A1888" t="str">
        <f>IF(AND(MOD(ROW(A1883)-1,3)=0,INDEX(artwork.xlsx!G:G,QUOTIENT(ROW(A1883)-1,3)+2)&lt;&gt;""),"/* "&amp;INDEX(artwork.xlsx!G:G,QUOTIENT(ROW(A1883)-1,3)+2)&amp;" */","  ")&amp;
IF(AND(INDEX(artwork.xlsx!F:F,QUOTIENT(ROW(A1883)-1,3)+2)&lt;&gt;""),"/* "&amp;INDEX(artwork.xlsx!F:F,QUOTIENT(ROW(A1883)-1,3)+2)&amp;" */","  ")&amp;IF(AND(ISERROR(MATCH("},",B1888:B$5003,0)), ISERROR(MATCH("    ];",$A$5:A1887,0))),"];","")</f>
        <v xml:space="preserve">    </v>
      </c>
      <c r="B1888" t="str">
        <f t="shared" si="66"/>
        <v/>
      </c>
      <c r="C1888" s="18" t="str">
        <f>IF(AND(MOD(ROW(A1883)-1,3)=0, INDEX(artwork.xlsx!J:J,QUOTIENT(ROW(A1883)-1,3)+2)&lt;&gt;""),
     artwork.xlsx!$H$1&amp;": """ &amp;SUBSTITUTE(INDEX(artwork.xlsx!H:H,QUOTIENT(ROW(A1883)-1,3)+2)," ","") &amp;""",  " &amp;
     artwork.xlsx!$J$1&amp; ": """ &amp; INDEX(artwork.xlsx!J:J,QUOTIENT(ROW(A1883)-1,3)+2) &amp;""",  " &amp;
     artwork.xlsx!$L$1&amp; ": """ &amp; SUBSTITUTE(IF(LEFT(INDEX(artwork.xlsx!L:L,QUOTIENT(ROW(A1883)-1,3)+2),4)="http","",artwork.xlsx!$M$1) &amp; INDEX(artwork.xlsx!L:L,QUOTIENT(ROW(A1883)-1,3)+2),artwork.xlsx!$N$1,"") &amp; """,",
 IF(AND(MOD(ROW(A1883)-1,3)=1,INDEX(artwork.xlsx!J:J,QUOTIENT(ROW(A1883)-1,3)+2)&lt;&gt;""),
SUBSTITUTE(    artwork.xlsx!$K$1&amp;": '\\n" &amp;
SUBSTITUTE(SUBSTITUTE(SUBSTITUTE(SUBSTITUTE(SUBSTITUTE(INDEX(artwork.xlsx!K:K,QUOTIENT(ROW(A1883)-1,3)+2),"'","\'"),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IF(MOD(ROW(A1883)-1,3)=2,"","")))</f>
        <v>text_html: '\
&lt;div class="card-text" style="top:20px;"&gt;&lt;div style="position:relative; top:10px;"&gt;&lt;div style="line-height:16px;"&gt;\
&lt;div style="display:inline;"&gt;&lt;div style="display:inline; font-size:18px;"&gt;&lt;div style="display: inline; font-size:20px; font-weight: bold;"&gt;+    &lt;/div&gt;&lt;/div&gt;&lt;/div&gt;&lt;br&gt;\
&lt;/div&gt;&lt;/div&gt;&lt;div style="position:relative; top:15px;"&gt;&lt;div style="line-height:16px;"&gt;\
&lt;div style="display:inline;"&gt;&lt;div style="display:inline; font-size:18px;"&gt;Au début de votre prochain tour,&lt;/div&gt;&lt;/div&gt;&lt;br&gt;\
&lt;div style="display:inline;"&gt;&lt;div style="display:inline; font-size:18px;"&gt;&lt;div style="display: inline; font-size:20px; font-weight: bold;"&gt;+1 Carte&lt;/div&gt;. D\'ici là, chacun de vos&lt;/div&gt;&lt;/div&gt;&lt;br&gt;\
&lt;div style="display:inline;"&gt;&lt;div style="display:inline; font-size:18px;"&gt;adversaires écarte le premier Argent&lt;/div&gt;&lt;/div&gt;&lt;br&gt;\
&lt;div style="display:inline;"&gt;&lt;div style="display:inline; font-size:18px;"&gt;ou Or qu\'il joue à chaque tour.&lt;/div&gt;&lt;/div&gt;&lt;br&gt;\
&lt;/div&gt;&lt;/div&gt;\
&lt;div class="card-text-coin-icon" style="transform:scale(0.20); top:5px;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1889" spans="1:3" x14ac:dyDescent="0.25">
      <c r="A1889" t="str">
        <f>IF(AND(MOD(ROW(A1884)-1,3)=0,INDEX(artwork.xlsx!G:G,QUOTIENT(ROW(A1884)-1,3)+2)&lt;&gt;""),"/* "&amp;INDEX(artwork.xlsx!G:G,QUOTIENT(ROW(A1884)-1,3)+2)&amp;" */","  ")&amp;
IF(AND(INDEX(artwork.xlsx!F:F,QUOTIENT(ROW(A1884)-1,3)+2)&lt;&gt;""),"/* "&amp;INDEX(artwork.xlsx!F:F,QUOTIENT(ROW(A1884)-1,3)+2)&amp;" */","  ")&amp;IF(AND(ISERROR(MATCH("},",B1889:B$5003,0)), ISERROR(MATCH("    ];",$A$5:A1885,0))),"];","")</f>
        <v xml:space="preserve">    </v>
      </c>
      <c r="B1889" t="str">
        <f t="shared" si="66"/>
        <v>},</v>
      </c>
      <c r="C1889" s="18" t="str">
        <f>IF(AND(MOD(ROW(A1884)-1,3)=0, INDEX(artwork.xlsx!J:J,QUOTIENT(ROW(A1884)-1,3)+2)&lt;&gt;""),
     artwork.xlsx!$H$1&amp;": """ &amp;SUBSTITUTE(INDEX(artwork.xlsx!H:H,QUOTIENT(ROW(A1884)-1,3)+2)," ","") &amp;""",  " &amp;
     artwork.xlsx!$J$1&amp; ": """ &amp; INDEX(artwork.xlsx!J:J,QUOTIENT(ROW(A1884)-1,3)+2) &amp;""",  " &amp;
     artwork.xlsx!$L$1&amp; ": """ &amp; SUBSTITUTE(IF(LEFT(INDEX(artwork.xlsx!L:L,QUOTIENT(ROW(A1884)-1,3)+2),4)="http","",artwork.xlsx!$M$1) &amp; INDEX(artwork.xlsx!L:L,QUOTIENT(ROW(A1884)-1,3)+2),artwork.xlsx!$N$1,"") &amp; """,",
 IF(AND(MOD(ROW(A1884)-1,3)=1,INDEX(artwork.xlsx!J:J,QUOTIENT(ROW(A1884)-1,3)+2)&lt;&gt;""),
SUBSTITUTE(    artwork.xlsx!$K$1&amp;": '\\n" &amp;
SUBSTITUTE(SUBSTITUTE(SUBSTITUTE(SUBSTITUTE(SUBSTITUTE(INDEX(artwork.xlsx!K:K,QUOTIENT(ROW(A1884)-1,3)+2),"'","\'"),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IF(MOD(ROW(A1884)-1,3)=2,"","")))</f>
        <v/>
      </c>
    </row>
    <row r="1890" spans="1:3" x14ac:dyDescent="0.25">
      <c r="A1890" t="str">
        <f>IF(AND(MOD(ROW(A1885)-1,3)=0,INDEX(artwork.xlsx!G:G,QUOTIENT(ROW(A1885)-1,3)+2)&lt;&gt;""),"/* "&amp;INDEX(artwork.xlsx!G:G,QUOTIENT(ROW(A1885)-1,3)+2)&amp;" */","  ")&amp;
IF(AND(INDEX(artwork.xlsx!F:F,QUOTIENT(ROW(A1885)-1,3)+2)&lt;&gt;""),"/* "&amp;INDEX(artwork.xlsx!F:F,QUOTIENT(ROW(A1885)-1,3)+2)&amp;" */","  ")&amp;IF(AND(ISERROR(MATCH("},",B1890:B$5003,0)), ISERROR(MATCH("    ];",$A$5:A1886,0))),"];","")</f>
        <v xml:space="preserve">    </v>
      </c>
      <c r="B1890" t="str">
        <f t="shared" si="66"/>
        <v>{</v>
      </c>
      <c r="C1890" s="18" t="str">
        <f>IF(AND(MOD(ROW(A1885)-1,3)=0, INDEX(artwork.xlsx!J:J,QUOTIENT(ROW(A1885)-1,3)+2)&lt;&gt;""),
     artwork.xlsx!$H$1&amp;": """ &amp;SUBSTITUTE(INDEX(artwork.xlsx!H:H,QUOTIENT(ROW(A1885)-1,3)+2)," ","") &amp;""",  " &amp;
     artwork.xlsx!$J$1&amp; ": """ &amp; INDEX(artwork.xlsx!J:J,QUOTIENT(ROW(A1885)-1,3)+2) &amp;""",  " &amp;
     artwork.xlsx!$L$1&amp; ": """ &amp; SUBSTITUTE(IF(LEFT(INDEX(artwork.xlsx!L:L,QUOTIENT(ROW(A1885)-1,3)+2),4)="http","",artwork.xlsx!$M$1) &amp; INDEX(artwork.xlsx!L:L,QUOTIENT(ROW(A1885)-1,3)+2),artwork.xlsx!$N$1,"") &amp; """,",
 IF(AND(MOD(ROW(A1885)-1,3)=1,INDEX(artwork.xlsx!J:J,QUOTIENT(ROW(A1885)-1,3)+2)&lt;&gt;""),
SUBSTITUTE(    artwork.xlsx!$K$1&amp;": '\\n" &amp;
SUBSTITUTE(SUBSTITUTE(SUBSTITUTE(SUBSTITUTE(SUBSTITUTE(INDEX(artwork.xlsx!K:K,QUOTIENT(ROW(A1885)-1,3)+2),"'","\'"),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IF(MOD(ROW(A1885)-1,3)=2,"","")))</f>
        <v>id: "pirate",  frenchName: "Pirate",  artwork: "http://wiki.dominionstrategy.com/images/c/cf/PirateArt.jpg",</v>
      </c>
    </row>
    <row r="1891" spans="1:3" ht="180" x14ac:dyDescent="0.25">
      <c r="A1891" t="str">
        <f>IF(AND(MOD(ROW(A1886)-1,3)=0,INDEX(artwork.xlsx!G:G,QUOTIENT(ROW(A1886)-1,3)+2)&lt;&gt;""),"/* "&amp;INDEX(artwork.xlsx!G:G,QUOTIENT(ROW(A1886)-1,3)+2)&amp;" */","  ")&amp;
IF(AND(INDEX(artwork.xlsx!F:F,QUOTIENT(ROW(A1886)-1,3)+2)&lt;&gt;""),"/* "&amp;INDEX(artwork.xlsx!F:F,QUOTIENT(ROW(A1886)-1,3)+2)&amp;" */","  ")&amp;IF(AND(ISERROR(MATCH("},",B1891:B$5003,0)), ISERROR(MATCH("    ];",$A$5:A1890,0))),"];","")</f>
        <v xml:space="preserve">    </v>
      </c>
      <c r="B1891" t="str">
        <f t="shared" si="66"/>
        <v/>
      </c>
      <c r="C1891" s="18" t="str">
        <f>IF(AND(MOD(ROW(A1886)-1,3)=0, INDEX(artwork.xlsx!J:J,QUOTIENT(ROW(A1886)-1,3)+2)&lt;&gt;""),
     artwork.xlsx!$H$1&amp;": """ &amp;SUBSTITUTE(INDEX(artwork.xlsx!H:H,QUOTIENT(ROW(A1886)-1,3)+2)," ","") &amp;""",  " &amp;
     artwork.xlsx!$J$1&amp; ": """ &amp; INDEX(artwork.xlsx!J:J,QUOTIENT(ROW(A1886)-1,3)+2) &amp;""",  " &amp;
     artwork.xlsx!$L$1&amp; ": """ &amp; SUBSTITUTE(IF(LEFT(INDEX(artwork.xlsx!L:L,QUOTIENT(ROW(A1886)-1,3)+2),4)="http","",artwork.xlsx!$M$1) &amp; INDEX(artwork.xlsx!L:L,QUOTIENT(ROW(A1886)-1,3)+2),artwork.xlsx!$N$1,"") &amp; """,",
 IF(AND(MOD(ROW(A1886)-1,3)=1,INDEX(artwork.xlsx!J:J,QUOTIENT(ROW(A1886)-1,3)+2)&lt;&gt;""),
SUBSTITUTE(    artwork.xlsx!$K$1&amp;": '\\n" &amp;
SUBSTITUTE(SUBSTITUTE(SUBSTITUTE(SUBSTITUTE(SUBSTITUTE(INDEX(artwork.xlsx!K:K,QUOTIENT(ROW(A1886)-1,3)+2),"'","\'"),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IF(MOD(ROW(A1886)-1,3)=2,"","")))</f>
        <v>text_html: '\
&lt;div class="card-text" style="top:10px;"&gt;&lt;div style="position:relative; top:05px;"&gt;&lt;div style="line-height:16px;"&gt;\
&lt;div style="display:inline;"&gt;&lt;div style="display:inline; font-size:18px;"&gt;Au début de votre prochain tour&lt;/div&gt;&lt;/div&gt;&lt;br&gt;\
&lt;div style="display:inline;"&gt;&lt;div style="display:inline; font-size:18px;"&gt;recevez en main un Trésor&lt;/div&gt;&lt;/div&gt;&lt;br&gt; \
&lt;div style="display:inline;"&gt;&lt;div style="display:inline; font-size:18px;"&gt;coûtant jusqu\'à     .&lt;/div&gt;&lt;/div&gt;&lt;br&gt; &lt;/div&gt;&lt;/div&gt;&lt;div class="horizontal-line" style="width:200px; height:3px; margin-top:0px;"&gt;&lt;/div&gt;&lt;div style="position:relative; top:5px;"&gt;&lt;div style="line-height:18px;"&gt;\
&lt;div style="display:inline;"&gt;&lt;div style="display:inline; font-size:18px;"&gt;Quand un joueur reçoit un Trésor&lt;/div&gt;&lt;/div&gt;&lt;br&gt; \
&lt;div style="display:inline;"&gt;&lt;div style="display:inline; font-size:18px;"&gt;vous pouvez jouer cette carte&lt;/div&gt;&lt;/div&gt;&lt;br&gt; \
&lt;div style="display:inline;"&gt;&lt;div style="display:inline; font-size:18px;"&gt;depuis votre main.&lt;/div&gt;&lt;/div&gt;&lt;br&gt; &lt;/div&gt;&lt;/div&gt;\
&lt;div class="card-text-coin-icon" style="transform:scale(0.15); top:48px; display: inline;left:189px;"&gt;\
&lt;div class="card-text-coin-text-container" style="display:inline;"&gt;\
&lt;div class="card-text-coin-text" style="color: black; display:inline; top:8px;"&gt;6&lt;/div&gt;&lt;/div&gt;&lt;/div&gt;&lt;/div&gt;'</v>
      </c>
    </row>
    <row r="1892" spans="1:3" x14ac:dyDescent="0.25">
      <c r="A1892" t="str">
        <f>IF(AND(MOD(ROW(A1887)-1,3)=0,INDEX(artwork.xlsx!G:G,QUOTIENT(ROW(A1887)-1,3)+2)&lt;&gt;""),"/* "&amp;INDEX(artwork.xlsx!G:G,QUOTIENT(ROW(A1887)-1,3)+2)&amp;" */","  ")&amp;
IF(AND(INDEX(artwork.xlsx!F:F,QUOTIENT(ROW(A1887)-1,3)+2)&lt;&gt;""),"/* "&amp;INDEX(artwork.xlsx!F:F,QUOTIENT(ROW(A1887)-1,3)+2)&amp;" */","  ")&amp;IF(AND(ISERROR(MATCH("},",B1892:B$5003,0)), ISERROR(MATCH("    ];",$A$5:A1888,0))),"];","")</f>
        <v xml:space="preserve">    </v>
      </c>
      <c r="B1892" t="str">
        <f t="shared" si="66"/>
        <v>},</v>
      </c>
      <c r="C1892" s="18" t="str">
        <f>IF(AND(MOD(ROW(A1887)-1,3)=0, INDEX(artwork.xlsx!J:J,QUOTIENT(ROW(A1887)-1,3)+2)&lt;&gt;""),
     artwork.xlsx!$H$1&amp;": """ &amp;SUBSTITUTE(INDEX(artwork.xlsx!H:H,QUOTIENT(ROW(A1887)-1,3)+2)," ","") &amp;""",  " &amp;
     artwork.xlsx!$J$1&amp; ": """ &amp; INDEX(artwork.xlsx!J:J,QUOTIENT(ROW(A1887)-1,3)+2) &amp;""",  " &amp;
     artwork.xlsx!$L$1&amp; ": """ &amp; SUBSTITUTE(IF(LEFT(INDEX(artwork.xlsx!L:L,QUOTIENT(ROW(A1887)-1,3)+2),4)="http","",artwork.xlsx!$M$1) &amp; INDEX(artwork.xlsx!L:L,QUOTIENT(ROW(A1887)-1,3)+2),artwork.xlsx!$N$1,"") &amp; """,",
 IF(AND(MOD(ROW(A1887)-1,3)=1,INDEX(artwork.xlsx!J:J,QUOTIENT(ROW(A1887)-1,3)+2)&lt;&gt;""),
SUBSTITUTE(    artwork.xlsx!$K$1&amp;": '\\n" &amp;
SUBSTITUTE(SUBSTITUTE(SUBSTITUTE(SUBSTITUTE(SUBSTITUTE(INDEX(artwork.xlsx!K:K,QUOTIENT(ROW(A1887)-1,3)+2),"'","\'"),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IF(MOD(ROW(A1887)-1,3)=2,"","")))</f>
        <v/>
      </c>
    </row>
    <row r="1893" spans="1:3" x14ac:dyDescent="0.25">
      <c r="A1893" t="str">
        <f>IF(AND(MOD(ROW(A1888)-1,3)=0,INDEX(artwork.xlsx!G:G,QUOTIENT(ROW(A1888)-1,3)+2)&lt;&gt;""),"/* "&amp;INDEX(artwork.xlsx!G:G,QUOTIENT(ROW(A1888)-1,3)+2)&amp;" */","  ")&amp;
IF(AND(INDEX(artwork.xlsx!F:F,QUOTIENT(ROW(A1888)-1,3)+2)&lt;&gt;""),"/* "&amp;INDEX(artwork.xlsx!F:F,QUOTIENT(ROW(A1888)-1,3)+2)&amp;" */","  ")&amp;IF(AND(ISERROR(MATCH("},",B1893:B$5003,0)), ISERROR(MATCH("    ];",$A$5:A1889,0))),"];","")</f>
        <v xml:space="preserve">    </v>
      </c>
      <c r="B1893" t="str">
        <f t="shared" si="66"/>
        <v>{</v>
      </c>
      <c r="C1893" s="18" t="str">
        <f>IF(AND(MOD(ROW(A1888)-1,3)=0, INDEX(artwork.xlsx!J:J,QUOTIENT(ROW(A1888)-1,3)+2)&lt;&gt;""),
     artwork.xlsx!$H$1&amp;": """ &amp;SUBSTITUTE(INDEX(artwork.xlsx!H:H,QUOTIENT(ROW(A1888)-1,3)+2)," ","") &amp;""",  " &amp;
     artwork.xlsx!$J$1&amp; ": """ &amp; INDEX(artwork.xlsx!J:J,QUOTIENT(ROW(A1888)-1,3)+2) &amp;""",  " &amp;
     artwork.xlsx!$L$1&amp; ": """ &amp; SUBSTITUTE(IF(LEFT(INDEX(artwork.xlsx!L:L,QUOTIENT(ROW(A1888)-1,3)+2),4)="http","",artwork.xlsx!$M$1) &amp; INDEX(artwork.xlsx!L:L,QUOTIENT(ROW(A1888)-1,3)+2),artwork.xlsx!$N$1,"") &amp; """,",
 IF(AND(MOD(ROW(A1888)-1,3)=1,INDEX(artwork.xlsx!J:J,QUOTIENT(ROW(A1888)-1,3)+2)&lt;&gt;""),
SUBSTITUTE(    artwork.xlsx!$K$1&amp;": '\\n" &amp;
SUBSTITUTE(SUBSTITUTE(SUBSTITUTE(SUBSTITUTE(SUBSTITUTE(INDEX(artwork.xlsx!K:K,QUOTIENT(ROW(A1888)-1,3)+2),"'","\'"),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IF(MOD(ROW(A1888)-1,3)=2,"","")))</f>
        <v>id: "seawitch",  frenchName: "Sorcière Marine",  artwork: "http://wiki.dominionstrategy.com/images/6/68/Sea_WitchArt.jpg",</v>
      </c>
    </row>
    <row r="1894" spans="1:3" ht="135" x14ac:dyDescent="0.25">
      <c r="A1894" t="str">
        <f>IF(AND(MOD(ROW(A1889)-1,3)=0,INDEX(artwork.xlsx!G:G,QUOTIENT(ROW(A1889)-1,3)+2)&lt;&gt;""),"/* "&amp;INDEX(artwork.xlsx!G:G,QUOTIENT(ROW(A1889)-1,3)+2)&amp;" */","  ")&amp;
IF(AND(INDEX(artwork.xlsx!F:F,QUOTIENT(ROW(A1889)-1,3)+2)&lt;&gt;""),"/* "&amp;INDEX(artwork.xlsx!F:F,QUOTIENT(ROW(A1889)-1,3)+2)&amp;" */","  ")&amp;IF(AND(ISERROR(MATCH("},",B1894:B$5003,0)), ISERROR(MATCH("    ];",$A$5:A1893,0))),"];","")</f>
        <v xml:space="preserve">    </v>
      </c>
      <c r="B1894" t="str">
        <f t="shared" si="66"/>
        <v/>
      </c>
      <c r="C1894" s="18" t="str">
        <f>IF(AND(MOD(ROW(A1889)-1,3)=0, INDEX(artwork.xlsx!J:J,QUOTIENT(ROW(A1889)-1,3)+2)&lt;&gt;""),
     artwork.xlsx!$H$1&amp;": """ &amp;SUBSTITUTE(INDEX(artwork.xlsx!H:H,QUOTIENT(ROW(A1889)-1,3)+2)," ","") &amp;""",  " &amp;
     artwork.xlsx!$J$1&amp; ": """ &amp; INDEX(artwork.xlsx!J:J,QUOTIENT(ROW(A1889)-1,3)+2) &amp;""",  " &amp;
     artwork.xlsx!$L$1&amp; ": """ &amp; SUBSTITUTE(IF(LEFT(INDEX(artwork.xlsx!L:L,QUOTIENT(ROW(A1889)-1,3)+2),4)="http","",artwork.xlsx!$M$1) &amp; INDEX(artwork.xlsx!L:L,QUOTIENT(ROW(A1889)-1,3)+2),artwork.xlsx!$N$1,"") &amp; """,",
 IF(AND(MOD(ROW(A1889)-1,3)=1,INDEX(artwork.xlsx!J:J,QUOTIENT(ROW(A1889)-1,3)+2)&lt;&gt;""),
SUBSTITUTE(    artwork.xlsx!$K$1&amp;": '\\n" &amp;
SUBSTITUTE(SUBSTITUTE(SUBSTITUTE(SUBSTITUTE(SUBSTITUTE(INDEX(artwork.xlsx!K:K,QUOTIENT(ROW(A1889)-1,3)+2),"'","\'"),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IF(MOD(ROW(A1889)-1,3)=2,"","")))</f>
        <v>text_html: '\
&lt;div class="card-text" style="top:20px;"&gt;&lt;div style="position:relative; top:10px;"&gt;&lt;div style="line-height:30px;"&gt;\
&lt;div style="display:inline;"&gt;&lt;div style="display:inline; font-size:30px;"&gt;&lt;div style="display: inline; font-weight: bold;"&gt;+2 Cartes&lt;/div&gt;&lt;/div&gt;&lt;/div&gt;&lt;br&gt;\
&lt;/div&gt;&lt;div style="line-height:18px;"&gt;\
&lt;div style="display:inline;"&gt;&lt;div style="display:inline; font-size:20px;"&gt;Tous vos adversaires reçoivent&lt;/div&gt;&lt;/div&gt;&lt;br&gt;\
&lt;div style="display:inline;"&gt;&lt;div style="display:inline; font-size:20px;"&gt;une Malédiction. Au début de &lt;/div&gt;&lt;/div&gt;&lt;br&gt;\
&lt;div style="display:inline;"&gt;&lt;div style="display:inline; font-size:20px;"&gt;votre prochain tour, &lt;div style="display: inline; font-size:22px; font-weight: bold;"&gt;+2 Cartes&lt;/div&gt;,&lt;/div&gt;&lt;/div&gt;&lt;br&gt;\
&lt;div style="display:inline;"&gt;&lt;div style="display:inline; font-size:20px;"&gt;puis défaussez 2 cartes.&lt;/div&gt;&lt;/div&gt;&lt;br&gt;\
&lt;/div&gt;&lt;/div&gt;&lt;/div&gt;'</v>
      </c>
    </row>
    <row r="1895" spans="1:3" x14ac:dyDescent="0.25">
      <c r="A1895" t="str">
        <f>IF(AND(MOD(ROW(A1890)-1,3)=0,INDEX(artwork.xlsx!G:G,QUOTIENT(ROW(A1890)-1,3)+2)&lt;&gt;""),"/* "&amp;INDEX(artwork.xlsx!G:G,QUOTIENT(ROW(A1890)-1,3)+2)&amp;" */","  ")&amp;
IF(AND(INDEX(artwork.xlsx!F:F,QUOTIENT(ROW(A1890)-1,3)+2)&lt;&gt;""),"/* "&amp;INDEX(artwork.xlsx!F:F,QUOTIENT(ROW(A1890)-1,3)+2)&amp;" */","  ")&amp;IF(AND(ISERROR(MATCH("},",B1895:B$5003,0)), ISERROR(MATCH("    ];",$A$5:A1891,0))),"];","")</f>
        <v xml:space="preserve">    </v>
      </c>
      <c r="B1895" t="str">
        <f t="shared" si="66"/>
        <v>},</v>
      </c>
      <c r="C1895" s="18" t="str">
        <f>IF(AND(MOD(ROW(A1890)-1,3)=0, INDEX(artwork.xlsx!J:J,QUOTIENT(ROW(A1890)-1,3)+2)&lt;&gt;""),
     artwork.xlsx!$H$1&amp;": """ &amp;SUBSTITUTE(INDEX(artwork.xlsx!H:H,QUOTIENT(ROW(A1890)-1,3)+2)," ","") &amp;""",  " &amp;
     artwork.xlsx!$J$1&amp; ": """ &amp; INDEX(artwork.xlsx!J:J,QUOTIENT(ROW(A1890)-1,3)+2) &amp;""",  " &amp;
     artwork.xlsx!$L$1&amp; ": """ &amp; SUBSTITUTE(IF(LEFT(INDEX(artwork.xlsx!L:L,QUOTIENT(ROW(A1890)-1,3)+2),4)="http","",artwork.xlsx!$M$1) &amp; INDEX(artwork.xlsx!L:L,QUOTIENT(ROW(A1890)-1,3)+2),artwork.xlsx!$N$1,"") &amp; """,",
 IF(AND(MOD(ROW(A1890)-1,3)=1,INDEX(artwork.xlsx!J:J,QUOTIENT(ROW(A1890)-1,3)+2)&lt;&gt;""),
SUBSTITUTE(    artwork.xlsx!$K$1&amp;": '\\n" &amp;
SUBSTITUTE(SUBSTITUTE(SUBSTITUTE(SUBSTITUTE(SUBSTITUTE(INDEX(artwork.xlsx!K:K,QUOTIENT(ROW(A1890)-1,3)+2),"'","\'"),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IF(MOD(ROW(A1890)-1,3)=2,"","")))</f>
        <v/>
      </c>
    </row>
    <row r="1896" spans="1:3" x14ac:dyDescent="0.25">
      <c r="A1896" t="str">
        <f>IF(AND(MOD(ROW(A1891)-1,3)=0,INDEX(artwork.xlsx!G:G,QUOTIENT(ROW(A1891)-1,3)+2)&lt;&gt;""),"/* "&amp;INDEX(artwork.xlsx!G:G,QUOTIENT(ROW(A1891)-1,3)+2)&amp;" */","  ")&amp;
IF(AND(INDEX(artwork.xlsx!F:F,QUOTIENT(ROW(A1891)-1,3)+2)&lt;&gt;""),"/* "&amp;INDEX(artwork.xlsx!F:F,QUOTIENT(ROW(A1891)-1,3)+2)&amp;" */","  ")&amp;IF(AND(ISERROR(MATCH("},",B1896:B$5003,0)), ISERROR(MATCH("    ];",$A$5:A1892,0))),"];","")</f>
        <v>/* Prosperity2 *//* t */</v>
      </c>
      <c r="B1896" t="str">
        <f t="shared" si="66"/>
        <v>{</v>
      </c>
      <c r="C1896" s="18" t="str">
        <f>IF(AND(MOD(ROW(A1891)-1,3)=0, INDEX(artwork.xlsx!J:J,QUOTIENT(ROW(A1891)-1,3)+2)&lt;&gt;""),
     artwork.xlsx!$H$1&amp;": """ &amp;SUBSTITUTE(INDEX(artwork.xlsx!H:H,QUOTIENT(ROW(A1891)-1,3)+2)," ","") &amp;""",  " &amp;
     artwork.xlsx!$J$1&amp; ": """ &amp; INDEX(artwork.xlsx!J:J,QUOTIENT(ROW(A1891)-1,3)+2) &amp;""",  " &amp;
     artwork.xlsx!$L$1&amp; ": """ &amp; SUBSTITUTE(IF(LEFT(INDEX(artwork.xlsx!L:L,QUOTIENT(ROW(A1891)-1,3)+2),4)="http","",artwork.xlsx!$M$1) &amp; INDEX(artwork.xlsx!L:L,QUOTIENT(ROW(A1891)-1,3)+2),artwork.xlsx!$N$1,"") &amp; """,",
 IF(AND(MOD(ROW(A1891)-1,3)=1,INDEX(artwork.xlsx!J:J,QUOTIENT(ROW(A1891)-1,3)+2)&lt;&gt;""),
SUBSTITUTE(    artwork.xlsx!$K$1&amp;": '\\n" &amp;
SUBSTITUTE(SUBSTITUTE(SUBSTITUTE(SUBSTITUTE(SUBSTITUTE(INDEX(artwork.xlsx!K:K,QUOTIENT(ROW(A1891)-1,3)+2),"'","\'"),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IF(MOD(ROW(A1891)-1,3)=2,"","")))</f>
        <v>id: "anvil",  frenchName: "Enclume",  artwork: "http://wiki.dominionstrategy.com/images/7/77/AnvilArt.jpg",</v>
      </c>
    </row>
    <row r="1897" spans="1:3" ht="180" x14ac:dyDescent="0.25">
      <c r="A1897" t="str">
        <f>IF(AND(MOD(ROW(A1892)-1,3)=0,INDEX(artwork.xlsx!G:G,QUOTIENT(ROW(A1892)-1,3)+2)&lt;&gt;""),"/* "&amp;INDEX(artwork.xlsx!G:G,QUOTIENT(ROW(A1892)-1,3)+2)&amp;" */","  ")&amp;
IF(AND(INDEX(artwork.xlsx!F:F,QUOTIENT(ROW(A1892)-1,3)+2)&lt;&gt;""),"/* "&amp;INDEX(artwork.xlsx!F:F,QUOTIENT(ROW(A1892)-1,3)+2)&amp;" */","  ")&amp;IF(AND(ISERROR(MATCH("},",B1897:B$5003,0)), ISERROR(MATCH("    ];",$A$5:A1896,0))),"];","")</f>
        <v xml:space="preserve">  /* t */</v>
      </c>
      <c r="B1897" t="str">
        <f t="shared" si="66"/>
        <v/>
      </c>
      <c r="C1897" s="18" t="str">
        <f>IF(AND(MOD(ROW(A1892)-1,3)=0, INDEX(artwork.xlsx!J:J,QUOTIENT(ROW(A1892)-1,3)+2)&lt;&gt;""),
     artwork.xlsx!$H$1&amp;": """ &amp;SUBSTITUTE(INDEX(artwork.xlsx!H:H,QUOTIENT(ROW(A1892)-1,3)+2)," ","") &amp;""",  " &amp;
     artwork.xlsx!$J$1&amp; ": """ &amp; INDEX(artwork.xlsx!J:J,QUOTIENT(ROW(A1892)-1,3)+2) &amp;""",  " &amp;
     artwork.xlsx!$L$1&amp; ": """ &amp; SUBSTITUTE(IF(LEFT(INDEX(artwork.xlsx!L:L,QUOTIENT(ROW(A1892)-1,3)+2),4)="http","",artwork.xlsx!$M$1) &amp; INDEX(artwork.xlsx!L:L,QUOTIENT(ROW(A1892)-1,3)+2),artwork.xlsx!$N$1,"") &amp; """,",
 IF(AND(MOD(ROW(A1892)-1,3)=1,INDEX(artwork.xlsx!J:J,QUOTIENT(ROW(A1892)-1,3)+2)&lt;&gt;""),
SUBSTITUTE(    artwork.xlsx!$K$1&amp;": '\\n" &amp;
SUBSTITUTE(SUBSTITUTE(SUBSTITUTE(SUBSTITUTE(SUBSTITUTE(INDEX(artwork.xlsx!K:K,QUOTIENT(ROW(A1892)-1,3)+2),"'","\'"),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IF(MOD(ROW(A1892)-1,3)=2,"","")))</f>
        <v>text_html: '\
&lt;div class="card-text" style="top:20px;"&gt;&lt;div style="position:relative; top:60px;"&gt;&lt;div style="line-height:18px;"&gt;\
&lt;div style="display:inline;"&gt;&lt;div style="display:inline; font-size:20px;"&gt;Vous pouvez défausser un Trésor&lt;/div&gt;&lt;/div&gt;&lt;br&gt;\
&lt;div style="display:inline;"&gt;&lt;div style="display:inline; font-size:20px;"&gt;pour recevoir une carte&lt;/div&gt;&lt;/div&gt;&lt;br&gt;\
&lt;div style="display:inline;"&gt;&lt;div style="display:inline; font-size:20px;"&gt;coûtant jusqu\'à      .&lt;/div&gt;&lt;/div&gt;&lt;br&gt;\
&lt;/div&gt;&lt;/div&gt;\
&lt;div class="card-text-coin-icon" style="transform:scale(0.35); top:10px; display: inline; left:120px;"&gt;\
&lt;div class="card-text-coin-text-container" style="display:inline;"&gt;\
&lt;div class="card-text-coin-text" style="color: black; display:inline; top:8px;"&gt;1&lt;/div&gt;&lt;/div&gt;&lt;/div&gt;\
&lt;div class="card-text-coin-icon" style="transform:scale(0.18); top:105px; display: inline; left:190px;"&gt;\
&lt;div class="card-text-coin-text-container" style="display:inline;"&gt;\
&lt;div class="card-text-coin-text" style="color: black; display:inline; top:8px;"&gt;4&lt;/div&gt;&lt;/div&gt;&lt;/div&gt;&lt;/div&gt;'</v>
      </c>
    </row>
    <row r="1898" spans="1:3" x14ac:dyDescent="0.25">
      <c r="A1898" t="str">
        <f>IF(AND(MOD(ROW(A1893)-1,3)=0,INDEX(artwork.xlsx!G:G,QUOTIENT(ROW(A1893)-1,3)+2)&lt;&gt;""),"/* "&amp;INDEX(artwork.xlsx!G:G,QUOTIENT(ROW(A1893)-1,3)+2)&amp;" */","  ")&amp;
IF(AND(INDEX(artwork.xlsx!F:F,QUOTIENT(ROW(A1893)-1,3)+2)&lt;&gt;""),"/* "&amp;INDEX(artwork.xlsx!F:F,QUOTIENT(ROW(A1893)-1,3)+2)&amp;" */","  ")&amp;IF(AND(ISERROR(MATCH("},",B1898:B$5003,0)), ISERROR(MATCH("    ];",$A$5:A1894,0))),"];","")</f>
        <v xml:space="preserve">  /* t */</v>
      </c>
      <c r="B1898" t="str">
        <f t="shared" si="66"/>
        <v>},</v>
      </c>
      <c r="C1898" s="18" t="str">
        <f>IF(AND(MOD(ROW(A1893)-1,3)=0, INDEX(artwork.xlsx!J:J,QUOTIENT(ROW(A1893)-1,3)+2)&lt;&gt;""),
     artwork.xlsx!$H$1&amp;": """ &amp;SUBSTITUTE(INDEX(artwork.xlsx!H:H,QUOTIENT(ROW(A1893)-1,3)+2)," ","") &amp;""",  " &amp;
     artwork.xlsx!$J$1&amp; ": """ &amp; INDEX(artwork.xlsx!J:J,QUOTIENT(ROW(A1893)-1,3)+2) &amp;""",  " &amp;
     artwork.xlsx!$L$1&amp; ": """ &amp; SUBSTITUTE(IF(LEFT(INDEX(artwork.xlsx!L:L,QUOTIENT(ROW(A1893)-1,3)+2),4)="http","",artwork.xlsx!$M$1) &amp; INDEX(artwork.xlsx!L:L,QUOTIENT(ROW(A1893)-1,3)+2),artwork.xlsx!$N$1,"") &amp; """,",
 IF(AND(MOD(ROW(A1893)-1,3)=1,INDEX(artwork.xlsx!J:J,QUOTIENT(ROW(A1893)-1,3)+2)&lt;&gt;""),
SUBSTITUTE(    artwork.xlsx!$K$1&amp;": '\\n" &amp;
SUBSTITUTE(SUBSTITUTE(SUBSTITUTE(SUBSTITUTE(SUBSTITUTE(INDEX(artwork.xlsx!K:K,QUOTIENT(ROW(A1893)-1,3)+2),"'","\'"),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IF(MOD(ROW(A1893)-1,3)=2,"","")))</f>
        <v/>
      </c>
    </row>
    <row r="1899" spans="1:3" x14ac:dyDescent="0.25">
      <c r="A1899" t="str">
        <f>IF(AND(MOD(ROW(A1894)-1,3)=0,INDEX(artwork.xlsx!G:G,QUOTIENT(ROW(A1894)-1,3)+2)&lt;&gt;""),"/* "&amp;INDEX(artwork.xlsx!G:G,QUOTIENT(ROW(A1894)-1,3)+2)&amp;" */","  ")&amp;
IF(AND(INDEX(artwork.xlsx!F:F,QUOTIENT(ROW(A1894)-1,3)+2)&lt;&gt;""),"/* "&amp;INDEX(artwork.xlsx!F:F,QUOTIENT(ROW(A1894)-1,3)+2)&amp;" */","  ")&amp;IF(AND(ISERROR(MATCH("},",B1899:B$5003,0)), ISERROR(MATCH("    ];",$A$5:A1895,0))),"];","")</f>
        <v xml:space="preserve">    </v>
      </c>
      <c r="B1899" t="str">
        <f t="shared" si="66"/>
        <v>{</v>
      </c>
      <c r="C1899" s="18" t="str">
        <f>IF(AND(MOD(ROW(A1894)-1,3)=0, INDEX(artwork.xlsx!J:J,QUOTIENT(ROW(A1894)-1,3)+2)&lt;&gt;""),
     artwork.xlsx!$H$1&amp;": """ &amp;SUBSTITUTE(INDEX(artwork.xlsx!H:H,QUOTIENT(ROW(A1894)-1,3)+2)," ","") &amp;""",  " &amp;
     artwork.xlsx!$J$1&amp; ": """ &amp; INDEX(artwork.xlsx!J:J,QUOTIENT(ROW(A1894)-1,3)+2) &amp;""",  " &amp;
     artwork.xlsx!$L$1&amp; ": """ &amp; SUBSTITUTE(IF(LEFT(INDEX(artwork.xlsx!L:L,QUOTIENT(ROW(A1894)-1,3)+2),4)="http","",artwork.xlsx!$M$1) &amp; INDEX(artwork.xlsx!L:L,QUOTIENT(ROW(A1894)-1,3)+2),artwork.xlsx!$N$1,"") &amp; """,",
 IF(AND(MOD(ROW(A1894)-1,3)=1,INDEX(artwork.xlsx!J:J,QUOTIENT(ROW(A1894)-1,3)+2)&lt;&gt;""),
SUBSTITUTE(    artwork.xlsx!$K$1&amp;": '\\n" &amp;
SUBSTITUTE(SUBSTITUTE(SUBSTITUTE(SUBSTITUTE(SUBSTITUTE(INDEX(artwork.xlsx!K:K,QUOTIENT(ROW(A1894)-1,3)+2),"'","\'"),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IF(MOD(ROW(A1894)-1,3)=2,"","")))</f>
        <v>id: "clerk",  frenchName: "Compatble",  artwork: "http://wiki.dominionstrategy.com/images/a/a1/ClerkArt.jpg",</v>
      </c>
    </row>
    <row r="1900" spans="1:3" ht="195" x14ac:dyDescent="0.25">
      <c r="A1900" t="str">
        <f>IF(AND(MOD(ROW(A1895)-1,3)=0,INDEX(artwork.xlsx!G:G,QUOTIENT(ROW(A1895)-1,3)+2)&lt;&gt;""),"/* "&amp;INDEX(artwork.xlsx!G:G,QUOTIENT(ROW(A1895)-1,3)+2)&amp;" */","  ")&amp;
IF(AND(INDEX(artwork.xlsx!F:F,QUOTIENT(ROW(A1895)-1,3)+2)&lt;&gt;""),"/* "&amp;INDEX(artwork.xlsx!F:F,QUOTIENT(ROW(A1895)-1,3)+2)&amp;" */","  ")&amp;IF(AND(ISERROR(MATCH("},",B1900:B$5003,0)), ISERROR(MATCH("    ];",$A$5:A1899,0))),"];","")</f>
        <v xml:space="preserve">    </v>
      </c>
      <c r="B1900" t="str">
        <f t="shared" si="66"/>
        <v/>
      </c>
      <c r="C1900" s="18" t="str">
        <f>IF(AND(MOD(ROW(A1895)-1,3)=0, INDEX(artwork.xlsx!J:J,QUOTIENT(ROW(A1895)-1,3)+2)&lt;&gt;""),
     artwork.xlsx!$H$1&amp;": """ &amp;SUBSTITUTE(INDEX(artwork.xlsx!H:H,QUOTIENT(ROW(A1895)-1,3)+2)," ","") &amp;""",  " &amp;
     artwork.xlsx!$J$1&amp; ": """ &amp; INDEX(artwork.xlsx!J:J,QUOTIENT(ROW(A1895)-1,3)+2) &amp;""",  " &amp;
     artwork.xlsx!$L$1&amp; ": """ &amp; SUBSTITUTE(IF(LEFT(INDEX(artwork.xlsx!L:L,QUOTIENT(ROW(A1895)-1,3)+2),4)="http","",artwork.xlsx!$M$1) &amp; INDEX(artwork.xlsx!L:L,QUOTIENT(ROW(A1895)-1,3)+2),artwork.xlsx!$N$1,"") &amp; """,",
 IF(AND(MOD(ROW(A1895)-1,3)=1,INDEX(artwork.xlsx!J:J,QUOTIENT(ROW(A1895)-1,3)+2)&lt;&gt;""),
SUBSTITUTE(    artwork.xlsx!$K$1&amp;": '\\n" &amp;
SUBSTITUTE(SUBSTITUTE(SUBSTITUTE(SUBSTITUTE(SUBSTITUTE(INDEX(artwork.xlsx!K:K,QUOTIENT(ROW(A1895)-1,3)+2),"'","\'"),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IF(MOD(ROW(A1895)-1,3)=2,"","")))</f>
        <v>text_html: '\
&lt;div class="card-text" style="top:10px;"&gt;&lt;div style="position:relative; top:05px;"&gt;&lt;div style="line-height:18px;"&gt;\
&lt;div style="display:inline;"&gt;&lt;div style="display:inline; font-size:20px;"&gt;+     &lt;/div&gt;&lt;/div&gt;&lt;br&gt;\
&lt;div style="display:inline;"&gt;&lt;div style="display:inline; font-size:20px;"&gt;Tous vos adversaires ayant&lt;/div&gt;&lt;/div&gt;&lt;br&gt;\
&lt;div style="display:inline;"&gt;&lt;div style="display:inline; font-size:20px;"&gt;en main 5 cartes ou plus&lt;/div&gt;&lt;/div&gt;&lt;br&gt;\
&lt;div style="display:inline;"&gt;&lt;div style="display:inline; font-size:20px;"&gt;en placent une sur leur pioche.&lt;/div&gt;&lt;/div&gt;&lt;br&gt;\
&lt;/div&gt;&lt;/div&gt;&lt;div class="horizontal-line" style="width:200px; height:3px; margin-top:15px;"&gt;&lt;/div&gt;&lt;div style="position:relative; top:0x;"&gt;&lt;div style="line-height:16px;"&gt;\
&lt;div style="display:inline;"&gt;&lt;div style="display:inline; font-size:18px;"&gt;Au début de votre tour, vous pouvez&lt;/div&gt;&lt;/div&gt;&lt;br&gt;\
&lt;div style="display:inline;"&gt;&lt;div style="display:inline; font-size:18px;"&gt;jouer cette carte depuis votre main.&lt;/div&gt;&lt;/div&gt;&lt;br&gt;\
&lt;/div&gt;&lt;/div&gt;\
&lt;div class="card-text-coin-icon" style="transform:scale(0.22); top:02px;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1901" spans="1:3" x14ac:dyDescent="0.25">
      <c r="A1901" t="str">
        <f>IF(AND(MOD(ROW(A1896)-1,3)=0,INDEX(artwork.xlsx!G:G,QUOTIENT(ROW(A1896)-1,3)+2)&lt;&gt;""),"/* "&amp;INDEX(artwork.xlsx!G:G,QUOTIENT(ROW(A1896)-1,3)+2)&amp;" */","  ")&amp;
IF(AND(INDEX(artwork.xlsx!F:F,QUOTIENT(ROW(A1896)-1,3)+2)&lt;&gt;""),"/* "&amp;INDEX(artwork.xlsx!F:F,QUOTIENT(ROW(A1896)-1,3)+2)&amp;" */","  ")&amp;IF(AND(ISERROR(MATCH("},",B1901:B$5003,0)), ISERROR(MATCH("    ];",$A$5:A1897,0))),"];","")</f>
        <v xml:space="preserve">    </v>
      </c>
      <c r="B1901" t="str">
        <f t="shared" si="66"/>
        <v>},</v>
      </c>
      <c r="C1901" s="18" t="str">
        <f>IF(AND(MOD(ROW(A1896)-1,3)=0, INDEX(artwork.xlsx!J:J,QUOTIENT(ROW(A1896)-1,3)+2)&lt;&gt;""),
     artwork.xlsx!$H$1&amp;": """ &amp;SUBSTITUTE(INDEX(artwork.xlsx!H:H,QUOTIENT(ROW(A1896)-1,3)+2)," ","") &amp;""",  " &amp;
     artwork.xlsx!$J$1&amp; ": """ &amp; INDEX(artwork.xlsx!J:J,QUOTIENT(ROW(A1896)-1,3)+2) &amp;""",  " &amp;
     artwork.xlsx!$L$1&amp; ": """ &amp; SUBSTITUTE(IF(LEFT(INDEX(artwork.xlsx!L:L,QUOTIENT(ROW(A1896)-1,3)+2),4)="http","",artwork.xlsx!$M$1) &amp; INDEX(artwork.xlsx!L:L,QUOTIENT(ROW(A1896)-1,3)+2),artwork.xlsx!$N$1,"") &amp; """,",
 IF(AND(MOD(ROW(A1896)-1,3)=1,INDEX(artwork.xlsx!J:J,QUOTIENT(ROW(A1896)-1,3)+2)&lt;&gt;""),
SUBSTITUTE(    artwork.xlsx!$K$1&amp;": '\\n" &amp;
SUBSTITUTE(SUBSTITUTE(SUBSTITUTE(SUBSTITUTE(SUBSTITUTE(INDEX(artwork.xlsx!K:K,QUOTIENT(ROW(A1896)-1,3)+2),"'","\'"),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IF(MOD(ROW(A1896)-1,3)=2,"","")))</f>
        <v/>
      </c>
    </row>
    <row r="1902" spans="1:3" x14ac:dyDescent="0.25">
      <c r="A1902" t="str">
        <f>IF(AND(MOD(ROW(A1897)-1,3)=0,INDEX(artwork.xlsx!G:G,QUOTIENT(ROW(A1897)-1,3)+2)&lt;&gt;""),"/* "&amp;INDEX(artwork.xlsx!G:G,QUOTIENT(ROW(A1897)-1,3)+2)&amp;" */","  ")&amp;
IF(AND(INDEX(artwork.xlsx!F:F,QUOTIENT(ROW(A1897)-1,3)+2)&lt;&gt;""),"/* "&amp;INDEX(artwork.xlsx!F:F,QUOTIENT(ROW(A1897)-1,3)+2)&amp;" */","  ")&amp;IF(AND(ISERROR(MATCH("},",B1902:B$5003,0)), ISERROR(MATCH("    ];",$A$5:A1898,0))),"];","")</f>
        <v xml:space="preserve">  /* t */</v>
      </c>
      <c r="B1902" t="str">
        <f t="shared" si="66"/>
        <v>{</v>
      </c>
      <c r="C1902" s="18" t="str">
        <f>IF(AND(MOD(ROW(A1897)-1,3)=0, INDEX(artwork.xlsx!J:J,QUOTIENT(ROW(A1897)-1,3)+2)&lt;&gt;""),
     artwork.xlsx!$H$1&amp;": """ &amp;SUBSTITUTE(INDEX(artwork.xlsx!H:H,QUOTIENT(ROW(A1897)-1,3)+2)," ","") &amp;""",  " &amp;
     artwork.xlsx!$J$1&amp; ": """ &amp; INDEX(artwork.xlsx!J:J,QUOTIENT(ROW(A1897)-1,3)+2) &amp;""",  " &amp;
     artwork.xlsx!$L$1&amp; ": """ &amp; SUBSTITUTE(IF(LEFT(INDEX(artwork.xlsx!L:L,QUOTIENT(ROW(A1897)-1,3)+2),4)="http","",artwork.xlsx!$M$1) &amp; INDEX(artwork.xlsx!L:L,QUOTIENT(ROW(A1897)-1,3)+2),artwork.xlsx!$N$1,"") &amp; """,",
 IF(AND(MOD(ROW(A1897)-1,3)=1,INDEX(artwork.xlsx!J:J,QUOTIENT(ROW(A1897)-1,3)+2)&lt;&gt;""),
SUBSTITUTE(    artwork.xlsx!$K$1&amp;": '\\n" &amp;
SUBSTITUTE(SUBSTITUTE(SUBSTITUTE(SUBSTITUTE(SUBSTITUTE(INDEX(artwork.xlsx!K:K,QUOTIENT(ROW(A1897)-1,3)+2),"'","\'"),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IF(MOD(ROW(A1897)-1,3)=2,"","")))</f>
        <v>id: "investment",  frenchName: "Placement",  artwork: "http://wiki.dominionstrategy.com/images/e/e2/InvestmentArt.jpg",</v>
      </c>
    </row>
    <row r="1903" spans="1:3" ht="225" x14ac:dyDescent="0.25">
      <c r="A1903" t="str">
        <f>IF(AND(MOD(ROW(A1898)-1,3)=0,INDEX(artwork.xlsx!G:G,QUOTIENT(ROW(A1898)-1,3)+2)&lt;&gt;""),"/* "&amp;INDEX(artwork.xlsx!G:G,QUOTIENT(ROW(A1898)-1,3)+2)&amp;" */","  ")&amp;
IF(AND(INDEX(artwork.xlsx!F:F,QUOTIENT(ROW(A1898)-1,3)+2)&lt;&gt;""),"/* "&amp;INDEX(artwork.xlsx!F:F,QUOTIENT(ROW(A1898)-1,3)+2)&amp;" */","  ")&amp;IF(AND(ISERROR(MATCH("},",B1903:B$5003,0)), ISERROR(MATCH("    ];",$A$5:A1902,0))),"];","")</f>
        <v xml:space="preserve">  /* t */</v>
      </c>
      <c r="B1903" t="str">
        <f t="shared" si="66"/>
        <v/>
      </c>
      <c r="C1903" s="18" t="str">
        <f>IF(AND(MOD(ROW(A1898)-1,3)=0, INDEX(artwork.xlsx!J:J,QUOTIENT(ROW(A1898)-1,3)+2)&lt;&gt;""),
     artwork.xlsx!$H$1&amp;": """ &amp;SUBSTITUTE(INDEX(artwork.xlsx!H:H,QUOTIENT(ROW(A1898)-1,3)+2)," ","") &amp;""",  " &amp;
     artwork.xlsx!$J$1&amp; ": """ &amp; INDEX(artwork.xlsx!J:J,QUOTIENT(ROW(A1898)-1,3)+2) &amp;""",  " &amp;
     artwork.xlsx!$L$1&amp; ": """ &amp; SUBSTITUTE(IF(LEFT(INDEX(artwork.xlsx!L:L,QUOTIENT(ROW(A1898)-1,3)+2),4)="http","",artwork.xlsx!$M$1) &amp; INDEX(artwork.xlsx!L:L,QUOTIENT(ROW(A1898)-1,3)+2),artwork.xlsx!$N$1,"") &amp; """,",
 IF(AND(MOD(ROW(A1898)-1,3)=1,INDEX(artwork.xlsx!J:J,QUOTIENT(ROW(A1898)-1,3)+2)&lt;&gt;""),
SUBSTITUTE(    artwork.xlsx!$K$1&amp;": '\\n" &amp;
SUBSTITUTE(SUBSTITUTE(SUBSTITUTE(SUBSTITUTE(SUBSTITUTE(INDEX(artwork.xlsx!K:K,QUOTIENT(ROW(A1898)-1,3)+2),"'","\'"),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IF(MOD(ROW(A1898)-1,3)=2,"","")))</f>
        <v>text_html: '\
&lt;div class="card-text" style="top:20px;"&gt;&lt;div style="position:relative; top:15px;"&gt;&lt;div style="line-height:20px;"&gt;\
&lt;div style="display:inline;"&gt;&lt;div style="display:inline; font-size:18px;"&gt;Écartez une carte de votre main.&lt;/div&gt;&lt;/div&gt;&lt;br&gt;\
&lt;div style="display:inline;"&gt;&lt;div style="display:inline; font-size:18px;"&gt;Choisissez : +      ; ou écartez&lt;/div&gt;&lt;/div&gt;&lt;br&gt;\
&lt;div style="display:inline;"&gt;&lt;div style="display:inline; font-size:18px;"&gt;cette carte pour dévoiler votre main&lt;/div&gt;&lt;/div&gt;&lt;br&gt;\
&lt;div style="display:inline;"&gt;&lt;div style="display:inline; font-size:18px;"&gt;pour +        par Trésor révélé&lt;/div&gt;&lt;/div&gt;&lt;br&gt;\
&lt;div style="display:inline;"&gt;&lt;div style="display:inline; font-size:18px;"&gt;de nom différent.&lt;/div&gt;&lt;/div&gt;&lt;br&gt;\
&lt;/div&gt;&lt;/div&gt;\
&lt;div class="card-text-coin-icon" style="transform:scale(0.18); top:40px; display: inline;left:140px;"&gt;\
&lt;div class="card-text-coin-text-container" style="display:inline;"&gt;\
&lt;div class="card-text-coin-text" style="color: black; display:inline; top:8px;"&gt;1&lt;/div&gt;&lt;/div&gt;&lt;/div&gt;\
&lt;div class="card-text-vp-icon-container" style="display:inline; transform:scale(0.18); top:90px; left:100px;"&gt;\
&lt;div class="card-text-vp-text-container"&gt;\
&lt;div class="card-text-vp-text" style="top:8px;"&gt;1&lt;/div&gt;&lt;/div&gt;\
&lt;div class="card-text-vp-icon"&gt;&lt;/div&gt;&lt;/div&gt;&lt;/div&gt;'</v>
      </c>
    </row>
    <row r="1904" spans="1:3" x14ac:dyDescent="0.25">
      <c r="A1904" t="str">
        <f>IF(AND(MOD(ROW(A1899)-1,3)=0,INDEX(artwork.xlsx!G:G,QUOTIENT(ROW(A1899)-1,3)+2)&lt;&gt;""),"/* "&amp;INDEX(artwork.xlsx!G:G,QUOTIENT(ROW(A1899)-1,3)+2)&amp;" */","  ")&amp;
IF(AND(INDEX(artwork.xlsx!F:F,QUOTIENT(ROW(A1899)-1,3)+2)&lt;&gt;""),"/* "&amp;INDEX(artwork.xlsx!F:F,QUOTIENT(ROW(A1899)-1,3)+2)&amp;" */","  ")&amp;IF(AND(ISERROR(MATCH("},",B1904:B$5003,0)), ISERROR(MATCH("    ];",$A$5:A1900,0))),"];","")</f>
        <v xml:space="preserve">  /* t */</v>
      </c>
      <c r="B1904" t="str">
        <f t="shared" si="66"/>
        <v>},</v>
      </c>
      <c r="C1904" s="18" t="str">
        <f>IF(AND(MOD(ROW(A1899)-1,3)=0, INDEX(artwork.xlsx!J:J,QUOTIENT(ROW(A1899)-1,3)+2)&lt;&gt;""),
     artwork.xlsx!$H$1&amp;": """ &amp;SUBSTITUTE(INDEX(artwork.xlsx!H:H,QUOTIENT(ROW(A1899)-1,3)+2)," ","") &amp;""",  " &amp;
     artwork.xlsx!$J$1&amp; ": """ &amp; INDEX(artwork.xlsx!J:J,QUOTIENT(ROW(A1899)-1,3)+2) &amp;""",  " &amp;
     artwork.xlsx!$L$1&amp; ": """ &amp; SUBSTITUTE(IF(LEFT(INDEX(artwork.xlsx!L:L,QUOTIENT(ROW(A1899)-1,3)+2),4)="http","",artwork.xlsx!$M$1) &amp; INDEX(artwork.xlsx!L:L,QUOTIENT(ROW(A1899)-1,3)+2),artwork.xlsx!$N$1,"") &amp; """,",
 IF(AND(MOD(ROW(A1899)-1,3)=1,INDEX(artwork.xlsx!J:J,QUOTIENT(ROW(A1899)-1,3)+2)&lt;&gt;""),
SUBSTITUTE(    artwork.xlsx!$K$1&amp;": '\\n" &amp;
SUBSTITUTE(SUBSTITUTE(SUBSTITUTE(SUBSTITUTE(SUBSTITUTE(INDEX(artwork.xlsx!K:K,QUOTIENT(ROW(A1899)-1,3)+2),"'","\'"),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IF(MOD(ROW(A1899)-1,3)=2,"","")))</f>
        <v/>
      </c>
    </row>
    <row r="1905" spans="1:3" x14ac:dyDescent="0.25">
      <c r="A1905" t="str">
        <f>IF(AND(MOD(ROW(A1900)-1,3)=0,INDEX(artwork.xlsx!G:G,QUOTIENT(ROW(A1900)-1,3)+2)&lt;&gt;""),"/* "&amp;INDEX(artwork.xlsx!G:G,QUOTIENT(ROW(A1900)-1,3)+2)&amp;" */","  ")&amp;
IF(AND(INDEX(artwork.xlsx!F:F,QUOTIENT(ROW(A1900)-1,3)+2)&lt;&gt;""),"/* "&amp;INDEX(artwork.xlsx!F:F,QUOTIENT(ROW(A1900)-1,3)+2)&amp;" */","  ")&amp;IF(AND(ISERROR(MATCH("},",B1905:B$5003,0)), ISERROR(MATCH("    ];",$A$5:A1901,0))),"];","")</f>
        <v xml:space="preserve">  /* t */</v>
      </c>
      <c r="B1905" t="str">
        <f t="shared" si="66"/>
        <v>{</v>
      </c>
      <c r="C1905" s="18" t="str">
        <f>IF(AND(MOD(ROW(A1900)-1,3)=0, INDEX(artwork.xlsx!J:J,QUOTIENT(ROW(A1900)-1,3)+2)&lt;&gt;""),
     artwork.xlsx!$H$1&amp;": """ &amp;SUBSTITUTE(INDEX(artwork.xlsx!H:H,QUOTIENT(ROW(A1900)-1,3)+2)," ","") &amp;""",  " &amp;
     artwork.xlsx!$J$1&amp; ": """ &amp; INDEX(artwork.xlsx!J:J,QUOTIENT(ROW(A1900)-1,3)+2) &amp;""",  " &amp;
     artwork.xlsx!$L$1&amp; ": """ &amp; SUBSTITUTE(IF(LEFT(INDEX(artwork.xlsx!L:L,QUOTIENT(ROW(A1900)-1,3)+2),4)="http","",artwork.xlsx!$M$1) &amp; INDEX(artwork.xlsx!L:L,QUOTIENT(ROW(A1900)-1,3)+2),artwork.xlsx!$N$1,"") &amp; """,",
 IF(AND(MOD(ROW(A1900)-1,3)=1,INDEX(artwork.xlsx!J:J,QUOTIENT(ROW(A1900)-1,3)+2)&lt;&gt;""),
SUBSTITUTE(    artwork.xlsx!$K$1&amp;": '\\n" &amp;
SUBSTITUTE(SUBSTITUTE(SUBSTITUTE(SUBSTITUTE(SUBSTITUTE(INDEX(artwork.xlsx!K:K,QUOTIENT(ROW(A1900)-1,3)+2),"'","\'"),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IF(MOD(ROW(A1900)-1,3)=2,"","")))</f>
        <v>id: "tiara",  frenchName: "Couronne de Mariée",  artwork: "http://wiki.dominionstrategy.com/images/b/b6/TiaraArt.jpg",</v>
      </c>
    </row>
    <row r="1906" spans="1:3" ht="135" x14ac:dyDescent="0.25">
      <c r="A1906" t="str">
        <f>IF(AND(MOD(ROW(A1901)-1,3)=0,INDEX(artwork.xlsx!G:G,QUOTIENT(ROW(A1901)-1,3)+2)&lt;&gt;""),"/* "&amp;INDEX(artwork.xlsx!G:G,QUOTIENT(ROW(A1901)-1,3)+2)&amp;" */","  ")&amp;
IF(AND(INDEX(artwork.xlsx!F:F,QUOTIENT(ROW(A1901)-1,3)+2)&lt;&gt;""),"/* "&amp;INDEX(artwork.xlsx!F:F,QUOTIENT(ROW(A1901)-1,3)+2)&amp;" */","  ")&amp;IF(AND(ISERROR(MATCH("},",B1906:B$5003,0)), ISERROR(MATCH("    ];",$A$5:A1905,0))),"];","")</f>
        <v xml:space="preserve">  /* t */</v>
      </c>
      <c r="B1906" t="str">
        <f t="shared" si="66"/>
        <v/>
      </c>
      <c r="C1906" s="18" t="str">
        <f>IF(AND(MOD(ROW(A1901)-1,3)=0, INDEX(artwork.xlsx!J:J,QUOTIENT(ROW(A1901)-1,3)+2)&lt;&gt;""),
     artwork.xlsx!$H$1&amp;": """ &amp;SUBSTITUTE(INDEX(artwork.xlsx!H:H,QUOTIENT(ROW(A1901)-1,3)+2)," ","") &amp;""",  " &amp;
     artwork.xlsx!$J$1&amp; ": """ &amp; INDEX(artwork.xlsx!J:J,QUOTIENT(ROW(A1901)-1,3)+2) &amp;""",  " &amp;
     artwork.xlsx!$L$1&amp; ": """ &amp; SUBSTITUTE(IF(LEFT(INDEX(artwork.xlsx!L:L,QUOTIENT(ROW(A1901)-1,3)+2),4)="http","",artwork.xlsx!$M$1) &amp; INDEX(artwork.xlsx!L:L,QUOTIENT(ROW(A1901)-1,3)+2),artwork.xlsx!$N$1,"") &amp; """,",
 IF(AND(MOD(ROW(A1901)-1,3)=1,INDEX(artwork.xlsx!J:J,QUOTIENT(ROW(A1901)-1,3)+2)&lt;&gt;""),
SUBSTITUTE(    artwork.xlsx!$K$1&amp;": '\\n" &amp;
SUBSTITUTE(SUBSTITUTE(SUBSTITUTE(SUBSTITUTE(SUBSTITUTE(INDEX(artwork.xlsx!K:K,QUOTIENT(ROW(A1901)-1,3)+2),"'","\'"),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IF(MOD(ROW(A1901)-1,3)=2,"","")))</f>
        <v>text_html: '\
&lt;div class="card-text" style="top:20px;"&gt;&lt;div style="position:relative; top:10px;"&gt;&lt;div style="line-height:26px;"&gt;\
&lt;div style="display:inline;"&gt;&lt;div style="display:inline; font-size:28px;"&gt;&lt;div style="display: inline; font-weight: bold;"&gt;+1 Achat&lt;/div&gt;&lt;/div&gt;&lt;/div&gt;&lt;br&gt;\
&lt;/div&gt;&lt;/div&gt;&lt;div style="position:relative; top:15px;"&gt;&lt;div style="line-height:16px; "&gt;\
&lt;div style="display:inline;"&gt;&lt;div style="display:inline; font-size:18px;"&gt;À ce tour, quand vous recevez&lt;/div&gt;&lt;/div&gt;&lt;br&gt;\
&lt;div style="display:inline;"&gt;&lt;div style="display:inline; font-size:18px;"&gt;une carte, vous pouvez la placer&lt;/div&gt;&lt;/div&gt;&lt;br&gt;\
&lt;div style="display:inline;"&gt;&lt;div style="display:inline; font-size:18px;"&gt;sur votre pioche. Vous pouvez jouer&lt;/div&gt;&lt;/div&gt;&lt;br&gt;\
&lt;div style="display:inline;"&gt;&lt;div style="display:inline; font-size:18px;"&gt;deux fois un Trésor de votre main.&lt;/div&gt;&lt;/div&gt;&lt;br&gt;\
&lt;/div&gt;&lt;/div&gt;&lt;/div&gt;'</v>
      </c>
    </row>
    <row r="1907" spans="1:3" x14ac:dyDescent="0.25">
      <c r="A1907" t="str">
        <f>IF(AND(MOD(ROW(A1902)-1,3)=0,INDEX(artwork.xlsx!G:G,QUOTIENT(ROW(A1902)-1,3)+2)&lt;&gt;""),"/* "&amp;INDEX(artwork.xlsx!G:G,QUOTIENT(ROW(A1902)-1,3)+2)&amp;" */","  ")&amp;
IF(AND(INDEX(artwork.xlsx!F:F,QUOTIENT(ROW(A1902)-1,3)+2)&lt;&gt;""),"/* "&amp;INDEX(artwork.xlsx!F:F,QUOTIENT(ROW(A1902)-1,3)+2)&amp;" */","  ")&amp;IF(AND(ISERROR(MATCH("},",B1907:B$5003,0)), ISERROR(MATCH("    ];",$A$5:A1903,0))),"];","")</f>
        <v xml:space="preserve">  /* t */</v>
      </c>
      <c r="B1907" t="str">
        <f t="shared" si="66"/>
        <v>},</v>
      </c>
      <c r="C1907" s="18" t="str">
        <f>IF(AND(MOD(ROW(A1902)-1,3)=0, INDEX(artwork.xlsx!J:J,QUOTIENT(ROW(A1902)-1,3)+2)&lt;&gt;""),
     artwork.xlsx!$H$1&amp;": """ &amp;SUBSTITUTE(INDEX(artwork.xlsx!H:H,QUOTIENT(ROW(A1902)-1,3)+2)," ","") &amp;""",  " &amp;
     artwork.xlsx!$J$1&amp; ": """ &amp; INDEX(artwork.xlsx!J:J,QUOTIENT(ROW(A1902)-1,3)+2) &amp;""",  " &amp;
     artwork.xlsx!$L$1&amp; ": """ &amp; SUBSTITUTE(IF(LEFT(INDEX(artwork.xlsx!L:L,QUOTIENT(ROW(A1902)-1,3)+2),4)="http","",artwork.xlsx!$M$1) &amp; INDEX(artwork.xlsx!L:L,QUOTIENT(ROW(A1902)-1,3)+2),artwork.xlsx!$N$1,"") &amp; """,",
 IF(AND(MOD(ROW(A1902)-1,3)=1,INDEX(artwork.xlsx!J:J,QUOTIENT(ROW(A1902)-1,3)+2)&lt;&gt;""),
SUBSTITUTE(    artwork.xlsx!$K$1&amp;": '\\n" &amp;
SUBSTITUTE(SUBSTITUTE(SUBSTITUTE(SUBSTITUTE(SUBSTITUTE(INDEX(artwork.xlsx!K:K,QUOTIENT(ROW(A1902)-1,3)+2),"'","\'"),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IF(MOD(ROW(A1902)-1,3)=2,"","")))</f>
        <v/>
      </c>
    </row>
    <row r="1908" spans="1:3" x14ac:dyDescent="0.25">
      <c r="A1908" t="str">
        <f>IF(AND(MOD(ROW(A1903)-1,3)=0,INDEX(artwork.xlsx!G:G,QUOTIENT(ROW(A1903)-1,3)+2)&lt;&gt;""),"/* "&amp;INDEX(artwork.xlsx!G:G,QUOTIENT(ROW(A1903)-1,3)+2)&amp;" */","  ")&amp;
IF(AND(INDEX(artwork.xlsx!F:F,QUOTIENT(ROW(A1903)-1,3)+2)&lt;&gt;""),"/* "&amp;INDEX(artwork.xlsx!F:F,QUOTIENT(ROW(A1903)-1,3)+2)&amp;" */","  ")&amp;IF(AND(ISERROR(MATCH("},",B1908:B$5003,0)), ISERROR(MATCH("    ];",$A$5:A1904,0))),"];","")</f>
        <v xml:space="preserve">    </v>
      </c>
      <c r="B1908" t="str">
        <f t="shared" si="66"/>
        <v>{</v>
      </c>
      <c r="C1908" s="18" t="str">
        <f>IF(AND(MOD(ROW(A1903)-1,3)=0, INDEX(artwork.xlsx!J:J,QUOTIENT(ROW(A1903)-1,3)+2)&lt;&gt;""),
     artwork.xlsx!$H$1&amp;": """ &amp;SUBSTITUTE(INDEX(artwork.xlsx!H:H,QUOTIENT(ROW(A1903)-1,3)+2)," ","") &amp;""",  " &amp;
     artwork.xlsx!$J$1&amp; ": """ &amp; INDEX(artwork.xlsx!J:J,QUOTIENT(ROW(A1903)-1,3)+2) &amp;""",  " &amp;
     artwork.xlsx!$L$1&amp; ": """ &amp; SUBSTITUTE(IF(LEFT(INDEX(artwork.xlsx!L:L,QUOTIENT(ROW(A1903)-1,3)+2),4)="http","",artwork.xlsx!$M$1) &amp; INDEX(artwork.xlsx!L:L,QUOTIENT(ROW(A1903)-1,3)+2),artwork.xlsx!$N$1,"") &amp; """,",
 IF(AND(MOD(ROW(A1903)-1,3)=1,INDEX(artwork.xlsx!J:J,QUOTIENT(ROW(A1903)-1,3)+2)&lt;&gt;""),
SUBSTITUTE(    artwork.xlsx!$K$1&amp;": '\\n" &amp;
SUBSTITUTE(SUBSTITUTE(SUBSTITUTE(SUBSTITUTE(SUBSTITUTE(INDEX(artwork.xlsx!K:K,QUOTIENT(ROW(A1903)-1,3)+2),"'","\'"),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IF(MOD(ROW(A1903)-1,3)=2,"","")))</f>
        <v>id: "charlatan",  frenchName: "Charlatane",  artwork: "http://wiki.dominionstrategy.com/images/0/0d/CharlatanArt.jpg",</v>
      </c>
    </row>
    <row r="1909" spans="1:3" ht="240" x14ac:dyDescent="0.25">
      <c r="A1909" t="str">
        <f>IF(AND(MOD(ROW(A1904)-1,3)=0,INDEX(artwork.xlsx!G:G,QUOTIENT(ROW(A1904)-1,3)+2)&lt;&gt;""),"/* "&amp;INDEX(artwork.xlsx!G:G,QUOTIENT(ROW(A1904)-1,3)+2)&amp;" */","  ")&amp;
IF(AND(INDEX(artwork.xlsx!F:F,QUOTIENT(ROW(A1904)-1,3)+2)&lt;&gt;""),"/* "&amp;INDEX(artwork.xlsx!F:F,QUOTIENT(ROW(A1904)-1,3)+2)&amp;" */","  ")&amp;IF(AND(ISERROR(MATCH("},",B1909:B$5003,0)), ISERROR(MATCH("    ];",$A$5:A1908,0))),"];","")</f>
        <v xml:space="preserve">    </v>
      </c>
      <c r="B1909" t="str">
        <f t="shared" si="66"/>
        <v/>
      </c>
      <c r="C1909" s="18" t="str">
        <f>IF(AND(MOD(ROW(A1904)-1,3)=0, INDEX(artwork.xlsx!J:J,QUOTIENT(ROW(A1904)-1,3)+2)&lt;&gt;""),
     artwork.xlsx!$H$1&amp;": """ &amp;SUBSTITUTE(INDEX(artwork.xlsx!H:H,QUOTIENT(ROW(A1904)-1,3)+2)," ","") &amp;""",  " &amp;
     artwork.xlsx!$J$1&amp; ": """ &amp; INDEX(artwork.xlsx!J:J,QUOTIENT(ROW(A1904)-1,3)+2) &amp;""",  " &amp;
     artwork.xlsx!$L$1&amp; ": """ &amp; SUBSTITUTE(IF(LEFT(INDEX(artwork.xlsx!L:L,QUOTIENT(ROW(A1904)-1,3)+2),4)="http","",artwork.xlsx!$M$1) &amp; INDEX(artwork.xlsx!L:L,QUOTIENT(ROW(A1904)-1,3)+2),artwork.xlsx!$N$1,"") &amp; """,",
 IF(AND(MOD(ROW(A1904)-1,3)=1,INDEX(artwork.xlsx!J:J,QUOTIENT(ROW(A1904)-1,3)+2)&lt;&gt;""),
SUBSTITUTE(    artwork.xlsx!$K$1&amp;": '\\n" &amp;
SUBSTITUTE(SUBSTITUTE(SUBSTITUTE(SUBSTITUTE(SUBSTITUTE(INDEX(artwork.xlsx!K:K,QUOTIENT(ROW(A1904)-1,3)+2),"'","\'"),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IF(MOD(ROW(A1904)-1,3)=2,"","")))</f>
        <v>text_html: '\
&lt;div class="card-text" style="top:25px;"&gt;&lt;div style="position:relative; top:0px;"&gt;&lt;div style="line-height:20px;"&gt;\
&lt;div style="display:inline;"&gt;&lt;div style="display:inline; font-size:20px;"&gt;+     &lt;/div&gt;&lt;/div&gt;&lt;br&gt;\
&lt;div style="display:inline;"&gt;&lt;div style="display:inline; font-size:20px;"&gt;Tous vos adversaires&lt;/div&gt;&lt;/div&gt;&lt;br&gt;\
&lt;div style="display:inline;"&gt;&lt;div style="display:inline; font-size:20px;"&gt;reçoivent une Malédiction&lt;/div&gt;&lt;/div&gt;&lt;br&gt;\
&lt;/div&gt;&lt;/div&gt;&lt;div class="horizontal-line" style="width:200px; height:3px; margin-top:05px;"&gt;&lt;/div&gt;&lt;div style="position:relative; top:05px;"&gt;&lt;div style="line-height:16px;"&gt;\
&lt;div style="display:inline;"&gt;&lt;div style="display:inline; font-size:20px;"&gt;Dans les parties utilisant&lt;/div&gt;&lt;/div&gt;&lt;br&gt;\
&lt;div style="display:inline;"&gt;&lt;div style="display:inline; font-size:20px;"&gt;cette carte, les Malédictions&lt;/div&gt;&lt;/div&gt;&lt;br&gt;\
&lt;div style="display:inline;"&gt;&lt;div style="display:inline; font-size:20px;"&gt;sont aussi un Trésor valant     .&lt;/div&gt;&lt;/div&gt;&lt;br&gt;\
&lt;/div&gt;&lt;/div&gt;\
&lt;div class="card-text-coin-icon" style="transform:scale(0.22); top:-03px; display: inline;left:140px;"&gt;\
&lt;div class="card-text-coin-text-container" style="display:inline;"&gt;\
&lt;div class="card-text-coin-text" style="color: black; display:inline; top:8px;"&gt;3&lt;/div&gt;&lt;/div&gt;&lt;/div&gt;\
&lt;div class="card-text-coin-icon" style="transform:scale(0.15); top:122px; display: inline;left:240px;"&gt;\
&lt;div class="card-text-coin-text-container" style="display:inline;"&gt;\
&lt;div class="card-text-coin-text" style="color: black; display:inline; top:8px;"&gt;1&lt;/div&gt;&lt;/div&gt;&lt;/div&gt;&lt;/div&gt;'</v>
      </c>
    </row>
    <row r="1910" spans="1:3" x14ac:dyDescent="0.25">
      <c r="A1910" t="str">
        <f>IF(AND(MOD(ROW(A1905)-1,3)=0,INDEX(artwork.xlsx!G:G,QUOTIENT(ROW(A1905)-1,3)+2)&lt;&gt;""),"/* "&amp;INDEX(artwork.xlsx!G:G,QUOTIENT(ROW(A1905)-1,3)+2)&amp;" */","  ")&amp;
IF(AND(INDEX(artwork.xlsx!F:F,QUOTIENT(ROW(A1905)-1,3)+2)&lt;&gt;""),"/* "&amp;INDEX(artwork.xlsx!F:F,QUOTIENT(ROW(A1905)-1,3)+2)&amp;" */","  ")&amp;IF(AND(ISERROR(MATCH("},",B1910:B$5003,0)), ISERROR(MATCH("    ];",$A$5:A1906,0))),"];","")</f>
        <v xml:space="preserve">    </v>
      </c>
      <c r="B1910" t="str">
        <f t="shared" si="66"/>
        <v>},</v>
      </c>
      <c r="C1910" s="18" t="str">
        <f>IF(AND(MOD(ROW(A1905)-1,3)=0, INDEX(artwork.xlsx!J:J,QUOTIENT(ROW(A1905)-1,3)+2)&lt;&gt;""),
     artwork.xlsx!$H$1&amp;": """ &amp;SUBSTITUTE(INDEX(artwork.xlsx!H:H,QUOTIENT(ROW(A1905)-1,3)+2)," ","") &amp;""",  " &amp;
     artwork.xlsx!$J$1&amp; ": """ &amp; INDEX(artwork.xlsx!J:J,QUOTIENT(ROW(A1905)-1,3)+2) &amp;""",  " &amp;
     artwork.xlsx!$L$1&amp; ": """ &amp; SUBSTITUTE(IF(LEFT(INDEX(artwork.xlsx!L:L,QUOTIENT(ROW(A1905)-1,3)+2),4)="http","",artwork.xlsx!$M$1) &amp; INDEX(artwork.xlsx!L:L,QUOTIENT(ROW(A1905)-1,3)+2),artwork.xlsx!$N$1,"") &amp; """,",
 IF(AND(MOD(ROW(A1905)-1,3)=1,INDEX(artwork.xlsx!J:J,QUOTIENT(ROW(A1905)-1,3)+2)&lt;&gt;""),
SUBSTITUTE(    artwork.xlsx!$K$1&amp;": '\\n" &amp;
SUBSTITUTE(SUBSTITUTE(SUBSTITUTE(SUBSTITUTE(SUBSTITUTE(INDEX(artwork.xlsx!K:K,QUOTIENT(ROW(A1905)-1,3)+2),"'","\'"),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IF(MOD(ROW(A1905)-1,3)=2,"","")))</f>
        <v/>
      </c>
    </row>
    <row r="1911" spans="1:3" x14ac:dyDescent="0.25">
      <c r="A1911" t="str">
        <f>IF(AND(MOD(ROW(A1906)-1,3)=0,INDEX(artwork.xlsx!G:G,QUOTIENT(ROW(A1906)-1,3)+2)&lt;&gt;""),"/* "&amp;INDEX(artwork.xlsx!G:G,QUOTIENT(ROW(A1906)-1,3)+2)&amp;" */","  ")&amp;
IF(AND(INDEX(artwork.xlsx!F:F,QUOTIENT(ROW(A1906)-1,3)+2)&lt;&gt;""),"/* "&amp;INDEX(artwork.xlsx!F:F,QUOTIENT(ROW(A1906)-1,3)+2)&amp;" */","  ")&amp;IF(AND(ISERROR(MATCH("},",B1911:B$5003,0)), ISERROR(MATCH("    ];",$A$5:A1907,0))),"];","")</f>
        <v xml:space="preserve">  /* t */</v>
      </c>
      <c r="B1911" t="str">
        <f t="shared" si="66"/>
        <v>{</v>
      </c>
      <c r="C1911" s="18" t="str">
        <f>IF(AND(MOD(ROW(A1906)-1,3)=0, INDEX(artwork.xlsx!J:J,QUOTIENT(ROW(A1906)-1,3)+2)&lt;&gt;""),
     artwork.xlsx!$H$1&amp;": """ &amp;SUBSTITUTE(INDEX(artwork.xlsx!H:H,QUOTIENT(ROW(A1906)-1,3)+2)," ","") &amp;""",  " &amp;
     artwork.xlsx!$J$1&amp; ": """ &amp; INDEX(artwork.xlsx!J:J,QUOTIENT(ROW(A1906)-1,3)+2) &amp;""",  " &amp;
     artwork.xlsx!$L$1&amp; ": """ &amp; SUBSTITUTE(IF(LEFT(INDEX(artwork.xlsx!L:L,QUOTIENT(ROW(A1906)-1,3)+2),4)="http","",artwork.xlsx!$M$1) &amp; INDEX(artwork.xlsx!L:L,QUOTIENT(ROW(A1906)-1,3)+2),artwork.xlsx!$N$1,"") &amp; """,",
 IF(AND(MOD(ROW(A1906)-1,3)=1,INDEX(artwork.xlsx!J:J,QUOTIENT(ROW(A1906)-1,3)+2)&lt;&gt;""),
SUBSTITUTE(    artwork.xlsx!$K$1&amp;": '\\n" &amp;
SUBSTITUTE(SUBSTITUTE(SUBSTITUTE(SUBSTITUTE(SUBSTITUTE(INDEX(artwork.xlsx!K:K,QUOTIENT(ROW(A1906)-1,3)+2),"'","\'"),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IF(MOD(ROW(A1906)-1,3)=2,"","")))</f>
        <v>id: "collection",  frenchName: "Collection",  artwork: "http://wiki.dominionstrategy.com/images/f/f6/CollectionArt.jpg",</v>
      </c>
    </row>
    <row r="1912" spans="1:3" ht="195" x14ac:dyDescent="0.25">
      <c r="A1912" t="str">
        <f>IF(AND(MOD(ROW(A1907)-1,3)=0,INDEX(artwork.xlsx!G:G,QUOTIENT(ROW(A1907)-1,3)+2)&lt;&gt;""),"/* "&amp;INDEX(artwork.xlsx!G:G,QUOTIENT(ROW(A1907)-1,3)+2)&amp;" */","  ")&amp;
IF(AND(INDEX(artwork.xlsx!F:F,QUOTIENT(ROW(A1907)-1,3)+2)&lt;&gt;""),"/* "&amp;INDEX(artwork.xlsx!F:F,QUOTIENT(ROW(A1907)-1,3)+2)&amp;" */","  ")&amp;IF(AND(ISERROR(MATCH("},",B1912:B$5003,0)), ISERROR(MATCH("    ];",$A$5:A1911,0))),"];","")</f>
        <v xml:space="preserve">  /* t */</v>
      </c>
      <c r="B1912" t="str">
        <f t="shared" si="66"/>
        <v/>
      </c>
      <c r="C1912" s="18" t="str">
        <f>IF(AND(MOD(ROW(A1907)-1,3)=0, INDEX(artwork.xlsx!J:J,QUOTIENT(ROW(A1907)-1,3)+2)&lt;&gt;""),
     artwork.xlsx!$H$1&amp;": """ &amp;SUBSTITUTE(INDEX(artwork.xlsx!H:H,QUOTIENT(ROW(A1907)-1,3)+2)," ","") &amp;""",  " &amp;
     artwork.xlsx!$J$1&amp; ": """ &amp; INDEX(artwork.xlsx!J:J,QUOTIENT(ROW(A1907)-1,3)+2) &amp;""",  " &amp;
     artwork.xlsx!$L$1&amp; ": """ &amp; SUBSTITUTE(IF(LEFT(INDEX(artwork.xlsx!L:L,QUOTIENT(ROW(A1907)-1,3)+2),4)="http","",artwork.xlsx!$M$1) &amp; INDEX(artwork.xlsx!L:L,QUOTIENT(ROW(A1907)-1,3)+2),artwork.xlsx!$N$1,"") &amp; """,",
 IF(AND(MOD(ROW(A1907)-1,3)=1,INDEX(artwork.xlsx!J:J,QUOTIENT(ROW(A1907)-1,3)+2)&lt;&gt;""),
SUBSTITUTE(    artwork.xlsx!$K$1&amp;": '\\n" &amp;
SUBSTITUTE(SUBSTITUTE(SUBSTITUTE(SUBSTITUTE(SUBSTITUTE(INDEX(artwork.xlsx!K:K,QUOTIENT(ROW(A1907)-1,3)+2),"'","\'"),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IF(MOD(ROW(A1907)-1,3)=2,"","")))</f>
        <v>text_html: '\
&lt;div class="card-text" style="top:20px;"&gt;&lt;div style="position:relative; top:60px;"&gt;&lt;div style="line-height:18px;"&gt;\
&lt;div style="display:inline;"&gt;&lt;div style="display:inline; font-size:20px;"&gt;&lt;div style="display: inline; font-size:26px; font-weight: bold;"&gt;+1 Achat&lt;/div&gt;&lt;/div&gt;&lt;/div&gt;&lt;br&gt;\
&lt;div style="display:inline;"&gt;&lt;div style="display:inline; font-size:20px;"&gt;À ce tour, quand vous recevez&lt;/div&gt;&lt;/div&gt;&lt;br&gt;\
&lt;div style="display:inline;"&gt;&lt;div style="display:inline; font-size:20px;"&gt;une carte Action, +    &lt;/div&gt;&lt;/div&gt;&lt;br&gt;\
&lt;/div&gt;&lt;/div&gt;\
&lt;div class="card-text-coin-icon" style="transform:scale(0.35); top:5px; display: inline;left:120px;"&gt;\
&lt;div class="card-text-coin-text-container" style="display:inline;"&gt;\
&lt;div class="card-text-coin-text" style="color: black; display:inline; top:8px;"&gt;2&lt;/div&gt;&lt;/div&gt;&lt;/div&gt;\
&lt;div class="card-text-vp-icon-container" style="display:inline; transform:scale(0.18); top:103px;left:220px;"&gt;\
&lt;div class="card-text-vp-text-container"&gt;\
&lt;div class="card-text-vp-text" style="top:8px;"&gt;1&lt;/div&gt;&lt;/div&gt;\
&lt;div class="card-text-vp-icon"&gt;&lt;/div&gt;&lt;/div&gt;&lt;/div&gt;'</v>
      </c>
    </row>
    <row r="1913" spans="1:3" x14ac:dyDescent="0.25">
      <c r="A1913" t="str">
        <f>IF(AND(MOD(ROW(A1908)-1,3)=0,INDEX(artwork.xlsx!G:G,QUOTIENT(ROW(A1908)-1,3)+2)&lt;&gt;""),"/* "&amp;INDEX(artwork.xlsx!G:G,QUOTIENT(ROW(A1908)-1,3)+2)&amp;" */","  ")&amp;
IF(AND(INDEX(artwork.xlsx!F:F,QUOTIENT(ROW(A1908)-1,3)+2)&lt;&gt;""),"/* "&amp;INDEX(artwork.xlsx!F:F,QUOTIENT(ROW(A1908)-1,3)+2)&amp;" */","  ")&amp;IF(AND(ISERROR(MATCH("},",B1913:B$5003,0)), ISERROR(MATCH("    ];",$A$5:A1909,0))),"];","")</f>
        <v xml:space="preserve">  /* t */</v>
      </c>
      <c r="B1913" t="str">
        <f t="shared" si="66"/>
        <v>},</v>
      </c>
      <c r="C1913" s="18" t="str">
        <f>IF(AND(MOD(ROW(A1908)-1,3)=0, INDEX(artwork.xlsx!J:J,QUOTIENT(ROW(A1908)-1,3)+2)&lt;&gt;""),
     artwork.xlsx!$H$1&amp;": """ &amp;SUBSTITUTE(INDEX(artwork.xlsx!H:H,QUOTIENT(ROW(A1908)-1,3)+2)," ","") &amp;""",  " &amp;
     artwork.xlsx!$J$1&amp; ": """ &amp; INDEX(artwork.xlsx!J:J,QUOTIENT(ROW(A1908)-1,3)+2) &amp;""",  " &amp;
     artwork.xlsx!$L$1&amp; ": """ &amp; SUBSTITUTE(IF(LEFT(INDEX(artwork.xlsx!L:L,QUOTIENT(ROW(A1908)-1,3)+2),4)="http","",artwork.xlsx!$M$1) &amp; INDEX(artwork.xlsx!L:L,QUOTIENT(ROW(A1908)-1,3)+2),artwork.xlsx!$N$1,"") &amp; """,",
 IF(AND(MOD(ROW(A1908)-1,3)=1,INDEX(artwork.xlsx!J:J,QUOTIENT(ROW(A1908)-1,3)+2)&lt;&gt;""),
SUBSTITUTE(    artwork.xlsx!$K$1&amp;": '\\n" &amp;
SUBSTITUTE(SUBSTITUTE(SUBSTITUTE(SUBSTITUTE(SUBSTITUTE(INDEX(artwork.xlsx!K:K,QUOTIENT(ROW(A1908)-1,3)+2),"'","\'"),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IF(MOD(ROW(A1908)-1,3)=2,"","")))</f>
        <v/>
      </c>
    </row>
    <row r="1914" spans="1:3" x14ac:dyDescent="0.25">
      <c r="A1914" t="str">
        <f>IF(AND(MOD(ROW(A1909)-1,3)=0,INDEX(artwork.xlsx!G:G,QUOTIENT(ROW(A1909)-1,3)+2)&lt;&gt;""),"/* "&amp;INDEX(artwork.xlsx!G:G,QUOTIENT(ROW(A1909)-1,3)+2)&amp;" */","  ")&amp;
IF(AND(INDEX(artwork.xlsx!F:F,QUOTIENT(ROW(A1909)-1,3)+2)&lt;&gt;""),"/* "&amp;INDEX(artwork.xlsx!F:F,QUOTIENT(ROW(A1909)-1,3)+2)&amp;" */","  ")&amp;IF(AND(ISERROR(MATCH("},",B1914:B$5003,0)), ISERROR(MATCH("    ];",$A$5:A1910,0))),"];","")</f>
        <v xml:space="preserve">  /* t */</v>
      </c>
      <c r="B1914" t="str">
        <f t="shared" si="66"/>
        <v>{</v>
      </c>
      <c r="C1914" s="18" t="str">
        <f>IF(AND(MOD(ROW(A1909)-1,3)=0, INDEX(artwork.xlsx!J:J,QUOTIENT(ROW(A1909)-1,3)+2)&lt;&gt;""),
     artwork.xlsx!$H$1&amp;": """ &amp;SUBSTITUTE(INDEX(artwork.xlsx!H:H,QUOTIENT(ROW(A1909)-1,3)+2)," ","") &amp;""",  " &amp;
     artwork.xlsx!$J$1&amp; ": """ &amp; INDEX(artwork.xlsx!J:J,QUOTIENT(ROW(A1909)-1,3)+2) &amp;""",  " &amp;
     artwork.xlsx!$L$1&amp; ": """ &amp; SUBSTITUTE(IF(LEFT(INDEX(artwork.xlsx!L:L,QUOTIENT(ROW(A1909)-1,3)+2),4)="http","",artwork.xlsx!$M$1) &amp; INDEX(artwork.xlsx!L:L,QUOTIENT(ROW(A1909)-1,3)+2),artwork.xlsx!$N$1,"") &amp; """,",
 IF(AND(MOD(ROW(A1909)-1,3)=1,INDEX(artwork.xlsx!J:J,QUOTIENT(ROW(A1909)-1,3)+2)&lt;&gt;""),
SUBSTITUTE(    artwork.xlsx!$K$1&amp;": '\\n" &amp;
SUBSTITUTE(SUBSTITUTE(SUBSTITUTE(SUBSTITUTE(SUBSTITUTE(INDEX(artwork.xlsx!K:K,QUOTIENT(ROW(A1909)-1,3)+2),"'","\'"),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IF(MOD(ROW(A1909)-1,3)=2,"","")))</f>
        <v>id: "crystalball",  frenchName: "Boule de Cristal",  artwork: "http://wiki.dominionstrategy.com/images/3/38/Crystal_BallArt.jpg",</v>
      </c>
    </row>
    <row r="1915" spans="1:3" ht="150" x14ac:dyDescent="0.25">
      <c r="A1915" t="str">
        <f>IF(AND(MOD(ROW(A1910)-1,3)=0,INDEX(artwork.xlsx!G:G,QUOTIENT(ROW(A1910)-1,3)+2)&lt;&gt;""),"/* "&amp;INDEX(artwork.xlsx!G:G,QUOTIENT(ROW(A1910)-1,3)+2)&amp;" */","  ")&amp;
IF(AND(INDEX(artwork.xlsx!F:F,QUOTIENT(ROW(A1910)-1,3)+2)&lt;&gt;""),"/* "&amp;INDEX(artwork.xlsx!F:F,QUOTIENT(ROW(A1910)-1,3)+2)&amp;" */","  ")&amp;IF(AND(ISERROR(MATCH("},",B1915:B$5003,0)), ISERROR(MATCH("    ];",$A$5:A1914,0))),"];","")</f>
        <v xml:space="preserve">  /* t */</v>
      </c>
      <c r="B1915" t="str">
        <f t="shared" si="66"/>
        <v/>
      </c>
      <c r="C1915" s="18" t="str">
        <f>IF(AND(MOD(ROW(A1910)-1,3)=0, INDEX(artwork.xlsx!J:J,QUOTIENT(ROW(A1910)-1,3)+2)&lt;&gt;""),
     artwork.xlsx!$H$1&amp;": """ &amp;SUBSTITUTE(INDEX(artwork.xlsx!H:H,QUOTIENT(ROW(A1910)-1,3)+2)," ","") &amp;""",  " &amp;
     artwork.xlsx!$J$1&amp; ": """ &amp; INDEX(artwork.xlsx!J:J,QUOTIENT(ROW(A1910)-1,3)+2) &amp;""",  " &amp;
     artwork.xlsx!$L$1&amp; ": """ &amp; SUBSTITUTE(IF(LEFT(INDEX(artwork.xlsx!L:L,QUOTIENT(ROW(A1910)-1,3)+2),4)="http","",artwork.xlsx!$M$1) &amp; INDEX(artwork.xlsx!L:L,QUOTIENT(ROW(A1910)-1,3)+2),artwork.xlsx!$N$1,"") &amp; """,",
 IF(AND(MOD(ROW(A1910)-1,3)=1,INDEX(artwork.xlsx!J:J,QUOTIENT(ROW(A1910)-1,3)+2)&lt;&gt;""),
SUBSTITUTE(    artwork.xlsx!$K$1&amp;": '\\n" &amp;
SUBSTITUTE(SUBSTITUTE(SUBSTITUTE(SUBSTITUTE(SUBSTITUTE(INDEX(artwork.xlsx!K:K,QUOTIENT(ROW(A1910)-1,3)+2),"'","\'"),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IF(MOD(ROW(A1910)-1,3)=2,"","")))</f>
        <v>text_html: '\
&lt;div class="card-text" style="top:20px;"&gt;&lt;div style="position:relative; top:50px;"&gt;&lt;div style="line-height:18px;"&gt;\
&lt;div style="display:inline;"&gt;&lt;div style="display:inline; font-size:20px;"&gt;Consultez la carte du haut de&lt;/div&gt;&lt;/div&gt;&lt;br&gt;\
&lt;div style="display:inline;"&gt;&lt;div style="display:inline; font-size:20px;"&gt;votre pioche. Vous pouvez&lt;/div&gt;&lt;/div&gt;&lt;br&gt;\
&lt;div style="display:inline;"&gt;&lt;div style="display:inline; font-size:20px;"&gt;l\'écarter, la défausser, ou, si c\'est&lt;/div&gt;&lt;/div&gt;&lt;br&gt;\
&lt;div style="display:inline;"&gt;&lt;div style="display:inline; font-size:20px;"&gt;une Action on un Trésor, la jouer&lt;/div&gt;&lt;/div&gt;&lt;br&gt;\
&lt;/div&gt;&lt;/div&gt;\
&lt;div class="card-text-coin-icon" style="transform:scale(0.35); top:00px; display: inline;left:120px;"&gt;\
&lt;div class="card-text-coin-text-container" style="display:inline;"&gt;\
&lt;div class="card-text-coin-text" style="color: black; display:inline; top:8px;"&gt;1&lt;/div&gt;&lt;/div&gt;&lt;/div&gt;&lt;/div&gt;'</v>
      </c>
    </row>
    <row r="1916" spans="1:3" x14ac:dyDescent="0.25">
      <c r="A1916" t="str">
        <f>IF(AND(MOD(ROW(A1911)-1,3)=0,INDEX(artwork.xlsx!G:G,QUOTIENT(ROW(A1911)-1,3)+2)&lt;&gt;""),"/* "&amp;INDEX(artwork.xlsx!G:G,QUOTIENT(ROW(A1911)-1,3)+2)&amp;" */","  ")&amp;
IF(AND(INDEX(artwork.xlsx!F:F,QUOTIENT(ROW(A1911)-1,3)+2)&lt;&gt;""),"/* "&amp;INDEX(artwork.xlsx!F:F,QUOTIENT(ROW(A1911)-1,3)+2)&amp;" */","  ")&amp;IF(AND(ISERROR(MATCH("},",B1916:B$5003,0)), ISERROR(MATCH("    ];",$A$5:A1912,0))),"];","")</f>
        <v xml:space="preserve">  /* t */</v>
      </c>
      <c r="B1916" t="str">
        <f t="shared" si="66"/>
        <v>},</v>
      </c>
      <c r="C1916" s="18" t="str">
        <f>IF(AND(MOD(ROW(A1911)-1,3)=0, INDEX(artwork.xlsx!J:J,QUOTIENT(ROW(A1911)-1,3)+2)&lt;&gt;""),
     artwork.xlsx!$H$1&amp;": """ &amp;SUBSTITUTE(INDEX(artwork.xlsx!H:H,QUOTIENT(ROW(A1911)-1,3)+2)," ","") &amp;""",  " &amp;
     artwork.xlsx!$J$1&amp; ": """ &amp; INDEX(artwork.xlsx!J:J,QUOTIENT(ROW(A1911)-1,3)+2) &amp;""",  " &amp;
     artwork.xlsx!$L$1&amp; ": """ &amp; SUBSTITUTE(IF(LEFT(INDEX(artwork.xlsx!L:L,QUOTIENT(ROW(A1911)-1,3)+2),4)="http","",artwork.xlsx!$M$1) &amp; INDEX(artwork.xlsx!L:L,QUOTIENT(ROW(A1911)-1,3)+2),artwork.xlsx!$N$1,"") &amp; """,",
 IF(AND(MOD(ROW(A1911)-1,3)=1,INDEX(artwork.xlsx!J:J,QUOTIENT(ROW(A1911)-1,3)+2)&lt;&gt;""),
SUBSTITUTE(    artwork.xlsx!$K$1&amp;": '\\n" &amp;
SUBSTITUTE(SUBSTITUTE(SUBSTITUTE(SUBSTITUTE(SUBSTITUTE(INDEX(artwork.xlsx!K:K,QUOTIENT(ROW(A1911)-1,3)+2),"'","\'"),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IF(MOD(ROW(A1911)-1,3)=2,"","")))</f>
        <v/>
      </c>
    </row>
    <row r="1917" spans="1:3" x14ac:dyDescent="0.25">
      <c r="A1917" t="str">
        <f>IF(AND(MOD(ROW(A1912)-1,3)=0,INDEX(artwork.xlsx!G:G,QUOTIENT(ROW(A1912)-1,3)+2)&lt;&gt;""),"/* "&amp;INDEX(artwork.xlsx!G:G,QUOTIENT(ROW(A1912)-1,3)+2)&amp;" */","  ")&amp;
IF(AND(INDEX(artwork.xlsx!F:F,QUOTIENT(ROW(A1912)-1,3)+2)&lt;&gt;""),"/* "&amp;INDEX(artwork.xlsx!F:F,QUOTIENT(ROW(A1912)-1,3)+2)&amp;" */","  ")&amp;IF(AND(ISERROR(MATCH("},",B1917:B$5003,0)), ISERROR(MATCH("    ];",$A$5:A1913,0))),"];","")</f>
        <v xml:space="preserve">    </v>
      </c>
      <c r="B1917" t="str">
        <f t="shared" si="66"/>
        <v>{</v>
      </c>
      <c r="C1917" s="18" t="str">
        <f>IF(AND(MOD(ROW(A1912)-1,3)=0, INDEX(artwork.xlsx!J:J,QUOTIENT(ROW(A1912)-1,3)+2)&lt;&gt;""),
     artwork.xlsx!$H$1&amp;": """ &amp;SUBSTITUTE(INDEX(artwork.xlsx!H:H,QUOTIENT(ROW(A1912)-1,3)+2)," ","") &amp;""",  " &amp;
     artwork.xlsx!$J$1&amp; ": """ &amp; INDEX(artwork.xlsx!J:J,QUOTIENT(ROW(A1912)-1,3)+2) &amp;""",  " &amp;
     artwork.xlsx!$L$1&amp; ": """ &amp; SUBSTITUTE(IF(LEFT(INDEX(artwork.xlsx!L:L,QUOTIENT(ROW(A1912)-1,3)+2),4)="http","",artwork.xlsx!$M$1) &amp; INDEX(artwork.xlsx!L:L,QUOTIENT(ROW(A1912)-1,3)+2),artwork.xlsx!$N$1,"") &amp; """,",
 IF(AND(MOD(ROW(A1912)-1,3)=1,INDEX(artwork.xlsx!J:J,QUOTIENT(ROW(A1912)-1,3)+2)&lt;&gt;""),
SUBSTITUTE(    artwork.xlsx!$K$1&amp;": '\\n" &amp;
SUBSTITUTE(SUBSTITUTE(SUBSTITUTE(SUBSTITUTE(SUBSTITUTE(INDEX(artwork.xlsx!K:K,QUOTIENT(ROW(A1912)-1,3)+2),"'","\'"),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IF(MOD(ROW(A1912)-1,3)=2,"","")))</f>
        <v>id: "magnate",  frenchName: "Magnat",  artwork: "http://wiki.dominionstrategy.com/images/4/4b/MagnateArt.jpg",</v>
      </c>
    </row>
    <row r="1918" spans="1:3" ht="90" x14ac:dyDescent="0.25">
      <c r="A1918" t="str">
        <f>IF(AND(MOD(ROW(A1913)-1,3)=0,INDEX(artwork.xlsx!G:G,QUOTIENT(ROW(A1913)-1,3)+2)&lt;&gt;""),"/* "&amp;INDEX(artwork.xlsx!G:G,QUOTIENT(ROW(A1913)-1,3)+2)&amp;" */","  ")&amp;
IF(AND(INDEX(artwork.xlsx!F:F,QUOTIENT(ROW(A1913)-1,3)+2)&lt;&gt;""),"/* "&amp;INDEX(artwork.xlsx!F:F,QUOTIENT(ROW(A1913)-1,3)+2)&amp;" */","  ")&amp;IF(AND(ISERROR(MATCH("},",B1918:B$5003,0)), ISERROR(MATCH("    ];",$A$5:A1917,0))),"];","")</f>
        <v xml:space="preserve">    </v>
      </c>
      <c r="B1918" t="str">
        <f t="shared" si="66"/>
        <v/>
      </c>
      <c r="C1918" s="18" t="str">
        <f>IF(AND(MOD(ROW(A1913)-1,3)=0, INDEX(artwork.xlsx!J:J,QUOTIENT(ROW(A1913)-1,3)+2)&lt;&gt;""),
     artwork.xlsx!$H$1&amp;": """ &amp;SUBSTITUTE(INDEX(artwork.xlsx!H:H,QUOTIENT(ROW(A1913)-1,3)+2)," ","") &amp;""",  " &amp;
     artwork.xlsx!$J$1&amp; ": """ &amp; INDEX(artwork.xlsx!J:J,QUOTIENT(ROW(A1913)-1,3)+2) &amp;""",  " &amp;
     artwork.xlsx!$L$1&amp; ": """ &amp; SUBSTITUTE(IF(LEFT(INDEX(artwork.xlsx!L:L,QUOTIENT(ROW(A1913)-1,3)+2),4)="http","",artwork.xlsx!$M$1) &amp; INDEX(artwork.xlsx!L:L,QUOTIENT(ROW(A1913)-1,3)+2),artwork.xlsx!$N$1,"") &amp; """,",
 IF(AND(MOD(ROW(A1913)-1,3)=1,INDEX(artwork.xlsx!J:J,QUOTIENT(ROW(A1913)-1,3)+2)&lt;&gt;""),
SUBSTITUTE(    artwork.xlsx!$K$1&amp;": '\\n" &amp;
SUBSTITUTE(SUBSTITUTE(SUBSTITUTE(SUBSTITUTE(SUBSTITUTE(INDEX(artwork.xlsx!K:K,QUOTIENT(ROW(A1913)-1,3)+2),"'","\'"),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IF(MOD(ROW(A1913)-1,3)=2,"","")))</f>
        <v>text_html: '\
&lt;div class="card-text" style="top:20px;"&gt;&lt;div style="position:relative; top:30px;"&gt;&lt;div style="line-height:22px;"&gt;\
&lt;div style="display:inline;"&gt;&lt;div style="display:inline; font-size:24px;"&gt;Dévoilez votre main.&lt;/div&gt;&lt;/div&gt;&lt;br&gt;\
&lt;div style="display:inline;"&gt;&lt;div style="display:inline; font-size:24px;"&gt;&lt;div style="display: inline; font-size:24px; font-weight: bold;"&gt;+ 1 Carte&lt;/div&gt;&lt;/div&gt;&lt;/div&gt;&lt;br&gt;\
&lt;div style="display:inline;"&gt;&lt;div style="display:inline; font-size:24px;"&gt;par Trésor dévoilé.&lt;/div&gt;&lt;/div&gt;&lt;br&gt;\
&lt;/div&gt;&lt;/div&gt;&lt;/div&gt;'</v>
      </c>
    </row>
    <row r="1919" spans="1:3" x14ac:dyDescent="0.25">
      <c r="A1919" t="str">
        <f>IF(AND(MOD(ROW(A1914)-1,3)=0,INDEX(artwork.xlsx!G:G,QUOTIENT(ROW(A1914)-1,3)+2)&lt;&gt;""),"/* "&amp;INDEX(artwork.xlsx!G:G,QUOTIENT(ROW(A1914)-1,3)+2)&amp;" */","  ")&amp;
IF(AND(INDEX(artwork.xlsx!F:F,QUOTIENT(ROW(A1914)-1,3)+2)&lt;&gt;""),"/* "&amp;INDEX(artwork.xlsx!F:F,QUOTIENT(ROW(A1914)-1,3)+2)&amp;" */","  ")&amp;IF(AND(ISERROR(MATCH("},",B1919:B$5003,0)), ISERROR(MATCH("    ];",$A$5:A1915,0))),"];","")</f>
        <v xml:space="preserve">    </v>
      </c>
      <c r="B1919" t="str">
        <f t="shared" si="66"/>
        <v>},</v>
      </c>
      <c r="C1919" s="18" t="str">
        <f>IF(AND(MOD(ROW(A1914)-1,3)=0, INDEX(artwork.xlsx!J:J,QUOTIENT(ROW(A1914)-1,3)+2)&lt;&gt;""),
     artwork.xlsx!$H$1&amp;": """ &amp;SUBSTITUTE(INDEX(artwork.xlsx!H:H,QUOTIENT(ROW(A1914)-1,3)+2)," ","") &amp;""",  " &amp;
     artwork.xlsx!$J$1&amp; ": """ &amp; INDEX(artwork.xlsx!J:J,QUOTIENT(ROW(A1914)-1,3)+2) &amp;""",  " &amp;
     artwork.xlsx!$L$1&amp; ": """ &amp; SUBSTITUTE(IF(LEFT(INDEX(artwork.xlsx!L:L,QUOTIENT(ROW(A1914)-1,3)+2),4)="http","",artwork.xlsx!$M$1) &amp; INDEX(artwork.xlsx!L:L,QUOTIENT(ROW(A1914)-1,3)+2),artwork.xlsx!$N$1,"") &amp; """,",
 IF(AND(MOD(ROW(A1914)-1,3)=1,INDEX(artwork.xlsx!J:J,QUOTIENT(ROW(A1914)-1,3)+2)&lt;&gt;""),
SUBSTITUTE(    artwork.xlsx!$K$1&amp;": '\\n" &amp;
SUBSTITUTE(SUBSTITUTE(SUBSTITUTE(SUBSTITUTE(SUBSTITUTE(INDEX(artwork.xlsx!K:K,QUOTIENT(ROW(A1914)-1,3)+2),"'","\'"),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IF(MOD(ROW(A1914)-1,3)=2,"","")))</f>
        <v/>
      </c>
    </row>
    <row r="1920" spans="1:3" x14ac:dyDescent="0.25">
      <c r="A1920" t="str">
        <f>IF(AND(MOD(ROW(A1915)-1,3)=0,INDEX(artwork.xlsx!G:G,QUOTIENT(ROW(A1915)-1,3)+2)&lt;&gt;""),"/* "&amp;INDEX(artwork.xlsx!G:G,QUOTIENT(ROW(A1915)-1,3)+2)&amp;" */","  ")&amp;
IF(AND(INDEX(artwork.xlsx!F:F,QUOTIENT(ROW(A1915)-1,3)+2)&lt;&gt;""),"/* "&amp;INDEX(artwork.xlsx!F:F,QUOTIENT(ROW(A1915)-1,3)+2)&amp;" */","  ")&amp;IF(AND(ISERROR(MATCH("},",B1920:B$5003,0)), ISERROR(MATCH("    ];",$A$5:A1916,0))),"];","")</f>
        <v xml:space="preserve">  /* t */</v>
      </c>
      <c r="B1920" t="str">
        <f t="shared" si="66"/>
        <v>{</v>
      </c>
      <c r="C1920" s="18" t="str">
        <f>IF(AND(MOD(ROW(A1915)-1,3)=0, INDEX(artwork.xlsx!J:J,QUOTIENT(ROW(A1915)-1,3)+2)&lt;&gt;""),
     artwork.xlsx!$H$1&amp;": """ &amp;SUBSTITUTE(INDEX(artwork.xlsx!H:H,QUOTIENT(ROW(A1915)-1,3)+2)," ","") &amp;""",  " &amp;
     artwork.xlsx!$J$1&amp; ": """ &amp; INDEX(artwork.xlsx!J:J,QUOTIENT(ROW(A1915)-1,3)+2) &amp;""",  " &amp;
     artwork.xlsx!$L$1&amp; ": """ &amp; SUBSTITUTE(IF(LEFT(INDEX(artwork.xlsx!L:L,QUOTIENT(ROW(A1915)-1,3)+2),4)="http","",artwork.xlsx!$M$1) &amp; INDEX(artwork.xlsx!L:L,QUOTIENT(ROW(A1915)-1,3)+2),artwork.xlsx!$N$1,"") &amp; """,",
 IF(AND(MOD(ROW(A1915)-1,3)=1,INDEX(artwork.xlsx!J:J,QUOTIENT(ROW(A1915)-1,3)+2)&lt;&gt;""),
SUBSTITUTE(    artwork.xlsx!$K$1&amp;": '\\n" &amp;
SUBSTITUTE(SUBSTITUTE(SUBSTITUTE(SUBSTITUTE(SUBSTITUTE(INDEX(artwork.xlsx!K:K,QUOTIENT(ROW(A1915)-1,3)+2),"'","\'"),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IF(MOD(ROW(A1915)-1,3)=2,"","")))</f>
        <v>id: "warchest",  frenchName: "Trésor de Guerre",  artwork: "http://wiki.dominionstrategy.com/images/0/09/War_ChestArt.jpg",</v>
      </c>
    </row>
    <row r="1921" spans="1:3" ht="165" x14ac:dyDescent="0.25">
      <c r="A1921" t="str">
        <f>IF(AND(MOD(ROW(A1916)-1,3)=0,INDEX(artwork.xlsx!G:G,QUOTIENT(ROW(A1916)-1,3)+2)&lt;&gt;""),"/* "&amp;INDEX(artwork.xlsx!G:G,QUOTIENT(ROW(A1916)-1,3)+2)&amp;" */","  ")&amp;
IF(AND(INDEX(artwork.xlsx!F:F,QUOTIENT(ROW(A1916)-1,3)+2)&lt;&gt;""),"/* "&amp;INDEX(artwork.xlsx!F:F,QUOTIENT(ROW(A1916)-1,3)+2)&amp;" */","  ")&amp;IF(AND(ISERROR(MATCH("},",B1921:B$5003,0)), ISERROR(MATCH("    ];",$A$5:A1920,0))),"];","")</f>
        <v xml:space="preserve">  /* t */</v>
      </c>
      <c r="B1921" t="str">
        <f t="shared" si="66"/>
        <v/>
      </c>
      <c r="C1921" s="18" t="str">
        <f>IF(AND(MOD(ROW(A1916)-1,3)=0, INDEX(artwork.xlsx!J:J,QUOTIENT(ROW(A1916)-1,3)+2)&lt;&gt;""),
     artwork.xlsx!$H$1&amp;": """ &amp;SUBSTITUTE(INDEX(artwork.xlsx!H:H,QUOTIENT(ROW(A1916)-1,3)+2)," ","") &amp;""",  " &amp;
     artwork.xlsx!$J$1&amp; ": """ &amp; INDEX(artwork.xlsx!J:J,QUOTIENT(ROW(A1916)-1,3)+2) &amp;""",  " &amp;
     artwork.xlsx!$L$1&amp; ": """ &amp; SUBSTITUTE(IF(LEFT(INDEX(artwork.xlsx!L:L,QUOTIENT(ROW(A1916)-1,3)+2),4)="http","",artwork.xlsx!$M$1) &amp; INDEX(artwork.xlsx!L:L,QUOTIENT(ROW(A1916)-1,3)+2),artwork.xlsx!$N$1,"") &amp; """,",
 IF(AND(MOD(ROW(A1916)-1,3)=1,INDEX(artwork.xlsx!J:J,QUOTIENT(ROW(A1916)-1,3)+2)&lt;&gt;""),
SUBSTITUTE(    artwork.xlsx!$K$1&amp;": '\\n" &amp;
SUBSTITUTE(SUBSTITUTE(SUBSTITUTE(SUBSTITUTE(SUBSTITUTE(INDEX(artwork.xlsx!K:K,QUOTIENT(ROW(A1916)-1,3)+2),"'","\'"),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IF(MOD(ROW(A1916)-1,3)=2,"","")))</f>
        <v>text_html: '\
&lt;div class="card-text" style="top:20px;"&gt;&lt;div style="position:relative; top:10px;"&gt;&lt;div style="line-height:19px;"&gt;\
&lt;div style="display:inline;"&gt;&lt;div style="display:inline; font-size:20px;"&gt;Le joueur à votre gauche nomme&lt;/div&gt;&lt;/div&gt;&lt;br&gt;\
&lt;div style="display:inline;"&gt;&lt;div style="display:inline; font-size:20px;"&gt;une carte. Recevez une carte&lt;/div&gt;&lt;/div&gt;&lt;br&gt;\
&lt;div style="display:inline;"&gt;&lt;div style="display:inline; font-size:20px;"&gt;coûtant jusqu\'à      qui&lt;/div&gt;&lt;/div&gt;&lt;br&gt;\
&lt;div style="display:inline;"&gt;&lt;div style="display:inline; font-size:20px;"&gt;n\'a pas été nommée à ce tour&lt;/div&gt;&lt;/div&gt;&lt;br&gt;\
&lt;div style="display:inline;"&gt;&lt;div style="display:inline; font-size:20px;"&gt;pour les Trésors de guerre.&lt;/div&gt;&lt;/div&gt;&lt;br&gt;\
&lt;/div&gt;\
&lt;div class="card-text-coin-icon" style="transform:scale(0.15); top:50px; display: inline;left:180px;"&gt;\
&lt;div class="card-text-coin-text-container" style="display:inline;"&gt;\
&lt;div class="card-text-coin-text" style="color: black; display:inline; top:8px;"&gt;5&lt;/div&gt;&lt;/div&gt;&lt;/div&gt;&lt;/div&gt;&lt;/div&gt;'</v>
      </c>
    </row>
    <row r="1922" spans="1:3" x14ac:dyDescent="0.25">
      <c r="A1922" t="str">
        <f>IF(AND(MOD(ROW(A1917)-1,3)=0,INDEX(artwork.xlsx!G:G,QUOTIENT(ROW(A1917)-1,3)+2)&lt;&gt;""),"/* "&amp;INDEX(artwork.xlsx!G:G,QUOTIENT(ROW(A1917)-1,3)+2)&amp;" */","  ")&amp;
IF(AND(INDEX(artwork.xlsx!F:F,QUOTIENT(ROW(A1917)-1,3)+2)&lt;&gt;""),"/* "&amp;INDEX(artwork.xlsx!F:F,QUOTIENT(ROW(A1917)-1,3)+2)&amp;" */","  ")&amp;IF(AND(ISERROR(MATCH("},",B1922:B$5003,0)), ISERROR(MATCH("    ];",$A$5:A1918,0))),"];","")</f>
        <v xml:space="preserve">  /* t */</v>
      </c>
      <c r="B1922" t="str">
        <f t="shared" si="66"/>
        <v>},</v>
      </c>
      <c r="C1922" s="18" t="str">
        <f>IF(AND(MOD(ROW(A1917)-1,3)=0, INDEX(artwork.xlsx!J:J,QUOTIENT(ROW(A1917)-1,3)+2)&lt;&gt;""),
     artwork.xlsx!$H$1&amp;": """ &amp;SUBSTITUTE(INDEX(artwork.xlsx!H:H,QUOTIENT(ROW(A1917)-1,3)+2)," ","") &amp;""",  " &amp;
     artwork.xlsx!$J$1&amp; ": """ &amp; INDEX(artwork.xlsx!J:J,QUOTIENT(ROW(A1917)-1,3)+2) &amp;""",  " &amp;
     artwork.xlsx!$L$1&amp; ": """ &amp; SUBSTITUTE(IF(LEFT(INDEX(artwork.xlsx!L:L,QUOTIENT(ROW(A1917)-1,3)+2),4)="http","",artwork.xlsx!$M$1) &amp; INDEX(artwork.xlsx!L:L,QUOTIENT(ROW(A1917)-1,3)+2),artwork.xlsx!$N$1,"") &amp; """,",
 IF(AND(MOD(ROW(A1917)-1,3)=1,INDEX(artwork.xlsx!J:J,QUOTIENT(ROW(A1917)-1,3)+2)&lt;&gt;""),
SUBSTITUTE(    artwork.xlsx!$K$1&amp;": '\\n" &amp;
SUBSTITUTE(SUBSTITUTE(SUBSTITUTE(SUBSTITUTE(SUBSTITUTE(INDEX(artwork.xlsx!K:K,QUOTIENT(ROW(A1917)-1,3)+2),"'","\'"),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IF(MOD(ROW(A1917)-1,3)=2,"","")))</f>
        <v/>
      </c>
    </row>
    <row r="1923" spans="1:3" x14ac:dyDescent="0.25">
      <c r="A1923" t="str">
        <f>IF(AND(MOD(ROW(A1918)-1,3)=0,INDEX(artwork.xlsx!G:G,QUOTIENT(ROW(A1918)-1,3)+2)&lt;&gt;""),"/* "&amp;INDEX(artwork.xlsx!G:G,QUOTIENT(ROW(A1918)-1,3)+2)&amp;" */","  ")&amp;
IF(AND(INDEX(artwork.xlsx!F:F,QUOTIENT(ROW(A1918)-1,3)+2)&lt;&gt;""),"/* "&amp;INDEX(artwork.xlsx!F:F,QUOTIENT(ROW(A1918)-1,3)+2)&amp;" */","  ")&amp;IF(AND(ISERROR(MATCH("},",B1923:B$5003,0)), ISERROR(MATCH("    ];",$A$5:A1919,0))),"];","")</f>
        <v xml:space="preserve">/* Hinterlands2 */  </v>
      </c>
      <c r="B1923" t="str">
        <f t="shared" si="66"/>
        <v>{</v>
      </c>
      <c r="C1923" s="18" t="str">
        <f>IF(AND(MOD(ROW(A1918)-1,3)=0, INDEX(artwork.xlsx!J:J,QUOTIENT(ROW(A1918)-1,3)+2)&lt;&gt;""),
     artwork.xlsx!$H$1&amp;": """ &amp;SUBSTITUTE(INDEX(artwork.xlsx!H:H,QUOTIENT(ROW(A1918)-1,3)+2)," ","") &amp;""",  " &amp;
     artwork.xlsx!$J$1&amp; ": """ &amp; INDEX(artwork.xlsx!J:J,QUOTIENT(ROW(A1918)-1,3)+2) &amp;""",  " &amp;
     artwork.xlsx!$L$1&amp; ": """ &amp; SUBSTITUTE(IF(LEFT(INDEX(artwork.xlsx!L:L,QUOTIENT(ROW(A1918)-1,3)+2),4)="http","",artwork.xlsx!$M$1) &amp; INDEX(artwork.xlsx!L:L,QUOTIENT(ROW(A1918)-1,3)+2),artwork.xlsx!$N$1,"") &amp; """,",
 IF(AND(MOD(ROW(A1918)-1,3)=1,INDEX(artwork.xlsx!J:J,QUOTIENT(ROW(A1918)-1,3)+2)&lt;&gt;""),
SUBSTITUTE(    artwork.xlsx!$K$1&amp;": '\\n" &amp;
SUBSTITUTE(SUBSTITUTE(SUBSTITUTE(SUBSTITUTE(SUBSTITUTE(INDEX(artwork.xlsx!K:K,QUOTIENT(ROW(A1918)-1,3)+2),"'","\'"),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IF(MOD(ROW(A1918)-1,3)=2,"","")))</f>
        <v>id: "trail",  frenchName: "Sentier",  artwork: "http://wiki.dominionstrategy.com/images/a/a3/TrailArt.jpg",</v>
      </c>
    </row>
    <row r="1924" spans="1:3" ht="150" x14ac:dyDescent="0.25">
      <c r="A1924" t="str">
        <f>IF(AND(MOD(ROW(A1919)-1,3)=0,INDEX(artwork.xlsx!G:G,QUOTIENT(ROW(A1919)-1,3)+2)&lt;&gt;""),"/* "&amp;INDEX(artwork.xlsx!G:G,QUOTIENT(ROW(A1919)-1,3)+2)&amp;" */","  ")&amp;
IF(AND(INDEX(artwork.xlsx!F:F,QUOTIENT(ROW(A1919)-1,3)+2)&lt;&gt;""),"/* "&amp;INDEX(artwork.xlsx!F:F,QUOTIENT(ROW(A1919)-1,3)+2)&amp;" */","  ")&amp;IF(AND(ISERROR(MATCH("},",B1924:B$5003,0)), ISERROR(MATCH("    ];",$A$5:A1923,0))),"];","")</f>
        <v xml:space="preserve">    </v>
      </c>
      <c r="B1924" t="str">
        <f t="shared" si="66"/>
        <v/>
      </c>
      <c r="C1924" s="18" t="str">
        <f>IF(AND(MOD(ROW(A1919)-1,3)=0, INDEX(artwork.xlsx!J:J,QUOTIENT(ROW(A1919)-1,3)+2)&lt;&gt;""),
     artwork.xlsx!$H$1&amp;": """ &amp;SUBSTITUTE(INDEX(artwork.xlsx!H:H,QUOTIENT(ROW(A1919)-1,3)+2)," ","") &amp;""",  " &amp;
     artwork.xlsx!$J$1&amp; ": """ &amp; INDEX(artwork.xlsx!J:J,QUOTIENT(ROW(A1919)-1,3)+2) &amp;""",  " &amp;
     artwork.xlsx!$L$1&amp; ": """ &amp; SUBSTITUTE(IF(LEFT(INDEX(artwork.xlsx!L:L,QUOTIENT(ROW(A1919)-1,3)+2),4)="http","",artwork.xlsx!$M$1) &amp; INDEX(artwork.xlsx!L:L,QUOTIENT(ROW(A1919)-1,3)+2),artwork.xlsx!$N$1,"") &amp; """,",
 IF(AND(MOD(ROW(A1919)-1,3)=1,INDEX(artwork.xlsx!J:J,QUOTIENT(ROW(A1919)-1,3)+2)&lt;&gt;""),
SUBSTITUTE(    artwork.xlsx!$K$1&amp;": '\\n" &amp;
SUBSTITUTE(SUBSTITUTE(SUBSTITUTE(SUBSTITUTE(SUBSTITUTE(INDEX(artwork.xlsx!K:K,QUOTIENT(ROW(A1919)-1,3)+2),"'","\'"),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IF(MOD(ROW(A1919)-1,3)=2,"","")))</f>
        <v>text_html: '\
&lt;div class="card-text" style="top:10px;"&gt;&lt;div style="position:relative; top:5px;"&gt;&lt;div style="line-height:28px;"&gt;\
&lt;div style="display:inline;"&gt;&lt;div style="display:inline; font-weight: bold; font-size:28px;"&gt;+1 Carte&lt;/div&gt;&lt;/div&gt;&lt;br&gt;\
&lt;div style="display:inline;"&gt;&lt;div style="display:inline; font-weight: bold; font-size:28px;"&gt;+1 Action&lt;/div&gt;&lt;/div&gt;&lt;br&gt;\
&lt;/div&gt;&lt;/div&gt;&lt;div class="horizontal-line" style="width:200px; height:3px; margin-top:15px;"&gt;&lt;/div&gt;&lt;div style="position:relative; top:5px;"&gt;&lt;div style="line-height:16px;"&gt;\
&lt;div style="display:inline;"&gt;&lt;div style="display:inline; font-size:18px;"&gt;Quand vous recevez, écartez,&lt;/div&gt;&lt;/div&gt;&lt;br&gt;\
&lt;div style="display:inline;"&gt;&lt;div style="display:inline; font-size:18px;"&gt;ou défaussez cette carte en&lt;/div&gt;&lt;/div&gt;&lt;br&gt;\
&lt;div style="display:inline;"&gt;&lt;div style="display:inline; font-size:18px;"&gt;dehors de la phase Ajustement,&lt;/div&gt;&lt;/div&gt;&lt;br&gt;\
&lt;div style="display:inline;"&gt;&lt;div style="display:inline; font-size:18px;"&gt;vous pouvez la jouer.&lt;/div&gt;&lt;/div&gt;&lt;br&gt;\
&lt;/div&gt;&lt;/div&gt;&lt;/div&gt;'</v>
      </c>
    </row>
    <row r="1925" spans="1:3" x14ac:dyDescent="0.25">
      <c r="A1925" t="str">
        <f>IF(AND(MOD(ROW(A1920)-1,3)=0,INDEX(artwork.xlsx!G:G,QUOTIENT(ROW(A1920)-1,3)+2)&lt;&gt;""),"/* "&amp;INDEX(artwork.xlsx!G:G,QUOTIENT(ROW(A1920)-1,3)+2)&amp;" */","  ")&amp;
IF(AND(INDEX(artwork.xlsx!F:F,QUOTIENT(ROW(A1920)-1,3)+2)&lt;&gt;""),"/* "&amp;INDEX(artwork.xlsx!F:F,QUOTIENT(ROW(A1920)-1,3)+2)&amp;" */","  ")&amp;IF(AND(ISERROR(MATCH("},",B1925:B$5003,0)), ISERROR(MATCH("    ];",$A$5:A1921,0))),"];","")</f>
        <v xml:space="preserve">    </v>
      </c>
      <c r="B1925" t="str">
        <f t="shared" si="66"/>
        <v>},</v>
      </c>
      <c r="C1925" s="18" t="str">
        <f>IF(AND(MOD(ROW(A1920)-1,3)=0, INDEX(artwork.xlsx!J:J,QUOTIENT(ROW(A1920)-1,3)+2)&lt;&gt;""),
     artwork.xlsx!$H$1&amp;": """ &amp;SUBSTITUTE(INDEX(artwork.xlsx!H:H,QUOTIENT(ROW(A1920)-1,3)+2)," ","") &amp;""",  " &amp;
     artwork.xlsx!$J$1&amp; ": """ &amp; INDEX(artwork.xlsx!J:J,QUOTIENT(ROW(A1920)-1,3)+2) &amp;""",  " &amp;
     artwork.xlsx!$L$1&amp; ": """ &amp; SUBSTITUTE(IF(LEFT(INDEX(artwork.xlsx!L:L,QUOTIENT(ROW(A1920)-1,3)+2),4)="http","",artwork.xlsx!$M$1) &amp; INDEX(artwork.xlsx!L:L,QUOTIENT(ROW(A1920)-1,3)+2),artwork.xlsx!$N$1,"") &amp; """,",
 IF(AND(MOD(ROW(A1920)-1,3)=1,INDEX(artwork.xlsx!J:J,QUOTIENT(ROW(A1920)-1,3)+2)&lt;&gt;""),
SUBSTITUTE(    artwork.xlsx!$K$1&amp;": '\\n" &amp;
SUBSTITUTE(SUBSTITUTE(SUBSTITUTE(SUBSTITUTE(SUBSTITUTE(INDEX(artwork.xlsx!K:K,QUOTIENT(ROW(A1920)-1,3)+2),"'","\'"),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IF(MOD(ROW(A1920)-1,3)=2,"","")))</f>
        <v/>
      </c>
    </row>
    <row r="1926" spans="1:3" x14ac:dyDescent="0.25">
      <c r="A1926" t="str">
        <f>IF(AND(MOD(ROW(A1921)-1,3)=0,INDEX(artwork.xlsx!G:G,QUOTIENT(ROW(A1921)-1,3)+2)&lt;&gt;""),"/* "&amp;INDEX(artwork.xlsx!G:G,QUOTIENT(ROW(A1921)-1,3)+2)&amp;" */","  ")&amp;
IF(AND(INDEX(artwork.xlsx!F:F,QUOTIENT(ROW(A1921)-1,3)+2)&lt;&gt;""),"/* "&amp;INDEX(artwork.xlsx!F:F,QUOTIENT(ROW(A1921)-1,3)+2)&amp;" */","  ")&amp;IF(AND(ISERROR(MATCH("},",B1926:B$5003,0)), ISERROR(MATCH("    ];",$A$5:A1922,0))),"];","")</f>
        <v xml:space="preserve">    </v>
      </c>
      <c r="B1926" t="str">
        <f t="shared" si="66"/>
        <v>{</v>
      </c>
      <c r="C1926" s="18" t="str">
        <f>IF(AND(MOD(ROW(A1921)-1,3)=0, INDEX(artwork.xlsx!J:J,QUOTIENT(ROW(A1921)-1,3)+2)&lt;&gt;""),
     artwork.xlsx!$H$1&amp;": """ &amp;SUBSTITUTE(INDEX(artwork.xlsx!H:H,QUOTIENT(ROW(A1921)-1,3)+2)," ","") &amp;""",  " &amp;
     artwork.xlsx!$J$1&amp; ": """ &amp; INDEX(artwork.xlsx!J:J,QUOTIENT(ROW(A1921)-1,3)+2) &amp;""",  " &amp;
     artwork.xlsx!$L$1&amp; ": """ &amp; SUBSTITUTE(IF(LEFT(INDEX(artwork.xlsx!L:L,QUOTIENT(ROW(A1921)-1,3)+2),4)="http","",artwork.xlsx!$M$1) &amp; INDEX(artwork.xlsx!L:L,QUOTIENT(ROW(A1921)-1,3)+2),artwork.xlsx!$N$1,"") &amp; """,",
 IF(AND(MOD(ROW(A1921)-1,3)=1,INDEX(artwork.xlsx!J:J,QUOTIENT(ROW(A1921)-1,3)+2)&lt;&gt;""),
SUBSTITUTE(    artwork.xlsx!$K$1&amp;": '\\n" &amp;
SUBSTITUTE(SUBSTITUTE(SUBSTITUTE(SUBSTITUTE(SUBSTITUTE(INDEX(artwork.xlsx!K:K,QUOTIENT(ROW(A1921)-1,3)+2),"'","\'"),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IF(MOD(ROW(A1921)-1,3)=2,"","")))</f>
        <v>id: "weaver",  frenchName: "Tissserande",  artwork: "http://wiki.dominionstrategy.com/images/b/b3/WeaverArt.jpg",</v>
      </c>
    </row>
    <row r="1927" spans="1:3" ht="180" x14ac:dyDescent="0.25">
      <c r="A1927" t="str">
        <f>IF(AND(MOD(ROW(A1922)-1,3)=0,INDEX(artwork.xlsx!G:G,QUOTIENT(ROW(A1922)-1,3)+2)&lt;&gt;""),"/* "&amp;INDEX(artwork.xlsx!G:G,QUOTIENT(ROW(A1922)-1,3)+2)&amp;" */","  ")&amp;
IF(AND(INDEX(artwork.xlsx!F:F,QUOTIENT(ROW(A1922)-1,3)+2)&lt;&gt;""),"/* "&amp;INDEX(artwork.xlsx!F:F,QUOTIENT(ROW(A1922)-1,3)+2)&amp;" */","  ")&amp;IF(AND(ISERROR(MATCH("},",B1927:B$5003,0)), ISERROR(MATCH("    ];",$A$5:A1926,0))),"];","")</f>
        <v xml:space="preserve">    </v>
      </c>
      <c r="B1927" t="str">
        <f t="shared" si="66"/>
        <v/>
      </c>
      <c r="C1927" s="18" t="str">
        <f>IF(AND(MOD(ROW(A1922)-1,3)=0, INDEX(artwork.xlsx!J:J,QUOTIENT(ROW(A1922)-1,3)+2)&lt;&gt;""),
     artwork.xlsx!$H$1&amp;": """ &amp;SUBSTITUTE(INDEX(artwork.xlsx!H:H,QUOTIENT(ROW(A1922)-1,3)+2)," ","") &amp;""",  " &amp;
     artwork.xlsx!$J$1&amp; ": """ &amp; INDEX(artwork.xlsx!J:J,QUOTIENT(ROW(A1922)-1,3)+2) &amp;""",  " &amp;
     artwork.xlsx!$L$1&amp; ": """ &amp; SUBSTITUTE(IF(LEFT(INDEX(artwork.xlsx!L:L,QUOTIENT(ROW(A1922)-1,3)+2),4)="http","",artwork.xlsx!$M$1) &amp; INDEX(artwork.xlsx!L:L,QUOTIENT(ROW(A1922)-1,3)+2),artwork.xlsx!$N$1,"") &amp; """,",
 IF(AND(MOD(ROW(A1922)-1,3)=1,INDEX(artwork.xlsx!J:J,QUOTIENT(ROW(A1922)-1,3)+2)&lt;&gt;""),
SUBSTITUTE(    artwork.xlsx!$K$1&amp;": '\\n" &amp;
SUBSTITUTE(SUBSTITUTE(SUBSTITUTE(SUBSTITUTE(SUBSTITUTE(INDEX(artwork.xlsx!K:K,QUOTIENT(ROW(A1922)-1,3)+2),"'","\'"),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IF(MOD(ROW(A1922)-1,3)=2,"","")))</f>
        <v>text_html: '\
&lt;div class="card-text" style="top: 25px;"&gt;&lt;div style="position:relative; top:5px;"&gt;&lt;div style="line-height:18px;"&gt;\
&lt;div style="display:inline;"&gt;&lt;div style="display:inline; font-size:20px;"&gt;Recevez deux Argents ou&lt;/div&gt;&lt;/div&gt;&lt;br&gt;\
&lt;div style="display:inline;"&gt;&lt;div style="display:inline; font-size:20px;"&gt;une carte coûtant jusqu\'à     .&lt;/div&gt;&lt;/div&gt;&lt;br&gt;\
&lt;/div&gt;&lt;/div&gt;&lt;div class="horizontal-line" style="width:200px;height:3px;margin-top: 15px;"&gt;&lt;/div&gt;&lt;div style="position:relative;top: 5px;"&gt;&lt;div style="line-height:16px;"&gt;\
&lt;div style="display:inline;"&gt;&lt;div style="display:inline; font-size:18px;"&gt;Quand vous défaussez cette carte&lt;/div&gt;&lt;/div&gt;&lt;br&gt;\
&lt;div style="display:inline;"&gt;&lt;div style="display:inline; font-size:18px;"&gt;en dehors de la phase Ajustement,&lt;/div&gt;&lt;/div&gt;&lt;br&gt;\
&lt;div style="display:inline;"&gt;&lt;div style="display:inline; font-size:18px;"&gt;vous pouvez la jouer.&lt;/div&gt;&lt;/div&gt;&lt;br&gt;\
&lt;/div&gt;&lt;/div&gt;\
&lt;div class="card-text-coin-icon" style="transform: scale(0.15);top: 30px;display: inline;left: 228px;"&gt;\
&lt;div class="card-text-coin-text-container" style="display:inline;"&gt;\
&lt;div class="card-text-coin-text" style="color: black; display:inline; top:8px;"&gt;4&lt;/div&gt;&lt;/div&gt;&lt;/div&gt;&lt;/div&gt;'</v>
      </c>
    </row>
    <row r="1928" spans="1:3" x14ac:dyDescent="0.25">
      <c r="A1928" t="str">
        <f>IF(AND(MOD(ROW(A1923)-1,3)=0,INDEX(artwork.xlsx!G:G,QUOTIENT(ROW(A1923)-1,3)+2)&lt;&gt;""),"/* "&amp;INDEX(artwork.xlsx!G:G,QUOTIENT(ROW(A1923)-1,3)+2)&amp;" */","  ")&amp;
IF(AND(INDEX(artwork.xlsx!F:F,QUOTIENT(ROW(A1923)-1,3)+2)&lt;&gt;""),"/* "&amp;INDEX(artwork.xlsx!F:F,QUOTIENT(ROW(A1923)-1,3)+2)&amp;" */","  ")&amp;IF(AND(ISERROR(MATCH("},",B1928:B$5003,0)), ISERROR(MATCH("    ];",$A$5:A1924,0))),"];","")</f>
        <v xml:space="preserve">    </v>
      </c>
      <c r="B1928" t="str">
        <f t="shared" si="66"/>
        <v>},</v>
      </c>
      <c r="C1928" s="18" t="str">
        <f>IF(AND(MOD(ROW(A1923)-1,3)=0, INDEX(artwork.xlsx!J:J,QUOTIENT(ROW(A1923)-1,3)+2)&lt;&gt;""),
     artwork.xlsx!$H$1&amp;": """ &amp;SUBSTITUTE(INDEX(artwork.xlsx!H:H,QUOTIENT(ROW(A1923)-1,3)+2)," ","") &amp;""",  " &amp;
     artwork.xlsx!$J$1&amp; ": """ &amp; INDEX(artwork.xlsx!J:J,QUOTIENT(ROW(A1923)-1,3)+2) &amp;""",  " &amp;
     artwork.xlsx!$L$1&amp; ": """ &amp; SUBSTITUTE(IF(LEFT(INDEX(artwork.xlsx!L:L,QUOTIENT(ROW(A1923)-1,3)+2),4)="http","",artwork.xlsx!$M$1) &amp; INDEX(artwork.xlsx!L:L,QUOTIENT(ROW(A1923)-1,3)+2),artwork.xlsx!$N$1,"") &amp; """,",
 IF(AND(MOD(ROW(A1923)-1,3)=1,INDEX(artwork.xlsx!J:J,QUOTIENT(ROW(A1923)-1,3)+2)&lt;&gt;""),
SUBSTITUTE(    artwork.xlsx!$K$1&amp;": '\\n" &amp;
SUBSTITUTE(SUBSTITUTE(SUBSTITUTE(SUBSTITUTE(SUBSTITUTE(INDEX(artwork.xlsx!K:K,QUOTIENT(ROW(A1923)-1,3)+2),"'","\'"),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IF(MOD(ROW(A1923)-1,3)=2,"","")))</f>
        <v/>
      </c>
    </row>
    <row r="1929" spans="1:3" x14ac:dyDescent="0.25">
      <c r="A1929" t="str">
        <f>IF(AND(MOD(ROW(A1924)-1,3)=0,INDEX(artwork.xlsx!G:G,QUOTIENT(ROW(A1924)-1,3)+2)&lt;&gt;""),"/* "&amp;INDEX(artwork.xlsx!G:G,QUOTIENT(ROW(A1924)-1,3)+2)&amp;" */","  ")&amp;
IF(AND(INDEX(artwork.xlsx!F:F,QUOTIENT(ROW(A1924)-1,3)+2)&lt;&gt;""),"/* "&amp;INDEX(artwork.xlsx!F:F,QUOTIENT(ROW(A1924)-1,3)+2)&amp;" */","  ")&amp;IF(AND(ISERROR(MATCH("},",B1929:B$5003,0)), ISERROR(MATCH("    ];",$A$5:A1925,0))),"];","")</f>
        <v xml:space="preserve">    </v>
      </c>
      <c r="B1929" t="str">
        <f t="shared" si="66"/>
        <v>{</v>
      </c>
      <c r="C1929" s="18" t="str">
        <f>IF(AND(MOD(ROW(A1924)-1,3)=0, INDEX(artwork.xlsx!J:J,QUOTIENT(ROW(A1924)-1,3)+2)&lt;&gt;""),
     artwork.xlsx!$H$1&amp;": """ &amp;SUBSTITUTE(INDEX(artwork.xlsx!H:H,QUOTIENT(ROW(A1924)-1,3)+2)," ","") &amp;""",  " &amp;
     artwork.xlsx!$J$1&amp; ": """ &amp; INDEX(artwork.xlsx!J:J,QUOTIENT(ROW(A1924)-1,3)+2) &amp;""",  " &amp;
     artwork.xlsx!$L$1&amp; ": """ &amp; SUBSTITUTE(IF(LEFT(INDEX(artwork.xlsx!L:L,QUOTIENT(ROW(A1924)-1,3)+2),4)="http","",artwork.xlsx!$M$1) &amp; INDEX(artwork.xlsx!L:L,QUOTIENT(ROW(A1924)-1,3)+2),artwork.xlsx!$N$1,"") &amp; """,",
 IF(AND(MOD(ROW(A1924)-1,3)=1,INDEX(artwork.xlsx!J:J,QUOTIENT(ROW(A1924)-1,3)+2)&lt;&gt;""),
SUBSTITUTE(    artwork.xlsx!$K$1&amp;": '\\n" &amp;
SUBSTITUTE(SUBSTITUTE(SUBSTITUTE(SUBSTITUTE(SUBSTITUTE(INDEX(artwork.xlsx!K:K,QUOTIENT(ROW(A1924)-1,3)+2),"'","\'"),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IF(MOD(ROW(A1924)-1,3)=2,"","")))</f>
        <v>id: "berserker",  frenchName: "Berserker",  artwork: "http://wiki.dominionstrategy.com/images/b/be/BerserkerArt.jpg",</v>
      </c>
    </row>
    <row r="1930" spans="1:3" ht="165" x14ac:dyDescent="0.25">
      <c r="A1930" t="str">
        <f>IF(AND(MOD(ROW(A1925)-1,3)=0,INDEX(artwork.xlsx!G:G,QUOTIENT(ROW(A1925)-1,3)+2)&lt;&gt;""),"/* "&amp;INDEX(artwork.xlsx!G:G,QUOTIENT(ROW(A1925)-1,3)+2)&amp;" */","  ")&amp;
IF(AND(INDEX(artwork.xlsx!F:F,QUOTIENT(ROW(A1925)-1,3)+2)&lt;&gt;""),"/* "&amp;INDEX(artwork.xlsx!F:F,QUOTIENT(ROW(A1925)-1,3)+2)&amp;" */","  ")&amp;IF(AND(ISERROR(MATCH("},",B1930:B$5003,0)), ISERROR(MATCH("    ];",$A$5:A1929,0))),"];","")</f>
        <v xml:space="preserve">    </v>
      </c>
      <c r="B1930" t="str">
        <f t="shared" si="66"/>
        <v/>
      </c>
      <c r="C1930" s="18" t="str">
        <f>IF(AND(MOD(ROW(A1925)-1,3)=0, INDEX(artwork.xlsx!J:J,QUOTIENT(ROW(A1925)-1,3)+2)&lt;&gt;""),
     artwork.xlsx!$H$1&amp;": """ &amp;SUBSTITUTE(INDEX(artwork.xlsx!H:H,QUOTIENT(ROW(A1925)-1,3)+2)," ","") &amp;""",  " &amp;
     artwork.xlsx!$J$1&amp; ": """ &amp; INDEX(artwork.xlsx!J:J,QUOTIENT(ROW(A1925)-1,3)+2) &amp;""",  " &amp;
     artwork.xlsx!$L$1&amp; ": """ &amp; SUBSTITUTE(IF(LEFT(INDEX(artwork.xlsx!L:L,QUOTIENT(ROW(A1925)-1,3)+2),4)="http","",artwork.xlsx!$M$1) &amp; INDEX(artwork.xlsx!L:L,QUOTIENT(ROW(A1925)-1,3)+2),artwork.xlsx!$N$1,"") &amp; """,",
 IF(AND(MOD(ROW(A1925)-1,3)=1,INDEX(artwork.xlsx!J:J,QUOTIENT(ROW(A1925)-1,3)+2)&lt;&gt;""),
SUBSTITUTE(    artwork.xlsx!$K$1&amp;": '\\n" &amp;
SUBSTITUTE(SUBSTITUTE(SUBSTITUTE(SUBSTITUTE(SUBSTITUTE(INDEX(artwork.xlsx!K:K,QUOTIENT(ROW(A1925)-1,3)+2),"'","\'"),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IF(MOD(ROW(A1925)-1,3)=2,"","")))</f>
        <v>text_html: '\
&lt;div class="card-text" style="top:10px;"&gt;&lt;div style="position:relative; top:0px;"&gt;&lt;div style="line-height:16px;"&gt;\
&lt;div style="display:inline;"&gt;&lt;div style="display:inline; font-size:20px;"&gt;Recevez une carte coûtant&lt;/div&gt;&lt;/div&gt;&lt;br&gt;\
&lt;div style="display:inline;"&gt;&lt;div style="display:inline; font-size:20px;"&gt;moins que celle-ci.&lt;/div&gt;&lt;/div&gt;&lt;br&gt;\
&lt;div style="display:inline;"&gt;&lt;div style="display:inline; font-size:20px;"&gt;Tous vos adversaires défaussent&lt;/div&gt;&lt;/div&gt;&lt;br&gt;\
&lt;div style="display:inline;"&gt;&lt;div style="display:inline; font-size:20px;"&gt;jusqu\'à avoir 3 cartes en main.&lt;/div&gt;&lt;/div&gt;&lt;br&gt;\
&lt;/div&gt;&lt;/div&gt;&lt;div class="horizontal-line" style="width:200px; height:3px; margin-top:10px;"&gt;&lt;/div&gt;&lt;div style="position:relative; top:0px;"&gt;&lt;div style="line-height:16px;"&gt;\
&lt;div style="display:inline;"&gt;&lt;div style="display:inline; font-size:20px;"&gt;Quand vous recevez cette carte,&lt;/div&gt;&lt;/div&gt;&lt;br&gt;\
&lt;div style="display:inline;"&gt;&lt;div style="display:inline; font-size:20px;"&gt;jouez-la si vous avez&lt;/div&gt;&lt;/div&gt;&lt;br&gt;\
&lt;div style="display:inline;"&gt;&lt;div style="display:inline; font-size:20px;"&gt;une carte Action en jeu.&lt;/div&gt;&lt;/div&gt;&lt;br&gt;\
&lt;/div&gt;&lt;/div&gt;&lt;/div&gt;'</v>
      </c>
    </row>
    <row r="1931" spans="1:3" x14ac:dyDescent="0.25">
      <c r="A1931" t="str">
        <f>IF(AND(MOD(ROW(A1926)-1,3)=0,INDEX(artwork.xlsx!G:G,QUOTIENT(ROW(A1926)-1,3)+2)&lt;&gt;""),"/* "&amp;INDEX(artwork.xlsx!G:G,QUOTIENT(ROW(A1926)-1,3)+2)&amp;" */","  ")&amp;
IF(AND(INDEX(artwork.xlsx!F:F,QUOTIENT(ROW(A1926)-1,3)+2)&lt;&gt;""),"/* "&amp;INDEX(artwork.xlsx!F:F,QUOTIENT(ROW(A1926)-1,3)+2)&amp;" */","  ")&amp;IF(AND(ISERROR(MATCH("},",B1931:B$5003,0)), ISERROR(MATCH("    ];",$A$5:A1927,0))),"];","")</f>
        <v xml:space="preserve">    </v>
      </c>
      <c r="B1931" t="str">
        <f t="shared" si="66"/>
        <v>},</v>
      </c>
      <c r="C1931" s="18" t="str">
        <f>IF(AND(MOD(ROW(A1926)-1,3)=0, INDEX(artwork.xlsx!J:J,QUOTIENT(ROW(A1926)-1,3)+2)&lt;&gt;""),
     artwork.xlsx!$H$1&amp;": """ &amp;SUBSTITUTE(INDEX(artwork.xlsx!H:H,QUOTIENT(ROW(A1926)-1,3)+2)," ","") &amp;""",  " &amp;
     artwork.xlsx!$J$1&amp; ": """ &amp; INDEX(artwork.xlsx!J:J,QUOTIENT(ROW(A1926)-1,3)+2) &amp;""",  " &amp;
     artwork.xlsx!$L$1&amp; ": """ &amp; SUBSTITUTE(IF(LEFT(INDEX(artwork.xlsx!L:L,QUOTIENT(ROW(A1926)-1,3)+2),4)="http","",artwork.xlsx!$M$1) &amp; INDEX(artwork.xlsx!L:L,QUOTIENT(ROW(A1926)-1,3)+2),artwork.xlsx!$N$1,"") &amp; """,",
 IF(AND(MOD(ROW(A1926)-1,3)=1,INDEX(artwork.xlsx!J:J,QUOTIENT(ROW(A1926)-1,3)+2)&lt;&gt;""),
SUBSTITUTE(    artwork.xlsx!$K$1&amp;": '\\n" &amp;
SUBSTITUTE(SUBSTITUTE(SUBSTITUTE(SUBSTITUTE(SUBSTITUTE(INDEX(artwork.xlsx!K:K,QUOTIENT(ROW(A1926)-1,3)+2),"'","\'"),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IF(MOD(ROW(A1926)-1,3)=2,"","")))</f>
        <v/>
      </c>
    </row>
    <row r="1932" spans="1:3" x14ac:dyDescent="0.25">
      <c r="A1932" t="str">
        <f>IF(AND(MOD(ROW(A1927)-1,3)=0,INDEX(artwork.xlsx!G:G,QUOTIENT(ROW(A1927)-1,3)+2)&lt;&gt;""),"/* "&amp;INDEX(artwork.xlsx!G:G,QUOTIENT(ROW(A1927)-1,3)+2)&amp;" */","  ")&amp;
IF(AND(INDEX(artwork.xlsx!F:F,QUOTIENT(ROW(A1927)-1,3)+2)&lt;&gt;""),"/* "&amp;INDEX(artwork.xlsx!F:F,QUOTIENT(ROW(A1927)-1,3)+2)&amp;" */","  ")&amp;IF(AND(ISERROR(MATCH("},",B1932:B$5003,0)), ISERROR(MATCH("    ];",$A$5:A1928,0))),"];","")</f>
        <v xml:space="preserve">  /* t */</v>
      </c>
      <c r="B1932" t="str">
        <f t="shared" si="66"/>
        <v>{</v>
      </c>
      <c r="C1932" s="18" t="str">
        <f>IF(AND(MOD(ROW(A1927)-1,3)=0, INDEX(artwork.xlsx!J:J,QUOTIENT(ROW(A1927)-1,3)+2)&lt;&gt;""),
     artwork.xlsx!$H$1&amp;": """ &amp;SUBSTITUTE(INDEX(artwork.xlsx!H:H,QUOTIENT(ROW(A1927)-1,3)+2)," ","") &amp;""",  " &amp;
     artwork.xlsx!$J$1&amp; ": """ &amp; INDEX(artwork.xlsx!J:J,QUOTIENT(ROW(A1927)-1,3)+2) &amp;""",  " &amp;
     artwork.xlsx!$L$1&amp; ": """ &amp; SUBSTITUTE(IF(LEFT(INDEX(artwork.xlsx!L:L,QUOTIENT(ROW(A1927)-1,3)+2),4)="http","",artwork.xlsx!$M$1) &amp; INDEX(artwork.xlsx!L:L,QUOTIENT(ROW(A1927)-1,3)+2),artwork.xlsx!$N$1,"") &amp; """,",
 IF(AND(MOD(ROW(A1927)-1,3)=1,INDEX(artwork.xlsx!J:J,QUOTIENT(ROW(A1927)-1,3)+2)&lt;&gt;""),
SUBSTITUTE(    artwork.xlsx!$K$1&amp;": '\\n" &amp;
SUBSTITUTE(SUBSTITUTE(SUBSTITUTE(SUBSTITUTE(SUBSTITUTE(INDEX(artwork.xlsx!K:K,QUOTIENT(ROW(A1927)-1,3)+2),"'","\'"),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IF(MOD(ROW(A1927)-1,3)=2,"","")))</f>
        <v>id: "cauldron",  frenchName: "Chaudron",  artwork: "http://wiki.dominionstrategy.com/images/8/84/CauldronArt.jpg",</v>
      </c>
    </row>
    <row r="1933" spans="1:3" ht="180" x14ac:dyDescent="0.25">
      <c r="A1933" t="str">
        <f>IF(AND(MOD(ROW(A1928)-1,3)=0,INDEX(artwork.xlsx!G:G,QUOTIENT(ROW(A1928)-1,3)+2)&lt;&gt;""),"/* "&amp;INDEX(artwork.xlsx!G:G,QUOTIENT(ROW(A1928)-1,3)+2)&amp;" */","  ")&amp;
IF(AND(INDEX(artwork.xlsx!F:F,QUOTIENT(ROW(A1928)-1,3)+2)&lt;&gt;""),"/* "&amp;INDEX(artwork.xlsx!F:F,QUOTIENT(ROW(A1928)-1,3)+2)&amp;" */","  ")&amp;IF(AND(ISERROR(MATCH("},",B1933:B$5003,0)), ISERROR(MATCH("    ];",$A$5:A1932,0))),"];","")</f>
        <v xml:space="preserve">  /* t */</v>
      </c>
      <c r="B1933" t="str">
        <f t="shared" si="66"/>
        <v/>
      </c>
      <c r="C1933" s="18" t="str">
        <f>IF(AND(MOD(ROW(A1928)-1,3)=0, INDEX(artwork.xlsx!J:J,QUOTIENT(ROW(A1928)-1,3)+2)&lt;&gt;""),
     artwork.xlsx!$H$1&amp;": """ &amp;SUBSTITUTE(INDEX(artwork.xlsx!H:H,QUOTIENT(ROW(A1928)-1,3)+2)," ","") &amp;""",  " &amp;
     artwork.xlsx!$J$1&amp; ": """ &amp; INDEX(artwork.xlsx!J:J,QUOTIENT(ROW(A1928)-1,3)+2) &amp;""",  " &amp;
     artwork.xlsx!$L$1&amp; ": """ &amp; SUBSTITUTE(IF(LEFT(INDEX(artwork.xlsx!L:L,QUOTIENT(ROW(A1928)-1,3)+2),4)="http","",artwork.xlsx!$M$1) &amp; INDEX(artwork.xlsx!L:L,QUOTIENT(ROW(A1928)-1,3)+2),artwork.xlsx!$N$1,"") &amp; """,",
 IF(AND(MOD(ROW(A1928)-1,3)=1,INDEX(artwork.xlsx!J:J,QUOTIENT(ROW(A1928)-1,3)+2)&lt;&gt;""),
SUBSTITUTE(    artwork.xlsx!$K$1&amp;": '\\n" &amp;
SUBSTITUTE(SUBSTITUTE(SUBSTITUTE(SUBSTITUTE(SUBSTITUTE(INDEX(artwork.xlsx!K:K,QUOTIENT(ROW(A1928)-1,3)+2),"'","\'"),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IF(MOD(ROW(A1928)-1,3)=2,"","")))</f>
        <v>text_html: '\
&lt;div class="card-text" style="top:20px;"&gt;&lt;div style="position:relative; top:30px;"&gt;&lt;div style="line-height: 30px;"&gt;\
&lt;div style="display:inline;"&gt;&lt;div style="display:inline; font-weight: bold; font-size:26px;"&gt;+1 Achat&lt;/div&gt;&lt;/div&gt;&lt;br&gt;\
&lt;/div&gt;&lt;div style="line-height: 16px;"&gt;\
&lt;div style="display:inline;"&gt;&lt;div style="display:inline; font-size:18px;"&gt;La troisième fois que vous&lt;/div&gt;&lt;/div&gt;&lt;br&gt;\
&lt;div style="display:inline;"&gt;&lt;div style="display:inline; font-size:18px;"&gt;recevez une Action à ce tour,&lt;/div&gt;&lt;/div&gt;&lt;br&gt;\
&lt;div style="display:inline;"&gt;&lt;div style="display:inline; font-size:18px;"&gt;tous vos adversaires&lt;/div&gt;&lt;/div&gt;&lt;br&gt;\
&lt;div style="display:inline;"&gt;&lt;div style="display:inline; font-size:18px;"&gt;reçoivent une Malédiction.&lt;/div&gt;&lt;/div&gt;&lt;br&gt;\
&lt;/div&gt;&lt;/div&gt;\
&lt;div class="card-text-coin-icon" style="transform:scale(0.35);top: -10px;display: inline;left:120px;"&gt;\
&lt;div class="card-text-coin-text-container" style="display:inline;"&gt;\
&lt;div class="card-text-coin-text" style="color: black; display:inline; top:8px;"&gt;2&lt;/div&gt;&lt;/div&gt;&lt;/div&gt;&lt;/div&gt;'</v>
      </c>
    </row>
    <row r="1934" spans="1:3" x14ac:dyDescent="0.25">
      <c r="A1934" t="str">
        <f>IF(AND(MOD(ROW(A1929)-1,3)=0,INDEX(artwork.xlsx!G:G,QUOTIENT(ROW(A1929)-1,3)+2)&lt;&gt;""),"/* "&amp;INDEX(artwork.xlsx!G:G,QUOTIENT(ROW(A1929)-1,3)+2)&amp;" */","  ")&amp;
IF(AND(INDEX(artwork.xlsx!F:F,QUOTIENT(ROW(A1929)-1,3)+2)&lt;&gt;""),"/* "&amp;INDEX(artwork.xlsx!F:F,QUOTIENT(ROW(A1929)-1,3)+2)&amp;" */","  ")&amp;IF(AND(ISERROR(MATCH("},",B1934:B$5003,0)), ISERROR(MATCH("    ];",$A$5:A1930,0))),"];","")</f>
        <v xml:space="preserve">  /* t */</v>
      </c>
      <c r="B1934" t="str">
        <f t="shared" si="66"/>
        <v>},</v>
      </c>
      <c r="C1934" s="18" t="str">
        <f>IF(AND(MOD(ROW(A1929)-1,3)=0, INDEX(artwork.xlsx!J:J,QUOTIENT(ROW(A1929)-1,3)+2)&lt;&gt;""),
     artwork.xlsx!$H$1&amp;": """ &amp;SUBSTITUTE(INDEX(artwork.xlsx!H:H,QUOTIENT(ROW(A1929)-1,3)+2)," ","") &amp;""",  " &amp;
     artwork.xlsx!$J$1&amp; ": """ &amp; INDEX(artwork.xlsx!J:J,QUOTIENT(ROW(A1929)-1,3)+2) &amp;""",  " &amp;
     artwork.xlsx!$L$1&amp; ": """ &amp; SUBSTITUTE(IF(LEFT(INDEX(artwork.xlsx!L:L,QUOTIENT(ROW(A1929)-1,3)+2),4)="http","",artwork.xlsx!$M$1) &amp; INDEX(artwork.xlsx!L:L,QUOTIENT(ROW(A1929)-1,3)+2),artwork.xlsx!$N$1,"") &amp; """,",
 IF(AND(MOD(ROW(A1929)-1,3)=1,INDEX(artwork.xlsx!J:J,QUOTIENT(ROW(A1929)-1,3)+2)&lt;&gt;""),
SUBSTITUTE(    artwork.xlsx!$K$1&amp;": '\\n" &amp;
SUBSTITUTE(SUBSTITUTE(SUBSTITUTE(SUBSTITUTE(SUBSTITUTE(INDEX(artwork.xlsx!K:K,QUOTIENT(ROW(A1929)-1,3)+2),"'","\'"),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IF(MOD(ROW(A1929)-1,3)=2,"","")))</f>
        <v/>
      </c>
    </row>
    <row r="1935" spans="1:3" x14ac:dyDescent="0.25">
      <c r="A1935" t="str">
        <f>IF(AND(MOD(ROW(A1930)-1,3)=0,INDEX(artwork.xlsx!G:G,QUOTIENT(ROW(A1930)-1,3)+2)&lt;&gt;""),"/* "&amp;INDEX(artwork.xlsx!G:G,QUOTIENT(ROW(A1930)-1,3)+2)&amp;" */","  ")&amp;
IF(AND(INDEX(artwork.xlsx!F:F,QUOTIENT(ROW(A1930)-1,3)+2)&lt;&gt;""),"/* "&amp;INDEX(artwork.xlsx!F:F,QUOTIENT(ROW(A1930)-1,3)+2)&amp;" */","  ")&amp;IF(AND(ISERROR(MATCH("},",B1935:B$5003,0)), ISERROR(MATCH("    ];",$A$5:A1931,0))),"];","")</f>
        <v xml:space="preserve">    </v>
      </c>
      <c r="B1935" t="str">
        <f t="shared" ref="B1935:B1998" si="67">IF(AND(C1934&lt;&gt;"",MOD(ROW(A1933)-1,3)=2),"},","")&amp;IF(AND(C1935&lt;&gt;"",MOD(ROW(A1930)-1,3)=0),"{","")</f>
        <v>{</v>
      </c>
      <c r="C1935" s="18" t="str">
        <f>IF(AND(MOD(ROW(A1930)-1,3)=0, INDEX(artwork.xlsx!J:J,QUOTIENT(ROW(A1930)-1,3)+2)&lt;&gt;""),
     artwork.xlsx!$H$1&amp;": """ &amp;SUBSTITUTE(INDEX(artwork.xlsx!H:H,QUOTIENT(ROW(A1930)-1,3)+2)," ","") &amp;""",  " &amp;
     artwork.xlsx!$J$1&amp; ": """ &amp; INDEX(artwork.xlsx!J:J,QUOTIENT(ROW(A1930)-1,3)+2) &amp;""",  " &amp;
     artwork.xlsx!$L$1&amp; ": """ &amp; SUBSTITUTE(IF(LEFT(INDEX(artwork.xlsx!L:L,QUOTIENT(ROW(A1930)-1,3)+2),4)="http","",artwork.xlsx!$M$1) &amp; INDEX(artwork.xlsx!L:L,QUOTIENT(ROW(A1930)-1,3)+2),artwork.xlsx!$N$1,"") &amp; """,",
 IF(AND(MOD(ROW(A1930)-1,3)=1,INDEX(artwork.xlsx!J:J,QUOTIENT(ROW(A1930)-1,3)+2)&lt;&gt;""),
SUBSTITUTE(    artwork.xlsx!$K$1&amp;": '\\n" &amp;
SUBSTITUTE(SUBSTITUTE(SUBSTITUTE(SUBSTITUTE(SUBSTITUTE(INDEX(artwork.xlsx!K:K,QUOTIENT(ROW(A1930)-1,3)+2),"'","\'"),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IF(MOD(ROW(A1930)-1,3)=2,"","")))</f>
        <v>id: "guarddog",  frenchName: "Chien de Garde",  artwork: "http://wiki.dominionstrategy.com/images/0/0b/Guard_DogArt.jpg",</v>
      </c>
    </row>
    <row r="1936" spans="1:3" ht="150" x14ac:dyDescent="0.25">
      <c r="A1936" t="str">
        <f>IF(AND(MOD(ROW(A1931)-1,3)=0,INDEX(artwork.xlsx!G:G,QUOTIENT(ROW(A1931)-1,3)+2)&lt;&gt;""),"/* "&amp;INDEX(artwork.xlsx!G:G,QUOTIENT(ROW(A1931)-1,3)+2)&amp;" */","  ")&amp;
IF(AND(INDEX(artwork.xlsx!F:F,QUOTIENT(ROW(A1931)-1,3)+2)&lt;&gt;""),"/* "&amp;INDEX(artwork.xlsx!F:F,QUOTIENT(ROW(A1931)-1,3)+2)&amp;" */","  ")&amp;IF(AND(ISERROR(MATCH("},",B1936:B$5003,0)), ISERROR(MATCH("    ];",$A$5:A1935,0))),"];","")</f>
        <v xml:space="preserve">    </v>
      </c>
      <c r="B1936" t="str">
        <f t="shared" si="67"/>
        <v/>
      </c>
      <c r="C1936" s="18" t="str">
        <f>IF(AND(MOD(ROW(A1931)-1,3)=0, INDEX(artwork.xlsx!J:J,QUOTIENT(ROW(A1931)-1,3)+2)&lt;&gt;""),
     artwork.xlsx!$H$1&amp;": """ &amp;SUBSTITUTE(INDEX(artwork.xlsx!H:H,QUOTIENT(ROW(A1931)-1,3)+2)," ","") &amp;""",  " &amp;
     artwork.xlsx!$J$1&amp; ": """ &amp; INDEX(artwork.xlsx!J:J,QUOTIENT(ROW(A1931)-1,3)+2) &amp;""",  " &amp;
     artwork.xlsx!$L$1&amp; ": """ &amp; SUBSTITUTE(IF(LEFT(INDEX(artwork.xlsx!L:L,QUOTIENT(ROW(A1931)-1,3)+2),4)="http","",artwork.xlsx!$M$1) &amp; INDEX(artwork.xlsx!L:L,QUOTIENT(ROW(A1931)-1,3)+2),artwork.xlsx!$N$1,"") &amp; """,",
 IF(AND(MOD(ROW(A1931)-1,3)=1,INDEX(artwork.xlsx!J:J,QUOTIENT(ROW(A1931)-1,3)+2)&lt;&gt;""),
SUBSTITUTE(    artwork.xlsx!$K$1&amp;": '\\n" &amp;
SUBSTITUTE(SUBSTITUTE(SUBSTITUTE(SUBSTITUTE(SUBSTITUTE(INDEX(artwork.xlsx!K:K,QUOTIENT(ROW(A1931)-1,3)+2),"'","\'"),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IF(MOD(ROW(A1931)-1,3)=2,"","")))</f>
        <v>text_html: '\
&lt;div class="card-text" style="top:20px;"&gt;&lt;div style="position:relative; top:05px;"&gt;&lt;div style="line-height:16px;"&gt;\
&lt;div style="display:inline;"&gt;&lt;div style="display:inline; font-weight:bold;"&gt;&lt;div style="display:inline; font-size:22px;"&gt;+2 Cartes&lt;/div&gt;&lt;/div&gt;&lt;/div&gt;&lt;br&gt;\
&lt;div style="display:inline;"&gt;&lt;div style="display:inline; font-size:18px;"&gt;Si vous avez en main 5 cartes&lt;/div&gt;&lt;/div&gt;&lt;br&gt;\
&lt;div style="display:inline;"&gt;&lt;div style="display:inline; font-size:18px;"&gt;ou moins, &lt;b&gt;+2 Cartes&lt;/b&gt;.&lt;/div&gt;&lt;/div&gt;&lt;br&gt;\
&lt;/div&gt;&lt;/div&gt;&lt;div class="horizontal-line" style="width:200px; height:3px; margin-top:15px;"&gt;&lt;/div&gt;&lt;div style="position:relative; top:0px;"&gt;&lt;div style="line-height:16px;"&gt;\
&lt;div style="display:inline;"&gt;&lt;div style="display:inline; font-size:18px;"&gt;Quand un autre joueur joue une&lt;/div&gt;&lt;/div&gt;&lt;br&gt;\
&lt;div style="display:inline;"&gt;&lt;div style="display:inline; font-size:18px;"&gt;Attaque, vous pouvez d\'abord jouer&lt;/div&gt;&lt;/div&gt;&lt;br&gt;\
&lt;div style="display:inline;"&gt;&lt;div style="display:inline; font-size:18px;"&gt;cette carte depuis votre main.&lt;/div&gt;&lt;/div&gt;&lt;br&gt;\
&lt;/div&gt;&lt;/div&gt;&lt;/div&gt;'</v>
      </c>
    </row>
    <row r="1937" spans="1:3" x14ac:dyDescent="0.25">
      <c r="A1937" t="str">
        <f>IF(AND(MOD(ROW(A1932)-1,3)=0,INDEX(artwork.xlsx!G:G,QUOTIENT(ROW(A1932)-1,3)+2)&lt;&gt;""),"/* "&amp;INDEX(artwork.xlsx!G:G,QUOTIENT(ROW(A1932)-1,3)+2)&amp;" */","  ")&amp;
IF(AND(INDEX(artwork.xlsx!F:F,QUOTIENT(ROW(A1932)-1,3)+2)&lt;&gt;""),"/* "&amp;INDEX(artwork.xlsx!F:F,QUOTIENT(ROW(A1932)-1,3)+2)&amp;" */","  ")&amp;IF(AND(ISERROR(MATCH("},",B1937:B$5003,0)), ISERROR(MATCH("    ];",$A$5:A1933,0))),"];","")</f>
        <v xml:space="preserve">    </v>
      </c>
      <c r="B1937" t="str">
        <f t="shared" si="67"/>
        <v>},</v>
      </c>
      <c r="C1937" s="18" t="str">
        <f>IF(AND(MOD(ROW(A1932)-1,3)=0, INDEX(artwork.xlsx!J:J,QUOTIENT(ROW(A1932)-1,3)+2)&lt;&gt;""),
     artwork.xlsx!$H$1&amp;": """ &amp;SUBSTITUTE(INDEX(artwork.xlsx!H:H,QUOTIENT(ROW(A1932)-1,3)+2)," ","") &amp;""",  " &amp;
     artwork.xlsx!$J$1&amp; ": """ &amp; INDEX(artwork.xlsx!J:J,QUOTIENT(ROW(A1932)-1,3)+2) &amp;""",  " &amp;
     artwork.xlsx!$L$1&amp; ": """ &amp; SUBSTITUTE(IF(LEFT(INDEX(artwork.xlsx!L:L,QUOTIENT(ROW(A1932)-1,3)+2),4)="http","",artwork.xlsx!$M$1) &amp; INDEX(artwork.xlsx!L:L,QUOTIENT(ROW(A1932)-1,3)+2),artwork.xlsx!$N$1,"") &amp; """,",
 IF(AND(MOD(ROW(A1932)-1,3)=1,INDEX(artwork.xlsx!J:J,QUOTIENT(ROW(A1932)-1,3)+2)&lt;&gt;""),
SUBSTITUTE(    artwork.xlsx!$K$1&amp;": '\\n" &amp;
SUBSTITUTE(SUBSTITUTE(SUBSTITUTE(SUBSTITUTE(SUBSTITUTE(INDEX(artwork.xlsx!K:K,QUOTIENT(ROW(A1932)-1,3)+2),"'","\'"),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IF(MOD(ROW(A1932)-1,3)=2,"","")))</f>
        <v/>
      </c>
    </row>
    <row r="1938" spans="1:3" x14ac:dyDescent="0.25">
      <c r="A1938" t="str">
        <f>IF(AND(MOD(ROW(A1933)-1,3)=0,INDEX(artwork.xlsx!G:G,QUOTIENT(ROW(A1933)-1,3)+2)&lt;&gt;""),"/* "&amp;INDEX(artwork.xlsx!G:G,QUOTIENT(ROW(A1933)-1,3)+2)&amp;" */","  ")&amp;
IF(AND(INDEX(artwork.xlsx!F:F,QUOTIENT(ROW(A1933)-1,3)+2)&lt;&gt;""),"/* "&amp;INDEX(artwork.xlsx!F:F,QUOTIENT(ROW(A1933)-1,3)+2)&amp;" */","  ")&amp;IF(AND(ISERROR(MATCH("},",B1938:B$5003,0)), ISERROR(MATCH("    ];",$A$5:A1934,0))),"];","")</f>
        <v xml:space="preserve">    </v>
      </c>
      <c r="B1938" t="str">
        <f t="shared" si="67"/>
        <v>{</v>
      </c>
      <c r="C1938" s="18" t="str">
        <f>IF(AND(MOD(ROW(A1933)-1,3)=0, INDEX(artwork.xlsx!J:J,QUOTIENT(ROW(A1933)-1,3)+2)&lt;&gt;""),
     artwork.xlsx!$H$1&amp;": """ &amp;SUBSTITUTE(INDEX(artwork.xlsx!H:H,QUOTIENT(ROW(A1933)-1,3)+2)," ","") &amp;""",  " &amp;
     artwork.xlsx!$J$1&amp; ": """ &amp; INDEX(artwork.xlsx!J:J,QUOTIENT(ROW(A1933)-1,3)+2) &amp;""",  " &amp;
     artwork.xlsx!$L$1&amp; ": """ &amp; SUBSTITUTE(IF(LEFT(INDEX(artwork.xlsx!L:L,QUOTIENT(ROW(A1933)-1,3)+2),4)="http","",artwork.xlsx!$M$1) &amp; INDEX(artwork.xlsx!L:L,QUOTIENT(ROW(A1933)-1,3)+2),artwork.xlsx!$N$1,"") &amp; """,",
 IF(AND(MOD(ROW(A1933)-1,3)=1,INDEX(artwork.xlsx!J:J,QUOTIENT(ROW(A1933)-1,3)+2)&lt;&gt;""),
SUBSTITUTE(    artwork.xlsx!$K$1&amp;": '\\n" &amp;
SUBSTITUTE(SUBSTITUTE(SUBSTITUTE(SUBSTITUTE(SUBSTITUTE(INDEX(artwork.xlsx!K:K,QUOTIENT(ROW(A1933)-1,3)+2),"'","\'"),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IF(MOD(ROW(A1933)-1,3)=2,"","")))</f>
        <v>id: "nomads",  frenchName: "Nomades",  artwork: "http://wiki.dominionstrategy.com/images/2/26/NomadsArt.jpg",</v>
      </c>
    </row>
    <row r="1939" spans="1:3" ht="210" x14ac:dyDescent="0.25">
      <c r="A1939" t="str">
        <f>IF(AND(MOD(ROW(A1934)-1,3)=0,INDEX(artwork.xlsx!G:G,QUOTIENT(ROW(A1934)-1,3)+2)&lt;&gt;""),"/* "&amp;INDEX(artwork.xlsx!G:G,QUOTIENT(ROW(A1934)-1,3)+2)&amp;" */","  ")&amp;
IF(AND(INDEX(artwork.xlsx!F:F,QUOTIENT(ROW(A1934)-1,3)+2)&lt;&gt;""),"/* "&amp;INDEX(artwork.xlsx!F:F,QUOTIENT(ROW(A1934)-1,3)+2)&amp;" */","  ")&amp;IF(AND(ISERROR(MATCH("},",B1939:B$5003,0)), ISERROR(MATCH("    ];",$A$5:A1938,0))),"];","")</f>
        <v xml:space="preserve">    </v>
      </c>
      <c r="B1939" t="str">
        <f t="shared" si="67"/>
        <v/>
      </c>
      <c r="C1939" s="18" t="str">
        <f>IF(AND(MOD(ROW(A1934)-1,3)=0, INDEX(artwork.xlsx!J:J,QUOTIENT(ROW(A1934)-1,3)+2)&lt;&gt;""),
     artwork.xlsx!$H$1&amp;": """ &amp;SUBSTITUTE(INDEX(artwork.xlsx!H:H,QUOTIENT(ROW(A1934)-1,3)+2)," ","") &amp;""",  " &amp;
     artwork.xlsx!$J$1&amp; ": """ &amp; INDEX(artwork.xlsx!J:J,QUOTIENT(ROW(A1934)-1,3)+2) &amp;""",  " &amp;
     artwork.xlsx!$L$1&amp; ": """ &amp; SUBSTITUTE(IF(LEFT(INDEX(artwork.xlsx!L:L,QUOTIENT(ROW(A1934)-1,3)+2),4)="http","",artwork.xlsx!$M$1) &amp; INDEX(artwork.xlsx!L:L,QUOTIENT(ROW(A1934)-1,3)+2),artwork.xlsx!$N$1,"") &amp; """,",
 IF(AND(MOD(ROW(A1934)-1,3)=1,INDEX(artwork.xlsx!J:J,QUOTIENT(ROW(A1934)-1,3)+2)&lt;&gt;""),
SUBSTITUTE(    artwork.xlsx!$K$1&amp;": '\\n" &amp;
SUBSTITUTE(SUBSTITUTE(SUBSTITUTE(SUBSTITUTE(SUBSTITUTE(INDEX(artwork.xlsx!K:K,QUOTIENT(ROW(A1934)-1,3)+2),"'","\'"),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IF(MOD(ROW(A1934)-1,3)=2,"","")))</f>
        <v>text_html: '\
&lt;div class="card-text" style="top:10px;"&gt;&lt;div style="position:relative;top: 15px;"&gt;&lt;div style="line-height: 30px;"&gt;\
&lt;div style="display:inline;"&gt;&lt;div style="display:inline; font-weight: bold; font-size:30px;"&gt;+1 Achat&lt;/div&gt;&lt;/div&gt;&lt;br&gt;\
&lt;div style="display:inline;"&gt;&lt;div style="display:inline;font-weight: bold;font-size: 30px;"&gt;+    &lt;/div&gt;&lt;/div&gt;&lt;br&gt;\
&lt;/div&gt;&lt;/div&gt;&lt;div class="horizontal-line" style="width:200px;height:3px;margin-top: 28px;"&gt;&lt;/div&gt;&lt;div style="position:relative; top:05px;"&gt;&lt;div style="line-height: 22px;"&gt;\
&lt;div style="display:inline;"&gt;&lt;div style="display:inline;font-size: 24px;"&gt;Quand vous recevez ou&lt;/div&gt;&lt;/div&gt;&lt;br&gt;\
&lt;div style="display:inline;"&gt;&lt;div style="display:inline;font-size: 24px;"&gt;écartez cette carte, +     .&lt;/div&gt;&lt;/div&gt;&lt;br&gt;\
&lt;/div&gt;&lt;/div&gt;\
&lt;div class="card-text-coin-icon" style="transform: scale(0.26);top: 45px;display: inline;left: 140px;"&gt;\
&lt;div class="card-text-coin-text-container" style="display:inline;"&gt;\
&lt;div class="card-text-coin-text" style="color: black; display:inline; top:8px;"&gt;2&lt;/div&gt;&lt;/div&gt;&lt;/div&gt;\
&lt;div class="card-text-coin-icon" style="transform: scale(0.18);top: 125px;display: inline;left: 225px;"&gt;\
&lt;div class="card-text-coin-text-container" style="display:inline;"&gt;\
&lt;div class="card-text-coin-text" style="color: black; display:inline; top:8px;"&gt;2&lt;/div&gt;&lt;/div&gt;&lt;/div&gt;&lt;/div&gt;'</v>
      </c>
    </row>
    <row r="1940" spans="1:3" x14ac:dyDescent="0.25">
      <c r="A1940" t="str">
        <f>IF(AND(MOD(ROW(A1935)-1,3)=0,INDEX(artwork.xlsx!G:G,QUOTIENT(ROW(A1935)-1,3)+2)&lt;&gt;""),"/* "&amp;INDEX(artwork.xlsx!G:G,QUOTIENT(ROW(A1935)-1,3)+2)&amp;" */","  ")&amp;
IF(AND(INDEX(artwork.xlsx!F:F,QUOTIENT(ROW(A1935)-1,3)+2)&lt;&gt;""),"/* "&amp;INDEX(artwork.xlsx!F:F,QUOTIENT(ROW(A1935)-1,3)+2)&amp;" */","  ")&amp;IF(AND(ISERROR(MATCH("},",B1940:B$5003,0)), ISERROR(MATCH("    ];",$A$5:A1936,0))),"];","")</f>
        <v xml:space="preserve">    </v>
      </c>
      <c r="B1940" t="str">
        <f t="shared" si="67"/>
        <v>},</v>
      </c>
      <c r="C1940" s="18" t="str">
        <f>IF(AND(MOD(ROW(A1935)-1,3)=0, INDEX(artwork.xlsx!J:J,QUOTIENT(ROW(A1935)-1,3)+2)&lt;&gt;""),
     artwork.xlsx!$H$1&amp;": """ &amp;SUBSTITUTE(INDEX(artwork.xlsx!H:H,QUOTIENT(ROW(A1935)-1,3)+2)," ","") &amp;""",  " &amp;
     artwork.xlsx!$J$1&amp; ": """ &amp; INDEX(artwork.xlsx!J:J,QUOTIENT(ROW(A1935)-1,3)+2) &amp;""",  " &amp;
     artwork.xlsx!$L$1&amp; ": """ &amp; SUBSTITUTE(IF(LEFT(INDEX(artwork.xlsx!L:L,QUOTIENT(ROW(A1935)-1,3)+2),4)="http","",artwork.xlsx!$M$1) &amp; INDEX(artwork.xlsx!L:L,QUOTIENT(ROW(A1935)-1,3)+2),artwork.xlsx!$N$1,"") &amp; """,",
 IF(AND(MOD(ROW(A1935)-1,3)=1,INDEX(artwork.xlsx!J:J,QUOTIENT(ROW(A1935)-1,3)+2)&lt;&gt;""),
SUBSTITUTE(    artwork.xlsx!$K$1&amp;": '\\n" &amp;
SUBSTITUTE(SUBSTITUTE(SUBSTITUTE(SUBSTITUTE(SUBSTITUTE(INDEX(artwork.xlsx!K:K,QUOTIENT(ROW(A1935)-1,3)+2),"'","\'"),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IF(MOD(ROW(A1935)-1,3)=2,"","")))</f>
        <v/>
      </c>
    </row>
    <row r="1941" spans="1:3" x14ac:dyDescent="0.25">
      <c r="A1941" t="str">
        <f>IF(AND(MOD(ROW(A1936)-1,3)=0,INDEX(artwork.xlsx!G:G,QUOTIENT(ROW(A1936)-1,3)+2)&lt;&gt;""),"/* "&amp;INDEX(artwork.xlsx!G:G,QUOTIENT(ROW(A1936)-1,3)+2)&amp;" */","  ")&amp;
IF(AND(INDEX(artwork.xlsx!F:F,QUOTIENT(ROW(A1936)-1,3)+2)&lt;&gt;""),"/* "&amp;INDEX(artwork.xlsx!F:F,QUOTIENT(ROW(A1936)-1,3)+2)&amp;" */","  ")&amp;IF(AND(ISERROR(MATCH("},",B1941:B$5003,0)), ISERROR(MATCH("    ];",$A$5:A1937,0))),"];","")</f>
        <v xml:space="preserve">    </v>
      </c>
      <c r="B1941" t="str">
        <f t="shared" si="67"/>
        <v>{</v>
      </c>
      <c r="C1941" s="18" t="str">
        <f>IF(AND(MOD(ROW(A1936)-1,3)=0, INDEX(artwork.xlsx!J:J,QUOTIENT(ROW(A1936)-1,3)+2)&lt;&gt;""),
     artwork.xlsx!$H$1&amp;": """ &amp;SUBSTITUTE(INDEX(artwork.xlsx!H:H,QUOTIENT(ROW(A1936)-1,3)+2)," ","") &amp;""",  " &amp;
     artwork.xlsx!$J$1&amp; ": """ &amp; INDEX(artwork.xlsx!J:J,QUOTIENT(ROW(A1936)-1,3)+2) &amp;""",  " &amp;
     artwork.xlsx!$L$1&amp; ": """ &amp; SUBSTITUTE(IF(LEFT(INDEX(artwork.xlsx!L:L,QUOTIENT(ROW(A1936)-1,3)+2),4)="http","",artwork.xlsx!$M$1) &amp; INDEX(artwork.xlsx!L:L,QUOTIENT(ROW(A1936)-1,3)+2),artwork.xlsx!$N$1,"") &amp; """,",
 IF(AND(MOD(ROW(A1936)-1,3)=1,INDEX(artwork.xlsx!J:J,QUOTIENT(ROW(A1936)-1,3)+2)&lt;&gt;""),
SUBSTITUTE(    artwork.xlsx!$K$1&amp;": '\\n" &amp;
SUBSTITUTE(SUBSTITUTE(SUBSTITUTE(SUBSTITUTE(SUBSTITUTE(INDEX(artwork.xlsx!K:K,QUOTIENT(ROW(A1936)-1,3)+2),"'","\'"),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IF(MOD(ROW(A1936)-1,3)=2,"","")))</f>
        <v>id: "souk",  frenchName: "Souk",  artwork: "http://wiki.dominionstrategy.com/images/7/7a/SoukArt.jpg",</v>
      </c>
    </row>
    <row r="1942" spans="1:3" ht="300" x14ac:dyDescent="0.25">
      <c r="A1942" t="str">
        <f>IF(AND(MOD(ROW(A1937)-1,3)=0,INDEX(artwork.xlsx!G:G,QUOTIENT(ROW(A1937)-1,3)+2)&lt;&gt;""),"/* "&amp;INDEX(artwork.xlsx!G:G,QUOTIENT(ROW(A1937)-1,3)+2)&amp;" */","  ")&amp;
IF(AND(INDEX(artwork.xlsx!F:F,QUOTIENT(ROW(A1937)-1,3)+2)&lt;&gt;""),"/* "&amp;INDEX(artwork.xlsx!F:F,QUOTIENT(ROW(A1937)-1,3)+2)&amp;" */","  ")&amp;IF(AND(ISERROR(MATCH("},",B1942:B$5003,0)), ISERROR(MATCH("    ];",$A$5:A1941,0))),"];","")</f>
        <v xml:space="preserve">    </v>
      </c>
      <c r="B1942" t="str">
        <f t="shared" si="67"/>
        <v/>
      </c>
      <c r="C1942" s="18" t="str">
        <f>IF(AND(MOD(ROW(A1937)-1,3)=0, INDEX(artwork.xlsx!J:J,QUOTIENT(ROW(A1937)-1,3)+2)&lt;&gt;""),
     artwork.xlsx!$H$1&amp;": """ &amp;SUBSTITUTE(INDEX(artwork.xlsx!H:H,QUOTIENT(ROW(A1937)-1,3)+2)," ","") &amp;""",  " &amp;
     artwork.xlsx!$J$1&amp; ": """ &amp; INDEX(artwork.xlsx!J:J,QUOTIENT(ROW(A1937)-1,3)+2) &amp;""",  " &amp;
     artwork.xlsx!$L$1&amp; ": """ &amp; SUBSTITUTE(IF(LEFT(INDEX(artwork.xlsx!L:L,QUOTIENT(ROW(A1937)-1,3)+2),4)="http","",artwork.xlsx!$M$1) &amp; INDEX(artwork.xlsx!L:L,QUOTIENT(ROW(A1937)-1,3)+2),artwork.xlsx!$N$1,"") &amp; """,",
 IF(AND(MOD(ROW(A1937)-1,3)=1,INDEX(artwork.xlsx!J:J,QUOTIENT(ROW(A1937)-1,3)+2)&lt;&gt;""),
SUBSTITUTE(    artwork.xlsx!$K$1&amp;": '\\n" &amp;
SUBSTITUTE(SUBSTITUTE(SUBSTITUTE(SUBSTITUTE(SUBSTITUTE(INDEX(artwork.xlsx!K:K,QUOTIENT(ROW(A1937)-1,3)+2),"'","\'"),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IF(MOD(ROW(A1937)-1,3)=2,"","")))</f>
        <v>text_html: '\
&lt;div class="card-text" style="top:20px;"&gt;&lt;div style="position:relative; top:10px;"&gt;&lt;div style="line-height:18px;"&gt;\
&lt;div style="display:inline;"&gt;&lt;div style="display:inline; font-weight: bold; font-size:22px;"&gt;+1 Achat&lt;/div&gt;&lt;/div&gt;&lt;br&gt;\
&lt;div style="display:inline;"&gt;&lt;div style="display:inline; font-weight: bold; font-size:22px;"&gt;+    &lt;/div&gt;&lt;/div&gt;&lt;br&gt;\
&lt;/div&gt;&lt;div style="line-height:12px;"&gt;\
&lt;div style="display:inline;"&gt;&lt;div style="display:inline; font-size:16px;"&gt;-       par carte en main. (Vous ne pouvez&lt;/div&gt;&lt;/div&gt;&lt;br&gt;\
&lt;div style="display:inline;"&gt;&lt;div style="display:inline; font-size:16px;"&gt;pas aller en-dessous de     .)&lt;/div&gt;&lt;/div&gt;&lt;br&gt;\
&lt;/div&gt;&lt;/div&gt;&lt;div class="horizontal-line" style="width:200px;height: 2px;margin-top:15px;"&gt;&lt;/div&gt;&lt;div style="position:relative; top:5px;"&gt;&lt;div style="line-height: 10px;"&gt;\
&lt;div style="display:inline;"&gt;&lt;div style="display:inline; font-size:16px;"&gt;Quand vous recevez cette carte, écartez&lt;/div&gt;&lt;/div&gt;&lt;br&gt;\
&lt;div style="display:inline;"&gt;&lt;div style="display:inline; font-size:16px;"&gt;jusqu\'à 2 cartes de votre main.&lt;/div&gt;&lt;/div&gt;&lt;br&gt;\
&lt;/div&gt;&lt;/div&gt;\
&lt;div class="card-text-coin-icon" style="transform: scale(0.18);top: 30px;display: inline;left: 140px;"&gt;\
&lt;div class="card-text-coin-text-container" style="display:inline;"&gt;\
&lt;div class="card-text-coin-text" style="color: black; display:inline; top:8px;"&gt;7&lt;/div&gt;&lt;/div&gt;&lt;/div&gt;\
&lt;div class="card-text-coin-icon" style="transform: scale(0.13);top: 55px;display: inline;left: 20px;"&gt;\
&lt;div class="card-text-coin-text-container" style="display:inline;"&gt;\
&lt;div class="card-text-coin-text" style="color: black; display:inline; top:8px;"&gt;1&lt;/div&gt;&lt;/div&gt;&lt;/div&gt;\
&lt;div class="card-text-coin-icon" style="transform: scale(0.13);top: 72px;display: inline;left: 203px;"&gt;\
&lt;div class="card-text-coin-text-container" style="display:inline;"&gt;\
&lt;div class="card-text-coin-text" style="color: black; display:inline; top:8px;"&gt;0&lt;/div&gt;&lt;/div&gt;&lt;/div&gt;&lt;/div&gt;'</v>
      </c>
    </row>
    <row r="1943" spans="1:3" x14ac:dyDescent="0.25">
      <c r="A1943" t="str">
        <f>IF(AND(MOD(ROW(A1938)-1,3)=0,INDEX(artwork.xlsx!G:G,QUOTIENT(ROW(A1938)-1,3)+2)&lt;&gt;""),"/* "&amp;INDEX(artwork.xlsx!G:G,QUOTIENT(ROW(A1938)-1,3)+2)&amp;" */","  ")&amp;
IF(AND(INDEX(artwork.xlsx!F:F,QUOTIENT(ROW(A1938)-1,3)+2)&lt;&gt;""),"/* "&amp;INDEX(artwork.xlsx!F:F,QUOTIENT(ROW(A1938)-1,3)+2)&amp;" */","  ")&amp;IF(AND(ISERROR(MATCH("},",B1943:B$5003,0)), ISERROR(MATCH("    ];",$A$5:A1939,0))),"];","")</f>
        <v xml:space="preserve">    </v>
      </c>
      <c r="B1943" t="str">
        <f t="shared" si="67"/>
        <v>},</v>
      </c>
      <c r="C1943" s="18" t="str">
        <f>IF(AND(MOD(ROW(A1938)-1,3)=0, INDEX(artwork.xlsx!J:J,QUOTIENT(ROW(A1938)-1,3)+2)&lt;&gt;""),
     artwork.xlsx!$H$1&amp;": """ &amp;SUBSTITUTE(INDEX(artwork.xlsx!H:H,QUOTIENT(ROW(A1938)-1,3)+2)," ","") &amp;""",  " &amp;
     artwork.xlsx!$J$1&amp; ": """ &amp; INDEX(artwork.xlsx!J:J,QUOTIENT(ROW(A1938)-1,3)+2) &amp;""",  " &amp;
     artwork.xlsx!$L$1&amp; ": """ &amp; SUBSTITUTE(IF(LEFT(INDEX(artwork.xlsx!L:L,QUOTIENT(ROW(A1938)-1,3)+2),4)="http","",artwork.xlsx!$M$1) &amp; INDEX(artwork.xlsx!L:L,QUOTIENT(ROW(A1938)-1,3)+2),artwork.xlsx!$N$1,"") &amp; """,",
 IF(AND(MOD(ROW(A1938)-1,3)=1,INDEX(artwork.xlsx!J:J,QUOTIENT(ROW(A1938)-1,3)+2)&lt;&gt;""),
SUBSTITUTE(    artwork.xlsx!$K$1&amp;": '\\n" &amp;
SUBSTITUTE(SUBSTITUTE(SUBSTITUTE(SUBSTITUTE(SUBSTITUTE(INDEX(artwork.xlsx!K:K,QUOTIENT(ROW(A1938)-1,3)+2),"'","\'"),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IF(MOD(ROW(A1938)-1,3)=2,"","")))</f>
        <v/>
      </c>
    </row>
    <row r="1944" spans="1:3" x14ac:dyDescent="0.25">
      <c r="A1944" t="str">
        <f>IF(AND(MOD(ROW(A1939)-1,3)=0,INDEX(artwork.xlsx!G:G,QUOTIENT(ROW(A1939)-1,3)+2)&lt;&gt;""),"/* "&amp;INDEX(artwork.xlsx!G:G,QUOTIENT(ROW(A1939)-1,3)+2)&amp;" */","  ")&amp;
IF(AND(INDEX(artwork.xlsx!F:F,QUOTIENT(ROW(A1939)-1,3)+2)&lt;&gt;""),"/* "&amp;INDEX(artwork.xlsx!F:F,QUOTIENT(ROW(A1939)-1,3)+2)&amp;" */","  ")&amp;IF(AND(ISERROR(MATCH("},",B1944:B$5003,0)), ISERROR(MATCH("    ];",$A$5:A1940,0))),"];","")</f>
        <v xml:space="preserve">    </v>
      </c>
      <c r="B1944" t="str">
        <f t="shared" si="67"/>
        <v>{</v>
      </c>
      <c r="C1944" s="18" t="str">
        <f>IF(AND(MOD(ROW(A1939)-1,3)=0, INDEX(artwork.xlsx!J:J,QUOTIENT(ROW(A1939)-1,3)+2)&lt;&gt;""),
     artwork.xlsx!$H$1&amp;": """ &amp;SUBSTITUTE(INDEX(artwork.xlsx!H:H,QUOTIENT(ROW(A1939)-1,3)+2)," ","") &amp;""",  " &amp;
     artwork.xlsx!$J$1&amp; ": """ &amp; INDEX(artwork.xlsx!J:J,QUOTIENT(ROW(A1939)-1,3)+2) &amp;""",  " &amp;
     artwork.xlsx!$L$1&amp; ": """ &amp; SUBSTITUTE(IF(LEFT(INDEX(artwork.xlsx!L:L,QUOTIENT(ROW(A1939)-1,3)+2),4)="http","",artwork.xlsx!$M$1) &amp; INDEX(artwork.xlsx!L:L,QUOTIENT(ROW(A1939)-1,3)+2),artwork.xlsx!$N$1,"") &amp; """,",
 IF(AND(MOD(ROW(A1939)-1,3)=1,INDEX(artwork.xlsx!J:J,QUOTIENT(ROW(A1939)-1,3)+2)&lt;&gt;""),
SUBSTITUTE(    artwork.xlsx!$K$1&amp;": '\\n" &amp;
SUBSTITUTE(SUBSTITUTE(SUBSTITUTE(SUBSTITUTE(SUBSTITUTE(INDEX(artwork.xlsx!K:K,QUOTIENT(ROW(A1939)-1,3)+2),"'","\'"),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IF(MOD(ROW(A1939)-1,3)=2,"","")))</f>
        <v>id: "wheelwright",  frenchName: "Charronne",  artwork: "http://wiki.dominionstrategy.com/images/4/41/WheelwrightArt.jpg",</v>
      </c>
    </row>
    <row r="1945" spans="1:3" ht="135" x14ac:dyDescent="0.25">
      <c r="A1945" t="str">
        <f>IF(AND(MOD(ROW(A1940)-1,3)=0,INDEX(artwork.xlsx!G:G,QUOTIENT(ROW(A1940)-1,3)+2)&lt;&gt;""),"/* "&amp;INDEX(artwork.xlsx!G:G,QUOTIENT(ROW(A1940)-1,3)+2)&amp;" */","  ")&amp;
IF(AND(INDEX(artwork.xlsx!F:F,QUOTIENT(ROW(A1940)-1,3)+2)&lt;&gt;""),"/* "&amp;INDEX(artwork.xlsx!F:F,QUOTIENT(ROW(A1940)-1,3)+2)&amp;" */","  ")&amp;IF(AND(ISERROR(MATCH("},",B1945:B$5003,0)), ISERROR(MATCH("    ];",$A$5:A1944,0))),"];","")</f>
        <v xml:space="preserve">    </v>
      </c>
      <c r="B1945" t="str">
        <f t="shared" si="67"/>
        <v/>
      </c>
      <c r="C1945" s="18" t="str">
        <f>IF(AND(MOD(ROW(A1940)-1,3)=0, INDEX(artwork.xlsx!J:J,QUOTIENT(ROW(A1940)-1,3)+2)&lt;&gt;""),
     artwork.xlsx!$H$1&amp;": """ &amp;SUBSTITUTE(INDEX(artwork.xlsx!H:H,QUOTIENT(ROW(A1940)-1,3)+2)," ","") &amp;""",  " &amp;
     artwork.xlsx!$J$1&amp; ": """ &amp; INDEX(artwork.xlsx!J:J,QUOTIENT(ROW(A1940)-1,3)+2) &amp;""",  " &amp;
     artwork.xlsx!$L$1&amp; ": """ &amp; SUBSTITUTE(IF(LEFT(INDEX(artwork.xlsx!L:L,QUOTIENT(ROW(A1940)-1,3)+2),4)="http","",artwork.xlsx!$M$1) &amp; INDEX(artwork.xlsx!L:L,QUOTIENT(ROW(A1940)-1,3)+2),artwork.xlsx!$N$1,"") &amp; """,",
 IF(AND(MOD(ROW(A1940)-1,3)=1,INDEX(artwork.xlsx!J:J,QUOTIENT(ROW(A1940)-1,3)+2)&lt;&gt;""),
SUBSTITUTE(    artwork.xlsx!$K$1&amp;": '\\n" &amp;
SUBSTITUTE(SUBSTITUTE(SUBSTITUTE(SUBSTITUTE(SUBSTITUTE(INDEX(artwork.xlsx!K:K,QUOTIENT(ROW(A1940)-1,3)+2),"'","\'"),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IF(MOD(ROW(A1940)-1,3)=2,"","")))</f>
        <v>text_html: '\
&lt;div class="card-text" style="top:20px;"&gt;&lt;div style="position:relative; top:10px;"&gt;&lt;div style="line-height:24px;"&gt;\
&lt;div style="display:inline;"&gt;&lt;div style="display:inline; font-weight: bold; font-size:26px;"&gt;+1 Carte&lt;/div&gt;&lt;/div&gt;&lt;br&gt;\
&lt;div style="display:inline;"&gt;&lt;div style="display:inline; font-weight: bold; font-size:26px;"&gt;+1 Action&lt;/div&gt;&lt;/div&gt;&lt;br&gt;\
&lt;/div&gt;&lt;div style="line-height:18px;"&gt;\
&lt;div style="display:inline;"&gt;&lt;div style="display:inline; font-size:20px;"&gt;Vous pouvez défausser une carte&lt;/div&gt;&lt;/div&gt;&lt;br&gt;\
&lt;div style="display:inline;"&gt;&lt;div style="display:inline; font-size:20px;"&gt;pour recevoir une Action&lt;/div&gt;&lt;/div&gt;&lt;br&gt;\
&lt;div style="display:inline;"&gt;&lt;div style="display:inline; font-size:20px;"&gt;coûtant autant ou moins.&lt;/div&gt;&lt;/div&gt;&lt;br&gt;\
&lt;/div&gt;&lt;/div&gt;&lt;/div&gt;'</v>
      </c>
    </row>
    <row r="1946" spans="1:3" x14ac:dyDescent="0.25">
      <c r="A1946" t="str">
        <f>IF(AND(MOD(ROW(A1941)-1,3)=0,INDEX(artwork.xlsx!G:G,QUOTIENT(ROW(A1941)-1,3)+2)&lt;&gt;""),"/* "&amp;INDEX(artwork.xlsx!G:G,QUOTIENT(ROW(A1941)-1,3)+2)&amp;" */","  ")&amp;
IF(AND(INDEX(artwork.xlsx!F:F,QUOTIENT(ROW(A1941)-1,3)+2)&lt;&gt;""),"/* "&amp;INDEX(artwork.xlsx!F:F,QUOTIENT(ROW(A1941)-1,3)+2)&amp;" */","  ")&amp;IF(AND(ISERROR(MATCH("},",B1946:B$5003,0)), ISERROR(MATCH("    ];",$A$5:A1942,0))),"];","")</f>
        <v xml:space="preserve">    </v>
      </c>
      <c r="B1946" t="str">
        <f t="shared" si="67"/>
        <v>},</v>
      </c>
      <c r="C1946" s="18" t="str">
        <f>IF(AND(MOD(ROW(A1941)-1,3)=0, INDEX(artwork.xlsx!J:J,QUOTIENT(ROW(A1941)-1,3)+2)&lt;&gt;""),
     artwork.xlsx!$H$1&amp;": """ &amp;SUBSTITUTE(INDEX(artwork.xlsx!H:H,QUOTIENT(ROW(A1941)-1,3)+2)," ","") &amp;""",  " &amp;
     artwork.xlsx!$J$1&amp; ": """ &amp; INDEX(artwork.xlsx!J:J,QUOTIENT(ROW(A1941)-1,3)+2) &amp;""",  " &amp;
     artwork.xlsx!$L$1&amp; ": """ &amp; SUBSTITUTE(IF(LEFT(INDEX(artwork.xlsx!L:L,QUOTIENT(ROW(A1941)-1,3)+2),4)="http","",artwork.xlsx!$M$1) &amp; INDEX(artwork.xlsx!L:L,QUOTIENT(ROW(A1941)-1,3)+2),artwork.xlsx!$N$1,"") &amp; """,",
 IF(AND(MOD(ROW(A1941)-1,3)=1,INDEX(artwork.xlsx!J:J,QUOTIENT(ROW(A1941)-1,3)+2)&lt;&gt;""),
SUBSTITUTE(    artwork.xlsx!$K$1&amp;": '\\n" &amp;
SUBSTITUTE(SUBSTITUTE(SUBSTITUTE(SUBSTITUTE(SUBSTITUTE(INDEX(artwork.xlsx!K:K,QUOTIENT(ROW(A1941)-1,3)+2),"'","\'"),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IF(MOD(ROW(A1941)-1,3)=2,"","")))</f>
        <v/>
      </c>
    </row>
    <row r="1947" spans="1:3" x14ac:dyDescent="0.25">
      <c r="A1947" t="str">
        <f>IF(AND(MOD(ROW(A1942)-1,3)=0,INDEX(artwork.xlsx!G:G,QUOTIENT(ROW(A1942)-1,3)+2)&lt;&gt;""),"/* "&amp;INDEX(artwork.xlsx!G:G,QUOTIENT(ROW(A1942)-1,3)+2)&amp;" */","  ")&amp;
IF(AND(INDEX(artwork.xlsx!F:F,QUOTIENT(ROW(A1942)-1,3)+2)&lt;&gt;""),"/* "&amp;INDEX(artwork.xlsx!F:F,QUOTIENT(ROW(A1942)-1,3)+2)&amp;" */","  ")&amp;IF(AND(ISERROR(MATCH("},",B1947:B$5003,0)), ISERROR(MATCH("    ];",$A$5:A1943,0))),"];","")</f>
        <v xml:space="preserve">    </v>
      </c>
      <c r="B1947" t="str">
        <f t="shared" si="67"/>
        <v>{</v>
      </c>
      <c r="C1947" s="18" t="str">
        <f>IF(AND(MOD(ROW(A1942)-1,3)=0, INDEX(artwork.xlsx!J:J,QUOTIENT(ROW(A1942)-1,3)+2)&lt;&gt;""),
     artwork.xlsx!$H$1&amp;": """ &amp;SUBSTITUTE(INDEX(artwork.xlsx!H:H,QUOTIENT(ROW(A1942)-1,3)+2)," ","") &amp;""",  " &amp;
     artwork.xlsx!$J$1&amp; ": """ &amp; INDEX(artwork.xlsx!J:J,QUOTIENT(ROW(A1942)-1,3)+2) &amp;""",  " &amp;
     artwork.xlsx!$L$1&amp; ": """ &amp; SUBSTITUTE(IF(LEFT(INDEX(artwork.xlsx!L:L,QUOTIENT(ROW(A1942)-1,3)+2),4)="http","",artwork.xlsx!$M$1) &amp; INDEX(artwork.xlsx!L:L,QUOTIENT(ROW(A1942)-1,3)+2),artwork.xlsx!$N$1,"") &amp; """,",
 IF(AND(MOD(ROW(A1942)-1,3)=1,INDEX(artwork.xlsx!J:J,QUOTIENT(ROW(A1942)-1,3)+2)&lt;&gt;""),
SUBSTITUTE(    artwork.xlsx!$K$1&amp;": '\\n" &amp;
SUBSTITUTE(SUBSTITUTE(SUBSTITUTE(SUBSTITUTE(SUBSTITUTE(INDEX(artwork.xlsx!K:K,QUOTIENT(ROW(A1942)-1,3)+2),"'","\'"),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IF(MOD(ROW(A1942)-1,3)=2,"","")))</f>
        <v>id: "witchshut",  frenchName: "Cabane de Sorcière",  artwork: "http://wiki.dominionstrategy.com/images/2/21/Witch%27s_HutArt.jpg",</v>
      </c>
    </row>
    <row r="1948" spans="1:3" ht="120" x14ac:dyDescent="0.25">
      <c r="A1948" t="str">
        <f>IF(AND(MOD(ROW(A1943)-1,3)=0,INDEX(artwork.xlsx!G:G,QUOTIENT(ROW(A1943)-1,3)+2)&lt;&gt;""),"/* "&amp;INDEX(artwork.xlsx!G:G,QUOTIENT(ROW(A1943)-1,3)+2)&amp;" */","  ")&amp;
IF(AND(INDEX(artwork.xlsx!F:F,QUOTIENT(ROW(A1943)-1,3)+2)&lt;&gt;""),"/* "&amp;INDEX(artwork.xlsx!F:F,QUOTIENT(ROW(A1943)-1,3)+2)&amp;" */","  ")&amp;IF(AND(ISERROR(MATCH("},",B1948:B$5003,0)), ISERROR(MATCH("    ];",$A$5:A1947,0))),"];","")</f>
        <v xml:space="preserve">    </v>
      </c>
      <c r="B1948" t="str">
        <f t="shared" si="67"/>
        <v/>
      </c>
      <c r="C1948" s="18" t="str">
        <f>IF(AND(MOD(ROW(A1943)-1,3)=0, INDEX(artwork.xlsx!J:J,QUOTIENT(ROW(A1943)-1,3)+2)&lt;&gt;""),
     artwork.xlsx!$H$1&amp;": """ &amp;SUBSTITUTE(INDEX(artwork.xlsx!H:H,QUOTIENT(ROW(A1943)-1,3)+2)," ","") &amp;""",  " &amp;
     artwork.xlsx!$J$1&amp; ": """ &amp; INDEX(artwork.xlsx!J:J,QUOTIENT(ROW(A1943)-1,3)+2) &amp;""",  " &amp;
     artwork.xlsx!$L$1&amp; ": """ &amp; SUBSTITUTE(IF(LEFT(INDEX(artwork.xlsx!L:L,QUOTIENT(ROW(A1943)-1,3)+2),4)="http","",artwork.xlsx!$M$1) &amp; INDEX(artwork.xlsx!L:L,QUOTIENT(ROW(A1943)-1,3)+2),artwork.xlsx!$N$1,"") &amp; """,",
 IF(AND(MOD(ROW(A1943)-1,3)=1,INDEX(artwork.xlsx!J:J,QUOTIENT(ROW(A1943)-1,3)+2)&lt;&gt;""),
SUBSTITUTE(    artwork.xlsx!$K$1&amp;": '\\n" &amp;
SUBSTITUTE(SUBSTITUTE(SUBSTITUTE(SUBSTITUTE(SUBSTITUTE(INDEX(artwork.xlsx!K:K,QUOTIENT(ROW(A1943)-1,3)+2),"'","\'"),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IF(MOD(ROW(A1943)-1,3)=2,"","")))</f>
        <v>text_html: '\
&lt;div class="card-text" style="top:20px;"&gt;&lt;div style="position:relative; top:10px;"&gt;&lt;div style="line-height:18px;"&gt;\
&lt;div style="display:inline;"&gt;&lt;div style="display:inline; font-weight:bold;"&gt;&lt;div style="display:inline; font-size:28px;"&gt;+4 Cartes&lt;/div&gt;&lt;/div&gt;&lt;/div&gt;&lt;br&gt;&lt;br&gt;\
&lt;div style="display:inline;"&gt;&lt;div style="display:inline; font-size:20px;"&gt;Défaussez 2 cartes, dévoilées.&lt;/div&gt;&lt;/div&gt;&lt;br&gt;\
&lt;div style="display:inline;"&gt;&lt;div style="display:inline; font-size:20px;"&gt;Si les deux sont des Actions,&lt;/div&gt;&lt;/div&gt;&lt;br&gt;\
&lt;div style="display:inline;"&gt;&lt;div style="display:inline; font-size:20px;"&gt;tous vos adversaires&lt;/div&gt;&lt;/div&gt;&lt;br&gt;\
&lt;div style="display:inline;"&gt;&lt;div style="display:inline; font-size:20px;"&gt;reçoivent une Malédiction.&lt;/div&gt;&lt;/div&gt;&lt;br&gt;\
&lt;/div&gt;&lt;/div&gt;&lt;/div&gt;'</v>
      </c>
    </row>
    <row r="1949" spans="1:3" x14ac:dyDescent="0.25">
      <c r="A1949" t="str">
        <f>IF(AND(MOD(ROW(A1944)-1,3)=0,INDEX(artwork.xlsx!G:G,QUOTIENT(ROW(A1944)-1,3)+2)&lt;&gt;""),"/* "&amp;INDEX(artwork.xlsx!G:G,QUOTIENT(ROW(A1944)-1,3)+2)&amp;" */","  ")&amp;
IF(AND(INDEX(artwork.xlsx!F:F,QUOTIENT(ROW(A1944)-1,3)+2)&lt;&gt;""),"/* "&amp;INDEX(artwork.xlsx!F:F,QUOTIENT(ROW(A1944)-1,3)+2)&amp;" */","  ")&amp;IF(AND(ISERROR(MATCH("},",B1949:B$5003,0)), ISERROR(MATCH("    ];",$A$5:A1945,0))),"];","")</f>
        <v xml:space="preserve">    </v>
      </c>
      <c r="B1949" t="str">
        <f t="shared" si="67"/>
        <v>},</v>
      </c>
      <c r="C1949" s="18" t="str">
        <f>IF(AND(MOD(ROW(A1944)-1,3)=0, INDEX(artwork.xlsx!J:J,QUOTIENT(ROW(A1944)-1,3)+2)&lt;&gt;""),
     artwork.xlsx!$H$1&amp;": """ &amp;SUBSTITUTE(INDEX(artwork.xlsx!H:H,QUOTIENT(ROW(A1944)-1,3)+2)," ","") &amp;""",  " &amp;
     artwork.xlsx!$J$1&amp; ": """ &amp; INDEX(artwork.xlsx!J:J,QUOTIENT(ROW(A1944)-1,3)+2) &amp;""",  " &amp;
     artwork.xlsx!$L$1&amp; ": """ &amp; SUBSTITUTE(IF(LEFT(INDEX(artwork.xlsx!L:L,QUOTIENT(ROW(A1944)-1,3)+2),4)="http","",artwork.xlsx!$M$1) &amp; INDEX(artwork.xlsx!L:L,QUOTIENT(ROW(A1944)-1,3)+2),artwork.xlsx!$N$1,"") &amp; """,",
 IF(AND(MOD(ROW(A1944)-1,3)=1,INDEX(artwork.xlsx!J:J,QUOTIENT(ROW(A1944)-1,3)+2)&lt;&gt;""),
SUBSTITUTE(    artwork.xlsx!$K$1&amp;": '\\n" &amp;
SUBSTITUTE(SUBSTITUTE(SUBSTITUTE(SUBSTITUTE(SUBSTITUTE(INDEX(artwork.xlsx!K:K,QUOTIENT(ROW(A1944)-1,3)+2),"'","\'"),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IF(MOD(ROW(A1944)-1,3)=2,"","")))</f>
        <v/>
      </c>
    </row>
    <row r="1950" spans="1:3" x14ac:dyDescent="0.25">
      <c r="A1950" t="str">
        <f>IF(AND(MOD(ROW(A1945)-1,3)=0,INDEX(artwork.xlsx!G:G,QUOTIENT(ROW(A1945)-1,3)+2)&lt;&gt;""),"/* "&amp;INDEX(artwork.xlsx!G:G,QUOTIENT(ROW(A1945)-1,3)+2)&amp;" */","  ")&amp;
IF(AND(INDEX(artwork.xlsx!F:F,QUOTIENT(ROW(A1945)-1,3)+2)&lt;&gt;""),"/* "&amp;INDEX(artwork.xlsx!F:F,QUOTIENT(ROW(A1945)-1,3)+2)&amp;" */","  ")&amp;IF(AND(ISERROR(MATCH("},",B1950:B$5003,0)), ISERROR(MATCH("    ];",$A$5:A1946,0))),"];","")</f>
        <v>/* Allies *//* t */</v>
      </c>
      <c r="B1950" t="str">
        <f t="shared" si="67"/>
        <v>{</v>
      </c>
      <c r="C1950" s="18" t="str">
        <f>IF(AND(MOD(ROW(A1945)-1,3)=0, INDEX(artwork.xlsx!J:J,QUOTIENT(ROW(A1945)-1,3)+2)&lt;&gt;""),
     artwork.xlsx!$H$1&amp;": """ &amp;SUBSTITUTE(INDEX(artwork.xlsx!H:H,QUOTIENT(ROW(A1945)-1,3)+2)," ","") &amp;""",  " &amp;
     artwork.xlsx!$J$1&amp; ": """ &amp; INDEX(artwork.xlsx!J:J,QUOTIENT(ROW(A1945)-1,3)+2) &amp;""",  " &amp;
     artwork.xlsx!$L$1&amp; ": """ &amp; SUBSTITUTE(IF(LEFT(INDEX(artwork.xlsx!L:L,QUOTIENT(ROW(A1945)-1,3)+2),4)="http","",artwork.xlsx!$M$1) &amp; INDEX(artwork.xlsx!L:L,QUOTIENT(ROW(A1945)-1,3)+2),artwork.xlsx!$N$1,"") &amp; """,",
 IF(AND(MOD(ROW(A1945)-1,3)=1,INDEX(artwork.xlsx!J:J,QUOTIENT(ROW(A1945)-1,3)+2)&lt;&gt;""),
SUBSTITUTE(    artwork.xlsx!$K$1&amp;": '\\n" &amp;
SUBSTITUTE(SUBSTITUTE(SUBSTITUTE(SUBSTITUTE(SUBSTITUTE(INDEX(artwork.xlsx!K:K,QUOTIENT(ROW(A1945)-1,3)+2),"'","\'"),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IF(MOD(ROW(A1945)-1,3)=2,"","")))</f>
        <v>id: "bauble",  frenchName: "Babiole",  artwork: "http://wiki.dominionstrategy.com/images/1/1a/BaubleArt.jpg",</v>
      </c>
    </row>
    <row r="1951" spans="1:3" ht="180" x14ac:dyDescent="0.25">
      <c r="A1951" t="str">
        <f>IF(AND(MOD(ROW(A1946)-1,3)=0,INDEX(artwork.xlsx!G:G,QUOTIENT(ROW(A1946)-1,3)+2)&lt;&gt;""),"/* "&amp;INDEX(artwork.xlsx!G:G,QUOTIENT(ROW(A1946)-1,3)+2)&amp;" */","  ")&amp;
IF(AND(INDEX(artwork.xlsx!F:F,QUOTIENT(ROW(A1946)-1,3)+2)&lt;&gt;""),"/* "&amp;INDEX(artwork.xlsx!F:F,QUOTIENT(ROW(A1946)-1,3)+2)&amp;" */","  ")&amp;IF(AND(ISERROR(MATCH("},",B1951:B$5003,0)), ISERROR(MATCH("    ];",$A$5:A1950,0))),"];","")</f>
        <v xml:space="preserve">  /* t */</v>
      </c>
      <c r="B1951" t="str">
        <f t="shared" si="67"/>
        <v/>
      </c>
      <c r="C1951" s="18" t="str">
        <f>IF(AND(MOD(ROW(A1946)-1,3)=0, INDEX(artwork.xlsx!J:J,QUOTIENT(ROW(A1946)-1,3)+2)&lt;&gt;""),
     artwork.xlsx!$H$1&amp;": """ &amp;SUBSTITUTE(INDEX(artwork.xlsx!H:H,QUOTIENT(ROW(A1946)-1,3)+2)," ","") &amp;""",  " &amp;
     artwork.xlsx!$J$1&amp; ": """ &amp; INDEX(artwork.xlsx!J:J,QUOTIENT(ROW(A1946)-1,3)+2) &amp;""",  " &amp;
     artwork.xlsx!$L$1&amp; ": """ &amp; SUBSTITUTE(IF(LEFT(INDEX(artwork.xlsx!L:L,QUOTIENT(ROW(A1946)-1,3)+2),4)="http","",artwork.xlsx!$M$1) &amp; INDEX(artwork.xlsx!L:L,QUOTIENT(ROW(A1946)-1,3)+2),artwork.xlsx!$N$1,"") &amp; """,",
 IF(AND(MOD(ROW(A1946)-1,3)=1,INDEX(artwork.xlsx!J:J,QUOTIENT(ROW(A1946)-1,3)+2)&lt;&gt;""),
SUBSTITUTE(    artwork.xlsx!$K$1&amp;": '\\n" &amp;
SUBSTITUTE(SUBSTITUTE(SUBSTITUTE(SUBSTITUTE(SUBSTITUTE(INDEX(artwork.xlsx!K:K,QUOTIENT(ROW(A1946)-1,3)+2),"'","\'"),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IF(MOD(ROW(A1946)-1,3)=2,"","")))</f>
        <v>text_html: '\
&lt;div class="card-text" style="top:20px;"&gt;&lt;div style="position:relative; top:15px;"&gt;&lt;div style="line-height:16px;"&gt;\
&lt;div style="display:inline;"&gt;&lt;div style="display:inline; font-size:18px;"&gt;Choississez deux option différentes :&lt;/div&gt;&lt;/div&gt;&lt;br&gt;\
&lt;div style="display:inline;"&gt;&lt;div style="display:inline; font-size:18px;"&gt;&lt;div style="display: inline; font-weight: bold;"&gt;+1 Achat&lt;/div&gt;; &lt;div style="display: inline; font-weight: bold;"&gt;+     &lt;/div&gt;; &lt;div style="display: inline; font-weight: bold;"&gt;+1 Faveur&lt;/div&gt;; &lt;/div&gt;&lt;/div&gt;&lt;br&gt;\
&lt;div style="display:inline;"&gt;&lt;div style="display:inline; font-size:18px;"&gt;à ce tour, quand vous recevez&lt;/div&gt;&lt;/div&gt;&lt;br&gt;\
&lt;div style="display:inline;"&gt;&lt;div style="display:inline; font-size:18px;"&gt;une carte, vous pouvez&lt;/div&gt;&lt;/div&gt;&lt;br&gt;\
&lt;div style="display:inline;"&gt;&lt;div style="display:inline; font-size:18px;"&gt;la placer sur votre pioche.&lt;/div&gt;&lt;/div&gt;&lt;br&gt;\
&lt;/div&gt;&lt;/div&gt;\
&lt;div class="card-text-coin-icon" style="transform:scale(0.15); top:38px; display: inline;left:129px;"&gt;\
&lt;div class="card-text-coin-text-container" style="display:inline;"&gt;\
&lt;div class="card-text-coin-text" style="color: black; display:inline; top:8px;"&gt;1&lt;/div&gt;&lt;/div&gt;&lt;/div&gt;&lt;/div&gt;'</v>
      </c>
    </row>
    <row r="1952" spans="1:3" x14ac:dyDescent="0.25">
      <c r="A1952" t="str">
        <f>IF(AND(MOD(ROW(A1947)-1,3)=0,INDEX(artwork.xlsx!G:G,QUOTIENT(ROW(A1947)-1,3)+2)&lt;&gt;""),"/* "&amp;INDEX(artwork.xlsx!G:G,QUOTIENT(ROW(A1947)-1,3)+2)&amp;" */","  ")&amp;
IF(AND(INDEX(artwork.xlsx!F:F,QUOTIENT(ROW(A1947)-1,3)+2)&lt;&gt;""),"/* "&amp;INDEX(artwork.xlsx!F:F,QUOTIENT(ROW(A1947)-1,3)+2)&amp;" */","  ")&amp;IF(AND(ISERROR(MATCH("},",B1952:B$5003,0)), ISERROR(MATCH("    ];",$A$5:A1948,0))),"];","")</f>
        <v xml:space="preserve">  /* t */</v>
      </c>
      <c r="B1952" t="str">
        <f t="shared" si="67"/>
        <v>},</v>
      </c>
      <c r="C1952" s="18" t="str">
        <f>IF(AND(MOD(ROW(A1947)-1,3)=0, INDEX(artwork.xlsx!J:J,QUOTIENT(ROW(A1947)-1,3)+2)&lt;&gt;""),
     artwork.xlsx!$H$1&amp;": """ &amp;SUBSTITUTE(INDEX(artwork.xlsx!H:H,QUOTIENT(ROW(A1947)-1,3)+2)," ","") &amp;""",  " &amp;
     artwork.xlsx!$J$1&amp; ": """ &amp; INDEX(artwork.xlsx!J:J,QUOTIENT(ROW(A1947)-1,3)+2) &amp;""",  " &amp;
     artwork.xlsx!$L$1&amp; ": """ &amp; SUBSTITUTE(IF(LEFT(INDEX(artwork.xlsx!L:L,QUOTIENT(ROW(A1947)-1,3)+2),4)="http","",artwork.xlsx!$M$1) &amp; INDEX(artwork.xlsx!L:L,QUOTIENT(ROW(A1947)-1,3)+2),artwork.xlsx!$N$1,"") &amp; """,",
 IF(AND(MOD(ROW(A1947)-1,3)=1,INDEX(artwork.xlsx!J:J,QUOTIENT(ROW(A1947)-1,3)+2)&lt;&gt;""),
SUBSTITUTE(    artwork.xlsx!$K$1&amp;": '\\n" &amp;
SUBSTITUTE(SUBSTITUTE(SUBSTITUTE(SUBSTITUTE(SUBSTITUTE(INDEX(artwork.xlsx!K:K,QUOTIENT(ROW(A1947)-1,3)+2),"'","\'"),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IF(MOD(ROW(A1947)-1,3)=2,"","")))</f>
        <v/>
      </c>
    </row>
    <row r="1953" spans="1:3" x14ac:dyDescent="0.25">
      <c r="A1953" t="str">
        <f>IF(AND(MOD(ROW(A1948)-1,3)=0,INDEX(artwork.xlsx!G:G,QUOTIENT(ROW(A1948)-1,3)+2)&lt;&gt;""),"/* "&amp;INDEX(artwork.xlsx!G:G,QUOTIENT(ROW(A1948)-1,3)+2)&amp;" */","  ")&amp;
IF(AND(INDEX(artwork.xlsx!F:F,QUOTIENT(ROW(A1948)-1,3)+2)&lt;&gt;""),"/* "&amp;INDEX(artwork.xlsx!F:F,QUOTIENT(ROW(A1948)-1,3)+2)&amp;" */","  ")&amp;IF(AND(ISERROR(MATCH("},",B1953:B$5003,0)), ISERROR(MATCH("    ];",$A$5:A1949,0))),"];","")</f>
        <v xml:space="preserve">    </v>
      </c>
      <c r="B1953" t="str">
        <f t="shared" si="67"/>
        <v>{</v>
      </c>
      <c r="C1953" s="18" t="str">
        <f>IF(AND(MOD(ROW(A1948)-1,3)=0, INDEX(artwork.xlsx!J:J,QUOTIENT(ROW(A1948)-1,3)+2)&lt;&gt;""),
     artwork.xlsx!$H$1&amp;": """ &amp;SUBSTITUTE(INDEX(artwork.xlsx!H:H,QUOTIENT(ROW(A1948)-1,3)+2)," ","") &amp;""",  " &amp;
     artwork.xlsx!$J$1&amp; ": """ &amp; INDEX(artwork.xlsx!J:J,QUOTIENT(ROW(A1948)-1,3)+2) &amp;""",  " &amp;
     artwork.xlsx!$L$1&amp; ": """ &amp; SUBSTITUTE(IF(LEFT(INDEX(artwork.xlsx!L:L,QUOTIENT(ROW(A1948)-1,3)+2),4)="http","",artwork.xlsx!$M$1) &amp; INDEX(artwork.xlsx!L:L,QUOTIENT(ROW(A1948)-1,3)+2),artwork.xlsx!$N$1,"") &amp; """,",
 IF(AND(MOD(ROW(A1948)-1,3)=1,INDEX(artwork.xlsx!J:J,QUOTIENT(ROW(A1948)-1,3)+2)&lt;&gt;""),
SUBSTITUTE(    artwork.xlsx!$K$1&amp;": '\\n" &amp;
SUBSTITUTE(SUBSTITUTE(SUBSTITUTE(SUBSTITUTE(SUBSTITUTE(INDEX(artwork.xlsx!K:K,QUOTIENT(ROW(A1948)-1,3)+2),"'","\'"),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IF(MOD(ROW(A1948)-1,3)=2,"","")))</f>
        <v>id: "sycophant",  frenchName: "Sycophante",  artwork: "http://wiki.dominionstrategy.com/images/4/41/SycophantArt.jpg",</v>
      </c>
    </row>
    <row r="1954" spans="1:3" ht="210" x14ac:dyDescent="0.25">
      <c r="A1954" t="str">
        <f>IF(AND(MOD(ROW(A1949)-1,3)=0,INDEX(artwork.xlsx!G:G,QUOTIENT(ROW(A1949)-1,3)+2)&lt;&gt;""),"/* "&amp;INDEX(artwork.xlsx!G:G,QUOTIENT(ROW(A1949)-1,3)+2)&amp;" */","  ")&amp;
IF(AND(INDEX(artwork.xlsx!F:F,QUOTIENT(ROW(A1949)-1,3)+2)&lt;&gt;""),"/* "&amp;INDEX(artwork.xlsx!F:F,QUOTIENT(ROW(A1949)-1,3)+2)&amp;" */","  ")&amp;IF(AND(ISERROR(MATCH("},",B1954:B$5003,0)), ISERROR(MATCH("    ];",$A$5:A1953,0))),"];","")</f>
        <v xml:space="preserve">    </v>
      </c>
      <c r="B1954" t="str">
        <f t="shared" si="67"/>
        <v/>
      </c>
      <c r="C1954" s="18" t="str">
        <f>IF(AND(MOD(ROW(A1949)-1,3)=0, INDEX(artwork.xlsx!J:J,QUOTIENT(ROW(A1949)-1,3)+2)&lt;&gt;""),
     artwork.xlsx!$H$1&amp;": """ &amp;SUBSTITUTE(INDEX(artwork.xlsx!H:H,QUOTIENT(ROW(A1949)-1,3)+2)," ","") &amp;""",  " &amp;
     artwork.xlsx!$J$1&amp; ": """ &amp; INDEX(artwork.xlsx!J:J,QUOTIENT(ROW(A1949)-1,3)+2) &amp;""",  " &amp;
     artwork.xlsx!$L$1&amp; ": """ &amp; SUBSTITUTE(IF(LEFT(INDEX(artwork.xlsx!L:L,QUOTIENT(ROW(A1949)-1,3)+2),4)="http","",artwork.xlsx!$M$1) &amp; INDEX(artwork.xlsx!L:L,QUOTIENT(ROW(A1949)-1,3)+2),artwork.xlsx!$N$1,"") &amp; """,",
 IF(AND(MOD(ROW(A1949)-1,3)=1,INDEX(artwork.xlsx!J:J,QUOTIENT(ROW(A1949)-1,3)+2)&lt;&gt;""),
SUBSTITUTE(    artwork.xlsx!$K$1&amp;": '\\n" &amp;
SUBSTITUTE(SUBSTITUTE(SUBSTITUTE(SUBSTITUTE(SUBSTITUTE(INDEX(artwork.xlsx!K:K,QUOTIENT(ROW(A1949)-1,3)+2),"'","\'"),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IF(MOD(ROW(A1949)-1,3)=2,"","")))</f>
        <v>text_html: '\
&lt;div class="card-text" style="top:10px;"&gt;&lt;div style="position:relative; top:5px;"&gt;&lt;div style="line-height:26px;"&gt;\
&lt;div style="display:inline;"&gt;&lt;div style="display:inline; font-weight: bold; font-size:26px;"&gt;+1 Action&lt;/div&gt;&lt;/div&gt;&lt;br&gt;\
&lt;/div&gt;&lt;/div&gt;&lt;div style="position:relative; top:5px;"&gt;&lt;div style="line-height:16px;"&gt;\
&lt;div style="display:inline;"&gt;&lt;div style="display:inline; font-size:18px;"&gt;Défaussez 3 cartes.&lt;/div&gt;&lt;/div&gt;&lt;br&gt;\
&lt;div style="display:inline;"&gt;&lt;div style="display:inline; font-size:18px;"&gt;Si vous en avez défaussé&lt;/div&gt;&lt;/div&gt;&lt;br&gt;\
&lt;div style="display:inline;"&gt;&lt;div style="display:inline; font-size:18px;"&gt;au moins une, &lt;div style="display:inline; font-weight: bold"&gt;+     &lt;/div&gt;.&lt;/div&gt;&lt;/div&gt;&lt;br&gt;\
&lt;/div&gt;&lt;/div&gt;&lt;div class="horizontal-line" style="width:200px; height:3px; margin-top:15px;"&gt;&lt;/div&gt;&lt;div style="position:relative; top:5px;"&gt;&lt;div style="line-height:16px;"&gt;\
&lt;div style="display:inline;"&gt;&lt;div style="display:inline; font-size:18px;"&gt;Lorsque vous recevez ou &lt;/div&gt;&lt;/div&gt;&lt;br&gt;\
&lt;div style="display:inline;"&gt;&lt;div style="display:inline; font-size:18px;"&gt;écartez cette carte, &lt;div style="display:inline; font-weight: bold;"&gt;+2 Faveurs&lt;/div&gt;.&lt;/div&gt;&lt;/div&gt;&lt;br&gt;\
&lt;/div&gt;&lt;/div&gt;\
&lt;div class="card-text-coin-icon" style="transform:scale(0.15); top:76px; display: inline; left:188px;"&gt;\
&lt;div class="card-text-coin-text-container" style="display:inline;"&gt;\
&lt;div class="card-text-coin-text" style="color: black; display:inline; top:8px;"&gt;3&lt;/div&gt;&lt;/div&gt;&lt;/div&gt;&lt;/div&gt;'</v>
      </c>
    </row>
    <row r="1955" spans="1:3" x14ac:dyDescent="0.25">
      <c r="A1955" t="str">
        <f>IF(AND(MOD(ROW(A1950)-1,3)=0,INDEX(artwork.xlsx!G:G,QUOTIENT(ROW(A1950)-1,3)+2)&lt;&gt;""),"/* "&amp;INDEX(artwork.xlsx!G:G,QUOTIENT(ROW(A1950)-1,3)+2)&amp;" */","  ")&amp;
IF(AND(INDEX(artwork.xlsx!F:F,QUOTIENT(ROW(A1950)-1,3)+2)&lt;&gt;""),"/* "&amp;INDEX(artwork.xlsx!F:F,QUOTIENT(ROW(A1950)-1,3)+2)&amp;" */","  ")&amp;IF(AND(ISERROR(MATCH("},",B1955:B$5003,0)), ISERROR(MATCH("    ];",$A$5:A1951,0))),"];","")</f>
        <v xml:space="preserve">    </v>
      </c>
      <c r="B1955" t="str">
        <f t="shared" si="67"/>
        <v>},</v>
      </c>
      <c r="C1955" s="18" t="str">
        <f>IF(AND(MOD(ROW(A1950)-1,3)=0, INDEX(artwork.xlsx!J:J,QUOTIENT(ROW(A1950)-1,3)+2)&lt;&gt;""),
     artwork.xlsx!$H$1&amp;": """ &amp;SUBSTITUTE(INDEX(artwork.xlsx!H:H,QUOTIENT(ROW(A1950)-1,3)+2)," ","") &amp;""",  " &amp;
     artwork.xlsx!$J$1&amp; ": """ &amp; INDEX(artwork.xlsx!J:J,QUOTIENT(ROW(A1950)-1,3)+2) &amp;""",  " &amp;
     artwork.xlsx!$L$1&amp; ": """ &amp; SUBSTITUTE(IF(LEFT(INDEX(artwork.xlsx!L:L,QUOTIENT(ROW(A1950)-1,3)+2),4)="http","",artwork.xlsx!$M$1) &amp; INDEX(artwork.xlsx!L:L,QUOTIENT(ROW(A1950)-1,3)+2),artwork.xlsx!$N$1,"") &amp; """,",
 IF(AND(MOD(ROW(A1950)-1,3)=1,INDEX(artwork.xlsx!J:J,QUOTIENT(ROW(A1950)-1,3)+2)&lt;&gt;""),
SUBSTITUTE(    artwork.xlsx!$K$1&amp;": '\\n" &amp;
SUBSTITUTE(SUBSTITUTE(SUBSTITUTE(SUBSTITUTE(SUBSTITUTE(INDEX(artwork.xlsx!K:K,QUOTIENT(ROW(A1950)-1,3)+2),"'","\'"),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IF(MOD(ROW(A1950)-1,3)=2,"","")))</f>
        <v/>
      </c>
    </row>
    <row r="1956" spans="1:3" x14ac:dyDescent="0.25">
      <c r="A1956" t="str">
        <f>IF(AND(MOD(ROW(A1951)-1,3)=0,INDEX(artwork.xlsx!G:G,QUOTIENT(ROW(A1951)-1,3)+2)&lt;&gt;""),"/* "&amp;INDEX(artwork.xlsx!G:G,QUOTIENT(ROW(A1951)-1,3)+2)&amp;" */","  ")&amp;
IF(AND(INDEX(artwork.xlsx!F:F,QUOTIENT(ROW(A1951)-1,3)+2)&lt;&gt;""),"/* "&amp;INDEX(artwork.xlsx!F:F,QUOTIENT(ROW(A1951)-1,3)+2)&amp;" */","  ")&amp;IF(AND(ISERROR(MATCH("},",B1956:B$5003,0)), ISERROR(MATCH("    ];",$A$5:A1952,0))),"];","")</f>
        <v xml:space="preserve">    </v>
      </c>
      <c r="B1956" t="str">
        <f t="shared" si="67"/>
        <v>{</v>
      </c>
      <c r="C1956" s="18" t="str">
        <f>IF(AND(MOD(ROW(A1951)-1,3)=0, INDEX(artwork.xlsx!J:J,QUOTIENT(ROW(A1951)-1,3)+2)&lt;&gt;""),
     artwork.xlsx!$H$1&amp;": """ &amp;SUBSTITUTE(INDEX(artwork.xlsx!H:H,QUOTIENT(ROW(A1951)-1,3)+2)," ","") &amp;""",  " &amp;
     artwork.xlsx!$J$1&amp; ": """ &amp; INDEX(artwork.xlsx!J:J,QUOTIENT(ROW(A1951)-1,3)+2) &amp;""",  " &amp;
     artwork.xlsx!$L$1&amp; ": """ &amp; SUBSTITUTE(IF(LEFT(INDEX(artwork.xlsx!L:L,QUOTIENT(ROW(A1951)-1,3)+2),4)="http","",artwork.xlsx!$M$1) &amp; INDEX(artwork.xlsx!L:L,QUOTIENT(ROW(A1951)-1,3)+2),artwork.xlsx!$N$1,"") &amp; """,",
 IF(AND(MOD(ROW(A1951)-1,3)=1,INDEX(artwork.xlsx!J:J,QUOTIENT(ROW(A1951)-1,3)+2)&lt;&gt;""),
SUBSTITUTE(    artwork.xlsx!$K$1&amp;": '\\n" &amp;
SUBSTITUTE(SUBSTITUTE(SUBSTITUTE(SUBSTITUTE(SUBSTITUTE(INDEX(artwork.xlsx!K:K,QUOTIENT(ROW(A1951)-1,3)+2),"'","\'"),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IF(MOD(ROW(A1951)-1,3)=2,"","")))</f>
        <v>id: "townsfolk",  frenchName: "Citoyens",  artwork: "http://wiki.dominionstrategy.com/images/c/cf/TownsfolkArt.jpg",</v>
      </c>
    </row>
    <row r="1957" spans="1:3" ht="165" x14ac:dyDescent="0.25">
      <c r="A1957" t="str">
        <f>IF(AND(MOD(ROW(A1952)-1,3)=0,INDEX(artwork.xlsx!G:G,QUOTIENT(ROW(A1952)-1,3)+2)&lt;&gt;""),"/* "&amp;INDEX(artwork.xlsx!G:G,QUOTIENT(ROW(A1952)-1,3)+2)&amp;" */","  ")&amp;
IF(AND(INDEX(artwork.xlsx!F:F,QUOTIENT(ROW(A1952)-1,3)+2)&lt;&gt;""),"/* "&amp;INDEX(artwork.xlsx!F:F,QUOTIENT(ROW(A1952)-1,3)+2)&amp;" */","  ")&amp;IF(AND(ISERROR(MATCH("},",B1957:B$5003,0)), ISERROR(MATCH("    ];",$A$5:A1956,0))),"];","")</f>
        <v xml:space="preserve">    </v>
      </c>
      <c r="B1957" t="str">
        <f t="shared" si="67"/>
        <v/>
      </c>
      <c r="C1957" s="18" t="str">
        <f>IF(AND(MOD(ROW(A1952)-1,3)=0, INDEX(artwork.xlsx!J:J,QUOTIENT(ROW(A1952)-1,3)+2)&lt;&gt;""),
     artwork.xlsx!$H$1&amp;": """ &amp;SUBSTITUTE(INDEX(artwork.xlsx!H:H,QUOTIENT(ROW(A1952)-1,3)+2)," ","") &amp;""",  " &amp;
     artwork.xlsx!$J$1&amp; ": """ &amp; INDEX(artwork.xlsx!J:J,QUOTIENT(ROW(A1952)-1,3)+2) &amp;""",  " &amp;
     artwork.xlsx!$L$1&amp; ": """ &amp; SUBSTITUTE(IF(LEFT(INDEX(artwork.xlsx!L:L,QUOTIENT(ROW(A1952)-1,3)+2),4)="http","",artwork.xlsx!$M$1) &amp; INDEX(artwork.xlsx!L:L,QUOTIENT(ROW(A1952)-1,3)+2),artwork.xlsx!$N$1,"") &amp; """,",
 IF(AND(MOD(ROW(A1952)-1,3)=1,INDEX(artwork.xlsx!J:J,QUOTIENT(ROW(A1952)-1,3)+2)&lt;&gt;""),
SUBSTITUTE(    artwork.xlsx!$K$1&amp;": '\\n" &amp;
SUBSTITUTE(SUBSTITUTE(SUBSTITUTE(SUBSTITUTE(SUBSTITUTE(INDEX(artwork.xlsx!K:K,QUOTIENT(ROW(A1952)-1,3)+2),"'","\'"),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IF(MOD(ROW(A1952)-1,3)=2,"","")))</f>
        <v>text_html: '\
&lt;div class="card-text" style="top:10px;"&gt;&lt;div style="position:relative; top:05px;"&gt;&lt;div style="line-height:16px;"&gt; \
&lt;div style="display:inline;"&gt;&lt;div style="display:inline; font-size:18px;"&gt;Cette pile commence avec&lt;/div&gt;&lt;/div&gt;&lt;br&gt;\
&lt;div style="display:inline;"&gt;&lt;div style="display:inline; font-size:18px;"&gt;4 exemplaires de&lt;/div&gt;&lt;/div&gt;&lt;br&gt;\
&lt;/div&gt;&lt;/div&gt;&lt;div style="position:relative; top:10px;"&gt;&lt;div style="line-height:16px;"&gt;\
&lt;div style="display:inline;"&gt;&lt;div style="display:inline; font-size:16px;"&gt;&lt;b&gt;Crieuse Publique&lt;/b&gt;, &lt;b&gt;Forgeur&lt;/b&gt;,&lt;/div&gt;&lt;/div&gt;&lt;br&gt;\
&lt;div style="display:inline;"&gt;&lt;div style="display:inline; font-size:16px;"&gt;&lt;b&gt;Meunier&lt;/b&gt; et &lt;b&gt;Aînée&lt;/b&gt;,&lt;/div&gt;&lt;/div&gt;&lt;br&gt;\
&lt;/div&gt;&lt;/div&gt;&lt;div style="position:relative; top:15px;"&gt;&lt;div style="line-height:16px;"&gt;\
&lt;div style="display:inline;"&gt;&lt;div style="display:inline; font-size:18px;"&gt; dans cette ordre. Seule la carte&lt;/div&gt;&lt;/div&gt;&lt;br&gt;\
&lt;div style="display:inline;"&gt;&lt;div style="display:inline; font-size:18px;"&gt;du haut peut être reçue ou achetée.&lt;/div&gt;&lt;/div&gt;&lt;br&gt;\
&lt;/div&gt;&lt;/div&gt;&lt;/div&gt;'</v>
      </c>
    </row>
    <row r="1958" spans="1:3" x14ac:dyDescent="0.25">
      <c r="A1958" t="str">
        <f>IF(AND(MOD(ROW(A1953)-1,3)=0,INDEX(artwork.xlsx!G:G,QUOTIENT(ROW(A1953)-1,3)+2)&lt;&gt;""),"/* "&amp;INDEX(artwork.xlsx!G:G,QUOTIENT(ROW(A1953)-1,3)+2)&amp;" */","  ")&amp;
IF(AND(INDEX(artwork.xlsx!F:F,QUOTIENT(ROW(A1953)-1,3)+2)&lt;&gt;""),"/* "&amp;INDEX(artwork.xlsx!F:F,QUOTIENT(ROW(A1953)-1,3)+2)&amp;" */","  ")&amp;IF(AND(ISERROR(MATCH("},",B1958:B$5003,0)), ISERROR(MATCH("    ];",$A$5:A1954,0))),"];","")</f>
        <v xml:space="preserve">    </v>
      </c>
      <c r="B1958" t="str">
        <f t="shared" si="67"/>
        <v>},</v>
      </c>
      <c r="C1958" s="18" t="str">
        <f>IF(AND(MOD(ROW(A1953)-1,3)=0, INDEX(artwork.xlsx!J:J,QUOTIENT(ROW(A1953)-1,3)+2)&lt;&gt;""),
     artwork.xlsx!$H$1&amp;": """ &amp;SUBSTITUTE(INDEX(artwork.xlsx!H:H,QUOTIENT(ROW(A1953)-1,3)+2)," ","") &amp;""",  " &amp;
     artwork.xlsx!$J$1&amp; ": """ &amp; INDEX(artwork.xlsx!J:J,QUOTIENT(ROW(A1953)-1,3)+2) &amp;""",  " &amp;
     artwork.xlsx!$L$1&amp; ": """ &amp; SUBSTITUTE(IF(LEFT(INDEX(artwork.xlsx!L:L,QUOTIENT(ROW(A1953)-1,3)+2),4)="http","",artwork.xlsx!$M$1) &amp; INDEX(artwork.xlsx!L:L,QUOTIENT(ROW(A1953)-1,3)+2),artwork.xlsx!$N$1,"") &amp; """,",
 IF(AND(MOD(ROW(A1953)-1,3)=1,INDEX(artwork.xlsx!J:J,QUOTIENT(ROW(A1953)-1,3)+2)&lt;&gt;""),
SUBSTITUTE(    artwork.xlsx!$K$1&amp;": '\\n" &amp;
SUBSTITUTE(SUBSTITUTE(SUBSTITUTE(SUBSTITUTE(SUBSTITUTE(INDEX(artwork.xlsx!K:K,QUOTIENT(ROW(A1953)-1,3)+2),"'","\'"),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IF(MOD(ROW(A1953)-1,3)=2,"","")))</f>
        <v/>
      </c>
    </row>
    <row r="1959" spans="1:3" x14ac:dyDescent="0.25">
      <c r="A1959" t="str">
        <f>IF(AND(MOD(ROW(A1954)-1,3)=0,INDEX(artwork.xlsx!G:G,QUOTIENT(ROW(A1954)-1,3)+2)&lt;&gt;""),"/* "&amp;INDEX(artwork.xlsx!G:G,QUOTIENT(ROW(A1954)-1,3)+2)&amp;" */","  ")&amp;
IF(AND(INDEX(artwork.xlsx!F:F,QUOTIENT(ROW(A1954)-1,3)+2)&lt;&gt;""),"/* "&amp;INDEX(artwork.xlsx!F:F,QUOTIENT(ROW(A1954)-1,3)+2)&amp;" */","  ")&amp;IF(AND(ISERROR(MATCH("},",B1959:B$5003,0)), ISERROR(MATCH("    ];",$A$5:A1955,0))),"];","")</f>
        <v xml:space="preserve">    </v>
      </c>
      <c r="B1959" t="str">
        <f t="shared" si="67"/>
        <v>{</v>
      </c>
      <c r="C1959" s="18" t="str">
        <f>IF(AND(MOD(ROW(A1954)-1,3)=0, INDEX(artwork.xlsx!J:J,QUOTIENT(ROW(A1954)-1,3)+2)&lt;&gt;""),
     artwork.xlsx!$H$1&amp;": """ &amp;SUBSTITUTE(INDEX(artwork.xlsx!H:H,QUOTIENT(ROW(A1954)-1,3)+2)," ","") &amp;""",  " &amp;
     artwork.xlsx!$J$1&amp; ": """ &amp; INDEX(artwork.xlsx!J:J,QUOTIENT(ROW(A1954)-1,3)+2) &amp;""",  " &amp;
     artwork.xlsx!$L$1&amp; ": """ &amp; SUBSTITUTE(IF(LEFT(INDEX(artwork.xlsx!L:L,QUOTIENT(ROW(A1954)-1,3)+2),4)="http","",artwork.xlsx!$M$1) &amp; INDEX(artwork.xlsx!L:L,QUOTIENT(ROW(A1954)-1,3)+2),artwork.xlsx!$N$1,"") &amp; """,",
 IF(AND(MOD(ROW(A1954)-1,3)=1,INDEX(artwork.xlsx!J:J,QUOTIENT(ROW(A1954)-1,3)+2)&lt;&gt;""),
SUBSTITUTE(    artwork.xlsx!$K$1&amp;": '\\n" &amp;
SUBSTITUTE(SUBSTITUTE(SUBSTITUTE(SUBSTITUTE(SUBSTITUTE(INDEX(artwork.xlsx!K:K,QUOTIENT(ROW(A1954)-1,3)+2),"'","\'"),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IF(MOD(ROW(A1954)-1,3)=2,"","")))</f>
        <v>id: "towncrier",  frenchName: "Crieuse Publique",  artwork: "http://wiki.dominionstrategy.com/images/f/fb/Town_CrierArt.jpg",</v>
      </c>
    </row>
    <row r="1960" spans="1:3" ht="195" x14ac:dyDescent="0.25">
      <c r="A1960" t="str">
        <f>IF(AND(MOD(ROW(A1955)-1,3)=0,INDEX(artwork.xlsx!G:G,QUOTIENT(ROW(A1955)-1,3)+2)&lt;&gt;""),"/* "&amp;INDEX(artwork.xlsx!G:G,QUOTIENT(ROW(A1955)-1,3)+2)&amp;" */","  ")&amp;
IF(AND(INDEX(artwork.xlsx!F:F,QUOTIENT(ROW(A1955)-1,3)+2)&lt;&gt;""),"/* "&amp;INDEX(artwork.xlsx!F:F,QUOTIENT(ROW(A1955)-1,3)+2)&amp;" */","  ")&amp;IF(AND(ISERROR(MATCH("},",B1960:B$5003,0)), ISERROR(MATCH("    ];",$A$5:A1959,0))),"];","")</f>
        <v xml:space="preserve">    </v>
      </c>
      <c r="B1960" t="str">
        <f t="shared" si="67"/>
        <v/>
      </c>
      <c r="C1960" s="18" t="str">
        <f>IF(AND(MOD(ROW(A1955)-1,3)=0, INDEX(artwork.xlsx!J:J,QUOTIENT(ROW(A1955)-1,3)+2)&lt;&gt;""),
     artwork.xlsx!$H$1&amp;": """ &amp;SUBSTITUTE(INDEX(artwork.xlsx!H:H,QUOTIENT(ROW(A1955)-1,3)+2)," ","") &amp;""",  " &amp;
     artwork.xlsx!$J$1&amp; ": """ &amp; INDEX(artwork.xlsx!J:J,QUOTIENT(ROW(A1955)-1,3)+2) &amp;""",  " &amp;
     artwork.xlsx!$L$1&amp; ": """ &amp; SUBSTITUTE(IF(LEFT(INDEX(artwork.xlsx!L:L,QUOTIENT(ROW(A1955)-1,3)+2),4)="http","",artwork.xlsx!$M$1) &amp; INDEX(artwork.xlsx!L:L,QUOTIENT(ROW(A1955)-1,3)+2),artwork.xlsx!$N$1,"") &amp; """,",
 IF(AND(MOD(ROW(A1955)-1,3)=1,INDEX(artwork.xlsx!J:J,QUOTIENT(ROW(A1955)-1,3)+2)&lt;&gt;""),
SUBSTITUTE(    artwork.xlsx!$K$1&amp;": '\\n" &amp;
SUBSTITUTE(SUBSTITUTE(SUBSTITUTE(SUBSTITUTE(SUBSTITUTE(INDEX(artwork.xlsx!K:K,QUOTIENT(ROW(A1955)-1,3)+2),"'","\'"),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IF(MOD(ROW(A1955)-1,3)=2,"","")))</f>
        <v>text_html: '\
&lt;div class="card-text" style="top:20px;"&gt;&lt;div style="position:relative; top:10px;"&gt;&lt;div style="line-height:18px;"&gt; \
&lt;div style="display:inline;"&gt;&lt;div style="display:inline; font-size:20px;"&gt;Choisissez une option : &lt;div style="display:inline; font-weight: bold; font-size:22px;"&gt;+     &lt;/div&gt; ;&lt;/div&gt;&lt;/div&gt;&lt;br&gt; \
&lt;div style="display:inline;"&gt;&lt;div style="display:inline; font-size:20px;"&gt; ou recevez un Argent ;&lt;/div&gt;&lt;/div&gt;&lt;br&gt; \
&lt;div style="display:inline;"&gt;&lt;div style="display:inline; font-size:20px;"&gt; ou &lt;div style="display: inline; font-weight: bold;"&gt;+1 Carte&lt;/div&gt; et &lt;div style="display: inline; font-weight: bold;"&gt;+1 Action&lt;/div&gt;.&lt;/div&gt;&lt;/div&gt;&lt;br&gt;\
&lt;/div&gt;&lt;/div&gt;&lt;div style="position:relative; top:20px;"&gt;&lt;div style="line-height:18px;"&gt; \
&lt;div style="display:inline;"&gt;&lt;div style="display:inline; font-size:20px;"&gt;Vous pouvez tourner&lt;/div&gt;&lt;/div&gt;&lt;br&gt; \
&lt;div style="display:inline;"&gt;&lt;div style="display:inline; font-size:20px;"&gt;les Citoyens.&lt;/div&gt;&lt;/div&gt;&lt;br&gt;\
&lt;/div&gt;&lt;/div&gt;\
&lt;div class="card-text-coin-icon" style="transform:scale(0.18); top:10px; display: inline;left:235px;"&gt;\
&lt;div class="card-text-coin-text-container" style="display:inline;"&gt;\
&lt;div class="card-text-coin-text" style="color: black; display:inline; top:8px;"&gt;2&lt;/div&gt;&lt;/div&gt;&lt;/div&gt; &lt;/div&gt;'</v>
      </c>
    </row>
    <row r="1961" spans="1:3" x14ac:dyDescent="0.25">
      <c r="A1961" t="str">
        <f>IF(AND(MOD(ROW(A1956)-1,3)=0,INDEX(artwork.xlsx!G:G,QUOTIENT(ROW(A1956)-1,3)+2)&lt;&gt;""),"/* "&amp;INDEX(artwork.xlsx!G:G,QUOTIENT(ROW(A1956)-1,3)+2)&amp;" */","  ")&amp;
IF(AND(INDEX(artwork.xlsx!F:F,QUOTIENT(ROW(A1956)-1,3)+2)&lt;&gt;""),"/* "&amp;INDEX(artwork.xlsx!F:F,QUOTIENT(ROW(A1956)-1,3)+2)&amp;" */","  ")&amp;IF(AND(ISERROR(MATCH("},",B1961:B$5003,0)), ISERROR(MATCH("    ];",$A$5:A1957,0))),"];","")</f>
        <v xml:space="preserve">    </v>
      </c>
      <c r="B1961" t="str">
        <f t="shared" si="67"/>
        <v>},</v>
      </c>
      <c r="C1961" s="18" t="str">
        <f>IF(AND(MOD(ROW(A1956)-1,3)=0, INDEX(artwork.xlsx!J:J,QUOTIENT(ROW(A1956)-1,3)+2)&lt;&gt;""),
     artwork.xlsx!$H$1&amp;": """ &amp;SUBSTITUTE(INDEX(artwork.xlsx!H:H,QUOTIENT(ROW(A1956)-1,3)+2)," ","") &amp;""",  " &amp;
     artwork.xlsx!$J$1&amp; ": """ &amp; INDEX(artwork.xlsx!J:J,QUOTIENT(ROW(A1956)-1,3)+2) &amp;""",  " &amp;
     artwork.xlsx!$L$1&amp; ": """ &amp; SUBSTITUTE(IF(LEFT(INDEX(artwork.xlsx!L:L,QUOTIENT(ROW(A1956)-1,3)+2),4)="http","",artwork.xlsx!$M$1) &amp; INDEX(artwork.xlsx!L:L,QUOTIENT(ROW(A1956)-1,3)+2),artwork.xlsx!$N$1,"") &amp; """,",
 IF(AND(MOD(ROW(A1956)-1,3)=1,INDEX(artwork.xlsx!J:J,QUOTIENT(ROW(A1956)-1,3)+2)&lt;&gt;""),
SUBSTITUTE(    artwork.xlsx!$K$1&amp;": '\\n" &amp;
SUBSTITUTE(SUBSTITUTE(SUBSTITUTE(SUBSTITUTE(SUBSTITUTE(INDEX(artwork.xlsx!K:K,QUOTIENT(ROW(A1956)-1,3)+2),"'","\'"),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IF(MOD(ROW(A1956)-1,3)=2,"","")))</f>
        <v/>
      </c>
    </row>
    <row r="1962" spans="1:3" x14ac:dyDescent="0.25">
      <c r="A1962" t="str">
        <f>IF(AND(MOD(ROW(A1957)-1,3)=0,INDEX(artwork.xlsx!G:G,QUOTIENT(ROW(A1957)-1,3)+2)&lt;&gt;""),"/* "&amp;INDEX(artwork.xlsx!G:G,QUOTIENT(ROW(A1957)-1,3)+2)&amp;" */","  ")&amp;
IF(AND(INDEX(artwork.xlsx!F:F,QUOTIENT(ROW(A1957)-1,3)+2)&lt;&gt;""),"/* "&amp;INDEX(artwork.xlsx!F:F,QUOTIENT(ROW(A1957)-1,3)+2)&amp;" */","  ")&amp;IF(AND(ISERROR(MATCH("},",B1962:B$5003,0)), ISERROR(MATCH("    ];",$A$5:A1958,0))),"];","")</f>
        <v xml:space="preserve">    </v>
      </c>
      <c r="B1962" t="str">
        <f t="shared" si="67"/>
        <v>{</v>
      </c>
      <c r="C1962" s="18" t="str">
        <f>IF(AND(MOD(ROW(A1957)-1,3)=0, INDEX(artwork.xlsx!J:J,QUOTIENT(ROW(A1957)-1,3)+2)&lt;&gt;""),
     artwork.xlsx!$H$1&amp;": """ &amp;SUBSTITUTE(INDEX(artwork.xlsx!H:H,QUOTIENT(ROW(A1957)-1,3)+2)," ","") &amp;""",  " &amp;
     artwork.xlsx!$J$1&amp; ": """ &amp; INDEX(artwork.xlsx!J:J,QUOTIENT(ROW(A1957)-1,3)+2) &amp;""",  " &amp;
     artwork.xlsx!$L$1&amp; ": """ &amp; SUBSTITUTE(IF(LEFT(INDEX(artwork.xlsx!L:L,QUOTIENT(ROW(A1957)-1,3)+2),4)="http","",artwork.xlsx!$M$1) &amp; INDEX(artwork.xlsx!L:L,QUOTIENT(ROW(A1957)-1,3)+2),artwork.xlsx!$N$1,"") &amp; """,",
 IF(AND(MOD(ROW(A1957)-1,3)=1,INDEX(artwork.xlsx!J:J,QUOTIENT(ROW(A1957)-1,3)+2)&lt;&gt;""),
SUBSTITUTE(    artwork.xlsx!$K$1&amp;": '\\n" &amp;
SUBSTITUTE(SUBSTITUTE(SUBSTITUTE(SUBSTITUTE(SUBSTITUTE(INDEX(artwork.xlsx!K:K,QUOTIENT(ROW(A1957)-1,3)+2),"'","\'"),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IF(MOD(ROW(A1957)-1,3)=2,"","")))</f>
        <v>id: "blacksmith",  frenchName: "Forgeur",  artwork: "http://wiki.dominionstrategy.com/images/4/49/BlacksmithArt.jpg",</v>
      </c>
    </row>
    <row r="1963" spans="1:3" ht="135" x14ac:dyDescent="0.25">
      <c r="A1963" t="str">
        <f>IF(AND(MOD(ROW(A1958)-1,3)=0,INDEX(artwork.xlsx!G:G,QUOTIENT(ROW(A1958)-1,3)+2)&lt;&gt;""),"/* "&amp;INDEX(artwork.xlsx!G:G,QUOTIENT(ROW(A1958)-1,3)+2)&amp;" */","  ")&amp;
IF(AND(INDEX(artwork.xlsx!F:F,QUOTIENT(ROW(A1958)-1,3)+2)&lt;&gt;""),"/* "&amp;INDEX(artwork.xlsx!F:F,QUOTIENT(ROW(A1958)-1,3)+2)&amp;" */","  ")&amp;IF(AND(ISERROR(MATCH("},",B1963:B$5003,0)), ISERROR(MATCH("    ];",$A$5:A1962,0))),"];","")</f>
        <v xml:space="preserve">    </v>
      </c>
      <c r="B1963" t="str">
        <f t="shared" si="67"/>
        <v/>
      </c>
      <c r="C1963" s="18" t="str">
        <f>IF(AND(MOD(ROW(A1958)-1,3)=0, INDEX(artwork.xlsx!J:J,QUOTIENT(ROW(A1958)-1,3)+2)&lt;&gt;""),
     artwork.xlsx!$H$1&amp;": """ &amp;SUBSTITUTE(INDEX(artwork.xlsx!H:H,QUOTIENT(ROW(A1958)-1,3)+2)," ","") &amp;""",  " &amp;
     artwork.xlsx!$J$1&amp; ": """ &amp; INDEX(artwork.xlsx!J:J,QUOTIENT(ROW(A1958)-1,3)+2) &amp;""",  " &amp;
     artwork.xlsx!$L$1&amp; ": """ &amp; SUBSTITUTE(IF(LEFT(INDEX(artwork.xlsx!L:L,QUOTIENT(ROW(A1958)-1,3)+2),4)="http","",artwork.xlsx!$M$1) &amp; INDEX(artwork.xlsx!L:L,QUOTIENT(ROW(A1958)-1,3)+2),artwork.xlsx!$N$1,"") &amp; """,",
 IF(AND(MOD(ROW(A1958)-1,3)=1,INDEX(artwork.xlsx!J:J,QUOTIENT(ROW(A1958)-1,3)+2)&lt;&gt;""),
SUBSTITUTE(    artwork.xlsx!$K$1&amp;": '\\n" &amp;
SUBSTITUTE(SUBSTITUTE(SUBSTITUTE(SUBSTITUTE(SUBSTITUTE(INDEX(artwork.xlsx!K:K,QUOTIENT(ROW(A1958)-1,3)+2),"'","\'"),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IF(MOD(ROW(A1958)-1,3)=2,"","")))</f>
        <v>text_html: '\
&lt;div class="card-text" style="top:10px;"&gt;&lt;div style="position:relative; top:15px;"&gt;&lt;div style="line-height:18px;"&gt; \
&lt;div style="display:inline;"&gt;&lt;div style="display:inline; font-size:20px;"&gt;Choisissez une option : &lt;/div&gt;&lt;/div&gt;&lt;br&gt; \
&lt;div style="display:inline;"&gt;&lt;div style="display:inline; font-size:20px;"&gt;piochez jusqu\'à avoir &lt;/div&gt;&lt;/div&gt;&lt;br&gt; \
&lt;div style="display:inline;"&gt;&lt;div style="display:inline; font-size:20px;"&gt; 6 cartes en main ;&lt;/div&gt;&lt;/div&gt;&lt;br&gt; \
&lt;div style="display:inline;"&gt;&lt;div style="display:inline; font-size:20px;"&gt;ou &lt;div style="display:inline; font-weight: bold; font-size:20px;"&gt;+ 2 Cartes&lt;/div&gt; ; ou&lt;/div&gt;&lt;/div&gt;&lt;br&gt; \
&lt;div style="display:inline;"&gt;&lt;div style="display:inline; font-size:20px;"&gt; &lt;div style="display: inline; font-weight: bold;"&gt;+1 Carte&lt;/div&gt; et &lt;div style="display: inline; font-weight: bold;"&gt;+1 Action&lt;/div&gt;.&lt;/div&gt;&lt;/div&gt;&lt;br&gt;\
&lt;/div&gt;&lt;/div&gt; &lt;/div&gt;'</v>
      </c>
    </row>
    <row r="1964" spans="1:3" x14ac:dyDescent="0.25">
      <c r="A1964" t="str">
        <f>IF(AND(MOD(ROW(A1959)-1,3)=0,INDEX(artwork.xlsx!G:G,QUOTIENT(ROW(A1959)-1,3)+2)&lt;&gt;""),"/* "&amp;INDEX(artwork.xlsx!G:G,QUOTIENT(ROW(A1959)-1,3)+2)&amp;" */","  ")&amp;
IF(AND(INDEX(artwork.xlsx!F:F,QUOTIENT(ROW(A1959)-1,3)+2)&lt;&gt;""),"/* "&amp;INDEX(artwork.xlsx!F:F,QUOTIENT(ROW(A1959)-1,3)+2)&amp;" */","  ")&amp;IF(AND(ISERROR(MATCH("},",B1964:B$5003,0)), ISERROR(MATCH("    ];",$A$5:A1960,0))),"];","")</f>
        <v xml:space="preserve">    </v>
      </c>
      <c r="B1964" t="str">
        <f t="shared" si="67"/>
        <v>},</v>
      </c>
      <c r="C1964" s="18" t="str">
        <f>IF(AND(MOD(ROW(A1959)-1,3)=0, INDEX(artwork.xlsx!J:J,QUOTIENT(ROW(A1959)-1,3)+2)&lt;&gt;""),
     artwork.xlsx!$H$1&amp;": """ &amp;SUBSTITUTE(INDEX(artwork.xlsx!H:H,QUOTIENT(ROW(A1959)-1,3)+2)," ","") &amp;""",  " &amp;
     artwork.xlsx!$J$1&amp; ": """ &amp; INDEX(artwork.xlsx!J:J,QUOTIENT(ROW(A1959)-1,3)+2) &amp;""",  " &amp;
     artwork.xlsx!$L$1&amp; ": """ &amp; SUBSTITUTE(IF(LEFT(INDEX(artwork.xlsx!L:L,QUOTIENT(ROW(A1959)-1,3)+2),4)="http","",artwork.xlsx!$M$1) &amp; INDEX(artwork.xlsx!L:L,QUOTIENT(ROW(A1959)-1,3)+2),artwork.xlsx!$N$1,"") &amp; """,",
 IF(AND(MOD(ROW(A1959)-1,3)=1,INDEX(artwork.xlsx!J:J,QUOTIENT(ROW(A1959)-1,3)+2)&lt;&gt;""),
SUBSTITUTE(    artwork.xlsx!$K$1&amp;": '\\n" &amp;
SUBSTITUTE(SUBSTITUTE(SUBSTITUTE(SUBSTITUTE(SUBSTITUTE(INDEX(artwork.xlsx!K:K,QUOTIENT(ROW(A1959)-1,3)+2),"'","\'"),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IF(MOD(ROW(A1959)-1,3)=2,"","")))</f>
        <v/>
      </c>
    </row>
    <row r="1965" spans="1:3" x14ac:dyDescent="0.25">
      <c r="A1965" t="str">
        <f>IF(AND(MOD(ROW(A1960)-1,3)=0,INDEX(artwork.xlsx!G:G,QUOTIENT(ROW(A1960)-1,3)+2)&lt;&gt;""),"/* "&amp;INDEX(artwork.xlsx!G:G,QUOTIENT(ROW(A1960)-1,3)+2)&amp;" */","  ")&amp;
IF(AND(INDEX(artwork.xlsx!F:F,QUOTIENT(ROW(A1960)-1,3)+2)&lt;&gt;""),"/* "&amp;INDEX(artwork.xlsx!F:F,QUOTIENT(ROW(A1960)-1,3)+2)&amp;" */","  ")&amp;IF(AND(ISERROR(MATCH("},",B1965:B$5003,0)), ISERROR(MATCH("    ];",$A$5:A1961,0))),"];","")</f>
        <v xml:space="preserve">    </v>
      </c>
      <c r="B1965" t="str">
        <f t="shared" si="67"/>
        <v>{</v>
      </c>
      <c r="C1965" s="18" t="str">
        <f>IF(AND(MOD(ROW(A1960)-1,3)=0, INDEX(artwork.xlsx!J:J,QUOTIENT(ROW(A1960)-1,3)+2)&lt;&gt;""),
     artwork.xlsx!$H$1&amp;": """ &amp;SUBSTITUTE(INDEX(artwork.xlsx!H:H,QUOTIENT(ROW(A1960)-1,3)+2)," ","") &amp;""",  " &amp;
     artwork.xlsx!$J$1&amp; ": """ &amp; INDEX(artwork.xlsx!J:J,QUOTIENT(ROW(A1960)-1,3)+2) &amp;""",  " &amp;
     artwork.xlsx!$L$1&amp; ": """ &amp; SUBSTITUTE(IF(LEFT(INDEX(artwork.xlsx!L:L,QUOTIENT(ROW(A1960)-1,3)+2),4)="http","",artwork.xlsx!$M$1) &amp; INDEX(artwork.xlsx!L:L,QUOTIENT(ROW(A1960)-1,3)+2),artwork.xlsx!$N$1,"") &amp; """,",
 IF(AND(MOD(ROW(A1960)-1,3)=1,INDEX(artwork.xlsx!J:J,QUOTIENT(ROW(A1960)-1,3)+2)&lt;&gt;""),
SUBSTITUTE(    artwork.xlsx!$K$1&amp;": '\\n" &amp;
SUBSTITUTE(SUBSTITUTE(SUBSTITUTE(SUBSTITUTE(SUBSTITUTE(INDEX(artwork.xlsx!K:K,QUOTIENT(ROW(A1960)-1,3)+2),"'","\'"),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IF(MOD(ROW(A1960)-1,3)=2,"","")))</f>
        <v>id: "miller",  frenchName: "Meunier",  artwork: "http://wiki.dominionstrategy.com/images/0/05/MillerArt.jpg",</v>
      </c>
    </row>
    <row r="1966" spans="1:3" ht="135" x14ac:dyDescent="0.25">
      <c r="A1966" t="str">
        <f>IF(AND(MOD(ROW(A1961)-1,3)=0,INDEX(artwork.xlsx!G:G,QUOTIENT(ROW(A1961)-1,3)+2)&lt;&gt;""),"/* "&amp;INDEX(artwork.xlsx!G:G,QUOTIENT(ROW(A1961)-1,3)+2)&amp;" */","  ")&amp;
IF(AND(INDEX(artwork.xlsx!F:F,QUOTIENT(ROW(A1961)-1,3)+2)&lt;&gt;""),"/* "&amp;INDEX(artwork.xlsx!F:F,QUOTIENT(ROW(A1961)-1,3)+2)&amp;" */","  ")&amp;IF(AND(ISERROR(MATCH("},",B1966:B$5003,0)), ISERROR(MATCH("    ];",$A$5:A1965,0))),"];","")</f>
        <v xml:space="preserve">    </v>
      </c>
      <c r="B1966" t="str">
        <f t="shared" si="67"/>
        <v/>
      </c>
      <c r="C1966" s="18" t="str">
        <f>IF(AND(MOD(ROW(A1961)-1,3)=0, INDEX(artwork.xlsx!J:J,QUOTIENT(ROW(A1961)-1,3)+2)&lt;&gt;""),
     artwork.xlsx!$H$1&amp;": """ &amp;SUBSTITUTE(INDEX(artwork.xlsx!H:H,QUOTIENT(ROW(A1961)-1,3)+2)," ","") &amp;""",  " &amp;
     artwork.xlsx!$J$1&amp; ": """ &amp; INDEX(artwork.xlsx!J:J,QUOTIENT(ROW(A1961)-1,3)+2) &amp;""",  " &amp;
     artwork.xlsx!$L$1&amp; ": """ &amp; SUBSTITUTE(IF(LEFT(INDEX(artwork.xlsx!L:L,QUOTIENT(ROW(A1961)-1,3)+2),4)="http","",artwork.xlsx!$M$1) &amp; INDEX(artwork.xlsx!L:L,QUOTIENT(ROW(A1961)-1,3)+2),artwork.xlsx!$N$1,"") &amp; """,",
 IF(AND(MOD(ROW(A1961)-1,3)=1,INDEX(artwork.xlsx!J:J,QUOTIENT(ROW(A1961)-1,3)+2)&lt;&gt;""),
SUBSTITUTE(    artwork.xlsx!$K$1&amp;": '\\n" &amp;
SUBSTITUTE(SUBSTITUTE(SUBSTITUTE(SUBSTITUTE(SUBSTITUTE(INDEX(artwork.xlsx!K:K,QUOTIENT(ROW(A1961)-1,3)+2),"'","\'"),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IF(MOD(ROW(A1961)-1,3)=2,"","")))</f>
        <v>text_html: '\
&lt;div class="card-text" style="top:15px;"&gt;&lt;div style="position:relative; top:10px;"&gt;&lt;div style="line-height:20px;"&gt;\
&lt;div style="display:inline;"&gt;&lt;div style="display:inline; font-size:22px; font-weight:bold;"&gt;+ 1 Action&lt;/div&gt;&lt;/div&gt;&lt;br&gt;\
&lt;/div&gt;&lt;/div&gt;&lt;div style="position:relative; top:15px;"&gt;&lt;div style="line-height:18px;"&gt;\
&lt;div style="display:inline;"&gt;&lt;div style="display:inline; font-size:20px;"&gt;Consultez les 4 premières&lt;/div&gt;&lt;/div&gt;&lt;br&gt;\
&lt;div style="display:inline;"&gt;&lt;div style="display:inline; font-size:20px;"&gt;cartes de votre pioche.&lt;/div&gt;&lt;/div&gt;&lt;br&gt;\
&lt;div style="display:inline;"&gt;&lt;div style="display:inline; font-size:20px;"&gt;Prenez-en une en main &lt;/div&gt;&lt;/div&gt;&lt;br&gt;\
&lt;div style="display:inline;"&gt;&lt;div style="display:inline; font-size:20px;"&gt;et défaussez les autres.&lt;/div&gt;&lt;/div&gt;&lt;br&gt;\
&lt;/div&gt;&lt;/div&gt;&lt;/div&gt;'</v>
      </c>
    </row>
    <row r="1967" spans="1:3" x14ac:dyDescent="0.25">
      <c r="A1967" t="str">
        <f>IF(AND(MOD(ROW(A1962)-1,3)=0,INDEX(artwork.xlsx!G:G,QUOTIENT(ROW(A1962)-1,3)+2)&lt;&gt;""),"/* "&amp;INDEX(artwork.xlsx!G:G,QUOTIENT(ROW(A1962)-1,3)+2)&amp;" */","  ")&amp;
IF(AND(INDEX(artwork.xlsx!F:F,QUOTIENT(ROW(A1962)-1,3)+2)&lt;&gt;""),"/* "&amp;INDEX(artwork.xlsx!F:F,QUOTIENT(ROW(A1962)-1,3)+2)&amp;" */","  ")&amp;IF(AND(ISERROR(MATCH("},",B1967:B$5003,0)), ISERROR(MATCH("    ];",$A$5:A1963,0))),"];","")</f>
        <v xml:space="preserve">    </v>
      </c>
      <c r="B1967" t="str">
        <f t="shared" si="67"/>
        <v>},</v>
      </c>
      <c r="C1967" s="18" t="str">
        <f>IF(AND(MOD(ROW(A1962)-1,3)=0, INDEX(artwork.xlsx!J:J,QUOTIENT(ROW(A1962)-1,3)+2)&lt;&gt;""),
     artwork.xlsx!$H$1&amp;": """ &amp;SUBSTITUTE(INDEX(artwork.xlsx!H:H,QUOTIENT(ROW(A1962)-1,3)+2)," ","") &amp;""",  " &amp;
     artwork.xlsx!$J$1&amp; ": """ &amp; INDEX(artwork.xlsx!J:J,QUOTIENT(ROW(A1962)-1,3)+2) &amp;""",  " &amp;
     artwork.xlsx!$L$1&amp; ": """ &amp; SUBSTITUTE(IF(LEFT(INDEX(artwork.xlsx!L:L,QUOTIENT(ROW(A1962)-1,3)+2),4)="http","",artwork.xlsx!$M$1) &amp; INDEX(artwork.xlsx!L:L,QUOTIENT(ROW(A1962)-1,3)+2),artwork.xlsx!$N$1,"") &amp; """,",
 IF(AND(MOD(ROW(A1962)-1,3)=1,INDEX(artwork.xlsx!J:J,QUOTIENT(ROW(A1962)-1,3)+2)&lt;&gt;""),
SUBSTITUTE(    artwork.xlsx!$K$1&amp;": '\\n" &amp;
SUBSTITUTE(SUBSTITUTE(SUBSTITUTE(SUBSTITUTE(SUBSTITUTE(INDEX(artwork.xlsx!K:K,QUOTIENT(ROW(A1962)-1,3)+2),"'","\'"),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IF(MOD(ROW(A1962)-1,3)=2,"","")))</f>
        <v/>
      </c>
    </row>
    <row r="1968" spans="1:3" x14ac:dyDescent="0.25">
      <c r="A1968" t="str">
        <f>IF(AND(MOD(ROW(A1963)-1,3)=0,INDEX(artwork.xlsx!G:G,QUOTIENT(ROW(A1963)-1,3)+2)&lt;&gt;""),"/* "&amp;INDEX(artwork.xlsx!G:G,QUOTIENT(ROW(A1963)-1,3)+2)&amp;" */","  ")&amp;
IF(AND(INDEX(artwork.xlsx!F:F,QUOTIENT(ROW(A1963)-1,3)+2)&lt;&gt;""),"/* "&amp;INDEX(artwork.xlsx!F:F,QUOTIENT(ROW(A1963)-1,3)+2)&amp;" */","  ")&amp;IF(AND(ISERROR(MATCH("},",B1968:B$5003,0)), ISERROR(MATCH("    ];",$A$5:A1964,0))),"];","")</f>
        <v xml:space="preserve">    </v>
      </c>
      <c r="B1968" t="str">
        <f t="shared" si="67"/>
        <v>{</v>
      </c>
      <c r="C1968" s="18" t="str">
        <f>IF(AND(MOD(ROW(A1963)-1,3)=0, INDEX(artwork.xlsx!J:J,QUOTIENT(ROW(A1963)-1,3)+2)&lt;&gt;""),
     artwork.xlsx!$H$1&amp;": """ &amp;SUBSTITUTE(INDEX(artwork.xlsx!H:H,QUOTIENT(ROW(A1963)-1,3)+2)," ","") &amp;""",  " &amp;
     artwork.xlsx!$J$1&amp; ": """ &amp; INDEX(artwork.xlsx!J:J,QUOTIENT(ROW(A1963)-1,3)+2) &amp;""",  " &amp;
     artwork.xlsx!$L$1&amp; ": """ &amp; SUBSTITUTE(IF(LEFT(INDEX(artwork.xlsx!L:L,QUOTIENT(ROW(A1963)-1,3)+2),4)="http","",artwork.xlsx!$M$1) &amp; INDEX(artwork.xlsx!L:L,QUOTIENT(ROW(A1963)-1,3)+2),artwork.xlsx!$N$1,"") &amp; """,",
 IF(AND(MOD(ROW(A1963)-1,3)=1,INDEX(artwork.xlsx!J:J,QUOTIENT(ROW(A1963)-1,3)+2)&lt;&gt;""),
SUBSTITUTE(    artwork.xlsx!$K$1&amp;": '\\n" &amp;
SUBSTITUTE(SUBSTITUTE(SUBSTITUTE(SUBSTITUTE(SUBSTITUTE(INDEX(artwork.xlsx!K:K,QUOTIENT(ROW(A1963)-1,3)+2),"'","\'"),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IF(MOD(ROW(A1963)-1,3)=2,"","")))</f>
        <v>id: "elder",  frenchName: "Aînée",  artwork: "http://wiki.dominionstrategy.com/images/c/cc/ElderArt.jpg",</v>
      </c>
    </row>
    <row r="1969" spans="1:3" ht="210" x14ac:dyDescent="0.25">
      <c r="A1969" t="str">
        <f>IF(AND(MOD(ROW(A1964)-1,3)=0,INDEX(artwork.xlsx!G:G,QUOTIENT(ROW(A1964)-1,3)+2)&lt;&gt;""),"/* "&amp;INDEX(artwork.xlsx!G:G,QUOTIENT(ROW(A1964)-1,3)+2)&amp;" */","  ")&amp;
IF(AND(INDEX(artwork.xlsx!F:F,QUOTIENT(ROW(A1964)-1,3)+2)&lt;&gt;""),"/* "&amp;INDEX(artwork.xlsx!F:F,QUOTIENT(ROW(A1964)-1,3)+2)&amp;" */","  ")&amp;IF(AND(ISERROR(MATCH("},",B1969:B$5003,0)), ISERROR(MATCH("    ];",$A$5:A1968,0))),"];","")</f>
        <v xml:space="preserve">    </v>
      </c>
      <c r="B1969" t="str">
        <f t="shared" si="67"/>
        <v/>
      </c>
      <c r="C1969" s="18" t="str">
        <f>IF(AND(MOD(ROW(A1964)-1,3)=0, INDEX(artwork.xlsx!J:J,QUOTIENT(ROW(A1964)-1,3)+2)&lt;&gt;""),
     artwork.xlsx!$H$1&amp;": """ &amp;SUBSTITUTE(INDEX(artwork.xlsx!H:H,QUOTIENT(ROW(A1964)-1,3)+2)," ","") &amp;""",  " &amp;
     artwork.xlsx!$J$1&amp; ": """ &amp; INDEX(artwork.xlsx!J:J,QUOTIENT(ROW(A1964)-1,3)+2) &amp;""",  " &amp;
     artwork.xlsx!$L$1&amp; ": """ &amp; SUBSTITUTE(IF(LEFT(INDEX(artwork.xlsx!L:L,QUOTIENT(ROW(A1964)-1,3)+2),4)="http","",artwork.xlsx!$M$1) &amp; INDEX(artwork.xlsx!L:L,QUOTIENT(ROW(A1964)-1,3)+2),artwork.xlsx!$N$1,"") &amp; """,",
 IF(AND(MOD(ROW(A1964)-1,3)=1,INDEX(artwork.xlsx!J:J,QUOTIENT(ROW(A1964)-1,3)+2)&lt;&gt;""),
SUBSTITUTE(    artwork.xlsx!$K$1&amp;": '\\n" &amp;
SUBSTITUTE(SUBSTITUTE(SUBSTITUTE(SUBSTITUTE(SUBSTITUTE(INDEX(artwork.xlsx!K:K,QUOTIENT(ROW(A1964)-1,3)+2),"'","\'"),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IF(MOD(ROW(A1964)-1,3)=2,"","")))</f>
        <v>text_html: '\
&lt;div class="card-text" style="top:15px;"&gt;&lt;div style="position:relative; top:05x;"&gt;&lt;div style="line-height:20px;"&gt;\
&lt;div style="display:inline;"&gt;&lt;div style="display:inline; font-size:22px; font-weight:bold;"&gt;+     &lt;/div&gt;&lt;/div&gt;&lt;br&gt;\
&lt;/div&gt;&lt;/div&gt;&lt;div style="position:relative; top:05px;"&gt;&lt;div style="line-height:16px;"&gt;\
&lt;div style="display:inline;"&gt;&lt;div style="display:inline; font-size:18px;"&gt;Vous pouvez jouer une carte Action&lt;/div&gt;&lt;/div&gt;&lt;br&gt;\
&lt;div style="display:inline;"&gt;&lt;div style="display:inline; font-size:18px;"&gt;de votre main. Si elle offre un choix&lt;/div&gt;&lt;/div&gt;&lt;br&gt;\
&lt;div style="display:inline;"&gt;&lt;div style="display:inline; font-size:18px;"&gt;entre plusieurs capacités (par exemple&lt;/div&gt;&lt;/div&gt;&lt;br&gt;\
&lt;div style="display:inline;"&gt;&lt;div style="display:inline; font-size:18px;"&gt;à l\'aide du mot « choisissez »), vous&lt;/div&gt;&lt;/div&gt;&lt;br&gt;\
&lt;div style="display:inline;"&gt;&lt;div style="display:inline; font-size:18px;"&gt;pouvez en choisir une (différente)&lt;/div&gt;&lt;/div&gt;&lt;br&gt;\
&lt;div style="display:inline;"&gt;&lt;div style="display:inline; font-size:18px;"&gt;supplémentaire.&lt;/div&gt;&lt;/div&gt;&lt;br&gt;\
&lt;/div&gt;&lt;/div&gt;\
&lt;div class="card-text-coin-icon" style="transform:scale(0.18); top:0px; display: inline;left:145px;"&gt;\
&lt;div class="card-text-coin-text-container" style="display:inline;"&gt;\
&lt;div class="card-text-coin-text" style="color: black; display:inline; top:8px;"&gt;2&lt;/div&gt;&lt;/div&gt;&lt;/div&gt;&lt;/div&gt;'</v>
      </c>
    </row>
    <row r="1970" spans="1:3" x14ac:dyDescent="0.25">
      <c r="A1970" t="str">
        <f>IF(AND(MOD(ROW(A1965)-1,3)=0,INDEX(artwork.xlsx!G:G,QUOTIENT(ROW(A1965)-1,3)+2)&lt;&gt;""),"/* "&amp;INDEX(artwork.xlsx!G:G,QUOTIENT(ROW(A1965)-1,3)+2)&amp;" */","  ")&amp;
IF(AND(INDEX(artwork.xlsx!F:F,QUOTIENT(ROW(A1965)-1,3)+2)&lt;&gt;""),"/* "&amp;INDEX(artwork.xlsx!F:F,QUOTIENT(ROW(A1965)-1,3)+2)&amp;" */","  ")&amp;IF(AND(ISERROR(MATCH("},",B1970:B$5003,0)), ISERROR(MATCH("    ];",$A$5:A1966,0))),"];","")</f>
        <v xml:space="preserve">    </v>
      </c>
      <c r="B1970" t="str">
        <f t="shared" si="67"/>
        <v>},</v>
      </c>
      <c r="C1970" s="18" t="str">
        <f>IF(AND(MOD(ROW(A1965)-1,3)=0, INDEX(artwork.xlsx!J:J,QUOTIENT(ROW(A1965)-1,3)+2)&lt;&gt;""),
     artwork.xlsx!$H$1&amp;": """ &amp;SUBSTITUTE(INDEX(artwork.xlsx!H:H,QUOTIENT(ROW(A1965)-1,3)+2)," ","") &amp;""",  " &amp;
     artwork.xlsx!$J$1&amp; ": """ &amp; INDEX(artwork.xlsx!J:J,QUOTIENT(ROW(A1965)-1,3)+2) &amp;""",  " &amp;
     artwork.xlsx!$L$1&amp; ": """ &amp; SUBSTITUTE(IF(LEFT(INDEX(artwork.xlsx!L:L,QUOTIENT(ROW(A1965)-1,3)+2),4)="http","",artwork.xlsx!$M$1) &amp; INDEX(artwork.xlsx!L:L,QUOTIENT(ROW(A1965)-1,3)+2),artwork.xlsx!$N$1,"") &amp; """,",
 IF(AND(MOD(ROW(A1965)-1,3)=1,INDEX(artwork.xlsx!J:J,QUOTIENT(ROW(A1965)-1,3)+2)&lt;&gt;""),
SUBSTITUTE(    artwork.xlsx!$K$1&amp;": '\\n" &amp;
SUBSTITUTE(SUBSTITUTE(SUBSTITUTE(SUBSTITUTE(SUBSTITUTE(INDEX(artwork.xlsx!K:K,QUOTIENT(ROW(A1965)-1,3)+2),"'","\'"),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IF(MOD(ROW(A1965)-1,3)=2,"","")))</f>
        <v/>
      </c>
    </row>
    <row r="1971" spans="1:3" x14ac:dyDescent="0.25">
      <c r="A1971" t="str">
        <f>IF(AND(MOD(ROW(A1966)-1,3)=0,INDEX(artwork.xlsx!G:G,QUOTIENT(ROW(A1966)-1,3)+2)&lt;&gt;""),"/* "&amp;INDEX(artwork.xlsx!G:G,QUOTIENT(ROW(A1966)-1,3)+2)&amp;" */","  ")&amp;
IF(AND(INDEX(artwork.xlsx!F:F,QUOTIENT(ROW(A1966)-1,3)+2)&lt;&gt;""),"/* "&amp;INDEX(artwork.xlsx!F:F,QUOTIENT(ROW(A1966)-1,3)+2)&amp;" */","  ")&amp;IF(AND(ISERROR(MATCH("},",B1971:B$5003,0)), ISERROR(MATCH("    ];",$A$5:A1967,0))),"];","")</f>
        <v xml:space="preserve">    </v>
      </c>
      <c r="B1971" t="str">
        <f t="shared" si="67"/>
        <v>{</v>
      </c>
      <c r="C1971" s="18" t="str">
        <f>IF(AND(MOD(ROW(A1966)-1,3)=0, INDEX(artwork.xlsx!J:J,QUOTIENT(ROW(A1966)-1,3)+2)&lt;&gt;""),
     artwork.xlsx!$H$1&amp;": """ &amp;SUBSTITUTE(INDEX(artwork.xlsx!H:H,QUOTIENT(ROW(A1966)-1,3)+2)," ","") &amp;""",  " &amp;
     artwork.xlsx!$J$1&amp; ": """ &amp; INDEX(artwork.xlsx!J:J,QUOTIENT(ROW(A1966)-1,3)+2) &amp;""",  " &amp;
     artwork.xlsx!$L$1&amp; ": """ &amp; SUBSTITUTE(IF(LEFT(INDEX(artwork.xlsx!L:L,QUOTIENT(ROW(A1966)-1,3)+2),4)="http","",artwork.xlsx!$M$1) &amp; INDEX(artwork.xlsx!L:L,QUOTIENT(ROW(A1966)-1,3)+2),artwork.xlsx!$N$1,"") &amp; """,",
 IF(AND(MOD(ROW(A1966)-1,3)=1,INDEX(artwork.xlsx!J:J,QUOTIENT(ROW(A1966)-1,3)+2)&lt;&gt;""),
SUBSTITUTE(    artwork.xlsx!$K$1&amp;": '\\n" &amp;
SUBSTITUTE(SUBSTITUTE(SUBSTITUTE(SUBSTITUTE(SUBSTITUTE(INDEX(artwork.xlsx!K:K,QUOTIENT(ROW(A1966)-1,3)+2),"'","\'"),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IF(MOD(ROW(A1966)-1,3)=2,"","")))</f>
        <v>id: "augurs",  frenchName: "Augures",  artwork: "http://wiki.dominionstrategy.com/images/2/29/AugursArt.jpg",</v>
      </c>
    </row>
    <row r="1972" spans="1:3" ht="165" x14ac:dyDescent="0.25">
      <c r="A1972" t="str">
        <f>IF(AND(MOD(ROW(A1967)-1,3)=0,INDEX(artwork.xlsx!G:G,QUOTIENT(ROW(A1967)-1,3)+2)&lt;&gt;""),"/* "&amp;INDEX(artwork.xlsx!G:G,QUOTIENT(ROW(A1967)-1,3)+2)&amp;" */","  ")&amp;
IF(AND(INDEX(artwork.xlsx!F:F,QUOTIENT(ROW(A1967)-1,3)+2)&lt;&gt;""),"/* "&amp;INDEX(artwork.xlsx!F:F,QUOTIENT(ROW(A1967)-1,3)+2)&amp;" */","  ")&amp;IF(AND(ISERROR(MATCH("},",B1972:B$5003,0)), ISERROR(MATCH("    ];",$A$5:A1971,0))),"];","")</f>
        <v xml:space="preserve">    </v>
      </c>
      <c r="B1972" t="str">
        <f t="shared" si="67"/>
        <v/>
      </c>
      <c r="C1972" s="18" t="str">
        <f>IF(AND(MOD(ROW(A1967)-1,3)=0, INDEX(artwork.xlsx!J:J,QUOTIENT(ROW(A1967)-1,3)+2)&lt;&gt;""),
     artwork.xlsx!$H$1&amp;": """ &amp;SUBSTITUTE(INDEX(artwork.xlsx!H:H,QUOTIENT(ROW(A1967)-1,3)+2)," ","") &amp;""",  " &amp;
     artwork.xlsx!$J$1&amp; ": """ &amp; INDEX(artwork.xlsx!J:J,QUOTIENT(ROW(A1967)-1,3)+2) &amp;""",  " &amp;
     artwork.xlsx!$L$1&amp; ": """ &amp; SUBSTITUTE(IF(LEFT(INDEX(artwork.xlsx!L:L,QUOTIENT(ROW(A1967)-1,3)+2),4)="http","",artwork.xlsx!$M$1) &amp; INDEX(artwork.xlsx!L:L,QUOTIENT(ROW(A1967)-1,3)+2),artwork.xlsx!$N$1,"") &amp; """,",
 IF(AND(MOD(ROW(A1967)-1,3)=1,INDEX(artwork.xlsx!J:J,QUOTIENT(ROW(A1967)-1,3)+2)&lt;&gt;""),
SUBSTITUTE(    artwork.xlsx!$K$1&amp;": '\\n" &amp;
SUBSTITUTE(SUBSTITUTE(SUBSTITUTE(SUBSTITUTE(SUBSTITUTE(INDEX(artwork.xlsx!K:K,QUOTIENT(ROW(A1967)-1,3)+2),"'","\'"),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IF(MOD(ROW(A1967)-1,3)=2,"","")))</f>
        <v>text_html: '\
&lt;div class="card-text" style="top:10px;"&gt;&lt;div style="position:relative; top:05px;"&gt;&lt;div style="line-height:16px;"&gt;\
&lt;div style="display:inline;"&gt;&lt;div style="display:inline; font-size:18px;"&gt;Cette pile commence avec&lt;/div&gt;&lt;/div&gt;&lt;br&gt;\
&lt;div style="display:inline;"&gt;&lt;div style="display:inline; font-size:18px;"&gt;4 exemplaires de&lt;/div&gt;&lt;/div&gt;&lt;br&gt;\
&lt;/div&gt;&lt;/div&gt;&lt;div style="position:relative; top:10px;"&gt;&lt;div style="line-height:16px;"&gt;\
&lt;div style="display:inline;"&gt;&lt;div style="display:inline; font-size:16px;"&gt;&lt;b&gt;Cueilleuse d\'Herbes&lt;/b&gt;, &lt;b&gt;Acolyte&lt;/b&gt;,&lt;/div&gt;&lt;/div&gt;&lt;br&gt;\
&lt;div style="display:inline;"&gt;&lt;div style="display:inline; font-size:16px;"&gt;&lt;b&gt;Sorcière Maléfique&lt;/b&gt; et &lt;b&gt;Sibylle&lt;/b&gt;,&lt;/div&gt;&lt;/div&gt;&lt;br&gt;\
&lt;/div&gt;&lt;/div&gt;&lt;div style="position:relative; top:15px;"&gt;&lt;div style="line-height:16px;"&gt;\
&lt;div style="display:inline;"&gt;&lt;div style="display:inline; font-size:18px;"&gt; dans cette ordre. Seule la carte&lt;/div&gt;&lt;/div&gt;&lt;br&gt;\
&lt;div style="display:inline;"&gt;&lt;div style="display:inline; font-size:18px;"&gt;du haut peut être reçue ou achetée.&lt;/div&gt;&lt;/div&gt;&lt;br&gt;\
&lt;/div&gt;&lt;/div&gt;&lt;/div&gt;'</v>
      </c>
    </row>
    <row r="1973" spans="1:3" x14ac:dyDescent="0.25">
      <c r="A1973" t="str">
        <f>IF(AND(MOD(ROW(A1968)-1,3)=0,INDEX(artwork.xlsx!G:G,QUOTIENT(ROW(A1968)-1,3)+2)&lt;&gt;""),"/* "&amp;INDEX(artwork.xlsx!G:G,QUOTIENT(ROW(A1968)-1,3)+2)&amp;" */","  ")&amp;
IF(AND(INDEX(artwork.xlsx!F:F,QUOTIENT(ROW(A1968)-1,3)+2)&lt;&gt;""),"/* "&amp;INDEX(artwork.xlsx!F:F,QUOTIENT(ROW(A1968)-1,3)+2)&amp;" */","  ")&amp;IF(AND(ISERROR(MATCH("},",B1973:B$5003,0)), ISERROR(MATCH("    ];",$A$5:A1969,0))),"];","")</f>
        <v xml:space="preserve">    </v>
      </c>
      <c r="B1973" t="str">
        <f t="shared" si="67"/>
        <v>},</v>
      </c>
      <c r="C1973" s="18" t="str">
        <f>IF(AND(MOD(ROW(A1968)-1,3)=0, INDEX(artwork.xlsx!J:J,QUOTIENT(ROW(A1968)-1,3)+2)&lt;&gt;""),
     artwork.xlsx!$H$1&amp;": """ &amp;SUBSTITUTE(INDEX(artwork.xlsx!H:H,QUOTIENT(ROW(A1968)-1,3)+2)," ","") &amp;""",  " &amp;
     artwork.xlsx!$J$1&amp; ": """ &amp; INDEX(artwork.xlsx!J:J,QUOTIENT(ROW(A1968)-1,3)+2) &amp;""",  " &amp;
     artwork.xlsx!$L$1&amp; ": """ &amp; SUBSTITUTE(IF(LEFT(INDEX(artwork.xlsx!L:L,QUOTIENT(ROW(A1968)-1,3)+2),4)="http","",artwork.xlsx!$M$1) &amp; INDEX(artwork.xlsx!L:L,QUOTIENT(ROW(A1968)-1,3)+2),artwork.xlsx!$N$1,"") &amp; """,",
 IF(AND(MOD(ROW(A1968)-1,3)=1,INDEX(artwork.xlsx!J:J,QUOTIENT(ROW(A1968)-1,3)+2)&lt;&gt;""),
SUBSTITUTE(    artwork.xlsx!$K$1&amp;": '\\n" &amp;
SUBSTITUTE(SUBSTITUTE(SUBSTITUTE(SUBSTITUTE(SUBSTITUTE(INDEX(artwork.xlsx!K:K,QUOTIENT(ROW(A1968)-1,3)+2),"'","\'"),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IF(MOD(ROW(A1968)-1,3)=2,"","")))</f>
        <v/>
      </c>
    </row>
    <row r="1974" spans="1:3" x14ac:dyDescent="0.25">
      <c r="A1974" t="str">
        <f>IF(AND(MOD(ROW(A1969)-1,3)=0,INDEX(artwork.xlsx!G:G,QUOTIENT(ROW(A1969)-1,3)+2)&lt;&gt;""),"/* "&amp;INDEX(artwork.xlsx!G:G,QUOTIENT(ROW(A1969)-1,3)+2)&amp;" */","  ")&amp;
IF(AND(INDEX(artwork.xlsx!F:F,QUOTIENT(ROW(A1969)-1,3)+2)&lt;&gt;""),"/* "&amp;INDEX(artwork.xlsx!F:F,QUOTIENT(ROW(A1969)-1,3)+2)&amp;" */","  ")&amp;IF(AND(ISERROR(MATCH("},",B1974:B$5003,0)), ISERROR(MATCH("    ];",$A$5:A1970,0))),"];","")</f>
        <v xml:space="preserve">    </v>
      </c>
      <c r="B1974" t="str">
        <f t="shared" si="67"/>
        <v>{</v>
      </c>
      <c r="C1974" s="18" t="str">
        <f>IF(AND(MOD(ROW(A1969)-1,3)=0, INDEX(artwork.xlsx!J:J,QUOTIENT(ROW(A1969)-1,3)+2)&lt;&gt;""),
     artwork.xlsx!$H$1&amp;": """ &amp;SUBSTITUTE(INDEX(artwork.xlsx!H:H,QUOTIENT(ROW(A1969)-1,3)+2)," ","") &amp;""",  " &amp;
     artwork.xlsx!$J$1&amp; ": """ &amp; INDEX(artwork.xlsx!J:J,QUOTIENT(ROW(A1969)-1,3)+2) &amp;""",  " &amp;
     artwork.xlsx!$L$1&amp; ": """ &amp; SUBSTITUTE(IF(LEFT(INDEX(artwork.xlsx!L:L,QUOTIENT(ROW(A1969)-1,3)+2),4)="http","",artwork.xlsx!$M$1) &amp; INDEX(artwork.xlsx!L:L,QUOTIENT(ROW(A1969)-1,3)+2),artwork.xlsx!$N$1,"") &amp; """,",
 IF(AND(MOD(ROW(A1969)-1,3)=1,INDEX(artwork.xlsx!J:J,QUOTIENT(ROW(A1969)-1,3)+2)&lt;&gt;""),
SUBSTITUTE(    artwork.xlsx!$K$1&amp;": '\\n" &amp;
SUBSTITUTE(SUBSTITUTE(SUBSTITUTE(SUBSTITUTE(SUBSTITUTE(INDEX(artwork.xlsx!K:K,QUOTIENT(ROW(A1969)-1,3)+2),"'","\'"),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IF(MOD(ROW(A1969)-1,3)=2,"","")))</f>
        <v>id: "herbgatherer",  frenchName: "Cueilleuse d'Herbes",  artwork: "http://wiki.dominionstrategy.com/images/e/e6/Herb_GathererArt.jpg",</v>
      </c>
    </row>
    <row r="1975" spans="1:3" ht="165" x14ac:dyDescent="0.25">
      <c r="A1975" t="str">
        <f>IF(AND(MOD(ROW(A1970)-1,3)=0,INDEX(artwork.xlsx!G:G,QUOTIENT(ROW(A1970)-1,3)+2)&lt;&gt;""),"/* "&amp;INDEX(artwork.xlsx!G:G,QUOTIENT(ROW(A1970)-1,3)+2)&amp;" */","  ")&amp;
IF(AND(INDEX(artwork.xlsx!F:F,QUOTIENT(ROW(A1970)-1,3)+2)&lt;&gt;""),"/* "&amp;INDEX(artwork.xlsx!F:F,QUOTIENT(ROW(A1970)-1,3)+2)&amp;" */","  ")&amp;IF(AND(ISERROR(MATCH("},",B1975:B$5003,0)), ISERROR(MATCH("    ];",$A$5:A1974,0))),"];","")</f>
        <v xml:space="preserve">    </v>
      </c>
      <c r="B1975" t="str">
        <f t="shared" si="67"/>
        <v/>
      </c>
      <c r="C1975" s="18" t="str">
        <f>IF(AND(MOD(ROW(A1970)-1,3)=0, INDEX(artwork.xlsx!J:J,QUOTIENT(ROW(A1970)-1,3)+2)&lt;&gt;""),
     artwork.xlsx!$H$1&amp;": """ &amp;SUBSTITUTE(INDEX(artwork.xlsx!H:H,QUOTIENT(ROW(A1970)-1,3)+2)," ","") &amp;""",  " &amp;
     artwork.xlsx!$J$1&amp; ": """ &amp; INDEX(artwork.xlsx!J:J,QUOTIENT(ROW(A1970)-1,3)+2) &amp;""",  " &amp;
     artwork.xlsx!$L$1&amp; ": """ &amp; SUBSTITUTE(IF(LEFT(INDEX(artwork.xlsx!L:L,QUOTIENT(ROW(A1970)-1,3)+2),4)="http","",artwork.xlsx!$M$1) &amp; INDEX(artwork.xlsx!L:L,QUOTIENT(ROW(A1970)-1,3)+2),artwork.xlsx!$N$1,"") &amp; """,",
 IF(AND(MOD(ROW(A1970)-1,3)=1,INDEX(artwork.xlsx!J:J,QUOTIENT(ROW(A1970)-1,3)+2)&lt;&gt;""),
SUBSTITUTE(    artwork.xlsx!$K$1&amp;": '\\n" &amp;
SUBSTITUTE(SUBSTITUTE(SUBSTITUTE(SUBSTITUTE(SUBSTITUTE(INDEX(artwork.xlsx!K:K,QUOTIENT(ROW(A1970)-1,3)+2),"'","\'"),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IF(MOD(ROW(A1970)-1,3)=2,"","")))</f>
        <v>text_html: '\
&lt;div class="card-text" style="top:15px;"&gt;&lt;div style="position:relative; top:05x;"&gt;&lt;div style="line-height:20px;"&gt;\
&lt;div style="display:inline;"&gt;&lt;div style="display:inline; font-size:22px; font-weight:bold;"&gt;+1 Achat&lt;/div&gt;&lt;/div&gt;&lt;br&gt;\
&lt;/div&gt;&lt;/div&gt;&lt;div style="position:relative; top:10px;"&gt;&lt;div style="line-height:16px;"&gt;\
&lt;div style="display:inline;"&gt;&lt;div style="display:inline; font-size:18px;"&gt;Placez votre pioche dans&lt;/div&gt;&lt;/div&gt;&lt;br&gt;\
&lt;div style="display:inline;"&gt;&lt;div style="display:inline; font-size:18px;"&gt;votre défausse. Consultez-la.&lt;/div&gt;&lt;/div&gt;&lt;br&gt;\
&lt;div style="display:inline;"&gt;&lt;div style="display:inline; font-size:18px;"&gt;Vous pouvez jouer un Trésor&lt;/div&gt;&lt;/div&gt;&lt;br&gt;\
&lt;div style="display:inline;"&gt;&lt;div style="display:inline; font-size:18px;"&gt;depuis votre défausse.&lt;/div&gt;&lt;/div&gt;&lt;br&gt;\
&lt;/div&gt;&lt;/div&gt;&lt;div style="position:relative; top:20px;"&gt;&lt;div style="line-height:16px;"&gt;\
&lt;div style="display:inline;"&gt;&lt;div style="display:inline; font-size:18px;"&gt;Vous pouvez tourner les Augures.&lt;/div&gt;&lt;/div&gt;&lt;br&gt;\
&lt;/div&gt;&lt;/div&gt;&lt;/div&gt;'</v>
      </c>
    </row>
    <row r="1976" spans="1:3" x14ac:dyDescent="0.25">
      <c r="A1976" t="str">
        <f>IF(AND(MOD(ROW(A1971)-1,3)=0,INDEX(artwork.xlsx!G:G,QUOTIENT(ROW(A1971)-1,3)+2)&lt;&gt;""),"/* "&amp;INDEX(artwork.xlsx!G:G,QUOTIENT(ROW(A1971)-1,3)+2)&amp;" */","  ")&amp;
IF(AND(INDEX(artwork.xlsx!F:F,QUOTIENT(ROW(A1971)-1,3)+2)&lt;&gt;""),"/* "&amp;INDEX(artwork.xlsx!F:F,QUOTIENT(ROW(A1971)-1,3)+2)&amp;" */","  ")&amp;IF(AND(ISERROR(MATCH("},",B1976:B$5003,0)), ISERROR(MATCH("    ];",$A$5:A1972,0))),"];","")</f>
        <v xml:space="preserve">    </v>
      </c>
      <c r="B1976" t="str">
        <f t="shared" si="67"/>
        <v>},</v>
      </c>
      <c r="C1976" s="18" t="str">
        <f>IF(AND(MOD(ROW(A1971)-1,3)=0, INDEX(artwork.xlsx!J:J,QUOTIENT(ROW(A1971)-1,3)+2)&lt;&gt;""),
     artwork.xlsx!$H$1&amp;": """ &amp;SUBSTITUTE(INDEX(artwork.xlsx!H:H,QUOTIENT(ROW(A1971)-1,3)+2)," ","") &amp;""",  " &amp;
     artwork.xlsx!$J$1&amp; ": """ &amp; INDEX(artwork.xlsx!J:J,QUOTIENT(ROW(A1971)-1,3)+2) &amp;""",  " &amp;
     artwork.xlsx!$L$1&amp; ": """ &amp; SUBSTITUTE(IF(LEFT(INDEX(artwork.xlsx!L:L,QUOTIENT(ROW(A1971)-1,3)+2),4)="http","",artwork.xlsx!$M$1) &amp; INDEX(artwork.xlsx!L:L,QUOTIENT(ROW(A1971)-1,3)+2),artwork.xlsx!$N$1,"") &amp; """,",
 IF(AND(MOD(ROW(A1971)-1,3)=1,INDEX(artwork.xlsx!J:J,QUOTIENT(ROW(A1971)-1,3)+2)&lt;&gt;""),
SUBSTITUTE(    artwork.xlsx!$K$1&amp;": '\\n" &amp;
SUBSTITUTE(SUBSTITUTE(SUBSTITUTE(SUBSTITUTE(SUBSTITUTE(INDEX(artwork.xlsx!K:K,QUOTIENT(ROW(A1971)-1,3)+2),"'","\'"),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IF(MOD(ROW(A1971)-1,3)=2,"","")))</f>
        <v/>
      </c>
    </row>
    <row r="1977" spans="1:3" x14ac:dyDescent="0.25">
      <c r="A1977" t="str">
        <f>IF(AND(MOD(ROW(A1972)-1,3)=0,INDEX(artwork.xlsx!G:G,QUOTIENT(ROW(A1972)-1,3)+2)&lt;&gt;""),"/* "&amp;INDEX(artwork.xlsx!G:G,QUOTIENT(ROW(A1972)-1,3)+2)&amp;" */","  ")&amp;
IF(AND(INDEX(artwork.xlsx!F:F,QUOTIENT(ROW(A1972)-1,3)+2)&lt;&gt;""),"/* "&amp;INDEX(artwork.xlsx!F:F,QUOTIENT(ROW(A1972)-1,3)+2)&amp;" */","  ")&amp;IF(AND(ISERROR(MATCH("},",B1977:B$5003,0)), ISERROR(MATCH("    ];",$A$5:A1973,0))),"];","")</f>
        <v xml:space="preserve">    </v>
      </c>
      <c r="B1977" t="str">
        <f t="shared" si="67"/>
        <v>{</v>
      </c>
      <c r="C1977" s="18" t="str">
        <f>IF(AND(MOD(ROW(A1972)-1,3)=0, INDEX(artwork.xlsx!J:J,QUOTIENT(ROW(A1972)-1,3)+2)&lt;&gt;""),
     artwork.xlsx!$H$1&amp;": """ &amp;SUBSTITUTE(INDEX(artwork.xlsx!H:H,QUOTIENT(ROW(A1972)-1,3)+2)," ","") &amp;""",  " &amp;
     artwork.xlsx!$J$1&amp; ": """ &amp; INDEX(artwork.xlsx!J:J,QUOTIENT(ROW(A1972)-1,3)+2) &amp;""",  " &amp;
     artwork.xlsx!$L$1&amp; ": """ &amp; SUBSTITUTE(IF(LEFT(INDEX(artwork.xlsx!L:L,QUOTIENT(ROW(A1972)-1,3)+2),4)="http","",artwork.xlsx!$M$1) &amp; INDEX(artwork.xlsx!L:L,QUOTIENT(ROW(A1972)-1,3)+2),artwork.xlsx!$N$1,"") &amp; """,",
 IF(AND(MOD(ROW(A1972)-1,3)=1,INDEX(artwork.xlsx!J:J,QUOTIENT(ROW(A1972)-1,3)+2)&lt;&gt;""),
SUBSTITUTE(    artwork.xlsx!$K$1&amp;": '\\n" &amp;
SUBSTITUTE(SUBSTITUTE(SUBSTITUTE(SUBSTITUTE(SUBSTITUTE(INDEX(artwork.xlsx!K:K,QUOTIENT(ROW(A1972)-1,3)+2),"'","\'"),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IF(MOD(ROW(A1972)-1,3)=2,"","")))</f>
        <v>id: "acolyte",  frenchName: "Acolyte",  artwork: "http://wiki.dominionstrategy.com/images/5/53/AcolyteArt.jpg",</v>
      </c>
    </row>
    <row r="1978" spans="1:3" ht="135" x14ac:dyDescent="0.25">
      <c r="A1978" t="str">
        <f>IF(AND(MOD(ROW(A1973)-1,3)=0,INDEX(artwork.xlsx!G:G,QUOTIENT(ROW(A1973)-1,3)+2)&lt;&gt;""),"/* "&amp;INDEX(artwork.xlsx!G:G,QUOTIENT(ROW(A1973)-1,3)+2)&amp;" */","  ")&amp;
IF(AND(INDEX(artwork.xlsx!F:F,QUOTIENT(ROW(A1973)-1,3)+2)&lt;&gt;""),"/* "&amp;INDEX(artwork.xlsx!F:F,QUOTIENT(ROW(A1973)-1,3)+2)&amp;" */","  ")&amp;IF(AND(ISERROR(MATCH("},",B1978:B$5003,0)), ISERROR(MATCH("    ];",$A$5:A1977,0))),"];","")</f>
        <v xml:space="preserve">    </v>
      </c>
      <c r="B1978" t="str">
        <f t="shared" si="67"/>
        <v/>
      </c>
      <c r="C1978" s="18" t="str">
        <f>IF(AND(MOD(ROW(A1973)-1,3)=0, INDEX(artwork.xlsx!J:J,QUOTIENT(ROW(A1973)-1,3)+2)&lt;&gt;""),
     artwork.xlsx!$H$1&amp;": """ &amp;SUBSTITUTE(INDEX(artwork.xlsx!H:H,QUOTIENT(ROW(A1973)-1,3)+2)," ","") &amp;""",  " &amp;
     artwork.xlsx!$J$1&amp; ": """ &amp; INDEX(artwork.xlsx!J:J,QUOTIENT(ROW(A1973)-1,3)+2) &amp;""",  " &amp;
     artwork.xlsx!$L$1&amp; ": """ &amp; SUBSTITUTE(IF(LEFT(INDEX(artwork.xlsx!L:L,QUOTIENT(ROW(A1973)-1,3)+2),4)="http","",artwork.xlsx!$M$1) &amp; INDEX(artwork.xlsx!L:L,QUOTIENT(ROW(A1973)-1,3)+2),artwork.xlsx!$N$1,"") &amp; """,",
 IF(AND(MOD(ROW(A1973)-1,3)=1,INDEX(artwork.xlsx!J:J,QUOTIENT(ROW(A1973)-1,3)+2)&lt;&gt;""),
SUBSTITUTE(    artwork.xlsx!$K$1&amp;": '\\n" &amp;
SUBSTITUTE(SUBSTITUTE(SUBSTITUTE(SUBSTITUTE(SUBSTITUTE(INDEX(artwork.xlsx!K:K,QUOTIENT(ROW(A1973)-1,3)+2),"'","\'"),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IF(MOD(ROW(A1973)-1,3)=2,"","")))</f>
        <v>text_html: '\
&lt;div class="card-text" style="top:20px;"&gt;&lt;div style="position:relative; top:10px;"&gt;&lt;div style="line-height:16px;"&gt;\
&lt;div style="display:inline;"&gt;&lt;div style="display:inline; font-size:18px;"&gt;Vous pouvez écarter une carte&lt;/div&gt;&lt;/div&gt;&lt;br&gt;\
&lt;div style="display:inline;"&gt;&lt;div style="display:inline; font-size:18px;"&gt;Action ou Victoire de votre&lt;/div&gt;&lt;/div&gt;&lt;br&gt;\
&lt;div style="display:inline;"&gt;&lt;div style="display:inline; font-size:18px;"&gt;main pour recevoir un Or.&lt;/div&gt;&lt;/div&gt;&lt;br&gt;\
&lt;/div&gt;&lt;/div&gt;&lt;div style="position:relative; top:25px;"&gt;&lt;div style="line-height:16px;"&gt;\
&lt;div style="display:inline;"&gt;&lt;div style="display:inline; font-size:18px;"&gt;Vous pouvez écarter cette&lt;/div&gt;&lt;/div&gt;&lt;br&gt;\
&lt;div style="display:inline;"&gt;&lt;div style="display:inline; font-size:18px;"&gt;carte pour recevoir un Augure.&lt;/div&gt;&lt;/div&gt;&lt;br&gt;\
&lt;/div&gt;&lt;/div&gt;&lt;/div&gt;'</v>
      </c>
    </row>
    <row r="1979" spans="1:3" x14ac:dyDescent="0.25">
      <c r="A1979" t="str">
        <f>IF(AND(MOD(ROW(A1974)-1,3)=0,INDEX(artwork.xlsx!G:G,QUOTIENT(ROW(A1974)-1,3)+2)&lt;&gt;""),"/* "&amp;INDEX(artwork.xlsx!G:G,QUOTIENT(ROW(A1974)-1,3)+2)&amp;" */","  ")&amp;
IF(AND(INDEX(artwork.xlsx!F:F,QUOTIENT(ROW(A1974)-1,3)+2)&lt;&gt;""),"/* "&amp;INDEX(artwork.xlsx!F:F,QUOTIENT(ROW(A1974)-1,3)+2)&amp;" */","  ")&amp;IF(AND(ISERROR(MATCH("},",B1979:B$5003,0)), ISERROR(MATCH("    ];",$A$5:A1975,0))),"];","")</f>
        <v xml:space="preserve">    </v>
      </c>
      <c r="B1979" t="str">
        <f t="shared" si="67"/>
        <v>},</v>
      </c>
      <c r="C1979" s="18" t="str">
        <f>IF(AND(MOD(ROW(A1974)-1,3)=0, INDEX(artwork.xlsx!J:J,QUOTIENT(ROW(A1974)-1,3)+2)&lt;&gt;""),
     artwork.xlsx!$H$1&amp;": """ &amp;SUBSTITUTE(INDEX(artwork.xlsx!H:H,QUOTIENT(ROW(A1974)-1,3)+2)," ","") &amp;""",  " &amp;
     artwork.xlsx!$J$1&amp; ": """ &amp; INDEX(artwork.xlsx!J:J,QUOTIENT(ROW(A1974)-1,3)+2) &amp;""",  " &amp;
     artwork.xlsx!$L$1&amp; ": """ &amp; SUBSTITUTE(IF(LEFT(INDEX(artwork.xlsx!L:L,QUOTIENT(ROW(A1974)-1,3)+2),4)="http","",artwork.xlsx!$M$1) &amp; INDEX(artwork.xlsx!L:L,QUOTIENT(ROW(A1974)-1,3)+2),artwork.xlsx!$N$1,"") &amp; """,",
 IF(AND(MOD(ROW(A1974)-1,3)=1,INDEX(artwork.xlsx!J:J,QUOTIENT(ROW(A1974)-1,3)+2)&lt;&gt;""),
SUBSTITUTE(    artwork.xlsx!$K$1&amp;": '\\n" &amp;
SUBSTITUTE(SUBSTITUTE(SUBSTITUTE(SUBSTITUTE(SUBSTITUTE(INDEX(artwork.xlsx!K:K,QUOTIENT(ROW(A1974)-1,3)+2),"'","\'"),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IF(MOD(ROW(A1974)-1,3)=2,"","")))</f>
        <v/>
      </c>
    </row>
    <row r="1980" spans="1:3" x14ac:dyDescent="0.25">
      <c r="A1980" t="str">
        <f>IF(AND(MOD(ROW(A1975)-1,3)=0,INDEX(artwork.xlsx!G:G,QUOTIENT(ROW(A1975)-1,3)+2)&lt;&gt;""),"/* "&amp;INDEX(artwork.xlsx!G:G,QUOTIENT(ROW(A1975)-1,3)+2)&amp;" */","  ")&amp;
IF(AND(INDEX(artwork.xlsx!F:F,QUOTIENT(ROW(A1975)-1,3)+2)&lt;&gt;""),"/* "&amp;INDEX(artwork.xlsx!F:F,QUOTIENT(ROW(A1975)-1,3)+2)&amp;" */","  ")&amp;IF(AND(ISERROR(MATCH("},",B1980:B$5003,0)), ISERROR(MATCH("    ];",$A$5:A1976,0))),"];","")</f>
        <v xml:space="preserve">    </v>
      </c>
      <c r="B1980" t="str">
        <f t="shared" si="67"/>
        <v>{</v>
      </c>
      <c r="C1980" s="18" t="str">
        <f>IF(AND(MOD(ROW(A1975)-1,3)=0, INDEX(artwork.xlsx!J:J,QUOTIENT(ROW(A1975)-1,3)+2)&lt;&gt;""),
     artwork.xlsx!$H$1&amp;": """ &amp;SUBSTITUTE(INDEX(artwork.xlsx!H:H,QUOTIENT(ROW(A1975)-1,3)+2)," ","") &amp;""",  " &amp;
     artwork.xlsx!$J$1&amp; ": """ &amp; INDEX(artwork.xlsx!J:J,QUOTIENT(ROW(A1975)-1,3)+2) &amp;""",  " &amp;
     artwork.xlsx!$L$1&amp; ": """ &amp; SUBSTITUTE(IF(LEFT(INDEX(artwork.xlsx!L:L,QUOTIENT(ROW(A1975)-1,3)+2),4)="http","",artwork.xlsx!$M$1) &amp; INDEX(artwork.xlsx!L:L,QUOTIENT(ROW(A1975)-1,3)+2),artwork.xlsx!$N$1,"") &amp; """,",
 IF(AND(MOD(ROW(A1975)-1,3)=1,INDEX(artwork.xlsx!J:J,QUOTIENT(ROW(A1975)-1,3)+2)&lt;&gt;""),
SUBSTITUTE(    artwork.xlsx!$K$1&amp;": '\\n" &amp;
SUBSTITUTE(SUBSTITUTE(SUBSTITUTE(SUBSTITUTE(SUBSTITUTE(INDEX(artwork.xlsx!K:K,QUOTIENT(ROW(A1975)-1,3)+2),"'","\'"),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IF(MOD(ROW(A1975)-1,3)=2,"","")))</f>
        <v>id: "sorceress",  frenchName: "Sorcière Maléfique",  artwork: "http://wiki.dominionstrategy.com/images/b/b9/SorceressArt.jpg",</v>
      </c>
    </row>
    <row r="1981" spans="1:3" ht="150" x14ac:dyDescent="0.25">
      <c r="A1981" t="str">
        <f>IF(AND(MOD(ROW(A1976)-1,3)=0,INDEX(artwork.xlsx!G:G,QUOTIENT(ROW(A1976)-1,3)+2)&lt;&gt;""),"/* "&amp;INDEX(artwork.xlsx!G:G,QUOTIENT(ROW(A1976)-1,3)+2)&amp;" */","  ")&amp;
IF(AND(INDEX(artwork.xlsx!F:F,QUOTIENT(ROW(A1976)-1,3)+2)&lt;&gt;""),"/* "&amp;INDEX(artwork.xlsx!F:F,QUOTIENT(ROW(A1976)-1,3)+2)&amp;" */","  ")&amp;IF(AND(ISERROR(MATCH("},",B1981:B$5003,0)), ISERROR(MATCH("    ];",$A$5:A1980,0))),"];","")</f>
        <v xml:space="preserve">    </v>
      </c>
      <c r="B1981" t="str">
        <f t="shared" si="67"/>
        <v/>
      </c>
      <c r="C1981" s="18" t="str">
        <f>IF(AND(MOD(ROW(A1976)-1,3)=0, INDEX(artwork.xlsx!J:J,QUOTIENT(ROW(A1976)-1,3)+2)&lt;&gt;""),
     artwork.xlsx!$H$1&amp;": """ &amp;SUBSTITUTE(INDEX(artwork.xlsx!H:H,QUOTIENT(ROW(A1976)-1,3)+2)," ","") &amp;""",  " &amp;
     artwork.xlsx!$J$1&amp; ": """ &amp; INDEX(artwork.xlsx!J:J,QUOTIENT(ROW(A1976)-1,3)+2) &amp;""",  " &amp;
     artwork.xlsx!$L$1&amp; ": """ &amp; SUBSTITUTE(IF(LEFT(INDEX(artwork.xlsx!L:L,QUOTIENT(ROW(A1976)-1,3)+2),4)="http","",artwork.xlsx!$M$1) &amp; INDEX(artwork.xlsx!L:L,QUOTIENT(ROW(A1976)-1,3)+2),artwork.xlsx!$N$1,"") &amp; """,",
 IF(AND(MOD(ROW(A1976)-1,3)=1,INDEX(artwork.xlsx!J:J,QUOTIENT(ROW(A1976)-1,3)+2)&lt;&gt;""),
SUBSTITUTE(    artwork.xlsx!$K$1&amp;": '\\n" &amp;
SUBSTITUTE(SUBSTITUTE(SUBSTITUTE(SUBSTITUTE(SUBSTITUTE(INDEX(artwork.xlsx!K:K,QUOTIENT(ROW(A1976)-1,3)+2),"'","\'"),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IF(MOD(ROW(A1976)-1,3)=2,"","")))</f>
        <v>text_html: '\
&lt;div class="card-text" style="top:15px;"&gt;&lt;div style="position:relative; top:05x;"&gt;&lt;div style="line-height:20px;"&gt;\
&lt;div style="display:inline;"&gt;&lt;div style="display:inline; font-size:22px; font-weight:bold;"&gt;+1 Action&lt;/div&gt;&lt;/div&gt;&lt;br&gt;\
&lt;/div&gt;&lt;/div&gt;&lt;div style="position:relative; top:10px;"&gt;&lt;div style="line-height:16px;"&gt;\
&lt;div style="display:inline;"&gt;&lt;div style="display:inline; font-size:18px;"&gt;Nommez une carte. Dévoilez&lt;/div&gt;&lt;/div&gt;&lt;br&gt;\
&lt;div style="display:inline;"&gt;&lt;div style="display:inline; font-size:18px;"&gt;et prenez en main la carte&lt;/div&gt;&lt;/div&gt;&lt;br&gt;\
&lt;div style="display:inline;"&gt;&lt;div style="display:inline; font-size:18px;"&gt;du haut de votre pioche. Si elle&lt;/div&gt;&lt;/div&gt;&lt;br&gt;\
&lt;div style="display:inline;"&gt;&lt;div style="display:inline; font-size:18px;"&gt;correspond, tous vos adversaires&lt;/div&gt;&lt;/div&gt;&lt;br&gt;\
&lt;div style="display:inline;"&gt;&lt;div style="display:inline; font-size:18px;"&gt;reçoivent une Malédiction.&lt;/div&gt;&lt;/div&gt;&lt;br&gt;\
&lt;/div&gt;&lt;/div&gt;&lt;/div&gt;'</v>
      </c>
    </row>
    <row r="1982" spans="1:3" x14ac:dyDescent="0.25">
      <c r="A1982" t="str">
        <f>IF(AND(MOD(ROW(A1977)-1,3)=0,INDEX(artwork.xlsx!G:G,QUOTIENT(ROW(A1977)-1,3)+2)&lt;&gt;""),"/* "&amp;INDEX(artwork.xlsx!G:G,QUOTIENT(ROW(A1977)-1,3)+2)&amp;" */","  ")&amp;
IF(AND(INDEX(artwork.xlsx!F:F,QUOTIENT(ROW(A1977)-1,3)+2)&lt;&gt;""),"/* "&amp;INDEX(artwork.xlsx!F:F,QUOTIENT(ROW(A1977)-1,3)+2)&amp;" */","  ")&amp;IF(AND(ISERROR(MATCH("},",B1982:B$5003,0)), ISERROR(MATCH("    ];",$A$5:A1978,0))),"];","")</f>
        <v xml:space="preserve">    </v>
      </c>
      <c r="B1982" t="str">
        <f t="shared" si="67"/>
        <v>},</v>
      </c>
      <c r="C1982" s="18" t="str">
        <f>IF(AND(MOD(ROW(A1977)-1,3)=0, INDEX(artwork.xlsx!J:J,QUOTIENT(ROW(A1977)-1,3)+2)&lt;&gt;""),
     artwork.xlsx!$H$1&amp;": """ &amp;SUBSTITUTE(INDEX(artwork.xlsx!H:H,QUOTIENT(ROW(A1977)-1,3)+2)," ","") &amp;""",  " &amp;
     artwork.xlsx!$J$1&amp; ": """ &amp; INDEX(artwork.xlsx!J:J,QUOTIENT(ROW(A1977)-1,3)+2) &amp;""",  " &amp;
     artwork.xlsx!$L$1&amp; ": """ &amp; SUBSTITUTE(IF(LEFT(INDEX(artwork.xlsx!L:L,QUOTIENT(ROW(A1977)-1,3)+2),4)="http","",artwork.xlsx!$M$1) &amp; INDEX(artwork.xlsx!L:L,QUOTIENT(ROW(A1977)-1,3)+2),artwork.xlsx!$N$1,"") &amp; """,",
 IF(AND(MOD(ROW(A1977)-1,3)=1,INDEX(artwork.xlsx!J:J,QUOTIENT(ROW(A1977)-1,3)+2)&lt;&gt;""),
SUBSTITUTE(    artwork.xlsx!$K$1&amp;": '\\n" &amp;
SUBSTITUTE(SUBSTITUTE(SUBSTITUTE(SUBSTITUTE(SUBSTITUTE(INDEX(artwork.xlsx!K:K,QUOTIENT(ROW(A1977)-1,3)+2),"'","\'"),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IF(MOD(ROW(A1977)-1,3)=2,"","")))</f>
        <v/>
      </c>
    </row>
    <row r="1983" spans="1:3" x14ac:dyDescent="0.25">
      <c r="A1983" t="str">
        <f>IF(AND(MOD(ROW(A1978)-1,3)=0,INDEX(artwork.xlsx!G:G,QUOTIENT(ROW(A1978)-1,3)+2)&lt;&gt;""),"/* "&amp;INDEX(artwork.xlsx!G:G,QUOTIENT(ROW(A1978)-1,3)+2)&amp;" */","  ")&amp;
IF(AND(INDEX(artwork.xlsx!F:F,QUOTIENT(ROW(A1978)-1,3)+2)&lt;&gt;""),"/* "&amp;INDEX(artwork.xlsx!F:F,QUOTIENT(ROW(A1978)-1,3)+2)&amp;" */","  ")&amp;IF(AND(ISERROR(MATCH("},",B1983:B$5003,0)), ISERROR(MATCH("    ];",$A$5:A1979,0))),"];","")</f>
        <v xml:space="preserve">    </v>
      </c>
      <c r="B1983" t="str">
        <f t="shared" si="67"/>
        <v>{</v>
      </c>
      <c r="C1983" s="18" t="str">
        <f>IF(AND(MOD(ROW(A1978)-1,3)=0, INDEX(artwork.xlsx!J:J,QUOTIENT(ROW(A1978)-1,3)+2)&lt;&gt;""),
     artwork.xlsx!$H$1&amp;": """ &amp;SUBSTITUTE(INDEX(artwork.xlsx!H:H,QUOTIENT(ROW(A1978)-1,3)+2)," ","") &amp;""",  " &amp;
     artwork.xlsx!$J$1&amp; ": """ &amp; INDEX(artwork.xlsx!J:J,QUOTIENT(ROW(A1978)-1,3)+2) &amp;""",  " &amp;
     artwork.xlsx!$L$1&amp; ": """ &amp; SUBSTITUTE(IF(LEFT(INDEX(artwork.xlsx!L:L,QUOTIENT(ROW(A1978)-1,3)+2),4)="http","",artwork.xlsx!$M$1) &amp; INDEX(artwork.xlsx!L:L,QUOTIENT(ROW(A1978)-1,3)+2),artwork.xlsx!$N$1,"") &amp; """,",
 IF(AND(MOD(ROW(A1978)-1,3)=1,INDEX(artwork.xlsx!J:J,QUOTIENT(ROW(A1978)-1,3)+2)&lt;&gt;""),
SUBSTITUTE(    artwork.xlsx!$K$1&amp;": '\\n" &amp;
SUBSTITUTE(SUBSTITUTE(SUBSTITUTE(SUBSTITUTE(SUBSTITUTE(INDEX(artwork.xlsx!K:K,QUOTIENT(ROW(A1978)-1,3)+2),"'","\'"),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IF(MOD(ROW(A1978)-1,3)=2,"","")))</f>
        <v>id: "sibyl",  frenchName: "Sibylle",  artwork: "http://wiki.dominionstrategy.com/images/b/bd/SibylArt.jpg",</v>
      </c>
    </row>
    <row r="1984" spans="1:3" ht="150" x14ac:dyDescent="0.25">
      <c r="A1984" t="str">
        <f>IF(AND(MOD(ROW(A1979)-1,3)=0,INDEX(artwork.xlsx!G:G,QUOTIENT(ROW(A1979)-1,3)+2)&lt;&gt;""),"/* "&amp;INDEX(artwork.xlsx!G:G,QUOTIENT(ROW(A1979)-1,3)+2)&amp;" */","  ")&amp;
IF(AND(INDEX(artwork.xlsx!F:F,QUOTIENT(ROW(A1979)-1,3)+2)&lt;&gt;""),"/* "&amp;INDEX(artwork.xlsx!F:F,QUOTIENT(ROW(A1979)-1,3)+2)&amp;" */","  ")&amp;IF(AND(ISERROR(MATCH("},",B1984:B$5003,0)), ISERROR(MATCH("    ];",$A$5:A1983,0))),"];","")</f>
        <v xml:space="preserve">    </v>
      </c>
      <c r="B1984" t="str">
        <f t="shared" si="67"/>
        <v/>
      </c>
      <c r="C1984" s="18" t="str">
        <f>IF(AND(MOD(ROW(A1979)-1,3)=0, INDEX(artwork.xlsx!J:J,QUOTIENT(ROW(A1979)-1,3)+2)&lt;&gt;""),
     artwork.xlsx!$H$1&amp;": """ &amp;SUBSTITUTE(INDEX(artwork.xlsx!H:H,QUOTIENT(ROW(A1979)-1,3)+2)," ","") &amp;""",  " &amp;
     artwork.xlsx!$J$1&amp; ": """ &amp; INDEX(artwork.xlsx!J:J,QUOTIENT(ROW(A1979)-1,3)+2) &amp;""",  " &amp;
     artwork.xlsx!$L$1&amp; ": """ &amp; SUBSTITUTE(IF(LEFT(INDEX(artwork.xlsx!L:L,QUOTIENT(ROW(A1979)-1,3)+2),4)="http","",artwork.xlsx!$M$1) &amp; INDEX(artwork.xlsx!L:L,QUOTIENT(ROW(A1979)-1,3)+2),artwork.xlsx!$N$1,"") &amp; """,",
 IF(AND(MOD(ROW(A1979)-1,3)=1,INDEX(artwork.xlsx!J:J,QUOTIENT(ROW(A1979)-1,3)+2)&lt;&gt;""),
SUBSTITUTE(    artwork.xlsx!$K$1&amp;": '\\n" &amp;
SUBSTITUTE(SUBSTITUTE(SUBSTITUTE(SUBSTITUTE(SUBSTITUTE(INDEX(artwork.xlsx!K:K,QUOTIENT(ROW(A1979)-1,3)+2),"'","\'"),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IF(MOD(ROW(A1979)-1,3)=2,"","")))</f>
        <v>text_html: '\
&lt;div class="card-text" style="top:15px;"&gt;&lt;div style="position:relative; top:10px;"&gt;&lt;div style="line-height:20px;"&gt;\
&lt;div style="display:inline;"&gt;&lt;div style="display:inline; font-size:22px; font-weight:bold;"&gt;+1 Action&lt;/div&gt;&lt;/div&gt;&lt;br&gt;\
&lt;/div&gt;&lt;/div&gt;&lt;div style="position:relative; top:20px;"&gt;&lt;div style="line-height:16px;"&gt;\
&lt;div style="display:inline;"&gt;&lt;div style="display:inline; font-size:18px;"&gt;Nommez une carte. Dévoilez&lt;/div&gt;&lt;/div&gt;&lt;br&gt;\
&lt;div style="display:inline;"&gt;&lt;div style="display:inline; font-size:18px;"&gt;et prenez en main la carte&lt;/div&gt;&lt;/div&gt;&lt;br&gt;\
&lt;div style="display:inline;"&gt;&lt;div style="display:inline; font-size:18px;"&gt;du haut de votre pioche. Si elle&lt;/div&gt;&lt;/div&gt;&lt;br&gt;\
&lt;div style="display:inline;"&gt;&lt;div style="display:inline; font-size:18px;"&gt;correspond, tous vos adversaires&lt;/div&gt;&lt;/div&gt;&lt;br&gt;\
&lt;div style="display:inline;"&gt;&lt;div style="display:inline; font-size:18px;"&gt;reçoivent une Malédiction.&lt;/div&gt;&lt;/div&gt;&lt;br&gt;\
&lt;/div&gt;&lt;/div&gt;&lt;/div&gt;'</v>
      </c>
    </row>
    <row r="1985" spans="1:3" x14ac:dyDescent="0.25">
      <c r="A1985" t="str">
        <f>IF(AND(MOD(ROW(A1980)-1,3)=0,INDEX(artwork.xlsx!G:G,QUOTIENT(ROW(A1980)-1,3)+2)&lt;&gt;""),"/* "&amp;INDEX(artwork.xlsx!G:G,QUOTIENT(ROW(A1980)-1,3)+2)&amp;" */","  ")&amp;
IF(AND(INDEX(artwork.xlsx!F:F,QUOTIENT(ROW(A1980)-1,3)+2)&lt;&gt;""),"/* "&amp;INDEX(artwork.xlsx!F:F,QUOTIENT(ROW(A1980)-1,3)+2)&amp;" */","  ")&amp;IF(AND(ISERROR(MATCH("},",B1985:B$5003,0)), ISERROR(MATCH("    ];",$A$5:A1981,0))),"];","")</f>
        <v xml:space="preserve">    </v>
      </c>
      <c r="B1985" t="str">
        <f t="shared" si="67"/>
        <v>},</v>
      </c>
      <c r="C1985" s="18" t="str">
        <f>IF(AND(MOD(ROW(A1980)-1,3)=0, INDEX(artwork.xlsx!J:J,QUOTIENT(ROW(A1980)-1,3)+2)&lt;&gt;""),
     artwork.xlsx!$H$1&amp;": """ &amp;SUBSTITUTE(INDEX(artwork.xlsx!H:H,QUOTIENT(ROW(A1980)-1,3)+2)," ","") &amp;""",  " &amp;
     artwork.xlsx!$J$1&amp; ": """ &amp; INDEX(artwork.xlsx!J:J,QUOTIENT(ROW(A1980)-1,3)+2) &amp;""",  " &amp;
     artwork.xlsx!$L$1&amp; ": """ &amp; SUBSTITUTE(IF(LEFT(INDEX(artwork.xlsx!L:L,QUOTIENT(ROW(A1980)-1,3)+2),4)="http","",artwork.xlsx!$M$1) &amp; INDEX(artwork.xlsx!L:L,QUOTIENT(ROW(A1980)-1,3)+2),artwork.xlsx!$N$1,"") &amp; """,",
 IF(AND(MOD(ROW(A1980)-1,3)=1,INDEX(artwork.xlsx!J:J,QUOTIENT(ROW(A1980)-1,3)+2)&lt;&gt;""),
SUBSTITUTE(    artwork.xlsx!$K$1&amp;": '\\n" &amp;
SUBSTITUTE(SUBSTITUTE(SUBSTITUTE(SUBSTITUTE(SUBSTITUTE(INDEX(artwork.xlsx!K:K,QUOTIENT(ROW(A1980)-1,3)+2),"'","\'"),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IF(MOD(ROW(A1980)-1,3)=2,"","")))</f>
        <v/>
      </c>
    </row>
    <row r="1986" spans="1:3" x14ac:dyDescent="0.25">
      <c r="A1986" t="str">
        <f>IF(AND(MOD(ROW(A1981)-1,3)=0,INDEX(artwork.xlsx!G:G,QUOTIENT(ROW(A1981)-1,3)+2)&lt;&gt;""),"/* "&amp;INDEX(artwork.xlsx!G:G,QUOTIENT(ROW(A1981)-1,3)+2)&amp;" */","  ")&amp;
IF(AND(INDEX(artwork.xlsx!F:F,QUOTIENT(ROW(A1981)-1,3)+2)&lt;&gt;""),"/* "&amp;INDEX(artwork.xlsx!F:F,QUOTIENT(ROW(A1981)-1,3)+2)&amp;" */","  ")&amp;IF(AND(ISERROR(MATCH("},",B1986:B$5003,0)), ISERROR(MATCH("    ];",$A$5:A1982,0))),"];","")</f>
        <v xml:space="preserve">    </v>
      </c>
      <c r="B1986" t="str">
        <f t="shared" si="67"/>
        <v>{</v>
      </c>
      <c r="C1986" s="18" t="str">
        <f>IF(AND(MOD(ROW(A1981)-1,3)=0, INDEX(artwork.xlsx!J:J,QUOTIENT(ROW(A1981)-1,3)+2)&lt;&gt;""),
     artwork.xlsx!$H$1&amp;": """ &amp;SUBSTITUTE(INDEX(artwork.xlsx!H:H,QUOTIENT(ROW(A1981)-1,3)+2)," ","") &amp;""",  " &amp;
     artwork.xlsx!$J$1&amp; ": """ &amp; INDEX(artwork.xlsx!J:J,QUOTIENT(ROW(A1981)-1,3)+2) &amp;""",  " &amp;
     artwork.xlsx!$L$1&amp; ": """ &amp; SUBSTITUTE(IF(LEFT(INDEX(artwork.xlsx!L:L,QUOTIENT(ROW(A1981)-1,3)+2),4)="http","",artwork.xlsx!$M$1) &amp; INDEX(artwork.xlsx!L:L,QUOTIENT(ROW(A1981)-1,3)+2),artwork.xlsx!$N$1,"") &amp; """,",
 IF(AND(MOD(ROW(A1981)-1,3)=1,INDEX(artwork.xlsx!J:J,QUOTIENT(ROW(A1981)-1,3)+2)&lt;&gt;""),
SUBSTITUTE(    artwork.xlsx!$K$1&amp;": '\\n" &amp;
SUBSTITUTE(SUBSTITUTE(SUBSTITUTE(SUBSTITUTE(SUBSTITUTE(INDEX(artwork.xlsx!K:K,QUOTIENT(ROW(A1981)-1,3)+2),"'","\'"),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IF(MOD(ROW(A1981)-1,3)=2,"","")))</f>
        <v>id: "clashes",  frenchName: "Affrontements",  artwork: "http://wiki.dominionstrategy.com/images/9/92/ClashesArt.jpg",</v>
      </c>
    </row>
    <row r="1987" spans="1:3" ht="165" x14ac:dyDescent="0.25">
      <c r="A1987" t="str">
        <f>IF(AND(MOD(ROW(A1982)-1,3)=0,INDEX(artwork.xlsx!G:G,QUOTIENT(ROW(A1982)-1,3)+2)&lt;&gt;""),"/* "&amp;INDEX(artwork.xlsx!G:G,QUOTIENT(ROW(A1982)-1,3)+2)&amp;" */","  ")&amp;
IF(AND(INDEX(artwork.xlsx!F:F,QUOTIENT(ROW(A1982)-1,3)+2)&lt;&gt;""),"/* "&amp;INDEX(artwork.xlsx!F:F,QUOTIENT(ROW(A1982)-1,3)+2)&amp;" */","  ")&amp;IF(AND(ISERROR(MATCH("},",B1987:B$5003,0)), ISERROR(MATCH("    ];",$A$5:A1986,0))),"];","")</f>
        <v xml:space="preserve">    </v>
      </c>
      <c r="B1987" t="str">
        <f t="shared" si="67"/>
        <v/>
      </c>
      <c r="C1987" s="18" t="str">
        <f>IF(AND(MOD(ROW(A1982)-1,3)=0, INDEX(artwork.xlsx!J:J,QUOTIENT(ROW(A1982)-1,3)+2)&lt;&gt;""),
     artwork.xlsx!$H$1&amp;": """ &amp;SUBSTITUTE(INDEX(artwork.xlsx!H:H,QUOTIENT(ROW(A1982)-1,3)+2)," ","") &amp;""",  " &amp;
     artwork.xlsx!$J$1&amp; ": """ &amp; INDEX(artwork.xlsx!J:J,QUOTIENT(ROW(A1982)-1,3)+2) &amp;""",  " &amp;
     artwork.xlsx!$L$1&amp; ": """ &amp; SUBSTITUTE(IF(LEFT(INDEX(artwork.xlsx!L:L,QUOTIENT(ROW(A1982)-1,3)+2),4)="http","",artwork.xlsx!$M$1) &amp; INDEX(artwork.xlsx!L:L,QUOTIENT(ROW(A1982)-1,3)+2),artwork.xlsx!$N$1,"") &amp; """,",
 IF(AND(MOD(ROW(A1982)-1,3)=1,INDEX(artwork.xlsx!J:J,QUOTIENT(ROW(A1982)-1,3)+2)&lt;&gt;""),
SUBSTITUTE(    artwork.xlsx!$K$1&amp;": '\\n" &amp;
SUBSTITUTE(SUBSTITUTE(SUBSTITUTE(SUBSTITUTE(SUBSTITUTE(INDEX(artwork.xlsx!K:K,QUOTIENT(ROW(A1982)-1,3)+2),"'","\'"),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IF(MOD(ROW(A1982)-1,3)=2,"","")))</f>
        <v>text_html: '\
&lt;div class="card-text" style="top:10px;"&gt;&lt;div style="position:relative; top:05px;"&gt;&lt;div style="line-height:16px;"&gt;\
&lt;div style="display:inline;"&gt;&lt;div style="display:inline; font-size:18px;"&gt;Cette pile commence avec&lt;/div&gt;&lt;/div&gt;&lt;br&gt;\
&lt;div style="display:inline;"&gt;&lt;div style="display:inline; font-size:18px;"&gt;4 exemplaires de&lt;/div&gt;&lt;/div&gt;&lt;br&gt;\
&lt;/div&gt;&lt;/div&gt;&lt;div style="position:relative; top:10px;"&gt;&lt;div style="line-height:16px;"&gt;\
&lt;div style="display:inline;"&gt;&lt;div style="display:inline; font-size:16px;"&gt;&lt;b&gt;Tactique&lt;/b&gt;, &lt;b&gt;Archère&lt;/b&gt;,&lt;/div&gt;&lt;/div&gt;&lt;br&gt;\
&lt;div style="display:inline;"&gt;&lt;div style="display:inline; font-size:16px;"&gt;&lt;b&gt;Seigneur de Guerre&lt;/b&gt; et &lt;b&gt;Territoire&lt;/b&gt;,&lt;/div&gt;&lt;/div&gt;&lt;br&gt;\
&lt;/div&gt;&lt;/div&gt;&lt;div style="position:relative; top:15px;"&gt;&lt;div style="line-height:16px;"&gt;\
&lt;div style="display:inline;"&gt;&lt;div style="display:inline; font-size:18px;"&gt; dans cette ordre. Seule la carte&lt;/div&gt;&lt;/div&gt;&lt;br&gt;\
&lt;div style="display:inline;"&gt;&lt;div style="display:inline; font-size:18px;"&gt;du haut peut être reçue ou achetée.&lt;/div&gt;&lt;/div&gt;&lt;br&gt;\
&lt;/div&gt;&lt;/div&gt;&lt;/div&gt;'</v>
      </c>
    </row>
    <row r="1988" spans="1:3" x14ac:dyDescent="0.25">
      <c r="A1988" t="str">
        <f>IF(AND(MOD(ROW(A1983)-1,3)=0,INDEX(artwork.xlsx!G:G,QUOTIENT(ROW(A1983)-1,3)+2)&lt;&gt;""),"/* "&amp;INDEX(artwork.xlsx!G:G,QUOTIENT(ROW(A1983)-1,3)+2)&amp;" */","  ")&amp;
IF(AND(INDEX(artwork.xlsx!F:F,QUOTIENT(ROW(A1983)-1,3)+2)&lt;&gt;""),"/* "&amp;INDEX(artwork.xlsx!F:F,QUOTIENT(ROW(A1983)-1,3)+2)&amp;" */","  ")&amp;IF(AND(ISERROR(MATCH("},",B1988:B$5003,0)), ISERROR(MATCH("    ];",$A$5:A1984,0))),"];","")</f>
        <v xml:space="preserve">    </v>
      </c>
      <c r="B1988" t="str">
        <f t="shared" si="67"/>
        <v>},</v>
      </c>
      <c r="C1988" s="18" t="str">
        <f>IF(AND(MOD(ROW(A1983)-1,3)=0, INDEX(artwork.xlsx!J:J,QUOTIENT(ROW(A1983)-1,3)+2)&lt;&gt;""),
     artwork.xlsx!$H$1&amp;": """ &amp;SUBSTITUTE(INDEX(artwork.xlsx!H:H,QUOTIENT(ROW(A1983)-1,3)+2)," ","") &amp;""",  " &amp;
     artwork.xlsx!$J$1&amp; ": """ &amp; INDEX(artwork.xlsx!J:J,QUOTIENT(ROW(A1983)-1,3)+2) &amp;""",  " &amp;
     artwork.xlsx!$L$1&amp; ": """ &amp; SUBSTITUTE(IF(LEFT(INDEX(artwork.xlsx!L:L,QUOTIENT(ROW(A1983)-1,3)+2),4)="http","",artwork.xlsx!$M$1) &amp; INDEX(artwork.xlsx!L:L,QUOTIENT(ROW(A1983)-1,3)+2),artwork.xlsx!$N$1,"") &amp; """,",
 IF(AND(MOD(ROW(A1983)-1,3)=1,INDEX(artwork.xlsx!J:J,QUOTIENT(ROW(A1983)-1,3)+2)&lt;&gt;""),
SUBSTITUTE(    artwork.xlsx!$K$1&amp;": '\\n" &amp;
SUBSTITUTE(SUBSTITUTE(SUBSTITUTE(SUBSTITUTE(SUBSTITUTE(INDEX(artwork.xlsx!K:K,QUOTIENT(ROW(A1983)-1,3)+2),"'","\'"),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IF(MOD(ROW(A1983)-1,3)=2,"","")))</f>
        <v/>
      </c>
    </row>
    <row r="1989" spans="1:3" x14ac:dyDescent="0.25">
      <c r="A1989" t="str">
        <f>IF(AND(MOD(ROW(A1984)-1,3)=0,INDEX(artwork.xlsx!G:G,QUOTIENT(ROW(A1984)-1,3)+2)&lt;&gt;""),"/* "&amp;INDEX(artwork.xlsx!G:G,QUOTIENT(ROW(A1984)-1,3)+2)&amp;" */","  ")&amp;
IF(AND(INDEX(artwork.xlsx!F:F,QUOTIENT(ROW(A1984)-1,3)+2)&lt;&gt;""),"/* "&amp;INDEX(artwork.xlsx!F:F,QUOTIENT(ROW(A1984)-1,3)+2)&amp;" */","  ")&amp;IF(AND(ISERROR(MATCH("},",B1989:B$5003,0)), ISERROR(MATCH("    ];",$A$5:A1985,0))),"];","")</f>
        <v xml:space="preserve">    </v>
      </c>
      <c r="B1989" t="str">
        <f t="shared" si="67"/>
        <v>{</v>
      </c>
      <c r="C1989" s="18" t="str">
        <f>IF(AND(MOD(ROW(A1984)-1,3)=0, INDEX(artwork.xlsx!J:J,QUOTIENT(ROW(A1984)-1,3)+2)&lt;&gt;""),
     artwork.xlsx!$H$1&amp;": """ &amp;SUBSTITUTE(INDEX(artwork.xlsx!H:H,QUOTIENT(ROW(A1984)-1,3)+2)," ","") &amp;""",  " &amp;
     artwork.xlsx!$J$1&amp; ": """ &amp; INDEX(artwork.xlsx!J:J,QUOTIENT(ROW(A1984)-1,3)+2) &amp;""",  " &amp;
     artwork.xlsx!$L$1&amp; ": """ &amp; SUBSTITUTE(IF(LEFT(INDEX(artwork.xlsx!L:L,QUOTIENT(ROW(A1984)-1,3)+2),4)="http","",artwork.xlsx!$M$1) &amp; INDEX(artwork.xlsx!L:L,QUOTIENT(ROW(A1984)-1,3)+2),artwork.xlsx!$N$1,"") &amp; """,",
 IF(AND(MOD(ROW(A1984)-1,3)=1,INDEX(artwork.xlsx!J:J,QUOTIENT(ROW(A1984)-1,3)+2)&lt;&gt;""),
SUBSTITUTE(    artwork.xlsx!$K$1&amp;": '\\n" &amp;
SUBSTITUTE(SUBSTITUTE(SUBSTITUTE(SUBSTITUTE(SUBSTITUTE(INDEX(artwork.xlsx!K:K,QUOTIENT(ROW(A1984)-1,3)+2),"'","\'"),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IF(MOD(ROW(A1984)-1,3)=2,"","")))</f>
        <v>id: "battleplan",  frenchName: "Tactique",  artwork: "http://wiki.dominionstrategy.com/images/5/53/Battle_PlanArt.jpg",</v>
      </c>
    </row>
    <row r="1990" spans="1:3" ht="180" x14ac:dyDescent="0.25">
      <c r="A1990" t="str">
        <f>IF(AND(MOD(ROW(A1985)-1,3)=0,INDEX(artwork.xlsx!G:G,QUOTIENT(ROW(A1985)-1,3)+2)&lt;&gt;""),"/* "&amp;INDEX(artwork.xlsx!G:G,QUOTIENT(ROW(A1985)-1,3)+2)&amp;" */","  ")&amp;
IF(AND(INDEX(artwork.xlsx!F:F,QUOTIENT(ROW(A1985)-1,3)+2)&lt;&gt;""),"/* "&amp;INDEX(artwork.xlsx!F:F,QUOTIENT(ROW(A1985)-1,3)+2)&amp;" */","  ")&amp;IF(AND(ISERROR(MATCH("},",B1990:B$5003,0)), ISERROR(MATCH("    ];",$A$5:A1989,0))),"];","")</f>
        <v xml:space="preserve">    </v>
      </c>
      <c r="B1990" t="str">
        <f t="shared" si="67"/>
        <v/>
      </c>
      <c r="C1990" s="18" t="str">
        <f>IF(AND(MOD(ROW(A1985)-1,3)=0, INDEX(artwork.xlsx!J:J,QUOTIENT(ROW(A1985)-1,3)+2)&lt;&gt;""),
     artwork.xlsx!$H$1&amp;": """ &amp;SUBSTITUTE(INDEX(artwork.xlsx!H:H,QUOTIENT(ROW(A1985)-1,3)+2)," ","") &amp;""",  " &amp;
     artwork.xlsx!$J$1&amp; ": """ &amp; INDEX(artwork.xlsx!J:J,QUOTIENT(ROW(A1985)-1,3)+2) &amp;""",  " &amp;
     artwork.xlsx!$L$1&amp; ": """ &amp; SUBSTITUTE(IF(LEFT(INDEX(artwork.xlsx!L:L,QUOTIENT(ROW(A1985)-1,3)+2),4)="http","",artwork.xlsx!$M$1) &amp; INDEX(artwork.xlsx!L:L,QUOTIENT(ROW(A1985)-1,3)+2),artwork.xlsx!$N$1,"") &amp; """,",
 IF(AND(MOD(ROW(A1985)-1,3)=1,INDEX(artwork.xlsx!J:J,QUOTIENT(ROW(A1985)-1,3)+2)&lt;&gt;""),
SUBSTITUTE(    artwork.xlsx!$K$1&amp;": '\\n" &amp;
SUBSTITUTE(SUBSTITUTE(SUBSTITUTE(SUBSTITUTE(SUBSTITUTE(INDEX(artwork.xlsx!K:K,QUOTIENT(ROW(A1985)-1,3)+2),"'","\'"),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IF(MOD(ROW(A1985)-1,3)=2,"","")))</f>
        <v>text_html: '\
&lt;div class="card-text" style="top:05px;"&gt;&lt;div style="position:relative; top:05px;"&gt;&lt;div style="line-height:20px;"&gt;\
&lt;div style="display:inline;"&gt;&lt;div style="display:inline; font-size:22px; font-weight:bold;"&gt;+1 Carte&lt;/div&gt;&lt;/div&gt;&lt;br&gt;\
&lt;div style="display:inline;"&gt;&lt;div style="display:inline; font-size:22px; font-weight:bold;"&gt;+1 Action&lt;/div&gt;&lt;/div&gt;&lt;br&gt;\
&lt;/div&gt;&lt;/div&gt;&lt;div style="position:relative; top:15px;"&gt;&lt;div style="line-height:16px;"&gt;\
&lt;div style="display:inline;"&gt;&lt;div style="display:inline; font-size:18px;"&gt;Vous pouvez dévoiler une carte&lt;/div&gt;&lt;/div&gt;&lt;br&gt;\
&lt;div style="display:inline;"&gt;&lt;div style="display:inline; font-size:18px;"&gt;Attaque de votre main&lt;/div&gt;&lt;/div&gt;&lt;br&gt;\
&lt;div style="display:inline;"&gt;&lt;div style="display:inline; font-size:18px;"&gt;pour &lt;div style="display:inline; font-weight:bold;"&gt;+1 Carte&lt;/div&gt;. &lt;/div&gt;&lt;/div&gt;&lt;br&gt;\
&lt;/div&gt;&lt;/div&gt;&lt;div style="position:relative; top:20px;"&gt;&lt;div style="line-height:16px;"&gt;\
&lt;div style="display:inline;"&gt;&lt;div style="display:inline; font-size:18px;"&gt;Vous pouvez tourner&lt;/div&gt;&lt;/div&gt;&lt;br&gt;\
&lt;div style="display:inline;"&gt;&lt;div style="display:inline; font-size:18px;"&gt;une pile de la Réserve.&lt;/div&gt;&lt;/div&gt;&lt;br&gt;\
&lt;/div&gt;&lt;/div&gt;&lt;/div&gt;'</v>
      </c>
    </row>
    <row r="1991" spans="1:3" x14ac:dyDescent="0.25">
      <c r="A1991" t="str">
        <f>IF(AND(MOD(ROW(A1986)-1,3)=0,INDEX(artwork.xlsx!G:G,QUOTIENT(ROW(A1986)-1,3)+2)&lt;&gt;""),"/* "&amp;INDEX(artwork.xlsx!G:G,QUOTIENT(ROW(A1986)-1,3)+2)&amp;" */","  ")&amp;
IF(AND(INDEX(artwork.xlsx!F:F,QUOTIENT(ROW(A1986)-1,3)+2)&lt;&gt;""),"/* "&amp;INDEX(artwork.xlsx!F:F,QUOTIENT(ROW(A1986)-1,3)+2)&amp;" */","  ")&amp;IF(AND(ISERROR(MATCH("},",B1991:B$5003,0)), ISERROR(MATCH("    ];",$A$5:A1987,0))),"];","")</f>
        <v xml:space="preserve">    </v>
      </c>
      <c r="B1991" t="str">
        <f t="shared" si="67"/>
        <v>},</v>
      </c>
      <c r="C1991" s="18" t="str">
        <f>IF(AND(MOD(ROW(A1986)-1,3)=0, INDEX(artwork.xlsx!J:J,QUOTIENT(ROW(A1986)-1,3)+2)&lt;&gt;""),
     artwork.xlsx!$H$1&amp;": """ &amp;SUBSTITUTE(INDEX(artwork.xlsx!H:H,QUOTIENT(ROW(A1986)-1,3)+2)," ","") &amp;""",  " &amp;
     artwork.xlsx!$J$1&amp; ": """ &amp; INDEX(artwork.xlsx!J:J,QUOTIENT(ROW(A1986)-1,3)+2) &amp;""",  " &amp;
     artwork.xlsx!$L$1&amp; ": """ &amp; SUBSTITUTE(IF(LEFT(INDEX(artwork.xlsx!L:L,QUOTIENT(ROW(A1986)-1,3)+2),4)="http","",artwork.xlsx!$M$1) &amp; INDEX(artwork.xlsx!L:L,QUOTIENT(ROW(A1986)-1,3)+2),artwork.xlsx!$N$1,"") &amp; """,",
 IF(AND(MOD(ROW(A1986)-1,3)=1,INDEX(artwork.xlsx!J:J,QUOTIENT(ROW(A1986)-1,3)+2)&lt;&gt;""),
SUBSTITUTE(    artwork.xlsx!$K$1&amp;": '\\n" &amp;
SUBSTITUTE(SUBSTITUTE(SUBSTITUTE(SUBSTITUTE(SUBSTITUTE(INDEX(artwork.xlsx!K:K,QUOTIENT(ROW(A1986)-1,3)+2),"'","\'"),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IF(MOD(ROW(A1986)-1,3)=2,"","")))</f>
        <v/>
      </c>
    </row>
    <row r="1992" spans="1:3" x14ac:dyDescent="0.25">
      <c r="A1992" t="str">
        <f>IF(AND(MOD(ROW(A1987)-1,3)=0,INDEX(artwork.xlsx!G:G,QUOTIENT(ROW(A1987)-1,3)+2)&lt;&gt;""),"/* "&amp;INDEX(artwork.xlsx!G:G,QUOTIENT(ROW(A1987)-1,3)+2)&amp;" */","  ")&amp;
IF(AND(INDEX(artwork.xlsx!F:F,QUOTIENT(ROW(A1987)-1,3)+2)&lt;&gt;""),"/* "&amp;INDEX(artwork.xlsx!F:F,QUOTIENT(ROW(A1987)-1,3)+2)&amp;" */","  ")&amp;IF(AND(ISERROR(MATCH("},",B1992:B$5003,0)), ISERROR(MATCH("    ];",$A$5:A1988,0))),"];","")</f>
        <v xml:space="preserve">    </v>
      </c>
      <c r="B1992" t="str">
        <f t="shared" si="67"/>
        <v>{</v>
      </c>
      <c r="C1992" s="18" t="str">
        <f>IF(AND(MOD(ROW(A1987)-1,3)=0, INDEX(artwork.xlsx!J:J,QUOTIENT(ROW(A1987)-1,3)+2)&lt;&gt;""),
     artwork.xlsx!$H$1&amp;": """ &amp;SUBSTITUTE(INDEX(artwork.xlsx!H:H,QUOTIENT(ROW(A1987)-1,3)+2)," ","") &amp;""",  " &amp;
     artwork.xlsx!$J$1&amp; ": """ &amp; INDEX(artwork.xlsx!J:J,QUOTIENT(ROW(A1987)-1,3)+2) &amp;""",  " &amp;
     artwork.xlsx!$L$1&amp; ": """ &amp; SUBSTITUTE(IF(LEFT(INDEX(artwork.xlsx!L:L,QUOTIENT(ROW(A1987)-1,3)+2),4)="http","",artwork.xlsx!$M$1) &amp; INDEX(artwork.xlsx!L:L,QUOTIENT(ROW(A1987)-1,3)+2),artwork.xlsx!$N$1,"") &amp; """,",
 IF(AND(MOD(ROW(A1987)-1,3)=1,INDEX(artwork.xlsx!J:J,QUOTIENT(ROW(A1987)-1,3)+2)&lt;&gt;""),
SUBSTITUTE(    artwork.xlsx!$K$1&amp;": '\\n" &amp;
SUBSTITUTE(SUBSTITUTE(SUBSTITUTE(SUBSTITUTE(SUBSTITUTE(INDEX(artwork.xlsx!K:K,QUOTIENT(ROW(A1987)-1,3)+2),"'","\'"),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IF(MOD(ROW(A1987)-1,3)=2,"","")))</f>
        <v>id: "archer",  frenchName: "Archère",  artwork: "http://wiki.dominionstrategy.com/images/4/4b/ArcherArt.jpg",</v>
      </c>
    </row>
    <row r="1993" spans="1:3" ht="195" x14ac:dyDescent="0.25">
      <c r="A1993" t="str">
        <f>IF(AND(MOD(ROW(A1988)-1,3)=0,INDEX(artwork.xlsx!G:G,QUOTIENT(ROW(A1988)-1,3)+2)&lt;&gt;""),"/* "&amp;INDEX(artwork.xlsx!G:G,QUOTIENT(ROW(A1988)-1,3)+2)&amp;" */","  ")&amp;
IF(AND(INDEX(artwork.xlsx!F:F,QUOTIENT(ROW(A1988)-1,3)+2)&lt;&gt;""),"/* "&amp;INDEX(artwork.xlsx!F:F,QUOTIENT(ROW(A1988)-1,3)+2)&amp;" */","  ")&amp;IF(AND(ISERROR(MATCH("},",B1993:B$5003,0)), ISERROR(MATCH("    ];",$A$5:A1992,0))),"];","")</f>
        <v xml:space="preserve">    </v>
      </c>
      <c r="B1993" t="str">
        <f t="shared" si="67"/>
        <v/>
      </c>
      <c r="C1993" s="18" t="str">
        <f>IF(AND(MOD(ROW(A1988)-1,3)=0, INDEX(artwork.xlsx!J:J,QUOTIENT(ROW(A1988)-1,3)+2)&lt;&gt;""),
     artwork.xlsx!$H$1&amp;": """ &amp;SUBSTITUTE(INDEX(artwork.xlsx!H:H,QUOTIENT(ROW(A1988)-1,3)+2)," ","") &amp;""",  " &amp;
     artwork.xlsx!$J$1&amp; ": """ &amp; INDEX(artwork.xlsx!J:J,QUOTIENT(ROW(A1988)-1,3)+2) &amp;""",  " &amp;
     artwork.xlsx!$L$1&amp; ": """ &amp; SUBSTITUTE(IF(LEFT(INDEX(artwork.xlsx!L:L,QUOTIENT(ROW(A1988)-1,3)+2),4)="http","",artwork.xlsx!$M$1) &amp; INDEX(artwork.xlsx!L:L,QUOTIENT(ROW(A1988)-1,3)+2),artwork.xlsx!$N$1,"") &amp; """,",
 IF(AND(MOD(ROW(A1988)-1,3)=1,INDEX(artwork.xlsx!J:J,QUOTIENT(ROW(A1988)-1,3)+2)&lt;&gt;""),
SUBSTITUTE(    artwork.xlsx!$K$1&amp;": '\\n" &amp;
SUBSTITUTE(SUBSTITUTE(SUBSTITUTE(SUBSTITUTE(SUBSTITUTE(INDEX(artwork.xlsx!K:K,QUOTIENT(ROW(A1988)-1,3)+2),"'","\'"),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IF(MOD(ROW(A1988)-1,3)=2,"","")))</f>
        <v>text_html: '\
&lt;div class="card-text" style="top:20px;"&gt;&lt;div style="position:relative; top:10px;"&gt;&lt;div style="line-height:20px;"&gt;\
&lt;div style="display:inline;"&gt;&lt;div style="display:inline; font-size:22px; font-weight:bold;"&gt;+     &lt;/div&gt;&lt;/div&gt;&lt;br&gt;\
&lt;/div&gt;&lt;/div&gt;&lt;div style="position:relative; top:20px;"&gt;&lt;div style="line-height:16px;"&gt;\
&lt;div style="display:inline;"&gt;&lt;div style="display:inline; font-size:18px;"&gt;Tous vos adversaires ayant&lt;/div&gt;&lt;/div&gt;&lt;br&gt;\
&lt;div style="display:inline;"&gt;&lt;div style="display:inline; font-size:18px;"&gt;au moins 5 cartes en main&lt;/div&gt;&lt;/div&gt;&lt;br&gt;\
&lt;div style="display:inline;"&gt;&lt;div style="display:inline; font-size:18px;"&gt;les dévoilent toutes sauf une,&lt;/div&gt;&lt;/div&gt;&lt;br&gt;\
&lt;div style="display:inline;"&gt;&lt;div style="display:inline; font-size:18px;"&gt; et défaussent une carte&lt;/div&gt;&lt;/div&gt;&lt;br&gt;\
&lt;div style="display:inline;"&gt;&lt;div style="display:inline; font-size:18px;"&gt;dévoilée de votre choix.&lt;/div&gt;&lt;/div&gt;&lt;br&gt;\
&lt;/div&gt;&lt;/div&gt;\
&lt;div class="card-text-coin-icon" style="transform:scale(0.18); top:10px;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1994" spans="1:3" x14ac:dyDescent="0.25">
      <c r="A1994" t="str">
        <f>IF(AND(MOD(ROW(A1989)-1,3)=0,INDEX(artwork.xlsx!G:G,QUOTIENT(ROW(A1989)-1,3)+2)&lt;&gt;""),"/* "&amp;INDEX(artwork.xlsx!G:G,QUOTIENT(ROW(A1989)-1,3)+2)&amp;" */","  ")&amp;
IF(AND(INDEX(artwork.xlsx!F:F,QUOTIENT(ROW(A1989)-1,3)+2)&lt;&gt;""),"/* "&amp;INDEX(artwork.xlsx!F:F,QUOTIENT(ROW(A1989)-1,3)+2)&amp;" */","  ")&amp;IF(AND(ISERROR(MATCH("},",B1994:B$5003,0)), ISERROR(MATCH("    ];",$A$5:A1990,0))),"];","")</f>
        <v xml:space="preserve">    </v>
      </c>
      <c r="B1994" t="str">
        <f t="shared" si="67"/>
        <v>},</v>
      </c>
      <c r="C1994" s="18" t="str">
        <f>IF(AND(MOD(ROW(A1989)-1,3)=0, INDEX(artwork.xlsx!J:J,QUOTIENT(ROW(A1989)-1,3)+2)&lt;&gt;""),
     artwork.xlsx!$H$1&amp;": """ &amp;SUBSTITUTE(INDEX(artwork.xlsx!H:H,QUOTIENT(ROW(A1989)-1,3)+2)," ","") &amp;""",  " &amp;
     artwork.xlsx!$J$1&amp; ": """ &amp; INDEX(artwork.xlsx!J:J,QUOTIENT(ROW(A1989)-1,3)+2) &amp;""",  " &amp;
     artwork.xlsx!$L$1&amp; ": """ &amp; SUBSTITUTE(IF(LEFT(INDEX(artwork.xlsx!L:L,QUOTIENT(ROW(A1989)-1,3)+2),4)="http","",artwork.xlsx!$M$1) &amp; INDEX(artwork.xlsx!L:L,QUOTIENT(ROW(A1989)-1,3)+2),artwork.xlsx!$N$1,"") &amp; """,",
 IF(AND(MOD(ROW(A1989)-1,3)=1,INDEX(artwork.xlsx!J:J,QUOTIENT(ROW(A1989)-1,3)+2)&lt;&gt;""),
SUBSTITUTE(    artwork.xlsx!$K$1&amp;": '\\n" &amp;
SUBSTITUTE(SUBSTITUTE(SUBSTITUTE(SUBSTITUTE(SUBSTITUTE(INDEX(artwork.xlsx!K:K,QUOTIENT(ROW(A1989)-1,3)+2),"'","\'"),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IF(MOD(ROW(A1989)-1,3)=2,"","")))</f>
        <v/>
      </c>
    </row>
    <row r="1995" spans="1:3" x14ac:dyDescent="0.25">
      <c r="A1995" t="str">
        <f>IF(AND(MOD(ROW(A1990)-1,3)=0,INDEX(artwork.xlsx!G:G,QUOTIENT(ROW(A1990)-1,3)+2)&lt;&gt;""),"/* "&amp;INDEX(artwork.xlsx!G:G,QUOTIENT(ROW(A1990)-1,3)+2)&amp;" */","  ")&amp;
IF(AND(INDEX(artwork.xlsx!F:F,QUOTIENT(ROW(A1990)-1,3)+2)&lt;&gt;""),"/* "&amp;INDEX(artwork.xlsx!F:F,QUOTIENT(ROW(A1990)-1,3)+2)&amp;" */","  ")&amp;IF(AND(ISERROR(MATCH("},",B1995:B$5003,0)), ISERROR(MATCH("    ];",$A$5:A1991,0))),"];","")</f>
        <v xml:space="preserve">    </v>
      </c>
      <c r="B1995" t="str">
        <f t="shared" si="67"/>
        <v>{</v>
      </c>
      <c r="C1995" s="18" t="str">
        <f>IF(AND(MOD(ROW(A1990)-1,3)=0, INDEX(artwork.xlsx!J:J,QUOTIENT(ROW(A1990)-1,3)+2)&lt;&gt;""),
     artwork.xlsx!$H$1&amp;": """ &amp;SUBSTITUTE(INDEX(artwork.xlsx!H:H,QUOTIENT(ROW(A1990)-1,3)+2)," ","") &amp;""",  " &amp;
     artwork.xlsx!$J$1&amp; ": """ &amp; INDEX(artwork.xlsx!J:J,QUOTIENT(ROW(A1990)-1,3)+2) &amp;""",  " &amp;
     artwork.xlsx!$L$1&amp; ": """ &amp; SUBSTITUTE(IF(LEFT(INDEX(artwork.xlsx!L:L,QUOTIENT(ROW(A1990)-1,3)+2),4)="http","",artwork.xlsx!$M$1) &amp; INDEX(artwork.xlsx!L:L,QUOTIENT(ROW(A1990)-1,3)+2),artwork.xlsx!$N$1,"") &amp; """,",
 IF(AND(MOD(ROW(A1990)-1,3)=1,INDEX(artwork.xlsx!J:J,QUOTIENT(ROW(A1990)-1,3)+2)&lt;&gt;""),
SUBSTITUTE(    artwork.xlsx!$K$1&amp;": '\\n" &amp;
SUBSTITUTE(SUBSTITUTE(SUBSTITUTE(SUBSTITUTE(SUBSTITUTE(INDEX(artwork.xlsx!K:K,QUOTIENT(ROW(A1990)-1,3)+2),"'","\'"),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IF(MOD(ROW(A1990)-1,3)=2,"","")))</f>
        <v>id: "warlord",  frenchName: "Seigneur de Guerre",  artwork: "http://wiki.dominionstrategy.com/images/c/c8/WarlordArt.jpg",</v>
      </c>
    </row>
    <row r="1996" spans="1:3" ht="150" x14ac:dyDescent="0.25">
      <c r="A1996" t="str">
        <f>IF(AND(MOD(ROW(A1991)-1,3)=0,INDEX(artwork.xlsx!G:G,QUOTIENT(ROW(A1991)-1,3)+2)&lt;&gt;""),"/* "&amp;INDEX(artwork.xlsx!G:G,QUOTIENT(ROW(A1991)-1,3)+2)&amp;" */","  ")&amp;
IF(AND(INDEX(artwork.xlsx!F:F,QUOTIENT(ROW(A1991)-1,3)+2)&lt;&gt;""),"/* "&amp;INDEX(artwork.xlsx!F:F,QUOTIENT(ROW(A1991)-1,3)+2)&amp;" */","  ")&amp;IF(AND(ISERROR(MATCH("},",B1996:B$5003,0)), ISERROR(MATCH("    ];",$A$5:A1995,0))),"];","")</f>
        <v xml:space="preserve">    </v>
      </c>
      <c r="B1996" t="str">
        <f t="shared" si="67"/>
        <v/>
      </c>
      <c r="C1996" s="18" t="str">
        <f>IF(AND(MOD(ROW(A1991)-1,3)=0, INDEX(artwork.xlsx!J:J,QUOTIENT(ROW(A1991)-1,3)+2)&lt;&gt;""),
     artwork.xlsx!$H$1&amp;": """ &amp;SUBSTITUTE(INDEX(artwork.xlsx!H:H,QUOTIENT(ROW(A1991)-1,3)+2)," ","") &amp;""",  " &amp;
     artwork.xlsx!$J$1&amp; ": """ &amp; INDEX(artwork.xlsx!J:J,QUOTIENT(ROW(A1991)-1,3)+2) &amp;""",  " &amp;
     artwork.xlsx!$L$1&amp; ": """ &amp; SUBSTITUTE(IF(LEFT(INDEX(artwork.xlsx!L:L,QUOTIENT(ROW(A1991)-1,3)+2),4)="http","",artwork.xlsx!$M$1) &amp; INDEX(artwork.xlsx!L:L,QUOTIENT(ROW(A1991)-1,3)+2),artwork.xlsx!$N$1,"") &amp; """,",
 IF(AND(MOD(ROW(A1991)-1,3)=1,INDEX(artwork.xlsx!J:J,QUOTIENT(ROW(A1991)-1,3)+2)&lt;&gt;""),
SUBSTITUTE(    artwork.xlsx!$K$1&amp;": '\\n" &amp;
SUBSTITUTE(SUBSTITUTE(SUBSTITUTE(SUBSTITUTE(SUBSTITUTE(INDEX(artwork.xlsx!K:K,QUOTIENT(ROW(A1991)-1,3)+2),"'","\'"),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IF(MOD(ROW(A1991)-1,3)=2,"","")))</f>
        <v>text_html: '\
&lt;div class="card-text" style="top:20px;"&gt;&lt;div style="position:relative; top:10px;"&gt;&lt;div style="line-height:20px;"&gt;\
&lt;div style="display:inline;"&gt;&lt;div style="display:inline; font-size:22px; font-weight:bold;"&gt;+1 Action&lt;/div&gt;&lt;/div&gt;&lt;br&gt;\
&lt;/div&gt;&lt;/div&gt;&lt;div style="position:relative; top:20px;"&gt;&lt;div style="line-height:16px;"&gt;\
&lt;div style="display:inline;"&gt;&lt;div style="display:inline; font-size:18px;"&gt;Au début de votre prochain tour,&lt;/div&gt;&lt;/div&gt;&lt;br&gt;\
&lt;div style="display:inline;"&gt;&lt;div style="display:inline; font-size:18px;"&gt;&lt;div style="display:inline; font-weight:bold;"&gt;+2 Cartes&lt;/div&gt;. D\'ici là, vos adversaires&lt;/div&gt;&lt;/div&gt;&lt;br&gt;\
&lt;div style="display:inline;"&gt;&lt;div style="display:inline; font-size:18px;"&gt;ne peuvent pas jouer une carte&lt;/div&gt;&lt;/div&gt;&lt;br&gt;\
&lt;div style="display:inline;"&gt;&lt;div style="display:inline; font-size:18px;"&gt;Action de leur main dont ils ont&lt;/div&gt;&lt;/div&gt;&lt;br&gt;\
&lt;div style="display:inline;"&gt;&lt;div style="display:inline; font-size:18px;"&gt;en jeu 2 exemplaires ou plus.&lt;/div&gt;&lt;/div&gt;&lt;br&gt;\
&lt;/div&gt;&lt;/div&gt;&lt;/div&gt;'</v>
      </c>
    </row>
    <row r="1997" spans="1:3" x14ac:dyDescent="0.25">
      <c r="A1997" t="str">
        <f>IF(AND(MOD(ROW(A1992)-1,3)=0,INDEX(artwork.xlsx!G:G,QUOTIENT(ROW(A1992)-1,3)+2)&lt;&gt;""),"/* "&amp;INDEX(artwork.xlsx!G:G,QUOTIENT(ROW(A1992)-1,3)+2)&amp;" */","  ")&amp;
IF(AND(INDEX(artwork.xlsx!F:F,QUOTIENT(ROW(A1992)-1,3)+2)&lt;&gt;""),"/* "&amp;INDEX(artwork.xlsx!F:F,QUOTIENT(ROW(A1992)-1,3)+2)&amp;" */","  ")&amp;IF(AND(ISERROR(MATCH("},",B1997:B$5003,0)), ISERROR(MATCH("    ];",$A$5:A1993,0))),"];","")</f>
        <v xml:space="preserve">    </v>
      </c>
      <c r="B1997" t="str">
        <f t="shared" si="67"/>
        <v>},</v>
      </c>
      <c r="C1997" s="18" t="str">
        <f>IF(AND(MOD(ROW(A1992)-1,3)=0, INDEX(artwork.xlsx!J:J,QUOTIENT(ROW(A1992)-1,3)+2)&lt;&gt;""),
     artwork.xlsx!$H$1&amp;": """ &amp;SUBSTITUTE(INDEX(artwork.xlsx!H:H,QUOTIENT(ROW(A1992)-1,3)+2)," ","") &amp;""",  " &amp;
     artwork.xlsx!$J$1&amp; ": """ &amp; INDEX(artwork.xlsx!J:J,QUOTIENT(ROW(A1992)-1,3)+2) &amp;""",  " &amp;
     artwork.xlsx!$L$1&amp; ": """ &amp; SUBSTITUTE(IF(LEFT(INDEX(artwork.xlsx!L:L,QUOTIENT(ROW(A1992)-1,3)+2),4)="http","",artwork.xlsx!$M$1) &amp; INDEX(artwork.xlsx!L:L,QUOTIENT(ROW(A1992)-1,3)+2),artwork.xlsx!$N$1,"") &amp; """,",
 IF(AND(MOD(ROW(A1992)-1,3)=1,INDEX(artwork.xlsx!J:J,QUOTIENT(ROW(A1992)-1,3)+2)&lt;&gt;""),
SUBSTITUTE(    artwork.xlsx!$K$1&amp;": '\\n" &amp;
SUBSTITUTE(SUBSTITUTE(SUBSTITUTE(SUBSTITUTE(SUBSTITUTE(INDEX(artwork.xlsx!K:K,QUOTIENT(ROW(A1992)-1,3)+2),"'","\'"),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IF(MOD(ROW(A1992)-1,3)=2,"","")))</f>
        <v/>
      </c>
    </row>
    <row r="1998" spans="1:3" x14ac:dyDescent="0.25">
      <c r="A1998" t="str">
        <f>IF(AND(MOD(ROW(A1993)-1,3)=0,INDEX(artwork.xlsx!G:G,QUOTIENT(ROW(A1993)-1,3)+2)&lt;&gt;""),"/* "&amp;INDEX(artwork.xlsx!G:G,QUOTIENT(ROW(A1993)-1,3)+2)&amp;" */","  ")&amp;
IF(AND(INDEX(artwork.xlsx!F:F,QUOTIENT(ROW(A1993)-1,3)+2)&lt;&gt;""),"/* "&amp;INDEX(artwork.xlsx!F:F,QUOTIENT(ROW(A1993)-1,3)+2)&amp;" */","  ")&amp;IF(AND(ISERROR(MATCH("},",B1998:B$5003,0)), ISERROR(MATCH("    ];",$A$5:A1994,0))),"];","")</f>
        <v xml:space="preserve">    </v>
      </c>
      <c r="B1998" t="str">
        <f t="shared" si="67"/>
        <v>{</v>
      </c>
      <c r="C1998" s="18" t="str">
        <f>IF(AND(MOD(ROW(A1993)-1,3)=0, INDEX(artwork.xlsx!J:J,QUOTIENT(ROW(A1993)-1,3)+2)&lt;&gt;""),
     artwork.xlsx!$H$1&amp;": """ &amp;SUBSTITUTE(INDEX(artwork.xlsx!H:H,QUOTIENT(ROW(A1993)-1,3)+2)," ","") &amp;""",  " &amp;
     artwork.xlsx!$J$1&amp; ": """ &amp; INDEX(artwork.xlsx!J:J,QUOTIENT(ROW(A1993)-1,3)+2) &amp;""",  " &amp;
     artwork.xlsx!$L$1&amp; ": """ &amp; SUBSTITUTE(IF(LEFT(INDEX(artwork.xlsx!L:L,QUOTIENT(ROW(A1993)-1,3)+2),4)="http","",artwork.xlsx!$M$1) &amp; INDEX(artwork.xlsx!L:L,QUOTIENT(ROW(A1993)-1,3)+2),artwork.xlsx!$N$1,"") &amp; """,",
 IF(AND(MOD(ROW(A1993)-1,3)=1,INDEX(artwork.xlsx!J:J,QUOTIENT(ROW(A1993)-1,3)+2)&lt;&gt;""),
SUBSTITUTE(    artwork.xlsx!$K$1&amp;": '\\n" &amp;
SUBSTITUTE(SUBSTITUTE(SUBSTITUTE(SUBSTITUTE(SUBSTITUTE(INDEX(artwork.xlsx!K:K,QUOTIENT(ROW(A1993)-1,3)+2),"'","\'"),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IF(MOD(ROW(A1993)-1,3)=2,"","")))</f>
        <v>id: "territory",  frenchName: "Territoire",  artwork: "http://wiki.dominionstrategy.com/images/7/7c/TerritoryArt.jpg",</v>
      </c>
    </row>
    <row r="1999" spans="1:3" ht="180" x14ac:dyDescent="0.25">
      <c r="A1999" t="str">
        <f>IF(AND(MOD(ROW(A1994)-1,3)=0,INDEX(artwork.xlsx!G:G,QUOTIENT(ROW(A1994)-1,3)+2)&lt;&gt;""),"/* "&amp;INDEX(artwork.xlsx!G:G,QUOTIENT(ROW(A1994)-1,3)+2)&amp;" */","  ")&amp;
IF(AND(INDEX(artwork.xlsx!F:F,QUOTIENT(ROW(A1994)-1,3)+2)&lt;&gt;""),"/* "&amp;INDEX(artwork.xlsx!F:F,QUOTIENT(ROW(A1994)-1,3)+2)&amp;" */","  ")&amp;IF(AND(ISERROR(MATCH("},",B1999:B$5003,0)), ISERROR(MATCH("    ];",$A$5:A1998,0))),"];","")</f>
        <v xml:space="preserve">    </v>
      </c>
      <c r="B1999" t="str">
        <f t="shared" ref="B1999:B2062" si="68">IF(AND(C1998&lt;&gt;"",MOD(ROW(A1997)-1,3)=2),"},","")&amp;IF(AND(C1999&lt;&gt;"",MOD(ROW(A1994)-1,3)=0),"{","")</f>
        <v/>
      </c>
      <c r="C1999" s="18" t="str">
        <f>IF(AND(MOD(ROW(A1994)-1,3)=0, INDEX(artwork.xlsx!J:J,QUOTIENT(ROW(A1994)-1,3)+2)&lt;&gt;""),
     artwork.xlsx!$H$1&amp;": """ &amp;SUBSTITUTE(INDEX(artwork.xlsx!H:H,QUOTIENT(ROW(A1994)-1,3)+2)," ","") &amp;""",  " &amp;
     artwork.xlsx!$J$1&amp; ": """ &amp; INDEX(artwork.xlsx!J:J,QUOTIENT(ROW(A1994)-1,3)+2) &amp;""",  " &amp;
     artwork.xlsx!$L$1&amp; ": """ &amp; SUBSTITUTE(IF(LEFT(INDEX(artwork.xlsx!L:L,QUOTIENT(ROW(A1994)-1,3)+2),4)="http","",artwork.xlsx!$M$1) &amp; INDEX(artwork.xlsx!L:L,QUOTIENT(ROW(A1994)-1,3)+2),artwork.xlsx!$N$1,"") &amp; """,",
 IF(AND(MOD(ROW(A1994)-1,3)=1,INDEX(artwork.xlsx!J:J,QUOTIENT(ROW(A1994)-1,3)+2)&lt;&gt;""),
SUBSTITUTE(    artwork.xlsx!$K$1&amp;": '\\n" &amp;
SUBSTITUTE(SUBSTITUTE(SUBSTITUTE(SUBSTITUTE(SUBSTITUTE(INDEX(artwork.xlsx!K:K,QUOTIENT(ROW(A1994)-1,3)+2),"'","\'"),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IF(MOD(ROW(A1994)-1,3)=2,"","")))</f>
        <v>text_html: '\
&lt;div class="card-text" style="top:10px;"&gt;&lt;div style="position:relative; top:15px;"&gt;&lt;div style="line-height:16px;"&gt;\
&lt;div style="display:inline;"&gt;&lt;div style="display:inline; font-size:18px;"&gt;Vaut       par carte Victoire&lt;/div&gt;&lt;/div&gt;&lt;br&gt;\
&lt;div style="display:inline;"&gt;&lt;div style="display:inline; font-size:18px;"&gt;de nom différent que vous avez.&lt;/div&gt;&lt;/div&gt;&lt;br&gt;\
&lt;/div&gt;&lt;/div&gt;&lt;div class="horizontal-line" style="width:200px; height:3px; margin-top:35px;"&gt;&lt;/div&gt;&lt;div style="position:relative; top:15px;"&gt;&lt;div style="line-height:14px;"&gt;\
&lt;div style="display:inline;"&gt;&lt;div style="display:inline; font-size:16px;"&gt;Quand vous recevez cette carte, recevez&lt;/div&gt;&lt;/div&gt;&lt;br&gt;\
&lt;div style="display:inline;"&gt;&lt;div style="display:inline; font-size:16px;"&gt; un Or par pile vide de la Réserve.&lt;/div&gt;&lt;/div&gt;&lt;br&gt;\
&lt;/div&gt;&lt;/div&gt;\
&lt;div class="card-text-vp-icon-container" style="display:inline; transform:scale(0.15); top:18px;left:92px;"&gt;\
&lt;div class="card-text-vp-text-container"&gt;\
&lt;div class="card-text-vp-text" style="top:8px;"&gt;1&lt;/div&gt;&lt;/div&gt;\
&lt;div class="card-text-vp-icon"&gt;&lt;/div&gt;&lt;/div&gt;&lt;/div&gt;'</v>
      </c>
    </row>
    <row r="2000" spans="1:3" x14ac:dyDescent="0.25">
      <c r="A2000" t="str">
        <f>IF(AND(MOD(ROW(A1995)-1,3)=0,INDEX(artwork.xlsx!G:G,QUOTIENT(ROW(A1995)-1,3)+2)&lt;&gt;""),"/* "&amp;INDEX(artwork.xlsx!G:G,QUOTIENT(ROW(A1995)-1,3)+2)&amp;" */","  ")&amp;
IF(AND(INDEX(artwork.xlsx!F:F,QUOTIENT(ROW(A1995)-1,3)+2)&lt;&gt;""),"/* "&amp;INDEX(artwork.xlsx!F:F,QUOTIENT(ROW(A1995)-1,3)+2)&amp;" */","  ")&amp;IF(AND(ISERROR(MATCH("},",B2000:B$5003,0)), ISERROR(MATCH("    ];",$A$5:A1996,0))),"];","")</f>
        <v xml:space="preserve">    </v>
      </c>
      <c r="B2000" t="str">
        <f t="shared" si="68"/>
        <v>},</v>
      </c>
      <c r="C2000" s="18" t="str">
        <f>IF(AND(MOD(ROW(A1995)-1,3)=0, INDEX(artwork.xlsx!J:J,QUOTIENT(ROW(A1995)-1,3)+2)&lt;&gt;""),
     artwork.xlsx!$H$1&amp;": """ &amp;SUBSTITUTE(INDEX(artwork.xlsx!H:H,QUOTIENT(ROW(A1995)-1,3)+2)," ","") &amp;""",  " &amp;
     artwork.xlsx!$J$1&amp; ": """ &amp; INDEX(artwork.xlsx!J:J,QUOTIENT(ROW(A1995)-1,3)+2) &amp;""",  " &amp;
     artwork.xlsx!$L$1&amp; ": """ &amp; SUBSTITUTE(IF(LEFT(INDEX(artwork.xlsx!L:L,QUOTIENT(ROW(A1995)-1,3)+2),4)="http","",artwork.xlsx!$M$1) &amp; INDEX(artwork.xlsx!L:L,QUOTIENT(ROW(A1995)-1,3)+2),artwork.xlsx!$N$1,"") &amp; """,",
 IF(AND(MOD(ROW(A1995)-1,3)=1,INDEX(artwork.xlsx!J:J,QUOTIENT(ROW(A1995)-1,3)+2)&lt;&gt;""),
SUBSTITUTE(    artwork.xlsx!$K$1&amp;": '\\n" &amp;
SUBSTITUTE(SUBSTITUTE(SUBSTITUTE(SUBSTITUTE(SUBSTITUTE(INDEX(artwork.xlsx!K:K,QUOTIENT(ROW(A1995)-1,3)+2),"'","\'"),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IF(MOD(ROW(A1995)-1,3)=2,"","")))</f>
        <v/>
      </c>
    </row>
    <row r="2001" spans="1:3" x14ac:dyDescent="0.25">
      <c r="A2001" t="str">
        <f>IF(AND(MOD(ROW(A1996)-1,3)=0,INDEX(artwork.xlsx!G:G,QUOTIENT(ROW(A1996)-1,3)+2)&lt;&gt;""),"/* "&amp;INDEX(artwork.xlsx!G:G,QUOTIENT(ROW(A1996)-1,3)+2)&amp;" */","  ")&amp;
IF(AND(INDEX(artwork.xlsx!F:F,QUOTIENT(ROW(A1996)-1,3)+2)&lt;&gt;""),"/* "&amp;INDEX(artwork.xlsx!F:F,QUOTIENT(ROW(A1996)-1,3)+2)&amp;" */","  ")&amp;IF(AND(ISERROR(MATCH("},",B2001:B$5003,0)), ISERROR(MATCH("    ];",$A$5:A1997,0))),"];","")</f>
        <v xml:space="preserve">    </v>
      </c>
      <c r="B2001" t="str">
        <f t="shared" si="68"/>
        <v>{</v>
      </c>
      <c r="C2001" s="18" t="str">
        <f>IF(AND(MOD(ROW(A1996)-1,3)=0, INDEX(artwork.xlsx!J:J,QUOTIENT(ROW(A1996)-1,3)+2)&lt;&gt;""),
     artwork.xlsx!$H$1&amp;": """ &amp;SUBSTITUTE(INDEX(artwork.xlsx!H:H,QUOTIENT(ROW(A1996)-1,3)+2)," ","") &amp;""",  " &amp;
     artwork.xlsx!$J$1&amp; ": """ &amp; INDEX(artwork.xlsx!J:J,QUOTIENT(ROW(A1996)-1,3)+2) &amp;""",  " &amp;
     artwork.xlsx!$L$1&amp; ": """ &amp; SUBSTITUTE(IF(LEFT(INDEX(artwork.xlsx!L:L,QUOTIENT(ROW(A1996)-1,3)+2),4)="http","",artwork.xlsx!$M$1) &amp; INDEX(artwork.xlsx!L:L,QUOTIENT(ROW(A1996)-1,3)+2),artwork.xlsx!$N$1,"") &amp; """,",
 IF(AND(MOD(ROW(A1996)-1,3)=1,INDEX(artwork.xlsx!J:J,QUOTIENT(ROW(A1996)-1,3)+2)&lt;&gt;""),
SUBSTITUTE(    artwork.xlsx!$K$1&amp;": '\\n" &amp;
SUBSTITUTE(SUBSTITUTE(SUBSTITUTE(SUBSTITUTE(SUBSTITUTE(INDEX(artwork.xlsx!K:K,QUOTIENT(ROW(A1996)-1,3)+2),"'","\'"),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IF(MOD(ROW(A1996)-1,3)=2,"","")))</f>
        <v>id: "forts",  frenchName: "Fortifications",  artwork: "http://wiki.dominionstrategy.com/images/1/13/FortsArt.jpg",</v>
      </c>
    </row>
    <row r="2002" spans="1:3" ht="165" x14ac:dyDescent="0.25">
      <c r="A2002" t="str">
        <f>IF(AND(MOD(ROW(A1997)-1,3)=0,INDEX(artwork.xlsx!G:G,QUOTIENT(ROW(A1997)-1,3)+2)&lt;&gt;""),"/* "&amp;INDEX(artwork.xlsx!G:G,QUOTIENT(ROW(A1997)-1,3)+2)&amp;" */","  ")&amp;
IF(AND(INDEX(artwork.xlsx!F:F,QUOTIENT(ROW(A1997)-1,3)+2)&lt;&gt;""),"/* "&amp;INDEX(artwork.xlsx!F:F,QUOTIENT(ROW(A1997)-1,3)+2)&amp;" */","  ")&amp;IF(AND(ISERROR(MATCH("},",B2002:B$5003,0)), ISERROR(MATCH("    ];",$A$5:A2001,0))),"];","")</f>
        <v xml:space="preserve">    </v>
      </c>
      <c r="B2002" t="str">
        <f t="shared" si="68"/>
        <v/>
      </c>
      <c r="C2002" s="18" t="str">
        <f>IF(AND(MOD(ROW(A1997)-1,3)=0, INDEX(artwork.xlsx!J:J,QUOTIENT(ROW(A1997)-1,3)+2)&lt;&gt;""),
     artwork.xlsx!$H$1&amp;": """ &amp;SUBSTITUTE(INDEX(artwork.xlsx!H:H,QUOTIENT(ROW(A1997)-1,3)+2)," ","") &amp;""",  " &amp;
     artwork.xlsx!$J$1&amp; ": """ &amp; INDEX(artwork.xlsx!J:J,QUOTIENT(ROW(A1997)-1,3)+2) &amp;""",  " &amp;
     artwork.xlsx!$L$1&amp; ": """ &amp; SUBSTITUTE(IF(LEFT(INDEX(artwork.xlsx!L:L,QUOTIENT(ROW(A1997)-1,3)+2),4)="http","",artwork.xlsx!$M$1) &amp; INDEX(artwork.xlsx!L:L,QUOTIENT(ROW(A1997)-1,3)+2),artwork.xlsx!$N$1,"") &amp; """,",
 IF(AND(MOD(ROW(A1997)-1,3)=1,INDEX(artwork.xlsx!J:J,QUOTIENT(ROW(A1997)-1,3)+2)&lt;&gt;""),
SUBSTITUTE(    artwork.xlsx!$K$1&amp;": '\\n" &amp;
SUBSTITUTE(SUBSTITUTE(SUBSTITUTE(SUBSTITUTE(SUBSTITUTE(INDEX(artwork.xlsx!K:K,QUOTIENT(ROW(A1997)-1,3)+2),"'","\'"),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IF(MOD(ROW(A1997)-1,3)=2,"","")))</f>
        <v>text_html: '\
&lt;div class="card-text" style="top:10px;"&gt;&lt;div style="position:relative; top:05px;"&gt;&lt;div style="line-height:16px;"&gt;\
&lt;div style="display:inline;"&gt;&lt;div style="display:inline; font-size:18px;"&gt;Cette pile commence avec&lt;/div&gt;&lt;/div&gt;&lt;br&gt;\
&lt;div style="display:inline;"&gt;&lt;div style="display:inline; font-size:18px;"&gt;4 exemplaires de&lt;/div&gt;&lt;/div&gt;&lt;br&gt;\
&lt;/div&gt;&lt;/div&gt;&lt;div style="position:relative; top:10px;"&gt;&lt;div style="line-height:16px;"&gt;\
&lt;div style="display:inline;"&gt;&lt;div style="display:inline; font-size:16px;"&gt;&lt;b&gt;Tente&lt;/b&gt;, &lt;b&gt;Garnison&lt;/b&gt;,&lt;/div&gt;&lt;/div&gt;&lt;br&gt;\
&lt;div style="display:inline;"&gt;&lt;div style="display:inline; font-size:16px;"&gt;&lt;b&gt;Fort de la Colline&lt;/b&gt; et &lt;b&gt;Bastion&lt;/b&gt;,&lt;/div&gt;&lt;/div&gt;&lt;br&gt;\
&lt;/div&gt;&lt;/div&gt;&lt;div style="position:relative; top:15px;"&gt;&lt;div style="line-height:16px;"&gt;\
&lt;div style="display:inline;"&gt;&lt;div style="display:inline; font-size:18px;"&gt; dans cette ordre. Seule la carte&lt;/div&gt;&lt;/div&gt;&lt;br&gt;\
&lt;div style="display:inline;"&gt;&lt;div style="display:inline; font-size:18px;"&gt;du haut peut être reçue ou achetée.&lt;/div&gt;&lt;/div&gt;&lt;br&gt;\
&lt;/div&gt;&lt;/div&gt;&lt;/div&gt;'</v>
      </c>
    </row>
    <row r="2003" spans="1:3" x14ac:dyDescent="0.25">
      <c r="A2003" t="str">
        <f>IF(AND(MOD(ROW(A1998)-1,3)=0,INDEX(artwork.xlsx!G:G,QUOTIENT(ROW(A1998)-1,3)+2)&lt;&gt;""),"/* "&amp;INDEX(artwork.xlsx!G:G,QUOTIENT(ROW(A1998)-1,3)+2)&amp;" */","  ")&amp;
IF(AND(INDEX(artwork.xlsx!F:F,QUOTIENT(ROW(A1998)-1,3)+2)&lt;&gt;""),"/* "&amp;INDEX(artwork.xlsx!F:F,QUOTIENT(ROW(A1998)-1,3)+2)&amp;" */","  ")&amp;IF(AND(ISERROR(MATCH("},",B2003:B$5003,0)), ISERROR(MATCH("    ];",$A$5:A1999,0))),"];","")</f>
        <v xml:space="preserve">    </v>
      </c>
      <c r="B2003" t="str">
        <f t="shared" si="68"/>
        <v>},</v>
      </c>
      <c r="C2003" s="18" t="str">
        <f>IF(AND(MOD(ROW(A1998)-1,3)=0, INDEX(artwork.xlsx!J:J,QUOTIENT(ROW(A1998)-1,3)+2)&lt;&gt;""),
     artwork.xlsx!$H$1&amp;": """ &amp;SUBSTITUTE(INDEX(artwork.xlsx!H:H,QUOTIENT(ROW(A1998)-1,3)+2)," ","") &amp;""",  " &amp;
     artwork.xlsx!$J$1&amp; ": """ &amp; INDEX(artwork.xlsx!J:J,QUOTIENT(ROW(A1998)-1,3)+2) &amp;""",  " &amp;
     artwork.xlsx!$L$1&amp; ": """ &amp; SUBSTITUTE(IF(LEFT(INDEX(artwork.xlsx!L:L,QUOTIENT(ROW(A1998)-1,3)+2),4)="http","",artwork.xlsx!$M$1) &amp; INDEX(artwork.xlsx!L:L,QUOTIENT(ROW(A1998)-1,3)+2),artwork.xlsx!$N$1,"") &amp; """,",
 IF(AND(MOD(ROW(A1998)-1,3)=1,INDEX(artwork.xlsx!J:J,QUOTIENT(ROW(A1998)-1,3)+2)&lt;&gt;""),
SUBSTITUTE(    artwork.xlsx!$K$1&amp;": '\\n" &amp;
SUBSTITUTE(SUBSTITUTE(SUBSTITUTE(SUBSTITUTE(SUBSTITUTE(INDEX(artwork.xlsx!K:K,QUOTIENT(ROW(A1998)-1,3)+2),"'","\'"),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IF(MOD(ROW(A1998)-1,3)=2,"","")))</f>
        <v/>
      </c>
    </row>
    <row r="2004" spans="1:3" x14ac:dyDescent="0.25">
      <c r="A2004" t="str">
        <f>IF(AND(MOD(ROW(A1999)-1,3)=0,INDEX(artwork.xlsx!G:G,QUOTIENT(ROW(A1999)-1,3)+2)&lt;&gt;""),"/* "&amp;INDEX(artwork.xlsx!G:G,QUOTIENT(ROW(A1999)-1,3)+2)&amp;" */","  ")&amp;
IF(AND(INDEX(artwork.xlsx!F:F,QUOTIENT(ROW(A1999)-1,3)+2)&lt;&gt;""),"/* "&amp;INDEX(artwork.xlsx!F:F,QUOTIENT(ROW(A1999)-1,3)+2)&amp;" */","  ")&amp;IF(AND(ISERROR(MATCH("},",B2004:B$5003,0)), ISERROR(MATCH("    ];",$A$5:A2000,0))),"];","")</f>
        <v xml:space="preserve">    </v>
      </c>
      <c r="B2004" t="str">
        <f t="shared" si="68"/>
        <v>{</v>
      </c>
      <c r="C2004" s="18" t="str">
        <f>IF(AND(MOD(ROW(A1999)-1,3)=0, INDEX(artwork.xlsx!J:J,QUOTIENT(ROW(A1999)-1,3)+2)&lt;&gt;""),
     artwork.xlsx!$H$1&amp;": """ &amp;SUBSTITUTE(INDEX(artwork.xlsx!H:H,QUOTIENT(ROW(A1999)-1,3)+2)," ","") &amp;""",  " &amp;
     artwork.xlsx!$J$1&amp; ": """ &amp; INDEX(artwork.xlsx!J:J,QUOTIENT(ROW(A1999)-1,3)+2) &amp;""",  " &amp;
     artwork.xlsx!$L$1&amp; ": """ &amp; SUBSTITUTE(IF(LEFT(INDEX(artwork.xlsx!L:L,QUOTIENT(ROW(A1999)-1,3)+2),4)="http","",artwork.xlsx!$M$1) &amp; INDEX(artwork.xlsx!L:L,QUOTIENT(ROW(A1999)-1,3)+2),artwork.xlsx!$N$1,"") &amp; """,",
 IF(AND(MOD(ROW(A1999)-1,3)=1,INDEX(artwork.xlsx!J:J,QUOTIENT(ROW(A1999)-1,3)+2)&lt;&gt;""),
SUBSTITUTE(    artwork.xlsx!$K$1&amp;": '\\n" &amp;
SUBSTITUTE(SUBSTITUTE(SUBSTITUTE(SUBSTITUTE(SUBSTITUTE(INDEX(artwork.xlsx!K:K,QUOTIENT(ROW(A1999)-1,3)+2),"'","\'"),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IF(MOD(ROW(A1999)-1,3)=2,"","")))</f>
        <v>id: "tent",  frenchName: "Tente",  artwork: "http://wiki.dominionstrategy.com/images/9/9a/TentArt.jpg",</v>
      </c>
    </row>
    <row r="2005" spans="1:3" ht="210" x14ac:dyDescent="0.25">
      <c r="A2005" t="str">
        <f>IF(AND(MOD(ROW(A2000)-1,3)=0,INDEX(artwork.xlsx!G:G,QUOTIENT(ROW(A2000)-1,3)+2)&lt;&gt;""),"/* "&amp;INDEX(artwork.xlsx!G:G,QUOTIENT(ROW(A2000)-1,3)+2)&amp;" */","  ")&amp;
IF(AND(INDEX(artwork.xlsx!F:F,QUOTIENT(ROW(A2000)-1,3)+2)&lt;&gt;""),"/* "&amp;INDEX(artwork.xlsx!F:F,QUOTIENT(ROW(A2000)-1,3)+2)&amp;" */","  ")&amp;IF(AND(ISERROR(MATCH("},",B2005:B$5003,0)), ISERROR(MATCH("    ];",$A$5:A2004,0))),"];","")</f>
        <v xml:space="preserve">    </v>
      </c>
      <c r="B2005" t="str">
        <f t="shared" si="68"/>
        <v/>
      </c>
      <c r="C2005" s="18" t="str">
        <f>IF(AND(MOD(ROW(A2000)-1,3)=0, INDEX(artwork.xlsx!J:J,QUOTIENT(ROW(A2000)-1,3)+2)&lt;&gt;""),
     artwork.xlsx!$H$1&amp;": """ &amp;SUBSTITUTE(INDEX(artwork.xlsx!H:H,QUOTIENT(ROW(A2000)-1,3)+2)," ","") &amp;""",  " &amp;
     artwork.xlsx!$J$1&amp; ": """ &amp; INDEX(artwork.xlsx!J:J,QUOTIENT(ROW(A2000)-1,3)+2) &amp;""",  " &amp;
     artwork.xlsx!$L$1&amp; ": """ &amp; SUBSTITUTE(IF(LEFT(INDEX(artwork.xlsx!L:L,QUOTIENT(ROW(A2000)-1,3)+2),4)="http","",artwork.xlsx!$M$1) &amp; INDEX(artwork.xlsx!L:L,QUOTIENT(ROW(A2000)-1,3)+2),artwork.xlsx!$N$1,"") &amp; """,",
 IF(AND(MOD(ROW(A2000)-1,3)=1,INDEX(artwork.xlsx!J:J,QUOTIENT(ROW(A2000)-1,3)+2)&lt;&gt;""),
SUBSTITUTE(    artwork.xlsx!$K$1&amp;": '\\n" &amp;
SUBSTITUTE(SUBSTITUTE(SUBSTITUTE(SUBSTITUTE(SUBSTITUTE(INDEX(artwork.xlsx!K:K,QUOTIENT(ROW(A2000)-1,3)+2),"'","\'"),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IF(MOD(ROW(A2000)-1,3)=2,"","")))</f>
        <v>text_html: '\
&lt;div class="card-text" style="top:10px;"&gt;&lt;div style="position:relative; top:15px;"&gt;&lt;div style="line-height:16px;"&gt;\
&lt;div style="display:inline;"&gt;&lt;div style="display:inline; font-size:22px; font-weight:bold:"&gt;+    &lt;/div&gt;&lt;/div&gt;&lt;br&gt;\
&lt;/div&gt;&lt;/div&gt;&lt;div style="position:relative; top:15px;"&gt;&lt;div style="line-height:16px;"&gt;\
&lt;div style="display:inline;"&gt;&lt;div style="display:inline; font-size:18px;"&gt;Vous pouvez tourner&lt;/div&gt;&lt;/div&gt;&lt;br&gt;\
&lt;div style="display:inline;"&gt;&lt;div style="display:inline; font-size:18px;"&gt;les Fortifications.&lt;/div&gt;&lt;/div&gt;&lt;br&gt;\
&lt;/div&gt;&lt;/div&gt;&lt;div class="horizontal-line" style="width:200px; height:3px; margin-top:25px;"&gt;&lt;/div&gt;&lt;div style="position:relative; top:10px;"&gt;&lt;div style="line-height:16px;"&gt;\
&lt;div style="display:inline;"&gt;&lt;div style="display:inline; font-size:18px;"&gt;Quand vous défaussez cette carte&lt;/div&gt;&lt;/div&gt;&lt;br&gt;\
&lt;div style="display:inline;"&gt;&lt;div style="display:inline; font-size:18px;"&gt;de votre zone de jeu, vous pouvez&lt;/div&gt;&lt;/div&gt;&lt;br&gt;\
&lt;div style="display:inline;"&gt;&lt;div style="display:inline; font-size:18px;"&gt;la placer sur votre pioche.&lt;/div&gt;&lt;/div&gt;&lt;br&gt;\
&lt;/div&gt;&lt;/div&gt;\
&lt;div class="card-text-coin-icon" style="transform:scale(0.18); top:13px;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2006" spans="1:3" x14ac:dyDescent="0.25">
      <c r="A2006" t="str">
        <f>IF(AND(MOD(ROW(A2001)-1,3)=0,INDEX(artwork.xlsx!G:G,QUOTIENT(ROW(A2001)-1,3)+2)&lt;&gt;""),"/* "&amp;INDEX(artwork.xlsx!G:G,QUOTIENT(ROW(A2001)-1,3)+2)&amp;" */","  ")&amp;
IF(AND(INDEX(artwork.xlsx!F:F,QUOTIENT(ROW(A2001)-1,3)+2)&lt;&gt;""),"/* "&amp;INDEX(artwork.xlsx!F:F,QUOTIENT(ROW(A2001)-1,3)+2)&amp;" */","  ")&amp;IF(AND(ISERROR(MATCH("},",B2006:B$5003,0)), ISERROR(MATCH("    ];",$A$5:A2002,0))),"];","")</f>
        <v xml:space="preserve">    </v>
      </c>
      <c r="B2006" t="str">
        <f t="shared" si="68"/>
        <v>},</v>
      </c>
      <c r="C2006" s="18" t="str">
        <f>IF(AND(MOD(ROW(A2001)-1,3)=0, INDEX(artwork.xlsx!J:J,QUOTIENT(ROW(A2001)-1,3)+2)&lt;&gt;""),
     artwork.xlsx!$H$1&amp;": """ &amp;SUBSTITUTE(INDEX(artwork.xlsx!H:H,QUOTIENT(ROW(A2001)-1,3)+2)," ","") &amp;""",  " &amp;
     artwork.xlsx!$J$1&amp; ": """ &amp; INDEX(artwork.xlsx!J:J,QUOTIENT(ROW(A2001)-1,3)+2) &amp;""",  " &amp;
     artwork.xlsx!$L$1&amp; ": """ &amp; SUBSTITUTE(IF(LEFT(INDEX(artwork.xlsx!L:L,QUOTIENT(ROW(A2001)-1,3)+2),4)="http","",artwork.xlsx!$M$1) &amp; INDEX(artwork.xlsx!L:L,QUOTIENT(ROW(A2001)-1,3)+2),artwork.xlsx!$N$1,"") &amp; """,",
 IF(AND(MOD(ROW(A2001)-1,3)=1,INDEX(artwork.xlsx!J:J,QUOTIENT(ROW(A2001)-1,3)+2)&lt;&gt;""),
SUBSTITUTE(    artwork.xlsx!$K$1&amp;": '\\n" &amp;
SUBSTITUTE(SUBSTITUTE(SUBSTITUTE(SUBSTITUTE(SUBSTITUTE(INDEX(artwork.xlsx!K:K,QUOTIENT(ROW(A2001)-1,3)+2),"'","\'"),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IF(MOD(ROW(A2001)-1,3)=2,"","")))</f>
        <v/>
      </c>
    </row>
    <row r="2007" spans="1:3" x14ac:dyDescent="0.25">
      <c r="A2007" t="str">
        <f>IF(AND(MOD(ROW(A2002)-1,3)=0,INDEX(artwork.xlsx!G:G,QUOTIENT(ROW(A2002)-1,3)+2)&lt;&gt;""),"/* "&amp;INDEX(artwork.xlsx!G:G,QUOTIENT(ROW(A2002)-1,3)+2)&amp;" */","  ")&amp;
IF(AND(INDEX(artwork.xlsx!F:F,QUOTIENT(ROW(A2002)-1,3)+2)&lt;&gt;""),"/* "&amp;INDEX(artwork.xlsx!F:F,QUOTIENT(ROW(A2002)-1,3)+2)&amp;" */","  ")&amp;IF(AND(ISERROR(MATCH("},",B2007:B$5003,0)), ISERROR(MATCH("    ];",$A$5:A2003,0))),"];","")</f>
        <v xml:space="preserve">    </v>
      </c>
      <c r="B2007" t="str">
        <f t="shared" si="68"/>
        <v>{</v>
      </c>
      <c r="C2007" s="18" t="str">
        <f>IF(AND(MOD(ROW(A2002)-1,3)=0, INDEX(artwork.xlsx!J:J,QUOTIENT(ROW(A2002)-1,3)+2)&lt;&gt;""),
     artwork.xlsx!$H$1&amp;": """ &amp;SUBSTITUTE(INDEX(artwork.xlsx!H:H,QUOTIENT(ROW(A2002)-1,3)+2)," ","") &amp;""",  " &amp;
     artwork.xlsx!$J$1&amp; ": """ &amp; INDEX(artwork.xlsx!J:J,QUOTIENT(ROW(A2002)-1,3)+2) &amp;""",  " &amp;
     artwork.xlsx!$L$1&amp; ": """ &amp; SUBSTITUTE(IF(LEFT(INDEX(artwork.xlsx!L:L,QUOTIENT(ROW(A2002)-1,3)+2),4)="http","",artwork.xlsx!$M$1) &amp; INDEX(artwork.xlsx!L:L,QUOTIENT(ROW(A2002)-1,3)+2),artwork.xlsx!$N$1,"") &amp; """,",
 IF(AND(MOD(ROW(A2002)-1,3)=1,INDEX(artwork.xlsx!J:J,QUOTIENT(ROW(A2002)-1,3)+2)&lt;&gt;""),
SUBSTITUTE(    artwork.xlsx!$K$1&amp;": '\\n" &amp;
SUBSTITUTE(SUBSTITUTE(SUBSTITUTE(SUBSTITUTE(SUBSTITUTE(INDEX(artwork.xlsx!K:K,QUOTIENT(ROW(A2002)-1,3)+2),"'","\'"),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IF(MOD(ROW(A2002)-1,3)=2,"","")))</f>
        <v>id: "garrison",  frenchName: "Garnison",  artwork: "http://wiki.dominionstrategy.com/images/0/01/GarrisonArt.jpg",</v>
      </c>
    </row>
    <row r="2008" spans="1:3" ht="180" x14ac:dyDescent="0.25">
      <c r="A2008" t="str">
        <f>IF(AND(MOD(ROW(A2003)-1,3)=0,INDEX(artwork.xlsx!G:G,QUOTIENT(ROW(A2003)-1,3)+2)&lt;&gt;""),"/* "&amp;INDEX(artwork.xlsx!G:G,QUOTIENT(ROW(A2003)-1,3)+2)&amp;" */","  ")&amp;
IF(AND(INDEX(artwork.xlsx!F:F,QUOTIENT(ROW(A2003)-1,3)+2)&lt;&gt;""),"/* "&amp;INDEX(artwork.xlsx!F:F,QUOTIENT(ROW(A2003)-1,3)+2)&amp;" */","  ")&amp;IF(AND(ISERROR(MATCH("},",B2008:B$5003,0)), ISERROR(MATCH("    ];",$A$5:A2007,0))),"];","")</f>
        <v xml:space="preserve">    </v>
      </c>
      <c r="B2008" t="str">
        <f t="shared" si="68"/>
        <v/>
      </c>
      <c r="C2008" s="18" t="str">
        <f>IF(AND(MOD(ROW(A2003)-1,3)=0, INDEX(artwork.xlsx!J:J,QUOTIENT(ROW(A2003)-1,3)+2)&lt;&gt;""),
     artwork.xlsx!$H$1&amp;": """ &amp;SUBSTITUTE(INDEX(artwork.xlsx!H:H,QUOTIENT(ROW(A2003)-1,3)+2)," ","") &amp;""",  " &amp;
     artwork.xlsx!$J$1&amp; ": """ &amp; INDEX(artwork.xlsx!J:J,QUOTIENT(ROW(A2003)-1,3)+2) &amp;""",  " &amp;
     artwork.xlsx!$L$1&amp; ": """ &amp; SUBSTITUTE(IF(LEFT(INDEX(artwork.xlsx!L:L,QUOTIENT(ROW(A2003)-1,3)+2),4)="http","",artwork.xlsx!$M$1) &amp; INDEX(artwork.xlsx!L:L,QUOTIENT(ROW(A2003)-1,3)+2),artwork.xlsx!$N$1,"") &amp; """,",
 IF(AND(MOD(ROW(A2003)-1,3)=1,INDEX(artwork.xlsx!J:J,QUOTIENT(ROW(A2003)-1,3)+2)&lt;&gt;""),
SUBSTITUTE(    artwork.xlsx!$K$1&amp;": '\\n" &amp;
SUBSTITUTE(SUBSTITUTE(SUBSTITUTE(SUBSTITUTE(SUBSTITUTE(INDEX(artwork.xlsx!K:K,QUOTIENT(ROW(A2003)-1,3)+2),"'","\'"),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IF(MOD(ROW(A2003)-1,3)=2,"","")))</f>
        <v>text_html: '\
&lt;div class="card-text" style="top:10px;"&gt;&lt;div style="position:relative; top:15px;"&gt;&lt;div style="line-height:16px;"&gt;\
&lt;div style="display:inline;"&gt;&lt;div style="display:inline; font-size:22px; font-weight:bold:"&gt;+    &lt;/div&gt;&lt;/div&gt;&lt;br&gt;\
&lt;/div&gt;&lt;/div&gt;&lt;div style="position:relative; top:35px;"&gt;&lt;div style="line-height:16px;"&gt;\
&lt;div style="display:inline;"&gt;&lt;div style="display:inline; font-size:18px;"&gt;À ce tour, lorsque vous recevez&lt;/div&gt;&lt;/div&gt;&lt;br&gt;\
&lt;div style="display:inline;"&gt;&lt;div style="display:inline; font-size:18px;"&gt;une carte, placez un jeton ici.&lt;/div&gt;&lt;/div&gt;&lt;br&gt;\
&lt;div style="display:inline;"&gt;&lt;div style="display:inline; font-size:18px;"&gt;Au début de votre prochain tour,&lt;/div&gt;&lt;/div&gt;&lt;br&gt;\
&lt;div style="display:inline;"&gt;&lt;div style="display:inline; font-size:18px;"&gt;retirez-les pour &lt;div style="display:inline; font-weight:bold;"&gt;+1 Carte&lt;/div&gt; chacun.&lt;/div&gt;&lt;/div&gt;&lt;br&gt;\
&lt;/div&gt;&lt;/div&gt;\
&lt;div class="card-text-coin-icon" style="transform:scale(0.18); top:13px;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2009" spans="1:3" x14ac:dyDescent="0.25">
      <c r="A2009" t="str">
        <f>IF(AND(MOD(ROW(A2004)-1,3)=0,INDEX(artwork.xlsx!G:G,QUOTIENT(ROW(A2004)-1,3)+2)&lt;&gt;""),"/* "&amp;INDEX(artwork.xlsx!G:G,QUOTIENT(ROW(A2004)-1,3)+2)&amp;" */","  ")&amp;
IF(AND(INDEX(artwork.xlsx!F:F,QUOTIENT(ROW(A2004)-1,3)+2)&lt;&gt;""),"/* "&amp;INDEX(artwork.xlsx!F:F,QUOTIENT(ROW(A2004)-1,3)+2)&amp;" */","  ")&amp;IF(AND(ISERROR(MATCH("},",B2009:B$5003,0)), ISERROR(MATCH("    ];",$A$5:A2005,0))),"];","")</f>
        <v xml:space="preserve">    </v>
      </c>
      <c r="B2009" t="str">
        <f t="shared" si="68"/>
        <v>},</v>
      </c>
      <c r="C2009" s="18" t="str">
        <f>IF(AND(MOD(ROW(A2004)-1,3)=0, INDEX(artwork.xlsx!J:J,QUOTIENT(ROW(A2004)-1,3)+2)&lt;&gt;""),
     artwork.xlsx!$H$1&amp;": """ &amp;SUBSTITUTE(INDEX(artwork.xlsx!H:H,QUOTIENT(ROW(A2004)-1,3)+2)," ","") &amp;""",  " &amp;
     artwork.xlsx!$J$1&amp; ": """ &amp; INDEX(artwork.xlsx!J:J,QUOTIENT(ROW(A2004)-1,3)+2) &amp;""",  " &amp;
     artwork.xlsx!$L$1&amp; ": """ &amp; SUBSTITUTE(IF(LEFT(INDEX(artwork.xlsx!L:L,QUOTIENT(ROW(A2004)-1,3)+2),4)="http","",artwork.xlsx!$M$1) &amp; INDEX(artwork.xlsx!L:L,QUOTIENT(ROW(A2004)-1,3)+2),artwork.xlsx!$N$1,"") &amp; """,",
 IF(AND(MOD(ROW(A2004)-1,3)=1,INDEX(artwork.xlsx!J:J,QUOTIENT(ROW(A2004)-1,3)+2)&lt;&gt;""),
SUBSTITUTE(    artwork.xlsx!$K$1&amp;": '\\n" &amp;
SUBSTITUTE(SUBSTITUTE(SUBSTITUTE(SUBSTITUTE(SUBSTITUTE(INDEX(artwork.xlsx!K:K,QUOTIENT(ROW(A2004)-1,3)+2),"'","\'"),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IF(MOD(ROW(A2004)-1,3)=2,"","")))</f>
        <v/>
      </c>
    </row>
    <row r="2010" spans="1:3" x14ac:dyDescent="0.25">
      <c r="A2010" t="str">
        <f>IF(AND(MOD(ROW(A2005)-1,3)=0,INDEX(artwork.xlsx!G:G,QUOTIENT(ROW(A2005)-1,3)+2)&lt;&gt;""),"/* "&amp;INDEX(artwork.xlsx!G:G,QUOTIENT(ROW(A2005)-1,3)+2)&amp;" */","  ")&amp;
IF(AND(INDEX(artwork.xlsx!F:F,QUOTIENT(ROW(A2005)-1,3)+2)&lt;&gt;""),"/* "&amp;INDEX(artwork.xlsx!F:F,QUOTIENT(ROW(A2005)-1,3)+2)&amp;" */","  ")&amp;IF(AND(ISERROR(MATCH("},",B2010:B$5003,0)), ISERROR(MATCH("    ];",$A$5:A2006,0))),"];","")</f>
        <v xml:space="preserve">    </v>
      </c>
      <c r="B2010" t="str">
        <f t="shared" si="68"/>
        <v>{</v>
      </c>
      <c r="C2010" s="18" t="str">
        <f>IF(AND(MOD(ROW(A2005)-1,3)=0, INDEX(artwork.xlsx!J:J,QUOTIENT(ROW(A2005)-1,3)+2)&lt;&gt;""),
     artwork.xlsx!$H$1&amp;": """ &amp;SUBSTITUTE(INDEX(artwork.xlsx!H:H,QUOTIENT(ROW(A2005)-1,3)+2)," ","") &amp;""",  " &amp;
     artwork.xlsx!$J$1&amp; ": """ &amp; INDEX(artwork.xlsx!J:J,QUOTIENT(ROW(A2005)-1,3)+2) &amp;""",  " &amp;
     artwork.xlsx!$L$1&amp; ": """ &amp; SUBSTITUTE(IF(LEFT(INDEX(artwork.xlsx!L:L,QUOTIENT(ROW(A2005)-1,3)+2),4)="http","",artwork.xlsx!$M$1) &amp; INDEX(artwork.xlsx!L:L,QUOTIENT(ROW(A2005)-1,3)+2),artwork.xlsx!$N$1,"") &amp; """,",
 IF(AND(MOD(ROW(A2005)-1,3)=1,INDEX(artwork.xlsx!J:J,QUOTIENT(ROW(A2005)-1,3)+2)&lt;&gt;""),
SUBSTITUTE(    artwork.xlsx!$K$1&amp;": '\\n" &amp;
SUBSTITUTE(SUBSTITUTE(SUBSTITUTE(SUBSTITUTE(SUBSTITUTE(INDEX(artwork.xlsx!K:K,QUOTIENT(ROW(A2005)-1,3)+2),"'","\'"),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IF(MOD(ROW(A2005)-1,3)=2,"","")))</f>
        <v>id: "hillfort",  frenchName: "Fort de la Colline",  artwork: "http://wiki.dominionstrategy.com/images/6/6e/Hill_FortArt.jpg",</v>
      </c>
    </row>
    <row r="2011" spans="1:3" ht="165" x14ac:dyDescent="0.25">
      <c r="A2011" t="str">
        <f>IF(AND(MOD(ROW(A2006)-1,3)=0,INDEX(artwork.xlsx!G:G,QUOTIENT(ROW(A2006)-1,3)+2)&lt;&gt;""),"/* "&amp;INDEX(artwork.xlsx!G:G,QUOTIENT(ROW(A2006)-1,3)+2)&amp;" */","  ")&amp;
IF(AND(INDEX(artwork.xlsx!F:F,QUOTIENT(ROW(A2006)-1,3)+2)&lt;&gt;""),"/* "&amp;INDEX(artwork.xlsx!F:F,QUOTIENT(ROW(A2006)-1,3)+2)&amp;" */","  ")&amp;IF(AND(ISERROR(MATCH("},",B2011:B$5003,0)), ISERROR(MATCH("    ];",$A$5:A2010,0))),"];","")</f>
        <v xml:space="preserve">    </v>
      </c>
      <c r="B2011" t="str">
        <f t="shared" si="68"/>
        <v/>
      </c>
      <c r="C2011" s="18" t="str">
        <f>IF(AND(MOD(ROW(A2006)-1,3)=0, INDEX(artwork.xlsx!J:J,QUOTIENT(ROW(A2006)-1,3)+2)&lt;&gt;""),
     artwork.xlsx!$H$1&amp;": """ &amp;SUBSTITUTE(INDEX(artwork.xlsx!H:H,QUOTIENT(ROW(A2006)-1,3)+2)," ","") &amp;""",  " &amp;
     artwork.xlsx!$J$1&amp; ": """ &amp; INDEX(artwork.xlsx!J:J,QUOTIENT(ROW(A2006)-1,3)+2) &amp;""",  " &amp;
     artwork.xlsx!$L$1&amp; ": """ &amp; SUBSTITUTE(IF(LEFT(INDEX(artwork.xlsx!L:L,QUOTIENT(ROW(A2006)-1,3)+2),4)="http","",artwork.xlsx!$M$1) &amp; INDEX(artwork.xlsx!L:L,QUOTIENT(ROW(A2006)-1,3)+2),artwork.xlsx!$N$1,"") &amp; """,",
 IF(AND(MOD(ROW(A2006)-1,3)=1,INDEX(artwork.xlsx!J:J,QUOTIENT(ROW(A2006)-1,3)+2)&lt;&gt;""),
SUBSTITUTE(    artwork.xlsx!$K$1&amp;": '\\n" &amp;
SUBSTITUTE(SUBSTITUTE(SUBSTITUTE(SUBSTITUTE(SUBSTITUTE(INDEX(artwork.xlsx!K:K,QUOTIENT(ROW(A2006)-1,3)+2),"'","\'"),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IF(MOD(ROW(A2006)-1,3)=2,"","")))</f>
        <v>text_html: '\
&lt;div class="card-text" style="top:10px;"&gt;&lt;div style="position:relative; top:35px;"&gt;&lt;div style="line-height:16px;"&gt;\
&lt;div style="display:inline;"&gt;&lt;div style="display:inline; font-size:18px;"&gt;Recevez une carte coûtant&lt;/div&gt;&lt;/div&gt;&lt;br&gt;\
&lt;div style="display:inline;"&gt;&lt;div style="display:inline; font-size:18px;"&gt;jusqu\'à     . Choisissez :&lt;/div&gt;&lt;/div&gt;&lt;br&gt;\
&lt;div style="display:inline;"&gt;&lt;div style="display:inline; font-size:18px;"&gt;prenez-la en main;&lt;/div&gt;&lt;/div&gt;&lt;br&gt;\
&lt;div style="display:inline;"&gt;&lt;div style="display:inline; font-size:18px;"&gt;ou &lt;div style="display:inline; font-weight:bold;"&gt;+1 Carte&lt;/div&gt; et &lt;div style="display:inline; font-weight:bold;"&gt;+1 Action&lt;/div&gt;.&lt;/div&gt;&lt;/div&gt;&lt;br&gt;\
&lt;/div&gt;&lt;/div&gt;\
&lt;div class="card-text-coin-icon" style="transform:scale(0.15); top:57px; display: inline;left:111px;"&gt;\
&lt;div class="card-text-coin-text-container" style="display:inline;"&gt;\
&lt;div class="card-text-coin-text" style="color: black; display:inline; top:8px;"&gt;4&lt;/div&gt;&lt;/div&gt;&lt;/div&gt;&lt;/div&gt;'</v>
      </c>
    </row>
    <row r="2012" spans="1:3" x14ac:dyDescent="0.25">
      <c r="A2012" t="str">
        <f>IF(AND(MOD(ROW(A2007)-1,3)=0,INDEX(artwork.xlsx!G:G,QUOTIENT(ROW(A2007)-1,3)+2)&lt;&gt;""),"/* "&amp;INDEX(artwork.xlsx!G:G,QUOTIENT(ROW(A2007)-1,3)+2)&amp;" */","  ")&amp;
IF(AND(INDEX(artwork.xlsx!F:F,QUOTIENT(ROW(A2007)-1,3)+2)&lt;&gt;""),"/* "&amp;INDEX(artwork.xlsx!F:F,QUOTIENT(ROW(A2007)-1,3)+2)&amp;" */","  ")&amp;IF(AND(ISERROR(MATCH("},",B2012:B$5003,0)), ISERROR(MATCH("    ];",$A$5:A2008,0))),"];","")</f>
        <v xml:space="preserve">    </v>
      </c>
      <c r="B2012" t="str">
        <f t="shared" si="68"/>
        <v>},</v>
      </c>
      <c r="C2012" s="18" t="str">
        <f>IF(AND(MOD(ROW(A2007)-1,3)=0, INDEX(artwork.xlsx!J:J,QUOTIENT(ROW(A2007)-1,3)+2)&lt;&gt;""),
     artwork.xlsx!$H$1&amp;": """ &amp;SUBSTITUTE(INDEX(artwork.xlsx!H:H,QUOTIENT(ROW(A2007)-1,3)+2)," ","") &amp;""",  " &amp;
     artwork.xlsx!$J$1&amp; ": """ &amp; INDEX(artwork.xlsx!J:J,QUOTIENT(ROW(A2007)-1,3)+2) &amp;""",  " &amp;
     artwork.xlsx!$L$1&amp; ": """ &amp; SUBSTITUTE(IF(LEFT(INDEX(artwork.xlsx!L:L,QUOTIENT(ROW(A2007)-1,3)+2),4)="http","",artwork.xlsx!$M$1) &amp; INDEX(artwork.xlsx!L:L,QUOTIENT(ROW(A2007)-1,3)+2),artwork.xlsx!$N$1,"") &amp; """,",
 IF(AND(MOD(ROW(A2007)-1,3)=1,INDEX(artwork.xlsx!J:J,QUOTIENT(ROW(A2007)-1,3)+2)&lt;&gt;""),
SUBSTITUTE(    artwork.xlsx!$K$1&amp;": '\\n" &amp;
SUBSTITUTE(SUBSTITUTE(SUBSTITUTE(SUBSTITUTE(SUBSTITUTE(INDEX(artwork.xlsx!K:K,QUOTIENT(ROW(A2007)-1,3)+2),"'","\'"),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IF(MOD(ROW(A2007)-1,3)=2,"","")))</f>
        <v/>
      </c>
    </row>
    <row r="2013" spans="1:3" x14ac:dyDescent="0.25">
      <c r="A2013" t="str">
        <f>IF(AND(MOD(ROW(A2008)-1,3)=0,INDEX(artwork.xlsx!G:G,QUOTIENT(ROW(A2008)-1,3)+2)&lt;&gt;""),"/* "&amp;INDEX(artwork.xlsx!G:G,QUOTIENT(ROW(A2008)-1,3)+2)&amp;" */","  ")&amp;
IF(AND(INDEX(artwork.xlsx!F:F,QUOTIENT(ROW(A2008)-1,3)+2)&lt;&gt;""),"/* "&amp;INDEX(artwork.xlsx!F:F,QUOTIENT(ROW(A2008)-1,3)+2)&amp;" */","  ")&amp;IF(AND(ISERROR(MATCH("},",B2013:B$5003,0)), ISERROR(MATCH("    ];",$A$5:A2009,0))),"];","")</f>
        <v xml:space="preserve">    </v>
      </c>
      <c r="B2013" t="str">
        <f t="shared" si="68"/>
        <v>{</v>
      </c>
      <c r="C2013" s="18" t="str">
        <f>IF(AND(MOD(ROW(A2008)-1,3)=0, INDEX(artwork.xlsx!J:J,QUOTIENT(ROW(A2008)-1,3)+2)&lt;&gt;""),
     artwork.xlsx!$H$1&amp;": """ &amp;SUBSTITUTE(INDEX(artwork.xlsx!H:H,QUOTIENT(ROW(A2008)-1,3)+2)," ","") &amp;""",  " &amp;
     artwork.xlsx!$J$1&amp; ": """ &amp; INDEX(artwork.xlsx!J:J,QUOTIENT(ROW(A2008)-1,3)+2) &amp;""",  " &amp;
     artwork.xlsx!$L$1&amp; ": """ &amp; SUBSTITUTE(IF(LEFT(INDEX(artwork.xlsx!L:L,QUOTIENT(ROW(A2008)-1,3)+2),4)="http","",artwork.xlsx!$M$1) &amp; INDEX(artwork.xlsx!L:L,QUOTIENT(ROW(A2008)-1,3)+2),artwork.xlsx!$N$1,"") &amp; """,",
 IF(AND(MOD(ROW(A2008)-1,3)=1,INDEX(artwork.xlsx!J:J,QUOTIENT(ROW(A2008)-1,3)+2)&lt;&gt;""),
SUBSTITUTE(    artwork.xlsx!$K$1&amp;": '\\n" &amp;
SUBSTITUTE(SUBSTITUTE(SUBSTITUTE(SUBSTITUTE(SUBSTITUTE(INDEX(artwork.xlsx!K:K,QUOTIENT(ROW(A2008)-1,3)+2),"'","\'"),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IF(MOD(ROW(A2008)-1,3)=2,"","")))</f>
        <v>id: "stronghold",  frenchName: "Bastion",  artwork: "http://wiki.dominionstrategy.com/images/5/59/StrongholdArt.jpg",</v>
      </c>
    </row>
    <row r="2014" spans="1:3" ht="195" x14ac:dyDescent="0.25">
      <c r="A2014" t="str">
        <f>IF(AND(MOD(ROW(A2009)-1,3)=0,INDEX(artwork.xlsx!G:G,QUOTIENT(ROW(A2009)-1,3)+2)&lt;&gt;""),"/* "&amp;INDEX(artwork.xlsx!G:G,QUOTIENT(ROW(A2009)-1,3)+2)&amp;" */","  ")&amp;
IF(AND(INDEX(artwork.xlsx!F:F,QUOTIENT(ROW(A2009)-1,3)+2)&lt;&gt;""),"/* "&amp;INDEX(artwork.xlsx!F:F,QUOTIENT(ROW(A2009)-1,3)+2)&amp;" */","  ")&amp;IF(AND(ISERROR(MATCH("},",B2014:B$5003,0)), ISERROR(MATCH("    ];",$A$5:A2013,0))),"];","")</f>
        <v xml:space="preserve">    </v>
      </c>
      <c r="B2014" t="str">
        <f t="shared" si="68"/>
        <v/>
      </c>
      <c r="C2014" s="18" t="str">
        <f>IF(AND(MOD(ROW(A2009)-1,3)=0, INDEX(artwork.xlsx!J:J,QUOTIENT(ROW(A2009)-1,3)+2)&lt;&gt;""),
     artwork.xlsx!$H$1&amp;": """ &amp;SUBSTITUTE(INDEX(artwork.xlsx!H:H,QUOTIENT(ROW(A2009)-1,3)+2)," ","") &amp;""",  " &amp;
     artwork.xlsx!$J$1&amp; ": """ &amp; INDEX(artwork.xlsx!J:J,QUOTIENT(ROW(A2009)-1,3)+2) &amp;""",  " &amp;
     artwork.xlsx!$L$1&amp; ": """ &amp; SUBSTITUTE(IF(LEFT(INDEX(artwork.xlsx!L:L,QUOTIENT(ROW(A2009)-1,3)+2),4)="http","",artwork.xlsx!$M$1) &amp; INDEX(artwork.xlsx!L:L,QUOTIENT(ROW(A2009)-1,3)+2),artwork.xlsx!$N$1,"") &amp; """,",
 IF(AND(MOD(ROW(A2009)-1,3)=1,INDEX(artwork.xlsx!J:J,QUOTIENT(ROW(A2009)-1,3)+2)&lt;&gt;""),
SUBSTITUTE(    artwork.xlsx!$K$1&amp;": '\\n" &amp;
SUBSTITUTE(SUBSTITUTE(SUBSTITUTE(SUBSTITUTE(SUBSTITUTE(INDEX(artwork.xlsx!K:K,QUOTIENT(ROW(A2009)-1,3)+2),"'","\'"),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IF(MOD(ROW(A2009)-1,3)=2,"","")))</f>
        <v>text_html: '\
&lt;div class="card-text" style="top:10px;"&gt;&lt;div style="position:relative; top:10px;"&gt;&lt;div style="line-height:16px;"&gt;\
&lt;div style="display:inline;"&gt;&lt;div style="display:inline; font-size:18px;"&gt;Choisissez : &lt;div style="display:inline; font-weight:bold;"&gt;+     &lt;/div&gt;;&lt;/div&gt;&lt;/div&gt;&lt;br&gt;\
&lt;div style="display:inline;"&gt;&lt;div style="display:inline; font-size:18px;"&gt;ou au début de votre&lt;/div&gt;&lt;/div&gt;&lt;br&gt;\
&lt;div style="display:inline;"&gt;&lt;div style="display:inline; font-size:18px;"&gt;prochain tour, &lt;div style="display:inline; font-weight:bold;"&gt;+3 Cartes&lt;/div&gt;.&lt;/div&gt;&lt;/div&gt;&lt;br&gt;\
&lt;/div&gt;&lt;/div&gt;&lt;div class="horizontal-line" style="width:200px; height:3px;margin-top:25px;"&gt;&lt;/div&gt;\
&lt;div class="card-text-coin-icon" style="transform:scale(0.15); top:13px; display: inline;left:181px;"&gt;\
&lt;div class="card-text-coin-text-container" style="display:inline;"&gt;\
&lt;div class="card-text-coin-text" style="color: black; display:inline; top:8px;"&gt;3&lt;/div&gt;&lt;/div&gt;&lt;/div&gt;\
&lt;div class="card-text-vp-icon-container" style="display:inline; transform:scale(0.42); top:100px;left:140px;"&gt;\
&lt;div class="card-text-vp-text-container"&gt;\
&lt;div class="card-text-vp-text" style="top:8px;"&gt;2&lt;/div&gt;&lt;/div&gt;\
&lt;div class="card-text-vp-icon"&gt;&lt;/div&gt;&lt;/div&gt;&lt;/div&gt;'</v>
      </c>
    </row>
    <row r="2015" spans="1:3" x14ac:dyDescent="0.25">
      <c r="A2015" t="str">
        <f>IF(AND(MOD(ROW(A2010)-1,3)=0,INDEX(artwork.xlsx!G:G,QUOTIENT(ROW(A2010)-1,3)+2)&lt;&gt;""),"/* "&amp;INDEX(artwork.xlsx!G:G,QUOTIENT(ROW(A2010)-1,3)+2)&amp;" */","  ")&amp;
IF(AND(INDEX(artwork.xlsx!F:F,QUOTIENT(ROW(A2010)-1,3)+2)&lt;&gt;""),"/* "&amp;INDEX(artwork.xlsx!F:F,QUOTIENT(ROW(A2010)-1,3)+2)&amp;" */","  ")&amp;IF(AND(ISERROR(MATCH("},",B2015:B$5003,0)), ISERROR(MATCH("    ];",$A$5:A2011,0))),"];","")</f>
        <v xml:space="preserve">    </v>
      </c>
      <c r="B2015" t="str">
        <f t="shared" si="68"/>
        <v>},</v>
      </c>
      <c r="C2015" s="18" t="str">
        <f>IF(AND(MOD(ROW(A2010)-1,3)=0, INDEX(artwork.xlsx!J:J,QUOTIENT(ROW(A2010)-1,3)+2)&lt;&gt;""),
     artwork.xlsx!$H$1&amp;": """ &amp;SUBSTITUTE(INDEX(artwork.xlsx!H:H,QUOTIENT(ROW(A2010)-1,3)+2)," ","") &amp;""",  " &amp;
     artwork.xlsx!$J$1&amp; ": """ &amp; INDEX(artwork.xlsx!J:J,QUOTIENT(ROW(A2010)-1,3)+2) &amp;""",  " &amp;
     artwork.xlsx!$L$1&amp; ": """ &amp; SUBSTITUTE(IF(LEFT(INDEX(artwork.xlsx!L:L,QUOTIENT(ROW(A2010)-1,3)+2),4)="http","",artwork.xlsx!$M$1) &amp; INDEX(artwork.xlsx!L:L,QUOTIENT(ROW(A2010)-1,3)+2),artwork.xlsx!$N$1,"") &amp; """,",
 IF(AND(MOD(ROW(A2010)-1,3)=1,INDEX(artwork.xlsx!J:J,QUOTIENT(ROW(A2010)-1,3)+2)&lt;&gt;""),
SUBSTITUTE(    artwork.xlsx!$K$1&amp;": '\\n" &amp;
SUBSTITUTE(SUBSTITUTE(SUBSTITUTE(SUBSTITUTE(SUBSTITUTE(INDEX(artwork.xlsx!K:K,QUOTIENT(ROW(A2010)-1,3)+2),"'","\'"),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IF(MOD(ROW(A2010)-1,3)=2,"","")))</f>
        <v/>
      </c>
    </row>
    <row r="2016" spans="1:3" x14ac:dyDescent="0.25">
      <c r="A2016" t="str">
        <f>IF(AND(MOD(ROW(A2011)-1,3)=0,INDEX(artwork.xlsx!G:G,QUOTIENT(ROW(A2011)-1,3)+2)&lt;&gt;""),"/* "&amp;INDEX(artwork.xlsx!G:G,QUOTIENT(ROW(A2011)-1,3)+2)&amp;" */","  ")&amp;
IF(AND(INDEX(artwork.xlsx!F:F,QUOTIENT(ROW(A2011)-1,3)+2)&lt;&gt;""),"/* "&amp;INDEX(artwork.xlsx!F:F,QUOTIENT(ROW(A2011)-1,3)+2)&amp;" */","  ")&amp;IF(AND(ISERROR(MATCH("},",B2016:B$5003,0)), ISERROR(MATCH("    ];",$A$5:A2012,0))),"];","")</f>
        <v xml:space="preserve">    </v>
      </c>
      <c r="B2016" t="str">
        <f t="shared" si="68"/>
        <v>{</v>
      </c>
      <c r="C2016" s="18" t="str">
        <f>IF(AND(MOD(ROW(A2011)-1,3)=0, INDEX(artwork.xlsx!J:J,QUOTIENT(ROW(A2011)-1,3)+2)&lt;&gt;""),
     artwork.xlsx!$H$1&amp;": """ &amp;SUBSTITUTE(INDEX(artwork.xlsx!H:H,QUOTIENT(ROW(A2011)-1,3)+2)," ","") &amp;""",  " &amp;
     artwork.xlsx!$J$1&amp; ": """ &amp; INDEX(artwork.xlsx!J:J,QUOTIENT(ROW(A2011)-1,3)+2) &amp;""",  " &amp;
     artwork.xlsx!$L$1&amp; ": """ &amp; SUBSTITUTE(IF(LEFT(INDEX(artwork.xlsx!L:L,QUOTIENT(ROW(A2011)-1,3)+2),4)="http","",artwork.xlsx!$M$1) &amp; INDEX(artwork.xlsx!L:L,QUOTIENT(ROW(A2011)-1,3)+2),artwork.xlsx!$N$1,"") &amp; """,",
 IF(AND(MOD(ROW(A2011)-1,3)=1,INDEX(artwork.xlsx!J:J,QUOTIENT(ROW(A2011)-1,3)+2)&lt;&gt;""),
SUBSTITUTE(    artwork.xlsx!$K$1&amp;": '\\n" &amp;
SUBSTITUTE(SUBSTITUTE(SUBSTITUTE(SUBSTITUTE(SUBSTITUTE(INDEX(artwork.xlsx!K:K,QUOTIENT(ROW(A2011)-1,3)+2),"'","\'"),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IF(MOD(ROW(A2011)-1,3)=2,"","")))</f>
        <v>id: "importer",  frenchName: "importateur",  artwork: "http://wiki.dominionstrategy.com/images/f/f7/ImporterArt.jpg",</v>
      </c>
    </row>
    <row r="2017" spans="1:3" ht="210" x14ac:dyDescent="0.25">
      <c r="A2017" t="str">
        <f>IF(AND(MOD(ROW(A2012)-1,3)=0,INDEX(artwork.xlsx!G:G,QUOTIENT(ROW(A2012)-1,3)+2)&lt;&gt;""),"/* "&amp;INDEX(artwork.xlsx!G:G,QUOTIENT(ROW(A2012)-1,3)+2)&amp;" */","  ")&amp;
IF(AND(INDEX(artwork.xlsx!F:F,QUOTIENT(ROW(A2012)-1,3)+2)&lt;&gt;""),"/* "&amp;INDEX(artwork.xlsx!F:F,QUOTIENT(ROW(A2012)-1,3)+2)&amp;" */","  ")&amp;IF(AND(ISERROR(MATCH("},",B2017:B$5003,0)), ISERROR(MATCH("    ];",$A$5:A2016,0))),"];","")</f>
        <v xml:space="preserve">    </v>
      </c>
      <c r="B2017" t="str">
        <f t="shared" si="68"/>
        <v/>
      </c>
      <c r="C2017" s="18" t="str">
        <f>IF(AND(MOD(ROW(A2012)-1,3)=0, INDEX(artwork.xlsx!J:J,QUOTIENT(ROW(A2012)-1,3)+2)&lt;&gt;""),
     artwork.xlsx!$H$1&amp;": """ &amp;SUBSTITUTE(INDEX(artwork.xlsx!H:H,QUOTIENT(ROW(A2012)-1,3)+2)," ","") &amp;""",  " &amp;
     artwork.xlsx!$J$1&amp; ": """ &amp; INDEX(artwork.xlsx!J:J,QUOTIENT(ROW(A2012)-1,3)+2) &amp;""",  " &amp;
     artwork.xlsx!$L$1&amp; ": """ &amp; SUBSTITUTE(IF(LEFT(INDEX(artwork.xlsx!L:L,QUOTIENT(ROW(A2012)-1,3)+2),4)="http","",artwork.xlsx!$M$1) &amp; INDEX(artwork.xlsx!L:L,QUOTIENT(ROW(A2012)-1,3)+2),artwork.xlsx!$N$1,"") &amp; """,",
 IF(AND(MOD(ROW(A2012)-1,3)=1,INDEX(artwork.xlsx!J:J,QUOTIENT(ROW(A2012)-1,3)+2)&lt;&gt;""),
SUBSTITUTE(    artwork.xlsx!$K$1&amp;": '\\n" &amp;
SUBSTITUTE(SUBSTITUTE(SUBSTITUTE(SUBSTITUTE(SUBSTITUTE(INDEX(artwork.xlsx!K:K,QUOTIENT(ROW(A2012)-1,3)+2),"'","\'"),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IF(MOD(ROW(A2012)-1,3)=2,"","")))</f>
        <v>text_html: '\
&lt;div class="card-text" style="top:10px;"&gt;&lt;div style="position:relative; top:5px;"&gt;&lt;div style="line-height:26px;"&gt;\
&lt;div style="display:inline;"&gt;&lt;div style="display:inline; font-weight: bold; font-size:26px;"&gt;+1 Action&lt;/div&gt;&lt;/div&gt;&lt;br&gt;\
&lt;/div&gt;&lt;/div&gt;&lt;div style="position:relative; top:5px;"&gt;&lt;div style="line-height:16px;"&gt;\
&lt;div style="display:inline;"&gt;&lt;div style="display:inline; font-size:18px;"&gt;Au début de votre prochain&lt;/div&gt;&lt;/div&gt;&lt;br&gt;\
&lt;div style="display:inline;"&gt;&lt;div style="display:inline; font-size:18px;"&gt;tour, recevez une carte&lt;/div&gt;&lt;/div&gt;&lt;br&gt;\
&lt;div style="display:inline;"&gt;&lt;div style="display:inline; font-size:18px;"&gt;coûtant jusqu\'à      .&lt;/div&gt;&lt;/div&gt;&lt;br&gt;\
&lt;/div&gt;&lt;/div&gt;&lt;div class="horizontal-line" style="width:200px; height:3px; margin-top:15px;"&gt;&lt;/div&gt;&lt;div style="position:relative; top:5px;"&gt;&lt;div style="line-height:16px;"&gt;\
&lt;div style="display:inline;"&gt;&lt;div style="display:inline; font-size:18px;"&gt;Mise en place : chaque&lt;/div&gt;&lt;/div&gt;&lt;br&gt;\
&lt;div style="display:inline;"&gt;&lt;div style="display:inline; font-size:18px;"&gt;joueur obtient &lt;div style="display:inline; font-weight: bold;"&gt;+4 Faveurs&lt;/div&gt;.&lt;/div&gt;&lt;/div&gt;&lt;br&gt;\
&lt;/div&gt;&lt;/div&gt;\
&lt;div class="card-text-coin-icon" style="transform:scale(0.15); top:76px; display: inline; left:186px;"&gt;\
&lt;div class="card-text-coin-text-container" style="display:inline;"&gt;\
&lt;div class="card-text-coin-text" style="color: black; display:inline; top:8px;"&gt;5&lt;/div&gt;&lt;/div&gt;&lt;/div&gt;&lt;/div&gt;'</v>
      </c>
    </row>
    <row r="2018" spans="1:3" x14ac:dyDescent="0.25">
      <c r="A2018" t="str">
        <f>IF(AND(MOD(ROW(A2013)-1,3)=0,INDEX(artwork.xlsx!G:G,QUOTIENT(ROW(A2013)-1,3)+2)&lt;&gt;""),"/* "&amp;INDEX(artwork.xlsx!G:G,QUOTIENT(ROW(A2013)-1,3)+2)&amp;" */","  ")&amp;
IF(AND(INDEX(artwork.xlsx!F:F,QUOTIENT(ROW(A2013)-1,3)+2)&lt;&gt;""),"/* "&amp;INDEX(artwork.xlsx!F:F,QUOTIENT(ROW(A2013)-1,3)+2)&amp;" */","  ")&amp;IF(AND(ISERROR(MATCH("},",B2018:B$5003,0)), ISERROR(MATCH("    ];",$A$5:A2014,0))),"];","")</f>
        <v xml:space="preserve">    </v>
      </c>
      <c r="B2018" t="str">
        <f t="shared" si="68"/>
        <v>},</v>
      </c>
      <c r="C2018" s="18" t="str">
        <f>IF(AND(MOD(ROW(A2013)-1,3)=0, INDEX(artwork.xlsx!J:J,QUOTIENT(ROW(A2013)-1,3)+2)&lt;&gt;""),
     artwork.xlsx!$H$1&amp;": """ &amp;SUBSTITUTE(INDEX(artwork.xlsx!H:H,QUOTIENT(ROW(A2013)-1,3)+2)," ","") &amp;""",  " &amp;
     artwork.xlsx!$J$1&amp; ": """ &amp; INDEX(artwork.xlsx!J:J,QUOTIENT(ROW(A2013)-1,3)+2) &amp;""",  " &amp;
     artwork.xlsx!$L$1&amp; ": """ &amp; SUBSTITUTE(IF(LEFT(INDEX(artwork.xlsx!L:L,QUOTIENT(ROW(A2013)-1,3)+2),4)="http","",artwork.xlsx!$M$1) &amp; INDEX(artwork.xlsx!L:L,QUOTIENT(ROW(A2013)-1,3)+2),artwork.xlsx!$N$1,"") &amp; """,",
 IF(AND(MOD(ROW(A2013)-1,3)=1,INDEX(artwork.xlsx!J:J,QUOTIENT(ROW(A2013)-1,3)+2)&lt;&gt;""),
SUBSTITUTE(    artwork.xlsx!$K$1&amp;": '\\n" &amp;
SUBSTITUTE(SUBSTITUTE(SUBSTITUTE(SUBSTITUTE(SUBSTITUTE(INDEX(artwork.xlsx!K:K,QUOTIENT(ROW(A2013)-1,3)+2),"'","\'"),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IF(MOD(ROW(A2013)-1,3)=2,"","")))</f>
        <v/>
      </c>
    </row>
    <row r="2019" spans="1:3" x14ac:dyDescent="0.25">
      <c r="A2019" t="str">
        <f>IF(AND(MOD(ROW(A2014)-1,3)=0,INDEX(artwork.xlsx!G:G,QUOTIENT(ROW(A2014)-1,3)+2)&lt;&gt;""),"/* "&amp;INDEX(artwork.xlsx!G:G,QUOTIENT(ROW(A2014)-1,3)+2)&amp;" */","  ")&amp;
IF(AND(INDEX(artwork.xlsx!F:F,QUOTIENT(ROW(A2014)-1,3)+2)&lt;&gt;""),"/* "&amp;INDEX(artwork.xlsx!F:F,QUOTIENT(ROW(A2014)-1,3)+2)&amp;" */","  ")&amp;IF(AND(ISERROR(MATCH("},",B2019:B$5003,0)), ISERROR(MATCH("    ];",$A$5:A2015,0))),"];","")</f>
        <v xml:space="preserve">    </v>
      </c>
      <c r="B2019" t="str">
        <f t="shared" si="68"/>
        <v>{</v>
      </c>
      <c r="C2019" s="18" t="str">
        <f>IF(AND(MOD(ROW(A2014)-1,3)=0, INDEX(artwork.xlsx!J:J,QUOTIENT(ROW(A2014)-1,3)+2)&lt;&gt;""),
     artwork.xlsx!$H$1&amp;": """ &amp;SUBSTITUTE(INDEX(artwork.xlsx!H:H,QUOTIENT(ROW(A2014)-1,3)+2)," ","") &amp;""",  " &amp;
     artwork.xlsx!$J$1&amp; ": """ &amp; INDEX(artwork.xlsx!J:J,QUOTIENT(ROW(A2014)-1,3)+2) &amp;""",  " &amp;
     artwork.xlsx!$L$1&amp; ": """ &amp; SUBSTITUTE(IF(LEFT(INDEX(artwork.xlsx!L:L,QUOTIENT(ROW(A2014)-1,3)+2),4)="http","",artwork.xlsx!$M$1) &amp; INDEX(artwork.xlsx!L:L,QUOTIENT(ROW(A2014)-1,3)+2),artwork.xlsx!$N$1,"") &amp; """,",
 IF(AND(MOD(ROW(A2014)-1,3)=1,INDEX(artwork.xlsx!J:J,QUOTIENT(ROW(A2014)-1,3)+2)&lt;&gt;""),
SUBSTITUTE(    artwork.xlsx!$K$1&amp;": '\\n" &amp;
SUBSTITUTE(SUBSTITUTE(SUBSTITUTE(SUBSTITUTE(SUBSTITUTE(INDEX(artwork.xlsx!K:K,QUOTIENT(ROW(A2014)-1,3)+2),"'","\'"),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IF(MOD(ROW(A2014)-1,3)=2,"","")))</f>
        <v>id: "merchantcamp",  frenchName: "Camp de Marchands",  artwork: "http://wiki.dominionstrategy.com/images/d/dd/Merchant_CampArt.jpg",</v>
      </c>
    </row>
    <row r="2020" spans="1:3" ht="180" x14ac:dyDescent="0.25">
      <c r="A2020" t="str">
        <f>IF(AND(MOD(ROW(A2015)-1,3)=0,INDEX(artwork.xlsx!G:G,QUOTIENT(ROW(A2015)-1,3)+2)&lt;&gt;""),"/* "&amp;INDEX(artwork.xlsx!G:G,QUOTIENT(ROW(A2015)-1,3)+2)&amp;" */","  ")&amp;
IF(AND(INDEX(artwork.xlsx!F:F,QUOTIENT(ROW(A2015)-1,3)+2)&lt;&gt;""),"/* "&amp;INDEX(artwork.xlsx!F:F,QUOTIENT(ROW(A2015)-1,3)+2)&amp;" */","  ")&amp;IF(AND(ISERROR(MATCH("},",B2020:B$5003,0)), ISERROR(MATCH("    ];",$A$5:A2019,0))),"];","")</f>
        <v xml:space="preserve">    </v>
      </c>
      <c r="B2020" t="str">
        <f t="shared" si="68"/>
        <v/>
      </c>
      <c r="C2020" s="18" t="str">
        <f>IF(AND(MOD(ROW(A2015)-1,3)=0, INDEX(artwork.xlsx!J:J,QUOTIENT(ROW(A2015)-1,3)+2)&lt;&gt;""),
     artwork.xlsx!$H$1&amp;": """ &amp;SUBSTITUTE(INDEX(artwork.xlsx!H:H,QUOTIENT(ROW(A2015)-1,3)+2)," ","") &amp;""",  " &amp;
     artwork.xlsx!$J$1&amp; ": """ &amp; INDEX(artwork.xlsx!J:J,QUOTIENT(ROW(A2015)-1,3)+2) &amp;""",  " &amp;
     artwork.xlsx!$L$1&amp; ": """ &amp; SUBSTITUTE(IF(LEFT(INDEX(artwork.xlsx!L:L,QUOTIENT(ROW(A2015)-1,3)+2),4)="http","",artwork.xlsx!$M$1) &amp; INDEX(artwork.xlsx!L:L,QUOTIENT(ROW(A2015)-1,3)+2),artwork.xlsx!$N$1,"") &amp; """,",
 IF(AND(MOD(ROW(A2015)-1,3)=1,INDEX(artwork.xlsx!J:J,QUOTIENT(ROW(A2015)-1,3)+2)&lt;&gt;""),
SUBSTITUTE(    artwork.xlsx!$K$1&amp;": '\\n" &amp;
SUBSTITUTE(SUBSTITUTE(SUBSTITUTE(SUBSTITUTE(SUBSTITUTE(INDEX(artwork.xlsx!K:K,QUOTIENT(ROW(A2015)-1,3)+2),"'","\'"),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IF(MOD(ROW(A2015)-1,3)=2,"","")))</f>
        <v>text_html: '\
&lt;div class="card-text" style="top:10px;"&gt;&lt;div style="position:relative; top:5px;"&gt;&lt;div style="line-height:26px;"&gt;\
&lt;div style="display:inline;"&gt;&lt;div style="display:inline; font-weight: bold; font-size:26px;"&gt;+2 Actions&lt;/div&gt;&lt;/div&gt;&lt;br&gt;\
&lt;div style="display:inline;"&gt;&lt;div style="display:inline; font-weight: bold; font-size:26px;"&gt;+     &lt;/div&gt;&lt;/div&gt;&lt;br&gt;\
&lt;/div&gt;&lt;/div&gt;&lt;div class="horizontal-line" style="width:200px; height:3px; margin-top:15px;"&gt;&lt;/div&gt;&lt;div style="position:relative; top:5px;"&gt;&lt;div style="line-height:16px;"&gt;\
&lt;div style="display:inline;"&gt;&lt;div style="display:inline; font-size:18px;"&gt;Quand vous défaussez cette carte&lt;/div&gt;&lt;/div&gt;&lt;br&gt;\
&lt;div style="display:inline;"&gt;&lt;div style="display:inline; font-size:18px;"&gt;de votre zone de jeu, vous pouvez&lt;/div&gt;&lt;/div&gt;&lt;br&gt;\
&lt;div style="display:inline;"&gt;&lt;div style="display:inline; font-size:18px;"&gt;la placer sur votre pioche.&lt;/div&gt;&lt;/div&gt;&lt;br&gt;\
&lt;/div&gt;&lt;/div&gt;\
&lt;div class="card-text-coin-icon" style="transform:scale(0.20); top:35px; display: inline; left:138px;"&gt;\
&lt;div class="card-text-coin-text-container" style="display:inline;"&gt;\
&lt;div class="card-text-coin-text" style="color: black; display:inline; top:8px;"&gt;1&lt;/div&gt;&lt;/div&gt;&lt;/div&gt;&lt;/div&gt;'</v>
      </c>
    </row>
    <row r="2021" spans="1:3" x14ac:dyDescent="0.25">
      <c r="A2021" t="str">
        <f>IF(AND(MOD(ROW(A2016)-1,3)=0,INDEX(artwork.xlsx!G:G,QUOTIENT(ROW(A2016)-1,3)+2)&lt;&gt;""),"/* "&amp;INDEX(artwork.xlsx!G:G,QUOTIENT(ROW(A2016)-1,3)+2)&amp;" */","  ")&amp;
IF(AND(INDEX(artwork.xlsx!F:F,QUOTIENT(ROW(A2016)-1,3)+2)&lt;&gt;""),"/* "&amp;INDEX(artwork.xlsx!F:F,QUOTIENT(ROW(A2016)-1,3)+2)&amp;" */","  ")&amp;IF(AND(ISERROR(MATCH("},",B2021:B$5003,0)), ISERROR(MATCH("    ];",$A$5:A2017,0))),"];","")</f>
        <v xml:space="preserve">    </v>
      </c>
      <c r="B2021" t="str">
        <f t="shared" si="68"/>
        <v>},</v>
      </c>
      <c r="C2021" s="18" t="str">
        <f>IF(AND(MOD(ROW(A2016)-1,3)=0, INDEX(artwork.xlsx!J:J,QUOTIENT(ROW(A2016)-1,3)+2)&lt;&gt;""),
     artwork.xlsx!$H$1&amp;": """ &amp;SUBSTITUTE(INDEX(artwork.xlsx!H:H,QUOTIENT(ROW(A2016)-1,3)+2)," ","") &amp;""",  " &amp;
     artwork.xlsx!$J$1&amp; ": """ &amp; INDEX(artwork.xlsx!J:J,QUOTIENT(ROW(A2016)-1,3)+2) &amp;""",  " &amp;
     artwork.xlsx!$L$1&amp; ": """ &amp; SUBSTITUTE(IF(LEFT(INDEX(artwork.xlsx!L:L,QUOTIENT(ROW(A2016)-1,3)+2),4)="http","",artwork.xlsx!$M$1) &amp; INDEX(artwork.xlsx!L:L,QUOTIENT(ROW(A2016)-1,3)+2),artwork.xlsx!$N$1,"") &amp; """,",
 IF(AND(MOD(ROW(A2016)-1,3)=1,INDEX(artwork.xlsx!J:J,QUOTIENT(ROW(A2016)-1,3)+2)&lt;&gt;""),
SUBSTITUTE(    artwork.xlsx!$K$1&amp;": '\\n" &amp;
SUBSTITUTE(SUBSTITUTE(SUBSTITUTE(SUBSTITUTE(SUBSTITUTE(INDEX(artwork.xlsx!K:K,QUOTIENT(ROW(A2016)-1,3)+2),"'","\'"),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IF(MOD(ROW(A2016)-1,3)=2,"","")))</f>
        <v/>
      </c>
    </row>
    <row r="2022" spans="1:3" x14ac:dyDescent="0.25">
      <c r="A2022" t="str">
        <f>IF(AND(MOD(ROW(A2017)-1,3)=0,INDEX(artwork.xlsx!G:G,QUOTIENT(ROW(A2017)-1,3)+2)&lt;&gt;""),"/* "&amp;INDEX(artwork.xlsx!G:G,QUOTIENT(ROW(A2017)-1,3)+2)&amp;" */","  ")&amp;
IF(AND(INDEX(artwork.xlsx!F:F,QUOTIENT(ROW(A2017)-1,3)+2)&lt;&gt;""),"/* "&amp;INDEX(artwork.xlsx!F:F,QUOTIENT(ROW(A2017)-1,3)+2)&amp;" */","  ")&amp;IF(AND(ISERROR(MATCH("},",B2022:B$5003,0)), ISERROR(MATCH("    ];",$A$5:A2018,0))),"];","")</f>
        <v xml:space="preserve">    </v>
      </c>
      <c r="B2022" t="str">
        <f t="shared" si="68"/>
        <v>{</v>
      </c>
      <c r="C2022" s="18" t="str">
        <f>IF(AND(MOD(ROW(A2017)-1,3)=0, INDEX(artwork.xlsx!J:J,QUOTIENT(ROW(A2017)-1,3)+2)&lt;&gt;""),
     artwork.xlsx!$H$1&amp;": """ &amp;SUBSTITUTE(INDEX(artwork.xlsx!H:H,QUOTIENT(ROW(A2017)-1,3)+2)," ","") &amp;""",  " &amp;
     artwork.xlsx!$J$1&amp; ": """ &amp; INDEX(artwork.xlsx!J:J,QUOTIENT(ROW(A2017)-1,3)+2) &amp;""",  " &amp;
     artwork.xlsx!$L$1&amp; ": """ &amp; SUBSTITUTE(IF(LEFT(INDEX(artwork.xlsx!L:L,QUOTIENT(ROW(A2017)-1,3)+2),4)="http","",artwork.xlsx!$M$1) &amp; INDEX(artwork.xlsx!L:L,QUOTIENT(ROW(A2017)-1,3)+2),artwork.xlsx!$N$1,"") &amp; """,",
 IF(AND(MOD(ROW(A2017)-1,3)=1,INDEX(artwork.xlsx!J:J,QUOTIENT(ROW(A2017)-1,3)+2)&lt;&gt;""),
SUBSTITUTE(    artwork.xlsx!$K$1&amp;": '\\n" &amp;
SUBSTITUTE(SUBSTITUTE(SUBSTITUTE(SUBSTITUTE(SUBSTITUTE(INDEX(artwork.xlsx!K:K,QUOTIENT(ROW(A2017)-1,3)+2),"'","\'"),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IF(MOD(ROW(A2017)-1,3)=2,"","")))</f>
        <v>id: "odysseys",  frenchName: "Odyssées",  artwork: "http://wiki.dominionstrategy.com/images/6/60/OdysseysArt.jpg",</v>
      </c>
    </row>
    <row r="2023" spans="1:3" ht="165" x14ac:dyDescent="0.25">
      <c r="A2023" t="str">
        <f>IF(AND(MOD(ROW(A2018)-1,3)=0,INDEX(artwork.xlsx!G:G,QUOTIENT(ROW(A2018)-1,3)+2)&lt;&gt;""),"/* "&amp;INDEX(artwork.xlsx!G:G,QUOTIENT(ROW(A2018)-1,3)+2)&amp;" */","  ")&amp;
IF(AND(INDEX(artwork.xlsx!F:F,QUOTIENT(ROW(A2018)-1,3)+2)&lt;&gt;""),"/* "&amp;INDEX(artwork.xlsx!F:F,QUOTIENT(ROW(A2018)-1,3)+2)&amp;" */","  ")&amp;IF(AND(ISERROR(MATCH("},",B2023:B$5003,0)), ISERROR(MATCH("    ];",$A$5:A2022,0))),"];","")</f>
        <v xml:space="preserve">    </v>
      </c>
      <c r="B2023" t="str">
        <f t="shared" si="68"/>
        <v/>
      </c>
      <c r="C2023" s="18" t="str">
        <f>IF(AND(MOD(ROW(A2018)-1,3)=0, INDEX(artwork.xlsx!J:J,QUOTIENT(ROW(A2018)-1,3)+2)&lt;&gt;""),
     artwork.xlsx!$H$1&amp;": """ &amp;SUBSTITUTE(INDEX(artwork.xlsx!H:H,QUOTIENT(ROW(A2018)-1,3)+2)," ","") &amp;""",  " &amp;
     artwork.xlsx!$J$1&amp; ": """ &amp; INDEX(artwork.xlsx!J:J,QUOTIENT(ROW(A2018)-1,3)+2) &amp;""",  " &amp;
     artwork.xlsx!$L$1&amp; ": """ &amp; SUBSTITUTE(IF(LEFT(INDEX(artwork.xlsx!L:L,QUOTIENT(ROW(A2018)-1,3)+2),4)="http","",artwork.xlsx!$M$1) &amp; INDEX(artwork.xlsx!L:L,QUOTIENT(ROW(A2018)-1,3)+2),artwork.xlsx!$N$1,"") &amp; """,",
 IF(AND(MOD(ROW(A2018)-1,3)=1,INDEX(artwork.xlsx!J:J,QUOTIENT(ROW(A2018)-1,3)+2)&lt;&gt;""),
SUBSTITUTE(    artwork.xlsx!$K$1&amp;": '\\n" &amp;
SUBSTITUTE(SUBSTITUTE(SUBSTITUTE(SUBSTITUTE(SUBSTITUTE(INDEX(artwork.xlsx!K:K,QUOTIENT(ROW(A2018)-1,3)+2),"'","\'"),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IF(MOD(ROW(A2018)-1,3)=2,"","")))</f>
        <v>text_html: '\
&lt;div class="card-text" style="top:10px;"&gt;&lt;div style="position:relative; top:05px;"&gt;&lt;div style="line-height:16px;"&gt;\
&lt;div style="display:inline;"&gt;&lt;div style="display:inline; font-size:18px;"&gt;Cette pile commence avec&lt;/div&gt;&lt;/div&gt;&lt;br&gt;\
&lt;div style="display:inline;"&gt;&lt;div style="display:inline; font-size:18px;"&gt;4 exemplaires de&lt;/div&gt;&lt;/div&gt;&lt;br&gt;\
&lt;/div&gt;&lt;/div&gt;&lt;div style="position:relative; top:10px;"&gt;&lt;div style="line-height:16px;"&gt;\
&lt;div style="display:inline;"&gt;&lt;div style="display:inline; font-size:16px;"&gt;&lt;b&gt;Vieille Carte&lt;/b&gt;, &lt;b&gt;Voyage&lt;/b&gt;,&lt;/div&gt;&lt;/div&gt;&lt;br&gt;\
&lt;div style="display:inline;"&gt;&lt;div style="display:inline; font-size:16px;"&gt;&lt;b&gt;Trésor Englouti&lt;/b&gt; et &lt;b&gt;Rivage Lointain&lt;/b&gt;,&lt;/div&gt;&lt;/div&gt;&lt;br&gt;\
&lt;/div&gt;&lt;/div&gt;&lt;div style="position:relative; top:15px;"&gt;&lt;div style="line-height:16px;"&gt;\
&lt;div style="display:inline;"&gt;&lt;div style="display:inline; font-size:18px;"&gt; dans cette ordre. Seule la carte&lt;/div&gt;&lt;/div&gt;&lt;br&gt;\
&lt;div style="display:inline;"&gt;&lt;div style="display:inline; font-size:18px;"&gt;du haut peut être reçue ou achetée.&lt;/div&gt;&lt;/div&gt;&lt;br&gt;\
&lt;/div&gt;&lt;/div&gt;&lt;/div&gt;'</v>
      </c>
    </row>
    <row r="2024" spans="1:3" x14ac:dyDescent="0.25">
      <c r="A2024" t="str">
        <f>IF(AND(MOD(ROW(A2019)-1,3)=0,INDEX(artwork.xlsx!G:G,QUOTIENT(ROW(A2019)-1,3)+2)&lt;&gt;""),"/* "&amp;INDEX(artwork.xlsx!G:G,QUOTIENT(ROW(A2019)-1,3)+2)&amp;" */","  ")&amp;
IF(AND(INDEX(artwork.xlsx!F:F,QUOTIENT(ROW(A2019)-1,3)+2)&lt;&gt;""),"/* "&amp;INDEX(artwork.xlsx!F:F,QUOTIENT(ROW(A2019)-1,3)+2)&amp;" */","  ")&amp;IF(AND(ISERROR(MATCH("},",B2024:B$5003,0)), ISERROR(MATCH("    ];",$A$5:A2020,0))),"];","")</f>
        <v xml:space="preserve">    </v>
      </c>
      <c r="B2024" t="str">
        <f t="shared" si="68"/>
        <v>},</v>
      </c>
      <c r="C2024" s="18" t="str">
        <f>IF(AND(MOD(ROW(A2019)-1,3)=0, INDEX(artwork.xlsx!J:J,QUOTIENT(ROW(A2019)-1,3)+2)&lt;&gt;""),
     artwork.xlsx!$H$1&amp;": """ &amp;SUBSTITUTE(INDEX(artwork.xlsx!H:H,QUOTIENT(ROW(A2019)-1,3)+2)," ","") &amp;""",  " &amp;
     artwork.xlsx!$J$1&amp; ": """ &amp; INDEX(artwork.xlsx!J:J,QUOTIENT(ROW(A2019)-1,3)+2) &amp;""",  " &amp;
     artwork.xlsx!$L$1&amp; ": """ &amp; SUBSTITUTE(IF(LEFT(INDEX(artwork.xlsx!L:L,QUOTIENT(ROW(A2019)-1,3)+2),4)="http","",artwork.xlsx!$M$1) &amp; INDEX(artwork.xlsx!L:L,QUOTIENT(ROW(A2019)-1,3)+2),artwork.xlsx!$N$1,"") &amp; """,",
 IF(AND(MOD(ROW(A2019)-1,3)=1,INDEX(artwork.xlsx!J:J,QUOTIENT(ROW(A2019)-1,3)+2)&lt;&gt;""),
SUBSTITUTE(    artwork.xlsx!$K$1&amp;": '\\n" &amp;
SUBSTITUTE(SUBSTITUTE(SUBSTITUTE(SUBSTITUTE(SUBSTITUTE(INDEX(artwork.xlsx!K:K,QUOTIENT(ROW(A2019)-1,3)+2),"'","\'"),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IF(MOD(ROW(A2019)-1,3)=2,"","")))</f>
        <v/>
      </c>
    </row>
    <row r="2025" spans="1:3" x14ac:dyDescent="0.25">
      <c r="A2025" t="str">
        <f>IF(AND(MOD(ROW(A2020)-1,3)=0,INDEX(artwork.xlsx!G:G,QUOTIENT(ROW(A2020)-1,3)+2)&lt;&gt;""),"/* "&amp;INDEX(artwork.xlsx!G:G,QUOTIENT(ROW(A2020)-1,3)+2)&amp;" */","  ")&amp;
IF(AND(INDEX(artwork.xlsx!F:F,QUOTIENT(ROW(A2020)-1,3)+2)&lt;&gt;""),"/* "&amp;INDEX(artwork.xlsx!F:F,QUOTIENT(ROW(A2020)-1,3)+2)&amp;" */","  ")&amp;IF(AND(ISERROR(MATCH("},",B2025:B$5003,0)), ISERROR(MATCH("    ];",$A$5:A2021,0))),"];","")</f>
        <v xml:space="preserve">    </v>
      </c>
      <c r="B2025" t="str">
        <f t="shared" si="68"/>
        <v>{</v>
      </c>
      <c r="C2025" s="18" t="str">
        <f>IF(AND(MOD(ROW(A2020)-1,3)=0, INDEX(artwork.xlsx!J:J,QUOTIENT(ROW(A2020)-1,3)+2)&lt;&gt;""),
     artwork.xlsx!$H$1&amp;": """ &amp;SUBSTITUTE(INDEX(artwork.xlsx!H:H,QUOTIENT(ROW(A2020)-1,3)+2)," ","") &amp;""",  " &amp;
     artwork.xlsx!$J$1&amp; ": """ &amp; INDEX(artwork.xlsx!J:J,QUOTIENT(ROW(A2020)-1,3)+2) &amp;""",  " &amp;
     artwork.xlsx!$L$1&amp; ": """ &amp; SUBSTITUTE(IF(LEFT(INDEX(artwork.xlsx!L:L,QUOTIENT(ROW(A2020)-1,3)+2),4)="http","",artwork.xlsx!$M$1) &amp; INDEX(artwork.xlsx!L:L,QUOTIENT(ROW(A2020)-1,3)+2),artwork.xlsx!$N$1,"") &amp; """,",
 IF(AND(MOD(ROW(A2020)-1,3)=1,INDEX(artwork.xlsx!J:J,QUOTIENT(ROW(A2020)-1,3)+2)&lt;&gt;""),
SUBSTITUTE(    artwork.xlsx!$K$1&amp;": '\\n" &amp;
SUBSTITUTE(SUBSTITUTE(SUBSTITUTE(SUBSTITUTE(SUBSTITUTE(INDEX(artwork.xlsx!K:K,QUOTIENT(ROW(A2020)-1,3)+2),"'","\'"),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IF(MOD(ROW(A2020)-1,3)=2,"","")))</f>
        <v>id: "oldmap",  frenchName: "Vieille Carte",  artwork: "http://wiki.dominionstrategy.com/images/7/70/Old_MapArt.jpg",</v>
      </c>
    </row>
    <row r="2026" spans="1:3" ht="135" x14ac:dyDescent="0.25">
      <c r="A2026" t="str">
        <f>IF(AND(MOD(ROW(A2021)-1,3)=0,INDEX(artwork.xlsx!G:G,QUOTIENT(ROW(A2021)-1,3)+2)&lt;&gt;""),"/* "&amp;INDEX(artwork.xlsx!G:G,QUOTIENT(ROW(A2021)-1,3)+2)&amp;" */","  ")&amp;
IF(AND(INDEX(artwork.xlsx!F:F,QUOTIENT(ROW(A2021)-1,3)+2)&lt;&gt;""),"/* "&amp;INDEX(artwork.xlsx!F:F,QUOTIENT(ROW(A2021)-1,3)+2)&amp;" */","  ")&amp;IF(AND(ISERROR(MATCH("},",B2026:B$5003,0)), ISERROR(MATCH("    ];",$A$5:A2025,0))),"];","")</f>
        <v xml:space="preserve">    </v>
      </c>
      <c r="B2026" t="str">
        <f t="shared" si="68"/>
        <v/>
      </c>
      <c r="C2026" s="18" t="str">
        <f>IF(AND(MOD(ROW(A2021)-1,3)=0, INDEX(artwork.xlsx!J:J,QUOTIENT(ROW(A2021)-1,3)+2)&lt;&gt;""),
     artwork.xlsx!$H$1&amp;": """ &amp;SUBSTITUTE(INDEX(artwork.xlsx!H:H,QUOTIENT(ROW(A2021)-1,3)+2)," ","") &amp;""",  " &amp;
     artwork.xlsx!$J$1&amp; ": """ &amp; INDEX(artwork.xlsx!J:J,QUOTIENT(ROW(A2021)-1,3)+2) &amp;""",  " &amp;
     artwork.xlsx!$L$1&amp; ": """ &amp; SUBSTITUTE(IF(LEFT(INDEX(artwork.xlsx!L:L,QUOTIENT(ROW(A2021)-1,3)+2),4)="http","",artwork.xlsx!$M$1) &amp; INDEX(artwork.xlsx!L:L,QUOTIENT(ROW(A2021)-1,3)+2),artwork.xlsx!$N$1,"") &amp; """,",
 IF(AND(MOD(ROW(A2021)-1,3)=1,INDEX(artwork.xlsx!J:J,QUOTIENT(ROW(A2021)-1,3)+2)&lt;&gt;""),
SUBSTITUTE(    artwork.xlsx!$K$1&amp;": '\\n" &amp;
SUBSTITUTE(SUBSTITUTE(SUBSTITUTE(SUBSTITUTE(SUBSTITUTE(INDEX(artwork.xlsx!K:K,QUOTIENT(ROW(A2021)-1,3)+2),"'","\'"),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IF(MOD(ROW(A2021)-1,3)=2,"","")))</f>
        <v>text_html: '\
&lt;div class="card-text" style="top:15px;"&gt;&lt;div style="position:relative; top:15px;"&gt;&lt;div style="line-height:20px;"&gt;\
&lt;div style="display:inline;"&gt;&lt;div style="display:inline; font-size:22px; font-weight:bold;"&gt;+1 Carte&lt;/div&gt;&lt;/div&gt;&lt;br&gt;\
&lt;div style="display:inline;"&gt;&lt;div style="display:inline; font-size:22px; font-weight:bold;"&gt;+1 Action&lt;/div&gt;&lt;/div&gt;&lt;br&gt;\
&lt;/div&gt;&lt;/div&gt;&lt;div style="position:relative; top:25px;"&gt;&lt;div style="line-height:16px;"&gt;\
&lt;div style="display:inline;"&gt;&lt;div style="display:inline; font-size:18px;"&gt;Défaussez une carte. &lt;div style="display:inline; font-weight:bold;"&gt;+1 Carte&lt;/div&gt;.&lt;/div&gt;&lt;/div&gt;&lt;br&gt;\
&lt;/div&gt;&lt;/div&gt;&lt;div style="position:relative; top:30px;"&gt;&lt;div style="line-height:16px;"&gt;\
&lt;div style="display:inline;"&gt;&lt;div style="display:inline; font-size:18px;"&gt;Vous pouvez tourner les Odyssées.&lt;/div&gt;&lt;/div&gt;&lt;br&gt;\
&lt;/div&gt;&lt;/div&gt;&lt;/div&gt;'</v>
      </c>
    </row>
    <row r="2027" spans="1:3" x14ac:dyDescent="0.25">
      <c r="A2027" t="str">
        <f>IF(AND(MOD(ROW(A2022)-1,3)=0,INDEX(artwork.xlsx!G:G,QUOTIENT(ROW(A2022)-1,3)+2)&lt;&gt;""),"/* "&amp;INDEX(artwork.xlsx!G:G,QUOTIENT(ROW(A2022)-1,3)+2)&amp;" */","  ")&amp;
IF(AND(INDEX(artwork.xlsx!F:F,QUOTIENT(ROW(A2022)-1,3)+2)&lt;&gt;""),"/* "&amp;INDEX(artwork.xlsx!F:F,QUOTIENT(ROW(A2022)-1,3)+2)&amp;" */","  ")&amp;IF(AND(ISERROR(MATCH("},",B2027:B$5003,0)), ISERROR(MATCH("    ];",$A$5:A2023,0))),"];","")</f>
        <v xml:space="preserve">    </v>
      </c>
      <c r="B2027" t="str">
        <f t="shared" si="68"/>
        <v>},</v>
      </c>
      <c r="C2027" s="18" t="str">
        <f>IF(AND(MOD(ROW(A2022)-1,3)=0, INDEX(artwork.xlsx!J:J,QUOTIENT(ROW(A2022)-1,3)+2)&lt;&gt;""),
     artwork.xlsx!$H$1&amp;": """ &amp;SUBSTITUTE(INDEX(artwork.xlsx!H:H,QUOTIENT(ROW(A2022)-1,3)+2)," ","") &amp;""",  " &amp;
     artwork.xlsx!$J$1&amp; ": """ &amp; INDEX(artwork.xlsx!J:J,QUOTIENT(ROW(A2022)-1,3)+2) &amp;""",  " &amp;
     artwork.xlsx!$L$1&amp; ": """ &amp; SUBSTITUTE(IF(LEFT(INDEX(artwork.xlsx!L:L,QUOTIENT(ROW(A2022)-1,3)+2),4)="http","",artwork.xlsx!$M$1) &amp; INDEX(artwork.xlsx!L:L,QUOTIENT(ROW(A2022)-1,3)+2),artwork.xlsx!$N$1,"") &amp; """,",
 IF(AND(MOD(ROW(A2022)-1,3)=1,INDEX(artwork.xlsx!J:J,QUOTIENT(ROW(A2022)-1,3)+2)&lt;&gt;""),
SUBSTITUTE(    artwork.xlsx!$K$1&amp;": '\\n" &amp;
SUBSTITUTE(SUBSTITUTE(SUBSTITUTE(SUBSTITUTE(SUBSTITUTE(INDEX(artwork.xlsx!K:K,QUOTIENT(ROW(A2022)-1,3)+2),"'","\'"),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IF(MOD(ROW(A2022)-1,3)=2,"","")))</f>
        <v/>
      </c>
    </row>
    <row r="2028" spans="1:3" x14ac:dyDescent="0.25">
      <c r="A2028" t="str">
        <f>IF(AND(MOD(ROW(A2023)-1,3)=0,INDEX(artwork.xlsx!G:G,QUOTIENT(ROW(A2023)-1,3)+2)&lt;&gt;""),"/* "&amp;INDEX(artwork.xlsx!G:G,QUOTIENT(ROW(A2023)-1,3)+2)&amp;" */","  ")&amp;
IF(AND(INDEX(artwork.xlsx!F:F,QUOTIENT(ROW(A2023)-1,3)+2)&lt;&gt;""),"/* "&amp;INDEX(artwork.xlsx!F:F,QUOTIENT(ROW(A2023)-1,3)+2)&amp;" */","  ")&amp;IF(AND(ISERROR(MATCH("},",B2028:B$5003,0)), ISERROR(MATCH("    ];",$A$5:A2024,0))),"];","")</f>
        <v xml:space="preserve">    </v>
      </c>
      <c r="B2028" t="str">
        <f t="shared" si="68"/>
        <v>{</v>
      </c>
      <c r="C2028" s="18" t="str">
        <f>IF(AND(MOD(ROW(A2023)-1,3)=0, INDEX(artwork.xlsx!J:J,QUOTIENT(ROW(A2023)-1,3)+2)&lt;&gt;""),
     artwork.xlsx!$H$1&amp;": """ &amp;SUBSTITUTE(INDEX(artwork.xlsx!H:H,QUOTIENT(ROW(A2023)-1,3)+2)," ","") &amp;""",  " &amp;
     artwork.xlsx!$J$1&amp; ": """ &amp; INDEX(artwork.xlsx!J:J,QUOTIENT(ROW(A2023)-1,3)+2) &amp;""",  " &amp;
     artwork.xlsx!$L$1&amp; ": """ &amp; SUBSTITUTE(IF(LEFT(INDEX(artwork.xlsx!L:L,QUOTIENT(ROW(A2023)-1,3)+2),4)="http","",artwork.xlsx!$M$1) &amp; INDEX(artwork.xlsx!L:L,QUOTIENT(ROW(A2023)-1,3)+2),artwork.xlsx!$N$1,"") &amp; """,",
 IF(AND(MOD(ROW(A2023)-1,3)=1,INDEX(artwork.xlsx!J:J,QUOTIENT(ROW(A2023)-1,3)+2)&lt;&gt;""),
SUBSTITUTE(    artwork.xlsx!$K$1&amp;": '\\n" &amp;
SUBSTITUTE(SUBSTITUTE(SUBSTITUTE(SUBSTITUTE(SUBSTITUTE(INDEX(artwork.xlsx!K:K,QUOTIENT(ROW(A2023)-1,3)+2),"'","\'"),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IF(MOD(ROW(A2023)-1,3)=2,"","")))</f>
        <v>id: "voyage",  frenchName: "Voyage",  artwork: "http://wiki.dominionstrategy.com/images/8/8a/VoyageArt.jpg",</v>
      </c>
    </row>
    <row r="2029" spans="1:3" ht="150" x14ac:dyDescent="0.25">
      <c r="A2029" t="str">
        <f>IF(AND(MOD(ROW(A2024)-1,3)=0,INDEX(artwork.xlsx!G:G,QUOTIENT(ROW(A2024)-1,3)+2)&lt;&gt;""),"/* "&amp;INDEX(artwork.xlsx!G:G,QUOTIENT(ROW(A2024)-1,3)+2)&amp;" */","  ")&amp;
IF(AND(INDEX(artwork.xlsx!F:F,QUOTIENT(ROW(A2024)-1,3)+2)&lt;&gt;""),"/* "&amp;INDEX(artwork.xlsx!F:F,QUOTIENT(ROW(A2024)-1,3)+2)&amp;" */","  ")&amp;IF(AND(ISERROR(MATCH("},",B2029:B$5003,0)), ISERROR(MATCH("    ];",$A$5:A2028,0))),"];","")</f>
        <v xml:space="preserve">    </v>
      </c>
      <c r="B2029" t="str">
        <f t="shared" si="68"/>
        <v/>
      </c>
      <c r="C2029" s="18" t="str">
        <f>IF(AND(MOD(ROW(A2024)-1,3)=0, INDEX(artwork.xlsx!J:J,QUOTIENT(ROW(A2024)-1,3)+2)&lt;&gt;""),
     artwork.xlsx!$H$1&amp;": """ &amp;SUBSTITUTE(INDEX(artwork.xlsx!H:H,QUOTIENT(ROW(A2024)-1,3)+2)," ","") &amp;""",  " &amp;
     artwork.xlsx!$J$1&amp; ": """ &amp; INDEX(artwork.xlsx!J:J,QUOTIENT(ROW(A2024)-1,3)+2) &amp;""",  " &amp;
     artwork.xlsx!$L$1&amp; ": """ &amp; SUBSTITUTE(IF(LEFT(INDEX(artwork.xlsx!L:L,QUOTIENT(ROW(A2024)-1,3)+2),4)="http","",artwork.xlsx!$M$1) &amp; INDEX(artwork.xlsx!L:L,QUOTIENT(ROW(A2024)-1,3)+2),artwork.xlsx!$N$1,"") &amp; """,",
 IF(AND(MOD(ROW(A2024)-1,3)=1,INDEX(artwork.xlsx!J:J,QUOTIENT(ROW(A2024)-1,3)+2)&lt;&gt;""),
SUBSTITUTE(    artwork.xlsx!$K$1&amp;": '\\n" &amp;
SUBSTITUTE(SUBSTITUTE(SUBSTITUTE(SUBSTITUTE(SUBSTITUTE(INDEX(artwork.xlsx!K:K,QUOTIENT(ROW(A2024)-1,3)+2),"'","\'"),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IF(MOD(ROW(A2024)-1,3)=2,"","")))</f>
        <v>text_html: '\
&lt;div class="card-text" style="top:10px;"&gt;&lt;div style="position:relative; top:15px;"&gt;&lt;div style="line-height:20px;"&gt;\
&lt;div style="display:inline;"&gt;&lt;div style="display:inline; font-size:22px; font-weight:bold;"&gt;+1 Action&lt;/div&gt;&lt;/div&gt;&lt;br&gt;\
&lt;/div&gt;&lt;/div&gt;&lt;div style="position:relative; top:25px;"&gt;&lt;div style="line-height:16px;"&gt;\
&lt;div style="display:inline;"&gt;&lt;div style="display:inline; font-size:18px;"&gt;Si le tour précédent n\'était pas&lt;/div&gt;&lt;/div&gt;&lt;br&gt;\
&lt;div style="display:inline;"&gt;&lt;div style="display:inline; font-size:18px;"&gt;le vôtre, jouez un tour&lt;/div&gt;&lt;/div&gt;&lt;br&gt;\
&lt;div style="display:inline;"&gt;&lt;div style="display:inline; font-size:18px;"&gt;supplémentaire après celui-ci,&lt;/div&gt;&lt;/div&gt;&lt;br&gt;\
&lt;div style="display:inline;"&gt;&lt;div style="display:inline; font-size:18px;"&gt;durant lequel vous ne pouvez jouer&lt;/div&gt;&lt;/div&gt;&lt;br&gt;\
&lt;div style="display:inline;"&gt;&lt;div style="display:inline; font-size:18px;"&gt;que 3 cartes de votre main.&lt;/div&gt;&lt;/div&gt;&lt;br&gt;\
&lt;/div&gt;&lt;/div&gt;&lt;/div&gt;'</v>
      </c>
    </row>
    <row r="2030" spans="1:3" x14ac:dyDescent="0.25">
      <c r="A2030" t="str">
        <f>IF(AND(MOD(ROW(A2025)-1,3)=0,INDEX(artwork.xlsx!G:G,QUOTIENT(ROW(A2025)-1,3)+2)&lt;&gt;""),"/* "&amp;INDEX(artwork.xlsx!G:G,QUOTIENT(ROW(A2025)-1,3)+2)&amp;" */","  ")&amp;
IF(AND(INDEX(artwork.xlsx!F:F,QUOTIENT(ROW(A2025)-1,3)+2)&lt;&gt;""),"/* "&amp;INDEX(artwork.xlsx!F:F,QUOTIENT(ROW(A2025)-1,3)+2)&amp;" */","  ")&amp;IF(AND(ISERROR(MATCH("},",B2030:B$5003,0)), ISERROR(MATCH("    ];",$A$5:A2026,0))),"];","")</f>
        <v xml:space="preserve">    </v>
      </c>
      <c r="B2030" t="str">
        <f t="shared" si="68"/>
        <v>},</v>
      </c>
      <c r="C2030" s="18" t="str">
        <f>IF(AND(MOD(ROW(A2025)-1,3)=0, INDEX(artwork.xlsx!J:J,QUOTIENT(ROW(A2025)-1,3)+2)&lt;&gt;""),
     artwork.xlsx!$H$1&amp;": """ &amp;SUBSTITUTE(INDEX(artwork.xlsx!H:H,QUOTIENT(ROW(A2025)-1,3)+2)," ","") &amp;""",  " &amp;
     artwork.xlsx!$J$1&amp; ": """ &amp; INDEX(artwork.xlsx!J:J,QUOTIENT(ROW(A2025)-1,3)+2) &amp;""",  " &amp;
     artwork.xlsx!$L$1&amp; ": """ &amp; SUBSTITUTE(IF(LEFT(INDEX(artwork.xlsx!L:L,QUOTIENT(ROW(A2025)-1,3)+2),4)="http","",artwork.xlsx!$M$1) &amp; INDEX(artwork.xlsx!L:L,QUOTIENT(ROW(A2025)-1,3)+2),artwork.xlsx!$N$1,"") &amp; """,",
 IF(AND(MOD(ROW(A2025)-1,3)=1,INDEX(artwork.xlsx!J:J,QUOTIENT(ROW(A2025)-1,3)+2)&lt;&gt;""),
SUBSTITUTE(    artwork.xlsx!$K$1&amp;": '\\n" &amp;
SUBSTITUTE(SUBSTITUTE(SUBSTITUTE(SUBSTITUTE(SUBSTITUTE(INDEX(artwork.xlsx!K:K,QUOTIENT(ROW(A2025)-1,3)+2),"'","\'"),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IF(MOD(ROW(A2025)-1,3)=2,"","")))</f>
        <v/>
      </c>
    </row>
    <row r="2031" spans="1:3" x14ac:dyDescent="0.25">
      <c r="A2031" t="str">
        <f>IF(AND(MOD(ROW(A2026)-1,3)=0,INDEX(artwork.xlsx!G:G,QUOTIENT(ROW(A2026)-1,3)+2)&lt;&gt;""),"/* "&amp;INDEX(artwork.xlsx!G:G,QUOTIENT(ROW(A2026)-1,3)+2)&amp;" */","  ")&amp;
IF(AND(INDEX(artwork.xlsx!F:F,QUOTIENT(ROW(A2026)-1,3)+2)&lt;&gt;""),"/* "&amp;INDEX(artwork.xlsx!F:F,QUOTIENT(ROW(A2026)-1,3)+2)&amp;" */","  ")&amp;IF(AND(ISERROR(MATCH("},",B2031:B$5003,0)), ISERROR(MATCH("    ];",$A$5:A2027,0))),"];","")</f>
        <v xml:space="preserve">  /* t */</v>
      </c>
      <c r="B2031" t="str">
        <f t="shared" si="68"/>
        <v>{</v>
      </c>
      <c r="C2031" s="18" t="str">
        <f>IF(AND(MOD(ROW(A2026)-1,3)=0, INDEX(artwork.xlsx!J:J,QUOTIENT(ROW(A2026)-1,3)+2)&lt;&gt;""),
     artwork.xlsx!$H$1&amp;": """ &amp;SUBSTITUTE(INDEX(artwork.xlsx!H:H,QUOTIENT(ROW(A2026)-1,3)+2)," ","") &amp;""",  " &amp;
     artwork.xlsx!$J$1&amp; ": """ &amp; INDEX(artwork.xlsx!J:J,QUOTIENT(ROW(A2026)-1,3)+2) &amp;""",  " &amp;
     artwork.xlsx!$L$1&amp; ": """ &amp; SUBSTITUTE(IF(LEFT(INDEX(artwork.xlsx!L:L,QUOTIENT(ROW(A2026)-1,3)+2),4)="http","",artwork.xlsx!$M$1) &amp; INDEX(artwork.xlsx!L:L,QUOTIENT(ROW(A2026)-1,3)+2),artwork.xlsx!$N$1,"") &amp; """,",
 IF(AND(MOD(ROW(A2026)-1,3)=1,INDEX(artwork.xlsx!J:J,QUOTIENT(ROW(A2026)-1,3)+2)&lt;&gt;""),
SUBSTITUTE(    artwork.xlsx!$K$1&amp;": '\\n" &amp;
SUBSTITUTE(SUBSTITUTE(SUBSTITUTE(SUBSTITUTE(SUBSTITUTE(INDEX(artwork.xlsx!K:K,QUOTIENT(ROW(A2026)-1,3)+2),"'","\'"),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IF(MOD(ROW(A2026)-1,3)=2,"","")))</f>
        <v>id: "sunkentreasure",  frenchName: "Trésor Englouti",  artwork: "http://wiki.dominionstrategy.com/images/1/11/Sunken_TreasureArt.jpg",</v>
      </c>
    </row>
    <row r="2032" spans="1:3" ht="90" x14ac:dyDescent="0.25">
      <c r="A2032" t="str">
        <f>IF(AND(MOD(ROW(A2027)-1,3)=0,INDEX(artwork.xlsx!G:G,QUOTIENT(ROW(A2027)-1,3)+2)&lt;&gt;""),"/* "&amp;INDEX(artwork.xlsx!G:G,QUOTIENT(ROW(A2027)-1,3)+2)&amp;" */","  ")&amp;
IF(AND(INDEX(artwork.xlsx!F:F,QUOTIENT(ROW(A2027)-1,3)+2)&lt;&gt;""),"/* "&amp;INDEX(artwork.xlsx!F:F,QUOTIENT(ROW(A2027)-1,3)+2)&amp;" */","  ")&amp;IF(AND(ISERROR(MATCH("},",B2032:B$5003,0)), ISERROR(MATCH("    ];",$A$5:A2031,0))),"];","")</f>
        <v xml:space="preserve">  /* t */</v>
      </c>
      <c r="B2032" t="str">
        <f t="shared" si="68"/>
        <v/>
      </c>
      <c r="C2032" s="18" t="str">
        <f>IF(AND(MOD(ROW(A2027)-1,3)=0, INDEX(artwork.xlsx!J:J,QUOTIENT(ROW(A2027)-1,3)+2)&lt;&gt;""),
     artwork.xlsx!$H$1&amp;": """ &amp;SUBSTITUTE(INDEX(artwork.xlsx!H:H,QUOTIENT(ROW(A2027)-1,3)+2)," ","") &amp;""",  " &amp;
     artwork.xlsx!$J$1&amp; ": """ &amp; INDEX(artwork.xlsx!J:J,QUOTIENT(ROW(A2027)-1,3)+2) &amp;""",  " &amp;
     artwork.xlsx!$L$1&amp; ": """ &amp; SUBSTITUTE(IF(LEFT(INDEX(artwork.xlsx!L:L,QUOTIENT(ROW(A2027)-1,3)+2),4)="http","",artwork.xlsx!$M$1) &amp; INDEX(artwork.xlsx!L:L,QUOTIENT(ROW(A2027)-1,3)+2),artwork.xlsx!$N$1,"") &amp; """,",
 IF(AND(MOD(ROW(A2027)-1,3)=1,INDEX(artwork.xlsx!J:J,QUOTIENT(ROW(A2027)-1,3)+2)&lt;&gt;""),
SUBSTITUTE(    artwork.xlsx!$K$1&amp;": '\\n" &amp;
SUBSTITUTE(SUBSTITUTE(SUBSTITUTE(SUBSTITUTE(SUBSTITUTE(INDEX(artwork.xlsx!K:K,QUOTIENT(ROW(A2027)-1,3)+2),"'","\'"),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IF(MOD(ROW(A2027)-1,3)=2,"","")))</f>
        <v>text_html: '\
&lt;div class="card-text" style="top:10px;"&gt;&lt;div style="position:relative; top:45px;"&gt;&lt;div style="line-height:18px;"&gt;\
&lt;div style="display:inline;"&gt;&lt;div style="display:inline; font-size:20px;"&gt;Recevez une carte Action&lt;/div&gt;&lt;/div&gt;&lt;br&gt;\
&lt;div style="display:inline;"&gt;&lt;div style="display:inline; font-size:20px;"&gt;dont vous n\'avez pas&lt;/div&gt;&lt;/div&gt;&lt;br&gt;\
&lt;div style="display:inline;"&gt;&lt;div style="display:inline; font-size:20px;"&gt;d\'exemplaire en jeu.&lt;/div&gt;&lt;/div&gt;&lt;br&gt;\
&lt;/div&gt;&lt;/div&gt;&lt;/div&gt;'</v>
      </c>
    </row>
    <row r="2033" spans="1:3" x14ac:dyDescent="0.25">
      <c r="A2033" t="str">
        <f>IF(AND(MOD(ROW(A2028)-1,3)=0,INDEX(artwork.xlsx!G:G,QUOTIENT(ROW(A2028)-1,3)+2)&lt;&gt;""),"/* "&amp;INDEX(artwork.xlsx!G:G,QUOTIENT(ROW(A2028)-1,3)+2)&amp;" */","  ")&amp;
IF(AND(INDEX(artwork.xlsx!F:F,QUOTIENT(ROW(A2028)-1,3)+2)&lt;&gt;""),"/* "&amp;INDEX(artwork.xlsx!F:F,QUOTIENT(ROW(A2028)-1,3)+2)&amp;" */","  ")&amp;IF(AND(ISERROR(MATCH("},",B2033:B$5003,0)), ISERROR(MATCH("    ];",$A$5:A2029,0))),"];","")</f>
        <v xml:space="preserve">  /* t */</v>
      </c>
      <c r="B2033" t="str">
        <f t="shared" si="68"/>
        <v>},</v>
      </c>
      <c r="C2033" s="18" t="str">
        <f>IF(AND(MOD(ROW(A2028)-1,3)=0, INDEX(artwork.xlsx!J:J,QUOTIENT(ROW(A2028)-1,3)+2)&lt;&gt;""),
     artwork.xlsx!$H$1&amp;": """ &amp;SUBSTITUTE(INDEX(artwork.xlsx!H:H,QUOTIENT(ROW(A2028)-1,3)+2)," ","") &amp;""",  " &amp;
     artwork.xlsx!$J$1&amp; ": """ &amp; INDEX(artwork.xlsx!J:J,QUOTIENT(ROW(A2028)-1,3)+2) &amp;""",  " &amp;
     artwork.xlsx!$L$1&amp; ": """ &amp; SUBSTITUTE(IF(LEFT(INDEX(artwork.xlsx!L:L,QUOTIENT(ROW(A2028)-1,3)+2),4)="http","",artwork.xlsx!$M$1) &amp; INDEX(artwork.xlsx!L:L,QUOTIENT(ROW(A2028)-1,3)+2),artwork.xlsx!$N$1,"") &amp; """,",
 IF(AND(MOD(ROW(A2028)-1,3)=1,INDEX(artwork.xlsx!J:J,QUOTIENT(ROW(A2028)-1,3)+2)&lt;&gt;""),
SUBSTITUTE(    artwork.xlsx!$K$1&amp;": '\\n" &amp;
SUBSTITUTE(SUBSTITUTE(SUBSTITUTE(SUBSTITUTE(SUBSTITUTE(INDEX(artwork.xlsx!K:K,QUOTIENT(ROW(A2028)-1,3)+2),"'","\'"),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IF(MOD(ROW(A2028)-1,3)=2,"","")))</f>
        <v/>
      </c>
    </row>
    <row r="2034" spans="1:3" x14ac:dyDescent="0.25">
      <c r="A2034" t="str">
        <f>IF(AND(MOD(ROW(A2029)-1,3)=0,INDEX(artwork.xlsx!G:G,QUOTIENT(ROW(A2029)-1,3)+2)&lt;&gt;""),"/* "&amp;INDEX(artwork.xlsx!G:G,QUOTIENT(ROW(A2029)-1,3)+2)&amp;" */","  ")&amp;
IF(AND(INDEX(artwork.xlsx!F:F,QUOTIENT(ROW(A2029)-1,3)+2)&lt;&gt;""),"/* "&amp;INDEX(artwork.xlsx!F:F,QUOTIENT(ROW(A2029)-1,3)+2)&amp;" */","  ")&amp;IF(AND(ISERROR(MATCH("},",B2034:B$5003,0)), ISERROR(MATCH("    ];",$A$5:A2030,0))),"];","")</f>
        <v xml:space="preserve">    </v>
      </c>
      <c r="B2034" t="str">
        <f t="shared" si="68"/>
        <v>{</v>
      </c>
      <c r="C2034" s="18" t="str">
        <f>IF(AND(MOD(ROW(A2029)-1,3)=0, INDEX(artwork.xlsx!J:J,QUOTIENT(ROW(A2029)-1,3)+2)&lt;&gt;""),
     artwork.xlsx!$H$1&amp;": """ &amp;SUBSTITUTE(INDEX(artwork.xlsx!H:H,QUOTIENT(ROW(A2029)-1,3)+2)," ","") &amp;""",  " &amp;
     artwork.xlsx!$J$1&amp; ": """ &amp; INDEX(artwork.xlsx!J:J,QUOTIENT(ROW(A2029)-1,3)+2) &amp;""",  " &amp;
     artwork.xlsx!$L$1&amp; ": """ &amp; SUBSTITUTE(IF(LEFT(INDEX(artwork.xlsx!L:L,QUOTIENT(ROW(A2029)-1,3)+2),4)="http","",artwork.xlsx!$M$1) &amp; INDEX(artwork.xlsx!L:L,QUOTIENT(ROW(A2029)-1,3)+2),artwork.xlsx!$N$1,"") &amp; """,",
 IF(AND(MOD(ROW(A2029)-1,3)=1,INDEX(artwork.xlsx!J:J,QUOTIENT(ROW(A2029)-1,3)+2)&lt;&gt;""),
SUBSTITUTE(    artwork.xlsx!$K$1&amp;": '\\n" &amp;
SUBSTITUTE(SUBSTITUTE(SUBSTITUTE(SUBSTITUTE(SUBSTITUTE(INDEX(artwork.xlsx!K:K,QUOTIENT(ROW(A2029)-1,3)+2),"'","\'"),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IF(MOD(ROW(A2029)-1,3)=2,"","")))</f>
        <v>id: "distantshore",  frenchName: "Rivage Lointain",  artwork: "http://wiki.dominionstrategy.com/images/c/c0/Distant_ShoreArt.jpg",</v>
      </c>
    </row>
    <row r="2035" spans="1:3" ht="165" x14ac:dyDescent="0.25">
      <c r="A2035" t="str">
        <f>IF(AND(MOD(ROW(A2030)-1,3)=0,INDEX(artwork.xlsx!G:G,QUOTIENT(ROW(A2030)-1,3)+2)&lt;&gt;""),"/* "&amp;INDEX(artwork.xlsx!G:G,QUOTIENT(ROW(A2030)-1,3)+2)&amp;" */","  ")&amp;
IF(AND(INDEX(artwork.xlsx!F:F,QUOTIENT(ROW(A2030)-1,3)+2)&lt;&gt;""),"/* "&amp;INDEX(artwork.xlsx!F:F,QUOTIENT(ROW(A2030)-1,3)+2)&amp;" */","  ")&amp;IF(AND(ISERROR(MATCH("},",B2035:B$5003,0)), ISERROR(MATCH("    ];",$A$5:A2034,0))),"];","")</f>
        <v xml:space="preserve">    </v>
      </c>
      <c r="B2035" t="str">
        <f t="shared" si="68"/>
        <v/>
      </c>
      <c r="C2035" s="18" t="str">
        <f>IF(AND(MOD(ROW(A2030)-1,3)=0, INDEX(artwork.xlsx!J:J,QUOTIENT(ROW(A2030)-1,3)+2)&lt;&gt;""),
     artwork.xlsx!$H$1&amp;": """ &amp;SUBSTITUTE(INDEX(artwork.xlsx!H:H,QUOTIENT(ROW(A2030)-1,3)+2)," ","") &amp;""",  " &amp;
     artwork.xlsx!$J$1&amp; ": """ &amp; INDEX(artwork.xlsx!J:J,QUOTIENT(ROW(A2030)-1,3)+2) &amp;""",  " &amp;
     artwork.xlsx!$L$1&amp; ": """ &amp; SUBSTITUTE(IF(LEFT(INDEX(artwork.xlsx!L:L,QUOTIENT(ROW(A2030)-1,3)+2),4)="http","",artwork.xlsx!$M$1) &amp; INDEX(artwork.xlsx!L:L,QUOTIENT(ROW(A2030)-1,3)+2),artwork.xlsx!$N$1,"") &amp; """,",
 IF(AND(MOD(ROW(A2030)-1,3)=1,INDEX(artwork.xlsx!J:J,QUOTIENT(ROW(A2030)-1,3)+2)&lt;&gt;""),
SUBSTITUTE(    artwork.xlsx!$K$1&amp;": '\\n" &amp;
SUBSTITUTE(SUBSTITUTE(SUBSTITUTE(SUBSTITUTE(SUBSTITUTE(INDEX(artwork.xlsx!K:K,QUOTIENT(ROW(A2030)-1,3)+2),"'","\'"),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IF(MOD(ROW(A2030)-1,3)=2,"","")))</f>
        <v>text_html: '\
&lt;div class="card-text" style="top:10px;"&gt;&lt;div style="position:relative; top:10px;"&gt;&lt;div style="line-height:20px;"&gt;\
&lt;div style="display:inline;"&gt;&lt;div style="display:inline; font-size:22px; font-weight:bold;"&gt;+2 Cartes&lt;/div&gt;&lt;/div&gt;&lt;br&gt;\
&lt;div style="display:inline;"&gt;&lt;div style="display:inline; font-size:22px; font-weight:bold;"&gt;+1 Action&lt;/div&gt;&lt;/div&gt;&lt;br&gt;\
&lt;/div&gt;&lt;/div&gt;&lt;div style="position:relative; top:15px;"&gt;&lt;div style="line-height:16px;"&gt;\
&lt;div style="display:inline;"&gt;&lt;div style="display:inline; font-size:18px;"&gt;Recevez un Domaine.&lt;/div&gt;&lt;/div&gt;&lt;br&gt;\
&lt;/div&gt;&lt;/div&gt;&lt;div class="horizontal-line" style="width:200px; height:3px; margin-top:25px;"&gt;&lt;/div&gt;\
&lt;div class="card-text-vp-icon-container" style="display:inline; transform:scale(0.42); top:100px;left:140px;"&gt;\
&lt;div class="card-text-vp-text-container"&gt;\
&lt;div class="card-text-vp-text" style="top:8px;"&gt;2&lt;/div&gt;&lt;/div&gt;\
&lt;div class="card-text-vp-icon"&gt;&lt;/div&gt;&lt;/div&gt;&lt;/div&gt;'</v>
      </c>
    </row>
    <row r="2036" spans="1:3" x14ac:dyDescent="0.25">
      <c r="A2036" t="str">
        <f>IF(AND(MOD(ROW(A2031)-1,3)=0,INDEX(artwork.xlsx!G:G,QUOTIENT(ROW(A2031)-1,3)+2)&lt;&gt;""),"/* "&amp;INDEX(artwork.xlsx!G:G,QUOTIENT(ROW(A2031)-1,3)+2)&amp;" */","  ")&amp;
IF(AND(INDEX(artwork.xlsx!F:F,QUOTIENT(ROW(A2031)-1,3)+2)&lt;&gt;""),"/* "&amp;INDEX(artwork.xlsx!F:F,QUOTIENT(ROW(A2031)-1,3)+2)&amp;" */","  ")&amp;IF(AND(ISERROR(MATCH("},",B2036:B$5003,0)), ISERROR(MATCH("    ];",$A$5:A2032,0))),"];","")</f>
        <v xml:space="preserve">    </v>
      </c>
      <c r="B2036" t="str">
        <f t="shared" si="68"/>
        <v>},</v>
      </c>
      <c r="C2036" s="18" t="str">
        <f>IF(AND(MOD(ROW(A2031)-1,3)=0, INDEX(artwork.xlsx!J:J,QUOTIENT(ROW(A2031)-1,3)+2)&lt;&gt;""),
     artwork.xlsx!$H$1&amp;": """ &amp;SUBSTITUTE(INDEX(artwork.xlsx!H:H,QUOTIENT(ROW(A2031)-1,3)+2)," ","") &amp;""",  " &amp;
     artwork.xlsx!$J$1&amp; ": """ &amp; INDEX(artwork.xlsx!J:J,QUOTIENT(ROW(A2031)-1,3)+2) &amp;""",  " &amp;
     artwork.xlsx!$L$1&amp; ": """ &amp; SUBSTITUTE(IF(LEFT(INDEX(artwork.xlsx!L:L,QUOTIENT(ROW(A2031)-1,3)+2),4)="http","",artwork.xlsx!$M$1) &amp; INDEX(artwork.xlsx!L:L,QUOTIENT(ROW(A2031)-1,3)+2),artwork.xlsx!$N$1,"") &amp; """,",
 IF(AND(MOD(ROW(A2031)-1,3)=1,INDEX(artwork.xlsx!J:J,QUOTIENT(ROW(A2031)-1,3)+2)&lt;&gt;""),
SUBSTITUTE(    artwork.xlsx!$K$1&amp;": '\\n" &amp;
SUBSTITUTE(SUBSTITUTE(SUBSTITUTE(SUBSTITUTE(SUBSTITUTE(INDEX(artwork.xlsx!K:K,QUOTIENT(ROW(A2031)-1,3)+2),"'","\'"),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IF(MOD(ROW(A2031)-1,3)=2,"","")))</f>
        <v/>
      </c>
    </row>
    <row r="2037" spans="1:3" x14ac:dyDescent="0.25">
      <c r="A2037" t="str">
        <f>IF(AND(MOD(ROW(A2032)-1,3)=0,INDEX(artwork.xlsx!G:G,QUOTIENT(ROW(A2032)-1,3)+2)&lt;&gt;""),"/* "&amp;INDEX(artwork.xlsx!G:G,QUOTIENT(ROW(A2032)-1,3)+2)&amp;" */","  ")&amp;
IF(AND(INDEX(artwork.xlsx!F:F,QUOTIENT(ROW(A2032)-1,3)+2)&lt;&gt;""),"/* "&amp;INDEX(artwork.xlsx!F:F,QUOTIENT(ROW(A2032)-1,3)+2)&amp;" */","  ")&amp;IF(AND(ISERROR(MATCH("},",B2037:B$5003,0)), ISERROR(MATCH("    ];",$A$5:A2033,0))),"];","")</f>
        <v xml:space="preserve">    </v>
      </c>
      <c r="B2037" t="str">
        <f t="shared" si="68"/>
        <v>{</v>
      </c>
      <c r="C2037" s="18" t="str">
        <f>IF(AND(MOD(ROW(A2032)-1,3)=0, INDEX(artwork.xlsx!J:J,QUOTIENT(ROW(A2032)-1,3)+2)&lt;&gt;""),
     artwork.xlsx!$H$1&amp;": """ &amp;SUBSTITUTE(INDEX(artwork.xlsx!H:H,QUOTIENT(ROW(A2032)-1,3)+2)," ","") &amp;""",  " &amp;
     artwork.xlsx!$J$1&amp; ": """ &amp; INDEX(artwork.xlsx!J:J,QUOTIENT(ROW(A2032)-1,3)+2) &amp;""",  " &amp;
     artwork.xlsx!$L$1&amp; ": """ &amp; SUBSTITUTE(IF(LEFT(INDEX(artwork.xlsx!L:L,QUOTIENT(ROW(A2032)-1,3)+2),4)="http","",artwork.xlsx!$M$1) &amp; INDEX(artwork.xlsx!L:L,QUOTIENT(ROW(A2032)-1,3)+2),artwork.xlsx!$N$1,"") &amp; """,",
 IF(AND(MOD(ROW(A2032)-1,3)=1,INDEX(artwork.xlsx!J:J,QUOTIENT(ROW(A2032)-1,3)+2)&lt;&gt;""),
SUBSTITUTE(    artwork.xlsx!$K$1&amp;": '\\n" &amp;
SUBSTITUTE(SUBSTITUTE(SUBSTITUTE(SUBSTITUTE(SUBSTITUTE(INDEX(artwork.xlsx!K:K,QUOTIENT(ROW(A2032)-1,3)+2),"'","\'"),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IF(MOD(ROW(A2032)-1,3)=2,"","")))</f>
        <v>id: "sentinel",  frenchName: "Guetteur",  artwork: "http://wiki.dominionstrategy.com/images/1/1c/SentinelArt.jpg",</v>
      </c>
    </row>
    <row r="2038" spans="1:3" ht="135" x14ac:dyDescent="0.25">
      <c r="A2038" t="str">
        <f>IF(AND(MOD(ROW(A2033)-1,3)=0,INDEX(artwork.xlsx!G:G,QUOTIENT(ROW(A2033)-1,3)+2)&lt;&gt;""),"/* "&amp;INDEX(artwork.xlsx!G:G,QUOTIENT(ROW(A2033)-1,3)+2)&amp;" */","  ")&amp;
IF(AND(INDEX(artwork.xlsx!F:F,QUOTIENT(ROW(A2033)-1,3)+2)&lt;&gt;""),"/* "&amp;INDEX(artwork.xlsx!F:F,QUOTIENT(ROW(A2033)-1,3)+2)&amp;" */","  ")&amp;IF(AND(ISERROR(MATCH("},",B2038:B$5003,0)), ISERROR(MATCH("    ];",$A$5:A2037,0))),"];","")</f>
        <v xml:space="preserve">    </v>
      </c>
      <c r="B2038" t="str">
        <f t="shared" si="68"/>
        <v/>
      </c>
      <c r="C2038" s="18" t="str">
        <f>IF(AND(MOD(ROW(A2033)-1,3)=0, INDEX(artwork.xlsx!J:J,QUOTIENT(ROW(A2033)-1,3)+2)&lt;&gt;""),
     artwork.xlsx!$H$1&amp;": """ &amp;SUBSTITUTE(INDEX(artwork.xlsx!H:H,QUOTIENT(ROW(A2033)-1,3)+2)," ","") &amp;""",  " &amp;
     artwork.xlsx!$J$1&amp; ": """ &amp; INDEX(artwork.xlsx!J:J,QUOTIENT(ROW(A2033)-1,3)+2) &amp;""",  " &amp;
     artwork.xlsx!$L$1&amp; ": """ &amp; SUBSTITUTE(IF(LEFT(INDEX(artwork.xlsx!L:L,QUOTIENT(ROW(A2033)-1,3)+2),4)="http","",artwork.xlsx!$M$1) &amp; INDEX(artwork.xlsx!L:L,QUOTIENT(ROW(A2033)-1,3)+2),artwork.xlsx!$N$1,"") &amp; """,",
 IF(AND(MOD(ROW(A2033)-1,3)=1,INDEX(artwork.xlsx!J:J,QUOTIENT(ROW(A2033)-1,3)+2)&lt;&gt;""),
SUBSTITUTE(    artwork.xlsx!$K$1&amp;": '\\n" &amp;
SUBSTITUTE(SUBSTITUTE(SUBSTITUTE(SUBSTITUTE(SUBSTITUTE(INDEX(artwork.xlsx!K:K,QUOTIENT(ROW(A2033)-1,3)+2),"'","\'"),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IF(MOD(ROW(A2033)-1,3)=2,"","")))</f>
        <v>text_html: '\
&lt;div class="card-text" style="top:15px;"&gt;&lt;div style="position:relative; top:15px;"&gt;&lt;div style="line-height:18px;"&gt;\
&lt;div style="display:inline;"&gt;&lt;div style="display:inline; font-size:20px;"&gt;Consultez les cinq premières&lt;/div&gt;&lt;/div&gt;&lt;br&gt;\
&lt;div style="display:inline;"&gt;&lt;div style="display:inline; font-size:20px;"&gt;cartes de votre pioche. Écartez&lt;/div&gt;&lt;/div&gt;&lt;br&gt;\
&lt;div style="display:inline;"&gt;&lt;div style="display:inline; font-size:20px;"&gt;jusqu\'à deux d\'entre elles.&lt;/div&gt;&lt;/div&gt;&lt;br&gt;\
&lt;div style="display:inline;"&gt;&lt;div style="display:inline; font-size:20px;"&gt;Replacez le reste sur&lt;/div&gt;&lt;/div&gt;&lt;br&gt;\
&lt;div style="display:inline;"&gt;&lt;div style="display:inline; font-size:20px;"&gt;votre pioche dans l\'ordre &lt;/div&gt;&lt;/div&gt;&lt;br&gt;\
&lt;div style="display:inline;"&gt;&lt;div style="display:inline; font-size:20px;"&gt;de votre choix.&lt;/div&gt;&lt;/div&gt;&lt;br&gt;\
&lt;/div&gt;&lt;/div&gt;&lt;/div&gt;'</v>
      </c>
    </row>
    <row r="2039" spans="1:3" x14ac:dyDescent="0.25">
      <c r="A2039" t="str">
        <f>IF(AND(MOD(ROW(A2034)-1,3)=0,INDEX(artwork.xlsx!G:G,QUOTIENT(ROW(A2034)-1,3)+2)&lt;&gt;""),"/* "&amp;INDEX(artwork.xlsx!G:G,QUOTIENT(ROW(A2034)-1,3)+2)&amp;" */","  ")&amp;
IF(AND(INDEX(artwork.xlsx!F:F,QUOTIENT(ROW(A2034)-1,3)+2)&lt;&gt;""),"/* "&amp;INDEX(artwork.xlsx!F:F,QUOTIENT(ROW(A2034)-1,3)+2)&amp;" */","  ")&amp;IF(AND(ISERROR(MATCH("},",B2039:B$5003,0)), ISERROR(MATCH("    ];",$A$5:A2035,0))),"];","")</f>
        <v xml:space="preserve">    </v>
      </c>
      <c r="B2039" t="str">
        <f t="shared" si="68"/>
        <v>},</v>
      </c>
      <c r="C2039" s="18" t="str">
        <f>IF(AND(MOD(ROW(A2034)-1,3)=0, INDEX(artwork.xlsx!J:J,QUOTIENT(ROW(A2034)-1,3)+2)&lt;&gt;""),
     artwork.xlsx!$H$1&amp;": """ &amp;SUBSTITUTE(INDEX(artwork.xlsx!H:H,QUOTIENT(ROW(A2034)-1,3)+2)," ","") &amp;""",  " &amp;
     artwork.xlsx!$J$1&amp; ": """ &amp; INDEX(artwork.xlsx!J:J,QUOTIENT(ROW(A2034)-1,3)+2) &amp;""",  " &amp;
     artwork.xlsx!$L$1&amp; ": """ &amp; SUBSTITUTE(IF(LEFT(INDEX(artwork.xlsx!L:L,QUOTIENT(ROW(A2034)-1,3)+2),4)="http","",artwork.xlsx!$M$1) &amp; INDEX(artwork.xlsx!L:L,QUOTIENT(ROW(A2034)-1,3)+2),artwork.xlsx!$N$1,"") &amp; """,",
 IF(AND(MOD(ROW(A2034)-1,3)=1,INDEX(artwork.xlsx!J:J,QUOTIENT(ROW(A2034)-1,3)+2)&lt;&gt;""),
SUBSTITUTE(    artwork.xlsx!$K$1&amp;": '\\n" &amp;
SUBSTITUTE(SUBSTITUTE(SUBSTITUTE(SUBSTITUTE(SUBSTITUTE(INDEX(artwork.xlsx!K:K,QUOTIENT(ROW(A2034)-1,3)+2),"'","\'"),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IF(MOD(ROW(A2034)-1,3)=2,"","")))</f>
        <v/>
      </c>
    </row>
    <row r="2040" spans="1:3" x14ac:dyDescent="0.25">
      <c r="A2040" t="str">
        <f>IF(AND(MOD(ROW(A2035)-1,3)=0,INDEX(artwork.xlsx!G:G,QUOTIENT(ROW(A2035)-1,3)+2)&lt;&gt;""),"/* "&amp;INDEX(artwork.xlsx!G:G,QUOTIENT(ROW(A2035)-1,3)+2)&amp;" */","  ")&amp;
IF(AND(INDEX(artwork.xlsx!F:F,QUOTIENT(ROW(A2035)-1,3)+2)&lt;&gt;""),"/* "&amp;INDEX(artwork.xlsx!F:F,QUOTIENT(ROW(A2035)-1,3)+2)&amp;" */","  ")&amp;IF(AND(ISERROR(MATCH("},",B2040:B$5003,0)), ISERROR(MATCH("    ];",$A$5:A2036,0))),"];","")</f>
        <v xml:space="preserve">    </v>
      </c>
      <c r="B2040" t="str">
        <f t="shared" si="68"/>
        <v>{</v>
      </c>
      <c r="C2040" s="18" t="str">
        <f>IF(AND(MOD(ROW(A2035)-1,3)=0, INDEX(artwork.xlsx!J:J,QUOTIENT(ROW(A2035)-1,3)+2)&lt;&gt;""),
     artwork.xlsx!$H$1&amp;": """ &amp;SUBSTITUTE(INDEX(artwork.xlsx!H:H,QUOTIENT(ROW(A2035)-1,3)+2)," ","") &amp;""",  " &amp;
     artwork.xlsx!$J$1&amp; ": """ &amp; INDEX(artwork.xlsx!J:J,QUOTIENT(ROW(A2035)-1,3)+2) &amp;""",  " &amp;
     artwork.xlsx!$L$1&amp; ": """ &amp; SUBSTITUTE(IF(LEFT(INDEX(artwork.xlsx!L:L,QUOTIENT(ROW(A2035)-1,3)+2),4)="http","",artwork.xlsx!$M$1) &amp; INDEX(artwork.xlsx!L:L,QUOTIENT(ROW(A2035)-1,3)+2),artwork.xlsx!$N$1,"") &amp; """,",
 IF(AND(MOD(ROW(A2035)-1,3)=1,INDEX(artwork.xlsx!J:J,QUOTIENT(ROW(A2035)-1,3)+2)&lt;&gt;""),
SUBSTITUTE(    artwork.xlsx!$K$1&amp;": '\\n" &amp;
SUBSTITUTE(SUBSTITUTE(SUBSTITUTE(SUBSTITUTE(SUBSTITUTE(INDEX(artwork.xlsx!K:K,QUOTIENT(ROW(A2035)-1,3)+2),"'","\'"),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IF(MOD(ROW(A2035)-1,3)=2,"","")))</f>
        <v>id: "underling",  frenchName: "Subalterne",  artwork: "http://wiki.dominionstrategy.com/images/4/44/UnderlingArt.jpg",</v>
      </c>
    </row>
    <row r="2041" spans="1:3" ht="90" x14ac:dyDescent="0.25">
      <c r="A2041" t="str">
        <f>IF(AND(MOD(ROW(A2036)-1,3)=0,INDEX(artwork.xlsx!G:G,QUOTIENT(ROW(A2036)-1,3)+2)&lt;&gt;""),"/* "&amp;INDEX(artwork.xlsx!G:G,QUOTIENT(ROW(A2036)-1,3)+2)&amp;" */","  ")&amp;
IF(AND(INDEX(artwork.xlsx!F:F,QUOTIENT(ROW(A2036)-1,3)+2)&lt;&gt;""),"/* "&amp;INDEX(artwork.xlsx!F:F,QUOTIENT(ROW(A2036)-1,3)+2)&amp;" */","  ")&amp;IF(AND(ISERROR(MATCH("},",B2041:B$5003,0)), ISERROR(MATCH("    ];",$A$5:A2040,0))),"];","")</f>
        <v xml:space="preserve">    </v>
      </c>
      <c r="B2041" t="str">
        <f t="shared" si="68"/>
        <v/>
      </c>
      <c r="C2041" s="18" t="str">
        <f>IF(AND(MOD(ROW(A2036)-1,3)=0, INDEX(artwork.xlsx!J:J,QUOTIENT(ROW(A2036)-1,3)+2)&lt;&gt;""),
     artwork.xlsx!$H$1&amp;": """ &amp;SUBSTITUTE(INDEX(artwork.xlsx!H:H,QUOTIENT(ROW(A2036)-1,3)+2)," ","") &amp;""",  " &amp;
     artwork.xlsx!$J$1&amp; ": """ &amp; INDEX(artwork.xlsx!J:J,QUOTIENT(ROW(A2036)-1,3)+2) &amp;""",  " &amp;
     artwork.xlsx!$L$1&amp; ": """ &amp; SUBSTITUTE(IF(LEFT(INDEX(artwork.xlsx!L:L,QUOTIENT(ROW(A2036)-1,3)+2),4)="http","",artwork.xlsx!$M$1) &amp; INDEX(artwork.xlsx!L:L,QUOTIENT(ROW(A2036)-1,3)+2),artwork.xlsx!$N$1,"") &amp; """,",
 IF(AND(MOD(ROW(A2036)-1,3)=1,INDEX(artwork.xlsx!J:J,QUOTIENT(ROW(A2036)-1,3)+2)&lt;&gt;""),
SUBSTITUTE(    artwork.xlsx!$K$1&amp;": '\\n" &amp;
SUBSTITUTE(SUBSTITUTE(SUBSTITUTE(SUBSTITUTE(SUBSTITUTE(INDEX(artwork.xlsx!K:K,QUOTIENT(ROW(A2036)-1,3)+2),"'","\'"),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IF(MOD(ROW(A2036)-1,3)=2,"","")))</f>
        <v>text_html: '\
&lt;div class="card-text" style="top:20px;"&gt;&lt;div style="position:relative; top:25px"&gt;&lt;div style="line-height:30px;"&gt;\
&lt;div style="display:inline;"&gt;&lt;div style="display:inline; font-weight: bold; font-size:28px;"&gt;+1 Carte&lt;/div&gt;&lt;/div&gt;&lt;br&gt;\
&lt;div style="display:inline;"&gt;&lt;div style="display:inline; font-weight: bold; font-size:28px;"&gt;+1 Action&lt;/div&gt;&lt;/div&gt;&lt;br&gt;\
&lt;div style="display:inline;"&gt;&lt;div style="display:inline; font-weight: bold; font-size:28px;"&gt;+1 Faveur&lt;/div&gt;&lt;/div&gt;&lt;br&gt;\
&lt;/div&gt;&lt;/div&gt;&lt;/div&gt;'</v>
      </c>
    </row>
    <row r="2042" spans="1:3" x14ac:dyDescent="0.25">
      <c r="A2042" t="str">
        <f>IF(AND(MOD(ROW(A2037)-1,3)=0,INDEX(artwork.xlsx!G:G,QUOTIENT(ROW(A2037)-1,3)+2)&lt;&gt;""),"/* "&amp;INDEX(artwork.xlsx!G:G,QUOTIENT(ROW(A2037)-1,3)+2)&amp;" */","  ")&amp;
IF(AND(INDEX(artwork.xlsx!F:F,QUOTIENT(ROW(A2037)-1,3)+2)&lt;&gt;""),"/* "&amp;INDEX(artwork.xlsx!F:F,QUOTIENT(ROW(A2037)-1,3)+2)&amp;" */","  ")&amp;IF(AND(ISERROR(MATCH("},",B2042:B$5003,0)), ISERROR(MATCH("    ];",$A$5:A2038,0))),"];","")</f>
        <v xml:space="preserve">    </v>
      </c>
      <c r="B2042" t="str">
        <f t="shared" si="68"/>
        <v>},</v>
      </c>
      <c r="C2042" s="18" t="str">
        <f>IF(AND(MOD(ROW(A2037)-1,3)=0, INDEX(artwork.xlsx!J:J,QUOTIENT(ROW(A2037)-1,3)+2)&lt;&gt;""),
     artwork.xlsx!$H$1&amp;": """ &amp;SUBSTITUTE(INDEX(artwork.xlsx!H:H,QUOTIENT(ROW(A2037)-1,3)+2)," ","") &amp;""",  " &amp;
     artwork.xlsx!$J$1&amp; ": """ &amp; INDEX(artwork.xlsx!J:J,QUOTIENT(ROW(A2037)-1,3)+2) &amp;""",  " &amp;
     artwork.xlsx!$L$1&amp; ": """ &amp; SUBSTITUTE(IF(LEFT(INDEX(artwork.xlsx!L:L,QUOTIENT(ROW(A2037)-1,3)+2),4)="http","",artwork.xlsx!$M$1) &amp; INDEX(artwork.xlsx!L:L,QUOTIENT(ROW(A2037)-1,3)+2),artwork.xlsx!$N$1,"") &amp; """,",
 IF(AND(MOD(ROW(A2037)-1,3)=1,INDEX(artwork.xlsx!J:J,QUOTIENT(ROW(A2037)-1,3)+2)&lt;&gt;""),
SUBSTITUTE(    artwork.xlsx!$K$1&amp;": '\\n" &amp;
SUBSTITUTE(SUBSTITUTE(SUBSTITUTE(SUBSTITUTE(SUBSTITUTE(INDEX(artwork.xlsx!K:K,QUOTIENT(ROW(A2037)-1,3)+2),"'","\'"),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IF(MOD(ROW(A2037)-1,3)=2,"","")))</f>
        <v/>
      </c>
    </row>
    <row r="2043" spans="1:3" x14ac:dyDescent="0.25">
      <c r="A2043" t="str">
        <f>IF(AND(MOD(ROW(A2038)-1,3)=0,INDEX(artwork.xlsx!G:G,QUOTIENT(ROW(A2038)-1,3)+2)&lt;&gt;""),"/* "&amp;INDEX(artwork.xlsx!G:G,QUOTIENT(ROW(A2038)-1,3)+2)&amp;" */","  ")&amp;
IF(AND(INDEX(artwork.xlsx!F:F,QUOTIENT(ROW(A2038)-1,3)+2)&lt;&gt;""),"/* "&amp;INDEX(artwork.xlsx!F:F,QUOTIENT(ROW(A2038)-1,3)+2)&amp;" */","  ")&amp;IF(AND(ISERROR(MATCH("},",B2043:B$5003,0)), ISERROR(MATCH("    ];",$A$5:A2039,0))),"];","")</f>
        <v xml:space="preserve">    </v>
      </c>
      <c r="B2043" t="str">
        <f t="shared" si="68"/>
        <v>{</v>
      </c>
      <c r="C2043" s="18" t="str">
        <f>IF(AND(MOD(ROW(A2038)-1,3)=0, INDEX(artwork.xlsx!J:J,QUOTIENT(ROW(A2038)-1,3)+2)&lt;&gt;""),
     artwork.xlsx!$H$1&amp;": """ &amp;SUBSTITUTE(INDEX(artwork.xlsx!H:H,QUOTIENT(ROW(A2038)-1,3)+2)," ","") &amp;""",  " &amp;
     artwork.xlsx!$J$1&amp; ": """ &amp; INDEX(artwork.xlsx!J:J,QUOTIENT(ROW(A2038)-1,3)+2) &amp;""",  " &amp;
     artwork.xlsx!$L$1&amp; ": """ &amp; SUBSTITUTE(IF(LEFT(INDEX(artwork.xlsx!L:L,QUOTIENT(ROW(A2038)-1,3)+2),4)="http","",artwork.xlsx!$M$1) &amp; INDEX(artwork.xlsx!L:L,QUOTIENT(ROW(A2038)-1,3)+2),artwork.xlsx!$N$1,"") &amp; """,",
 IF(AND(MOD(ROW(A2038)-1,3)=1,INDEX(artwork.xlsx!J:J,QUOTIENT(ROW(A2038)-1,3)+2)&lt;&gt;""),
SUBSTITUTE(    artwork.xlsx!$K$1&amp;": '\\n" &amp;
SUBSTITUTE(SUBSTITUTE(SUBSTITUTE(SUBSTITUTE(SUBSTITUTE(INDEX(artwork.xlsx!K:K,QUOTIENT(ROW(A2038)-1,3)+2),"'","\'"),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IF(MOD(ROW(A2038)-1,3)=2,"","")))</f>
        <v>id: "wizards",  frenchName: "Magiciens",  artwork: "http://wiki.dominionstrategy.com/images/c/c3/WizardsArt.jpg",</v>
      </c>
    </row>
    <row r="2044" spans="1:3" ht="165" x14ac:dyDescent="0.25">
      <c r="A2044" t="str">
        <f>IF(AND(MOD(ROW(A2039)-1,3)=0,INDEX(artwork.xlsx!G:G,QUOTIENT(ROW(A2039)-1,3)+2)&lt;&gt;""),"/* "&amp;INDEX(artwork.xlsx!G:G,QUOTIENT(ROW(A2039)-1,3)+2)&amp;" */","  ")&amp;
IF(AND(INDEX(artwork.xlsx!F:F,QUOTIENT(ROW(A2039)-1,3)+2)&lt;&gt;""),"/* "&amp;INDEX(artwork.xlsx!F:F,QUOTIENT(ROW(A2039)-1,3)+2)&amp;" */","  ")&amp;IF(AND(ISERROR(MATCH("},",B2044:B$5003,0)), ISERROR(MATCH("    ];",$A$5:A2043,0))),"];","")</f>
        <v xml:space="preserve">    </v>
      </c>
      <c r="B2044" t="str">
        <f t="shared" si="68"/>
        <v/>
      </c>
      <c r="C2044" s="18" t="str">
        <f>IF(AND(MOD(ROW(A2039)-1,3)=0, INDEX(artwork.xlsx!J:J,QUOTIENT(ROW(A2039)-1,3)+2)&lt;&gt;""),
     artwork.xlsx!$H$1&amp;": """ &amp;SUBSTITUTE(INDEX(artwork.xlsx!H:H,QUOTIENT(ROW(A2039)-1,3)+2)," ","") &amp;""",  " &amp;
     artwork.xlsx!$J$1&amp; ": """ &amp; INDEX(artwork.xlsx!J:J,QUOTIENT(ROW(A2039)-1,3)+2) &amp;""",  " &amp;
     artwork.xlsx!$L$1&amp; ": """ &amp; SUBSTITUTE(IF(LEFT(INDEX(artwork.xlsx!L:L,QUOTIENT(ROW(A2039)-1,3)+2),4)="http","",artwork.xlsx!$M$1) &amp; INDEX(artwork.xlsx!L:L,QUOTIENT(ROW(A2039)-1,3)+2),artwork.xlsx!$N$1,"") &amp; """,",
 IF(AND(MOD(ROW(A2039)-1,3)=1,INDEX(artwork.xlsx!J:J,QUOTIENT(ROW(A2039)-1,3)+2)&lt;&gt;""),
SUBSTITUTE(    artwork.xlsx!$K$1&amp;": '\\n" &amp;
SUBSTITUTE(SUBSTITUTE(SUBSTITUTE(SUBSTITUTE(SUBSTITUTE(INDEX(artwork.xlsx!K:K,QUOTIENT(ROW(A2039)-1,3)+2),"'","\'"),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IF(MOD(ROW(A2039)-1,3)=2,"","")))</f>
        <v>text_html: '\
&lt;div class="card-text" style="top:10px;"&gt;&lt;div style="position:relative; top:05px;"&gt;&lt;div style="line-height:16px;"&gt;\
&lt;div style="display:inline;"&gt;&lt;div style="display:inline; font-size:18px;"&gt;Cette pile commence avec&lt;/div&gt;&lt;/div&gt;&lt;br&gt;\
&lt;div style="display:inline;"&gt;&lt;div style="display:inline; font-size:18px;"&gt;4 exemplaires de&lt;/div&gt;&lt;/div&gt;&lt;br&gt;\
&lt;/div&gt;&lt;/div&gt;&lt;div style="position:relative; top:10px;"&gt;&lt;div style="line-height:16px;"&gt;\
&lt;div style="display:inline;"&gt;&lt;div style="display:inline; font-size:16px;"&gt;&lt;b&gt;Apprenti Magicien&lt;/b&gt;, &lt;b&gt;Illusionniste&lt;/b&gt;,&lt;/div&gt;&lt;/div&gt;&lt;br&gt;\
&lt;div style="display:inline;"&gt;&lt;div style="display:inline; font-size:16px;"&gt;&lt;b&gt;Sorcier&lt;/b&gt; et &lt;b&gt;Liche&lt;/b&gt;,&lt;/div&gt;&lt;/div&gt;&lt;br&gt;\
&lt;/div&gt;&lt;/div&gt;&lt;div style="position:relative; top:15px;"&gt;&lt;div style="line-height:16px;"&gt;\
&lt;div style="display:inline;"&gt;&lt;div style="display:inline; font-size:18px;"&gt; dans cette ordre. Seule la carte&lt;/div&gt;&lt;/div&gt;&lt;br&gt;\
&lt;div style="display:inline;"&gt;&lt;div style="display:inline; font-size:18px;"&gt;du haut peut être reçue ou achetée.&lt;/div&gt;&lt;/div&gt;&lt;br&gt;\
&lt;/div&gt;&lt;/div&gt;&lt;/div&gt;'</v>
      </c>
    </row>
    <row r="2045" spans="1:3" x14ac:dyDescent="0.25">
      <c r="A2045" t="str">
        <f>IF(AND(MOD(ROW(A2040)-1,3)=0,INDEX(artwork.xlsx!G:G,QUOTIENT(ROW(A2040)-1,3)+2)&lt;&gt;""),"/* "&amp;INDEX(artwork.xlsx!G:G,QUOTIENT(ROW(A2040)-1,3)+2)&amp;" */","  ")&amp;
IF(AND(INDEX(artwork.xlsx!F:F,QUOTIENT(ROW(A2040)-1,3)+2)&lt;&gt;""),"/* "&amp;INDEX(artwork.xlsx!F:F,QUOTIENT(ROW(A2040)-1,3)+2)&amp;" */","  ")&amp;IF(AND(ISERROR(MATCH("},",B2045:B$5003,0)), ISERROR(MATCH("    ];",$A$5:A2041,0))),"];","")</f>
        <v xml:space="preserve">    </v>
      </c>
      <c r="B2045" t="str">
        <f t="shared" si="68"/>
        <v>},</v>
      </c>
      <c r="C2045" s="18" t="str">
        <f>IF(AND(MOD(ROW(A2040)-1,3)=0, INDEX(artwork.xlsx!J:J,QUOTIENT(ROW(A2040)-1,3)+2)&lt;&gt;""),
     artwork.xlsx!$H$1&amp;": """ &amp;SUBSTITUTE(INDEX(artwork.xlsx!H:H,QUOTIENT(ROW(A2040)-1,3)+2)," ","") &amp;""",  " &amp;
     artwork.xlsx!$J$1&amp; ": """ &amp; INDEX(artwork.xlsx!J:J,QUOTIENT(ROW(A2040)-1,3)+2) &amp;""",  " &amp;
     artwork.xlsx!$L$1&amp; ": """ &amp; SUBSTITUTE(IF(LEFT(INDEX(artwork.xlsx!L:L,QUOTIENT(ROW(A2040)-1,3)+2),4)="http","",artwork.xlsx!$M$1) &amp; INDEX(artwork.xlsx!L:L,QUOTIENT(ROW(A2040)-1,3)+2),artwork.xlsx!$N$1,"") &amp; """,",
 IF(AND(MOD(ROW(A2040)-1,3)=1,INDEX(artwork.xlsx!J:J,QUOTIENT(ROW(A2040)-1,3)+2)&lt;&gt;""),
SUBSTITUTE(    artwork.xlsx!$K$1&amp;": '\\n" &amp;
SUBSTITUTE(SUBSTITUTE(SUBSTITUTE(SUBSTITUTE(SUBSTITUTE(INDEX(artwork.xlsx!K:K,QUOTIENT(ROW(A2040)-1,3)+2),"'","\'"),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IF(MOD(ROW(A2040)-1,3)=2,"","")))</f>
        <v/>
      </c>
    </row>
    <row r="2046" spans="1:3" x14ac:dyDescent="0.25">
      <c r="A2046" t="str">
        <f>IF(AND(MOD(ROW(A2041)-1,3)=0,INDEX(artwork.xlsx!G:G,QUOTIENT(ROW(A2041)-1,3)+2)&lt;&gt;""),"/* "&amp;INDEX(artwork.xlsx!G:G,QUOTIENT(ROW(A2041)-1,3)+2)&amp;" */","  ")&amp;
IF(AND(INDEX(artwork.xlsx!F:F,QUOTIENT(ROW(A2041)-1,3)+2)&lt;&gt;""),"/* "&amp;INDEX(artwork.xlsx!F:F,QUOTIENT(ROW(A2041)-1,3)+2)&amp;" */","  ")&amp;IF(AND(ISERROR(MATCH("},",B2046:B$5003,0)), ISERROR(MATCH("    ];",$A$5:A2042,0))),"];","")</f>
        <v xml:space="preserve">    </v>
      </c>
      <c r="B2046" t="str">
        <f t="shared" si="68"/>
        <v>{</v>
      </c>
      <c r="C2046" s="18" t="str">
        <f>IF(AND(MOD(ROW(A2041)-1,3)=0, INDEX(artwork.xlsx!J:J,QUOTIENT(ROW(A2041)-1,3)+2)&lt;&gt;""),
     artwork.xlsx!$H$1&amp;": """ &amp;SUBSTITUTE(INDEX(artwork.xlsx!H:H,QUOTIENT(ROW(A2041)-1,3)+2)," ","") &amp;""",  " &amp;
     artwork.xlsx!$J$1&amp; ": """ &amp; INDEX(artwork.xlsx!J:J,QUOTIENT(ROW(A2041)-1,3)+2) &amp;""",  " &amp;
     artwork.xlsx!$L$1&amp; ": """ &amp; SUBSTITUTE(IF(LEFT(INDEX(artwork.xlsx!L:L,QUOTIENT(ROW(A2041)-1,3)+2),4)="http","",artwork.xlsx!$M$1) &amp; INDEX(artwork.xlsx!L:L,QUOTIENT(ROW(A2041)-1,3)+2),artwork.xlsx!$N$1,"") &amp; """,",
 IF(AND(MOD(ROW(A2041)-1,3)=1,INDEX(artwork.xlsx!J:J,QUOTIENT(ROW(A2041)-1,3)+2)&lt;&gt;""),
SUBSTITUTE(    artwork.xlsx!$K$1&amp;": '\\n" &amp;
SUBSTITUTE(SUBSTITUTE(SUBSTITUTE(SUBSTITUTE(SUBSTITUTE(INDEX(artwork.xlsx!K:K,QUOTIENT(ROW(A2041)-1,3)+2),"'","\'"),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IF(MOD(ROW(A2041)-1,3)=2,"","")))</f>
        <v>id: "student",  frenchName: "Apprenti Magicien",  artwork: "http://wiki.dominionstrategy.com/images/3/3c/StudentArt.jpg",</v>
      </c>
    </row>
    <row r="2047" spans="1:3" ht="150" x14ac:dyDescent="0.25">
      <c r="A2047" t="str">
        <f>IF(AND(MOD(ROW(A2042)-1,3)=0,INDEX(artwork.xlsx!G:G,QUOTIENT(ROW(A2042)-1,3)+2)&lt;&gt;""),"/* "&amp;INDEX(artwork.xlsx!G:G,QUOTIENT(ROW(A2042)-1,3)+2)&amp;" */","  ")&amp;
IF(AND(INDEX(artwork.xlsx!F:F,QUOTIENT(ROW(A2042)-1,3)+2)&lt;&gt;""),"/* "&amp;INDEX(artwork.xlsx!F:F,QUOTIENT(ROW(A2042)-1,3)+2)&amp;" */","  ")&amp;IF(AND(ISERROR(MATCH("},",B2047:B$5003,0)), ISERROR(MATCH("    ];",$A$5:A2046,0))),"];","")</f>
        <v xml:space="preserve">    </v>
      </c>
      <c r="B2047" t="str">
        <f t="shared" si="68"/>
        <v/>
      </c>
      <c r="C2047" s="18" t="str">
        <f>IF(AND(MOD(ROW(A2042)-1,3)=0, INDEX(artwork.xlsx!J:J,QUOTIENT(ROW(A2042)-1,3)+2)&lt;&gt;""),
     artwork.xlsx!$H$1&amp;": """ &amp;SUBSTITUTE(INDEX(artwork.xlsx!H:H,QUOTIENT(ROW(A2042)-1,3)+2)," ","") &amp;""",  " &amp;
     artwork.xlsx!$J$1&amp; ": """ &amp; INDEX(artwork.xlsx!J:J,QUOTIENT(ROW(A2042)-1,3)+2) &amp;""",  " &amp;
     artwork.xlsx!$L$1&amp; ": """ &amp; SUBSTITUTE(IF(LEFT(INDEX(artwork.xlsx!L:L,QUOTIENT(ROW(A2042)-1,3)+2),4)="http","",artwork.xlsx!$M$1) &amp; INDEX(artwork.xlsx!L:L,QUOTIENT(ROW(A2042)-1,3)+2),artwork.xlsx!$N$1,"") &amp; """,",
 IF(AND(MOD(ROW(A2042)-1,3)=1,INDEX(artwork.xlsx!J:J,QUOTIENT(ROW(A2042)-1,3)+2)&lt;&gt;""),
SUBSTITUTE(    artwork.xlsx!$K$1&amp;": '\\n" &amp;
SUBSTITUTE(SUBSTITUTE(SUBSTITUTE(SUBSTITUTE(SUBSTITUTE(INDEX(artwork.xlsx!K:K,QUOTIENT(ROW(A2042)-1,3)+2),"'","\'"),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IF(MOD(ROW(A2042)-1,3)=2,"","")))</f>
        <v>text_html: '\
&lt;div class="card-text" style="top:20px;"&gt;&lt;div style="position:relative; top:10px;"&gt;&lt;div style="line-height:20px;"&gt;\
&lt;div style="display:inline;"&gt;&lt;div style="display:inline; font-size:22px; font-weight:bold;"&gt;+1 Action&lt;/div&gt;&lt;/div&gt;&lt;br&gt;\
&lt;/div&gt;&lt;/div&gt;&lt;div style="position:relative; top:15px;"&gt;&lt;div style="line-height:16px;"&gt;\
&lt;div style="display:inline;"&gt;&lt;div style="display:inline; font-size:18px;"&gt;Vous pouvez tourner les Magiciens.&lt;/div&gt;&lt;/div&gt;&lt;br&gt;\
&lt;/div&gt;&lt;/div&gt;&lt;div style="position:relative; top:25px;"&gt;&lt;div style="line-height:16px;"&gt;\
&lt;div style="display:inline;"&gt;&lt;div style="display:inline; font-size:18px;"&gt;Écartez une carte de votre main.&lt;/div&gt;&lt;/div&gt;&lt;br&gt;\
&lt;div style="display:inline;"&gt;&lt;div style="display:inline; font-size:18px;"&gt;Si c\'est un Trésor, &lt;div style="display:inline; font-weight:bold;"&gt;+1 Faveur&lt;/div&gt;&lt;/div&gt;&lt;/div&gt;&lt;br&gt;\
&lt;div style="display:inline;"&gt;&lt;div style="display:inline; font-size:18px;"&gt;et placez cette carte sur votre pioche.&lt;/div&gt;&lt;/div&gt;&lt;br&gt;\
&lt;/div&gt;&lt;/div&gt;&lt;/div&gt;'</v>
      </c>
    </row>
    <row r="2048" spans="1:3" x14ac:dyDescent="0.25">
      <c r="A2048" t="str">
        <f>IF(AND(MOD(ROW(A2043)-1,3)=0,INDEX(artwork.xlsx!G:G,QUOTIENT(ROW(A2043)-1,3)+2)&lt;&gt;""),"/* "&amp;INDEX(artwork.xlsx!G:G,QUOTIENT(ROW(A2043)-1,3)+2)&amp;" */","  ")&amp;
IF(AND(INDEX(artwork.xlsx!F:F,QUOTIENT(ROW(A2043)-1,3)+2)&lt;&gt;""),"/* "&amp;INDEX(artwork.xlsx!F:F,QUOTIENT(ROW(A2043)-1,3)+2)&amp;" */","  ")&amp;IF(AND(ISERROR(MATCH("},",B2048:B$5003,0)), ISERROR(MATCH("    ];",$A$5:A2044,0))),"];","")</f>
        <v xml:space="preserve">    </v>
      </c>
      <c r="B2048" t="str">
        <f t="shared" si="68"/>
        <v>},</v>
      </c>
      <c r="C2048" s="18" t="str">
        <f>IF(AND(MOD(ROW(A2043)-1,3)=0, INDEX(artwork.xlsx!J:J,QUOTIENT(ROW(A2043)-1,3)+2)&lt;&gt;""),
     artwork.xlsx!$H$1&amp;": """ &amp;SUBSTITUTE(INDEX(artwork.xlsx!H:H,QUOTIENT(ROW(A2043)-1,3)+2)," ","") &amp;""",  " &amp;
     artwork.xlsx!$J$1&amp; ": """ &amp; INDEX(artwork.xlsx!J:J,QUOTIENT(ROW(A2043)-1,3)+2) &amp;""",  " &amp;
     artwork.xlsx!$L$1&amp; ": """ &amp; SUBSTITUTE(IF(LEFT(INDEX(artwork.xlsx!L:L,QUOTIENT(ROW(A2043)-1,3)+2),4)="http","",artwork.xlsx!$M$1) &amp; INDEX(artwork.xlsx!L:L,QUOTIENT(ROW(A2043)-1,3)+2),artwork.xlsx!$N$1,"") &amp; """,",
 IF(AND(MOD(ROW(A2043)-1,3)=1,INDEX(artwork.xlsx!J:J,QUOTIENT(ROW(A2043)-1,3)+2)&lt;&gt;""),
SUBSTITUTE(    artwork.xlsx!$K$1&amp;": '\\n" &amp;
SUBSTITUTE(SUBSTITUTE(SUBSTITUTE(SUBSTITUTE(SUBSTITUTE(INDEX(artwork.xlsx!K:K,QUOTIENT(ROW(A2043)-1,3)+2),"'","\'"),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IF(MOD(ROW(A2043)-1,3)=2,"","")))</f>
        <v/>
      </c>
    </row>
    <row r="2049" spans="1:3" x14ac:dyDescent="0.25">
      <c r="A2049" t="str">
        <f>IF(AND(MOD(ROW(A2044)-1,3)=0,INDEX(artwork.xlsx!G:G,QUOTIENT(ROW(A2044)-1,3)+2)&lt;&gt;""),"/* "&amp;INDEX(artwork.xlsx!G:G,QUOTIENT(ROW(A2044)-1,3)+2)&amp;" */","  ")&amp;
IF(AND(INDEX(artwork.xlsx!F:F,QUOTIENT(ROW(A2044)-1,3)+2)&lt;&gt;""),"/* "&amp;INDEX(artwork.xlsx!F:F,QUOTIENT(ROW(A2044)-1,3)+2)&amp;" */","  ")&amp;IF(AND(ISERROR(MATCH("},",B2049:B$5003,0)), ISERROR(MATCH("    ];",$A$5:A2045,0))),"];","")</f>
        <v xml:space="preserve">    </v>
      </c>
      <c r="B2049" t="str">
        <f t="shared" si="68"/>
        <v>{</v>
      </c>
      <c r="C2049" s="18" t="str">
        <f>IF(AND(MOD(ROW(A2044)-1,3)=0, INDEX(artwork.xlsx!J:J,QUOTIENT(ROW(A2044)-1,3)+2)&lt;&gt;""),
     artwork.xlsx!$H$1&amp;": """ &amp;SUBSTITUTE(INDEX(artwork.xlsx!H:H,QUOTIENT(ROW(A2044)-1,3)+2)," ","") &amp;""",  " &amp;
     artwork.xlsx!$J$1&amp; ": """ &amp; INDEX(artwork.xlsx!J:J,QUOTIENT(ROW(A2044)-1,3)+2) &amp;""",  " &amp;
     artwork.xlsx!$L$1&amp; ": """ &amp; SUBSTITUTE(IF(LEFT(INDEX(artwork.xlsx!L:L,QUOTIENT(ROW(A2044)-1,3)+2),4)="http","",artwork.xlsx!$M$1) &amp; INDEX(artwork.xlsx!L:L,QUOTIENT(ROW(A2044)-1,3)+2),artwork.xlsx!$N$1,"") &amp; """,",
 IF(AND(MOD(ROW(A2044)-1,3)=1,INDEX(artwork.xlsx!J:J,QUOTIENT(ROW(A2044)-1,3)+2)&lt;&gt;""),
SUBSTITUTE(    artwork.xlsx!$K$1&amp;": '\\n" &amp;
SUBSTITUTE(SUBSTITUTE(SUBSTITUTE(SUBSTITUTE(SUBSTITUTE(INDEX(artwork.xlsx!K:K,QUOTIENT(ROW(A2044)-1,3)+2),"'","\'"),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IF(MOD(ROW(A2044)-1,3)=2,"","")))</f>
        <v>id: "conjurer",  frenchName: "Illusioniste",  artwork: "http://wiki.dominionstrategy.com/images/c/c8/ConjurerArt.jpg",</v>
      </c>
    </row>
    <row r="2050" spans="1:3" ht="165" x14ac:dyDescent="0.25">
      <c r="A2050" t="str">
        <f>IF(AND(MOD(ROW(A2045)-1,3)=0,INDEX(artwork.xlsx!G:G,QUOTIENT(ROW(A2045)-1,3)+2)&lt;&gt;""),"/* "&amp;INDEX(artwork.xlsx!G:G,QUOTIENT(ROW(A2045)-1,3)+2)&amp;" */","  ")&amp;
IF(AND(INDEX(artwork.xlsx!F:F,QUOTIENT(ROW(A2045)-1,3)+2)&lt;&gt;""),"/* "&amp;INDEX(artwork.xlsx!F:F,QUOTIENT(ROW(A2045)-1,3)+2)&amp;" */","  ")&amp;IF(AND(ISERROR(MATCH("},",B2050:B$5003,0)), ISERROR(MATCH("    ];",$A$5:A2049,0))),"];","")</f>
        <v xml:space="preserve">    </v>
      </c>
      <c r="B2050" t="str">
        <f t="shared" si="68"/>
        <v/>
      </c>
      <c r="C2050" s="18" t="str">
        <f>IF(AND(MOD(ROW(A2045)-1,3)=0, INDEX(artwork.xlsx!J:J,QUOTIENT(ROW(A2045)-1,3)+2)&lt;&gt;""),
     artwork.xlsx!$H$1&amp;": """ &amp;SUBSTITUTE(INDEX(artwork.xlsx!H:H,QUOTIENT(ROW(A2045)-1,3)+2)," ","") &amp;""",  " &amp;
     artwork.xlsx!$J$1&amp; ": """ &amp; INDEX(artwork.xlsx!J:J,QUOTIENT(ROW(A2045)-1,3)+2) &amp;""",  " &amp;
     artwork.xlsx!$L$1&amp; ": """ &amp; SUBSTITUTE(IF(LEFT(INDEX(artwork.xlsx!L:L,QUOTIENT(ROW(A2045)-1,3)+2),4)="http","",artwork.xlsx!$M$1) &amp; INDEX(artwork.xlsx!L:L,QUOTIENT(ROW(A2045)-1,3)+2),artwork.xlsx!$N$1,"") &amp; """,",
 IF(AND(MOD(ROW(A2045)-1,3)=1,INDEX(artwork.xlsx!J:J,QUOTIENT(ROW(A2045)-1,3)+2)&lt;&gt;""),
SUBSTITUTE(    artwork.xlsx!$K$1&amp;": '\\n" &amp;
SUBSTITUTE(SUBSTITUTE(SUBSTITUTE(SUBSTITUTE(SUBSTITUTE(INDEX(artwork.xlsx!K:K,QUOTIENT(ROW(A2045)-1,3)+2),"'","\'"),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IF(MOD(ROW(A2045)-1,3)=2,"","")))</f>
        <v>text_html: '\
&lt;div class="card-text" style="top:30px;"&gt;&lt;div style="position:relative; top:20px;"&gt;&lt;div style="line-height:16px;"&gt;\
&lt;div style="display:inline;"&gt;&lt;div style="display:inline; font-size:18px;"&gt;Recevez une carte coûtant&lt;/div&gt;&lt;/div&gt;&lt;br&gt;\
&lt;div style="display:inline;"&gt;&lt;div style="display:inline; font-size:18px;"&gt;jusqu\'à     .&lt;/div&gt;&lt;/div&gt;&lt;br&gt;\
&lt;/div&gt;&lt;/div&gt;&lt;div style="position:relative; top:30px;"&gt;&lt;div style="line-height:16px;"&gt;\
&lt;div style="display:inline;"&gt;&lt;div style="display:inline; font-size:18px;"&gt;Au début de votre prochain&lt;/div&gt;&lt;/div&gt;&lt;br&gt;\
&lt;div style="display:inline;"&gt;&lt;div style="display:inline; font-size:18px;"&gt;tour prenez ceci en main.&lt;/div&gt;&lt;/div&gt;&lt;br&gt;\
&lt;/div&gt;&lt;/div&gt;\
&lt;div class="card-text-coin-icon" style="transform:scale(0.12); top:45px; display: inline;left:160px;"&gt;\
&lt;div class="card-text-coin-text-container" style="display:inline;"&gt;\
&lt;div class="card-text-coin-text" style="color: black; display:inline; top:8px;"&gt;4&lt;/div&gt;&lt;/div&gt;&lt;/div&gt;&lt;/div&gt;'</v>
      </c>
    </row>
    <row r="2051" spans="1:3" x14ac:dyDescent="0.25">
      <c r="A2051" t="str">
        <f>IF(AND(MOD(ROW(A2046)-1,3)=0,INDEX(artwork.xlsx!G:G,QUOTIENT(ROW(A2046)-1,3)+2)&lt;&gt;""),"/* "&amp;INDEX(artwork.xlsx!G:G,QUOTIENT(ROW(A2046)-1,3)+2)&amp;" */","  ")&amp;
IF(AND(INDEX(artwork.xlsx!F:F,QUOTIENT(ROW(A2046)-1,3)+2)&lt;&gt;""),"/* "&amp;INDEX(artwork.xlsx!F:F,QUOTIENT(ROW(A2046)-1,3)+2)&amp;" */","  ")&amp;IF(AND(ISERROR(MATCH("},",B2051:B$5003,0)), ISERROR(MATCH("    ];",$A$5:A2047,0))),"];","")</f>
        <v xml:space="preserve">    </v>
      </c>
      <c r="B2051" t="str">
        <f t="shared" si="68"/>
        <v>},</v>
      </c>
      <c r="C2051" s="18" t="str">
        <f>IF(AND(MOD(ROW(A2046)-1,3)=0, INDEX(artwork.xlsx!J:J,QUOTIENT(ROW(A2046)-1,3)+2)&lt;&gt;""),
     artwork.xlsx!$H$1&amp;": """ &amp;SUBSTITUTE(INDEX(artwork.xlsx!H:H,QUOTIENT(ROW(A2046)-1,3)+2)," ","") &amp;""",  " &amp;
     artwork.xlsx!$J$1&amp; ": """ &amp; INDEX(artwork.xlsx!J:J,QUOTIENT(ROW(A2046)-1,3)+2) &amp;""",  " &amp;
     artwork.xlsx!$L$1&amp; ": """ &amp; SUBSTITUTE(IF(LEFT(INDEX(artwork.xlsx!L:L,QUOTIENT(ROW(A2046)-1,3)+2),4)="http","",artwork.xlsx!$M$1) &amp; INDEX(artwork.xlsx!L:L,QUOTIENT(ROW(A2046)-1,3)+2),artwork.xlsx!$N$1,"") &amp; """,",
 IF(AND(MOD(ROW(A2046)-1,3)=1,INDEX(artwork.xlsx!J:J,QUOTIENT(ROW(A2046)-1,3)+2)&lt;&gt;""),
SUBSTITUTE(    artwork.xlsx!$K$1&amp;": '\\n" &amp;
SUBSTITUTE(SUBSTITUTE(SUBSTITUTE(SUBSTITUTE(SUBSTITUTE(INDEX(artwork.xlsx!K:K,QUOTIENT(ROW(A2046)-1,3)+2),"'","\'"),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IF(MOD(ROW(A2046)-1,3)=2,"","")))</f>
        <v/>
      </c>
    </row>
    <row r="2052" spans="1:3" x14ac:dyDescent="0.25">
      <c r="A2052" t="str">
        <f>IF(AND(MOD(ROW(A2047)-1,3)=0,INDEX(artwork.xlsx!G:G,QUOTIENT(ROW(A2047)-1,3)+2)&lt;&gt;""),"/* "&amp;INDEX(artwork.xlsx!G:G,QUOTIENT(ROW(A2047)-1,3)+2)&amp;" */","  ")&amp;
IF(AND(INDEX(artwork.xlsx!F:F,QUOTIENT(ROW(A2047)-1,3)+2)&lt;&gt;""),"/* "&amp;INDEX(artwork.xlsx!F:F,QUOTIENT(ROW(A2047)-1,3)+2)&amp;" */","  ")&amp;IF(AND(ISERROR(MATCH("},",B2052:B$5003,0)), ISERROR(MATCH("    ];",$A$5:A2048,0))),"];","")</f>
        <v xml:space="preserve">    </v>
      </c>
      <c r="B2052" t="str">
        <f t="shared" si="68"/>
        <v>{</v>
      </c>
      <c r="C2052" s="18" t="str">
        <f>IF(AND(MOD(ROW(A2047)-1,3)=0, INDEX(artwork.xlsx!J:J,QUOTIENT(ROW(A2047)-1,3)+2)&lt;&gt;""),
     artwork.xlsx!$H$1&amp;": """ &amp;SUBSTITUTE(INDEX(artwork.xlsx!H:H,QUOTIENT(ROW(A2047)-1,3)+2)," ","") &amp;""",  " &amp;
     artwork.xlsx!$J$1&amp; ": """ &amp; INDEX(artwork.xlsx!J:J,QUOTIENT(ROW(A2047)-1,3)+2) &amp;""",  " &amp;
     artwork.xlsx!$L$1&amp; ": """ &amp; SUBSTITUTE(IF(LEFT(INDEX(artwork.xlsx!L:L,QUOTIENT(ROW(A2047)-1,3)+2),4)="http","",artwork.xlsx!$M$1) &amp; INDEX(artwork.xlsx!L:L,QUOTIENT(ROW(A2047)-1,3)+2),artwork.xlsx!$N$1,"") &amp; """,",
 IF(AND(MOD(ROW(A2047)-1,3)=1,INDEX(artwork.xlsx!J:J,QUOTIENT(ROW(A2047)-1,3)+2)&lt;&gt;""),
SUBSTITUTE(    artwork.xlsx!$K$1&amp;": '\\n" &amp;
SUBSTITUTE(SUBSTITUTE(SUBSTITUTE(SUBSTITUTE(SUBSTITUTE(INDEX(artwork.xlsx!K:K,QUOTIENT(ROW(A2047)-1,3)+2),"'","\'"),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IF(MOD(ROW(A2047)-1,3)=2,"","")))</f>
        <v>id: "sorcerer",  frenchName: "Sorcier",  artwork: "http://wiki.dominionstrategy.com/images/f/f0/SorcererArt.jpg",</v>
      </c>
    </row>
    <row r="2053" spans="1:3" ht="150" x14ac:dyDescent="0.25">
      <c r="A2053" t="str">
        <f>IF(AND(MOD(ROW(A2048)-1,3)=0,INDEX(artwork.xlsx!G:G,QUOTIENT(ROW(A2048)-1,3)+2)&lt;&gt;""),"/* "&amp;INDEX(artwork.xlsx!G:G,QUOTIENT(ROW(A2048)-1,3)+2)&amp;" */","  ")&amp;
IF(AND(INDEX(artwork.xlsx!F:F,QUOTIENT(ROW(A2048)-1,3)+2)&lt;&gt;""),"/* "&amp;INDEX(artwork.xlsx!F:F,QUOTIENT(ROW(A2048)-1,3)+2)&amp;" */","  ")&amp;IF(AND(ISERROR(MATCH("},",B2053:B$5003,0)), ISERROR(MATCH("    ];",$A$5:A2052,0))),"];","")</f>
        <v xml:space="preserve">    </v>
      </c>
      <c r="B2053" t="str">
        <f t="shared" si="68"/>
        <v/>
      </c>
      <c r="C2053" s="18" t="str">
        <f>IF(AND(MOD(ROW(A2048)-1,3)=0, INDEX(artwork.xlsx!J:J,QUOTIENT(ROW(A2048)-1,3)+2)&lt;&gt;""),
     artwork.xlsx!$H$1&amp;": """ &amp;SUBSTITUTE(INDEX(artwork.xlsx!H:H,QUOTIENT(ROW(A2048)-1,3)+2)," ","") &amp;""",  " &amp;
     artwork.xlsx!$J$1&amp; ": """ &amp; INDEX(artwork.xlsx!J:J,QUOTIENT(ROW(A2048)-1,3)+2) &amp;""",  " &amp;
     artwork.xlsx!$L$1&amp; ": """ &amp; SUBSTITUTE(IF(LEFT(INDEX(artwork.xlsx!L:L,QUOTIENT(ROW(A2048)-1,3)+2),4)="http","",artwork.xlsx!$M$1) &amp; INDEX(artwork.xlsx!L:L,QUOTIENT(ROW(A2048)-1,3)+2),artwork.xlsx!$N$1,"") &amp; """,",
 IF(AND(MOD(ROW(A2048)-1,3)=1,INDEX(artwork.xlsx!J:J,QUOTIENT(ROW(A2048)-1,3)+2)&lt;&gt;""),
SUBSTITUTE(    artwork.xlsx!$K$1&amp;": '\\n" &amp;
SUBSTITUTE(SUBSTITUTE(SUBSTITUTE(SUBSTITUTE(SUBSTITUTE(INDEX(artwork.xlsx!K:K,QUOTIENT(ROW(A2048)-1,3)+2),"'","\'"),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IF(MOD(ROW(A2048)-1,3)=2,"","")))</f>
        <v>text_html: '\
&lt;div class="card-text" style="top:10px;"&gt;&lt;div style="position:relative; top:10px;"&gt;&lt;div style="line-height:20px;"&gt;\
&lt;div style="display:inline;"&gt;&lt;div style="display:inline; font-size:22px; font-weight:bold;"&gt;+1 Carte&lt;/div&gt;&lt;/div&gt;&lt;br&gt;\
&lt;div style="display:inline;"&gt;&lt;div style="display:inline; font-size:22px; font-weight:bold;"&gt;+1 Action&lt;/div&gt;&lt;/div&gt;&lt;br&gt;\
&lt;/div&gt;&lt;/div&gt;&lt;div style="position:relative; top:20px;"&gt;&lt;div style="line-height:16px;"&gt;\
&lt;div style="display:inline;"&gt;&lt;div style="display:inline; font-size:18px;"&gt;Tous vos adversaires nomment une&lt;/div&gt;&lt;/div&gt;&lt;br&gt;\
&lt;div style="display:inline;"&gt;&lt;div style="display:inline; font-size:18px;"&gt;carte, puis dévoilent la carte du haut&lt;/div&gt;&lt;/div&gt;&lt;br&gt;\
&lt;div style="display:inline;"&gt;&lt;div style="display:inline; font-size:18px;"&gt;de leur pioche. En cas d\'erreur,&lt;/div&gt;&lt;/div&gt;&lt;br&gt;\
&lt;div style="display:inline;"&gt;&lt;div style="display:inline; font-size:18px;"&gt;ils reçoivent une Malédiction.&lt;/div&gt;&lt;/div&gt;&lt;br&gt;\
&lt;/div&gt;&lt;/div&gt;&lt;/div&gt;'</v>
      </c>
    </row>
    <row r="2054" spans="1:3" x14ac:dyDescent="0.25">
      <c r="A2054" t="str">
        <f>IF(AND(MOD(ROW(A2049)-1,3)=0,INDEX(artwork.xlsx!G:G,QUOTIENT(ROW(A2049)-1,3)+2)&lt;&gt;""),"/* "&amp;INDEX(artwork.xlsx!G:G,QUOTIENT(ROW(A2049)-1,3)+2)&amp;" */","  ")&amp;
IF(AND(INDEX(artwork.xlsx!F:F,QUOTIENT(ROW(A2049)-1,3)+2)&lt;&gt;""),"/* "&amp;INDEX(artwork.xlsx!F:F,QUOTIENT(ROW(A2049)-1,3)+2)&amp;" */","  ")&amp;IF(AND(ISERROR(MATCH("},",B2054:B$5003,0)), ISERROR(MATCH("    ];",$A$5:A2050,0))),"];","")</f>
        <v xml:space="preserve">    </v>
      </c>
      <c r="B2054" t="str">
        <f t="shared" si="68"/>
        <v>},</v>
      </c>
      <c r="C2054" s="18" t="str">
        <f>IF(AND(MOD(ROW(A2049)-1,3)=0, INDEX(artwork.xlsx!J:J,QUOTIENT(ROW(A2049)-1,3)+2)&lt;&gt;""),
     artwork.xlsx!$H$1&amp;": """ &amp;SUBSTITUTE(INDEX(artwork.xlsx!H:H,QUOTIENT(ROW(A2049)-1,3)+2)," ","") &amp;""",  " &amp;
     artwork.xlsx!$J$1&amp; ": """ &amp; INDEX(artwork.xlsx!J:J,QUOTIENT(ROW(A2049)-1,3)+2) &amp;""",  " &amp;
     artwork.xlsx!$L$1&amp; ": """ &amp; SUBSTITUTE(IF(LEFT(INDEX(artwork.xlsx!L:L,QUOTIENT(ROW(A2049)-1,3)+2),4)="http","",artwork.xlsx!$M$1) &amp; INDEX(artwork.xlsx!L:L,QUOTIENT(ROW(A2049)-1,3)+2),artwork.xlsx!$N$1,"") &amp; """,",
 IF(AND(MOD(ROW(A2049)-1,3)=1,INDEX(artwork.xlsx!J:J,QUOTIENT(ROW(A2049)-1,3)+2)&lt;&gt;""),
SUBSTITUTE(    artwork.xlsx!$K$1&amp;": '\\n" &amp;
SUBSTITUTE(SUBSTITUTE(SUBSTITUTE(SUBSTITUTE(SUBSTITUTE(INDEX(artwork.xlsx!K:K,QUOTIENT(ROW(A2049)-1,3)+2),"'","\'"),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IF(MOD(ROW(A2049)-1,3)=2,"","")))</f>
        <v/>
      </c>
    </row>
    <row r="2055" spans="1:3" x14ac:dyDescent="0.25">
      <c r="A2055" t="str">
        <f>IF(AND(MOD(ROW(A2050)-1,3)=0,INDEX(artwork.xlsx!G:G,QUOTIENT(ROW(A2050)-1,3)+2)&lt;&gt;""),"/* "&amp;INDEX(artwork.xlsx!G:G,QUOTIENT(ROW(A2050)-1,3)+2)&amp;" */","  ")&amp;
IF(AND(INDEX(artwork.xlsx!F:F,QUOTIENT(ROW(A2050)-1,3)+2)&lt;&gt;""),"/* "&amp;INDEX(artwork.xlsx!F:F,QUOTIENT(ROW(A2050)-1,3)+2)&amp;" */","  ")&amp;IF(AND(ISERROR(MATCH("},",B2055:B$5003,0)), ISERROR(MATCH("    ];",$A$5:A2051,0))),"];","")</f>
        <v xml:space="preserve">    </v>
      </c>
      <c r="B2055" t="str">
        <f t="shared" si="68"/>
        <v>{</v>
      </c>
      <c r="C2055" s="18" t="str">
        <f>IF(AND(MOD(ROW(A2050)-1,3)=0, INDEX(artwork.xlsx!J:J,QUOTIENT(ROW(A2050)-1,3)+2)&lt;&gt;""),
     artwork.xlsx!$H$1&amp;": """ &amp;SUBSTITUTE(INDEX(artwork.xlsx!H:H,QUOTIENT(ROW(A2050)-1,3)+2)," ","") &amp;""",  " &amp;
     artwork.xlsx!$J$1&amp; ": """ &amp; INDEX(artwork.xlsx!J:J,QUOTIENT(ROW(A2050)-1,3)+2) &amp;""",  " &amp;
     artwork.xlsx!$L$1&amp; ": """ &amp; SUBSTITUTE(IF(LEFT(INDEX(artwork.xlsx!L:L,QUOTIENT(ROW(A2050)-1,3)+2),4)="http","",artwork.xlsx!$M$1) &amp; INDEX(artwork.xlsx!L:L,QUOTIENT(ROW(A2050)-1,3)+2),artwork.xlsx!$N$1,"") &amp; """,",
 IF(AND(MOD(ROW(A2050)-1,3)=1,INDEX(artwork.xlsx!J:J,QUOTIENT(ROW(A2050)-1,3)+2)&lt;&gt;""),
SUBSTITUTE(    artwork.xlsx!$K$1&amp;": '\\n" &amp;
SUBSTITUTE(SUBSTITUTE(SUBSTITUTE(SUBSTITUTE(SUBSTITUTE(INDEX(artwork.xlsx!K:K,QUOTIENT(ROW(A2050)-1,3)+2),"'","\'"),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IF(MOD(ROW(A2050)-1,3)=2,"","")))</f>
        <v>id: "lich",  frenchName: "Liche",  artwork: "http://wiki.dominionstrategy.com/images/c/c7/LichArt.jpg",</v>
      </c>
    </row>
    <row r="2056" spans="1:3" ht="165" x14ac:dyDescent="0.25">
      <c r="A2056" t="str">
        <f>IF(AND(MOD(ROW(A2051)-1,3)=0,INDEX(artwork.xlsx!G:G,QUOTIENT(ROW(A2051)-1,3)+2)&lt;&gt;""),"/* "&amp;INDEX(artwork.xlsx!G:G,QUOTIENT(ROW(A2051)-1,3)+2)&amp;" */","  ")&amp;
IF(AND(INDEX(artwork.xlsx!F:F,QUOTIENT(ROW(A2051)-1,3)+2)&lt;&gt;""),"/* "&amp;INDEX(artwork.xlsx!F:F,QUOTIENT(ROW(A2051)-1,3)+2)&amp;" */","  ")&amp;IF(AND(ISERROR(MATCH("},",B2056:B$5003,0)), ISERROR(MATCH("    ];",$A$5:A2055,0))),"];","")</f>
        <v xml:space="preserve">    </v>
      </c>
      <c r="B2056" t="str">
        <f t="shared" si="68"/>
        <v/>
      </c>
      <c r="C2056" s="18" t="str">
        <f>IF(AND(MOD(ROW(A2051)-1,3)=0, INDEX(artwork.xlsx!J:J,QUOTIENT(ROW(A2051)-1,3)+2)&lt;&gt;""),
     artwork.xlsx!$H$1&amp;": """ &amp;SUBSTITUTE(INDEX(artwork.xlsx!H:H,QUOTIENT(ROW(A2051)-1,3)+2)," ","") &amp;""",  " &amp;
     artwork.xlsx!$J$1&amp; ": """ &amp; INDEX(artwork.xlsx!J:J,QUOTIENT(ROW(A2051)-1,3)+2) &amp;""",  " &amp;
     artwork.xlsx!$L$1&amp; ": """ &amp; SUBSTITUTE(IF(LEFT(INDEX(artwork.xlsx!L:L,QUOTIENT(ROW(A2051)-1,3)+2),4)="http","",artwork.xlsx!$M$1) &amp; INDEX(artwork.xlsx!L:L,QUOTIENT(ROW(A2051)-1,3)+2),artwork.xlsx!$N$1,"") &amp; """,",
 IF(AND(MOD(ROW(A2051)-1,3)=1,INDEX(artwork.xlsx!J:J,QUOTIENT(ROW(A2051)-1,3)+2)&lt;&gt;""),
SUBSTITUTE(    artwork.xlsx!$K$1&amp;": '\\n" &amp;
SUBSTITUTE(SUBSTITUTE(SUBSTITUTE(SUBSTITUTE(SUBSTITUTE(INDEX(artwork.xlsx!K:K,QUOTIENT(ROW(A2051)-1,3)+2),"'","\'"),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IF(MOD(ROW(A2051)-1,3)=2,"","")))</f>
        <v>text_html: '\
&lt;div class="card-text" style="top: 5px;"&gt;&lt;div style="position:relative; top:10px;"&gt;&lt;div style="line-height:20px;"&gt;\
&lt;div style="display:inline;"&gt;&lt;div style="display:inline; font-size:22px; font-weight:bold;"&gt;+6 Cartes&lt;/div&gt;&lt;/div&gt;&lt;br&gt;\
&lt;div style="display:inline;"&gt;&lt;div style="display:inline; font-size:22px; font-weight:bold;"&gt;+2 Actions&lt;/div&gt;&lt;/div&gt;&lt;br&gt;\
&lt;/div&gt;&lt;/div&gt;&lt;div style="position:relative; top:15px;"&gt;&lt;div style="line-height:16px;"&gt;\
&lt;div style="display:inline;"&gt;&lt;div style="display:inline; font-size:18px;"&gt;Sautez un tour.&lt;/div&gt;&lt;/div&gt;&lt;br&gt;\
&lt;/div&gt;&lt;/div&gt;&lt;div class="horizontal-line" style="width:200px; height:3px; margin-top:25px;"&gt;&lt;/div&gt;&lt;div style="position:relative; top:1px;"&gt;&lt;div style="line-height:16px;"&gt;\
&lt;div style="display:inline;"&gt;&lt;div style="display:inline; font-size:18px;"&gt;Quand vous écartez cette carte,&lt;/div&gt;&lt;/div&gt;&lt;br&gt;\
&lt;div style="display:inline;"&gt;&lt;div style="display:inline; font-size:18px;"&gt;défaussez-la et recevez&lt;/div&gt;&lt;/div&gt;&lt;br&gt;\
&lt;div style="display:inline;"&gt;&lt;div style="display:inline; font-size:18px;"&gt;une carte moins cher du Rebut.&lt;/div&gt;&lt;/div&gt;&lt;br&gt;\
&lt;/div&gt;&lt;/div&gt;&lt;/div&gt;'</v>
      </c>
    </row>
    <row r="2057" spans="1:3" x14ac:dyDescent="0.25">
      <c r="A2057" t="str">
        <f>IF(AND(MOD(ROW(A2052)-1,3)=0,INDEX(artwork.xlsx!G:G,QUOTIENT(ROW(A2052)-1,3)+2)&lt;&gt;""),"/* "&amp;INDEX(artwork.xlsx!G:G,QUOTIENT(ROW(A2052)-1,3)+2)&amp;" */","  ")&amp;
IF(AND(INDEX(artwork.xlsx!F:F,QUOTIENT(ROW(A2052)-1,3)+2)&lt;&gt;""),"/* "&amp;INDEX(artwork.xlsx!F:F,QUOTIENT(ROW(A2052)-1,3)+2)&amp;" */","  ")&amp;IF(AND(ISERROR(MATCH("},",B2057:B$5003,0)), ISERROR(MATCH("    ];",$A$5:A2053,0))),"];","")</f>
        <v xml:space="preserve">    </v>
      </c>
      <c r="B2057" t="str">
        <f t="shared" si="68"/>
        <v>},</v>
      </c>
      <c r="C2057" s="18" t="str">
        <f>IF(AND(MOD(ROW(A2052)-1,3)=0, INDEX(artwork.xlsx!J:J,QUOTIENT(ROW(A2052)-1,3)+2)&lt;&gt;""),
     artwork.xlsx!$H$1&amp;": """ &amp;SUBSTITUTE(INDEX(artwork.xlsx!H:H,QUOTIENT(ROW(A2052)-1,3)+2)," ","") &amp;""",  " &amp;
     artwork.xlsx!$J$1&amp; ": """ &amp; INDEX(artwork.xlsx!J:J,QUOTIENT(ROW(A2052)-1,3)+2) &amp;""",  " &amp;
     artwork.xlsx!$L$1&amp; ": """ &amp; SUBSTITUTE(IF(LEFT(INDEX(artwork.xlsx!L:L,QUOTIENT(ROW(A2052)-1,3)+2),4)="http","",artwork.xlsx!$M$1) &amp; INDEX(artwork.xlsx!L:L,QUOTIENT(ROW(A2052)-1,3)+2),artwork.xlsx!$N$1,"") &amp; """,",
 IF(AND(MOD(ROW(A2052)-1,3)=1,INDEX(artwork.xlsx!J:J,QUOTIENT(ROW(A2052)-1,3)+2)&lt;&gt;""),
SUBSTITUTE(    artwork.xlsx!$K$1&amp;": '\\n" &amp;
SUBSTITUTE(SUBSTITUTE(SUBSTITUTE(SUBSTITUTE(SUBSTITUTE(INDEX(artwork.xlsx!K:K,QUOTIENT(ROW(A2052)-1,3)+2),"'","\'"),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IF(MOD(ROW(A2052)-1,3)=2,"","")))</f>
        <v/>
      </c>
    </row>
    <row r="2058" spans="1:3" x14ac:dyDescent="0.25">
      <c r="A2058" t="str">
        <f>IF(AND(MOD(ROW(A2053)-1,3)=0,INDEX(artwork.xlsx!G:G,QUOTIENT(ROW(A2053)-1,3)+2)&lt;&gt;""),"/* "&amp;INDEX(artwork.xlsx!G:G,QUOTIENT(ROW(A2053)-1,3)+2)&amp;" */","  ")&amp;
IF(AND(INDEX(artwork.xlsx!F:F,QUOTIENT(ROW(A2053)-1,3)+2)&lt;&gt;""),"/* "&amp;INDEX(artwork.xlsx!F:F,QUOTIENT(ROW(A2053)-1,3)+2)&amp;" */","  ")&amp;IF(AND(ISERROR(MATCH("},",B2058:B$5003,0)), ISERROR(MATCH("    ];",$A$5:A2054,0))),"];","")</f>
        <v xml:space="preserve">    </v>
      </c>
      <c r="B2058" t="str">
        <f t="shared" si="68"/>
        <v>{</v>
      </c>
      <c r="C2058" s="18" t="str">
        <f>IF(AND(MOD(ROW(A2053)-1,3)=0, INDEX(artwork.xlsx!J:J,QUOTIENT(ROW(A2053)-1,3)+2)&lt;&gt;""),
     artwork.xlsx!$H$1&amp;": """ &amp;SUBSTITUTE(INDEX(artwork.xlsx!H:H,QUOTIENT(ROW(A2053)-1,3)+2)," ","") &amp;""",  " &amp;
     artwork.xlsx!$J$1&amp; ": """ &amp; INDEX(artwork.xlsx!J:J,QUOTIENT(ROW(A2053)-1,3)+2) &amp;""",  " &amp;
     artwork.xlsx!$L$1&amp; ": """ &amp; SUBSTITUTE(IF(LEFT(INDEX(artwork.xlsx!L:L,QUOTIENT(ROW(A2053)-1,3)+2),4)="http","",artwork.xlsx!$M$1) &amp; INDEX(artwork.xlsx!L:L,QUOTIENT(ROW(A2053)-1,3)+2),artwork.xlsx!$N$1,"") &amp; """,",
 IF(AND(MOD(ROW(A2053)-1,3)=1,INDEX(artwork.xlsx!J:J,QUOTIENT(ROW(A2053)-1,3)+2)&lt;&gt;""),
SUBSTITUTE(    artwork.xlsx!$K$1&amp;": '\\n" &amp;
SUBSTITUTE(SUBSTITUTE(SUBSTITUTE(SUBSTITUTE(SUBSTITUTE(INDEX(artwork.xlsx!K:K,QUOTIENT(ROW(A2053)-1,3)+2),"'","\'"),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IF(MOD(ROW(A2053)-1,3)=2,"","")))</f>
        <v>id: "broker",  frenchName: "Courtier",  artwork: "http://wiki.dominionstrategy.com/images/7/7f/BrokerArt.jpg",</v>
      </c>
    </row>
    <row r="2059" spans="1:3" ht="375" x14ac:dyDescent="0.25">
      <c r="A2059" t="str">
        <f>IF(AND(MOD(ROW(A2054)-1,3)=0,INDEX(artwork.xlsx!G:G,QUOTIENT(ROW(A2054)-1,3)+2)&lt;&gt;""),"/* "&amp;INDEX(artwork.xlsx!G:G,QUOTIENT(ROW(A2054)-1,3)+2)&amp;" */","  ")&amp;
IF(AND(INDEX(artwork.xlsx!F:F,QUOTIENT(ROW(A2054)-1,3)+2)&lt;&gt;""),"/* "&amp;INDEX(artwork.xlsx!F:F,QUOTIENT(ROW(A2054)-1,3)+2)&amp;" */","  ")&amp;IF(AND(ISERROR(MATCH("},",B2059:B$5003,0)), ISERROR(MATCH("    ];",$A$5:A2058,0))),"];","")</f>
        <v xml:space="preserve">    </v>
      </c>
      <c r="B2059" t="str">
        <f t="shared" si="68"/>
        <v/>
      </c>
      <c r="C2059" s="18" t="str">
        <f>IF(AND(MOD(ROW(A2054)-1,3)=0, INDEX(artwork.xlsx!J:J,QUOTIENT(ROW(A2054)-1,3)+2)&lt;&gt;""),
     artwork.xlsx!$H$1&amp;": """ &amp;SUBSTITUTE(INDEX(artwork.xlsx!H:H,QUOTIENT(ROW(A2054)-1,3)+2)," ","") &amp;""",  " &amp;
     artwork.xlsx!$J$1&amp; ": """ &amp; INDEX(artwork.xlsx!J:J,QUOTIENT(ROW(A2054)-1,3)+2) &amp;""",  " &amp;
     artwork.xlsx!$L$1&amp; ": """ &amp; SUBSTITUTE(IF(LEFT(INDEX(artwork.xlsx!L:L,QUOTIENT(ROW(A2054)-1,3)+2),4)="http","",artwork.xlsx!$M$1) &amp; INDEX(artwork.xlsx!L:L,QUOTIENT(ROW(A2054)-1,3)+2),artwork.xlsx!$N$1,"") &amp; """,",
 IF(AND(MOD(ROW(A2054)-1,3)=1,INDEX(artwork.xlsx!J:J,QUOTIENT(ROW(A2054)-1,3)+2)&lt;&gt;""),
SUBSTITUTE(    artwork.xlsx!$K$1&amp;": '\\n" &amp;
SUBSTITUTE(SUBSTITUTE(SUBSTITUTE(SUBSTITUTE(SUBSTITUTE(INDEX(artwork.xlsx!K:K,QUOTIENT(ROW(A2054)-1,3)+2),"'","\'"),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IF(MOD(ROW(A2054)-1,3)=2,"","")))</f>
        <v>text_html: '\
&lt;div class="card-text" style="top:15px;"&gt;&lt;div style="position:relative; top:15px;"&gt;&lt;div style="line-height:16px;"&gt;\
&lt;div style="display:inline;"&gt;&lt;div style="display:inline; font-size:18px;"&gt;Écartez une carte de votre main.&lt;/div&gt;&lt;/div&gt;&lt;br&gt;\
&lt;div style="display:inline;"&gt;&lt;div style="display:inline; font-size:18px;"&gt;Choisissez une option : &lt;/div&gt;&lt;/div&gt;&lt;br&gt;\
&lt;/div&gt;&lt;/div&gt;&lt;div style="position:relative; top:18px;"&gt;&lt;div style="line-height:16px;"&gt;\
&lt;div style="display:inline;"&gt;&lt;div style="display:inline; font-size:18px;"&gt;&lt;div style="display:inline; font-weight:bold;"&gt;+1 Carte&lt;/div&gt; par      de son coût ;&lt;/div&gt;&lt;/div&gt;&lt;br&gt;\
&lt;div style="display:inline;"&gt;&lt;div style="display:inline; font-size:18px;"&gt; ou &lt;div style="display:inline; font-weight:bold;"&gt;+1 Action&lt;/div&gt; par      de son coût ;&lt;/div&gt;&lt;/div&gt;&lt;br&gt;\
&lt;div style="display:inline;"&gt;&lt;div style="display:inline; font-size:18px;"&gt; ou &lt;div style="display:inline; font-weight:bold;"&gt;+     &lt;/div&gt; par      de son coût ;&lt;/div&gt;&lt;/div&gt;&lt;br&gt;\
&lt;div style="display:inline;"&gt;&lt;div style="display:inline; font-size:18px;"&gt; ou &lt;div style="display:inline; font-weight:bold;"&gt;+1 Faveur&lt;/div&gt; par      de son coût.&lt;/div&gt;&lt;/div&gt;&lt;br&gt;\
&lt;/div&gt;&lt;/div&gt;\
&lt;div class="card-text-coin-icon" style="transform:scale(0.13); top:63px; display: inline; left:136px;"&gt;\
&lt;div class="card-text-coin-text-container" style="display:inline;"&gt;\
&lt;div class="card-text-coin-text" style="color: black; display:inline; top:8px;"&gt;1&lt;/div&gt;&lt;/div&gt;&lt;/div&gt;\
&lt;div class="card-text-coin-icon" style="transform:scale(0.13); top:83px; display: inline; left:152px;"&gt;\
&lt;div class="card-text-coin-text-container" style="display:inline;"&gt;\
&lt;div class="card-text-coin-text" style="color: black; display:inline; top:8px;"&gt;1&lt;/div&gt;&lt;/div&gt;&lt;/div&gt;\
&lt;div class="card-text-coin-icon" style="transform:scale(0.13); top:103px; display: inline; left:82px;"&gt;\
&lt;div class="card-text-coin-text-container" style="display:inline;"&gt;\
&lt;div class="card-text-coin-text" style="color: black; display:inline; top:8px;"&gt;1&lt;/div&gt;&lt;/div&gt;&lt;/div&gt;\
&lt;div class="card-text-coin-icon" style="transform:scale(0.13); top:103px; display: inline; left:131px;"&gt;\
&lt;div class="card-text-coin-text-container" style="display:inline;"&gt;\
&lt;div class="card-text-coin-text" style="color: black; display:inline; top:8px;"&gt;1&lt;/div&gt;&lt;/div&gt;&lt;/div&gt;\
&lt;div class="card-text-coin-icon" style="transform:scale(0.13); top:123px; display: inline; left:157px;"&gt;\
&lt;div class="card-text-coin-text-container" style="display:inline;"&gt;\
&lt;div class="card-text-coin-text" style="color: black; display:inline; top:8px;"&gt;1&lt;/div&gt;&lt;/div&gt;&lt;/div&gt;&lt;/div&gt;'</v>
      </c>
    </row>
    <row r="2060" spans="1:3" x14ac:dyDescent="0.25">
      <c r="A2060" t="str">
        <f>IF(AND(MOD(ROW(A2055)-1,3)=0,INDEX(artwork.xlsx!G:G,QUOTIENT(ROW(A2055)-1,3)+2)&lt;&gt;""),"/* "&amp;INDEX(artwork.xlsx!G:G,QUOTIENT(ROW(A2055)-1,3)+2)&amp;" */","  ")&amp;
IF(AND(INDEX(artwork.xlsx!F:F,QUOTIENT(ROW(A2055)-1,3)+2)&lt;&gt;""),"/* "&amp;INDEX(artwork.xlsx!F:F,QUOTIENT(ROW(A2055)-1,3)+2)&amp;" */","  ")&amp;IF(AND(ISERROR(MATCH("},",B2060:B$5003,0)), ISERROR(MATCH("    ];",$A$5:A2056,0))),"];","")</f>
        <v xml:space="preserve">    </v>
      </c>
      <c r="B2060" t="str">
        <f t="shared" si="68"/>
        <v>},</v>
      </c>
      <c r="C2060" s="18" t="str">
        <f>IF(AND(MOD(ROW(A2055)-1,3)=0, INDEX(artwork.xlsx!J:J,QUOTIENT(ROW(A2055)-1,3)+2)&lt;&gt;""),
     artwork.xlsx!$H$1&amp;": """ &amp;SUBSTITUTE(INDEX(artwork.xlsx!H:H,QUOTIENT(ROW(A2055)-1,3)+2)," ","") &amp;""",  " &amp;
     artwork.xlsx!$J$1&amp; ": """ &amp; INDEX(artwork.xlsx!J:J,QUOTIENT(ROW(A2055)-1,3)+2) &amp;""",  " &amp;
     artwork.xlsx!$L$1&amp; ": """ &amp; SUBSTITUTE(IF(LEFT(INDEX(artwork.xlsx!L:L,QUOTIENT(ROW(A2055)-1,3)+2),4)="http","",artwork.xlsx!$M$1) &amp; INDEX(artwork.xlsx!L:L,QUOTIENT(ROW(A2055)-1,3)+2),artwork.xlsx!$N$1,"") &amp; """,",
 IF(AND(MOD(ROW(A2055)-1,3)=1,INDEX(artwork.xlsx!J:J,QUOTIENT(ROW(A2055)-1,3)+2)&lt;&gt;""),
SUBSTITUTE(    artwork.xlsx!$K$1&amp;": '\\n" &amp;
SUBSTITUTE(SUBSTITUTE(SUBSTITUTE(SUBSTITUTE(SUBSTITUTE(INDEX(artwork.xlsx!K:K,QUOTIENT(ROW(A2055)-1,3)+2),"'","\'"),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IF(MOD(ROW(A2055)-1,3)=2,"","")))</f>
        <v/>
      </c>
    </row>
    <row r="2061" spans="1:3" x14ac:dyDescent="0.25">
      <c r="A2061" t="str">
        <f>IF(AND(MOD(ROW(A2056)-1,3)=0,INDEX(artwork.xlsx!G:G,QUOTIENT(ROW(A2056)-1,3)+2)&lt;&gt;""),"/* "&amp;INDEX(artwork.xlsx!G:G,QUOTIENT(ROW(A2056)-1,3)+2)&amp;" */","  ")&amp;
IF(AND(INDEX(artwork.xlsx!F:F,QUOTIENT(ROW(A2056)-1,3)+2)&lt;&gt;""),"/* "&amp;INDEX(artwork.xlsx!F:F,QUOTIENT(ROW(A2056)-1,3)+2)&amp;" */","  ")&amp;IF(AND(ISERROR(MATCH("},",B2061:B$5003,0)), ISERROR(MATCH("    ];",$A$5:A2057,0))),"];","")</f>
        <v xml:space="preserve">    </v>
      </c>
      <c r="B2061" t="str">
        <f t="shared" si="68"/>
        <v>{</v>
      </c>
      <c r="C2061" s="18" t="str">
        <f>IF(AND(MOD(ROW(A2056)-1,3)=0, INDEX(artwork.xlsx!J:J,QUOTIENT(ROW(A2056)-1,3)+2)&lt;&gt;""),
     artwork.xlsx!$H$1&amp;": """ &amp;SUBSTITUTE(INDEX(artwork.xlsx!H:H,QUOTIENT(ROW(A2056)-1,3)+2)," ","") &amp;""",  " &amp;
     artwork.xlsx!$J$1&amp; ": """ &amp; INDEX(artwork.xlsx!J:J,QUOTIENT(ROW(A2056)-1,3)+2) &amp;""",  " &amp;
     artwork.xlsx!$L$1&amp; ": """ &amp; SUBSTITUTE(IF(LEFT(INDEX(artwork.xlsx!L:L,QUOTIENT(ROW(A2056)-1,3)+2),4)="http","",artwork.xlsx!$M$1) &amp; INDEX(artwork.xlsx!L:L,QUOTIENT(ROW(A2056)-1,3)+2),artwork.xlsx!$N$1,"") &amp; """,",
 IF(AND(MOD(ROW(A2056)-1,3)=1,INDEX(artwork.xlsx!J:J,QUOTIENT(ROW(A2056)-1,3)+2)&lt;&gt;""),
SUBSTITUTE(    artwork.xlsx!$K$1&amp;": '\\n" &amp;
SUBSTITUTE(SUBSTITUTE(SUBSTITUTE(SUBSTITUTE(SUBSTITUTE(INDEX(artwork.xlsx!K:K,QUOTIENT(ROW(A2056)-1,3)+2),"'","\'"),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IF(MOD(ROW(A2056)-1,3)=2,"","")))</f>
        <v>id: "carpenter",  frenchName: "Charpentière",  artwork: "http://wiki.dominionstrategy.com/images/5/55/CarpenterArt.jpg",</v>
      </c>
    </row>
    <row r="2062" spans="1:3" ht="225" x14ac:dyDescent="0.25">
      <c r="A2062" t="str">
        <f>IF(AND(MOD(ROW(A2057)-1,3)=0,INDEX(artwork.xlsx!G:G,QUOTIENT(ROW(A2057)-1,3)+2)&lt;&gt;""),"/* "&amp;INDEX(artwork.xlsx!G:G,QUOTIENT(ROW(A2057)-1,3)+2)&amp;" */","  ")&amp;
IF(AND(INDEX(artwork.xlsx!F:F,QUOTIENT(ROW(A2057)-1,3)+2)&lt;&gt;""),"/* "&amp;INDEX(artwork.xlsx!F:F,QUOTIENT(ROW(A2057)-1,3)+2)&amp;" */","  ")&amp;IF(AND(ISERROR(MATCH("},",B2062:B$5003,0)), ISERROR(MATCH("    ];",$A$5:A2061,0))),"];","")</f>
        <v xml:space="preserve">    </v>
      </c>
      <c r="B2062" t="str">
        <f t="shared" si="68"/>
        <v/>
      </c>
      <c r="C2062" s="18" t="str">
        <f>IF(AND(MOD(ROW(A2057)-1,3)=0, INDEX(artwork.xlsx!J:J,QUOTIENT(ROW(A2057)-1,3)+2)&lt;&gt;""),
     artwork.xlsx!$H$1&amp;": """ &amp;SUBSTITUTE(INDEX(artwork.xlsx!H:H,QUOTIENT(ROW(A2057)-1,3)+2)," ","") &amp;""",  " &amp;
     artwork.xlsx!$J$1&amp; ": """ &amp; INDEX(artwork.xlsx!J:J,QUOTIENT(ROW(A2057)-1,3)+2) &amp;""",  " &amp;
     artwork.xlsx!$L$1&amp; ": """ &amp; SUBSTITUTE(IF(LEFT(INDEX(artwork.xlsx!L:L,QUOTIENT(ROW(A2057)-1,3)+2),4)="http","",artwork.xlsx!$M$1) &amp; INDEX(artwork.xlsx!L:L,QUOTIENT(ROW(A2057)-1,3)+2),artwork.xlsx!$N$1,"") &amp; """,",
 IF(AND(MOD(ROW(A2057)-1,3)=1,INDEX(artwork.xlsx!J:J,QUOTIENT(ROW(A2057)-1,3)+2)&lt;&gt;""),
SUBSTITUTE(    artwork.xlsx!$K$1&amp;": '\\n" &amp;
SUBSTITUTE(SUBSTITUTE(SUBSTITUTE(SUBSTITUTE(SUBSTITUTE(INDEX(artwork.xlsx!K:K,QUOTIENT(ROW(A2057)-1,3)+2),"'","\'"),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IF(MOD(ROW(A2057)-1,3)=2,"","")))</f>
        <v>text_html: '\
&lt;div class="card-text" style="top:15px;"&gt;&lt;div style="position:relative; top:10px;"&gt;&lt;div style="line-height:16px;"&gt;\
&lt;div style="display:inline;"&gt;&lt;div style="display:inline; font-size:18px;"&gt;Si aucune pile de la Réserve&lt;/div&gt;&lt;/div&gt;&lt;br&gt;\
&lt;div style="display:inline;"&gt;&lt;div style="display:inline; font-size:18px;"&gt;n\'est vide, &lt;div style="display:inline; font-weight:bold;"&gt;+1 Action&lt;/div&gt; et recevez&lt;/div&gt;&lt;/div&gt;&lt;br&gt;\
&lt;div style="display:inline;"&gt;&lt;div style="display:inline; font-size:18px;"&gt;une carte coûtant jusqu\'à     .&lt;/div&gt;&lt;/div&gt;&lt;br&gt;\
&lt;/div&gt;&lt;/div&gt;&lt;div style="position:relative; top:15px;"&gt;&lt;div style="line-height:16px;"&gt;\
&lt;div style="display:inline;"&gt;&lt;div style="display:inline; font-size:18px;"&gt;Sinon, écartez une carte de&lt;/div&gt;&lt;/div&gt;&lt;br&gt;\
&lt;div style="display:inline;"&gt;&lt;div style="display:inline; font-size:18px;"&gt;votre main et recevez une carte&lt;/div&gt;&lt;/div&gt;&lt;br&gt;\
&lt;div style="display:inline;"&gt;&lt;div style="display:inline; font-size:18px;"&gt;coûtant jusqu\'à      de plus.&lt;/div&gt;&lt;/div&gt;&lt;br&gt; &lt;/div&gt;&lt;/div&gt;\
&lt;div class="card-text-coin-icon" style="transform:scale(0.15); top:53px; display: inline;left:220px;"&gt;\
&lt;div class="card-text-coin-text-container" style="display:inline;"&gt;\
&lt;div class="card-text-coin-text" style="color: black; display:inline; top:8px;"&gt;4&lt;/div&gt;&lt;/div&gt;&lt;/div&gt;\
&lt;div class="card-text-coin-icon" style="transform:scale(0.15); top:119px; display: inline;left:159px;"&gt;\
&lt;div class="card-text-coin-text-container" style="display:inline;"&gt;\
&lt;div class="card-text-coin-text" style="color: black; display:inline; top:8px;"&gt;2&lt;/div&gt;&lt;/div&gt;&lt;/div&gt;&lt;/div&gt;'</v>
      </c>
    </row>
    <row r="2063" spans="1:3" x14ac:dyDescent="0.25">
      <c r="A2063" t="str">
        <f>IF(AND(MOD(ROW(A2058)-1,3)=0,INDEX(artwork.xlsx!G:G,QUOTIENT(ROW(A2058)-1,3)+2)&lt;&gt;""),"/* "&amp;INDEX(artwork.xlsx!G:G,QUOTIENT(ROW(A2058)-1,3)+2)&amp;" */","  ")&amp;
IF(AND(INDEX(artwork.xlsx!F:F,QUOTIENT(ROW(A2058)-1,3)+2)&lt;&gt;""),"/* "&amp;INDEX(artwork.xlsx!F:F,QUOTIENT(ROW(A2058)-1,3)+2)&amp;" */","  ")&amp;IF(AND(ISERROR(MATCH("},",B2063:B$5003,0)), ISERROR(MATCH("    ];",$A$5:A2059,0))),"];","")</f>
        <v xml:space="preserve">    </v>
      </c>
      <c r="B2063" t="str">
        <f t="shared" ref="B2063:B2126" si="69">IF(AND(C2062&lt;&gt;"",MOD(ROW(A2061)-1,3)=2),"},","")&amp;IF(AND(C2063&lt;&gt;"",MOD(ROW(A2058)-1,3)=0),"{","")</f>
        <v>},</v>
      </c>
      <c r="C2063" s="18" t="str">
        <f>IF(AND(MOD(ROW(A2058)-1,3)=0, INDEX(artwork.xlsx!J:J,QUOTIENT(ROW(A2058)-1,3)+2)&lt;&gt;""),
     artwork.xlsx!$H$1&amp;": """ &amp;SUBSTITUTE(INDEX(artwork.xlsx!H:H,QUOTIENT(ROW(A2058)-1,3)+2)," ","") &amp;""",  " &amp;
     artwork.xlsx!$J$1&amp; ": """ &amp; INDEX(artwork.xlsx!J:J,QUOTIENT(ROW(A2058)-1,3)+2) &amp;""",  " &amp;
     artwork.xlsx!$L$1&amp; ": """ &amp; SUBSTITUTE(IF(LEFT(INDEX(artwork.xlsx!L:L,QUOTIENT(ROW(A2058)-1,3)+2),4)="http","",artwork.xlsx!$M$1) &amp; INDEX(artwork.xlsx!L:L,QUOTIENT(ROW(A2058)-1,3)+2),artwork.xlsx!$N$1,"") &amp; """,",
 IF(AND(MOD(ROW(A2058)-1,3)=1,INDEX(artwork.xlsx!J:J,QUOTIENT(ROW(A2058)-1,3)+2)&lt;&gt;""),
SUBSTITUTE(    artwork.xlsx!$K$1&amp;": '\\n" &amp;
SUBSTITUTE(SUBSTITUTE(SUBSTITUTE(SUBSTITUTE(SUBSTITUTE(INDEX(artwork.xlsx!K:K,QUOTIENT(ROW(A2058)-1,3)+2),"'","\'"),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IF(MOD(ROW(A2058)-1,3)=2,"","")))</f>
        <v/>
      </c>
    </row>
    <row r="2064" spans="1:3" x14ac:dyDescent="0.25">
      <c r="A2064" t="str">
        <f>IF(AND(MOD(ROW(A2059)-1,3)=0,INDEX(artwork.xlsx!G:G,QUOTIENT(ROW(A2059)-1,3)+2)&lt;&gt;""),"/* "&amp;INDEX(artwork.xlsx!G:G,QUOTIENT(ROW(A2059)-1,3)+2)&amp;" */","  ")&amp;
IF(AND(INDEX(artwork.xlsx!F:F,QUOTIENT(ROW(A2059)-1,3)+2)&lt;&gt;""),"/* "&amp;INDEX(artwork.xlsx!F:F,QUOTIENT(ROW(A2059)-1,3)+2)&amp;" */","  ")&amp;IF(AND(ISERROR(MATCH("},",B2064:B$5003,0)), ISERROR(MATCH("    ];",$A$5:A2060,0))),"];","")</f>
        <v xml:space="preserve">    </v>
      </c>
      <c r="B2064" t="str">
        <f t="shared" si="69"/>
        <v>{</v>
      </c>
      <c r="C2064" s="18" t="str">
        <f>IF(AND(MOD(ROW(A2059)-1,3)=0, INDEX(artwork.xlsx!J:J,QUOTIENT(ROW(A2059)-1,3)+2)&lt;&gt;""),
     artwork.xlsx!$H$1&amp;": """ &amp;SUBSTITUTE(INDEX(artwork.xlsx!H:H,QUOTIENT(ROW(A2059)-1,3)+2)," ","") &amp;""",  " &amp;
     artwork.xlsx!$J$1&amp; ": """ &amp; INDEX(artwork.xlsx!J:J,QUOTIENT(ROW(A2059)-1,3)+2) &amp;""",  " &amp;
     artwork.xlsx!$L$1&amp; ": """ &amp; SUBSTITUTE(IF(LEFT(INDEX(artwork.xlsx!L:L,QUOTIENT(ROW(A2059)-1,3)+2),4)="http","",artwork.xlsx!$M$1) &amp; INDEX(artwork.xlsx!L:L,QUOTIENT(ROW(A2059)-1,3)+2),artwork.xlsx!$N$1,"") &amp; """,",
 IF(AND(MOD(ROW(A2059)-1,3)=1,INDEX(artwork.xlsx!J:J,QUOTIENT(ROW(A2059)-1,3)+2)&lt;&gt;""),
SUBSTITUTE(    artwork.xlsx!$K$1&amp;": '\\n" &amp;
SUBSTITUTE(SUBSTITUTE(SUBSTITUTE(SUBSTITUTE(SUBSTITUTE(INDEX(artwork.xlsx!K:K,QUOTIENT(ROW(A2059)-1,3)+2),"'","\'"),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IF(MOD(ROW(A2059)-1,3)=2,"","")))</f>
        <v>id: "courier",  frenchName: "Courrier Rapide",  artwork: "http://wiki.dominionstrategy.com/images/4/48/CourierArt.jpg",</v>
      </c>
    </row>
    <row r="2065" spans="1:3" ht="180" x14ac:dyDescent="0.25">
      <c r="A2065" t="str">
        <f>IF(AND(MOD(ROW(A2060)-1,3)=0,INDEX(artwork.xlsx!G:G,QUOTIENT(ROW(A2060)-1,3)+2)&lt;&gt;""),"/* "&amp;INDEX(artwork.xlsx!G:G,QUOTIENT(ROW(A2060)-1,3)+2)&amp;" */","  ")&amp;
IF(AND(INDEX(artwork.xlsx!F:F,QUOTIENT(ROW(A2060)-1,3)+2)&lt;&gt;""),"/* "&amp;INDEX(artwork.xlsx!F:F,QUOTIENT(ROW(A2060)-1,3)+2)&amp;" */","  ")&amp;IF(AND(ISERROR(MATCH("},",B2065:B$5003,0)), ISERROR(MATCH("    ];",$A$5:A2064,0))),"];","")</f>
        <v xml:space="preserve">    </v>
      </c>
      <c r="B2065" t="str">
        <f t="shared" si="69"/>
        <v/>
      </c>
      <c r="C2065" s="18" t="str">
        <f>IF(AND(MOD(ROW(A2060)-1,3)=0, INDEX(artwork.xlsx!J:J,QUOTIENT(ROW(A2060)-1,3)+2)&lt;&gt;""),
     artwork.xlsx!$H$1&amp;": """ &amp;SUBSTITUTE(INDEX(artwork.xlsx!H:H,QUOTIENT(ROW(A2060)-1,3)+2)," ","") &amp;""",  " &amp;
     artwork.xlsx!$J$1&amp; ": """ &amp; INDEX(artwork.xlsx!J:J,QUOTIENT(ROW(A2060)-1,3)+2) &amp;""",  " &amp;
     artwork.xlsx!$L$1&amp; ": """ &amp; SUBSTITUTE(IF(LEFT(INDEX(artwork.xlsx!L:L,QUOTIENT(ROW(A2060)-1,3)+2),4)="http","",artwork.xlsx!$M$1) &amp; INDEX(artwork.xlsx!L:L,QUOTIENT(ROW(A2060)-1,3)+2),artwork.xlsx!$N$1,"") &amp; """,",
 IF(AND(MOD(ROW(A2060)-1,3)=1,INDEX(artwork.xlsx!J:J,QUOTIENT(ROW(A2060)-1,3)+2)&lt;&gt;""),
SUBSTITUTE(    artwork.xlsx!$K$1&amp;": '\\n" &amp;
SUBSTITUTE(SUBSTITUTE(SUBSTITUTE(SUBSTITUTE(SUBSTITUTE(INDEX(artwork.xlsx!K:K,QUOTIENT(ROW(A2060)-1,3)+2),"'","\'"),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IF(MOD(ROW(A2060)-1,3)=2,"","")))</f>
        <v>text_html: '\
&lt;div class="card-text" style="top:10px;"&gt;&lt;div style="position:relative; top:10px;"&gt;&lt;div style="line-height:20px;"&gt;\
&lt;div style="display:inline;"&gt;&lt;div style="display:inline; font-size:22px; font-weight:bold;"&gt;+    &lt;/div&gt;&lt;/div&gt;&lt;br&gt;\
&lt;/div&gt;&lt;/div&gt;&lt;div style="position:relative; top:15px;"&gt;&lt;div style="line-height:16px;"&gt;\
&lt;div style="display:inline;"&gt;&lt;div style="display:inline; font-size:18px;"&gt;Défaussez la carte du haut&lt;/div&gt;&lt;/div&gt;&lt;br&gt;\
&lt;div style="display:inline;"&gt;&lt;div style="display:inline; font-size:18px;"&gt;de votre pioche. Consultez&lt;/div&gt;&lt;/div&gt;&lt;br&gt;\
&lt;div style="display:inline;"&gt;&lt;div style="display:inline; font-size:18px;"&gt;votre défausse; vous pouvez en&lt;/div&gt;&lt;/div&gt;&lt;br&gt;\
&lt;div style="display:inline;"&gt;&lt;div style="display:inline; font-size:18px;"&gt;jouer une carte Action ou Trésor.&lt;/div&gt;&lt;/div&gt;&lt;br&gt;\
&lt;/div&gt;&lt;/div&gt;\
&lt;div class="card-text-coin-icon" style="transform:scale(0.18); top:10px; display: inline;left:142px;"&gt;\
&lt;div class="card-text-coin-text-container" style="display:inline;"&gt;\
&lt;div class="card-text-coin-text" style="color: black; display:inline; top:8px;"&gt;1&lt;/div&gt;&lt;/div&gt;&lt;/div&gt;&lt;/div&gt;'</v>
      </c>
    </row>
    <row r="2066" spans="1:3" x14ac:dyDescent="0.25">
      <c r="A2066" t="str">
        <f>IF(AND(MOD(ROW(A2061)-1,3)=0,INDEX(artwork.xlsx!G:G,QUOTIENT(ROW(A2061)-1,3)+2)&lt;&gt;""),"/* "&amp;INDEX(artwork.xlsx!G:G,QUOTIENT(ROW(A2061)-1,3)+2)&amp;" */","  ")&amp;
IF(AND(INDEX(artwork.xlsx!F:F,QUOTIENT(ROW(A2061)-1,3)+2)&lt;&gt;""),"/* "&amp;INDEX(artwork.xlsx!F:F,QUOTIENT(ROW(A2061)-1,3)+2)&amp;" */","  ")&amp;IF(AND(ISERROR(MATCH("},",B2066:B$5003,0)), ISERROR(MATCH("    ];",$A$5:A2062,0))),"];","")</f>
        <v xml:space="preserve">    </v>
      </c>
      <c r="B2066" t="str">
        <f t="shared" si="69"/>
        <v>},</v>
      </c>
      <c r="C2066" s="18" t="str">
        <f>IF(AND(MOD(ROW(A2061)-1,3)=0, INDEX(artwork.xlsx!J:J,QUOTIENT(ROW(A2061)-1,3)+2)&lt;&gt;""),
     artwork.xlsx!$H$1&amp;": """ &amp;SUBSTITUTE(INDEX(artwork.xlsx!H:H,QUOTIENT(ROW(A2061)-1,3)+2)," ","") &amp;""",  " &amp;
     artwork.xlsx!$J$1&amp; ": """ &amp; INDEX(artwork.xlsx!J:J,QUOTIENT(ROW(A2061)-1,3)+2) &amp;""",  " &amp;
     artwork.xlsx!$L$1&amp; ": """ &amp; SUBSTITUTE(IF(LEFT(INDEX(artwork.xlsx!L:L,QUOTIENT(ROW(A2061)-1,3)+2),4)="http","",artwork.xlsx!$M$1) &amp; INDEX(artwork.xlsx!L:L,QUOTIENT(ROW(A2061)-1,3)+2),artwork.xlsx!$N$1,"") &amp; """,",
 IF(AND(MOD(ROW(A2061)-1,3)=1,INDEX(artwork.xlsx!J:J,QUOTIENT(ROW(A2061)-1,3)+2)&lt;&gt;""),
SUBSTITUTE(    artwork.xlsx!$K$1&amp;": '\\n" &amp;
SUBSTITUTE(SUBSTITUTE(SUBSTITUTE(SUBSTITUTE(SUBSTITUTE(INDEX(artwork.xlsx!K:K,QUOTIENT(ROW(A2061)-1,3)+2),"'","\'"),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IF(MOD(ROW(A2061)-1,3)=2,"","")))</f>
        <v/>
      </c>
    </row>
    <row r="2067" spans="1:3" x14ac:dyDescent="0.25">
      <c r="A2067" t="str">
        <f>IF(AND(MOD(ROW(A2062)-1,3)=0,INDEX(artwork.xlsx!G:G,QUOTIENT(ROW(A2062)-1,3)+2)&lt;&gt;""),"/* "&amp;INDEX(artwork.xlsx!G:G,QUOTIENT(ROW(A2062)-1,3)+2)&amp;" */","  ")&amp;
IF(AND(INDEX(artwork.xlsx!F:F,QUOTIENT(ROW(A2062)-1,3)+2)&lt;&gt;""),"/* "&amp;INDEX(artwork.xlsx!F:F,QUOTIENT(ROW(A2062)-1,3)+2)&amp;" */","  ")&amp;IF(AND(ISERROR(MATCH("},",B2067:B$5003,0)), ISERROR(MATCH("    ];",$A$5:A2063,0))),"];","")</f>
        <v xml:space="preserve">    </v>
      </c>
      <c r="B2067" t="str">
        <f t="shared" si="69"/>
        <v>{</v>
      </c>
      <c r="C2067" s="18" t="str">
        <f>IF(AND(MOD(ROW(A2062)-1,3)=0, INDEX(artwork.xlsx!J:J,QUOTIENT(ROW(A2062)-1,3)+2)&lt;&gt;""),
     artwork.xlsx!$H$1&amp;": """ &amp;SUBSTITUTE(INDEX(artwork.xlsx!H:H,QUOTIENT(ROW(A2062)-1,3)+2)," ","") &amp;""",  " &amp;
     artwork.xlsx!$J$1&amp; ": """ &amp; INDEX(artwork.xlsx!J:J,QUOTIENT(ROW(A2062)-1,3)+2) &amp;""",  " &amp;
     artwork.xlsx!$L$1&amp; ": """ &amp; SUBSTITUTE(IF(LEFT(INDEX(artwork.xlsx!L:L,QUOTIENT(ROW(A2062)-1,3)+2),4)="http","",artwork.xlsx!$M$1) &amp; INDEX(artwork.xlsx!L:L,QUOTIENT(ROW(A2062)-1,3)+2),artwork.xlsx!$N$1,"") &amp; """,",
 IF(AND(MOD(ROW(A2062)-1,3)=1,INDEX(artwork.xlsx!J:J,QUOTIENT(ROW(A2062)-1,3)+2)&lt;&gt;""),
SUBSTITUTE(    artwork.xlsx!$K$1&amp;": '\\n" &amp;
SUBSTITUTE(SUBSTITUTE(SUBSTITUTE(SUBSTITUTE(SUBSTITUTE(INDEX(artwork.xlsx!K:K,QUOTIENT(ROW(A2062)-1,3)+2),"'","\'"),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IF(MOD(ROW(A2062)-1,3)=2,"","")))</f>
        <v>id: "innkeeper",  frenchName: "Aubergiste",  artwork: "http://wiki.dominionstrategy.com/images/4/4e/InnkeeperArt.jpg",</v>
      </c>
    </row>
    <row r="2068" spans="1:3" ht="135" x14ac:dyDescent="0.25">
      <c r="A2068" t="str">
        <f>IF(AND(MOD(ROW(A2063)-1,3)=0,INDEX(artwork.xlsx!G:G,QUOTIENT(ROW(A2063)-1,3)+2)&lt;&gt;""),"/* "&amp;INDEX(artwork.xlsx!G:G,QUOTIENT(ROW(A2063)-1,3)+2)&amp;" */","  ")&amp;
IF(AND(INDEX(artwork.xlsx!F:F,QUOTIENT(ROW(A2063)-1,3)+2)&lt;&gt;""),"/* "&amp;INDEX(artwork.xlsx!F:F,QUOTIENT(ROW(A2063)-1,3)+2)&amp;" */","  ")&amp;IF(AND(ISERROR(MATCH("},",B2068:B$5003,0)), ISERROR(MATCH("    ];",$A$5:A2067,0))),"];","")</f>
        <v xml:space="preserve">    </v>
      </c>
      <c r="B2068" t="str">
        <f t="shared" si="69"/>
        <v/>
      </c>
      <c r="C2068" s="18" t="str">
        <f>IF(AND(MOD(ROW(A2063)-1,3)=0, INDEX(artwork.xlsx!J:J,QUOTIENT(ROW(A2063)-1,3)+2)&lt;&gt;""),
     artwork.xlsx!$H$1&amp;": """ &amp;SUBSTITUTE(INDEX(artwork.xlsx!H:H,QUOTIENT(ROW(A2063)-1,3)+2)," ","") &amp;""",  " &amp;
     artwork.xlsx!$J$1&amp; ": """ &amp; INDEX(artwork.xlsx!J:J,QUOTIENT(ROW(A2063)-1,3)+2) &amp;""",  " &amp;
     artwork.xlsx!$L$1&amp; ": """ &amp; SUBSTITUTE(IF(LEFT(INDEX(artwork.xlsx!L:L,QUOTIENT(ROW(A2063)-1,3)+2),4)="http","",artwork.xlsx!$M$1) &amp; INDEX(artwork.xlsx!L:L,QUOTIENT(ROW(A2063)-1,3)+2),artwork.xlsx!$N$1,"") &amp; """,",
 IF(AND(MOD(ROW(A2063)-1,3)=1,INDEX(artwork.xlsx!J:J,QUOTIENT(ROW(A2063)-1,3)+2)&lt;&gt;""),
SUBSTITUTE(    artwork.xlsx!$K$1&amp;": '\\n" &amp;
SUBSTITUTE(SUBSTITUTE(SUBSTITUTE(SUBSTITUTE(SUBSTITUTE(INDEX(artwork.xlsx!K:K,QUOTIENT(ROW(A2063)-1,3)+2),"'","\'"),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IF(MOD(ROW(A2063)-1,3)=2,"","")))</f>
        <v>text_html: '\
&lt;div class="card-text" style="top:10px;"&gt;&lt;div style="position:relative; top:10px;"&gt;&lt;div style="line-height:20px;"&gt;\
&lt;div style="display:inline;"&gt;&lt;div style="display:inline; font-size:22px; font-weight:bold;"&gt;+1 Action&lt;/div&gt;&lt;/div&gt;&lt;br&gt;\
&lt;/div&gt;&lt;/div&gt;&lt;div style="position:relative; top:20px;"&gt;&lt;div style="line-height:16px;"&gt;\
&lt;div style="display:inline;"&gt;&lt;div style="display:inline; font-size:18px;"&gt;Choisissez: &lt;div style="display:inline; font-weight:bold;"&gt;+1 Carte&lt;/div&gt; ; ou&lt;/div&gt;&lt;/div&gt;&lt;br&gt;\
&lt;div style="display:inline;"&gt;&lt;div style="display:inline; font-size:18px;"&gt;&lt;div style="display:inline; font-weight:bold;"&gt;+3 Cartes&lt;/div&gt;, alors défaussez &lt;/div&gt;&lt;/div&gt;&lt;br&gt;\
&lt;div style="display:inline;"&gt;&lt;div style="display:inline; font-size:18px;"&gt;3 Cartes ; ou &lt;div style="display:inline; font-weight:bold;"&gt;+5 Cartes&lt;/div&gt;, &lt;/div&gt;&lt;/div&gt;&lt;br&gt;\
&lt;div style="display:inline;"&gt;&lt;div style="display:inline; font-size:18px;"&gt;alors défaussez 6 cartes.&lt;/div&gt;&lt;/div&gt;&lt;br&gt;\
&lt;/div&gt;&lt;/div&gt;&lt;/div&gt;'</v>
      </c>
    </row>
    <row r="2069" spans="1:3" x14ac:dyDescent="0.25">
      <c r="A2069" t="str">
        <f>IF(AND(MOD(ROW(A2064)-1,3)=0,INDEX(artwork.xlsx!G:G,QUOTIENT(ROW(A2064)-1,3)+2)&lt;&gt;""),"/* "&amp;INDEX(artwork.xlsx!G:G,QUOTIENT(ROW(A2064)-1,3)+2)&amp;" */","  ")&amp;
IF(AND(INDEX(artwork.xlsx!F:F,QUOTIENT(ROW(A2064)-1,3)+2)&lt;&gt;""),"/* "&amp;INDEX(artwork.xlsx!F:F,QUOTIENT(ROW(A2064)-1,3)+2)&amp;" */","  ")&amp;IF(AND(ISERROR(MATCH("},",B2069:B$5003,0)), ISERROR(MATCH("    ];",$A$5:A2065,0))),"];","")</f>
        <v xml:space="preserve">    </v>
      </c>
      <c r="B2069" t="str">
        <f t="shared" si="69"/>
        <v>},</v>
      </c>
      <c r="C2069" s="18" t="str">
        <f>IF(AND(MOD(ROW(A2064)-1,3)=0, INDEX(artwork.xlsx!J:J,QUOTIENT(ROW(A2064)-1,3)+2)&lt;&gt;""),
     artwork.xlsx!$H$1&amp;": """ &amp;SUBSTITUTE(INDEX(artwork.xlsx!H:H,QUOTIENT(ROW(A2064)-1,3)+2)," ","") &amp;""",  " &amp;
     artwork.xlsx!$J$1&amp; ": """ &amp; INDEX(artwork.xlsx!J:J,QUOTIENT(ROW(A2064)-1,3)+2) &amp;""",  " &amp;
     artwork.xlsx!$L$1&amp; ": """ &amp; SUBSTITUTE(IF(LEFT(INDEX(artwork.xlsx!L:L,QUOTIENT(ROW(A2064)-1,3)+2),4)="http","",artwork.xlsx!$M$1) &amp; INDEX(artwork.xlsx!L:L,QUOTIENT(ROW(A2064)-1,3)+2),artwork.xlsx!$N$1,"") &amp; """,",
 IF(AND(MOD(ROW(A2064)-1,3)=1,INDEX(artwork.xlsx!J:J,QUOTIENT(ROW(A2064)-1,3)+2)&lt;&gt;""),
SUBSTITUTE(    artwork.xlsx!$K$1&amp;": '\\n" &amp;
SUBSTITUTE(SUBSTITUTE(SUBSTITUTE(SUBSTITUTE(SUBSTITUTE(INDEX(artwork.xlsx!K:K,QUOTIENT(ROW(A2064)-1,3)+2),"'","\'"),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IF(MOD(ROW(A2064)-1,3)=2,"","")))</f>
        <v/>
      </c>
    </row>
    <row r="2070" spans="1:3" x14ac:dyDescent="0.25">
      <c r="A2070" t="str">
        <f>IF(AND(MOD(ROW(A2065)-1,3)=0,INDEX(artwork.xlsx!G:G,QUOTIENT(ROW(A2065)-1,3)+2)&lt;&gt;""),"/* "&amp;INDEX(artwork.xlsx!G:G,QUOTIENT(ROW(A2065)-1,3)+2)&amp;" */","  ")&amp;
IF(AND(INDEX(artwork.xlsx!F:F,QUOTIENT(ROW(A2065)-1,3)+2)&lt;&gt;""),"/* "&amp;INDEX(artwork.xlsx!F:F,QUOTIENT(ROW(A2065)-1,3)+2)&amp;" */","  ")&amp;IF(AND(ISERROR(MATCH("},",B2070:B$5003,0)), ISERROR(MATCH("    ];",$A$5:A2066,0))),"];","")</f>
        <v xml:space="preserve">    </v>
      </c>
      <c r="B2070" t="str">
        <f t="shared" si="69"/>
        <v>{</v>
      </c>
      <c r="C2070" s="18" t="str">
        <f>IF(AND(MOD(ROW(A2065)-1,3)=0, INDEX(artwork.xlsx!J:J,QUOTIENT(ROW(A2065)-1,3)+2)&lt;&gt;""),
     artwork.xlsx!$H$1&amp;": """ &amp;SUBSTITUTE(INDEX(artwork.xlsx!H:H,QUOTIENT(ROW(A2065)-1,3)+2)," ","") &amp;""",  " &amp;
     artwork.xlsx!$J$1&amp; ": """ &amp; INDEX(artwork.xlsx!J:J,QUOTIENT(ROW(A2065)-1,3)+2) &amp;""",  " &amp;
     artwork.xlsx!$L$1&amp; ": """ &amp; SUBSTITUTE(IF(LEFT(INDEX(artwork.xlsx!L:L,QUOTIENT(ROW(A2065)-1,3)+2),4)="http","",artwork.xlsx!$M$1) &amp; INDEX(artwork.xlsx!L:L,QUOTIENT(ROW(A2065)-1,3)+2),artwork.xlsx!$N$1,"") &amp; """,",
 IF(AND(MOD(ROW(A2065)-1,3)=1,INDEX(artwork.xlsx!J:J,QUOTIENT(ROW(A2065)-1,3)+2)&lt;&gt;""),
SUBSTITUTE(    artwork.xlsx!$K$1&amp;": '\\n" &amp;
SUBSTITUTE(SUBSTITUTE(SUBSTITUTE(SUBSTITUTE(SUBSTITUTE(INDEX(artwork.xlsx!K:K,QUOTIENT(ROW(A2065)-1,3)+2),"'","\'"),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IF(MOD(ROW(A2065)-1,3)=2,"","")))</f>
        <v>id: "royalgalley",  frenchName: "Galère Royale",  artwork: "http://wiki.dominionstrategy.com/images/a/a5/Royal_GalleyArt.jpg",</v>
      </c>
    </row>
    <row r="2071" spans="1:3" ht="150" x14ac:dyDescent="0.25">
      <c r="A2071" t="str">
        <f>IF(AND(MOD(ROW(A2066)-1,3)=0,INDEX(artwork.xlsx!G:G,QUOTIENT(ROW(A2066)-1,3)+2)&lt;&gt;""),"/* "&amp;INDEX(artwork.xlsx!G:G,QUOTIENT(ROW(A2066)-1,3)+2)&amp;" */","  ")&amp;
IF(AND(INDEX(artwork.xlsx!F:F,QUOTIENT(ROW(A2066)-1,3)+2)&lt;&gt;""),"/* "&amp;INDEX(artwork.xlsx!F:F,QUOTIENT(ROW(A2066)-1,3)+2)&amp;" */","  ")&amp;IF(AND(ISERROR(MATCH("},",B2071:B$5003,0)), ISERROR(MATCH("    ];",$A$5:A2070,0))),"];","")</f>
        <v xml:space="preserve">    </v>
      </c>
      <c r="B2071" t="str">
        <f t="shared" si="69"/>
        <v/>
      </c>
      <c r="C2071" s="18" t="str">
        <f>IF(AND(MOD(ROW(A2066)-1,3)=0, INDEX(artwork.xlsx!J:J,QUOTIENT(ROW(A2066)-1,3)+2)&lt;&gt;""),
     artwork.xlsx!$H$1&amp;": """ &amp;SUBSTITUTE(INDEX(artwork.xlsx!H:H,QUOTIENT(ROW(A2066)-1,3)+2)," ","") &amp;""",  " &amp;
     artwork.xlsx!$J$1&amp; ": """ &amp; INDEX(artwork.xlsx!J:J,QUOTIENT(ROW(A2066)-1,3)+2) &amp;""",  " &amp;
     artwork.xlsx!$L$1&amp; ": """ &amp; SUBSTITUTE(IF(LEFT(INDEX(artwork.xlsx!L:L,QUOTIENT(ROW(A2066)-1,3)+2),4)="http","",artwork.xlsx!$M$1) &amp; INDEX(artwork.xlsx!L:L,QUOTIENT(ROW(A2066)-1,3)+2),artwork.xlsx!$N$1,"") &amp; """,",
 IF(AND(MOD(ROW(A2066)-1,3)=1,INDEX(artwork.xlsx!J:J,QUOTIENT(ROW(A2066)-1,3)+2)&lt;&gt;""),
SUBSTITUTE(    artwork.xlsx!$K$1&amp;": '\\n" &amp;
SUBSTITUTE(SUBSTITUTE(SUBSTITUTE(SUBSTITUTE(SUBSTITUTE(INDEX(artwork.xlsx!K:K,QUOTIENT(ROW(A2066)-1,3)+2),"'","\'"),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IF(MOD(ROW(A2066)-1,3)=2,"","")))</f>
        <v>text_html: '\
&lt;div class="card-text" style="top:10px;"&gt;&lt;div style="position:relative; top:10px;"&gt;&lt;div style="line-height:20px;"&gt;\
&lt;div style="display:inline;"&gt;&lt;div style="display:inline; font-size:22px; font-weight:bold;"&gt;+1 Carte&lt;/div&gt;&lt;/div&gt;&lt;br&gt;\
&lt;/div&gt;&lt;/div&gt;&lt;div style="position:relative; top:20px;"&gt;&lt;div style="line-height:16px;"&gt;\
&lt;div style="display:inline;"&gt;&lt;div style="display:inline; font-size:18px;"&gt;Vous pouvez jouer une carte&lt;/div&gt;&lt;/div&gt;&lt;br&gt;\
&lt;div style="display:inline;"&gt;&lt;div style="display:inline; font-size:18px;"&gt;Action non-Durée de votre main.&lt;/div&gt;&lt;/div&gt;&lt;br&gt;\
&lt;div style="display:inline;"&gt;&lt;div style="display:inline; font-size:18px;"&gt;Mettez-la de côté;&lt;/div&gt;&lt;/div&gt;&lt;br&gt;\
&lt;div style="display:inline;"&gt;&lt;div style="display:inline; font-size:18px;"&gt;dans ce cas, jouez-la&lt;/div&gt;&lt;/div&gt;&lt;br&gt;\
&lt;div style="display:inline;"&gt;&lt;div style="display:inline; font-size:18px;"&gt;au début de votre prochain tour.&lt;/div&gt;&lt;/div&gt;&lt;br&gt;\
&lt;/div&gt;&lt;/div&gt;&lt;/div&gt;'</v>
      </c>
    </row>
    <row r="2072" spans="1:3" x14ac:dyDescent="0.25">
      <c r="A2072" t="str">
        <f>IF(AND(MOD(ROW(A2067)-1,3)=0,INDEX(artwork.xlsx!G:G,QUOTIENT(ROW(A2067)-1,3)+2)&lt;&gt;""),"/* "&amp;INDEX(artwork.xlsx!G:G,QUOTIENT(ROW(A2067)-1,3)+2)&amp;" */","  ")&amp;
IF(AND(INDEX(artwork.xlsx!F:F,QUOTIENT(ROW(A2067)-1,3)+2)&lt;&gt;""),"/* "&amp;INDEX(artwork.xlsx!F:F,QUOTIENT(ROW(A2067)-1,3)+2)&amp;" */","  ")&amp;IF(AND(ISERROR(MATCH("},",B2072:B$5003,0)), ISERROR(MATCH("    ];",$A$5:A2068,0))),"];","")</f>
        <v xml:space="preserve">    </v>
      </c>
      <c r="B2072" t="str">
        <f t="shared" si="69"/>
        <v>},</v>
      </c>
      <c r="C2072" s="18" t="str">
        <f>IF(AND(MOD(ROW(A2067)-1,3)=0, INDEX(artwork.xlsx!J:J,QUOTIENT(ROW(A2067)-1,3)+2)&lt;&gt;""),
     artwork.xlsx!$H$1&amp;": """ &amp;SUBSTITUTE(INDEX(artwork.xlsx!H:H,QUOTIENT(ROW(A2067)-1,3)+2)," ","") &amp;""",  " &amp;
     artwork.xlsx!$J$1&amp; ": """ &amp; INDEX(artwork.xlsx!J:J,QUOTIENT(ROW(A2067)-1,3)+2) &amp;""",  " &amp;
     artwork.xlsx!$L$1&amp; ": """ &amp; SUBSTITUTE(IF(LEFT(INDEX(artwork.xlsx!L:L,QUOTIENT(ROW(A2067)-1,3)+2),4)="http","",artwork.xlsx!$M$1) &amp; INDEX(artwork.xlsx!L:L,QUOTIENT(ROW(A2067)-1,3)+2),artwork.xlsx!$N$1,"") &amp; """,",
 IF(AND(MOD(ROW(A2067)-1,3)=1,INDEX(artwork.xlsx!J:J,QUOTIENT(ROW(A2067)-1,3)+2)&lt;&gt;""),
SUBSTITUTE(    artwork.xlsx!$K$1&amp;": '\\n" &amp;
SUBSTITUTE(SUBSTITUTE(SUBSTITUTE(SUBSTITUTE(SUBSTITUTE(INDEX(artwork.xlsx!K:K,QUOTIENT(ROW(A2067)-1,3)+2),"'","\'"),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IF(MOD(ROW(A2067)-1,3)=2,"","")))</f>
        <v/>
      </c>
    </row>
    <row r="2073" spans="1:3" x14ac:dyDescent="0.25">
      <c r="A2073" t="str">
        <f>IF(AND(MOD(ROW(A2068)-1,3)=0,INDEX(artwork.xlsx!G:G,QUOTIENT(ROW(A2068)-1,3)+2)&lt;&gt;""),"/* "&amp;INDEX(artwork.xlsx!G:G,QUOTIENT(ROW(A2068)-1,3)+2)&amp;" */","  ")&amp;
IF(AND(INDEX(artwork.xlsx!F:F,QUOTIENT(ROW(A2068)-1,3)+2)&lt;&gt;""),"/* "&amp;INDEX(artwork.xlsx!F:F,QUOTIENT(ROW(A2068)-1,3)+2)&amp;" */","  ")&amp;IF(AND(ISERROR(MATCH("},",B2073:B$5003,0)), ISERROR(MATCH("    ];",$A$5:A2069,0))),"];","")</f>
        <v xml:space="preserve">    </v>
      </c>
      <c r="B2073" t="str">
        <f t="shared" si="69"/>
        <v>{</v>
      </c>
      <c r="C2073" s="18" t="str">
        <f>IF(AND(MOD(ROW(A2068)-1,3)=0, INDEX(artwork.xlsx!J:J,QUOTIENT(ROW(A2068)-1,3)+2)&lt;&gt;""),
     artwork.xlsx!$H$1&amp;": """ &amp;SUBSTITUTE(INDEX(artwork.xlsx!H:H,QUOTIENT(ROW(A2068)-1,3)+2)," ","") &amp;""",  " &amp;
     artwork.xlsx!$J$1&amp; ": """ &amp; INDEX(artwork.xlsx!J:J,QUOTIENT(ROW(A2068)-1,3)+2) &amp;""",  " &amp;
     artwork.xlsx!$L$1&amp; ": """ &amp; SUBSTITUTE(IF(LEFT(INDEX(artwork.xlsx!L:L,QUOTIENT(ROW(A2068)-1,3)+2),4)="http","",artwork.xlsx!$M$1) &amp; INDEX(artwork.xlsx!L:L,QUOTIENT(ROW(A2068)-1,3)+2),artwork.xlsx!$N$1,"") &amp; """,",
 IF(AND(MOD(ROW(A2068)-1,3)=1,INDEX(artwork.xlsx!J:J,QUOTIENT(ROW(A2068)-1,3)+2)&lt;&gt;""),
SUBSTITUTE(    artwork.xlsx!$K$1&amp;": '\\n" &amp;
SUBSTITUTE(SUBSTITUTE(SUBSTITUTE(SUBSTITUTE(SUBSTITUTE(INDEX(artwork.xlsx!K:K,QUOTIENT(ROW(A2068)-1,3)+2),"'","\'"),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IF(MOD(ROW(A2068)-1,3)=2,"","")))</f>
        <v>id: "town",  frenchName: "Bourg",  artwork: "http://wiki.dominionstrategy.com/images/c/ce/TownArt.jpg",</v>
      </c>
    </row>
    <row r="2074" spans="1:3" ht="165" x14ac:dyDescent="0.25">
      <c r="A2074" t="str">
        <f>IF(AND(MOD(ROW(A2069)-1,3)=0,INDEX(artwork.xlsx!G:G,QUOTIENT(ROW(A2069)-1,3)+2)&lt;&gt;""),"/* "&amp;INDEX(artwork.xlsx!G:G,QUOTIENT(ROW(A2069)-1,3)+2)&amp;" */","  ")&amp;
IF(AND(INDEX(artwork.xlsx!F:F,QUOTIENT(ROW(A2069)-1,3)+2)&lt;&gt;""),"/* "&amp;INDEX(artwork.xlsx!F:F,QUOTIENT(ROW(A2069)-1,3)+2)&amp;" */","  ")&amp;IF(AND(ISERROR(MATCH("},",B2074:B$5003,0)), ISERROR(MATCH("    ];",$A$5:A2073,0))),"];","")</f>
        <v xml:space="preserve">    </v>
      </c>
      <c r="B2074" t="str">
        <f t="shared" si="69"/>
        <v/>
      </c>
      <c r="C2074" s="18" t="str">
        <f>IF(AND(MOD(ROW(A2069)-1,3)=0, INDEX(artwork.xlsx!J:J,QUOTIENT(ROW(A2069)-1,3)+2)&lt;&gt;""),
     artwork.xlsx!$H$1&amp;": """ &amp;SUBSTITUTE(INDEX(artwork.xlsx!H:H,QUOTIENT(ROW(A2069)-1,3)+2)," ","") &amp;""",  " &amp;
     artwork.xlsx!$J$1&amp; ": """ &amp; INDEX(artwork.xlsx!J:J,QUOTIENT(ROW(A2069)-1,3)+2) &amp;""",  " &amp;
     artwork.xlsx!$L$1&amp; ": """ &amp; SUBSTITUTE(IF(LEFT(INDEX(artwork.xlsx!L:L,QUOTIENT(ROW(A2069)-1,3)+2),4)="http","",artwork.xlsx!$M$1) &amp; INDEX(artwork.xlsx!L:L,QUOTIENT(ROW(A2069)-1,3)+2),artwork.xlsx!$N$1,"") &amp; """,",
 IF(AND(MOD(ROW(A2069)-1,3)=1,INDEX(artwork.xlsx!J:J,QUOTIENT(ROW(A2069)-1,3)+2)&lt;&gt;""),
SUBSTITUTE(    artwork.xlsx!$K$1&amp;": '\\n" &amp;
SUBSTITUTE(SUBSTITUTE(SUBSTITUTE(SUBSTITUTE(SUBSTITUTE(INDEX(artwork.xlsx!K:K,QUOTIENT(ROW(A2069)-1,3)+2),"'","\'"),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IF(MOD(ROW(A2069)-1,3)=2,"","")))</f>
        <v>text_html: '\
&lt;div class="card-text" style="top:20px;"&gt;&lt;div style="position:relative; top:20px;"&gt;&lt;div style="line-height:20px;"&gt;\
&lt;div style="display:inline;"&gt;&lt;div style="display:inline; font-size:22px;"&gt;Choisissez une option:&lt;/div&gt;&lt;/div&gt;&lt;br&gt;\
&lt;div style="display:inline;"&gt;&lt;div style="display:inline; font-size:22px;"&gt;&lt;div style="display:inline; font-weight:bold;"&gt;+1 Carte&lt;/div&gt; et &lt;div style="display:inline; font-weight:bold;"&gt;+2 Actions&lt;/div&gt; ;&lt;/div&gt;&lt;/div&gt;&lt;br&gt;\
&lt;div style="display:inline;"&gt;&lt;div style="display:inline; font-size:22px;"&gt; ou &lt;div style="display:inline; font-weight:bold;"&gt;+1 Achat&lt;/div&gt; et &lt;div style="display:inline; font-weight:bold;"&gt;+    &lt;/div&gt;.&lt;/div&gt;&lt;/div&gt;&lt;br&gt;\
&lt;/div&gt;&lt;/div&gt;\
&lt;div class="card-text-coin-icon" style="transform:scale(0.18); top:67px; display: inline;left:207px;"&gt;\
&lt;div class="card-text-coin-text-container" style="display:inline;"&gt;\
&lt;div class="card-text-coin-text" style="color: black; display:inline; top:8px;"&gt;2&lt;/div&gt;&lt;/div&gt;&lt;/div&gt;&lt;/div&gt;'</v>
      </c>
    </row>
    <row r="2075" spans="1:3" x14ac:dyDescent="0.25">
      <c r="A2075" t="str">
        <f>IF(AND(MOD(ROW(A2070)-1,3)=0,INDEX(artwork.xlsx!G:G,QUOTIENT(ROW(A2070)-1,3)+2)&lt;&gt;""),"/* "&amp;INDEX(artwork.xlsx!G:G,QUOTIENT(ROW(A2070)-1,3)+2)&amp;" */","  ")&amp;
IF(AND(INDEX(artwork.xlsx!F:F,QUOTIENT(ROW(A2070)-1,3)+2)&lt;&gt;""),"/* "&amp;INDEX(artwork.xlsx!F:F,QUOTIENT(ROW(A2070)-1,3)+2)&amp;" */","  ")&amp;IF(AND(ISERROR(MATCH("},",B2075:B$5003,0)), ISERROR(MATCH("    ];",$A$5:A2071,0))),"];","")</f>
        <v xml:space="preserve">    </v>
      </c>
      <c r="B2075" t="str">
        <f t="shared" si="69"/>
        <v>},</v>
      </c>
      <c r="C2075" s="18" t="str">
        <f>IF(AND(MOD(ROW(A2070)-1,3)=0, INDEX(artwork.xlsx!J:J,QUOTIENT(ROW(A2070)-1,3)+2)&lt;&gt;""),
     artwork.xlsx!$H$1&amp;": """ &amp;SUBSTITUTE(INDEX(artwork.xlsx!H:H,QUOTIENT(ROW(A2070)-1,3)+2)," ","") &amp;""",  " &amp;
     artwork.xlsx!$J$1&amp; ": """ &amp; INDEX(artwork.xlsx!J:J,QUOTIENT(ROW(A2070)-1,3)+2) &amp;""",  " &amp;
     artwork.xlsx!$L$1&amp; ": """ &amp; SUBSTITUTE(IF(LEFT(INDEX(artwork.xlsx!L:L,QUOTIENT(ROW(A2070)-1,3)+2),4)="http","",artwork.xlsx!$M$1) &amp; INDEX(artwork.xlsx!L:L,QUOTIENT(ROW(A2070)-1,3)+2),artwork.xlsx!$N$1,"") &amp; """,",
 IF(AND(MOD(ROW(A2070)-1,3)=1,INDEX(artwork.xlsx!J:J,QUOTIENT(ROW(A2070)-1,3)+2)&lt;&gt;""),
SUBSTITUTE(    artwork.xlsx!$K$1&amp;": '\\n" &amp;
SUBSTITUTE(SUBSTITUTE(SUBSTITUTE(SUBSTITUTE(SUBSTITUTE(INDEX(artwork.xlsx!K:K,QUOTIENT(ROW(A2070)-1,3)+2),"'","\'"),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IF(MOD(ROW(A2070)-1,3)=2,"","")))</f>
        <v/>
      </c>
    </row>
    <row r="2076" spans="1:3" x14ac:dyDescent="0.25">
      <c r="A2076" t="str">
        <f>IF(AND(MOD(ROW(A2071)-1,3)=0,INDEX(artwork.xlsx!G:G,QUOTIENT(ROW(A2071)-1,3)+2)&lt;&gt;""),"/* "&amp;INDEX(artwork.xlsx!G:G,QUOTIENT(ROW(A2071)-1,3)+2)&amp;" */","  ")&amp;
IF(AND(INDEX(artwork.xlsx!F:F,QUOTIENT(ROW(A2071)-1,3)+2)&lt;&gt;""),"/* "&amp;INDEX(artwork.xlsx!F:F,QUOTIENT(ROW(A2071)-1,3)+2)&amp;" */","  ")&amp;IF(AND(ISERROR(MATCH("},",B2076:B$5003,0)), ISERROR(MATCH("    ];",$A$5:A2072,0))),"];","")</f>
        <v xml:space="preserve">    </v>
      </c>
      <c r="B2076" t="str">
        <f t="shared" si="69"/>
        <v>{</v>
      </c>
      <c r="C2076" s="18" t="str">
        <f>IF(AND(MOD(ROW(A2071)-1,3)=0, INDEX(artwork.xlsx!J:J,QUOTIENT(ROW(A2071)-1,3)+2)&lt;&gt;""),
     artwork.xlsx!$H$1&amp;": """ &amp;SUBSTITUTE(INDEX(artwork.xlsx!H:H,QUOTIENT(ROW(A2071)-1,3)+2)," ","") &amp;""",  " &amp;
     artwork.xlsx!$J$1&amp; ": """ &amp; INDEX(artwork.xlsx!J:J,QUOTIENT(ROW(A2071)-1,3)+2) &amp;""",  " &amp;
     artwork.xlsx!$L$1&amp; ": """ &amp; SUBSTITUTE(IF(LEFT(INDEX(artwork.xlsx!L:L,QUOTIENT(ROW(A2071)-1,3)+2),4)="http","",artwork.xlsx!$M$1) &amp; INDEX(artwork.xlsx!L:L,QUOTIENT(ROW(A2071)-1,3)+2),artwork.xlsx!$N$1,"") &amp; """,",
 IF(AND(MOD(ROW(A2071)-1,3)=1,INDEX(artwork.xlsx!J:J,QUOTIENT(ROW(A2071)-1,3)+2)&lt;&gt;""),
SUBSTITUTE(    artwork.xlsx!$K$1&amp;": '\\n" &amp;
SUBSTITUTE(SUBSTITUTE(SUBSTITUTE(SUBSTITUTE(SUBSTITUTE(INDEX(artwork.xlsx!K:K,QUOTIENT(ROW(A2071)-1,3)+2),"'","\'"),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IF(MOD(ROW(A2071)-1,3)=2,"","")))</f>
        <v>id: "barbarian",  frenchName: "Barbare",  artwork: "http://wiki.dominionstrategy.com/images/c/c2/BarbarianArt.jpg",</v>
      </c>
    </row>
    <row r="2077" spans="1:3" ht="255" x14ac:dyDescent="0.25">
      <c r="A2077" t="str">
        <f>IF(AND(MOD(ROW(A2072)-1,3)=0,INDEX(artwork.xlsx!G:G,QUOTIENT(ROW(A2072)-1,3)+2)&lt;&gt;""),"/* "&amp;INDEX(artwork.xlsx!G:G,QUOTIENT(ROW(A2072)-1,3)+2)&amp;" */","  ")&amp;
IF(AND(INDEX(artwork.xlsx!F:F,QUOTIENT(ROW(A2072)-1,3)+2)&lt;&gt;""),"/* "&amp;INDEX(artwork.xlsx!F:F,QUOTIENT(ROW(A2072)-1,3)+2)&amp;" */","  ")&amp;IF(AND(ISERROR(MATCH("},",B2077:B$5003,0)), ISERROR(MATCH("    ];",$A$5:A2076,0))),"];","")</f>
        <v xml:space="preserve">    </v>
      </c>
      <c r="B2077" t="str">
        <f t="shared" si="69"/>
        <v/>
      </c>
      <c r="C2077" s="18" t="str">
        <f>IF(AND(MOD(ROW(A2072)-1,3)=0, INDEX(artwork.xlsx!J:J,QUOTIENT(ROW(A2072)-1,3)+2)&lt;&gt;""),
     artwork.xlsx!$H$1&amp;": """ &amp;SUBSTITUTE(INDEX(artwork.xlsx!H:H,QUOTIENT(ROW(A2072)-1,3)+2)," ","") &amp;""",  " &amp;
     artwork.xlsx!$J$1&amp; ": """ &amp; INDEX(artwork.xlsx!J:J,QUOTIENT(ROW(A2072)-1,3)+2) &amp;""",  " &amp;
     artwork.xlsx!$L$1&amp; ": """ &amp; SUBSTITUTE(IF(LEFT(INDEX(artwork.xlsx!L:L,QUOTIENT(ROW(A2072)-1,3)+2),4)="http","",artwork.xlsx!$M$1) &amp; INDEX(artwork.xlsx!L:L,QUOTIENT(ROW(A2072)-1,3)+2),artwork.xlsx!$N$1,"") &amp; """,",
 IF(AND(MOD(ROW(A2072)-1,3)=1,INDEX(artwork.xlsx!J:J,QUOTIENT(ROW(A2072)-1,3)+2)&lt;&gt;""),
SUBSTITUTE(    artwork.xlsx!$K$1&amp;": '\\n" &amp;
SUBSTITUTE(SUBSTITUTE(SUBSTITUTE(SUBSTITUTE(SUBSTITUTE(INDEX(artwork.xlsx!K:K,QUOTIENT(ROW(A2072)-1,3)+2),"'","\'"),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IF(MOD(ROW(A2072)-1,3)=2,"","")))</f>
        <v>text_html: '\
&lt;div class="card-text" style="top:10px;"&gt;&lt;div style="position:relative; top:15px;"&gt;&lt;div style="line-height:16px;"&gt;\
&lt;div style="display:inline;"&gt;&lt;div style="display:inline; font-size:20px; font-weight:bold;"&gt;+    &lt;/div&gt;&lt;/div&gt;&lt;br&gt;\
&lt;/div&gt;&lt;/div&gt;&lt;div style="position:relative; top:20px;"&gt;&lt;div style="line-height:16px;"&gt;\
&lt;div style="display:inline;"&gt;&lt;div style="display:inline; font-size:18px;"&gt;Tous vos adversaires écartent&lt;/div&gt;&lt;/div&gt;&lt;br&gt;\
&lt;div style="display:inline;"&gt;&lt;div style="display:inline; font-size:18px;"&gt;la carte du haut de leur pioche&lt;/div&gt;&lt;/div&gt;&lt;br&gt;\
&lt;div style="display:inline;"&gt;&lt;div style="display:inline; font-size:18px;"&gt;Si elle coûte      ou plus,&lt;/div&gt;&lt;/div&gt;&lt;br&gt;\
&lt;div style="display:inline;"&gt;&lt;div style="display:inline; font-size:18px;"&gt;ils reçoivent une carte moins chère&lt;/div&gt;&lt;/div&gt;&lt;br&gt;\
&lt;div style="display:inline;"&gt;&lt;div style="display:inline; font-size:18px;"&gt;ayant un type en commun;&lt;/div&gt;&lt;/div&gt;&lt;br&gt;\
&lt;div style="display:inline;"&gt;&lt;div style="display:inline; font-size:18px;"&gt;sinon ils reçoivent une Malédiction.&lt;/div&gt;&lt;/div&gt;&lt;br&gt;\
&lt;/div&gt;&lt;/div&gt;\
&lt;div class="card-text-coin-icon" style="transform:scale(0.18); top:15px; display: inline;left:141px;"&gt;\
&lt;div class="card-text-coin-text-container" style="display:inline;"&gt;\
&lt;div class="card-text-coin-text" style="color: black; display:inline; top:8px;"&gt;2&lt;/div&gt;&lt;/div&gt;&lt;/div&gt;\
&lt;div class="card-text-coin-icon" style="transform:scale(0.15);top: 83px;display: inline;left: 148px;"&gt;\
&lt;div class="card-text-coin-text-container" style="display:inline;"&gt;\
&lt;div class="card-text-coin-text" style="color: black; display:inline; top:8px;"&gt;3&lt;/div&gt;&lt;/div&gt;&lt;/div&gt;&lt;/div&gt;'</v>
      </c>
    </row>
    <row r="2078" spans="1:3" x14ac:dyDescent="0.25">
      <c r="A2078" t="str">
        <f>IF(AND(MOD(ROW(A2073)-1,3)=0,INDEX(artwork.xlsx!G:G,QUOTIENT(ROW(A2073)-1,3)+2)&lt;&gt;""),"/* "&amp;INDEX(artwork.xlsx!G:G,QUOTIENT(ROW(A2073)-1,3)+2)&amp;" */","  ")&amp;
IF(AND(INDEX(artwork.xlsx!F:F,QUOTIENT(ROW(A2073)-1,3)+2)&lt;&gt;""),"/* "&amp;INDEX(artwork.xlsx!F:F,QUOTIENT(ROW(A2073)-1,3)+2)&amp;" */","  ")&amp;IF(AND(ISERROR(MATCH("},",B2078:B$5003,0)), ISERROR(MATCH("    ];",$A$5:A2074,0))),"];","")</f>
        <v xml:space="preserve">    </v>
      </c>
      <c r="B2078" t="str">
        <f t="shared" si="69"/>
        <v>},</v>
      </c>
      <c r="C2078" s="18" t="str">
        <f>IF(AND(MOD(ROW(A2073)-1,3)=0, INDEX(artwork.xlsx!J:J,QUOTIENT(ROW(A2073)-1,3)+2)&lt;&gt;""),
     artwork.xlsx!$H$1&amp;": """ &amp;SUBSTITUTE(INDEX(artwork.xlsx!H:H,QUOTIENT(ROW(A2073)-1,3)+2)," ","") &amp;""",  " &amp;
     artwork.xlsx!$J$1&amp; ": """ &amp; INDEX(artwork.xlsx!J:J,QUOTIENT(ROW(A2073)-1,3)+2) &amp;""",  " &amp;
     artwork.xlsx!$L$1&amp; ": """ &amp; SUBSTITUTE(IF(LEFT(INDEX(artwork.xlsx!L:L,QUOTIENT(ROW(A2073)-1,3)+2),4)="http","",artwork.xlsx!$M$1) &amp; INDEX(artwork.xlsx!L:L,QUOTIENT(ROW(A2073)-1,3)+2),artwork.xlsx!$N$1,"") &amp; """,",
 IF(AND(MOD(ROW(A2073)-1,3)=1,INDEX(artwork.xlsx!J:J,QUOTIENT(ROW(A2073)-1,3)+2)&lt;&gt;""),
SUBSTITUTE(    artwork.xlsx!$K$1&amp;": '\\n" &amp;
SUBSTITUTE(SUBSTITUTE(SUBSTITUTE(SUBSTITUTE(SUBSTITUTE(INDEX(artwork.xlsx!K:K,QUOTIENT(ROW(A2073)-1,3)+2),"'","\'"),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IF(MOD(ROW(A2073)-1,3)=2,"","")))</f>
        <v/>
      </c>
    </row>
    <row r="2079" spans="1:3" x14ac:dyDescent="0.25">
      <c r="A2079" t="str">
        <f>IF(AND(MOD(ROW(A2074)-1,3)=0,INDEX(artwork.xlsx!G:G,QUOTIENT(ROW(A2074)-1,3)+2)&lt;&gt;""),"/* "&amp;INDEX(artwork.xlsx!G:G,QUOTIENT(ROW(A2074)-1,3)+2)&amp;" */","  ")&amp;
IF(AND(INDEX(artwork.xlsx!F:F,QUOTIENT(ROW(A2074)-1,3)+2)&lt;&gt;""),"/* "&amp;INDEX(artwork.xlsx!F:F,QUOTIENT(ROW(A2074)-1,3)+2)&amp;" */","  ")&amp;IF(AND(ISERROR(MATCH("},",B2079:B$5003,0)), ISERROR(MATCH("    ];",$A$5:A2075,0))),"];","")</f>
        <v xml:space="preserve">    </v>
      </c>
      <c r="B2079" t="str">
        <f t="shared" si="69"/>
        <v>{</v>
      </c>
      <c r="C2079" s="18" t="str">
        <f>IF(AND(MOD(ROW(A2074)-1,3)=0, INDEX(artwork.xlsx!J:J,QUOTIENT(ROW(A2074)-1,3)+2)&lt;&gt;""),
     artwork.xlsx!$H$1&amp;": """ &amp;SUBSTITUTE(INDEX(artwork.xlsx!H:H,QUOTIENT(ROW(A2074)-1,3)+2)," ","") &amp;""",  " &amp;
     artwork.xlsx!$J$1&amp; ": """ &amp; INDEX(artwork.xlsx!J:J,QUOTIENT(ROW(A2074)-1,3)+2) &amp;""",  " &amp;
     artwork.xlsx!$L$1&amp; ": """ &amp; SUBSTITUTE(IF(LEFT(INDEX(artwork.xlsx!L:L,QUOTIENT(ROW(A2074)-1,3)+2),4)="http","",artwork.xlsx!$M$1) &amp; INDEX(artwork.xlsx!L:L,QUOTIENT(ROW(A2074)-1,3)+2),artwork.xlsx!$N$1,"") &amp; """,",
 IF(AND(MOD(ROW(A2074)-1,3)=1,INDEX(artwork.xlsx!J:J,QUOTIENT(ROW(A2074)-1,3)+2)&lt;&gt;""),
SUBSTITUTE(    artwork.xlsx!$K$1&amp;": '\\n" &amp;
SUBSTITUTE(SUBSTITUTE(SUBSTITUTE(SUBSTITUTE(SUBSTITUTE(INDEX(artwork.xlsx!K:K,QUOTIENT(ROW(A2074)-1,3)+2),"'","\'"),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IF(MOD(ROW(A2074)-1,3)=2,"","")))</f>
        <v>id: "capitalcity",  frenchName: "Capitale",  artwork: "http://wiki.dominionstrategy.com/images/c/cd/Capital_CityArt.jpg",</v>
      </c>
    </row>
    <row r="2080" spans="1:3" ht="225" x14ac:dyDescent="0.25">
      <c r="A2080" t="str">
        <f>IF(AND(MOD(ROW(A2075)-1,3)=0,INDEX(artwork.xlsx!G:G,QUOTIENT(ROW(A2075)-1,3)+2)&lt;&gt;""),"/* "&amp;INDEX(artwork.xlsx!G:G,QUOTIENT(ROW(A2075)-1,3)+2)&amp;" */","  ")&amp;
IF(AND(INDEX(artwork.xlsx!F:F,QUOTIENT(ROW(A2075)-1,3)+2)&lt;&gt;""),"/* "&amp;INDEX(artwork.xlsx!F:F,QUOTIENT(ROW(A2075)-1,3)+2)&amp;" */","  ")&amp;IF(AND(ISERROR(MATCH("},",B2080:B$5003,0)), ISERROR(MATCH("    ];",$A$5:A2079,0))),"];","")</f>
        <v xml:space="preserve">    </v>
      </c>
      <c r="B2080" t="str">
        <f t="shared" si="69"/>
        <v/>
      </c>
      <c r="C2080" s="18" t="str">
        <f>IF(AND(MOD(ROW(A2075)-1,3)=0, INDEX(artwork.xlsx!J:J,QUOTIENT(ROW(A2075)-1,3)+2)&lt;&gt;""),
     artwork.xlsx!$H$1&amp;": """ &amp;SUBSTITUTE(INDEX(artwork.xlsx!H:H,QUOTIENT(ROW(A2075)-1,3)+2)," ","") &amp;""",  " &amp;
     artwork.xlsx!$J$1&amp; ": """ &amp; INDEX(artwork.xlsx!J:J,QUOTIENT(ROW(A2075)-1,3)+2) &amp;""",  " &amp;
     artwork.xlsx!$L$1&amp; ": """ &amp; SUBSTITUTE(IF(LEFT(INDEX(artwork.xlsx!L:L,QUOTIENT(ROW(A2075)-1,3)+2),4)="http","",artwork.xlsx!$M$1) &amp; INDEX(artwork.xlsx!L:L,QUOTIENT(ROW(A2075)-1,3)+2),artwork.xlsx!$N$1,"") &amp; """,",
 IF(AND(MOD(ROW(A2075)-1,3)=1,INDEX(artwork.xlsx!J:J,QUOTIENT(ROW(A2075)-1,3)+2)&lt;&gt;""),
SUBSTITUTE(    artwork.xlsx!$K$1&amp;": '\\n" &amp;
SUBSTITUTE(SUBSTITUTE(SUBSTITUTE(SUBSTITUTE(SUBSTITUTE(INDEX(artwork.xlsx!K:K,QUOTIENT(ROW(A2075)-1,3)+2),"'","\'"),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IF(MOD(ROW(A2075)-1,3)=2,"","")))</f>
        <v>text_html: '\
&lt;div class="card-text" style="top:25px;"&gt;&lt;div style="position:relative; top:15px;"&gt;&lt;div style="line-height:16px;"&gt;\
&lt;div style="display:inline;"&gt;&lt;div style="display:inline; font-size:20px; font-weight:bold;"&gt;+1 Carte&lt;/div&gt;&lt;/div&gt;&lt;br&gt;\
&lt;div style="display:inline;"&gt;&lt;div style="display:inline; font-size:20px; font-weight:bold;"&gt;+2 Actions&lt;/div&gt;&lt;/div&gt;&lt;br&gt;\
&lt;/div&gt;&lt;/div&gt;&lt;div style="position:relative; top:20px;"&gt;&lt;div style="line-height:16px;"&gt;\
&lt;div style="display:inline;"&gt;&lt;div style="display:inline; font-size:18px;"&gt;Vous pouvez défausser 2 cartes&lt;/div&gt;&lt;/div&gt;&lt;br&gt;\
&lt;div style="display:inline;"&gt;&lt;div style="display:inline; font-size:18px;"&gt;pour +     . Vous pouvez &lt;/div&gt;&lt;/div&gt;&lt;br&gt;\
&lt;div style="display:inline;"&gt;&lt;div style="display:inline; font-size:18px;"&gt;payer      pour &lt;div style="display:inline; font-weight:bold;"&gt;+2 Cartes&lt;/div&gt;.&lt;/div&gt;&lt;/div&gt;&lt;br&gt;\
&lt;/div&gt;&lt;/div&gt;\
&lt;div class="card-text-coin-icon" style="transform:scale(0.15); top:81px; display: inline;left:104px;"&gt;\
&lt;div class="card-text-coin-text-container" style="display:inline;"&gt;\
&lt;div class="card-text-coin-text" style="color: black; display:inline; top:8px;"&gt;2&lt;/div&gt;&lt;/div&gt;&lt;/div&gt;\
&lt;div class="card-text-coin-icon" style="transform:scale(0.15); top:101px; display: inline;left:95px;"&gt;\
&lt;div class="card-text-coin-text-container" style="display:inline;"&gt;\
&lt;div class="card-text-coin-text" style="color: black; display:inline; top:8px;"&gt;2&lt;/div&gt;&lt;/div&gt;&lt;/div&gt;&lt;/div&gt;'</v>
      </c>
    </row>
    <row r="2081" spans="1:3" x14ac:dyDescent="0.25">
      <c r="A2081" t="str">
        <f>IF(AND(MOD(ROW(A2076)-1,3)=0,INDEX(artwork.xlsx!G:G,QUOTIENT(ROW(A2076)-1,3)+2)&lt;&gt;""),"/* "&amp;INDEX(artwork.xlsx!G:G,QUOTIENT(ROW(A2076)-1,3)+2)&amp;" */","  ")&amp;
IF(AND(INDEX(artwork.xlsx!F:F,QUOTIENT(ROW(A2076)-1,3)+2)&lt;&gt;""),"/* "&amp;INDEX(artwork.xlsx!F:F,QUOTIENT(ROW(A2076)-1,3)+2)&amp;" */","  ")&amp;IF(AND(ISERROR(MATCH("},",B2081:B$5003,0)), ISERROR(MATCH("    ];",$A$5:A2077,0))),"];","")</f>
        <v xml:space="preserve">    </v>
      </c>
      <c r="B2081" t="str">
        <f t="shared" si="69"/>
        <v>},</v>
      </c>
      <c r="C2081" s="18" t="str">
        <f>IF(AND(MOD(ROW(A2076)-1,3)=0, INDEX(artwork.xlsx!J:J,QUOTIENT(ROW(A2076)-1,3)+2)&lt;&gt;""),
     artwork.xlsx!$H$1&amp;": """ &amp;SUBSTITUTE(INDEX(artwork.xlsx!H:H,QUOTIENT(ROW(A2076)-1,3)+2)," ","") &amp;""",  " &amp;
     artwork.xlsx!$J$1&amp; ": """ &amp; INDEX(artwork.xlsx!J:J,QUOTIENT(ROW(A2076)-1,3)+2) &amp;""",  " &amp;
     artwork.xlsx!$L$1&amp; ": """ &amp; SUBSTITUTE(IF(LEFT(INDEX(artwork.xlsx!L:L,QUOTIENT(ROW(A2076)-1,3)+2),4)="http","",artwork.xlsx!$M$1) &amp; INDEX(artwork.xlsx!L:L,QUOTIENT(ROW(A2076)-1,3)+2),artwork.xlsx!$N$1,"") &amp; """,",
 IF(AND(MOD(ROW(A2076)-1,3)=1,INDEX(artwork.xlsx!J:J,QUOTIENT(ROW(A2076)-1,3)+2)&lt;&gt;""),
SUBSTITUTE(    artwork.xlsx!$K$1&amp;": '\\n" &amp;
SUBSTITUTE(SUBSTITUTE(SUBSTITUTE(SUBSTITUTE(SUBSTITUTE(INDEX(artwork.xlsx!K:K,QUOTIENT(ROW(A2076)-1,3)+2),"'","\'"),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IF(MOD(ROW(A2076)-1,3)=2,"","")))</f>
        <v/>
      </c>
    </row>
    <row r="2082" spans="1:3" x14ac:dyDescent="0.25">
      <c r="A2082" t="str">
        <f>IF(AND(MOD(ROW(A2077)-1,3)=0,INDEX(artwork.xlsx!G:G,QUOTIENT(ROW(A2077)-1,3)+2)&lt;&gt;""),"/* "&amp;INDEX(artwork.xlsx!G:G,QUOTIENT(ROW(A2077)-1,3)+2)&amp;" */","  ")&amp;
IF(AND(INDEX(artwork.xlsx!F:F,QUOTIENT(ROW(A2077)-1,3)+2)&lt;&gt;""),"/* "&amp;INDEX(artwork.xlsx!F:F,QUOTIENT(ROW(A2077)-1,3)+2)&amp;" */","  ")&amp;IF(AND(ISERROR(MATCH("},",B2082:B$5003,0)), ISERROR(MATCH("    ];",$A$5:A2078,0))),"];","")</f>
        <v xml:space="preserve">  /* t */</v>
      </c>
      <c r="B2082" t="str">
        <f t="shared" si="69"/>
        <v>{</v>
      </c>
      <c r="C2082" s="18" t="str">
        <f>IF(AND(MOD(ROW(A2077)-1,3)=0, INDEX(artwork.xlsx!J:J,QUOTIENT(ROW(A2077)-1,3)+2)&lt;&gt;""),
     artwork.xlsx!$H$1&amp;": """ &amp;SUBSTITUTE(INDEX(artwork.xlsx!H:H,QUOTIENT(ROW(A2077)-1,3)+2)," ","") &amp;""",  " &amp;
     artwork.xlsx!$J$1&amp; ": """ &amp; INDEX(artwork.xlsx!J:J,QUOTIENT(ROW(A2077)-1,3)+2) &amp;""",  " &amp;
     artwork.xlsx!$L$1&amp; ": """ &amp; SUBSTITUTE(IF(LEFT(INDEX(artwork.xlsx!L:L,QUOTIENT(ROW(A2077)-1,3)+2),4)="http","",artwork.xlsx!$M$1) &amp; INDEX(artwork.xlsx!L:L,QUOTIENT(ROW(A2077)-1,3)+2),artwork.xlsx!$N$1,"") &amp; """,",
 IF(AND(MOD(ROW(A2077)-1,3)=1,INDEX(artwork.xlsx!J:J,QUOTIENT(ROW(A2077)-1,3)+2)&lt;&gt;""),
SUBSTITUTE(    artwork.xlsx!$K$1&amp;": '\\n" &amp;
SUBSTITUTE(SUBSTITUTE(SUBSTITUTE(SUBSTITUTE(SUBSTITUTE(INDEX(artwork.xlsx!K:K,QUOTIENT(ROW(A2077)-1,3)+2),"'","\'"),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IF(MOD(ROW(A2077)-1,3)=2,"","")))</f>
        <v>id: "contract",  frenchName: "Contrat",  artwork: "http://wiki.dominionstrategy.com/images/0/04/ContractArt.jpg",</v>
      </c>
    </row>
    <row r="2083" spans="1:3" ht="180" x14ac:dyDescent="0.25">
      <c r="A2083" t="str">
        <f>IF(AND(MOD(ROW(A2078)-1,3)=0,INDEX(artwork.xlsx!G:G,QUOTIENT(ROW(A2078)-1,3)+2)&lt;&gt;""),"/* "&amp;INDEX(artwork.xlsx!G:G,QUOTIENT(ROW(A2078)-1,3)+2)&amp;" */","  ")&amp;
IF(AND(INDEX(artwork.xlsx!F:F,QUOTIENT(ROW(A2078)-1,3)+2)&lt;&gt;""),"/* "&amp;INDEX(artwork.xlsx!F:F,QUOTIENT(ROW(A2078)-1,3)+2)&amp;" */","  ")&amp;IF(AND(ISERROR(MATCH("},",B2083:B$5003,0)), ISERROR(MATCH("    ];",$A$5:A2082,0))),"];","")</f>
        <v xml:space="preserve">  /* t */</v>
      </c>
      <c r="B2083" t="str">
        <f t="shared" si="69"/>
        <v/>
      </c>
      <c r="C2083" s="18" t="str">
        <f>IF(AND(MOD(ROW(A2078)-1,3)=0, INDEX(artwork.xlsx!J:J,QUOTIENT(ROW(A2078)-1,3)+2)&lt;&gt;""),
     artwork.xlsx!$H$1&amp;": """ &amp;SUBSTITUTE(INDEX(artwork.xlsx!H:H,QUOTIENT(ROW(A2078)-1,3)+2)," ","") &amp;""",  " &amp;
     artwork.xlsx!$J$1&amp; ": """ &amp; INDEX(artwork.xlsx!J:J,QUOTIENT(ROW(A2078)-1,3)+2) &amp;""",  " &amp;
     artwork.xlsx!$L$1&amp; ": """ &amp; SUBSTITUTE(IF(LEFT(INDEX(artwork.xlsx!L:L,QUOTIENT(ROW(A2078)-1,3)+2),4)="http","",artwork.xlsx!$M$1) &amp; INDEX(artwork.xlsx!L:L,QUOTIENT(ROW(A2078)-1,3)+2),artwork.xlsx!$N$1,"") &amp; """,",
 IF(AND(MOD(ROW(A2078)-1,3)=1,INDEX(artwork.xlsx!J:J,QUOTIENT(ROW(A2078)-1,3)+2)&lt;&gt;""),
SUBSTITUTE(    artwork.xlsx!$K$1&amp;": '\\n" &amp;
SUBSTITUTE(SUBSTITUTE(SUBSTITUTE(SUBSTITUTE(SUBSTITUTE(INDEX(artwork.xlsx!K:K,QUOTIENT(ROW(A2078)-1,3)+2),"'","\'"),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IF(MOD(ROW(A2078)-1,3)=2,"","")))</f>
        <v>text_html: '\
&lt;div class="card-text" style="top:25px;"&gt;&lt;div style="position:relative; top:45px;"&gt;&lt;div style="line-height:18px;"&gt;\
&lt;div style="display:inline;"&gt;&lt;div style="display:inline; font-size:22px; font-weight:bold;"&gt;+1 Faveur&lt;/div&gt;&lt;/div&gt;&lt;br&gt;\
&lt;/div&gt;&lt;/div&gt;&lt;div style="position:relative; top:45px;"&gt;&lt;div style="line-height:16px;"&gt;\
&lt;div style="display:inline;"&gt;&lt;div style="display:inline; font-size:18px;"&gt;Vous pouvez mettre de côté&lt;/div&gt;&lt;/div&gt;&lt;br&gt;\
&lt;div style="display:inline;"&gt;&lt;div style="display:inline; font-size:18px;"&gt;une carte Action de votre main&lt;/div&gt;&lt;/div&gt;&lt;br&gt;\
&lt;div style="display:inline;"&gt;&lt;div style="display:inline; font-size:18px;"&gt;pour la jouer au début&lt;/div&gt;&lt;/div&gt;&lt;br&gt;\
&lt;div style="display:inline;"&gt;&lt;div style="display:inline; font-size:18px;"&gt;de votre prochain tour.&lt;/div&gt;&lt;/div&gt;&lt;br&gt;\
&lt;/div&gt;&lt;/div&gt;\
&lt;div class="card-text-coin-icon" style="transform:scale(0.3); top:0px; display: inline;left:130px;"&gt;\
&lt;div class="card-text-coin-text-container" style="display:inline;"&gt;\
&lt;div class="card-text-coin-text" style="color: black; display:inline; top:8px;"&gt;2&lt;/div&gt;&lt;/div&gt;&lt;/div&gt;&lt;/div&gt;'</v>
      </c>
    </row>
    <row r="2084" spans="1:3" x14ac:dyDescent="0.25">
      <c r="A2084" t="str">
        <f>IF(AND(MOD(ROW(A2079)-1,3)=0,INDEX(artwork.xlsx!G:G,QUOTIENT(ROW(A2079)-1,3)+2)&lt;&gt;""),"/* "&amp;INDEX(artwork.xlsx!G:G,QUOTIENT(ROW(A2079)-1,3)+2)&amp;" */","  ")&amp;
IF(AND(INDEX(artwork.xlsx!F:F,QUOTIENT(ROW(A2079)-1,3)+2)&lt;&gt;""),"/* "&amp;INDEX(artwork.xlsx!F:F,QUOTIENT(ROW(A2079)-1,3)+2)&amp;" */","  ")&amp;IF(AND(ISERROR(MATCH("},",B2084:B$5003,0)), ISERROR(MATCH("    ];",$A$5:A2080,0))),"];","")</f>
        <v xml:space="preserve">  /* t */</v>
      </c>
      <c r="B2084" t="str">
        <f t="shared" si="69"/>
        <v>},</v>
      </c>
      <c r="C2084" s="18" t="str">
        <f>IF(AND(MOD(ROW(A2079)-1,3)=0, INDEX(artwork.xlsx!J:J,QUOTIENT(ROW(A2079)-1,3)+2)&lt;&gt;""),
     artwork.xlsx!$H$1&amp;": """ &amp;SUBSTITUTE(INDEX(artwork.xlsx!H:H,QUOTIENT(ROW(A2079)-1,3)+2)," ","") &amp;""",  " &amp;
     artwork.xlsx!$J$1&amp; ": """ &amp; INDEX(artwork.xlsx!J:J,QUOTIENT(ROW(A2079)-1,3)+2) &amp;""",  " &amp;
     artwork.xlsx!$L$1&amp; ": """ &amp; SUBSTITUTE(IF(LEFT(INDEX(artwork.xlsx!L:L,QUOTIENT(ROW(A2079)-1,3)+2),4)="http","",artwork.xlsx!$M$1) &amp; INDEX(artwork.xlsx!L:L,QUOTIENT(ROW(A2079)-1,3)+2),artwork.xlsx!$N$1,"") &amp; """,",
 IF(AND(MOD(ROW(A2079)-1,3)=1,INDEX(artwork.xlsx!J:J,QUOTIENT(ROW(A2079)-1,3)+2)&lt;&gt;""),
SUBSTITUTE(    artwork.xlsx!$K$1&amp;": '\\n" &amp;
SUBSTITUTE(SUBSTITUTE(SUBSTITUTE(SUBSTITUTE(SUBSTITUTE(INDEX(artwork.xlsx!K:K,QUOTIENT(ROW(A2079)-1,3)+2),"'","\'"),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IF(MOD(ROW(A2079)-1,3)=2,"","")))</f>
        <v/>
      </c>
    </row>
    <row r="2085" spans="1:3" x14ac:dyDescent="0.25">
      <c r="A2085" t="str">
        <f>IF(AND(MOD(ROW(A2080)-1,3)=0,INDEX(artwork.xlsx!G:G,QUOTIENT(ROW(A2080)-1,3)+2)&lt;&gt;""),"/* "&amp;INDEX(artwork.xlsx!G:G,QUOTIENT(ROW(A2080)-1,3)+2)&amp;" */","  ")&amp;
IF(AND(INDEX(artwork.xlsx!F:F,QUOTIENT(ROW(A2080)-1,3)+2)&lt;&gt;""),"/* "&amp;INDEX(artwork.xlsx!F:F,QUOTIENT(ROW(A2080)-1,3)+2)&amp;" */","  ")&amp;IF(AND(ISERROR(MATCH("},",B2085:B$5003,0)), ISERROR(MATCH("    ];",$A$5:A2081,0))),"];","")</f>
        <v xml:space="preserve">    </v>
      </c>
      <c r="B2085" t="str">
        <f t="shared" si="69"/>
        <v>{</v>
      </c>
      <c r="C2085" s="18" t="str">
        <f>IF(AND(MOD(ROW(A2080)-1,3)=0, INDEX(artwork.xlsx!J:J,QUOTIENT(ROW(A2080)-1,3)+2)&lt;&gt;""),
     artwork.xlsx!$H$1&amp;": """ &amp;SUBSTITUTE(INDEX(artwork.xlsx!H:H,QUOTIENT(ROW(A2080)-1,3)+2)," ","") &amp;""",  " &amp;
     artwork.xlsx!$J$1&amp; ": """ &amp; INDEX(artwork.xlsx!J:J,QUOTIENT(ROW(A2080)-1,3)+2) &amp;""",  " &amp;
     artwork.xlsx!$L$1&amp; ": """ &amp; SUBSTITUTE(IF(LEFT(INDEX(artwork.xlsx!L:L,QUOTIENT(ROW(A2080)-1,3)+2),4)="http","",artwork.xlsx!$M$1) &amp; INDEX(artwork.xlsx!L:L,QUOTIENT(ROW(A2080)-1,3)+2),artwork.xlsx!$N$1,"") &amp; """,",
 IF(AND(MOD(ROW(A2080)-1,3)=1,INDEX(artwork.xlsx!J:J,QUOTIENT(ROW(A2080)-1,3)+2)&lt;&gt;""),
SUBSTITUTE(    artwork.xlsx!$K$1&amp;": '\\n" &amp;
SUBSTITUTE(SUBSTITUTE(SUBSTITUTE(SUBSTITUTE(SUBSTITUTE(INDEX(artwork.xlsx!K:K,QUOTIENT(ROW(A2080)-1,3)+2),"'","\'"),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IF(MOD(ROW(A2080)-1,3)=2,"","")))</f>
        <v>id: "emissary",  frenchName: "Émissaire",  artwork: "http://wiki.dominionstrategy.com/images/1/1c/EmissaryArt.jpg",</v>
      </c>
    </row>
    <row r="2086" spans="1:3" ht="135" x14ac:dyDescent="0.25">
      <c r="A2086" t="str">
        <f>IF(AND(MOD(ROW(A2081)-1,3)=0,INDEX(artwork.xlsx!G:G,QUOTIENT(ROW(A2081)-1,3)+2)&lt;&gt;""),"/* "&amp;INDEX(artwork.xlsx!G:G,QUOTIENT(ROW(A2081)-1,3)+2)&amp;" */","  ")&amp;
IF(AND(INDEX(artwork.xlsx!F:F,QUOTIENT(ROW(A2081)-1,3)+2)&lt;&gt;""),"/* "&amp;INDEX(artwork.xlsx!F:F,QUOTIENT(ROW(A2081)-1,3)+2)&amp;" */","  ")&amp;IF(AND(ISERROR(MATCH("},",B2086:B$5003,0)), ISERROR(MATCH("    ];",$A$5:A2085,0))),"];","")</f>
        <v xml:space="preserve">    </v>
      </c>
      <c r="B2086" t="str">
        <f t="shared" si="69"/>
        <v/>
      </c>
      <c r="C2086" s="18" t="str">
        <f>IF(AND(MOD(ROW(A2081)-1,3)=0, INDEX(artwork.xlsx!J:J,QUOTIENT(ROW(A2081)-1,3)+2)&lt;&gt;""),
     artwork.xlsx!$H$1&amp;": """ &amp;SUBSTITUTE(INDEX(artwork.xlsx!H:H,QUOTIENT(ROW(A2081)-1,3)+2)," ","") &amp;""",  " &amp;
     artwork.xlsx!$J$1&amp; ": """ &amp; INDEX(artwork.xlsx!J:J,QUOTIENT(ROW(A2081)-1,3)+2) &amp;""",  " &amp;
     artwork.xlsx!$L$1&amp; ": """ &amp; SUBSTITUTE(IF(LEFT(INDEX(artwork.xlsx!L:L,QUOTIENT(ROW(A2081)-1,3)+2),4)="http","",artwork.xlsx!$M$1) &amp; INDEX(artwork.xlsx!L:L,QUOTIENT(ROW(A2081)-1,3)+2),artwork.xlsx!$N$1,"") &amp; """,",
 IF(AND(MOD(ROW(A2081)-1,3)=1,INDEX(artwork.xlsx!J:J,QUOTIENT(ROW(A2081)-1,3)+2)&lt;&gt;""),
SUBSTITUTE(    artwork.xlsx!$K$1&amp;": '\\n" &amp;
SUBSTITUTE(SUBSTITUTE(SUBSTITUTE(SUBSTITUTE(SUBSTITUTE(INDEX(artwork.xlsx!K:K,QUOTIENT(ROW(A2081)-1,3)+2),"'","\'"),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IF(MOD(ROW(A2081)-1,3)=2,"","")))</f>
        <v>text_html: '\
&lt;div class="card-text" style="top:20px;"&gt;&lt;div style="position:relative; top:10px;"&gt;&lt;div style="line-height:24px;"&gt;\
&lt;div style="display:inline;"&gt;&lt;div style="display:inline; font-size:26px;"&gt;&lt;div style="display: inline; font-weight: bold;"&gt;+3 Cartes&lt;/div&gt;&lt;/div&gt;&lt;/div&gt;&lt;br&gt;\
&lt;/div&gt;&lt;div style="line-height:18px; position:relative; top:15px;"&gt;\
&lt;div style="display:inline;"&gt;&lt;div style="display:inline; font-size:20px;"&gt;Si ceci vous a fait mélanger&lt;/div&gt;&lt;/div&gt;&lt;br&gt;\
&lt;div style="display:inline;"&gt;&lt;div style="display:inline; font-size:20px;"&gt;(au moins une carte),&lt;/div&gt;&lt;/div&gt;&lt;br&gt;\
&lt;div style="display:inline;"&gt;&lt;div style="display:inline; font-size:20px;"&gt;&lt;div style="display:inline; font-weight:bold;"&gt;+1 Action&lt;/div&gt; et &lt;div style="display:inline; font-weight:bold;"&gt;+2 Faveurs&lt;/div&gt;.&lt;/div&gt;&lt;/div&gt;&lt;br&gt;\
&lt;/div&gt;&lt;/div&gt;&lt;/div&gt;'</v>
      </c>
    </row>
    <row r="2087" spans="1:3" x14ac:dyDescent="0.25">
      <c r="A2087" t="str">
        <f>IF(AND(MOD(ROW(A2082)-1,3)=0,INDEX(artwork.xlsx!G:G,QUOTIENT(ROW(A2082)-1,3)+2)&lt;&gt;""),"/* "&amp;INDEX(artwork.xlsx!G:G,QUOTIENT(ROW(A2082)-1,3)+2)&amp;" */","  ")&amp;
IF(AND(INDEX(artwork.xlsx!F:F,QUOTIENT(ROW(A2082)-1,3)+2)&lt;&gt;""),"/* "&amp;INDEX(artwork.xlsx!F:F,QUOTIENT(ROW(A2082)-1,3)+2)&amp;" */","  ")&amp;IF(AND(ISERROR(MATCH("},",B2087:B$5003,0)), ISERROR(MATCH("    ];",$A$5:A2083,0))),"];","")</f>
        <v xml:space="preserve">    </v>
      </c>
      <c r="B2087" t="str">
        <f t="shared" si="69"/>
        <v>},</v>
      </c>
      <c r="C2087" s="18" t="str">
        <f>IF(AND(MOD(ROW(A2082)-1,3)=0, INDEX(artwork.xlsx!J:J,QUOTIENT(ROW(A2082)-1,3)+2)&lt;&gt;""),
     artwork.xlsx!$H$1&amp;": """ &amp;SUBSTITUTE(INDEX(artwork.xlsx!H:H,QUOTIENT(ROW(A2082)-1,3)+2)," ","") &amp;""",  " &amp;
     artwork.xlsx!$J$1&amp; ": """ &amp; INDEX(artwork.xlsx!J:J,QUOTIENT(ROW(A2082)-1,3)+2) &amp;""",  " &amp;
     artwork.xlsx!$L$1&amp; ": """ &amp; SUBSTITUTE(IF(LEFT(INDEX(artwork.xlsx!L:L,QUOTIENT(ROW(A2082)-1,3)+2),4)="http","",artwork.xlsx!$M$1) &amp; INDEX(artwork.xlsx!L:L,QUOTIENT(ROW(A2082)-1,3)+2),artwork.xlsx!$N$1,"") &amp; """,",
 IF(AND(MOD(ROW(A2082)-1,3)=1,INDEX(artwork.xlsx!J:J,QUOTIENT(ROW(A2082)-1,3)+2)&lt;&gt;""),
SUBSTITUTE(    artwork.xlsx!$K$1&amp;": '\\n" &amp;
SUBSTITUTE(SUBSTITUTE(SUBSTITUTE(SUBSTITUTE(SUBSTITUTE(INDEX(artwork.xlsx!K:K,QUOTIENT(ROW(A2082)-1,3)+2),"'","\'"),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IF(MOD(ROW(A2082)-1,3)=2,"","")))</f>
        <v/>
      </c>
    </row>
    <row r="2088" spans="1:3" x14ac:dyDescent="0.25">
      <c r="A2088" t="str">
        <f>IF(AND(MOD(ROW(A2083)-1,3)=0,INDEX(artwork.xlsx!G:G,QUOTIENT(ROW(A2083)-1,3)+2)&lt;&gt;""),"/* "&amp;INDEX(artwork.xlsx!G:G,QUOTIENT(ROW(A2083)-1,3)+2)&amp;" */","  ")&amp;
IF(AND(INDEX(artwork.xlsx!F:F,QUOTIENT(ROW(A2083)-1,3)+2)&lt;&gt;""),"/* "&amp;INDEX(artwork.xlsx!F:F,QUOTIENT(ROW(A2083)-1,3)+2)&amp;" */","  ")&amp;IF(AND(ISERROR(MATCH("},",B2088:B$5003,0)), ISERROR(MATCH("    ];",$A$5:A2084,0))),"];","")</f>
        <v xml:space="preserve">    </v>
      </c>
      <c r="B2088" t="str">
        <f t="shared" si="69"/>
        <v>{</v>
      </c>
      <c r="C2088" s="18" t="str">
        <f>IF(AND(MOD(ROW(A2083)-1,3)=0, INDEX(artwork.xlsx!J:J,QUOTIENT(ROW(A2083)-1,3)+2)&lt;&gt;""),
     artwork.xlsx!$H$1&amp;": """ &amp;SUBSTITUTE(INDEX(artwork.xlsx!H:H,QUOTIENT(ROW(A2083)-1,3)+2)," ","") &amp;""",  " &amp;
     artwork.xlsx!$J$1&amp; ": """ &amp; INDEX(artwork.xlsx!J:J,QUOTIENT(ROW(A2083)-1,3)+2) &amp;""",  " &amp;
     artwork.xlsx!$L$1&amp; ": """ &amp; SUBSTITUTE(IF(LEFT(INDEX(artwork.xlsx!L:L,QUOTIENT(ROW(A2083)-1,3)+2),4)="http","",artwork.xlsx!$M$1) &amp; INDEX(artwork.xlsx!L:L,QUOTIENT(ROW(A2083)-1,3)+2),artwork.xlsx!$N$1,"") &amp; """,",
 IF(AND(MOD(ROW(A2083)-1,3)=1,INDEX(artwork.xlsx!J:J,QUOTIENT(ROW(A2083)-1,3)+2)&lt;&gt;""),
SUBSTITUTE(    artwork.xlsx!$K$1&amp;": '\\n" &amp;
SUBSTITUTE(SUBSTITUTE(SUBSTITUTE(SUBSTITUTE(SUBSTITUTE(INDEX(artwork.xlsx!K:K,QUOTIENT(ROW(A2083)-1,3)+2),"'","\'"),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IF(MOD(ROW(A2083)-1,3)=2,"","")))</f>
        <v>id: "galleria",  frenchName: "Marché Couvert",  artwork: "http://wiki.dominionstrategy.com/images/8/8b/GalleriaArt.jpg",</v>
      </c>
    </row>
    <row r="2089" spans="1:3" ht="225" x14ac:dyDescent="0.25">
      <c r="A2089" t="str">
        <f>IF(AND(MOD(ROW(A2084)-1,3)=0,INDEX(artwork.xlsx!G:G,QUOTIENT(ROW(A2084)-1,3)+2)&lt;&gt;""),"/* "&amp;INDEX(artwork.xlsx!G:G,QUOTIENT(ROW(A2084)-1,3)+2)&amp;" */","  ")&amp;
IF(AND(INDEX(artwork.xlsx!F:F,QUOTIENT(ROW(A2084)-1,3)+2)&lt;&gt;""),"/* "&amp;INDEX(artwork.xlsx!F:F,QUOTIENT(ROW(A2084)-1,3)+2)&amp;" */","  ")&amp;IF(AND(ISERROR(MATCH("},",B2089:B$5003,0)), ISERROR(MATCH("    ];",$A$5:A2088,0))),"];","")</f>
        <v xml:space="preserve">    </v>
      </c>
      <c r="B2089" t="str">
        <f t="shared" si="69"/>
        <v/>
      </c>
      <c r="C2089" s="18" t="str">
        <f>IF(AND(MOD(ROW(A2084)-1,3)=0, INDEX(artwork.xlsx!J:J,QUOTIENT(ROW(A2084)-1,3)+2)&lt;&gt;""),
     artwork.xlsx!$H$1&amp;": """ &amp;SUBSTITUTE(INDEX(artwork.xlsx!H:H,QUOTIENT(ROW(A2084)-1,3)+2)," ","") &amp;""",  " &amp;
     artwork.xlsx!$J$1&amp; ": """ &amp; INDEX(artwork.xlsx!J:J,QUOTIENT(ROW(A2084)-1,3)+2) &amp;""",  " &amp;
     artwork.xlsx!$L$1&amp; ": """ &amp; SUBSTITUTE(IF(LEFT(INDEX(artwork.xlsx!L:L,QUOTIENT(ROW(A2084)-1,3)+2),4)="http","",artwork.xlsx!$M$1) &amp; INDEX(artwork.xlsx!L:L,QUOTIENT(ROW(A2084)-1,3)+2),artwork.xlsx!$N$1,"") &amp; """,",
 IF(AND(MOD(ROW(A2084)-1,3)=1,INDEX(artwork.xlsx!J:J,QUOTIENT(ROW(A2084)-1,3)+2)&lt;&gt;""),
SUBSTITUTE(    artwork.xlsx!$K$1&amp;": '\\n" &amp;
SUBSTITUTE(SUBSTITUTE(SUBSTITUTE(SUBSTITUTE(SUBSTITUTE(INDEX(artwork.xlsx!K:K,QUOTIENT(ROW(A2084)-1,3)+2),"'","\'"),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IF(MOD(ROW(A2084)-1,3)=2,"","")))</f>
        <v>text_html: '\
&lt;div class="card-text" style="top:15px;"&gt;&lt;div style="position:relative; top:15px;"&gt;&lt;div style="line-height:16px;"&gt;\
&lt;div style="display:inline;"&gt;&lt;div style="display:inline; font-size:24px; font-weight:bold;"&gt;+    &lt;/div&gt;&lt;/div&gt;&lt;br&gt;&lt;br&gt;\
&lt;div style="display:inline;"&gt;&lt;div style="display:inline; font-size:18px;"&gt;À ce tour, quand vous&lt;/div&gt;&lt;/div&gt;&lt;br&gt;\
&lt;div style="display:inline;"&gt;&lt;div style="display:inline; font-size:18px;"&gt;recevez une carte coûtant&lt;/div&gt;&lt;/div&gt;&lt;br&gt;\
&lt;div style="display:inline;"&gt;&lt;div style="display:inline; font-size:18px;"&gt;     ou     , &lt;div style="display:inline; font-weight:bold;"&gt;+1 Achat&lt;/div&gt;.&lt;/div&gt;&lt;/div&gt;&lt;br&gt; &lt;/div&gt;&lt;/div&gt;\
&lt;div class="card-text-coin-icon" style="transform:scale(0.22); top:10px; display: inline;left:140px;"&gt;\
&lt;div class="card-text-coin-text-container" style="display:inline;"&gt;\
&lt;div class="card-text-coin-text" style="color: black; display:inline; top:8px;"&gt;3&lt;/div&gt;&lt;/div&gt;&lt;/div&gt;\
&lt;div class="card-text-coin-icon" style="transform:scale(0.15); top:93px; display: inline;left:69px;"&gt;\
&lt;div class="card-text-coin-text-container" style="display:inline;"&gt;\
&lt;div class="card-text-coin-text" style="color: black; display:inline; top:8px;"&gt;3&lt;/div&gt;&lt;/div&gt;&lt;/div&gt;\
&lt;div class="card-text-coin-icon" style="transform:scale(0.15); top:93px; display: inline;left:113px;"&gt;\
&lt;div class="card-text-coin-text-container" style="display:inline;"&gt;\
&lt;div class="card-text-coin-text" style="color: black; display:inline; top:8px;"&gt;4&lt;/div&gt;&lt;/div&gt;&lt;/div&gt;&lt;/div&gt;'</v>
      </c>
    </row>
    <row r="2090" spans="1:3" x14ac:dyDescent="0.25">
      <c r="A2090" t="str">
        <f>IF(AND(MOD(ROW(A2085)-1,3)=0,INDEX(artwork.xlsx!G:G,QUOTIENT(ROW(A2085)-1,3)+2)&lt;&gt;""),"/* "&amp;INDEX(artwork.xlsx!G:G,QUOTIENT(ROW(A2085)-1,3)+2)&amp;" */","  ")&amp;
IF(AND(INDEX(artwork.xlsx!F:F,QUOTIENT(ROW(A2085)-1,3)+2)&lt;&gt;""),"/* "&amp;INDEX(artwork.xlsx!F:F,QUOTIENT(ROW(A2085)-1,3)+2)&amp;" */","  ")&amp;IF(AND(ISERROR(MATCH("},",B2090:B$5003,0)), ISERROR(MATCH("    ];",$A$5:A2086,0))),"];","")</f>
        <v xml:space="preserve">    </v>
      </c>
      <c r="B2090" t="str">
        <f t="shared" si="69"/>
        <v>},</v>
      </c>
      <c r="C2090" s="18" t="str">
        <f>IF(AND(MOD(ROW(A2085)-1,3)=0, INDEX(artwork.xlsx!J:J,QUOTIENT(ROW(A2085)-1,3)+2)&lt;&gt;""),
     artwork.xlsx!$H$1&amp;": """ &amp;SUBSTITUTE(INDEX(artwork.xlsx!H:H,QUOTIENT(ROW(A2085)-1,3)+2)," ","") &amp;""",  " &amp;
     artwork.xlsx!$J$1&amp; ": """ &amp; INDEX(artwork.xlsx!J:J,QUOTIENT(ROW(A2085)-1,3)+2) &amp;""",  " &amp;
     artwork.xlsx!$L$1&amp; ": """ &amp; SUBSTITUTE(IF(LEFT(INDEX(artwork.xlsx!L:L,QUOTIENT(ROW(A2085)-1,3)+2),4)="http","",artwork.xlsx!$M$1) &amp; INDEX(artwork.xlsx!L:L,QUOTIENT(ROW(A2085)-1,3)+2),artwork.xlsx!$N$1,"") &amp; """,",
 IF(AND(MOD(ROW(A2085)-1,3)=1,INDEX(artwork.xlsx!J:J,QUOTIENT(ROW(A2085)-1,3)+2)&lt;&gt;""),
SUBSTITUTE(    artwork.xlsx!$K$1&amp;": '\\n" &amp;
SUBSTITUTE(SUBSTITUTE(SUBSTITUTE(SUBSTITUTE(SUBSTITUTE(INDEX(artwork.xlsx!K:K,QUOTIENT(ROW(A2085)-1,3)+2),"'","\'"),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IF(MOD(ROW(A2085)-1,3)=2,"","")))</f>
        <v/>
      </c>
    </row>
    <row r="2091" spans="1:3" x14ac:dyDescent="0.25">
      <c r="A2091" t="str">
        <f>IF(AND(MOD(ROW(A2086)-1,3)=0,INDEX(artwork.xlsx!G:G,QUOTIENT(ROW(A2086)-1,3)+2)&lt;&gt;""),"/* "&amp;INDEX(artwork.xlsx!G:G,QUOTIENT(ROW(A2086)-1,3)+2)&amp;" */","  ")&amp;
IF(AND(INDEX(artwork.xlsx!F:F,QUOTIENT(ROW(A2086)-1,3)+2)&lt;&gt;""),"/* "&amp;INDEX(artwork.xlsx!F:F,QUOTIENT(ROW(A2086)-1,3)+2)&amp;" */","  ")&amp;IF(AND(ISERROR(MATCH("},",B2091:B$5003,0)), ISERROR(MATCH("    ];",$A$5:A2087,0))),"];","")</f>
        <v xml:space="preserve">    </v>
      </c>
      <c r="B2091" t="str">
        <f t="shared" si="69"/>
        <v>{</v>
      </c>
      <c r="C2091" s="18" t="str">
        <f>IF(AND(MOD(ROW(A2086)-1,3)=0, INDEX(artwork.xlsx!J:J,QUOTIENT(ROW(A2086)-1,3)+2)&lt;&gt;""),
     artwork.xlsx!$H$1&amp;": """ &amp;SUBSTITUTE(INDEX(artwork.xlsx!H:H,QUOTIENT(ROW(A2086)-1,3)+2)," ","") &amp;""",  " &amp;
     artwork.xlsx!$J$1&amp; ": """ &amp; INDEX(artwork.xlsx!J:J,QUOTIENT(ROW(A2086)-1,3)+2) &amp;""",  " &amp;
     artwork.xlsx!$L$1&amp; ": """ &amp; SUBSTITUTE(IF(LEFT(INDEX(artwork.xlsx!L:L,QUOTIENT(ROW(A2086)-1,3)+2),4)="http","",artwork.xlsx!$M$1) &amp; INDEX(artwork.xlsx!L:L,QUOTIENT(ROW(A2086)-1,3)+2),artwork.xlsx!$N$1,"") &amp; """,",
 IF(AND(MOD(ROW(A2086)-1,3)=1,INDEX(artwork.xlsx!J:J,QUOTIENT(ROW(A2086)-1,3)+2)&lt;&gt;""),
SUBSTITUTE(    artwork.xlsx!$K$1&amp;": '\\n" &amp;
SUBSTITUTE(SUBSTITUTE(SUBSTITUTE(SUBSTITUTE(SUBSTITUTE(INDEX(artwork.xlsx!K:K,QUOTIENT(ROW(A2086)-1,3)+2),"'","\'"),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IF(MOD(ROW(A2086)-1,3)=2,"","")))</f>
        <v>id: "guildmaster",  frenchName: "Maître de Guilde",  artwork: "http://wiki.dominionstrategy.com/images/e/ea/GuildmasterArt.jpg",</v>
      </c>
    </row>
    <row r="2092" spans="1:3" ht="135" x14ac:dyDescent="0.25">
      <c r="A2092" t="str">
        <f>IF(AND(MOD(ROW(A2087)-1,3)=0,INDEX(artwork.xlsx!G:G,QUOTIENT(ROW(A2087)-1,3)+2)&lt;&gt;""),"/* "&amp;INDEX(artwork.xlsx!G:G,QUOTIENT(ROW(A2087)-1,3)+2)&amp;" */","  ")&amp;
IF(AND(INDEX(artwork.xlsx!F:F,QUOTIENT(ROW(A2087)-1,3)+2)&lt;&gt;""),"/* "&amp;INDEX(artwork.xlsx!F:F,QUOTIENT(ROW(A2087)-1,3)+2)&amp;" */","  ")&amp;IF(AND(ISERROR(MATCH("},",B2092:B$5003,0)), ISERROR(MATCH("    ];",$A$5:A2091,0))),"];","")</f>
        <v xml:space="preserve">    </v>
      </c>
      <c r="B2092" t="str">
        <f t="shared" si="69"/>
        <v/>
      </c>
      <c r="C2092" s="18" t="str">
        <f>IF(AND(MOD(ROW(A2087)-1,3)=0, INDEX(artwork.xlsx!J:J,QUOTIENT(ROW(A2087)-1,3)+2)&lt;&gt;""),
     artwork.xlsx!$H$1&amp;": """ &amp;SUBSTITUTE(INDEX(artwork.xlsx!H:H,QUOTIENT(ROW(A2087)-1,3)+2)," ","") &amp;""",  " &amp;
     artwork.xlsx!$J$1&amp; ": """ &amp; INDEX(artwork.xlsx!J:J,QUOTIENT(ROW(A2087)-1,3)+2) &amp;""",  " &amp;
     artwork.xlsx!$L$1&amp; ": """ &amp; SUBSTITUTE(IF(LEFT(INDEX(artwork.xlsx!L:L,QUOTIENT(ROW(A2087)-1,3)+2),4)="http","",artwork.xlsx!$M$1) &amp; INDEX(artwork.xlsx!L:L,QUOTIENT(ROW(A2087)-1,3)+2),artwork.xlsx!$N$1,"") &amp; """,",
 IF(AND(MOD(ROW(A2087)-1,3)=1,INDEX(artwork.xlsx!J:J,QUOTIENT(ROW(A2087)-1,3)+2)&lt;&gt;""),
SUBSTITUTE(    artwork.xlsx!$K$1&amp;": '\\n" &amp;
SUBSTITUTE(SUBSTITUTE(SUBSTITUTE(SUBSTITUTE(SUBSTITUTE(INDEX(artwork.xlsx!K:K,QUOTIENT(ROW(A2087)-1,3)+2),"'","\'"),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IF(MOD(ROW(A2087)-1,3)=2,"","")))</f>
        <v>text_html: '\
&lt;div class="card-text" style="top:20px;"&gt;&lt;div style="position:relative; top:20px;"&gt;&lt;div style="line-height:18px;"&gt;\
&lt;div style="display:inline;"&gt;&lt;div style="display:inline; font-size:20px;"&gt;+     &lt;/div&gt;&lt;/div&gt;&lt;br&gt;&lt;br&gt;\
&lt;div style="display:inline;"&gt;&lt;div style="display:inline; font-size:20px;"&gt;À ce tour, quand vous&lt;/div&gt;&lt;/div&gt;&lt;br&gt;\
&lt;div style="display:inline;"&gt;&lt;div style="display:inline; font-size:20px;"&gt;recevez une carte, &lt;div style="display:inline; font-weight:bold;"&gt;+1 Faveur&lt;/div&gt;.&lt;/div&gt;&lt;/div&gt;&lt;br&gt;\
&lt;/div&gt;&lt;/div&gt;\
&lt;div class="card-text-coin-icon" style="transform:scale(0.22); top:15px; display: inline;left:140px;"&gt;\
&lt;div class="card-text-coin-text-container" style="display:inline;"&gt;\
&lt;div class="card-text-coin-text" style="color: black; display:inline; top:8px;"&gt;3&lt;/div&gt;&lt;/div&gt;&lt;/div&gt;&lt;/div&gt;'</v>
      </c>
    </row>
    <row r="2093" spans="1:3" x14ac:dyDescent="0.25">
      <c r="A2093" t="str">
        <f>IF(AND(MOD(ROW(A2088)-1,3)=0,INDEX(artwork.xlsx!G:G,QUOTIENT(ROW(A2088)-1,3)+2)&lt;&gt;""),"/* "&amp;INDEX(artwork.xlsx!G:G,QUOTIENT(ROW(A2088)-1,3)+2)&amp;" */","  ")&amp;
IF(AND(INDEX(artwork.xlsx!F:F,QUOTIENT(ROW(A2088)-1,3)+2)&lt;&gt;""),"/* "&amp;INDEX(artwork.xlsx!F:F,QUOTIENT(ROW(A2088)-1,3)+2)&amp;" */","  ")&amp;IF(AND(ISERROR(MATCH("},",B2093:B$5003,0)), ISERROR(MATCH("    ];",$A$5:A2089,0))),"];","")</f>
        <v xml:space="preserve">    </v>
      </c>
      <c r="B2093" t="str">
        <f t="shared" si="69"/>
        <v>},</v>
      </c>
      <c r="C2093" s="18" t="str">
        <f>IF(AND(MOD(ROW(A2088)-1,3)=0, INDEX(artwork.xlsx!J:J,QUOTIENT(ROW(A2088)-1,3)+2)&lt;&gt;""),
     artwork.xlsx!$H$1&amp;": """ &amp;SUBSTITUTE(INDEX(artwork.xlsx!H:H,QUOTIENT(ROW(A2088)-1,3)+2)," ","") &amp;""",  " &amp;
     artwork.xlsx!$J$1&amp; ": """ &amp; INDEX(artwork.xlsx!J:J,QUOTIENT(ROW(A2088)-1,3)+2) &amp;""",  " &amp;
     artwork.xlsx!$L$1&amp; ": """ &amp; SUBSTITUTE(IF(LEFT(INDEX(artwork.xlsx!L:L,QUOTIENT(ROW(A2088)-1,3)+2),4)="http","",artwork.xlsx!$M$1) &amp; INDEX(artwork.xlsx!L:L,QUOTIENT(ROW(A2088)-1,3)+2),artwork.xlsx!$N$1,"") &amp; """,",
 IF(AND(MOD(ROW(A2088)-1,3)=1,INDEX(artwork.xlsx!J:J,QUOTIENT(ROW(A2088)-1,3)+2)&lt;&gt;""),
SUBSTITUTE(    artwork.xlsx!$K$1&amp;": '\\n" &amp;
SUBSTITUTE(SUBSTITUTE(SUBSTITUTE(SUBSTITUTE(SUBSTITUTE(INDEX(artwork.xlsx!K:K,QUOTIENT(ROW(A2088)-1,3)+2),"'","\'"),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IF(MOD(ROW(A2088)-1,3)=2,"","")))</f>
        <v/>
      </c>
    </row>
    <row r="2094" spans="1:3" x14ac:dyDescent="0.25">
      <c r="A2094" t="str">
        <f>IF(AND(MOD(ROW(A2089)-1,3)=0,INDEX(artwork.xlsx!G:G,QUOTIENT(ROW(A2089)-1,3)+2)&lt;&gt;""),"/* "&amp;INDEX(artwork.xlsx!G:G,QUOTIENT(ROW(A2089)-1,3)+2)&amp;" */","  ")&amp;
IF(AND(INDEX(artwork.xlsx!F:F,QUOTIENT(ROW(A2089)-1,3)+2)&lt;&gt;""),"/* "&amp;INDEX(artwork.xlsx!F:F,QUOTIENT(ROW(A2089)-1,3)+2)&amp;" */","  ")&amp;IF(AND(ISERROR(MATCH("},",B2094:B$5003,0)), ISERROR(MATCH("    ];",$A$5:A2090,0))),"];","")</f>
        <v xml:space="preserve">    </v>
      </c>
      <c r="B2094" t="str">
        <f t="shared" si="69"/>
        <v>{</v>
      </c>
      <c r="C2094" s="18" t="str">
        <f>IF(AND(MOD(ROW(A2089)-1,3)=0, INDEX(artwork.xlsx!J:J,QUOTIENT(ROW(A2089)-1,3)+2)&lt;&gt;""),
     artwork.xlsx!$H$1&amp;": """ &amp;SUBSTITUTE(INDEX(artwork.xlsx!H:H,QUOTIENT(ROW(A2089)-1,3)+2)," ","") &amp;""",  " &amp;
     artwork.xlsx!$J$1&amp; ": """ &amp; INDEX(artwork.xlsx!J:J,QUOTIENT(ROW(A2089)-1,3)+2) &amp;""",  " &amp;
     artwork.xlsx!$L$1&amp; ": """ &amp; SUBSTITUTE(IF(LEFT(INDEX(artwork.xlsx!L:L,QUOTIENT(ROW(A2089)-1,3)+2),4)="http","",artwork.xlsx!$M$1) &amp; INDEX(artwork.xlsx!L:L,QUOTIENT(ROW(A2089)-1,3)+2),artwork.xlsx!$N$1,"") &amp; """,",
 IF(AND(MOD(ROW(A2089)-1,3)=1,INDEX(artwork.xlsx!J:J,QUOTIENT(ROW(A2089)-1,3)+2)&lt;&gt;""),
SUBSTITUTE(    artwork.xlsx!$K$1&amp;": '\\n" &amp;
SUBSTITUTE(SUBSTITUTE(SUBSTITUTE(SUBSTITUTE(SUBSTITUTE(INDEX(artwork.xlsx!K:K,QUOTIENT(ROW(A2089)-1,3)+2),"'","\'"),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IF(MOD(ROW(A2089)-1,3)=2,"","")))</f>
        <v>id: "highwayman",  frenchName: "Bandit de Grand Chemin",  artwork: "http://wiki.dominionstrategy.com/images/6/67/HighwaymanArt.jpg",</v>
      </c>
    </row>
    <row r="2095" spans="1:3" ht="150" x14ac:dyDescent="0.25">
      <c r="A2095" t="str">
        <f>IF(AND(MOD(ROW(A2090)-1,3)=0,INDEX(artwork.xlsx!G:G,QUOTIENT(ROW(A2090)-1,3)+2)&lt;&gt;""),"/* "&amp;INDEX(artwork.xlsx!G:G,QUOTIENT(ROW(A2090)-1,3)+2)&amp;" */","  ")&amp;
IF(AND(INDEX(artwork.xlsx!F:F,QUOTIENT(ROW(A2090)-1,3)+2)&lt;&gt;""),"/* "&amp;INDEX(artwork.xlsx!F:F,QUOTIENT(ROW(A2090)-1,3)+2)&amp;" */","  ")&amp;IF(AND(ISERROR(MATCH("},",B2095:B$5003,0)), ISERROR(MATCH("    ];",$A$5:A2094,0))),"];","")</f>
        <v xml:space="preserve">    </v>
      </c>
      <c r="B2095" t="str">
        <f t="shared" si="69"/>
        <v/>
      </c>
      <c r="C2095" s="18" t="str">
        <f>IF(AND(MOD(ROW(A2090)-1,3)=0, INDEX(artwork.xlsx!J:J,QUOTIENT(ROW(A2090)-1,3)+2)&lt;&gt;""),
     artwork.xlsx!$H$1&amp;": """ &amp;SUBSTITUTE(INDEX(artwork.xlsx!H:H,QUOTIENT(ROW(A2090)-1,3)+2)," ","") &amp;""",  " &amp;
     artwork.xlsx!$J$1&amp; ": """ &amp; INDEX(artwork.xlsx!J:J,QUOTIENT(ROW(A2090)-1,3)+2) &amp;""",  " &amp;
     artwork.xlsx!$L$1&amp; ": """ &amp; SUBSTITUTE(IF(LEFT(INDEX(artwork.xlsx!L:L,QUOTIENT(ROW(A2090)-1,3)+2),4)="http","",artwork.xlsx!$M$1) &amp; INDEX(artwork.xlsx!L:L,QUOTIENT(ROW(A2090)-1,3)+2),artwork.xlsx!$N$1,"") &amp; """,",
 IF(AND(MOD(ROW(A2090)-1,3)=1,INDEX(artwork.xlsx!J:J,QUOTIENT(ROW(A2090)-1,3)+2)&lt;&gt;""),
SUBSTITUTE(    artwork.xlsx!$K$1&amp;": '\\n" &amp;
SUBSTITUTE(SUBSTITUTE(SUBSTITUTE(SUBSTITUTE(SUBSTITUTE(INDEX(artwork.xlsx!K:K,QUOTIENT(ROW(A2090)-1,3)+2),"'","\'"),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IF(MOD(ROW(A2090)-1,3)=2,"","")))</f>
        <v>text_html: '\
&lt;div class="card-text" style="top:20px;"&gt;&lt;div style="position:relative; top:5px;"&gt;&lt;div style="line-height:16px;"&gt;\
&lt;div style="display:inline;"&gt;&lt;div style="display:inline; font-size:18px;"&gt;Au début de votre prochain tour,&lt;/div&gt;&lt;/div&gt;&lt;br&gt;\
&lt;div style="display:inline;"&gt;&lt;div style="display:inline; font-size:18px;"&gt;défaussez cette carte&lt;/div&gt;&lt;/div&gt;&lt;br&gt;\
&lt;div style="display:inline;"&gt;&lt;div style="display:inline; font-size:18px;"&gt;de la zone de jeu et &lt;div style="display: inline; font-weight: bold;"&gt;+3 Cartes&lt;/div&gt;.&lt;/div&gt;&lt;/div&gt;&lt;br&gt;\
&lt;/div&gt;&lt;/div&gt;&lt;div style="position:relative; top:10px;"&gt;&lt;div style="line-height:16px;"&gt;\
&lt;div style="display:inline;"&gt;&lt;div style="display:inline; font-size:18px;"&gt;D\'ici là, le premier Trésor&lt;/div&gt;&lt;/div&gt;&lt;br&gt;\
&lt;div style="display:inline;"&gt;&lt;div style="display:inline; font-size:18px;"&gt;joué par chaque adversaire&lt;/div&gt;&lt;/div&gt;&lt;br&gt;\
&lt;div style="display:inline;"&gt;&lt;div style="display:inline; font-size:18px;"&gt;à chaque tour n\'a pas d\'effet.&lt;/div&gt;&lt;/div&gt;&lt;br&gt;\
&lt;/div&gt;&lt;/div&gt;&lt;/div&gt;'</v>
      </c>
    </row>
    <row r="2096" spans="1:3" x14ac:dyDescent="0.25">
      <c r="A2096" t="str">
        <f>IF(AND(MOD(ROW(A2091)-1,3)=0,INDEX(artwork.xlsx!G:G,QUOTIENT(ROW(A2091)-1,3)+2)&lt;&gt;""),"/* "&amp;INDEX(artwork.xlsx!G:G,QUOTIENT(ROW(A2091)-1,3)+2)&amp;" */","  ")&amp;
IF(AND(INDEX(artwork.xlsx!F:F,QUOTIENT(ROW(A2091)-1,3)+2)&lt;&gt;""),"/* "&amp;INDEX(artwork.xlsx!F:F,QUOTIENT(ROW(A2091)-1,3)+2)&amp;" */","  ")&amp;IF(AND(ISERROR(MATCH("},",B2096:B$5003,0)), ISERROR(MATCH("    ];",$A$5:A2092,0))),"];","")</f>
        <v xml:space="preserve">    </v>
      </c>
      <c r="B2096" t="str">
        <f t="shared" si="69"/>
        <v>},</v>
      </c>
      <c r="C2096" s="18" t="str">
        <f>IF(AND(MOD(ROW(A2091)-1,3)=0, INDEX(artwork.xlsx!J:J,QUOTIENT(ROW(A2091)-1,3)+2)&lt;&gt;""),
     artwork.xlsx!$H$1&amp;": """ &amp;SUBSTITUTE(INDEX(artwork.xlsx!H:H,QUOTIENT(ROW(A2091)-1,3)+2)," ","") &amp;""",  " &amp;
     artwork.xlsx!$J$1&amp; ": """ &amp; INDEX(artwork.xlsx!J:J,QUOTIENT(ROW(A2091)-1,3)+2) &amp;""",  " &amp;
     artwork.xlsx!$L$1&amp; ": """ &amp; SUBSTITUTE(IF(LEFT(INDEX(artwork.xlsx!L:L,QUOTIENT(ROW(A2091)-1,3)+2),4)="http","",artwork.xlsx!$M$1) &amp; INDEX(artwork.xlsx!L:L,QUOTIENT(ROW(A2091)-1,3)+2),artwork.xlsx!$N$1,"") &amp; """,",
 IF(AND(MOD(ROW(A2091)-1,3)=1,INDEX(artwork.xlsx!J:J,QUOTIENT(ROW(A2091)-1,3)+2)&lt;&gt;""),
SUBSTITUTE(    artwork.xlsx!$K$1&amp;": '\\n" &amp;
SUBSTITUTE(SUBSTITUTE(SUBSTITUTE(SUBSTITUTE(SUBSTITUTE(INDEX(artwork.xlsx!K:K,QUOTIENT(ROW(A2091)-1,3)+2),"'","\'"),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IF(MOD(ROW(A2091)-1,3)=2,"","")))</f>
        <v/>
      </c>
    </row>
    <row r="2097" spans="1:3" x14ac:dyDescent="0.25">
      <c r="A2097" t="str">
        <f>IF(AND(MOD(ROW(A2092)-1,3)=0,INDEX(artwork.xlsx!G:G,QUOTIENT(ROW(A2092)-1,3)+2)&lt;&gt;""),"/* "&amp;INDEX(artwork.xlsx!G:G,QUOTIENT(ROW(A2092)-1,3)+2)&amp;" */","  ")&amp;
IF(AND(INDEX(artwork.xlsx!F:F,QUOTIENT(ROW(A2092)-1,3)+2)&lt;&gt;""),"/* "&amp;INDEX(artwork.xlsx!F:F,QUOTIENT(ROW(A2092)-1,3)+2)&amp;" */","  ")&amp;IF(AND(ISERROR(MATCH("},",B2097:B$5003,0)), ISERROR(MATCH("    ];",$A$5:A2093,0))),"];","")</f>
        <v xml:space="preserve">    </v>
      </c>
      <c r="B2097" t="str">
        <f t="shared" si="69"/>
        <v>{</v>
      </c>
      <c r="C2097" s="18" t="str">
        <f>IF(AND(MOD(ROW(A2092)-1,3)=0, INDEX(artwork.xlsx!J:J,QUOTIENT(ROW(A2092)-1,3)+2)&lt;&gt;""),
     artwork.xlsx!$H$1&amp;": """ &amp;SUBSTITUTE(INDEX(artwork.xlsx!H:H,QUOTIENT(ROW(A2092)-1,3)+2)," ","") &amp;""",  " &amp;
     artwork.xlsx!$J$1&amp; ": """ &amp; INDEX(artwork.xlsx!J:J,QUOTIENT(ROW(A2092)-1,3)+2) &amp;""",  " &amp;
     artwork.xlsx!$L$1&amp; ": """ &amp; SUBSTITUTE(IF(LEFT(INDEX(artwork.xlsx!L:L,QUOTIENT(ROW(A2092)-1,3)+2),4)="http","",artwork.xlsx!$M$1) &amp; INDEX(artwork.xlsx!L:L,QUOTIENT(ROW(A2092)-1,3)+2),artwork.xlsx!$N$1,"") &amp; """,",
 IF(AND(MOD(ROW(A2092)-1,3)=1,INDEX(artwork.xlsx!J:J,QUOTIENT(ROW(A2092)-1,3)+2)&lt;&gt;""),
SUBSTITUTE(    artwork.xlsx!$K$1&amp;": '\\n" &amp;
SUBSTITUTE(SUBSTITUTE(SUBSTITUTE(SUBSTITUTE(SUBSTITUTE(INDEX(artwork.xlsx!K:K,QUOTIENT(ROW(A2092)-1,3)+2),"'","\'"),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IF(MOD(ROW(A2092)-1,3)=2,"","")))</f>
        <v>id: "hunter",  frenchName: "Chasseuse",  artwork: "http://wiki.dominionstrategy.com/images/4/4c/HunterArt.jpg",</v>
      </c>
    </row>
    <row r="2098" spans="1:3" ht="135" x14ac:dyDescent="0.25">
      <c r="A2098" t="str">
        <f>IF(AND(MOD(ROW(A2093)-1,3)=0,INDEX(artwork.xlsx!G:G,QUOTIENT(ROW(A2093)-1,3)+2)&lt;&gt;""),"/* "&amp;INDEX(artwork.xlsx!G:G,QUOTIENT(ROW(A2093)-1,3)+2)&amp;" */","  ")&amp;
IF(AND(INDEX(artwork.xlsx!F:F,QUOTIENT(ROW(A2093)-1,3)+2)&lt;&gt;""),"/* "&amp;INDEX(artwork.xlsx!F:F,QUOTIENT(ROW(A2093)-1,3)+2)&amp;" */","  ")&amp;IF(AND(ISERROR(MATCH("},",B2098:B$5003,0)), ISERROR(MATCH("    ];",$A$5:A2097,0))),"];","")</f>
        <v xml:space="preserve">    </v>
      </c>
      <c r="B2098" t="str">
        <f t="shared" si="69"/>
        <v/>
      </c>
      <c r="C2098" s="18" t="str">
        <f>IF(AND(MOD(ROW(A2093)-1,3)=0, INDEX(artwork.xlsx!J:J,QUOTIENT(ROW(A2093)-1,3)+2)&lt;&gt;""),
     artwork.xlsx!$H$1&amp;": """ &amp;SUBSTITUTE(INDEX(artwork.xlsx!H:H,QUOTIENT(ROW(A2093)-1,3)+2)," ","") &amp;""",  " &amp;
     artwork.xlsx!$J$1&amp; ": """ &amp; INDEX(artwork.xlsx!J:J,QUOTIENT(ROW(A2093)-1,3)+2) &amp;""",  " &amp;
     artwork.xlsx!$L$1&amp; ": """ &amp; SUBSTITUTE(IF(LEFT(INDEX(artwork.xlsx!L:L,QUOTIENT(ROW(A2093)-1,3)+2),4)="http","",artwork.xlsx!$M$1) &amp; INDEX(artwork.xlsx!L:L,QUOTIENT(ROW(A2093)-1,3)+2),artwork.xlsx!$N$1,"") &amp; """,",
 IF(AND(MOD(ROW(A2093)-1,3)=1,INDEX(artwork.xlsx!J:J,QUOTIENT(ROW(A2093)-1,3)+2)&lt;&gt;""),
SUBSTITUTE(    artwork.xlsx!$K$1&amp;": '\\n" &amp;
SUBSTITUTE(SUBSTITUTE(SUBSTITUTE(SUBSTITUTE(SUBSTITUTE(INDEX(artwork.xlsx!K:K,QUOTIENT(ROW(A2093)-1,3)+2),"'","\'"),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IF(MOD(ROW(A2093)-1,3)=2,"","")))</f>
        <v>text_html: '\
&lt;div class="card-text" style="top:15px;"&gt;&lt;div style="position:relative; top:10px;"&gt;&lt;div style="line-height:16px;"&gt;\
&lt;div style="display:inline;"&gt;&lt;div style="display:inline; font-weight:bold; font-size:22px;"&gt;+1 Action&lt;/div&gt;&lt;/div&gt;&lt;br&gt;\
&lt;/div&gt;&lt;/div&gt;&lt;div style="position:relative; top:15px;"&gt;&lt;div style="line-height:16px;"&gt;\
&lt;div style="display:inline;"&gt;&lt;div style="display:inline; font-size:18px;"&gt;Dévoilez les 3 premières&lt;/div&gt;&lt;/div&gt;&lt;br&gt;\
&lt;div style="display:inline;"&gt;&lt;div style="display:inline; font-size:18px;"&gt;cartes de votre pioche.&lt;/div&gt;&lt;/div&gt;&lt;br&gt;\
&lt;div style="display:inline;"&gt;&lt;div style="display:inline; font-size:18px;"&gt; Parmi elles, prenez en main&lt;/div&gt;&lt;/div&gt;&lt;br&gt;\
&lt;div style="display:inline;"&gt;&lt;div style="display:inline; font-size:18px;"&gt;une carte Action, Trésor&lt;/div&gt;&lt;/div&gt;&lt;br&gt;\
&lt;div style="display:inline;"&gt;&lt;div style="display:inline; font-size:18px;"&gt;et Victoire. Défaussez les autres.&lt;/div&gt;&lt;/div&gt;&lt;br&gt; &lt;/div&gt;&lt;/div&gt;&lt;/div&gt;'</v>
      </c>
    </row>
    <row r="2099" spans="1:3" x14ac:dyDescent="0.25">
      <c r="A2099" t="str">
        <f>IF(AND(MOD(ROW(A2094)-1,3)=0,INDEX(artwork.xlsx!G:G,QUOTIENT(ROW(A2094)-1,3)+2)&lt;&gt;""),"/* "&amp;INDEX(artwork.xlsx!G:G,QUOTIENT(ROW(A2094)-1,3)+2)&amp;" */","  ")&amp;
IF(AND(INDEX(artwork.xlsx!F:F,QUOTIENT(ROW(A2094)-1,3)+2)&lt;&gt;""),"/* "&amp;INDEX(artwork.xlsx!F:F,QUOTIENT(ROW(A2094)-1,3)+2)&amp;" */","  ")&amp;IF(AND(ISERROR(MATCH("},",B2099:B$5003,0)), ISERROR(MATCH("    ];",$A$5:A2095,0))),"];","")</f>
        <v xml:space="preserve">    </v>
      </c>
      <c r="B2099" t="str">
        <f t="shared" si="69"/>
        <v>},</v>
      </c>
      <c r="C2099" s="18" t="str">
        <f>IF(AND(MOD(ROW(A2094)-1,3)=0, INDEX(artwork.xlsx!J:J,QUOTIENT(ROW(A2094)-1,3)+2)&lt;&gt;""),
     artwork.xlsx!$H$1&amp;": """ &amp;SUBSTITUTE(INDEX(artwork.xlsx!H:H,QUOTIENT(ROW(A2094)-1,3)+2)," ","") &amp;""",  " &amp;
     artwork.xlsx!$J$1&amp; ": """ &amp; INDEX(artwork.xlsx!J:J,QUOTIENT(ROW(A2094)-1,3)+2) &amp;""",  " &amp;
     artwork.xlsx!$L$1&amp; ": """ &amp; SUBSTITUTE(IF(LEFT(INDEX(artwork.xlsx!L:L,QUOTIENT(ROW(A2094)-1,3)+2),4)="http","",artwork.xlsx!$M$1) &amp; INDEX(artwork.xlsx!L:L,QUOTIENT(ROW(A2094)-1,3)+2),artwork.xlsx!$N$1,"") &amp; """,",
 IF(AND(MOD(ROW(A2094)-1,3)=1,INDEX(artwork.xlsx!J:J,QUOTIENT(ROW(A2094)-1,3)+2)&lt;&gt;""),
SUBSTITUTE(    artwork.xlsx!$K$1&amp;": '\\n" &amp;
SUBSTITUTE(SUBSTITUTE(SUBSTITUTE(SUBSTITUTE(SUBSTITUTE(INDEX(artwork.xlsx!K:K,QUOTIENT(ROW(A2094)-1,3)+2),"'","\'"),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IF(MOD(ROW(A2094)-1,3)=2,"","")))</f>
        <v/>
      </c>
    </row>
    <row r="2100" spans="1:3" x14ac:dyDescent="0.25">
      <c r="A2100" t="str">
        <f>IF(AND(MOD(ROW(A2095)-1,3)=0,INDEX(artwork.xlsx!G:G,QUOTIENT(ROW(A2095)-1,3)+2)&lt;&gt;""),"/* "&amp;INDEX(artwork.xlsx!G:G,QUOTIENT(ROW(A2095)-1,3)+2)&amp;" */","  ")&amp;
IF(AND(INDEX(artwork.xlsx!F:F,QUOTIENT(ROW(A2095)-1,3)+2)&lt;&gt;""),"/* "&amp;INDEX(artwork.xlsx!F:F,QUOTIENT(ROW(A2095)-1,3)+2)&amp;" */","  ")&amp;IF(AND(ISERROR(MATCH("},",B2100:B$5003,0)), ISERROR(MATCH("    ];",$A$5:A2096,0))),"];","")</f>
        <v xml:space="preserve">    </v>
      </c>
      <c r="B2100" t="str">
        <f t="shared" si="69"/>
        <v>{</v>
      </c>
      <c r="C2100" s="18" t="str">
        <f>IF(AND(MOD(ROW(A2095)-1,3)=0, INDEX(artwork.xlsx!J:J,QUOTIENT(ROW(A2095)-1,3)+2)&lt;&gt;""),
     artwork.xlsx!$H$1&amp;": """ &amp;SUBSTITUTE(INDEX(artwork.xlsx!H:H,QUOTIENT(ROW(A2095)-1,3)+2)," ","") &amp;""",  " &amp;
     artwork.xlsx!$J$1&amp; ": """ &amp; INDEX(artwork.xlsx!J:J,QUOTIENT(ROW(A2095)-1,3)+2) &amp;""",  " &amp;
     artwork.xlsx!$L$1&amp; ": """ &amp; SUBSTITUTE(IF(LEFT(INDEX(artwork.xlsx!L:L,QUOTIENT(ROW(A2095)-1,3)+2),4)="http","",artwork.xlsx!$M$1) &amp; INDEX(artwork.xlsx!L:L,QUOTIENT(ROW(A2095)-1,3)+2),artwork.xlsx!$N$1,"") &amp; """,",
 IF(AND(MOD(ROW(A2095)-1,3)=1,INDEX(artwork.xlsx!J:J,QUOTIENT(ROW(A2095)-1,3)+2)&lt;&gt;""),
SUBSTITUTE(    artwork.xlsx!$K$1&amp;": '\\n" &amp;
SUBSTITUTE(SUBSTITUTE(SUBSTITUTE(SUBSTITUTE(SUBSTITUTE(INDEX(artwork.xlsx!K:K,QUOTIENT(ROW(A2095)-1,3)+2),"'","\'"),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IF(MOD(ROW(A2095)-1,3)=2,"","")))</f>
        <v>id: "modify",  frenchName: "Modification",  artwork: "http://wiki.dominionstrategy.com/images/1/13/ModifyArt.jpg",</v>
      </c>
    </row>
    <row r="2101" spans="1:3" ht="165" x14ac:dyDescent="0.25">
      <c r="A2101" t="str">
        <f>IF(AND(MOD(ROW(A2096)-1,3)=0,INDEX(artwork.xlsx!G:G,QUOTIENT(ROW(A2096)-1,3)+2)&lt;&gt;""),"/* "&amp;INDEX(artwork.xlsx!G:G,QUOTIENT(ROW(A2096)-1,3)+2)&amp;" */","  ")&amp;
IF(AND(INDEX(artwork.xlsx!F:F,QUOTIENT(ROW(A2096)-1,3)+2)&lt;&gt;""),"/* "&amp;INDEX(artwork.xlsx!F:F,QUOTIENT(ROW(A2096)-1,3)+2)&amp;" */","  ")&amp;IF(AND(ISERROR(MATCH("},",B2101:B$5003,0)), ISERROR(MATCH("    ];",$A$5:A2100,0))),"];","")</f>
        <v xml:space="preserve">    </v>
      </c>
      <c r="B2101" t="str">
        <f t="shared" si="69"/>
        <v/>
      </c>
      <c r="C2101" s="18" t="str">
        <f>IF(AND(MOD(ROW(A2096)-1,3)=0, INDEX(artwork.xlsx!J:J,QUOTIENT(ROW(A2096)-1,3)+2)&lt;&gt;""),
     artwork.xlsx!$H$1&amp;": """ &amp;SUBSTITUTE(INDEX(artwork.xlsx!H:H,QUOTIENT(ROW(A2096)-1,3)+2)," ","") &amp;""",  " &amp;
     artwork.xlsx!$J$1&amp; ": """ &amp; INDEX(artwork.xlsx!J:J,QUOTIENT(ROW(A2096)-1,3)+2) &amp;""",  " &amp;
     artwork.xlsx!$L$1&amp; ": """ &amp; SUBSTITUTE(IF(LEFT(INDEX(artwork.xlsx!L:L,QUOTIENT(ROW(A2096)-1,3)+2),4)="http","",artwork.xlsx!$M$1) &amp; INDEX(artwork.xlsx!L:L,QUOTIENT(ROW(A2096)-1,3)+2),artwork.xlsx!$N$1,"") &amp; """,",
 IF(AND(MOD(ROW(A2096)-1,3)=1,INDEX(artwork.xlsx!J:J,QUOTIENT(ROW(A2096)-1,3)+2)&lt;&gt;""),
SUBSTITUTE(    artwork.xlsx!$K$1&amp;": '\\n" &amp;
SUBSTITUTE(SUBSTITUTE(SUBSTITUTE(SUBSTITUTE(SUBSTITUTE(INDEX(artwork.xlsx!K:K,QUOTIENT(ROW(A2096)-1,3)+2),"'","\'"),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IF(MOD(ROW(A2096)-1,3)=2,"","")))</f>
        <v>text_html: '\
&lt;div class="card-text" style="top:20px;"&gt;&lt;div style="position:relative; top:20px;"&gt;&lt;div style="line-height:16px;"&gt;\
&lt;div style="display:inline;"&gt;&lt;div style="display:inline; font-size:18px;"&gt;Écartez une carte de votre main.&lt;/div&gt;&lt;/div&gt;&lt;br&gt;\
&lt;div style="display:inline;"&gt;&lt;div style="display:inline; font-size:18px;"&gt;Choisissez une option : &lt;div style="display:inline; font-weight:bold;"&gt;+1 Carte&lt;/div&gt; et &lt;/div&gt;&lt;/div&gt;&lt;br&gt;\
&lt;div style="display:inline;"&gt;&lt;div style="display:inline; font-size:18px;"&gt;&lt;div style="display:inline; font-weight:bold;"&gt;+1 Action&lt;/div&gt; ; ou recevez une carte&lt;/div&gt;&lt;/div&gt;&lt;br&gt;\
&lt;div style="display:inline;"&gt;&lt;div style="display:inline; font-size:18px;"&gt;coûtant jusqu\'à      de plus&lt;/div&gt;&lt;/div&gt;&lt;br&gt;\
&lt;div style="display:inline;"&gt;&lt;div style="display:inline; font-size:18px;"&gt;que la carte écartée.&lt;/div&gt;&lt;/div&gt;&lt;br&gt;\
&lt;/div&gt;&lt;/div&gt;\
&lt;div class="card-text-coin-icon" style="transform:scale(0.15); top:82px; display: inline; left:161px;"&gt;\
&lt;div class="card-text-coin-text-container" style="display:inline;"&gt;\
&lt;div class="card-text-coin-text" style="color: black; display:inline; top:8px;"&gt;2&lt;/div&gt;&lt;/div&gt;&lt;/div&gt;&lt;/div&gt;'</v>
      </c>
    </row>
    <row r="2102" spans="1:3" x14ac:dyDescent="0.25">
      <c r="A2102" t="str">
        <f>IF(AND(MOD(ROW(A2097)-1,3)=0,INDEX(artwork.xlsx!G:G,QUOTIENT(ROW(A2097)-1,3)+2)&lt;&gt;""),"/* "&amp;INDEX(artwork.xlsx!G:G,QUOTIENT(ROW(A2097)-1,3)+2)&amp;" */","  ")&amp;
IF(AND(INDEX(artwork.xlsx!F:F,QUOTIENT(ROW(A2097)-1,3)+2)&lt;&gt;""),"/* "&amp;INDEX(artwork.xlsx!F:F,QUOTIENT(ROW(A2097)-1,3)+2)&amp;" */","  ")&amp;IF(AND(ISERROR(MATCH("},",B2102:B$5003,0)), ISERROR(MATCH("    ];",$A$5:A2098,0))),"];","")</f>
        <v xml:space="preserve">    </v>
      </c>
      <c r="B2102" t="str">
        <f t="shared" si="69"/>
        <v>},</v>
      </c>
      <c r="C2102" s="18" t="str">
        <f>IF(AND(MOD(ROW(A2097)-1,3)=0, INDEX(artwork.xlsx!J:J,QUOTIENT(ROW(A2097)-1,3)+2)&lt;&gt;""),
     artwork.xlsx!$H$1&amp;": """ &amp;SUBSTITUTE(INDEX(artwork.xlsx!H:H,QUOTIENT(ROW(A2097)-1,3)+2)," ","") &amp;""",  " &amp;
     artwork.xlsx!$J$1&amp; ": """ &amp; INDEX(artwork.xlsx!J:J,QUOTIENT(ROW(A2097)-1,3)+2) &amp;""",  " &amp;
     artwork.xlsx!$L$1&amp; ": """ &amp; SUBSTITUTE(IF(LEFT(INDEX(artwork.xlsx!L:L,QUOTIENT(ROW(A2097)-1,3)+2),4)="http","",artwork.xlsx!$M$1) &amp; INDEX(artwork.xlsx!L:L,QUOTIENT(ROW(A2097)-1,3)+2),artwork.xlsx!$N$1,"") &amp; """,",
 IF(AND(MOD(ROW(A2097)-1,3)=1,INDEX(artwork.xlsx!J:J,QUOTIENT(ROW(A2097)-1,3)+2)&lt;&gt;""),
SUBSTITUTE(    artwork.xlsx!$K$1&amp;": '\\n" &amp;
SUBSTITUTE(SUBSTITUTE(SUBSTITUTE(SUBSTITUTE(SUBSTITUTE(INDEX(artwork.xlsx!K:K,QUOTIENT(ROW(A2097)-1,3)+2),"'","\'"),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IF(MOD(ROW(A2097)-1,3)=2,"","")))</f>
        <v/>
      </c>
    </row>
    <row r="2103" spans="1:3" x14ac:dyDescent="0.25">
      <c r="A2103" t="str">
        <f>IF(AND(MOD(ROW(A2098)-1,3)=0,INDEX(artwork.xlsx!G:G,QUOTIENT(ROW(A2098)-1,3)+2)&lt;&gt;""),"/* "&amp;INDEX(artwork.xlsx!G:G,QUOTIENT(ROW(A2098)-1,3)+2)&amp;" */","  ")&amp;
IF(AND(INDEX(artwork.xlsx!F:F,QUOTIENT(ROW(A2098)-1,3)+2)&lt;&gt;""),"/* "&amp;INDEX(artwork.xlsx!F:F,QUOTIENT(ROW(A2098)-1,3)+2)&amp;" */","  ")&amp;IF(AND(ISERROR(MATCH("},",B2103:B$5003,0)), ISERROR(MATCH("    ];",$A$5:A2099,0))),"];","")</f>
        <v xml:space="preserve">    </v>
      </c>
      <c r="B2103" t="str">
        <f t="shared" si="69"/>
        <v>{</v>
      </c>
      <c r="C2103" s="18" t="str">
        <f>IF(AND(MOD(ROW(A2098)-1,3)=0, INDEX(artwork.xlsx!J:J,QUOTIENT(ROW(A2098)-1,3)+2)&lt;&gt;""),
     artwork.xlsx!$H$1&amp;": """ &amp;SUBSTITUTE(INDEX(artwork.xlsx!H:H,QUOTIENT(ROW(A2098)-1,3)+2)," ","") &amp;""",  " &amp;
     artwork.xlsx!$J$1&amp; ": """ &amp; INDEX(artwork.xlsx!J:J,QUOTIENT(ROW(A2098)-1,3)+2) &amp;""",  " &amp;
     artwork.xlsx!$L$1&amp; ": """ &amp; SUBSTITUTE(IF(LEFT(INDEX(artwork.xlsx!L:L,QUOTIENT(ROW(A2098)-1,3)+2),4)="http","",artwork.xlsx!$M$1) &amp; INDEX(artwork.xlsx!L:L,QUOTIENT(ROW(A2098)-1,3)+2),artwork.xlsx!$N$1,"") &amp; """,",
 IF(AND(MOD(ROW(A2098)-1,3)=1,INDEX(artwork.xlsx!J:J,QUOTIENT(ROW(A2098)-1,3)+2)&lt;&gt;""),
SUBSTITUTE(    artwork.xlsx!$K$1&amp;": '\\n" &amp;
SUBSTITUTE(SUBSTITUTE(SUBSTITUTE(SUBSTITUTE(SUBSTITUTE(INDEX(artwork.xlsx!K:K,QUOTIENT(ROW(A2098)-1,3)+2),"'","\'"),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IF(MOD(ROW(A2098)-1,3)=2,"","")))</f>
        <v>id: "skirmisher",  frenchName: "Tirailleur",  artwork: "http://wiki.dominionstrategy.com/images/2/25/SkirmisherArt.jpg",</v>
      </c>
    </row>
    <row r="2104" spans="1:3" ht="210" x14ac:dyDescent="0.25">
      <c r="A2104" t="str">
        <f>IF(AND(MOD(ROW(A2099)-1,3)=0,INDEX(artwork.xlsx!G:G,QUOTIENT(ROW(A2099)-1,3)+2)&lt;&gt;""),"/* "&amp;INDEX(artwork.xlsx!G:G,QUOTIENT(ROW(A2099)-1,3)+2)&amp;" */","  ")&amp;
IF(AND(INDEX(artwork.xlsx!F:F,QUOTIENT(ROW(A2099)-1,3)+2)&lt;&gt;""),"/* "&amp;INDEX(artwork.xlsx!F:F,QUOTIENT(ROW(A2099)-1,3)+2)&amp;" */","  ")&amp;IF(AND(ISERROR(MATCH("},",B2104:B$5003,0)), ISERROR(MATCH("    ];",$A$5:A2103,0))),"];","")</f>
        <v xml:space="preserve">    </v>
      </c>
      <c r="B2104" t="str">
        <f t="shared" si="69"/>
        <v/>
      </c>
      <c r="C2104" s="18" t="str">
        <f>IF(AND(MOD(ROW(A2099)-1,3)=0, INDEX(artwork.xlsx!J:J,QUOTIENT(ROW(A2099)-1,3)+2)&lt;&gt;""),
     artwork.xlsx!$H$1&amp;": """ &amp;SUBSTITUTE(INDEX(artwork.xlsx!H:H,QUOTIENT(ROW(A2099)-1,3)+2)," ","") &amp;""",  " &amp;
     artwork.xlsx!$J$1&amp; ": """ &amp; INDEX(artwork.xlsx!J:J,QUOTIENT(ROW(A2099)-1,3)+2) &amp;""",  " &amp;
     artwork.xlsx!$L$1&amp; ": """ &amp; SUBSTITUTE(IF(LEFT(INDEX(artwork.xlsx!L:L,QUOTIENT(ROW(A2099)-1,3)+2),4)="http","",artwork.xlsx!$M$1) &amp; INDEX(artwork.xlsx!L:L,QUOTIENT(ROW(A2099)-1,3)+2),artwork.xlsx!$N$1,"") &amp; """,",
 IF(AND(MOD(ROW(A2099)-1,3)=1,INDEX(artwork.xlsx!J:J,QUOTIENT(ROW(A2099)-1,3)+2)&lt;&gt;""),
SUBSTITUTE(    artwork.xlsx!$K$1&amp;": '\\n" &amp;
SUBSTITUTE(SUBSTITUTE(SUBSTITUTE(SUBSTITUTE(SUBSTITUTE(INDEX(artwork.xlsx!K:K,QUOTIENT(ROW(A2099)-1,3)+2),"'","\'"),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IF(MOD(ROW(A2099)-1,3)=2,"","")))</f>
        <v>text_html: '\
&lt;div class="card-text" style="top:05px;"&gt;&lt;div style="position:relative; top:05px;"&gt;&lt;div style="line-height:22px;"&gt;\
&lt;div style="display:inline;"&gt;&lt;div style="display:inline; font-size:24px;"&gt;&lt;div style="display: inline; font-weight: bold;"&gt;+1 Carte&lt;/div&gt;&lt;/div&gt;&lt;/div&gt;&lt;br&gt;\
&lt;div style="display:inline;"&gt;&lt;div style="display:inline; font-size:24px;"&gt;&lt;div style="display: inline; font-weight: bold;"&gt;+1 Action&lt;/div&gt;&lt;/div&gt;&lt;/div&gt;&lt;br&gt;\
&lt;div style="display:inline;"&gt;&lt;div style="display:inline; font-size:24px;"&gt;&lt;div style="display: inline; font-weight: bold;"&gt;+     &lt;/div&gt;&lt;/div&gt;&lt;/div&gt;&lt;br&gt;\
&lt;/div&gt;&lt;div style="line-height:16px; position:relative; top:10px;"&gt;\
&lt;div style="display:inline;"&gt;&lt;div style="display:inline; font-size:18px;"&gt;À ce tour, quand vous recevez&lt;/div&gt;&lt;/div&gt;&lt;br&gt;\
&lt;div style="display:inline;"&gt;&lt;div style="display:inline; font-size:18px;"&gt;une carte Attaque, tous vos&lt;/div&gt;&lt;/div&gt;&lt;br&gt;\
&lt;div style="display:inline;"&gt;&lt;div style="display:inline; font-size:18px;"&gt;adversaires défaussent jusqu\'à&lt;/div&gt;&lt;/div&gt;&lt;br&gt;\
&lt;div style="display:inline;"&gt;&lt;div style="display:inline; font-size:18px;"&gt;avoir 3 cartes en main.&lt;/div&gt;&lt;/div&gt;&lt;br&gt;\
&lt;/div&gt;&lt;/div&gt;\
&lt;div class="card-text-coin-icon" style="transform:scale(0.18); top:55px; display: inline;left:140px;"&gt;\
&lt;div class="card-text-coin-text-container" style="display:inline;"&gt;\
&lt;div class="card-text-coin-text" style="color: black; display:inline; top:8px;"&gt;1&lt;/div&gt;&lt;/div&gt;&lt;/div&gt;&lt;/div&gt;'</v>
      </c>
    </row>
    <row r="2105" spans="1:3" x14ac:dyDescent="0.25">
      <c r="A2105" t="str">
        <f>IF(AND(MOD(ROW(A2100)-1,3)=0,INDEX(artwork.xlsx!G:G,QUOTIENT(ROW(A2100)-1,3)+2)&lt;&gt;""),"/* "&amp;INDEX(artwork.xlsx!G:G,QUOTIENT(ROW(A2100)-1,3)+2)&amp;" */","  ")&amp;
IF(AND(INDEX(artwork.xlsx!F:F,QUOTIENT(ROW(A2100)-1,3)+2)&lt;&gt;""),"/* "&amp;INDEX(artwork.xlsx!F:F,QUOTIENT(ROW(A2100)-1,3)+2)&amp;" */","  ")&amp;IF(AND(ISERROR(MATCH("},",B2105:B$5003,0)), ISERROR(MATCH("    ];",$A$5:A2101,0))),"];","")</f>
        <v xml:space="preserve">    </v>
      </c>
      <c r="B2105" t="str">
        <f t="shared" si="69"/>
        <v>},</v>
      </c>
      <c r="C2105" s="18" t="str">
        <f>IF(AND(MOD(ROW(A2100)-1,3)=0, INDEX(artwork.xlsx!J:J,QUOTIENT(ROW(A2100)-1,3)+2)&lt;&gt;""),
     artwork.xlsx!$H$1&amp;": """ &amp;SUBSTITUTE(INDEX(artwork.xlsx!H:H,QUOTIENT(ROW(A2100)-1,3)+2)," ","") &amp;""",  " &amp;
     artwork.xlsx!$J$1&amp; ": """ &amp; INDEX(artwork.xlsx!J:J,QUOTIENT(ROW(A2100)-1,3)+2) &amp;""",  " &amp;
     artwork.xlsx!$L$1&amp; ": """ &amp; SUBSTITUTE(IF(LEFT(INDEX(artwork.xlsx!L:L,QUOTIENT(ROW(A2100)-1,3)+2),4)="http","",artwork.xlsx!$M$1) &amp; INDEX(artwork.xlsx!L:L,QUOTIENT(ROW(A2100)-1,3)+2),artwork.xlsx!$N$1,"") &amp; """,",
 IF(AND(MOD(ROW(A2100)-1,3)=1,INDEX(artwork.xlsx!J:J,QUOTIENT(ROW(A2100)-1,3)+2)&lt;&gt;""),
SUBSTITUTE(    artwork.xlsx!$K$1&amp;": '\\n" &amp;
SUBSTITUTE(SUBSTITUTE(SUBSTITUTE(SUBSTITUTE(SUBSTITUTE(INDEX(artwork.xlsx!K:K,QUOTIENT(ROW(A2100)-1,3)+2),"'","\'"),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IF(MOD(ROW(A2100)-1,3)=2,"","")))</f>
        <v/>
      </c>
    </row>
    <row r="2106" spans="1:3" x14ac:dyDescent="0.25">
      <c r="A2106" t="str">
        <f>IF(AND(MOD(ROW(A2101)-1,3)=0,INDEX(artwork.xlsx!G:G,QUOTIENT(ROW(A2101)-1,3)+2)&lt;&gt;""),"/* "&amp;INDEX(artwork.xlsx!G:G,QUOTIENT(ROW(A2101)-1,3)+2)&amp;" */","  ")&amp;
IF(AND(INDEX(artwork.xlsx!F:F,QUOTIENT(ROW(A2101)-1,3)+2)&lt;&gt;""),"/* "&amp;INDEX(artwork.xlsx!F:F,QUOTIENT(ROW(A2101)-1,3)+2)&amp;" */","  ")&amp;IF(AND(ISERROR(MATCH("},",B2106:B$5003,0)), ISERROR(MATCH("    ];",$A$5:A2102,0))),"];","")</f>
        <v xml:space="preserve">    </v>
      </c>
      <c r="B2106" t="str">
        <f t="shared" si="69"/>
        <v>{</v>
      </c>
      <c r="C2106" s="18" t="str">
        <f>IF(AND(MOD(ROW(A2101)-1,3)=0, INDEX(artwork.xlsx!J:J,QUOTIENT(ROW(A2101)-1,3)+2)&lt;&gt;""),
     artwork.xlsx!$H$1&amp;": """ &amp;SUBSTITUTE(INDEX(artwork.xlsx!H:H,QUOTIENT(ROW(A2101)-1,3)+2)," ","") &amp;""",  " &amp;
     artwork.xlsx!$J$1&amp; ": """ &amp; INDEX(artwork.xlsx!J:J,QUOTIENT(ROW(A2101)-1,3)+2) &amp;""",  " &amp;
     artwork.xlsx!$L$1&amp; ": """ &amp; SUBSTITUTE(IF(LEFT(INDEX(artwork.xlsx!L:L,QUOTIENT(ROW(A2101)-1,3)+2),4)="http","",artwork.xlsx!$M$1) &amp; INDEX(artwork.xlsx!L:L,QUOTIENT(ROW(A2101)-1,3)+2),artwork.xlsx!$N$1,"") &amp; """,",
 IF(AND(MOD(ROW(A2101)-1,3)=1,INDEX(artwork.xlsx!J:J,QUOTIENT(ROW(A2101)-1,3)+2)&lt;&gt;""),
SUBSTITUTE(    artwork.xlsx!$K$1&amp;": '\\n" &amp;
SUBSTITUTE(SUBSTITUTE(SUBSTITUTE(SUBSTITUTE(SUBSTITUTE(INDEX(artwork.xlsx!K:K,QUOTIENT(ROW(A2101)-1,3)+2),"'","\'"),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IF(MOD(ROW(A2101)-1,3)=2,"","")))</f>
        <v>id: "specialist",  frenchName: "Spécialiste",  artwork: "http://wiki.dominionstrategy.com/images/0/03/SpecialistArt.jpg",</v>
      </c>
    </row>
    <row r="2107" spans="1:3" ht="105" x14ac:dyDescent="0.25">
      <c r="A2107" t="str">
        <f>IF(AND(MOD(ROW(A2102)-1,3)=0,INDEX(artwork.xlsx!G:G,QUOTIENT(ROW(A2102)-1,3)+2)&lt;&gt;""),"/* "&amp;INDEX(artwork.xlsx!G:G,QUOTIENT(ROW(A2102)-1,3)+2)&amp;" */","  ")&amp;
IF(AND(INDEX(artwork.xlsx!F:F,QUOTIENT(ROW(A2102)-1,3)+2)&lt;&gt;""),"/* "&amp;INDEX(artwork.xlsx!F:F,QUOTIENT(ROW(A2102)-1,3)+2)&amp;" */","  ")&amp;IF(AND(ISERROR(MATCH("},",B2107:B$5003,0)), ISERROR(MATCH("    ];",$A$5:A2106,0))),"];","")</f>
        <v xml:space="preserve">    </v>
      </c>
      <c r="B2107" t="str">
        <f t="shared" si="69"/>
        <v/>
      </c>
      <c r="C2107" s="18" t="str">
        <f>IF(AND(MOD(ROW(A2102)-1,3)=0, INDEX(artwork.xlsx!J:J,QUOTIENT(ROW(A2102)-1,3)+2)&lt;&gt;""),
     artwork.xlsx!$H$1&amp;": """ &amp;SUBSTITUTE(INDEX(artwork.xlsx!H:H,QUOTIENT(ROW(A2102)-1,3)+2)," ","") &amp;""",  " &amp;
     artwork.xlsx!$J$1&amp; ": """ &amp; INDEX(artwork.xlsx!J:J,QUOTIENT(ROW(A2102)-1,3)+2) &amp;""",  " &amp;
     artwork.xlsx!$L$1&amp; ": """ &amp; SUBSTITUTE(IF(LEFT(INDEX(artwork.xlsx!L:L,QUOTIENT(ROW(A2102)-1,3)+2),4)="http","",artwork.xlsx!$M$1) &amp; INDEX(artwork.xlsx!L:L,QUOTIENT(ROW(A2102)-1,3)+2),artwork.xlsx!$N$1,"") &amp; """,",
 IF(AND(MOD(ROW(A2102)-1,3)=1,INDEX(artwork.xlsx!J:J,QUOTIENT(ROW(A2102)-1,3)+2)&lt;&gt;""),
SUBSTITUTE(    artwork.xlsx!$K$1&amp;": '\\n" &amp;
SUBSTITUTE(SUBSTITUTE(SUBSTITUTE(SUBSTITUTE(SUBSTITUTE(INDEX(artwork.xlsx!K:K,QUOTIENT(ROW(A2102)-1,3)+2),"'","\'"),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IF(MOD(ROW(A2102)-1,3)=2,"","")))</f>
        <v>text_html: '\
&lt;div class="card-text" style="top:15px;"&gt;&lt;div style="position:relative; top:15px;"&gt;&lt;div style="line-height:18px;"&gt;\
&lt;div style="display:inline;"&gt;&lt;div style="display:inline; font-size:20px;"&gt;Vous pouvez jouer une carte&lt;/div&gt;&lt;/div&gt;&lt;br&gt;\
&lt;div style="display:inline;"&gt;&lt;div style="display:inline; font-size:20px;"&gt;Action ou Trésor de votre main.&lt;/div&gt;&lt;/div&gt;&lt;br&gt;\
&lt;/div&gt;&lt;/div&gt;&lt;div style="position:relative; top:20px;"&gt;&lt;div style="line-height:18px;"&gt;\
&lt;div style="display:inline;"&gt;&lt;div style="display:inline; font-size:20px;"&gt;Choisissez: rejouez-la;&lt;/div&gt;&lt;/div&gt;&lt;br&gt;\
&lt;div style="display:inline;"&gt;&lt;div style="display:inline; font-size:20px;"&gt;ou recevez-en un exemplaire.&lt;/div&gt;&lt;/div&gt;&lt;br&gt; &lt;/div&gt;&lt;/div&gt;&lt;/div&gt;'</v>
      </c>
    </row>
    <row r="2108" spans="1:3" x14ac:dyDescent="0.25">
      <c r="A2108" t="str">
        <f>IF(AND(MOD(ROW(A2103)-1,3)=0,INDEX(artwork.xlsx!G:G,QUOTIENT(ROW(A2103)-1,3)+2)&lt;&gt;""),"/* "&amp;INDEX(artwork.xlsx!G:G,QUOTIENT(ROW(A2103)-1,3)+2)&amp;" */","  ")&amp;
IF(AND(INDEX(artwork.xlsx!F:F,QUOTIENT(ROW(A2103)-1,3)+2)&lt;&gt;""),"/* "&amp;INDEX(artwork.xlsx!F:F,QUOTIENT(ROW(A2103)-1,3)+2)&amp;" */","  ")&amp;IF(AND(ISERROR(MATCH("},",B2108:B$5003,0)), ISERROR(MATCH("    ];",$A$5:A2104,0))),"];","")</f>
        <v xml:space="preserve">    </v>
      </c>
      <c r="B2108" t="str">
        <f t="shared" si="69"/>
        <v>},</v>
      </c>
      <c r="C2108" s="18" t="str">
        <f>IF(AND(MOD(ROW(A2103)-1,3)=0, INDEX(artwork.xlsx!J:J,QUOTIENT(ROW(A2103)-1,3)+2)&lt;&gt;""),
     artwork.xlsx!$H$1&amp;": """ &amp;SUBSTITUTE(INDEX(artwork.xlsx!H:H,QUOTIENT(ROW(A2103)-1,3)+2)," ","") &amp;""",  " &amp;
     artwork.xlsx!$J$1&amp; ": """ &amp; INDEX(artwork.xlsx!J:J,QUOTIENT(ROW(A2103)-1,3)+2) &amp;""",  " &amp;
     artwork.xlsx!$L$1&amp; ": """ &amp; SUBSTITUTE(IF(LEFT(INDEX(artwork.xlsx!L:L,QUOTIENT(ROW(A2103)-1,3)+2),4)="http","",artwork.xlsx!$M$1) &amp; INDEX(artwork.xlsx!L:L,QUOTIENT(ROW(A2103)-1,3)+2),artwork.xlsx!$N$1,"") &amp; """,",
 IF(AND(MOD(ROW(A2103)-1,3)=1,INDEX(artwork.xlsx!J:J,QUOTIENT(ROW(A2103)-1,3)+2)&lt;&gt;""),
SUBSTITUTE(    artwork.xlsx!$K$1&amp;": '\\n" &amp;
SUBSTITUTE(SUBSTITUTE(SUBSTITUTE(SUBSTITUTE(SUBSTITUTE(INDEX(artwork.xlsx!K:K,QUOTIENT(ROW(A2103)-1,3)+2),"'","\'"),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IF(MOD(ROW(A2103)-1,3)=2,"","")))</f>
        <v/>
      </c>
    </row>
    <row r="2109" spans="1:3" x14ac:dyDescent="0.25">
      <c r="A2109" t="str">
        <f>IF(AND(MOD(ROW(A2104)-1,3)=0,INDEX(artwork.xlsx!G:G,QUOTIENT(ROW(A2104)-1,3)+2)&lt;&gt;""),"/* "&amp;INDEX(artwork.xlsx!G:G,QUOTIENT(ROW(A2104)-1,3)+2)&amp;" */","  ")&amp;
IF(AND(INDEX(artwork.xlsx!F:F,QUOTIENT(ROW(A2104)-1,3)+2)&lt;&gt;""),"/* "&amp;INDEX(artwork.xlsx!F:F,QUOTIENT(ROW(A2104)-1,3)+2)&amp;" */","  ")&amp;IF(AND(ISERROR(MATCH("},",B2109:B$5003,0)), ISERROR(MATCH("    ];",$A$5:A2105,0))),"];","")</f>
        <v xml:space="preserve">    </v>
      </c>
      <c r="B2109" t="str">
        <f t="shared" si="69"/>
        <v>{</v>
      </c>
      <c r="C2109" s="18" t="str">
        <f>IF(AND(MOD(ROW(A2104)-1,3)=0, INDEX(artwork.xlsx!J:J,QUOTIENT(ROW(A2104)-1,3)+2)&lt;&gt;""),
     artwork.xlsx!$H$1&amp;": """ &amp;SUBSTITUTE(INDEX(artwork.xlsx!H:H,QUOTIENT(ROW(A2104)-1,3)+2)," ","") &amp;""",  " &amp;
     artwork.xlsx!$J$1&amp; ": """ &amp; INDEX(artwork.xlsx!J:J,QUOTIENT(ROW(A2104)-1,3)+2) &amp;""",  " &amp;
     artwork.xlsx!$L$1&amp; ": """ &amp; SUBSTITUTE(IF(LEFT(INDEX(artwork.xlsx!L:L,QUOTIENT(ROW(A2104)-1,3)+2),4)="http","",artwork.xlsx!$M$1) &amp; INDEX(artwork.xlsx!L:L,QUOTIENT(ROW(A2104)-1,3)+2),artwork.xlsx!$N$1,"") &amp; """,",
 IF(AND(MOD(ROW(A2104)-1,3)=1,INDEX(artwork.xlsx!J:J,QUOTIENT(ROW(A2104)-1,3)+2)&lt;&gt;""),
SUBSTITUTE(    artwork.xlsx!$K$1&amp;": '\\n" &amp;
SUBSTITUTE(SUBSTITUTE(SUBSTITUTE(SUBSTITUTE(SUBSTITUTE(INDEX(artwork.xlsx!K:K,QUOTIENT(ROW(A2104)-1,3)+2),"'","\'"),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IF(MOD(ROW(A2104)-1,3)=2,"","")))</f>
        <v>id: "swap",  frenchName: "Troc",  artwork: "http://wiki.dominionstrategy.com/images/9/98/SwapArt.jpg",</v>
      </c>
    </row>
    <row r="2110" spans="1:3" ht="195" x14ac:dyDescent="0.25">
      <c r="A2110" t="str">
        <f>IF(AND(MOD(ROW(A2105)-1,3)=0,INDEX(artwork.xlsx!G:G,QUOTIENT(ROW(A2105)-1,3)+2)&lt;&gt;""),"/* "&amp;INDEX(artwork.xlsx!G:G,QUOTIENT(ROW(A2105)-1,3)+2)&amp;" */","  ")&amp;
IF(AND(INDEX(artwork.xlsx!F:F,QUOTIENT(ROW(A2105)-1,3)+2)&lt;&gt;""),"/* "&amp;INDEX(artwork.xlsx!F:F,QUOTIENT(ROW(A2105)-1,3)+2)&amp;" */","  ")&amp;IF(AND(ISERROR(MATCH("},",B2110:B$5003,0)), ISERROR(MATCH("    ];",$A$5:A2109,0))),"];","")</f>
        <v xml:space="preserve">    </v>
      </c>
      <c r="B2110" t="str">
        <f t="shared" si="69"/>
        <v/>
      </c>
      <c r="C2110" s="18" t="str">
        <f>IF(AND(MOD(ROW(A2105)-1,3)=0, INDEX(artwork.xlsx!J:J,QUOTIENT(ROW(A2105)-1,3)+2)&lt;&gt;""),
     artwork.xlsx!$H$1&amp;": """ &amp;SUBSTITUTE(INDEX(artwork.xlsx!H:H,QUOTIENT(ROW(A2105)-1,3)+2)," ","") &amp;""",  " &amp;
     artwork.xlsx!$J$1&amp; ": """ &amp; INDEX(artwork.xlsx!J:J,QUOTIENT(ROW(A2105)-1,3)+2) &amp;""",  " &amp;
     artwork.xlsx!$L$1&amp; ": """ &amp; SUBSTITUTE(IF(LEFT(INDEX(artwork.xlsx!L:L,QUOTIENT(ROW(A2105)-1,3)+2),4)="http","",artwork.xlsx!$M$1) &amp; INDEX(artwork.xlsx!L:L,QUOTIENT(ROW(A2105)-1,3)+2),artwork.xlsx!$N$1,"") &amp; """,",
 IF(AND(MOD(ROW(A2105)-1,3)=1,INDEX(artwork.xlsx!J:J,QUOTIENT(ROW(A2105)-1,3)+2)&lt;&gt;""),
SUBSTITUTE(    artwork.xlsx!$K$1&amp;": '\\n" &amp;
SUBSTITUTE(SUBSTITUTE(SUBSTITUTE(SUBSTITUTE(SUBSTITUTE(INDEX(artwork.xlsx!K:K,QUOTIENT(ROW(A2105)-1,3)+2),"'","\'"),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IF(MOD(ROW(A2105)-1,3)=2,"","")))</f>
        <v>text_html: '\
&lt;div class="card-text" style="top:20px;"&gt;&lt;div style="position:relative; top:10px;"&gt;&lt;div style="line-height:22px;"&gt;\
&lt;div style="display:inline;"&gt;&lt;div style="display:inline; font-size:24px;"&gt;&lt;div style="display: inline; font-weight: bold;"&gt;+1 Carte&lt;/div&gt;&lt;/div&gt;&lt;/div&gt;&lt;br&gt;\
&lt;div style="display:inline;"&gt;&lt;div style="display:inline; font-size:24px;"&gt;&lt;div style="display: inline; font-weight: bold;"&gt;+1 Action&lt;/div&gt;&lt;/div&gt;&lt;/div&gt;&lt;br&gt;\
&lt;/div&gt;&lt;div style="line-height:16px; position:relative; top:10px;"&gt;\
&lt;div style="display:inline;"&gt;&lt;div style="display:inline; font-size:18px;"&gt;Vous pouvez retourner une carte&lt;/div&gt;&lt;/div&gt;&lt;br&gt;\
&lt;div style="display:inline;"&gt;&lt;div style="display:inline; font-size:18px;"&gt;Action de votre main sur sa pile,&lt;/div&gt;&lt;/div&gt;&lt;br&gt;\
&lt;div style="display:inline;"&gt;&lt;div style="display:inline; font-size:18px;"&gt;pour recevoir en main une carte&lt;/div&gt;&lt;/div&gt;&lt;br&gt;\
&lt;div style="display:inline;"&gt;&lt;div style="display:inline; font-size:18px;"&gt;ction différente coûtant jusqu\'à    .&lt;/div&gt;&lt;/div&gt;&lt;br&gt;\
&lt;/div&gt;&lt;/div&gt;\
&lt;div class="card-text-coin-icon" style="transform:scale(0.12); top:133px; display: inline;left:244px;"&gt;\
&lt;div class="card-text-coin-text-container" style="display:inline;"&gt;\
&lt;div class="card-text-coin-text" style="color: black; display:inline; top:8px;"&gt;5&lt;div&gt;&lt;/div&gt;&lt;/div&gt;&lt;/div&gt;&lt;/div&gt;&lt;/div&gt;'</v>
      </c>
    </row>
    <row r="2111" spans="1:3" x14ac:dyDescent="0.25">
      <c r="A2111" t="str">
        <f>IF(AND(MOD(ROW(A2106)-1,3)=0,INDEX(artwork.xlsx!G:G,QUOTIENT(ROW(A2106)-1,3)+2)&lt;&gt;""),"/* "&amp;INDEX(artwork.xlsx!G:G,QUOTIENT(ROW(A2106)-1,3)+2)&amp;" */","  ")&amp;
IF(AND(INDEX(artwork.xlsx!F:F,QUOTIENT(ROW(A2106)-1,3)+2)&lt;&gt;""),"/* "&amp;INDEX(artwork.xlsx!F:F,QUOTIENT(ROW(A2106)-1,3)+2)&amp;" */","  ")&amp;IF(AND(ISERROR(MATCH("},",B2111:B$5003,0)), ISERROR(MATCH("    ];",$A$5:A2107,0))),"];","")</f>
        <v xml:space="preserve">    </v>
      </c>
      <c r="B2111" t="str">
        <f t="shared" si="69"/>
        <v>},</v>
      </c>
      <c r="C2111" s="18" t="str">
        <f>IF(AND(MOD(ROW(A2106)-1,3)=0, INDEX(artwork.xlsx!J:J,QUOTIENT(ROW(A2106)-1,3)+2)&lt;&gt;""),
     artwork.xlsx!$H$1&amp;": """ &amp;SUBSTITUTE(INDEX(artwork.xlsx!H:H,QUOTIENT(ROW(A2106)-1,3)+2)," ","") &amp;""",  " &amp;
     artwork.xlsx!$J$1&amp; ": """ &amp; INDEX(artwork.xlsx!J:J,QUOTIENT(ROW(A2106)-1,3)+2) &amp;""",  " &amp;
     artwork.xlsx!$L$1&amp; ": """ &amp; SUBSTITUTE(IF(LEFT(INDEX(artwork.xlsx!L:L,QUOTIENT(ROW(A2106)-1,3)+2),4)="http","",artwork.xlsx!$M$1) &amp; INDEX(artwork.xlsx!L:L,QUOTIENT(ROW(A2106)-1,3)+2),artwork.xlsx!$N$1,"") &amp; """,",
 IF(AND(MOD(ROW(A2106)-1,3)=1,INDEX(artwork.xlsx!J:J,QUOTIENT(ROW(A2106)-1,3)+2)&lt;&gt;""),
SUBSTITUTE(    artwork.xlsx!$K$1&amp;": '\\n" &amp;
SUBSTITUTE(SUBSTITUTE(SUBSTITUTE(SUBSTITUTE(SUBSTITUTE(INDEX(artwork.xlsx!K:K,QUOTIENT(ROW(A2106)-1,3)+2),"'","\'"),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IF(MOD(ROW(A2106)-1,3)=2,"","")))</f>
        <v/>
      </c>
    </row>
    <row r="2112" spans="1:3" x14ac:dyDescent="0.25">
      <c r="A2112" t="str">
        <f>IF(AND(MOD(ROW(A2107)-1,3)=0,INDEX(artwork.xlsx!G:G,QUOTIENT(ROW(A2107)-1,3)+2)&lt;&gt;""),"/* "&amp;INDEX(artwork.xlsx!G:G,QUOTIENT(ROW(A2107)-1,3)+2)&amp;" */","  ")&amp;
IF(AND(INDEX(artwork.xlsx!F:F,QUOTIENT(ROW(A2107)-1,3)+2)&lt;&gt;""),"/* "&amp;INDEX(artwork.xlsx!F:F,QUOTIENT(ROW(A2107)-1,3)+2)&amp;" */","  ")&amp;IF(AND(ISERROR(MATCH("},",B2112:B$5003,0)), ISERROR(MATCH("    ];",$A$5:A2108,0))),"];","")</f>
        <v xml:space="preserve">    </v>
      </c>
      <c r="B2112" t="str">
        <f t="shared" si="69"/>
        <v>{</v>
      </c>
      <c r="C2112" s="18" t="str">
        <f>IF(AND(MOD(ROW(A2107)-1,3)=0, INDEX(artwork.xlsx!J:J,QUOTIENT(ROW(A2107)-1,3)+2)&lt;&gt;""),
     artwork.xlsx!$H$1&amp;": """ &amp;SUBSTITUTE(INDEX(artwork.xlsx!H:H,QUOTIENT(ROW(A2107)-1,3)+2)," ","") &amp;""",  " &amp;
     artwork.xlsx!$J$1&amp; ": """ &amp; INDEX(artwork.xlsx!J:J,QUOTIENT(ROW(A2107)-1,3)+2) &amp;""",  " &amp;
     artwork.xlsx!$L$1&amp; ": """ &amp; SUBSTITUTE(IF(LEFT(INDEX(artwork.xlsx!L:L,QUOTIENT(ROW(A2107)-1,3)+2),4)="http","",artwork.xlsx!$M$1) &amp; INDEX(artwork.xlsx!L:L,QUOTIENT(ROW(A2107)-1,3)+2),artwork.xlsx!$N$1,"") &amp; """,",
 IF(AND(MOD(ROW(A2107)-1,3)=1,INDEX(artwork.xlsx!J:J,QUOTIENT(ROW(A2107)-1,3)+2)&lt;&gt;""),
SUBSTITUTE(    artwork.xlsx!$K$1&amp;": '\\n" &amp;
SUBSTITUTE(SUBSTITUTE(SUBSTITUTE(SUBSTITUTE(SUBSTITUTE(INDEX(artwork.xlsx!K:K,QUOTIENT(ROW(A2107)-1,3)+2),"'","\'"),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IF(MOD(ROW(A2107)-1,3)=2,"","")))</f>
        <v>id: "marquis",  frenchName: "Marquis",  artwork: "http://wiki.dominionstrategy.com/images/9/9c/MarquisArt.jpg",</v>
      </c>
    </row>
    <row r="2113" spans="1:3" ht="120" x14ac:dyDescent="0.25">
      <c r="A2113" t="str">
        <f>IF(AND(MOD(ROW(A2108)-1,3)=0,INDEX(artwork.xlsx!G:G,QUOTIENT(ROW(A2108)-1,3)+2)&lt;&gt;""),"/* "&amp;INDEX(artwork.xlsx!G:G,QUOTIENT(ROW(A2108)-1,3)+2)&amp;" */","  ")&amp;
IF(AND(INDEX(artwork.xlsx!F:F,QUOTIENT(ROW(A2108)-1,3)+2)&lt;&gt;""),"/* "&amp;INDEX(artwork.xlsx!F:F,QUOTIENT(ROW(A2108)-1,3)+2)&amp;" */","  ")&amp;IF(AND(ISERROR(MATCH("},",B2113:B$5003,0)), ISERROR(MATCH("    ];",$A$5:A2112,0))),"];","")</f>
        <v xml:space="preserve">    </v>
      </c>
      <c r="B2113" t="str">
        <f t="shared" si="69"/>
        <v/>
      </c>
      <c r="C2113" s="18" t="str">
        <f>IF(AND(MOD(ROW(A2108)-1,3)=0, INDEX(artwork.xlsx!J:J,QUOTIENT(ROW(A2108)-1,3)+2)&lt;&gt;""),
     artwork.xlsx!$H$1&amp;": """ &amp;SUBSTITUTE(INDEX(artwork.xlsx!H:H,QUOTIENT(ROW(A2108)-1,3)+2)," ","") &amp;""",  " &amp;
     artwork.xlsx!$J$1&amp; ": """ &amp; INDEX(artwork.xlsx!J:J,QUOTIENT(ROW(A2108)-1,3)+2) &amp;""",  " &amp;
     artwork.xlsx!$L$1&amp; ": """ &amp; SUBSTITUTE(IF(LEFT(INDEX(artwork.xlsx!L:L,QUOTIENT(ROW(A2108)-1,3)+2),4)="http","",artwork.xlsx!$M$1) &amp; INDEX(artwork.xlsx!L:L,QUOTIENT(ROW(A2108)-1,3)+2),artwork.xlsx!$N$1,"") &amp; """,",
 IF(AND(MOD(ROW(A2108)-1,3)=1,INDEX(artwork.xlsx!J:J,QUOTIENT(ROW(A2108)-1,3)+2)&lt;&gt;""),
SUBSTITUTE(    artwork.xlsx!$K$1&amp;": '\\n" &amp;
SUBSTITUTE(SUBSTITUTE(SUBSTITUTE(SUBSTITUTE(SUBSTITUTE(INDEX(artwork.xlsx!K:K,QUOTIENT(ROW(A2108)-1,3)+2),"'","\'"),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IF(MOD(ROW(A2108)-1,3)=2,"","")))</f>
        <v>text_html: '\
&lt;div class="card-text" style="top:20px;"&gt;&lt;div style="position:relative; top:10px;"&gt;&lt;div style="line-height:22px;"&gt;\
&lt;div style="display:inline;"&gt;&lt;div style="display:inline; font-size:26px;"&gt;&lt;div style="display: inline; font-weight: bold;"&gt;+1 Achat&lt;/div&gt;&lt;/div&gt;&lt;/div&gt;&lt;br&gt;\
&lt;/div&gt;&lt;div style="line-height:18px; position:relative; top:15px;"&gt;\
&lt;div style="display:inline;"&gt;&lt;div style="display:inline; font-size:20px;"&gt;&lt;div style="display:inline; font-weight:bold;"&gt;+1 Carte&lt;/div&gt; par carte dans &lt;/div&gt;&lt;/div&gt;&lt;br&gt;\
&lt;div style="display:inline;"&gt;&lt;div style="display:inline; font-size:20px;"&gt;votre main. Défaussez jusqu\'à &lt;/div&gt;&lt;/div&gt;&lt;br&gt;\
&lt;div style="display:inline;"&gt;&lt;div style="display:inline; font-size:20px;"&gt;avoir 10 cartes en main.&lt;/div&gt;&lt;/div&gt;&lt;br&gt;\
&lt;/div&gt;&lt;/div&gt;&lt;/div&gt;'</v>
      </c>
    </row>
    <row r="2114" spans="1:3" x14ac:dyDescent="0.25">
      <c r="A2114" t="str">
        <f>IF(AND(MOD(ROW(A2109)-1,3)=0,INDEX(artwork.xlsx!G:G,QUOTIENT(ROW(A2109)-1,3)+2)&lt;&gt;""),"/* "&amp;INDEX(artwork.xlsx!G:G,QUOTIENT(ROW(A2109)-1,3)+2)&amp;" */","  ")&amp;
IF(AND(INDEX(artwork.xlsx!F:F,QUOTIENT(ROW(A2109)-1,3)+2)&lt;&gt;""),"/* "&amp;INDEX(artwork.xlsx!F:F,QUOTIENT(ROW(A2109)-1,3)+2)&amp;" */","  ")&amp;IF(AND(ISERROR(MATCH("},",B2114:B$5003,0)), ISERROR(MATCH("    ];",$A$5:A2110,0))),"];","")</f>
        <v xml:space="preserve">    </v>
      </c>
      <c r="B2114" t="str">
        <f t="shared" si="69"/>
        <v>},</v>
      </c>
      <c r="C2114" s="18" t="str">
        <f>IF(AND(MOD(ROW(A2109)-1,3)=0, INDEX(artwork.xlsx!J:J,QUOTIENT(ROW(A2109)-1,3)+2)&lt;&gt;""),
     artwork.xlsx!$H$1&amp;": """ &amp;SUBSTITUTE(INDEX(artwork.xlsx!H:H,QUOTIENT(ROW(A2109)-1,3)+2)," ","") &amp;""",  " &amp;
     artwork.xlsx!$J$1&amp; ": """ &amp; INDEX(artwork.xlsx!J:J,QUOTIENT(ROW(A2109)-1,3)+2) &amp;""",  " &amp;
     artwork.xlsx!$L$1&amp; ": """ &amp; SUBSTITUTE(IF(LEFT(INDEX(artwork.xlsx!L:L,QUOTIENT(ROW(A2109)-1,3)+2),4)="http","",artwork.xlsx!$M$1) &amp; INDEX(artwork.xlsx!L:L,QUOTIENT(ROW(A2109)-1,3)+2),artwork.xlsx!$N$1,"") &amp; """,",
 IF(AND(MOD(ROW(A2109)-1,3)=1,INDEX(artwork.xlsx!J:J,QUOTIENT(ROW(A2109)-1,3)+2)&lt;&gt;""),
SUBSTITUTE(    artwork.xlsx!$K$1&amp;": '\\n" &amp;
SUBSTITUTE(SUBSTITUTE(SUBSTITUTE(SUBSTITUTE(SUBSTITUTE(INDEX(artwork.xlsx!K:K,QUOTIENT(ROW(A2109)-1,3)+2),"'","\'"),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IF(MOD(ROW(A2109)-1,3)=2,"","")))</f>
        <v/>
      </c>
    </row>
    <row r="2115" spans="1:3" x14ac:dyDescent="0.25">
      <c r="A2115" t="str">
        <f>IF(AND(MOD(ROW(A2110)-1,3)=0,INDEX(artwork.xlsx!G:G,QUOTIENT(ROW(A2110)-1,3)+2)&lt;&gt;""),"/* "&amp;INDEX(artwork.xlsx!G:G,QUOTIENT(ROW(A2110)-1,3)+2)&amp;" */","  ")&amp;
IF(AND(INDEX(artwork.xlsx!F:F,QUOTIENT(ROW(A2110)-1,3)+2)&lt;&gt;""),"/* "&amp;INDEX(artwork.xlsx!F:F,QUOTIENT(ROW(A2110)-1,3)+2)&amp;" */","  ")&amp;IF(AND(ISERROR(MATCH("},",B2115:B$5003,0)), ISERROR(MATCH("    ];",$A$5:A2111,0))),"];","")</f>
        <v xml:space="preserve">  /* landscape */</v>
      </c>
      <c r="B2115" t="str">
        <f t="shared" si="69"/>
        <v>{</v>
      </c>
      <c r="C2115" s="18" t="str">
        <f>IF(AND(MOD(ROW(A2110)-1,3)=0, INDEX(artwork.xlsx!J:J,QUOTIENT(ROW(A2110)-1,3)+2)&lt;&gt;""),
     artwork.xlsx!$H$1&amp;": """ &amp;SUBSTITUTE(INDEX(artwork.xlsx!H:H,QUOTIENT(ROW(A2110)-1,3)+2)," ","") &amp;""",  " &amp;
     artwork.xlsx!$J$1&amp; ": """ &amp; INDEX(artwork.xlsx!J:J,QUOTIENT(ROW(A2110)-1,3)+2) &amp;""",  " &amp;
     artwork.xlsx!$L$1&amp; ": """ &amp; SUBSTITUTE(IF(LEFT(INDEX(artwork.xlsx!L:L,QUOTIENT(ROW(A2110)-1,3)+2),4)="http","",artwork.xlsx!$M$1) &amp; INDEX(artwork.xlsx!L:L,QUOTIENT(ROW(A2110)-1,3)+2),artwork.xlsx!$N$1,"") &amp; """,",
 IF(AND(MOD(ROW(A2110)-1,3)=1,INDEX(artwork.xlsx!J:J,QUOTIENT(ROW(A2110)-1,3)+2)&lt;&gt;""),
SUBSTITUTE(    artwork.xlsx!$K$1&amp;": '\\n" &amp;
SUBSTITUTE(SUBSTITUTE(SUBSTITUTE(SUBSTITUTE(SUBSTITUTE(INDEX(artwork.xlsx!K:K,QUOTIENT(ROW(A2110)-1,3)+2),"'","\'"),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IF(MOD(ROW(A2110)-1,3)=2,"","")))</f>
        <v>id: "architectsguild",  frenchName: "Guilde des Architectes",  artwork: "http://wiki.dominionstrategy.com/images/3/3c/Architects%27_GuildArt.jpg",</v>
      </c>
    </row>
    <row r="2116" spans="1:3" ht="75" x14ac:dyDescent="0.25">
      <c r="A2116" t="str">
        <f>IF(AND(MOD(ROW(A2111)-1,3)=0,INDEX(artwork.xlsx!G:G,QUOTIENT(ROW(A2111)-1,3)+2)&lt;&gt;""),"/* "&amp;INDEX(artwork.xlsx!G:G,QUOTIENT(ROW(A2111)-1,3)+2)&amp;" */","  ")&amp;
IF(AND(INDEX(artwork.xlsx!F:F,QUOTIENT(ROW(A2111)-1,3)+2)&lt;&gt;""),"/* "&amp;INDEX(artwork.xlsx!F:F,QUOTIENT(ROW(A2111)-1,3)+2)&amp;" */","  ")&amp;IF(AND(ISERROR(MATCH("},",B2116:B$5003,0)), ISERROR(MATCH("    ];",$A$5:A2115,0))),"];","")</f>
        <v xml:space="preserve">  /* landscape */</v>
      </c>
      <c r="B2116" t="str">
        <f t="shared" si="69"/>
        <v/>
      </c>
      <c r="C2116" s="18" t="str">
        <f>IF(AND(MOD(ROW(A2111)-1,3)=0, INDEX(artwork.xlsx!J:J,QUOTIENT(ROW(A2111)-1,3)+2)&lt;&gt;""),
     artwork.xlsx!$H$1&amp;": """ &amp;SUBSTITUTE(INDEX(artwork.xlsx!H:H,QUOTIENT(ROW(A2111)-1,3)+2)," ","") &amp;""",  " &amp;
     artwork.xlsx!$J$1&amp; ": """ &amp; INDEX(artwork.xlsx!J:J,QUOTIENT(ROW(A2111)-1,3)+2) &amp;""",  " &amp;
     artwork.xlsx!$L$1&amp; ": """ &amp; SUBSTITUTE(IF(LEFT(INDEX(artwork.xlsx!L:L,QUOTIENT(ROW(A2111)-1,3)+2),4)="http","",artwork.xlsx!$M$1) &amp; INDEX(artwork.xlsx!L:L,QUOTIENT(ROW(A2111)-1,3)+2),artwork.xlsx!$N$1,"") &amp; """,",
 IF(AND(MOD(ROW(A2111)-1,3)=1,INDEX(artwork.xlsx!J:J,QUOTIENT(ROW(A2111)-1,3)+2)&lt;&gt;""),
SUBSTITUTE(    artwork.xlsx!$K$1&amp;": '\\n" &amp;
SUBSTITUTE(SUBSTITUTE(SUBSTITUTE(SUBSTITUTE(SUBSTITUTE(INDEX(artwork.xlsx!K:K,QUOTIENT(ROW(A2111)-1,3)+2),"'","\'"),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IF(MOD(ROW(A2111)-1,3)=2,"","")))</f>
        <v>text_html: '\
&lt;div class="landscape-text" style="left:-2%; top:-22px;"&gt;&lt;div style="position:relative; top:0px;"&gt;  &lt;div style="line-height:18px;"&gt;  \
&lt;div style="display:inline;"&gt;&lt;div style="display:inline; font-size:17px;"&gt;Quand vous recevez une carte, vous pouvez dépenser&lt;/div&gt;&lt;/div&gt;&lt;br&gt;  \
&lt;div style="display:inline;"&gt;&lt;div style="display:inline; font-size:17px;"&gt;&lt;div style="display:inline; font-weight:bold;"&gt;2 Faveurs&lt;/div&gt; pour recevoir une carte non-Victoire moins chère.&lt;/div&gt;&lt;/div&gt;&lt;br&gt;  &lt;/div&gt;&lt;/div&gt;&lt;/div&gt;'</v>
      </c>
    </row>
    <row r="2117" spans="1:3" x14ac:dyDescent="0.25">
      <c r="A2117" t="str">
        <f>IF(AND(MOD(ROW(A2112)-1,3)=0,INDEX(artwork.xlsx!G:G,QUOTIENT(ROW(A2112)-1,3)+2)&lt;&gt;""),"/* "&amp;INDEX(artwork.xlsx!G:G,QUOTIENT(ROW(A2112)-1,3)+2)&amp;" */","  ")&amp;
IF(AND(INDEX(artwork.xlsx!F:F,QUOTIENT(ROW(A2112)-1,3)+2)&lt;&gt;""),"/* "&amp;INDEX(artwork.xlsx!F:F,QUOTIENT(ROW(A2112)-1,3)+2)&amp;" */","  ")&amp;IF(AND(ISERROR(MATCH("},",B2117:B$5003,0)), ISERROR(MATCH("    ];",$A$5:A2113,0))),"];","")</f>
        <v xml:space="preserve">  /* landscape */</v>
      </c>
      <c r="B2117" t="str">
        <f t="shared" si="69"/>
        <v>},</v>
      </c>
      <c r="C2117" s="18" t="str">
        <f>IF(AND(MOD(ROW(A2112)-1,3)=0, INDEX(artwork.xlsx!J:J,QUOTIENT(ROW(A2112)-1,3)+2)&lt;&gt;""),
     artwork.xlsx!$H$1&amp;": """ &amp;SUBSTITUTE(INDEX(artwork.xlsx!H:H,QUOTIENT(ROW(A2112)-1,3)+2)," ","") &amp;""",  " &amp;
     artwork.xlsx!$J$1&amp; ": """ &amp; INDEX(artwork.xlsx!J:J,QUOTIENT(ROW(A2112)-1,3)+2) &amp;""",  " &amp;
     artwork.xlsx!$L$1&amp; ": """ &amp; SUBSTITUTE(IF(LEFT(INDEX(artwork.xlsx!L:L,QUOTIENT(ROW(A2112)-1,3)+2),4)="http","",artwork.xlsx!$M$1) &amp; INDEX(artwork.xlsx!L:L,QUOTIENT(ROW(A2112)-1,3)+2),artwork.xlsx!$N$1,"") &amp; """,",
 IF(AND(MOD(ROW(A2112)-1,3)=1,INDEX(artwork.xlsx!J:J,QUOTIENT(ROW(A2112)-1,3)+2)&lt;&gt;""),
SUBSTITUTE(    artwork.xlsx!$K$1&amp;": '\\n" &amp;
SUBSTITUTE(SUBSTITUTE(SUBSTITUTE(SUBSTITUTE(SUBSTITUTE(INDEX(artwork.xlsx!K:K,QUOTIENT(ROW(A2112)-1,3)+2),"'","\'"),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IF(MOD(ROW(A2112)-1,3)=2,"","")))</f>
        <v/>
      </c>
    </row>
    <row r="2118" spans="1:3" x14ac:dyDescent="0.25">
      <c r="A2118" t="str">
        <f>IF(AND(MOD(ROW(A2113)-1,3)=0,INDEX(artwork.xlsx!G:G,QUOTIENT(ROW(A2113)-1,3)+2)&lt;&gt;""),"/* "&amp;INDEX(artwork.xlsx!G:G,QUOTIENT(ROW(A2113)-1,3)+2)&amp;" */","  ")&amp;
IF(AND(INDEX(artwork.xlsx!F:F,QUOTIENT(ROW(A2113)-1,3)+2)&lt;&gt;""),"/* "&amp;INDEX(artwork.xlsx!F:F,QUOTIENT(ROW(A2113)-1,3)+2)&amp;" */","  ")&amp;IF(AND(ISERROR(MATCH("},",B2118:B$5003,0)), ISERROR(MATCH("    ];",$A$5:A2114,0))),"];","")</f>
        <v xml:space="preserve">  /* landscape */</v>
      </c>
      <c r="B2118" t="str">
        <f t="shared" si="69"/>
        <v>{</v>
      </c>
      <c r="C2118" s="18" t="str">
        <f>IF(AND(MOD(ROW(A2113)-1,3)=0, INDEX(artwork.xlsx!J:J,QUOTIENT(ROW(A2113)-1,3)+2)&lt;&gt;""),
     artwork.xlsx!$H$1&amp;": """ &amp;SUBSTITUTE(INDEX(artwork.xlsx!H:H,QUOTIENT(ROW(A2113)-1,3)+2)," ","") &amp;""",  " &amp;
     artwork.xlsx!$J$1&amp; ": """ &amp; INDEX(artwork.xlsx!J:J,QUOTIENT(ROW(A2113)-1,3)+2) &amp;""",  " &amp;
     artwork.xlsx!$L$1&amp; ": """ &amp; SUBSTITUTE(IF(LEFT(INDEX(artwork.xlsx!L:L,QUOTIENT(ROW(A2113)-1,3)+2),4)="http","",artwork.xlsx!$M$1) &amp; INDEX(artwork.xlsx!L:L,QUOTIENT(ROW(A2113)-1,3)+2),artwork.xlsx!$N$1,"") &amp; """,",
 IF(AND(MOD(ROW(A2113)-1,3)=1,INDEX(artwork.xlsx!J:J,QUOTIENT(ROW(A2113)-1,3)+2)&lt;&gt;""),
SUBSTITUTE(    artwork.xlsx!$K$1&amp;": '\\n" &amp;
SUBSTITUTE(SUBSTITUTE(SUBSTITUTE(SUBSTITUTE(SUBSTITUTE(INDEX(artwork.xlsx!K:K,QUOTIENT(ROW(A2113)-1,3)+2),"'","\'"),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IF(MOD(ROW(A2113)-1,3)=2,"","")))</f>
        <v>id: "bandofnomads",  frenchName: "Bande de Nomades",  artwork: "http://wiki.dominionstrategy.com/images/b/b7/Band_of_NomadsArt.jpg",</v>
      </c>
    </row>
    <row r="2119" spans="1:3" ht="120" x14ac:dyDescent="0.25">
      <c r="A2119" t="str">
        <f>IF(AND(MOD(ROW(A2114)-1,3)=0,INDEX(artwork.xlsx!G:G,QUOTIENT(ROW(A2114)-1,3)+2)&lt;&gt;""),"/* "&amp;INDEX(artwork.xlsx!G:G,QUOTIENT(ROW(A2114)-1,3)+2)&amp;" */","  ")&amp;
IF(AND(INDEX(artwork.xlsx!F:F,QUOTIENT(ROW(A2114)-1,3)+2)&lt;&gt;""),"/* "&amp;INDEX(artwork.xlsx!F:F,QUOTIENT(ROW(A2114)-1,3)+2)&amp;" */","  ")&amp;IF(AND(ISERROR(MATCH("},",B2119:B$5003,0)), ISERROR(MATCH("    ];",$A$5:A2118,0))),"];","")</f>
        <v xml:space="preserve">  /* landscape */</v>
      </c>
      <c r="B2119" t="str">
        <f t="shared" si="69"/>
        <v/>
      </c>
      <c r="C2119" s="18" t="str">
        <f>IF(AND(MOD(ROW(A2114)-1,3)=0, INDEX(artwork.xlsx!J:J,QUOTIENT(ROW(A2114)-1,3)+2)&lt;&gt;""),
     artwork.xlsx!$H$1&amp;": """ &amp;SUBSTITUTE(INDEX(artwork.xlsx!H:H,QUOTIENT(ROW(A2114)-1,3)+2)," ","") &amp;""",  " &amp;
     artwork.xlsx!$J$1&amp; ": """ &amp; INDEX(artwork.xlsx!J:J,QUOTIENT(ROW(A2114)-1,3)+2) &amp;""",  " &amp;
     artwork.xlsx!$L$1&amp; ": """ &amp; SUBSTITUTE(IF(LEFT(INDEX(artwork.xlsx!L:L,QUOTIENT(ROW(A2114)-1,3)+2),4)="http","",artwork.xlsx!$M$1) &amp; INDEX(artwork.xlsx!L:L,QUOTIENT(ROW(A2114)-1,3)+2),artwork.xlsx!$N$1,"") &amp; """,",
 IF(AND(MOD(ROW(A2114)-1,3)=1,INDEX(artwork.xlsx!J:J,QUOTIENT(ROW(A2114)-1,3)+2)&lt;&gt;""),
SUBSTITUTE(    artwork.xlsx!$K$1&amp;": '\\n" &amp;
SUBSTITUTE(SUBSTITUTE(SUBSTITUTE(SUBSTITUTE(SUBSTITUTE(INDEX(artwork.xlsx!K:K,QUOTIENT(ROW(A2114)-1,3)+2),"'","\'"),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IF(MOD(ROW(A2114)-1,3)=2,"","")))</f>
        <v>text_html: '\
&lt;div class="landscape-text" style="left:-2%;top:-22px;"&gt;&lt;div style="position:relative; top:-05px;"&gt;  &lt;div style="line-height:16px;"&gt;  \
&lt;div style="display:inline;"&gt;&lt;div style="display:inline; font-size:17px;"&gt;Quand vous recevez une carte coûtant      ou plus,&lt;/div&gt;&lt;/div&gt;&lt;br&gt;  \
&lt;div style="display:inline;"&gt;&lt;div style="display:inline; font-size:17px;"&gt;vous pouvez dépenser une Faveur pour&lt;/div&gt;&lt;/div&gt;&lt;br&gt;  \
&lt;div style="display:inline;"&gt;&lt;div style="display:inline; font-size:17px;"&gt;&lt;div style="display:inline; font-weight:bold;"&gt;+1 Carte&lt;/div&gt; ou &lt;div style="display:inline; font-weight:bold;"&gt;+1 Action&lt;/div&gt; ou &lt;div style="display:inline; font-weight:bold;"&gt;+1 Achat&lt;/div&gt;.&lt;/div&gt;&lt;/div&gt;&lt;br&gt;  &lt;/div&gt;&lt;/div&gt;  &lt;div class="card-text-coin-icon" style="transform:scale(0.13); top:30px; display: inline;left:320px;"&gt;  &lt;div class="card-text-coin-text-container" style="display:inline;"&gt;\
&lt;div class="card-text-coin-text" style="color: black; display:inline; top:8px;"&gt;3&lt;/div&gt;&lt;/div&gt;&lt;/div&gt;  &lt;/div&gt;'</v>
      </c>
    </row>
    <row r="2120" spans="1:3" x14ac:dyDescent="0.25">
      <c r="A2120" t="str">
        <f>IF(AND(MOD(ROW(A2115)-1,3)=0,INDEX(artwork.xlsx!G:G,QUOTIENT(ROW(A2115)-1,3)+2)&lt;&gt;""),"/* "&amp;INDEX(artwork.xlsx!G:G,QUOTIENT(ROW(A2115)-1,3)+2)&amp;" */","  ")&amp;
IF(AND(INDEX(artwork.xlsx!F:F,QUOTIENT(ROW(A2115)-1,3)+2)&lt;&gt;""),"/* "&amp;INDEX(artwork.xlsx!F:F,QUOTIENT(ROW(A2115)-1,3)+2)&amp;" */","  ")&amp;IF(AND(ISERROR(MATCH("},",B2120:B$5003,0)), ISERROR(MATCH("    ];",$A$5:A2116,0))),"];","")</f>
        <v xml:space="preserve">  /* landscape */</v>
      </c>
      <c r="B2120" t="str">
        <f t="shared" si="69"/>
        <v>},</v>
      </c>
      <c r="C2120" s="18" t="str">
        <f>IF(AND(MOD(ROW(A2115)-1,3)=0, INDEX(artwork.xlsx!J:J,QUOTIENT(ROW(A2115)-1,3)+2)&lt;&gt;""),
     artwork.xlsx!$H$1&amp;": """ &amp;SUBSTITUTE(INDEX(artwork.xlsx!H:H,QUOTIENT(ROW(A2115)-1,3)+2)," ","") &amp;""",  " &amp;
     artwork.xlsx!$J$1&amp; ": """ &amp; INDEX(artwork.xlsx!J:J,QUOTIENT(ROW(A2115)-1,3)+2) &amp;""",  " &amp;
     artwork.xlsx!$L$1&amp; ": """ &amp; SUBSTITUTE(IF(LEFT(INDEX(artwork.xlsx!L:L,QUOTIENT(ROW(A2115)-1,3)+2),4)="http","",artwork.xlsx!$M$1) &amp; INDEX(artwork.xlsx!L:L,QUOTIENT(ROW(A2115)-1,3)+2),artwork.xlsx!$N$1,"") &amp; """,",
 IF(AND(MOD(ROW(A2115)-1,3)=1,INDEX(artwork.xlsx!J:J,QUOTIENT(ROW(A2115)-1,3)+2)&lt;&gt;""),
SUBSTITUTE(    artwork.xlsx!$K$1&amp;": '\\n" &amp;
SUBSTITUTE(SUBSTITUTE(SUBSTITUTE(SUBSTITUTE(SUBSTITUTE(INDEX(artwork.xlsx!K:K,QUOTIENT(ROW(A2115)-1,3)+2),"'","\'"),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IF(MOD(ROW(A2115)-1,3)=2,"","")))</f>
        <v/>
      </c>
    </row>
    <row r="2121" spans="1:3" x14ac:dyDescent="0.25">
      <c r="A2121" t="str">
        <f>IF(AND(MOD(ROW(A2116)-1,3)=0,INDEX(artwork.xlsx!G:G,QUOTIENT(ROW(A2116)-1,3)+2)&lt;&gt;""),"/* "&amp;INDEX(artwork.xlsx!G:G,QUOTIENT(ROW(A2116)-1,3)+2)&amp;" */","  ")&amp;
IF(AND(INDEX(artwork.xlsx!F:F,QUOTIENT(ROW(A2116)-1,3)+2)&lt;&gt;""),"/* "&amp;INDEX(artwork.xlsx!F:F,QUOTIENT(ROW(A2116)-1,3)+2)&amp;" */","  ")&amp;IF(AND(ISERROR(MATCH("},",B2121:B$5003,0)), ISERROR(MATCH("    ];",$A$5:A2117,0))),"];","")</f>
        <v xml:space="preserve">  /* landscape */</v>
      </c>
      <c r="B2121" t="str">
        <f t="shared" si="69"/>
        <v>{</v>
      </c>
      <c r="C2121" s="18" t="str">
        <f>IF(AND(MOD(ROW(A2116)-1,3)=0, INDEX(artwork.xlsx!J:J,QUOTIENT(ROW(A2116)-1,3)+2)&lt;&gt;""),
     artwork.xlsx!$H$1&amp;": """ &amp;SUBSTITUTE(INDEX(artwork.xlsx!H:H,QUOTIENT(ROW(A2116)-1,3)+2)," ","") &amp;""",  " &amp;
     artwork.xlsx!$J$1&amp; ": """ &amp; INDEX(artwork.xlsx!J:J,QUOTIENT(ROW(A2116)-1,3)+2) &amp;""",  " &amp;
     artwork.xlsx!$L$1&amp; ": """ &amp; SUBSTITUTE(IF(LEFT(INDEX(artwork.xlsx!L:L,QUOTIENT(ROW(A2116)-1,3)+2),4)="http","",artwork.xlsx!$M$1) &amp; INDEX(artwork.xlsx!L:L,QUOTIENT(ROW(A2116)-1,3)+2),artwork.xlsx!$N$1,"") &amp; """,",
 IF(AND(MOD(ROW(A2116)-1,3)=1,INDEX(artwork.xlsx!J:J,QUOTIENT(ROW(A2116)-1,3)+2)&lt;&gt;""),
SUBSTITUTE(    artwork.xlsx!$K$1&amp;": '\\n" &amp;
SUBSTITUTE(SUBSTITUTE(SUBSTITUTE(SUBSTITUTE(SUBSTITUTE(INDEX(artwork.xlsx!K:K,QUOTIENT(ROW(A2116)-1,3)+2),"'","\'"),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IF(MOD(ROW(A2116)-1,3)=2,"","")))</f>
        <v>id: "cavedwellers",  frenchName: "Troglodytes",  artwork: "http://wiki.dominionstrategy.com/images/8/80/Cave_DwellersArt.jpg",</v>
      </c>
    </row>
    <row r="2122" spans="1:3" ht="75" x14ac:dyDescent="0.25">
      <c r="A2122" t="str">
        <f>IF(AND(MOD(ROW(A2117)-1,3)=0,INDEX(artwork.xlsx!G:G,QUOTIENT(ROW(A2117)-1,3)+2)&lt;&gt;""),"/* "&amp;INDEX(artwork.xlsx!G:G,QUOTIENT(ROW(A2117)-1,3)+2)&amp;" */","  ")&amp;
IF(AND(INDEX(artwork.xlsx!F:F,QUOTIENT(ROW(A2117)-1,3)+2)&lt;&gt;""),"/* "&amp;INDEX(artwork.xlsx!F:F,QUOTIENT(ROW(A2117)-1,3)+2)&amp;" */","  ")&amp;IF(AND(ISERROR(MATCH("},",B2122:B$5003,0)), ISERROR(MATCH("    ];",$A$5:A2121,0))),"];","")</f>
        <v xml:space="preserve">  /* landscape */</v>
      </c>
      <c r="B2122" t="str">
        <f t="shared" si="69"/>
        <v/>
      </c>
      <c r="C2122" s="18" t="str">
        <f>IF(AND(MOD(ROW(A2117)-1,3)=0, INDEX(artwork.xlsx!J:J,QUOTIENT(ROW(A2117)-1,3)+2)&lt;&gt;""),
     artwork.xlsx!$H$1&amp;": """ &amp;SUBSTITUTE(INDEX(artwork.xlsx!H:H,QUOTIENT(ROW(A2117)-1,3)+2)," ","") &amp;""",  " &amp;
     artwork.xlsx!$J$1&amp; ": """ &amp; INDEX(artwork.xlsx!J:J,QUOTIENT(ROW(A2117)-1,3)+2) &amp;""",  " &amp;
     artwork.xlsx!$L$1&amp; ": """ &amp; SUBSTITUTE(IF(LEFT(INDEX(artwork.xlsx!L:L,QUOTIENT(ROW(A2117)-1,3)+2),4)="http","",artwork.xlsx!$M$1) &amp; INDEX(artwork.xlsx!L:L,QUOTIENT(ROW(A2117)-1,3)+2),artwork.xlsx!$N$1,"") &amp; """,",
 IF(AND(MOD(ROW(A2117)-1,3)=1,INDEX(artwork.xlsx!J:J,QUOTIENT(ROW(A2117)-1,3)+2)&lt;&gt;""),
SUBSTITUTE(    artwork.xlsx!$K$1&amp;": '\\n" &amp;
SUBSTITUTE(SUBSTITUTE(SUBSTITUTE(SUBSTITUTE(SUBSTITUTE(INDEX(artwork.xlsx!K:K,QUOTIENT(ROW(A2117)-1,3)+2),"'","\'"),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IF(MOD(ROW(A2117)-1,3)=2,"","")))</f>
        <v>text_html: '\
&lt;div class="landscape-text" style="left:-2%; top:-22px;"&gt;&lt;div style="position:relative; top:-05px;"&gt;  &lt;div style="line-height:16px;"&gt;  \
&lt;div style="display:inline;"&gt;&lt;div style="display:inline; font-size:17px;"&gt;Au début de votre tour, autant de fois que souhaité,&lt;/div&gt;&lt;/div&gt;&lt;br&gt;  \
&lt;div style="display:inline;"&gt;&lt;div style="display:inline; font-size:17px;"&gt; vous pouvez dépenser une &lt;div style="display:inline; font-weight:bold;"&gt;Faveur&lt;/div&gt; pour &lt;/div&gt;&lt;/div&gt;&lt;br&gt;  \
&lt;div style="display:inline;"&gt;&lt;div style="display:inline; font-size:17px;"&gt;défausser une carte puis piocher une carte.&lt;/div&gt;&lt;/div&gt;&lt;br&gt;  &lt;/div&gt;&lt;/div&gt;  &lt;/div&gt;'</v>
      </c>
    </row>
    <row r="2123" spans="1:3" x14ac:dyDescent="0.25">
      <c r="A2123" t="str">
        <f>IF(AND(MOD(ROW(A2118)-1,3)=0,INDEX(artwork.xlsx!G:G,QUOTIENT(ROW(A2118)-1,3)+2)&lt;&gt;""),"/* "&amp;INDEX(artwork.xlsx!G:G,QUOTIENT(ROW(A2118)-1,3)+2)&amp;" */","  ")&amp;
IF(AND(INDEX(artwork.xlsx!F:F,QUOTIENT(ROW(A2118)-1,3)+2)&lt;&gt;""),"/* "&amp;INDEX(artwork.xlsx!F:F,QUOTIENT(ROW(A2118)-1,3)+2)&amp;" */","  ")&amp;IF(AND(ISERROR(MATCH("},",B2123:B$5003,0)), ISERROR(MATCH("    ];",$A$5:A2119,0))),"];","")</f>
        <v xml:space="preserve">  /* landscape */</v>
      </c>
      <c r="B2123" t="str">
        <f t="shared" si="69"/>
        <v>},</v>
      </c>
      <c r="C2123" s="18" t="str">
        <f>IF(AND(MOD(ROW(A2118)-1,3)=0, INDEX(artwork.xlsx!J:J,QUOTIENT(ROW(A2118)-1,3)+2)&lt;&gt;""),
     artwork.xlsx!$H$1&amp;": """ &amp;SUBSTITUTE(INDEX(artwork.xlsx!H:H,QUOTIENT(ROW(A2118)-1,3)+2)," ","") &amp;""",  " &amp;
     artwork.xlsx!$J$1&amp; ": """ &amp; INDEX(artwork.xlsx!J:J,QUOTIENT(ROW(A2118)-1,3)+2) &amp;""",  " &amp;
     artwork.xlsx!$L$1&amp; ": """ &amp; SUBSTITUTE(IF(LEFT(INDEX(artwork.xlsx!L:L,QUOTIENT(ROW(A2118)-1,3)+2),4)="http","",artwork.xlsx!$M$1) &amp; INDEX(artwork.xlsx!L:L,QUOTIENT(ROW(A2118)-1,3)+2),artwork.xlsx!$N$1,"") &amp; """,",
 IF(AND(MOD(ROW(A2118)-1,3)=1,INDEX(artwork.xlsx!J:J,QUOTIENT(ROW(A2118)-1,3)+2)&lt;&gt;""),
SUBSTITUTE(    artwork.xlsx!$K$1&amp;": '\\n" &amp;
SUBSTITUTE(SUBSTITUTE(SUBSTITUTE(SUBSTITUTE(SUBSTITUTE(INDEX(artwork.xlsx!K:K,QUOTIENT(ROW(A2118)-1,3)+2),"'","\'"),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IF(MOD(ROW(A2118)-1,3)=2,"","")))</f>
        <v/>
      </c>
    </row>
    <row r="2124" spans="1:3" x14ac:dyDescent="0.25">
      <c r="A2124" t="str">
        <f>IF(AND(MOD(ROW(A2119)-1,3)=0,INDEX(artwork.xlsx!G:G,QUOTIENT(ROW(A2119)-1,3)+2)&lt;&gt;""),"/* "&amp;INDEX(artwork.xlsx!G:G,QUOTIENT(ROW(A2119)-1,3)+2)&amp;" */","  ")&amp;
IF(AND(INDEX(artwork.xlsx!F:F,QUOTIENT(ROW(A2119)-1,3)+2)&lt;&gt;""),"/* "&amp;INDEX(artwork.xlsx!F:F,QUOTIENT(ROW(A2119)-1,3)+2)&amp;" */","  ")&amp;IF(AND(ISERROR(MATCH("},",B2124:B$5003,0)), ISERROR(MATCH("    ];",$A$5:A2120,0))),"];","")</f>
        <v xml:space="preserve">  /* landscape */</v>
      </c>
      <c r="B2124" t="str">
        <f t="shared" si="69"/>
        <v>{</v>
      </c>
      <c r="C2124" s="18" t="str">
        <f>IF(AND(MOD(ROW(A2119)-1,3)=0, INDEX(artwork.xlsx!J:J,QUOTIENT(ROW(A2119)-1,3)+2)&lt;&gt;""),
     artwork.xlsx!$H$1&amp;": """ &amp;SUBSTITUTE(INDEX(artwork.xlsx!H:H,QUOTIENT(ROW(A2119)-1,3)+2)," ","") &amp;""",  " &amp;
     artwork.xlsx!$J$1&amp; ": """ &amp; INDEX(artwork.xlsx!J:J,QUOTIENT(ROW(A2119)-1,3)+2) &amp;""",  " &amp;
     artwork.xlsx!$L$1&amp; ": """ &amp; SUBSTITUTE(IF(LEFT(INDEX(artwork.xlsx!L:L,QUOTIENT(ROW(A2119)-1,3)+2),4)="http","",artwork.xlsx!$M$1) &amp; INDEX(artwork.xlsx!L:L,QUOTIENT(ROW(A2119)-1,3)+2),artwork.xlsx!$N$1,"") &amp; """,",
 IF(AND(MOD(ROW(A2119)-1,3)=1,INDEX(artwork.xlsx!J:J,QUOTIENT(ROW(A2119)-1,3)+2)&lt;&gt;""),
SUBSTITUTE(    artwork.xlsx!$K$1&amp;": '\\n" &amp;
SUBSTITUTE(SUBSTITUTE(SUBSTITUTE(SUBSTITUTE(SUBSTITUTE(INDEX(artwork.xlsx!K:K,QUOTIENT(ROW(A2119)-1,3)+2),"'","\'"),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IF(MOD(ROW(A2119)-1,3)=2,"","")))</f>
        <v>id: "circleofwitches",  frenchName: "Cercle des Sorcières",  artwork: "http://wiki.dominionstrategy.com/images/1/12/Circle_of_WitchesArt.jpg",</v>
      </c>
    </row>
    <row r="2125" spans="1:3" ht="75" x14ac:dyDescent="0.25">
      <c r="A2125" t="str">
        <f>IF(AND(MOD(ROW(A2120)-1,3)=0,INDEX(artwork.xlsx!G:G,QUOTIENT(ROW(A2120)-1,3)+2)&lt;&gt;""),"/* "&amp;INDEX(artwork.xlsx!G:G,QUOTIENT(ROW(A2120)-1,3)+2)&amp;" */","  ")&amp;
IF(AND(INDEX(artwork.xlsx!F:F,QUOTIENT(ROW(A2120)-1,3)+2)&lt;&gt;""),"/* "&amp;INDEX(artwork.xlsx!F:F,QUOTIENT(ROW(A2120)-1,3)+2)&amp;" */","  ")&amp;IF(AND(ISERROR(MATCH("},",B2125:B$5003,0)), ISERROR(MATCH("    ];",$A$5:A2124,0))),"];","")</f>
        <v xml:space="preserve">  /* landscape */</v>
      </c>
      <c r="B2125" t="str">
        <f t="shared" si="69"/>
        <v/>
      </c>
      <c r="C2125" s="18" t="str">
        <f>IF(AND(MOD(ROW(A2120)-1,3)=0, INDEX(artwork.xlsx!J:J,QUOTIENT(ROW(A2120)-1,3)+2)&lt;&gt;""),
     artwork.xlsx!$H$1&amp;": """ &amp;SUBSTITUTE(INDEX(artwork.xlsx!H:H,QUOTIENT(ROW(A2120)-1,3)+2)," ","") &amp;""",  " &amp;
     artwork.xlsx!$J$1&amp; ": """ &amp; INDEX(artwork.xlsx!J:J,QUOTIENT(ROW(A2120)-1,3)+2) &amp;""",  " &amp;
     artwork.xlsx!$L$1&amp; ": """ &amp; SUBSTITUTE(IF(LEFT(INDEX(artwork.xlsx!L:L,QUOTIENT(ROW(A2120)-1,3)+2),4)="http","",artwork.xlsx!$M$1) &amp; INDEX(artwork.xlsx!L:L,QUOTIENT(ROW(A2120)-1,3)+2),artwork.xlsx!$N$1,"") &amp; """,",
 IF(AND(MOD(ROW(A2120)-1,3)=1,INDEX(artwork.xlsx!J:J,QUOTIENT(ROW(A2120)-1,3)+2)&lt;&gt;""),
SUBSTITUTE(    artwork.xlsx!$K$1&amp;": '\\n" &amp;
SUBSTITUTE(SUBSTITUTE(SUBSTITUTE(SUBSTITUTE(SUBSTITUTE(INDEX(artwork.xlsx!K:K,QUOTIENT(ROW(A2120)-1,3)+2),"'","\'"),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IF(MOD(ROW(A2120)-1,3)=2,"","")))</f>
        <v>text_html: '\
&lt;div class="landscape-text" style="left:-2%; top:-22px;"&gt;&lt;div style="position:relative; top:0px;"&gt;  &lt;div style="line-height:18px;"&gt;  \
&lt;div style="display:inline;"&gt;&lt;div style="display:inline; font-size:17px;"&gt;Après avoir joué une Liaison, vous pouvez dépenser &lt;div style="display:inline; font-weight:bold;"&gt;3 Faveurs&lt;/div&gt;&lt;/div&gt;&lt;/div&gt;&lt;br&gt;  \
&lt;div style="display:inline;"&gt;&lt;div style="display:inline; font-size:17px;"&gt;pour que tous vos adversaires reçoivent une Malédiction.&lt;/div&gt;&lt;/div&gt;&lt;br&gt;  &lt;/div&gt;&lt;/div&gt;  &lt;/div&gt;'</v>
      </c>
    </row>
    <row r="2126" spans="1:3" x14ac:dyDescent="0.25">
      <c r="A2126" t="str">
        <f>IF(AND(MOD(ROW(A2121)-1,3)=0,INDEX(artwork.xlsx!G:G,QUOTIENT(ROW(A2121)-1,3)+2)&lt;&gt;""),"/* "&amp;INDEX(artwork.xlsx!G:G,QUOTIENT(ROW(A2121)-1,3)+2)&amp;" */","  ")&amp;
IF(AND(INDEX(artwork.xlsx!F:F,QUOTIENT(ROW(A2121)-1,3)+2)&lt;&gt;""),"/* "&amp;INDEX(artwork.xlsx!F:F,QUOTIENT(ROW(A2121)-1,3)+2)&amp;" */","  ")&amp;IF(AND(ISERROR(MATCH("},",B2126:B$5003,0)), ISERROR(MATCH("    ];",$A$5:A2122,0))),"];","")</f>
        <v xml:space="preserve">  /* landscape */</v>
      </c>
      <c r="B2126" t="str">
        <f t="shared" si="69"/>
        <v>},</v>
      </c>
      <c r="C2126" s="18" t="str">
        <f>IF(AND(MOD(ROW(A2121)-1,3)=0, INDEX(artwork.xlsx!J:J,QUOTIENT(ROW(A2121)-1,3)+2)&lt;&gt;""),
     artwork.xlsx!$H$1&amp;": """ &amp;SUBSTITUTE(INDEX(artwork.xlsx!H:H,QUOTIENT(ROW(A2121)-1,3)+2)," ","") &amp;""",  " &amp;
     artwork.xlsx!$J$1&amp; ": """ &amp; INDEX(artwork.xlsx!J:J,QUOTIENT(ROW(A2121)-1,3)+2) &amp;""",  " &amp;
     artwork.xlsx!$L$1&amp; ": """ &amp; SUBSTITUTE(IF(LEFT(INDEX(artwork.xlsx!L:L,QUOTIENT(ROW(A2121)-1,3)+2),4)="http","",artwork.xlsx!$M$1) &amp; INDEX(artwork.xlsx!L:L,QUOTIENT(ROW(A2121)-1,3)+2),artwork.xlsx!$N$1,"") &amp; """,",
 IF(AND(MOD(ROW(A2121)-1,3)=1,INDEX(artwork.xlsx!J:J,QUOTIENT(ROW(A2121)-1,3)+2)&lt;&gt;""),
SUBSTITUTE(    artwork.xlsx!$K$1&amp;": '\\n" &amp;
SUBSTITUTE(SUBSTITUTE(SUBSTITUTE(SUBSTITUTE(SUBSTITUTE(INDEX(artwork.xlsx!K:K,QUOTIENT(ROW(A2121)-1,3)+2),"'","\'"),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IF(MOD(ROW(A2121)-1,3)=2,"","")))</f>
        <v/>
      </c>
    </row>
    <row r="2127" spans="1:3" x14ac:dyDescent="0.25">
      <c r="A2127" t="str">
        <f>IF(AND(MOD(ROW(A2122)-1,3)=0,INDEX(artwork.xlsx!G:G,QUOTIENT(ROW(A2122)-1,3)+2)&lt;&gt;""),"/* "&amp;INDEX(artwork.xlsx!G:G,QUOTIENT(ROW(A2122)-1,3)+2)&amp;" */","  ")&amp;
IF(AND(INDEX(artwork.xlsx!F:F,QUOTIENT(ROW(A2122)-1,3)+2)&lt;&gt;""),"/* "&amp;INDEX(artwork.xlsx!F:F,QUOTIENT(ROW(A2122)-1,3)+2)&amp;" */","  ")&amp;IF(AND(ISERROR(MATCH("},",B2127:B$5003,0)), ISERROR(MATCH("    ];",$A$5:A2123,0))),"];","")</f>
        <v xml:space="preserve">  /* landscape */</v>
      </c>
      <c r="B2127" t="str">
        <f t="shared" ref="B2127:B2190" si="70">IF(AND(C2126&lt;&gt;"",MOD(ROW(A2125)-1,3)=2),"},","")&amp;IF(AND(C2127&lt;&gt;"",MOD(ROW(A2122)-1,3)=0),"{","")</f>
        <v>{</v>
      </c>
      <c r="C2127" s="18" t="str">
        <f>IF(AND(MOD(ROW(A2122)-1,3)=0, INDEX(artwork.xlsx!J:J,QUOTIENT(ROW(A2122)-1,3)+2)&lt;&gt;""),
     artwork.xlsx!$H$1&amp;": """ &amp;SUBSTITUTE(INDEX(artwork.xlsx!H:H,QUOTIENT(ROW(A2122)-1,3)+2)," ","") &amp;""",  " &amp;
     artwork.xlsx!$J$1&amp; ": """ &amp; INDEX(artwork.xlsx!J:J,QUOTIENT(ROW(A2122)-1,3)+2) &amp;""",  " &amp;
     artwork.xlsx!$L$1&amp; ": """ &amp; SUBSTITUTE(IF(LEFT(INDEX(artwork.xlsx!L:L,QUOTIENT(ROW(A2122)-1,3)+2),4)="http","",artwork.xlsx!$M$1) &amp; INDEX(artwork.xlsx!L:L,QUOTIENT(ROW(A2122)-1,3)+2),artwork.xlsx!$N$1,"") &amp; """,",
 IF(AND(MOD(ROW(A2122)-1,3)=1,INDEX(artwork.xlsx!J:J,QUOTIENT(ROW(A2122)-1,3)+2)&lt;&gt;""),
SUBSTITUTE(    artwork.xlsx!$K$1&amp;": '\\n" &amp;
SUBSTITUTE(SUBSTITUTE(SUBSTITUTE(SUBSTITUTE(SUBSTITUTE(INDEX(artwork.xlsx!K:K,QUOTIENT(ROW(A2122)-1,3)+2),"'","\'"),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IF(MOD(ROW(A2122)-1,3)=2,"","")))</f>
        <v>id: "citystate",  frenchName: "Cité-État",  artwork: "http://wiki.dominionstrategy.com/images/3/3e/City-stateArt.jpg",</v>
      </c>
    </row>
    <row r="2128" spans="1:3" ht="75" x14ac:dyDescent="0.25">
      <c r="A2128" t="str">
        <f>IF(AND(MOD(ROW(A2123)-1,3)=0,INDEX(artwork.xlsx!G:G,QUOTIENT(ROW(A2123)-1,3)+2)&lt;&gt;""),"/* "&amp;INDEX(artwork.xlsx!G:G,QUOTIENT(ROW(A2123)-1,3)+2)&amp;" */","  ")&amp;
IF(AND(INDEX(artwork.xlsx!F:F,QUOTIENT(ROW(A2123)-1,3)+2)&lt;&gt;""),"/* "&amp;INDEX(artwork.xlsx!F:F,QUOTIENT(ROW(A2123)-1,3)+2)&amp;" */","  ")&amp;IF(AND(ISERROR(MATCH("},",B2128:B$5003,0)), ISERROR(MATCH("    ];",$A$5:A2127,0))),"];","")</f>
        <v xml:space="preserve">  /* landscape */</v>
      </c>
      <c r="B2128" t="str">
        <f t="shared" si="70"/>
        <v/>
      </c>
      <c r="C2128" s="18" t="str">
        <f>IF(AND(MOD(ROW(A2123)-1,3)=0, INDEX(artwork.xlsx!J:J,QUOTIENT(ROW(A2123)-1,3)+2)&lt;&gt;""),
     artwork.xlsx!$H$1&amp;": """ &amp;SUBSTITUTE(INDEX(artwork.xlsx!H:H,QUOTIENT(ROW(A2123)-1,3)+2)," ","") &amp;""",  " &amp;
     artwork.xlsx!$J$1&amp; ": """ &amp; INDEX(artwork.xlsx!J:J,QUOTIENT(ROW(A2123)-1,3)+2) &amp;""",  " &amp;
     artwork.xlsx!$L$1&amp; ": """ &amp; SUBSTITUTE(IF(LEFT(INDEX(artwork.xlsx!L:L,QUOTIENT(ROW(A2123)-1,3)+2),4)="http","",artwork.xlsx!$M$1) &amp; INDEX(artwork.xlsx!L:L,QUOTIENT(ROW(A2123)-1,3)+2),artwork.xlsx!$N$1,"") &amp; """,",
 IF(AND(MOD(ROW(A2123)-1,3)=1,INDEX(artwork.xlsx!J:J,QUOTIENT(ROW(A2123)-1,3)+2)&lt;&gt;""),
SUBSTITUTE(    artwork.xlsx!$K$1&amp;": '\\n" &amp;
SUBSTITUTE(SUBSTITUTE(SUBSTITUTE(SUBSTITUTE(SUBSTITUTE(INDEX(artwork.xlsx!K:K,QUOTIENT(ROW(A2123)-1,3)+2),"'","\'"),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IF(MOD(ROW(A2123)-1,3)=2,"","")))</f>
        <v>text_html: '\
&lt;div class="landscape-text" style="left:-2%; top:-22px;"&gt;&lt;div style="position:relative; top:0px;"&gt;  &lt;div style="line-height:18px;"&gt;  \
&lt;div style="display:inline;"&gt;&lt;div style="display:inline; font-size:17px;"&gt;Quand vous recevez une carte Action pendant votre tour,&lt;/div&gt;&lt;/div&gt;&lt;br&gt;  \
&lt;div style="display:inline;"&gt;&lt;div style="display:inline; font-size:17px;"&gt;vous pouvez dépenser &lt;div style="display:inline; font-weight:bold;"&gt;2 Faveurs&lt;/div&gt; pour la jouer.&lt;/div&gt;&lt;/div&gt;&lt;br&gt;  &lt;/div&gt;&lt;/div&gt;  &lt;/div&gt;'</v>
      </c>
    </row>
    <row r="2129" spans="1:3" x14ac:dyDescent="0.25">
      <c r="A2129" t="str">
        <f>IF(AND(MOD(ROW(A2124)-1,3)=0,INDEX(artwork.xlsx!G:G,QUOTIENT(ROW(A2124)-1,3)+2)&lt;&gt;""),"/* "&amp;INDEX(artwork.xlsx!G:G,QUOTIENT(ROW(A2124)-1,3)+2)&amp;" */","  ")&amp;
IF(AND(INDEX(artwork.xlsx!F:F,QUOTIENT(ROW(A2124)-1,3)+2)&lt;&gt;""),"/* "&amp;INDEX(artwork.xlsx!F:F,QUOTIENT(ROW(A2124)-1,3)+2)&amp;" */","  ")&amp;IF(AND(ISERROR(MATCH("},",B2129:B$5003,0)), ISERROR(MATCH("    ];",$A$5:A2125,0))),"];","")</f>
        <v xml:space="preserve">  /* landscape */</v>
      </c>
      <c r="B2129" t="str">
        <f t="shared" si="70"/>
        <v>},</v>
      </c>
      <c r="C2129" s="18" t="str">
        <f>IF(AND(MOD(ROW(A2124)-1,3)=0, INDEX(artwork.xlsx!J:J,QUOTIENT(ROW(A2124)-1,3)+2)&lt;&gt;""),
     artwork.xlsx!$H$1&amp;": """ &amp;SUBSTITUTE(INDEX(artwork.xlsx!H:H,QUOTIENT(ROW(A2124)-1,3)+2)," ","") &amp;""",  " &amp;
     artwork.xlsx!$J$1&amp; ": """ &amp; INDEX(artwork.xlsx!J:J,QUOTIENT(ROW(A2124)-1,3)+2) &amp;""",  " &amp;
     artwork.xlsx!$L$1&amp; ": """ &amp; SUBSTITUTE(IF(LEFT(INDEX(artwork.xlsx!L:L,QUOTIENT(ROW(A2124)-1,3)+2),4)="http","",artwork.xlsx!$M$1) &amp; INDEX(artwork.xlsx!L:L,QUOTIENT(ROW(A2124)-1,3)+2),artwork.xlsx!$N$1,"") &amp; """,",
 IF(AND(MOD(ROW(A2124)-1,3)=1,INDEX(artwork.xlsx!J:J,QUOTIENT(ROW(A2124)-1,3)+2)&lt;&gt;""),
SUBSTITUTE(    artwork.xlsx!$K$1&amp;": '\\n" &amp;
SUBSTITUTE(SUBSTITUTE(SUBSTITUTE(SUBSTITUTE(SUBSTITUTE(INDEX(artwork.xlsx!K:K,QUOTIENT(ROW(A2124)-1,3)+2),"'","\'"),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IF(MOD(ROW(A2124)-1,3)=2,"","")))</f>
        <v/>
      </c>
    </row>
    <row r="2130" spans="1:3" x14ac:dyDescent="0.25">
      <c r="A2130" t="str">
        <f>IF(AND(MOD(ROW(A2125)-1,3)=0,INDEX(artwork.xlsx!G:G,QUOTIENT(ROW(A2125)-1,3)+2)&lt;&gt;""),"/* "&amp;INDEX(artwork.xlsx!G:G,QUOTIENT(ROW(A2125)-1,3)+2)&amp;" */","  ")&amp;
IF(AND(INDEX(artwork.xlsx!F:F,QUOTIENT(ROW(A2125)-1,3)+2)&lt;&gt;""),"/* "&amp;INDEX(artwork.xlsx!F:F,QUOTIENT(ROW(A2125)-1,3)+2)&amp;" */","  ")&amp;IF(AND(ISERROR(MATCH("},",B2130:B$5003,0)), ISERROR(MATCH("    ];",$A$5:A2126,0))),"];","")</f>
        <v xml:space="preserve">  /* landscape */</v>
      </c>
      <c r="B2130" t="str">
        <f t="shared" si="70"/>
        <v>{</v>
      </c>
      <c r="C2130" s="18" t="str">
        <f>IF(AND(MOD(ROW(A2125)-1,3)=0, INDEX(artwork.xlsx!J:J,QUOTIENT(ROW(A2125)-1,3)+2)&lt;&gt;""),
     artwork.xlsx!$H$1&amp;": """ &amp;SUBSTITUTE(INDEX(artwork.xlsx!H:H,QUOTIENT(ROW(A2125)-1,3)+2)," ","") &amp;""",  " &amp;
     artwork.xlsx!$J$1&amp; ": """ &amp; INDEX(artwork.xlsx!J:J,QUOTIENT(ROW(A2125)-1,3)+2) &amp;""",  " &amp;
     artwork.xlsx!$L$1&amp; ": """ &amp; SUBSTITUTE(IF(LEFT(INDEX(artwork.xlsx!L:L,QUOTIENT(ROW(A2125)-1,3)+2),4)="http","",artwork.xlsx!$M$1) &amp; INDEX(artwork.xlsx!L:L,QUOTIENT(ROW(A2125)-1,3)+2),artwork.xlsx!$N$1,"") &amp; """,",
 IF(AND(MOD(ROW(A2125)-1,3)=1,INDEX(artwork.xlsx!J:J,QUOTIENT(ROW(A2125)-1,3)+2)&lt;&gt;""),
SUBSTITUTE(    artwork.xlsx!$K$1&amp;": '\\n" &amp;
SUBSTITUTE(SUBSTITUTE(SUBSTITUTE(SUBSTITUTE(SUBSTITUTE(INDEX(artwork.xlsx!K:K,QUOTIENT(ROW(A2125)-1,3)+2),"'","\'"),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IF(MOD(ROW(A2125)-1,3)=2,"","")))</f>
        <v>id: "coastalhaven",  frenchName: "Havre-Côtier",  artwork: "http://wiki.dominionstrategy.com/images/9/95/Coastal_HavenArt.jpg",</v>
      </c>
    </row>
    <row r="2131" spans="1:3" ht="90" x14ac:dyDescent="0.25">
      <c r="A2131" t="str">
        <f>IF(AND(MOD(ROW(A2126)-1,3)=0,INDEX(artwork.xlsx!G:G,QUOTIENT(ROW(A2126)-1,3)+2)&lt;&gt;""),"/* "&amp;INDEX(artwork.xlsx!G:G,QUOTIENT(ROW(A2126)-1,3)+2)&amp;" */","  ")&amp;
IF(AND(INDEX(artwork.xlsx!F:F,QUOTIENT(ROW(A2126)-1,3)+2)&lt;&gt;""),"/* "&amp;INDEX(artwork.xlsx!F:F,QUOTIENT(ROW(A2126)-1,3)+2)&amp;" */","  ")&amp;IF(AND(ISERROR(MATCH("},",B2131:B$5003,0)), ISERROR(MATCH("    ];",$A$5:A2130,0))),"];","")</f>
        <v xml:space="preserve">  /* landscape */</v>
      </c>
      <c r="B2131" t="str">
        <f t="shared" si="70"/>
        <v/>
      </c>
      <c r="C2131" s="18" t="str">
        <f>IF(AND(MOD(ROW(A2126)-1,3)=0, INDEX(artwork.xlsx!J:J,QUOTIENT(ROW(A2126)-1,3)+2)&lt;&gt;""),
     artwork.xlsx!$H$1&amp;": """ &amp;SUBSTITUTE(INDEX(artwork.xlsx!H:H,QUOTIENT(ROW(A2126)-1,3)+2)," ","") &amp;""",  " &amp;
     artwork.xlsx!$J$1&amp; ": """ &amp; INDEX(artwork.xlsx!J:J,QUOTIENT(ROW(A2126)-1,3)+2) &amp;""",  " &amp;
     artwork.xlsx!$L$1&amp; ": """ &amp; SUBSTITUTE(IF(LEFT(INDEX(artwork.xlsx!L:L,QUOTIENT(ROW(A2126)-1,3)+2),4)="http","",artwork.xlsx!$M$1) &amp; INDEX(artwork.xlsx!L:L,QUOTIENT(ROW(A2126)-1,3)+2),artwork.xlsx!$N$1,"") &amp; """,",
 IF(AND(MOD(ROW(A2126)-1,3)=1,INDEX(artwork.xlsx!J:J,QUOTIENT(ROW(A2126)-1,3)+2)&lt;&gt;""),
SUBSTITUTE(    artwork.xlsx!$K$1&amp;": '\\n" &amp;
SUBSTITUTE(SUBSTITUTE(SUBSTITUTE(SUBSTITUTE(SUBSTITUTE(INDEX(artwork.xlsx!K:K,QUOTIENT(ROW(A2126)-1,3)+2),"'","\'"),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IF(MOD(ROW(A2126)-1,3)=2,"","")))</f>
        <v>text_html: '\
&lt;div class="landscape-text" style="left:-2%; top:-22px;"&gt;&lt;div style="position:relative; top:-05px;"&gt;  &lt;div style="line-height:14px;"&gt;  \
&lt;div style="display:inline;"&gt;&lt;div style="display:inline; font-size:14px;"&gt;Au moment de défausser votre main en phase d\'Ajustement, vous&lt;/div&gt;&lt;/div&gt;&lt;br&gt;  \
&lt;div style="display:inline;"&gt;&lt;div style="display:inline; font-size:14px;"&gt;pouvez dépenser autant de &lt;div style="display:inline; font-weight:bold;"&gt;Faveurs&lt;/div&gt; que souhaité pour conserver autant &lt;/div&gt;&lt;/div&gt;&lt;br&gt;  \
&lt;div style="display:inline;"&gt;&lt;div style="display:inline; font-size:14px;"&gt;de cartes en main pour le prochain tour (vous piochez toujours 5 cartes).&lt;/div&gt;&lt;/div&gt;&lt;br&gt;  &lt;/div&gt;&lt;/div&gt;  &lt;/div&gt;'</v>
      </c>
    </row>
    <row r="2132" spans="1:3" x14ac:dyDescent="0.25">
      <c r="A2132" t="str">
        <f>IF(AND(MOD(ROW(A2127)-1,3)=0,INDEX(artwork.xlsx!G:G,QUOTIENT(ROW(A2127)-1,3)+2)&lt;&gt;""),"/* "&amp;INDEX(artwork.xlsx!G:G,QUOTIENT(ROW(A2127)-1,3)+2)&amp;" */","  ")&amp;
IF(AND(INDEX(artwork.xlsx!F:F,QUOTIENT(ROW(A2127)-1,3)+2)&lt;&gt;""),"/* "&amp;INDEX(artwork.xlsx!F:F,QUOTIENT(ROW(A2127)-1,3)+2)&amp;" */","  ")&amp;IF(AND(ISERROR(MATCH("},",B2132:B$5003,0)), ISERROR(MATCH("    ];",$A$5:A2128,0))),"];","")</f>
        <v xml:space="preserve">  /* landscape */</v>
      </c>
      <c r="B2132" t="str">
        <f t="shared" si="70"/>
        <v>},</v>
      </c>
      <c r="C2132" s="18" t="str">
        <f>IF(AND(MOD(ROW(A2127)-1,3)=0, INDEX(artwork.xlsx!J:J,QUOTIENT(ROW(A2127)-1,3)+2)&lt;&gt;""),
     artwork.xlsx!$H$1&amp;": """ &amp;SUBSTITUTE(INDEX(artwork.xlsx!H:H,QUOTIENT(ROW(A2127)-1,3)+2)," ","") &amp;""",  " &amp;
     artwork.xlsx!$J$1&amp; ": """ &amp; INDEX(artwork.xlsx!J:J,QUOTIENT(ROW(A2127)-1,3)+2) &amp;""",  " &amp;
     artwork.xlsx!$L$1&amp; ": """ &amp; SUBSTITUTE(IF(LEFT(INDEX(artwork.xlsx!L:L,QUOTIENT(ROW(A2127)-1,3)+2),4)="http","",artwork.xlsx!$M$1) &amp; INDEX(artwork.xlsx!L:L,QUOTIENT(ROW(A2127)-1,3)+2),artwork.xlsx!$N$1,"") &amp; """,",
 IF(AND(MOD(ROW(A2127)-1,3)=1,INDEX(artwork.xlsx!J:J,QUOTIENT(ROW(A2127)-1,3)+2)&lt;&gt;""),
SUBSTITUTE(    artwork.xlsx!$K$1&amp;": '\\n" &amp;
SUBSTITUTE(SUBSTITUTE(SUBSTITUTE(SUBSTITUTE(SUBSTITUTE(INDEX(artwork.xlsx!K:K,QUOTIENT(ROW(A2127)-1,3)+2),"'","\'"),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IF(MOD(ROW(A2127)-1,3)=2,"","")))</f>
        <v/>
      </c>
    </row>
    <row r="2133" spans="1:3" x14ac:dyDescent="0.25">
      <c r="A2133" t="str">
        <f>IF(AND(MOD(ROW(A2128)-1,3)=0,INDEX(artwork.xlsx!G:G,QUOTIENT(ROW(A2128)-1,3)+2)&lt;&gt;""),"/* "&amp;INDEX(artwork.xlsx!G:G,QUOTIENT(ROW(A2128)-1,3)+2)&amp;" */","  ")&amp;
IF(AND(INDEX(artwork.xlsx!F:F,QUOTIENT(ROW(A2128)-1,3)+2)&lt;&gt;""),"/* "&amp;INDEX(artwork.xlsx!F:F,QUOTIENT(ROW(A2128)-1,3)+2)&amp;" */","  ")&amp;IF(AND(ISERROR(MATCH("},",B2133:B$5003,0)), ISERROR(MATCH("    ];",$A$5:A2129,0))),"];","")</f>
        <v xml:space="preserve">  /* landscape */</v>
      </c>
      <c r="B2133" t="str">
        <f t="shared" si="70"/>
        <v>{</v>
      </c>
      <c r="C2133" s="18" t="str">
        <f>IF(AND(MOD(ROW(A2128)-1,3)=0, INDEX(artwork.xlsx!J:J,QUOTIENT(ROW(A2128)-1,3)+2)&lt;&gt;""),
     artwork.xlsx!$H$1&amp;": """ &amp;SUBSTITUTE(INDEX(artwork.xlsx!H:H,QUOTIENT(ROW(A2128)-1,3)+2)," ","") &amp;""",  " &amp;
     artwork.xlsx!$J$1&amp; ": """ &amp; INDEX(artwork.xlsx!J:J,QUOTIENT(ROW(A2128)-1,3)+2) &amp;""",  " &amp;
     artwork.xlsx!$L$1&amp; ": """ &amp; SUBSTITUTE(IF(LEFT(INDEX(artwork.xlsx!L:L,QUOTIENT(ROW(A2128)-1,3)+2),4)="http","",artwork.xlsx!$M$1) &amp; INDEX(artwork.xlsx!L:L,QUOTIENT(ROW(A2128)-1,3)+2),artwork.xlsx!$N$1,"") &amp; """,",
 IF(AND(MOD(ROW(A2128)-1,3)=1,INDEX(artwork.xlsx!J:J,QUOTIENT(ROW(A2128)-1,3)+2)&lt;&gt;""),
SUBSTITUTE(    artwork.xlsx!$K$1&amp;": '\\n" &amp;
SUBSTITUTE(SUBSTITUTE(SUBSTITUTE(SUBSTITUTE(SUBSTITUTE(INDEX(artwork.xlsx!K:K,QUOTIENT(ROW(A2128)-1,3)+2),"'","\'"),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IF(MOD(ROW(A2128)-1,3)=2,"","")))</f>
        <v>id: "craftersguild",  frenchName: "Guilde des Artisans",  artwork: "http://wiki.dominionstrategy.com/images/6/6c/Crafters%27_GuildArt.jpg",</v>
      </c>
    </row>
    <row r="2134" spans="1:3" ht="90" x14ac:dyDescent="0.25">
      <c r="A2134" t="str">
        <f>IF(AND(MOD(ROW(A2129)-1,3)=0,INDEX(artwork.xlsx!G:G,QUOTIENT(ROW(A2129)-1,3)+2)&lt;&gt;""),"/* "&amp;INDEX(artwork.xlsx!G:G,QUOTIENT(ROW(A2129)-1,3)+2)&amp;" */","  ")&amp;
IF(AND(INDEX(artwork.xlsx!F:F,QUOTIENT(ROW(A2129)-1,3)+2)&lt;&gt;""),"/* "&amp;INDEX(artwork.xlsx!F:F,QUOTIENT(ROW(A2129)-1,3)+2)&amp;" */","  ")&amp;IF(AND(ISERROR(MATCH("},",B2134:B$5003,0)), ISERROR(MATCH("    ];",$A$5:A2133,0))),"];","")</f>
        <v xml:space="preserve">  /* landscape */</v>
      </c>
      <c r="B2134" t="str">
        <f t="shared" si="70"/>
        <v/>
      </c>
      <c r="C2134" s="18" t="str">
        <f>IF(AND(MOD(ROW(A2129)-1,3)=0, INDEX(artwork.xlsx!J:J,QUOTIENT(ROW(A2129)-1,3)+2)&lt;&gt;""),
     artwork.xlsx!$H$1&amp;": """ &amp;SUBSTITUTE(INDEX(artwork.xlsx!H:H,QUOTIENT(ROW(A2129)-1,3)+2)," ","") &amp;""",  " &amp;
     artwork.xlsx!$J$1&amp; ": """ &amp; INDEX(artwork.xlsx!J:J,QUOTIENT(ROW(A2129)-1,3)+2) &amp;""",  " &amp;
     artwork.xlsx!$L$1&amp; ": """ &amp; SUBSTITUTE(IF(LEFT(INDEX(artwork.xlsx!L:L,QUOTIENT(ROW(A2129)-1,3)+2),4)="http","",artwork.xlsx!$M$1) &amp; INDEX(artwork.xlsx!L:L,QUOTIENT(ROW(A2129)-1,3)+2),artwork.xlsx!$N$1,"") &amp; """,",
 IF(AND(MOD(ROW(A2129)-1,3)=1,INDEX(artwork.xlsx!J:J,QUOTIENT(ROW(A2129)-1,3)+2)&lt;&gt;""),
SUBSTITUTE(    artwork.xlsx!$K$1&amp;": '\\n" &amp;
SUBSTITUTE(SUBSTITUTE(SUBSTITUTE(SUBSTITUTE(SUBSTITUTE(INDEX(artwork.xlsx!K:K,QUOTIENT(ROW(A2129)-1,3)+2),"'","\'"),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IF(MOD(ROW(A2129)-1,3)=2,"","")))</f>
        <v>text_html: '\
&lt;div class="landscape-text" style="left:-2%; top:-22px;"&gt;&lt;div style="position:relative; top:0px;"&gt;  &lt;div style="line-height:18px;"&gt;  \
&lt;div style="display:inline;"&gt;&lt;div style="display:inline; font-size:17px;"&gt;Au début de votre tour, vous pouvez dépenser &lt;div style="display:inline; font-weight:bold;"&gt;2 Faveurs&lt;/div&gt;&lt;/div&gt;&lt;/div&gt;&lt;br&gt;  \
&lt;div style="display:inline;"&gt;&lt;div style="display:inline; font-size:17px;"&gt;pour recevoir une carte coûtant jusqu\'à      sur votre pioche.&lt;/div&gt;&lt;/div&gt;&lt;br&gt;  &lt;/div&gt;&lt;/div&gt;  &lt;div class="card-text-coin-icon" style="transform:scale(0.14); top:57px; display: inline;left:292px;"&gt;  &lt;div class="card-text-coin-text-container" style="display:inline;"&gt;\
&lt;div class="card-text-coin-text" style="color: black; display:inline; top:8px;"&gt;4&lt;/div&gt;&lt;/div&gt;&lt;/div&gt;  &lt;/div&gt;'</v>
      </c>
    </row>
    <row r="2135" spans="1:3" x14ac:dyDescent="0.25">
      <c r="A2135" t="str">
        <f>IF(AND(MOD(ROW(A2130)-1,3)=0,INDEX(artwork.xlsx!G:G,QUOTIENT(ROW(A2130)-1,3)+2)&lt;&gt;""),"/* "&amp;INDEX(artwork.xlsx!G:G,QUOTIENT(ROW(A2130)-1,3)+2)&amp;" */","  ")&amp;
IF(AND(INDEX(artwork.xlsx!F:F,QUOTIENT(ROW(A2130)-1,3)+2)&lt;&gt;""),"/* "&amp;INDEX(artwork.xlsx!F:F,QUOTIENT(ROW(A2130)-1,3)+2)&amp;" */","  ")&amp;IF(AND(ISERROR(MATCH("},",B2135:B$5003,0)), ISERROR(MATCH("    ];",$A$5:A2131,0))),"];","")</f>
        <v xml:space="preserve">  /* landscape */</v>
      </c>
      <c r="B2135" t="str">
        <f t="shared" si="70"/>
        <v>},</v>
      </c>
      <c r="C2135" s="18" t="str">
        <f>IF(AND(MOD(ROW(A2130)-1,3)=0, INDEX(artwork.xlsx!J:J,QUOTIENT(ROW(A2130)-1,3)+2)&lt;&gt;""),
     artwork.xlsx!$H$1&amp;": """ &amp;SUBSTITUTE(INDEX(artwork.xlsx!H:H,QUOTIENT(ROW(A2130)-1,3)+2)," ","") &amp;""",  " &amp;
     artwork.xlsx!$J$1&amp; ": """ &amp; INDEX(artwork.xlsx!J:J,QUOTIENT(ROW(A2130)-1,3)+2) &amp;""",  " &amp;
     artwork.xlsx!$L$1&amp; ": """ &amp; SUBSTITUTE(IF(LEFT(INDEX(artwork.xlsx!L:L,QUOTIENT(ROW(A2130)-1,3)+2),4)="http","",artwork.xlsx!$M$1) &amp; INDEX(artwork.xlsx!L:L,QUOTIENT(ROW(A2130)-1,3)+2),artwork.xlsx!$N$1,"") &amp; """,",
 IF(AND(MOD(ROW(A2130)-1,3)=1,INDEX(artwork.xlsx!J:J,QUOTIENT(ROW(A2130)-1,3)+2)&lt;&gt;""),
SUBSTITUTE(    artwork.xlsx!$K$1&amp;": '\\n" &amp;
SUBSTITUTE(SUBSTITUTE(SUBSTITUTE(SUBSTITUTE(SUBSTITUTE(INDEX(artwork.xlsx!K:K,QUOTIENT(ROW(A2130)-1,3)+2),"'","\'"),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IF(MOD(ROW(A2130)-1,3)=2,"","")))</f>
        <v/>
      </c>
    </row>
    <row r="2136" spans="1:3" x14ac:dyDescent="0.25">
      <c r="A2136" t="str">
        <f>IF(AND(MOD(ROW(A2131)-1,3)=0,INDEX(artwork.xlsx!G:G,QUOTIENT(ROW(A2131)-1,3)+2)&lt;&gt;""),"/* "&amp;INDEX(artwork.xlsx!G:G,QUOTIENT(ROW(A2131)-1,3)+2)&amp;" */","  ")&amp;
IF(AND(INDEX(artwork.xlsx!F:F,QUOTIENT(ROW(A2131)-1,3)+2)&lt;&gt;""),"/* "&amp;INDEX(artwork.xlsx!F:F,QUOTIENT(ROW(A2131)-1,3)+2)&amp;" */","  ")&amp;IF(AND(ISERROR(MATCH("},",B2136:B$5003,0)), ISERROR(MATCH("    ];",$A$5:A2132,0))),"];","")</f>
        <v xml:space="preserve">  /* landscape */</v>
      </c>
      <c r="B2136" t="str">
        <f t="shared" si="70"/>
        <v>{</v>
      </c>
      <c r="C2136" s="18" t="str">
        <f>IF(AND(MOD(ROW(A2131)-1,3)=0, INDEX(artwork.xlsx!J:J,QUOTIENT(ROW(A2131)-1,3)+2)&lt;&gt;""),
     artwork.xlsx!$H$1&amp;": """ &amp;SUBSTITUTE(INDEX(artwork.xlsx!H:H,QUOTIENT(ROW(A2131)-1,3)+2)," ","") &amp;""",  " &amp;
     artwork.xlsx!$J$1&amp; ": """ &amp; INDEX(artwork.xlsx!J:J,QUOTIENT(ROW(A2131)-1,3)+2) &amp;""",  " &amp;
     artwork.xlsx!$L$1&amp; ": """ &amp; SUBSTITUTE(IF(LEFT(INDEX(artwork.xlsx!L:L,QUOTIENT(ROW(A2131)-1,3)+2),4)="http","",artwork.xlsx!$M$1) &amp; INDEX(artwork.xlsx!L:L,QUOTIENT(ROW(A2131)-1,3)+2),artwork.xlsx!$N$1,"") &amp; """,",
 IF(AND(MOD(ROW(A2131)-1,3)=1,INDEX(artwork.xlsx!J:J,QUOTIENT(ROW(A2131)-1,3)+2)&lt;&gt;""),
SUBSTITUTE(    artwork.xlsx!$K$1&amp;": '\\n" &amp;
SUBSTITUTE(SUBSTITUTE(SUBSTITUTE(SUBSTITUTE(SUBSTITUTE(INDEX(artwork.xlsx!K:K,QUOTIENT(ROW(A2131)-1,3)+2),"'","\'"),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IF(MOD(ROW(A2131)-1,3)=2,"","")))</f>
        <v>id: "desertguides",  frenchName: "Guides du Désert",  artwork: "http://wiki.dominionstrategy.com/images/c/cb/Desert_GuidesArt.jpg",</v>
      </c>
    </row>
    <row r="2137" spans="1:3" ht="75" x14ac:dyDescent="0.25">
      <c r="A2137" t="str">
        <f>IF(AND(MOD(ROW(A2132)-1,3)=0,INDEX(artwork.xlsx!G:G,QUOTIENT(ROW(A2132)-1,3)+2)&lt;&gt;""),"/* "&amp;INDEX(artwork.xlsx!G:G,QUOTIENT(ROW(A2132)-1,3)+2)&amp;" */","  ")&amp;
IF(AND(INDEX(artwork.xlsx!F:F,QUOTIENT(ROW(A2132)-1,3)+2)&lt;&gt;""),"/* "&amp;INDEX(artwork.xlsx!F:F,QUOTIENT(ROW(A2132)-1,3)+2)&amp;" */","  ")&amp;IF(AND(ISERROR(MATCH("},",B2137:B$5003,0)), ISERROR(MATCH("    ];",$A$5:A2136,0))),"];","")</f>
        <v xml:space="preserve">  /* landscape */</v>
      </c>
      <c r="B2137" t="str">
        <f t="shared" si="70"/>
        <v/>
      </c>
      <c r="C2137" s="18" t="str">
        <f>IF(AND(MOD(ROW(A2132)-1,3)=0, INDEX(artwork.xlsx!J:J,QUOTIENT(ROW(A2132)-1,3)+2)&lt;&gt;""),
     artwork.xlsx!$H$1&amp;": """ &amp;SUBSTITUTE(INDEX(artwork.xlsx!H:H,QUOTIENT(ROW(A2132)-1,3)+2)," ","") &amp;""",  " &amp;
     artwork.xlsx!$J$1&amp; ": """ &amp; INDEX(artwork.xlsx!J:J,QUOTIENT(ROW(A2132)-1,3)+2) &amp;""",  " &amp;
     artwork.xlsx!$L$1&amp; ": """ &amp; SUBSTITUTE(IF(LEFT(INDEX(artwork.xlsx!L:L,QUOTIENT(ROW(A2132)-1,3)+2),4)="http","",artwork.xlsx!$M$1) &amp; INDEX(artwork.xlsx!L:L,QUOTIENT(ROW(A2132)-1,3)+2),artwork.xlsx!$N$1,"") &amp; """,",
 IF(AND(MOD(ROW(A2132)-1,3)=1,INDEX(artwork.xlsx!J:J,QUOTIENT(ROW(A2132)-1,3)+2)&lt;&gt;""),
SUBSTITUTE(    artwork.xlsx!$K$1&amp;": '\\n" &amp;
SUBSTITUTE(SUBSTITUTE(SUBSTITUTE(SUBSTITUTE(SUBSTITUTE(INDEX(artwork.xlsx!K:K,QUOTIENT(ROW(A2132)-1,3)+2),"'","\'"),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IF(MOD(ROW(A2132)-1,3)=2,"","")))</f>
        <v>text_html: '\
&lt;div class="landscape-text" style="left:-2%; top:-22px;"&gt;&lt;div style="position:relative; top:-05px;"&gt;  &lt;div style="line-height:16px;"&gt;  \
&lt;div style="display:inline;"&gt;&lt;div style="display:inline; font-size:17px;"&gt;Au début de votre tour, autant de fois que souhaité,&lt;/div&gt;&lt;/div&gt;&lt;br&gt;  \
&lt;div style="display:inline;"&gt;&lt;div style="display:inline; font-size:17px;"&gt;vous pouvez dépenser une &lt;div style="display:inline; font-weight:bold;"&gt;Faveur&lt;/div&gt;&lt;/div&gt;&lt;/div&gt;&lt;br&gt;  \
&lt;div style="display:inline;"&gt;&lt;div style="display:inline; font-size:17px;"&gt;pour défausser votre main et piocher 5 cartes.&lt;/div&gt;&lt;/div&gt;&lt;br&gt;  &lt;/div&gt;&lt;/div&gt;  &lt;/div&gt;'</v>
      </c>
    </row>
    <row r="2138" spans="1:3" x14ac:dyDescent="0.25">
      <c r="A2138" t="str">
        <f>IF(AND(MOD(ROW(A2133)-1,3)=0,INDEX(artwork.xlsx!G:G,QUOTIENT(ROW(A2133)-1,3)+2)&lt;&gt;""),"/* "&amp;INDEX(artwork.xlsx!G:G,QUOTIENT(ROW(A2133)-1,3)+2)&amp;" */","  ")&amp;
IF(AND(INDEX(artwork.xlsx!F:F,QUOTIENT(ROW(A2133)-1,3)+2)&lt;&gt;""),"/* "&amp;INDEX(artwork.xlsx!F:F,QUOTIENT(ROW(A2133)-1,3)+2)&amp;" */","  ")&amp;IF(AND(ISERROR(MATCH("},",B2138:B$5003,0)), ISERROR(MATCH("    ];",$A$5:A2134,0))),"];","")</f>
        <v xml:space="preserve">  /* landscape */</v>
      </c>
      <c r="B2138" t="str">
        <f t="shared" si="70"/>
        <v>},</v>
      </c>
      <c r="C2138" s="18" t="str">
        <f>IF(AND(MOD(ROW(A2133)-1,3)=0, INDEX(artwork.xlsx!J:J,QUOTIENT(ROW(A2133)-1,3)+2)&lt;&gt;""),
     artwork.xlsx!$H$1&amp;": """ &amp;SUBSTITUTE(INDEX(artwork.xlsx!H:H,QUOTIENT(ROW(A2133)-1,3)+2)," ","") &amp;""",  " &amp;
     artwork.xlsx!$J$1&amp; ": """ &amp; INDEX(artwork.xlsx!J:J,QUOTIENT(ROW(A2133)-1,3)+2) &amp;""",  " &amp;
     artwork.xlsx!$L$1&amp; ": """ &amp; SUBSTITUTE(IF(LEFT(INDEX(artwork.xlsx!L:L,QUOTIENT(ROW(A2133)-1,3)+2),4)="http","",artwork.xlsx!$M$1) &amp; INDEX(artwork.xlsx!L:L,QUOTIENT(ROW(A2133)-1,3)+2),artwork.xlsx!$N$1,"") &amp; """,",
 IF(AND(MOD(ROW(A2133)-1,3)=1,INDEX(artwork.xlsx!J:J,QUOTIENT(ROW(A2133)-1,3)+2)&lt;&gt;""),
SUBSTITUTE(    artwork.xlsx!$K$1&amp;": '\\n" &amp;
SUBSTITUTE(SUBSTITUTE(SUBSTITUTE(SUBSTITUTE(SUBSTITUTE(INDEX(artwork.xlsx!K:K,QUOTIENT(ROW(A2133)-1,3)+2),"'","\'"),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IF(MOD(ROW(A2133)-1,3)=2,"","")))</f>
        <v/>
      </c>
    </row>
    <row r="2139" spans="1:3" x14ac:dyDescent="0.25">
      <c r="A2139" t="str">
        <f>IF(AND(MOD(ROW(A2134)-1,3)=0,INDEX(artwork.xlsx!G:G,QUOTIENT(ROW(A2134)-1,3)+2)&lt;&gt;""),"/* "&amp;INDEX(artwork.xlsx!G:G,QUOTIENT(ROW(A2134)-1,3)+2)&amp;" */","  ")&amp;
IF(AND(INDEX(artwork.xlsx!F:F,QUOTIENT(ROW(A2134)-1,3)+2)&lt;&gt;""),"/* "&amp;INDEX(artwork.xlsx!F:F,QUOTIENT(ROW(A2134)-1,3)+2)&amp;" */","  ")&amp;IF(AND(ISERROR(MATCH("},",B2139:B$5003,0)), ISERROR(MATCH("    ];",$A$5:A2135,0))),"];","")</f>
        <v xml:space="preserve">  /* landscape */</v>
      </c>
      <c r="B2139" t="str">
        <f t="shared" si="70"/>
        <v>{</v>
      </c>
      <c r="C2139" s="18" t="str">
        <f>IF(AND(MOD(ROW(A2134)-1,3)=0, INDEX(artwork.xlsx!J:J,QUOTIENT(ROW(A2134)-1,3)+2)&lt;&gt;""),
     artwork.xlsx!$H$1&amp;": """ &amp;SUBSTITUTE(INDEX(artwork.xlsx!H:H,QUOTIENT(ROW(A2134)-1,3)+2)," ","") &amp;""",  " &amp;
     artwork.xlsx!$J$1&amp; ": """ &amp; INDEX(artwork.xlsx!J:J,QUOTIENT(ROW(A2134)-1,3)+2) &amp;""",  " &amp;
     artwork.xlsx!$L$1&amp; ": """ &amp; SUBSTITUTE(IF(LEFT(INDEX(artwork.xlsx!L:L,QUOTIENT(ROW(A2134)-1,3)+2),4)="http","",artwork.xlsx!$M$1) &amp; INDEX(artwork.xlsx!L:L,QUOTIENT(ROW(A2134)-1,3)+2),artwork.xlsx!$N$1,"") &amp; """,",
 IF(AND(MOD(ROW(A2134)-1,3)=1,INDEX(artwork.xlsx!J:J,QUOTIENT(ROW(A2134)-1,3)+2)&lt;&gt;""),
SUBSTITUTE(    artwork.xlsx!$K$1&amp;": '\\n" &amp;
SUBSTITUTE(SUBSTITUTE(SUBSTITUTE(SUBSTITUTE(SUBSTITUTE(INDEX(artwork.xlsx!K:K,QUOTIENT(ROW(A2134)-1,3)+2),"'","\'"),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IF(MOD(ROW(A2134)-1,3)=2,"","")))</f>
        <v>id: "familyofinventors",  frenchName: "Famille d'Inventeurs",  artwork: "http://wiki.dominionstrategy.com/images/3/3d/Family_of_InventorsArt.jpg",</v>
      </c>
    </row>
    <row r="2140" spans="1:3" ht="105" x14ac:dyDescent="0.25">
      <c r="A2140" t="str">
        <f>IF(AND(MOD(ROW(A2135)-1,3)=0,INDEX(artwork.xlsx!G:G,QUOTIENT(ROW(A2135)-1,3)+2)&lt;&gt;""),"/* "&amp;INDEX(artwork.xlsx!G:G,QUOTIENT(ROW(A2135)-1,3)+2)&amp;" */","  ")&amp;
IF(AND(INDEX(artwork.xlsx!F:F,QUOTIENT(ROW(A2135)-1,3)+2)&lt;&gt;""),"/* "&amp;INDEX(artwork.xlsx!F:F,QUOTIENT(ROW(A2135)-1,3)+2)&amp;" */","  ")&amp;IF(AND(ISERROR(MATCH("},",B2140:B$5003,0)), ISERROR(MATCH("    ];",$A$5:A2139,0))),"];","")</f>
        <v xml:space="preserve">  /* landscape */</v>
      </c>
      <c r="B2140" t="str">
        <f t="shared" si="70"/>
        <v/>
      </c>
      <c r="C2140" s="18" t="str">
        <f>IF(AND(MOD(ROW(A2135)-1,3)=0, INDEX(artwork.xlsx!J:J,QUOTIENT(ROW(A2135)-1,3)+2)&lt;&gt;""),
     artwork.xlsx!$H$1&amp;": """ &amp;SUBSTITUTE(INDEX(artwork.xlsx!H:H,QUOTIENT(ROW(A2135)-1,3)+2)," ","") &amp;""",  " &amp;
     artwork.xlsx!$J$1&amp; ": """ &amp; INDEX(artwork.xlsx!J:J,QUOTIENT(ROW(A2135)-1,3)+2) &amp;""",  " &amp;
     artwork.xlsx!$L$1&amp; ": """ &amp; SUBSTITUTE(IF(LEFT(INDEX(artwork.xlsx!L:L,QUOTIENT(ROW(A2135)-1,3)+2),4)="http","",artwork.xlsx!$M$1) &amp; INDEX(artwork.xlsx!L:L,QUOTIENT(ROW(A2135)-1,3)+2),artwork.xlsx!$N$1,"") &amp; """,",
 IF(AND(MOD(ROW(A2135)-1,3)=1,INDEX(artwork.xlsx!J:J,QUOTIENT(ROW(A2135)-1,3)+2)&lt;&gt;""),
SUBSTITUTE(    artwork.xlsx!$K$1&amp;": '\\n" &amp;
SUBSTITUTE(SUBSTITUTE(SUBSTITUTE(SUBSTITUTE(SUBSTITUTE(INDEX(artwork.xlsx!K:K,QUOTIENT(ROW(A2135)-1,3)+2),"'","\'"),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IF(MOD(ROW(A2135)-1,3)=2,"","")))</f>
        <v>text_html: '\
&lt;div class="landscape-text" style="left:-2%; top:-22px;"&gt;&lt;div style="position:relative; top:-05px;"&gt;  &lt;div style="line-height:16px;"&gt;  \
&lt;div style="display:inline;"&gt;&lt;div style="display:inline; font-size:17px;"&gt;Au début de votre phase Achat, vous pouvez placer un jeton&lt;/div&gt;&lt;/div&gt;&lt;br&gt;  \
&lt;div style="display:inline;"&gt;&lt;div style="display:inline; font-size:17px;"&gt;&lt;div style="display:inline; font-weight:bold;"&gt;Faveur&lt;/div&gt; sur une pile non-Victoire de la Réserve. Les cartes&lt;/div&gt;&lt;/div&gt;&lt;br&gt;  \
&lt;div style="display:inline;"&gt;&lt;div style="display:inline; font-size:17px;"&gt;de cette pile coûtent      de moins par jeton &lt;div style="display:inline; font-weight:bold;"&gt;Faveur&lt;/div&gt; dessus.&lt;/div&gt;&lt;/div&gt;&lt;br&gt;  &lt;/div&gt;&lt;/div&gt;  &lt;div class="card-text-coin-icon" style="transform:scale(0.13); top:72px; display: inline;left:170px;"&gt;  &lt;div class="card-text-coin-text-container" style="display:inline;"&gt;\
&lt;div class="card-text-coin-text" style="color: black; display:inline; top:8px;"&gt;1&lt;/div&gt;&lt;/div&gt;&lt;/div&gt;  &lt;/div&gt;'</v>
      </c>
    </row>
    <row r="2141" spans="1:3" x14ac:dyDescent="0.25">
      <c r="A2141" t="str">
        <f>IF(AND(MOD(ROW(A2136)-1,3)=0,INDEX(artwork.xlsx!G:G,QUOTIENT(ROW(A2136)-1,3)+2)&lt;&gt;""),"/* "&amp;INDEX(artwork.xlsx!G:G,QUOTIENT(ROW(A2136)-1,3)+2)&amp;" */","  ")&amp;
IF(AND(INDEX(artwork.xlsx!F:F,QUOTIENT(ROW(A2136)-1,3)+2)&lt;&gt;""),"/* "&amp;INDEX(artwork.xlsx!F:F,QUOTIENT(ROW(A2136)-1,3)+2)&amp;" */","  ")&amp;IF(AND(ISERROR(MATCH("},",B2141:B$5003,0)), ISERROR(MATCH("    ];",$A$5:A2137,0))),"];","")</f>
        <v xml:space="preserve">  /* landscape */</v>
      </c>
      <c r="B2141" t="str">
        <f t="shared" si="70"/>
        <v>},</v>
      </c>
      <c r="C2141" s="18" t="str">
        <f>IF(AND(MOD(ROW(A2136)-1,3)=0, INDEX(artwork.xlsx!J:J,QUOTIENT(ROW(A2136)-1,3)+2)&lt;&gt;""),
     artwork.xlsx!$H$1&amp;": """ &amp;SUBSTITUTE(INDEX(artwork.xlsx!H:H,QUOTIENT(ROW(A2136)-1,3)+2)," ","") &amp;""",  " &amp;
     artwork.xlsx!$J$1&amp; ": """ &amp; INDEX(artwork.xlsx!J:J,QUOTIENT(ROW(A2136)-1,3)+2) &amp;""",  " &amp;
     artwork.xlsx!$L$1&amp; ": """ &amp; SUBSTITUTE(IF(LEFT(INDEX(artwork.xlsx!L:L,QUOTIENT(ROW(A2136)-1,3)+2),4)="http","",artwork.xlsx!$M$1) &amp; INDEX(artwork.xlsx!L:L,QUOTIENT(ROW(A2136)-1,3)+2),artwork.xlsx!$N$1,"") &amp; """,",
 IF(AND(MOD(ROW(A2136)-1,3)=1,INDEX(artwork.xlsx!J:J,QUOTIENT(ROW(A2136)-1,3)+2)&lt;&gt;""),
SUBSTITUTE(    artwork.xlsx!$K$1&amp;": '\\n" &amp;
SUBSTITUTE(SUBSTITUTE(SUBSTITUTE(SUBSTITUTE(SUBSTITUTE(INDEX(artwork.xlsx!K:K,QUOTIENT(ROW(A2136)-1,3)+2),"'","\'"),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IF(MOD(ROW(A2136)-1,3)=2,"","")))</f>
        <v/>
      </c>
    </row>
    <row r="2142" spans="1:3" x14ac:dyDescent="0.25">
      <c r="A2142" t="str">
        <f>IF(AND(MOD(ROW(A2137)-1,3)=0,INDEX(artwork.xlsx!G:G,QUOTIENT(ROW(A2137)-1,3)+2)&lt;&gt;""),"/* "&amp;INDEX(artwork.xlsx!G:G,QUOTIENT(ROW(A2137)-1,3)+2)&amp;" */","  ")&amp;
IF(AND(INDEX(artwork.xlsx!F:F,QUOTIENT(ROW(A2137)-1,3)+2)&lt;&gt;""),"/* "&amp;INDEX(artwork.xlsx!F:F,QUOTIENT(ROW(A2137)-1,3)+2)&amp;" */","  ")&amp;IF(AND(ISERROR(MATCH("},",B2142:B$5003,0)), ISERROR(MATCH("    ];",$A$5:A2138,0))),"];","")</f>
        <v xml:space="preserve">  /* landscape */</v>
      </c>
      <c r="B2142" t="str">
        <f t="shared" si="70"/>
        <v>{</v>
      </c>
      <c r="C2142" s="18" t="str">
        <f>IF(AND(MOD(ROW(A2137)-1,3)=0, INDEX(artwork.xlsx!J:J,QUOTIENT(ROW(A2137)-1,3)+2)&lt;&gt;""),
     artwork.xlsx!$H$1&amp;": """ &amp;SUBSTITUTE(INDEX(artwork.xlsx!H:H,QUOTIENT(ROW(A2137)-1,3)+2)," ","") &amp;""",  " &amp;
     artwork.xlsx!$J$1&amp; ": """ &amp; INDEX(artwork.xlsx!J:J,QUOTIENT(ROW(A2137)-1,3)+2) &amp;""",  " &amp;
     artwork.xlsx!$L$1&amp; ": """ &amp; SUBSTITUTE(IF(LEFT(INDEX(artwork.xlsx!L:L,QUOTIENT(ROW(A2137)-1,3)+2),4)="http","",artwork.xlsx!$M$1) &amp; INDEX(artwork.xlsx!L:L,QUOTIENT(ROW(A2137)-1,3)+2),artwork.xlsx!$N$1,"") &amp; """,",
 IF(AND(MOD(ROW(A2137)-1,3)=1,INDEX(artwork.xlsx!J:J,QUOTIENT(ROW(A2137)-1,3)+2)&lt;&gt;""),
SUBSTITUTE(    artwork.xlsx!$K$1&amp;": '\\n" &amp;
SUBSTITUTE(SUBSTITUTE(SUBSTITUTE(SUBSTITUTE(SUBSTITUTE(INDEX(artwork.xlsx!K:K,QUOTIENT(ROW(A2137)-1,3)+2),"'","\'"),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IF(MOD(ROW(A2137)-1,3)=2,"","")))</f>
        <v>id: "fellowshipofscribes",  frenchName: "Confrérie des Scribes",  artwork: "http://wiki.dominionstrategy.com/images/5/57/Fellowship_of_ScribesArt.jpg",</v>
      </c>
    </row>
    <row r="2143" spans="1:3" ht="75" x14ac:dyDescent="0.25">
      <c r="A2143" t="str">
        <f>IF(AND(MOD(ROW(A2138)-1,3)=0,INDEX(artwork.xlsx!G:G,QUOTIENT(ROW(A2138)-1,3)+2)&lt;&gt;""),"/* "&amp;INDEX(artwork.xlsx!G:G,QUOTIENT(ROW(A2138)-1,3)+2)&amp;" */","  ")&amp;
IF(AND(INDEX(artwork.xlsx!F:F,QUOTIENT(ROW(A2138)-1,3)+2)&lt;&gt;""),"/* "&amp;INDEX(artwork.xlsx!F:F,QUOTIENT(ROW(A2138)-1,3)+2)&amp;" */","  ")&amp;IF(AND(ISERROR(MATCH("},",B2143:B$5003,0)), ISERROR(MATCH("    ];",$A$5:A2142,0))),"];","")</f>
        <v xml:space="preserve">  /* landscape */</v>
      </c>
      <c r="B2143" t="str">
        <f t="shared" si="70"/>
        <v/>
      </c>
      <c r="C2143" s="18" t="str">
        <f>IF(AND(MOD(ROW(A2138)-1,3)=0, INDEX(artwork.xlsx!J:J,QUOTIENT(ROW(A2138)-1,3)+2)&lt;&gt;""),
     artwork.xlsx!$H$1&amp;": """ &amp;SUBSTITUTE(INDEX(artwork.xlsx!H:H,QUOTIENT(ROW(A2138)-1,3)+2)," ","") &amp;""",  " &amp;
     artwork.xlsx!$J$1&amp; ": """ &amp; INDEX(artwork.xlsx!J:J,QUOTIENT(ROW(A2138)-1,3)+2) &amp;""",  " &amp;
     artwork.xlsx!$L$1&amp; ": """ &amp; SUBSTITUTE(IF(LEFT(INDEX(artwork.xlsx!L:L,QUOTIENT(ROW(A2138)-1,3)+2),4)="http","",artwork.xlsx!$M$1) &amp; INDEX(artwork.xlsx!L:L,QUOTIENT(ROW(A2138)-1,3)+2),artwork.xlsx!$N$1,"") &amp; """,",
 IF(AND(MOD(ROW(A2138)-1,3)=1,INDEX(artwork.xlsx!J:J,QUOTIENT(ROW(A2138)-1,3)+2)&lt;&gt;""),
SUBSTITUTE(    artwork.xlsx!$K$1&amp;": '\\n" &amp;
SUBSTITUTE(SUBSTITUTE(SUBSTITUTE(SUBSTITUTE(SUBSTITUTE(INDEX(artwork.xlsx!K:K,QUOTIENT(ROW(A2138)-1,3)+2),"'","\'"),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IF(MOD(ROW(A2138)-1,3)=2,"","")))</f>
        <v>text_html: '\
&lt;div class="landscape-text" style="left:-2%; top:-22px;"&gt;&lt;div style="position:relative; top:0px;"&gt;  &lt;div style="line-height:18px;"&gt;  \
&lt;div style="display:inline;"&gt;&lt;div style="display:inline; font-size:17px;"&gt;Après avoir joué une Action, si vous avez en main 4 cartes&lt;/div&gt;&lt;/div&gt;&lt;br&gt;  \
&lt;div style="display:inline;"&gt;&lt;div style="display:inline; font-size:17px;"&gt;ou moins, vous pouvez défausser une &lt;div style="display:inline; font-weight:bold;"&gt;Faveur&lt;/div&gt; pour &lt;div style="display:inline; font-weight:bold;"&gt;+1 Carte&lt;/div&gt;.&lt;/div&gt;&lt;/div&gt;&lt;br&gt;  &lt;/div&gt;&lt;/div&gt;  &lt;/div&gt;'</v>
      </c>
    </row>
    <row r="2144" spans="1:3" x14ac:dyDescent="0.25">
      <c r="A2144" t="str">
        <f>IF(AND(MOD(ROW(A2139)-1,3)=0,INDEX(artwork.xlsx!G:G,QUOTIENT(ROW(A2139)-1,3)+2)&lt;&gt;""),"/* "&amp;INDEX(artwork.xlsx!G:G,QUOTIENT(ROW(A2139)-1,3)+2)&amp;" */","  ")&amp;
IF(AND(INDEX(artwork.xlsx!F:F,QUOTIENT(ROW(A2139)-1,3)+2)&lt;&gt;""),"/* "&amp;INDEX(artwork.xlsx!F:F,QUOTIENT(ROW(A2139)-1,3)+2)&amp;" */","  ")&amp;IF(AND(ISERROR(MATCH("},",B2144:B$5003,0)), ISERROR(MATCH("    ];",$A$5:A2140,0))),"];","")</f>
        <v xml:space="preserve">  /* landscape */</v>
      </c>
      <c r="B2144" t="str">
        <f t="shared" si="70"/>
        <v>},</v>
      </c>
      <c r="C2144" s="18" t="str">
        <f>IF(AND(MOD(ROW(A2139)-1,3)=0, INDEX(artwork.xlsx!J:J,QUOTIENT(ROW(A2139)-1,3)+2)&lt;&gt;""),
     artwork.xlsx!$H$1&amp;": """ &amp;SUBSTITUTE(INDEX(artwork.xlsx!H:H,QUOTIENT(ROW(A2139)-1,3)+2)," ","") &amp;""",  " &amp;
     artwork.xlsx!$J$1&amp; ": """ &amp; INDEX(artwork.xlsx!J:J,QUOTIENT(ROW(A2139)-1,3)+2) &amp;""",  " &amp;
     artwork.xlsx!$L$1&amp; ": """ &amp; SUBSTITUTE(IF(LEFT(INDEX(artwork.xlsx!L:L,QUOTIENT(ROW(A2139)-1,3)+2),4)="http","",artwork.xlsx!$M$1) &amp; INDEX(artwork.xlsx!L:L,QUOTIENT(ROW(A2139)-1,3)+2),artwork.xlsx!$N$1,"") &amp; """,",
 IF(AND(MOD(ROW(A2139)-1,3)=1,INDEX(artwork.xlsx!J:J,QUOTIENT(ROW(A2139)-1,3)+2)&lt;&gt;""),
SUBSTITUTE(    artwork.xlsx!$K$1&amp;": '\\n" &amp;
SUBSTITUTE(SUBSTITUTE(SUBSTITUTE(SUBSTITUTE(SUBSTITUTE(INDEX(artwork.xlsx!K:K,QUOTIENT(ROW(A2139)-1,3)+2),"'","\'"),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IF(MOD(ROW(A2139)-1,3)=2,"","")))</f>
        <v/>
      </c>
    </row>
    <row r="2145" spans="1:3" x14ac:dyDescent="0.25">
      <c r="A2145" t="str">
        <f>IF(AND(MOD(ROW(A2140)-1,3)=0,INDEX(artwork.xlsx!G:G,QUOTIENT(ROW(A2140)-1,3)+2)&lt;&gt;""),"/* "&amp;INDEX(artwork.xlsx!G:G,QUOTIENT(ROW(A2140)-1,3)+2)&amp;" */","  ")&amp;
IF(AND(INDEX(artwork.xlsx!F:F,QUOTIENT(ROW(A2140)-1,3)+2)&lt;&gt;""),"/* "&amp;INDEX(artwork.xlsx!F:F,QUOTIENT(ROW(A2140)-1,3)+2)&amp;" */","  ")&amp;IF(AND(ISERROR(MATCH("},",B2145:B$5003,0)), ISERROR(MATCH("    ];",$A$5:A2141,0))),"];","")</f>
        <v xml:space="preserve">  /* landscape */</v>
      </c>
      <c r="B2145" t="str">
        <f t="shared" si="70"/>
        <v>{</v>
      </c>
      <c r="C2145" s="18" t="str">
        <f>IF(AND(MOD(ROW(A2140)-1,3)=0, INDEX(artwork.xlsx!J:J,QUOTIENT(ROW(A2140)-1,3)+2)&lt;&gt;""),
     artwork.xlsx!$H$1&amp;": """ &amp;SUBSTITUTE(INDEX(artwork.xlsx!H:H,QUOTIENT(ROW(A2140)-1,3)+2)," ","") &amp;""",  " &amp;
     artwork.xlsx!$J$1&amp; ": """ &amp; INDEX(artwork.xlsx!J:J,QUOTIENT(ROW(A2140)-1,3)+2) &amp;""",  " &amp;
     artwork.xlsx!$L$1&amp; ": """ &amp; SUBSTITUTE(IF(LEFT(INDEX(artwork.xlsx!L:L,QUOTIENT(ROW(A2140)-1,3)+2),4)="http","",artwork.xlsx!$M$1) &amp; INDEX(artwork.xlsx!L:L,QUOTIENT(ROW(A2140)-1,3)+2),artwork.xlsx!$N$1,"") &amp; """,",
 IF(AND(MOD(ROW(A2140)-1,3)=1,INDEX(artwork.xlsx!J:J,QUOTIENT(ROW(A2140)-1,3)+2)&lt;&gt;""),
SUBSTITUTE(    artwork.xlsx!$K$1&amp;": '\\n" &amp;
SUBSTITUTE(SUBSTITUTE(SUBSTITUTE(SUBSTITUTE(SUBSTITUTE(INDEX(artwork.xlsx!K:K,QUOTIENT(ROW(A2140)-1,3)+2),"'","\'"),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IF(MOD(ROW(A2140)-1,3)=2,"","")))</f>
        <v>id: "forestdwellers",  frenchName: "Habitants des Forêts",  artwork: "http://wiki.dominionstrategy.com/images/2/2d/Forest_DwellersArt.jpg",</v>
      </c>
    </row>
    <row r="2146" spans="1:3" ht="90" x14ac:dyDescent="0.25">
      <c r="A2146" t="str">
        <f>IF(AND(MOD(ROW(A2141)-1,3)=0,INDEX(artwork.xlsx!G:G,QUOTIENT(ROW(A2141)-1,3)+2)&lt;&gt;""),"/* "&amp;INDEX(artwork.xlsx!G:G,QUOTIENT(ROW(A2141)-1,3)+2)&amp;" */","  ")&amp;
IF(AND(INDEX(artwork.xlsx!F:F,QUOTIENT(ROW(A2141)-1,3)+2)&lt;&gt;""),"/* "&amp;INDEX(artwork.xlsx!F:F,QUOTIENT(ROW(A2141)-1,3)+2)&amp;" */","  ")&amp;IF(AND(ISERROR(MATCH("},",B2146:B$5003,0)), ISERROR(MATCH("    ];",$A$5:A2145,0))),"];","")</f>
        <v xml:space="preserve">  /* landscape */</v>
      </c>
      <c r="B2146" t="str">
        <f t="shared" si="70"/>
        <v/>
      </c>
      <c r="C2146" s="18" t="str">
        <f>IF(AND(MOD(ROW(A2141)-1,3)=0, INDEX(artwork.xlsx!J:J,QUOTIENT(ROW(A2141)-1,3)+2)&lt;&gt;""),
     artwork.xlsx!$H$1&amp;": """ &amp;SUBSTITUTE(INDEX(artwork.xlsx!H:H,QUOTIENT(ROW(A2141)-1,3)+2)," ","") &amp;""",  " &amp;
     artwork.xlsx!$J$1&amp; ": """ &amp; INDEX(artwork.xlsx!J:J,QUOTIENT(ROW(A2141)-1,3)+2) &amp;""",  " &amp;
     artwork.xlsx!$L$1&amp; ": """ &amp; SUBSTITUTE(IF(LEFT(INDEX(artwork.xlsx!L:L,QUOTIENT(ROW(A2141)-1,3)+2),4)="http","",artwork.xlsx!$M$1) &amp; INDEX(artwork.xlsx!L:L,QUOTIENT(ROW(A2141)-1,3)+2),artwork.xlsx!$N$1,"") &amp; """,",
 IF(AND(MOD(ROW(A2141)-1,3)=1,INDEX(artwork.xlsx!J:J,QUOTIENT(ROW(A2141)-1,3)+2)&lt;&gt;""),
SUBSTITUTE(    artwork.xlsx!$K$1&amp;": '\\n" &amp;
SUBSTITUTE(SUBSTITUTE(SUBSTITUTE(SUBSTITUTE(SUBSTITUTE(INDEX(artwork.xlsx!K:K,QUOTIENT(ROW(A2141)-1,3)+2),"'","\'"),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IF(MOD(ROW(A2141)-1,3)=2,"","")))</f>
        <v>text_html: '\
&lt;div class="landscape-text" style="left:-2%; top:-22px;"&gt;&lt;div style="position:relative; top:-05px;"&gt;  &lt;div style="line-height:14px;"&gt;  \
&lt;div style="display:inline;"&gt;&lt;div style="display:inline; font-size:14px;"&gt;Au début de votre tour, vous pouvez dépenser une &lt;div style="display:inline; font-weight:bold;"&gt;Faveur&lt;/div&gt; pour consulter&lt;/div&gt;&lt;/div&gt;&lt;br&gt;  \
&lt;div style="display:inline;"&gt;&lt;div style="display:inline; font-size:14px;"&gt;les 3 premières cartes de votre pioche. Défaussez-en autant que souhaité&lt;/div&gt;&lt;/div&gt;&lt;br&gt;  \
&lt;div style="display:inline;"&gt;&lt;div style="display:inline; font-size:14px;"&gt;et replacez les autres sur votre pioche dans l\'ordre de votre choix.&lt;/div&gt;&lt;/div&gt;&lt;br&gt;  &lt;/div&gt;&lt;/div&gt;  &lt;/div&gt;'</v>
      </c>
    </row>
    <row r="2147" spans="1:3" x14ac:dyDescent="0.25">
      <c r="A2147" t="str">
        <f>IF(AND(MOD(ROW(A2142)-1,3)=0,INDEX(artwork.xlsx!G:G,QUOTIENT(ROW(A2142)-1,3)+2)&lt;&gt;""),"/* "&amp;INDEX(artwork.xlsx!G:G,QUOTIENT(ROW(A2142)-1,3)+2)&amp;" */","  ")&amp;
IF(AND(INDEX(artwork.xlsx!F:F,QUOTIENT(ROW(A2142)-1,3)+2)&lt;&gt;""),"/* "&amp;INDEX(artwork.xlsx!F:F,QUOTIENT(ROW(A2142)-1,3)+2)&amp;" */","  ")&amp;IF(AND(ISERROR(MATCH("},",B2147:B$5003,0)), ISERROR(MATCH("    ];",$A$5:A2143,0))),"];","")</f>
        <v xml:space="preserve">  /* landscape */</v>
      </c>
      <c r="B2147" t="str">
        <f t="shared" si="70"/>
        <v>},</v>
      </c>
      <c r="C2147" s="18" t="str">
        <f>IF(AND(MOD(ROW(A2142)-1,3)=0, INDEX(artwork.xlsx!J:J,QUOTIENT(ROW(A2142)-1,3)+2)&lt;&gt;""),
     artwork.xlsx!$H$1&amp;": """ &amp;SUBSTITUTE(INDEX(artwork.xlsx!H:H,QUOTIENT(ROW(A2142)-1,3)+2)," ","") &amp;""",  " &amp;
     artwork.xlsx!$J$1&amp; ": """ &amp; INDEX(artwork.xlsx!J:J,QUOTIENT(ROW(A2142)-1,3)+2) &amp;""",  " &amp;
     artwork.xlsx!$L$1&amp; ": """ &amp; SUBSTITUTE(IF(LEFT(INDEX(artwork.xlsx!L:L,QUOTIENT(ROW(A2142)-1,3)+2),4)="http","",artwork.xlsx!$M$1) &amp; INDEX(artwork.xlsx!L:L,QUOTIENT(ROW(A2142)-1,3)+2),artwork.xlsx!$N$1,"") &amp; """,",
 IF(AND(MOD(ROW(A2142)-1,3)=1,INDEX(artwork.xlsx!J:J,QUOTIENT(ROW(A2142)-1,3)+2)&lt;&gt;""),
SUBSTITUTE(    artwork.xlsx!$K$1&amp;": '\\n" &amp;
SUBSTITUTE(SUBSTITUTE(SUBSTITUTE(SUBSTITUTE(SUBSTITUTE(INDEX(artwork.xlsx!K:K,QUOTIENT(ROW(A2142)-1,3)+2),"'","\'"),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IF(MOD(ROW(A2142)-1,3)=2,"","")))</f>
        <v/>
      </c>
    </row>
    <row r="2148" spans="1:3" x14ac:dyDescent="0.25">
      <c r="A2148" t="str">
        <f>IF(AND(MOD(ROW(A2143)-1,3)=0,INDEX(artwork.xlsx!G:G,QUOTIENT(ROW(A2143)-1,3)+2)&lt;&gt;""),"/* "&amp;INDEX(artwork.xlsx!G:G,QUOTIENT(ROW(A2143)-1,3)+2)&amp;" */","  ")&amp;
IF(AND(INDEX(artwork.xlsx!F:F,QUOTIENT(ROW(A2143)-1,3)+2)&lt;&gt;""),"/* "&amp;INDEX(artwork.xlsx!F:F,QUOTIENT(ROW(A2143)-1,3)+2)&amp;" */","  ")&amp;IF(AND(ISERROR(MATCH("},",B2148:B$5003,0)), ISERROR(MATCH("    ];",$A$5:A2144,0))),"];","")</f>
        <v xml:space="preserve">  /* landscape */</v>
      </c>
      <c r="B2148" t="str">
        <f t="shared" si="70"/>
        <v>{</v>
      </c>
      <c r="C2148" s="18" t="str">
        <f>IF(AND(MOD(ROW(A2143)-1,3)=0, INDEX(artwork.xlsx!J:J,QUOTIENT(ROW(A2143)-1,3)+2)&lt;&gt;""),
     artwork.xlsx!$H$1&amp;": """ &amp;SUBSTITUTE(INDEX(artwork.xlsx!H:H,QUOTIENT(ROW(A2143)-1,3)+2)," ","") &amp;""",  " &amp;
     artwork.xlsx!$J$1&amp; ": """ &amp; INDEX(artwork.xlsx!J:J,QUOTIENT(ROW(A2143)-1,3)+2) &amp;""",  " &amp;
     artwork.xlsx!$L$1&amp; ": """ &amp; SUBSTITUTE(IF(LEFT(INDEX(artwork.xlsx!L:L,QUOTIENT(ROW(A2143)-1,3)+2),4)="http","",artwork.xlsx!$M$1) &amp; INDEX(artwork.xlsx!L:L,QUOTIENT(ROW(A2143)-1,3)+2),artwork.xlsx!$N$1,"") &amp; """,",
 IF(AND(MOD(ROW(A2143)-1,3)=1,INDEX(artwork.xlsx!J:J,QUOTIENT(ROW(A2143)-1,3)+2)&lt;&gt;""),
SUBSTITUTE(    artwork.xlsx!$K$1&amp;": '\\n" &amp;
SUBSTITUTE(SUBSTITUTE(SUBSTITUTE(SUBSTITUTE(SUBSTITUTE(INDEX(artwork.xlsx!K:K,QUOTIENT(ROW(A2143)-1,3)+2),"'","\'"),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IF(MOD(ROW(A2143)-1,3)=2,"","")))</f>
        <v>id: "gangofpickpockets",  frenchName: "Détrousseurs",  artwork: "http://wiki.dominionstrategy.com/images/4/4c/Gang_of_PickpocketsArt.jpg",</v>
      </c>
    </row>
    <row r="2149" spans="1:3" ht="60" x14ac:dyDescent="0.25">
      <c r="A2149" t="str">
        <f>IF(AND(MOD(ROW(A2144)-1,3)=0,INDEX(artwork.xlsx!G:G,QUOTIENT(ROW(A2144)-1,3)+2)&lt;&gt;""),"/* "&amp;INDEX(artwork.xlsx!G:G,QUOTIENT(ROW(A2144)-1,3)+2)&amp;" */","  ")&amp;
IF(AND(INDEX(artwork.xlsx!F:F,QUOTIENT(ROW(A2144)-1,3)+2)&lt;&gt;""),"/* "&amp;INDEX(artwork.xlsx!F:F,QUOTIENT(ROW(A2144)-1,3)+2)&amp;" */","  ")&amp;IF(AND(ISERROR(MATCH("},",B2149:B$5003,0)), ISERROR(MATCH("    ];",$A$5:A2148,0))),"];","")</f>
        <v xml:space="preserve">  /* landscape */</v>
      </c>
      <c r="B2149" t="str">
        <f t="shared" si="70"/>
        <v/>
      </c>
      <c r="C2149" s="18" t="str">
        <f>IF(AND(MOD(ROW(A2144)-1,3)=0, INDEX(artwork.xlsx!J:J,QUOTIENT(ROW(A2144)-1,3)+2)&lt;&gt;""),
     artwork.xlsx!$H$1&amp;": """ &amp;SUBSTITUTE(INDEX(artwork.xlsx!H:H,QUOTIENT(ROW(A2144)-1,3)+2)," ","") &amp;""",  " &amp;
     artwork.xlsx!$J$1&amp; ": """ &amp; INDEX(artwork.xlsx!J:J,QUOTIENT(ROW(A2144)-1,3)+2) &amp;""",  " &amp;
     artwork.xlsx!$L$1&amp; ": """ &amp; SUBSTITUTE(IF(LEFT(INDEX(artwork.xlsx!L:L,QUOTIENT(ROW(A2144)-1,3)+2),4)="http","",artwork.xlsx!$M$1) &amp; INDEX(artwork.xlsx!L:L,QUOTIENT(ROW(A2144)-1,3)+2),artwork.xlsx!$N$1,"") &amp; """,",
 IF(AND(MOD(ROW(A2144)-1,3)=1,INDEX(artwork.xlsx!J:J,QUOTIENT(ROW(A2144)-1,3)+2)&lt;&gt;""),
SUBSTITUTE(    artwork.xlsx!$K$1&amp;": '\\n" &amp;
SUBSTITUTE(SUBSTITUTE(SUBSTITUTE(SUBSTITUTE(SUBSTITUTE(INDEX(artwork.xlsx!K:K,QUOTIENT(ROW(A2144)-1,3)+2),"'","\'"),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IF(MOD(ROW(A2144)-1,3)=2,"","")))</f>
        <v>text_html: '\
&lt;div class="landscape-text" style="left:-2%; top:-22px;"&gt;&lt;div style="position:relative; top:0px;"&gt;  &lt;div style="line-height:18px;"&gt;  \
&lt;div style="display:inline;"&gt;&lt;div style="display:inline; font-size:17px;"&gt;Au début de votre tour, défaussez jusqu\'à 4 cartes&lt;/div&gt;&lt;/div&gt;&lt;br&gt;  \
&lt;div style="display:inline;"&gt;&lt;div style="display:inline; font-size:17px;"&gt;à moins de dépenser une &lt;div style="display:inline; font-weight:bold;"&gt;Faveur&lt;/div&gt;.&lt;/div&gt;&lt;/div&gt;&lt;br&gt;  &lt;/div&gt;&lt;/div&gt;  &lt;/div&gt;'</v>
      </c>
    </row>
    <row r="2150" spans="1:3" x14ac:dyDescent="0.25">
      <c r="A2150" t="str">
        <f>IF(AND(MOD(ROW(A2145)-1,3)=0,INDEX(artwork.xlsx!G:G,QUOTIENT(ROW(A2145)-1,3)+2)&lt;&gt;""),"/* "&amp;INDEX(artwork.xlsx!G:G,QUOTIENT(ROW(A2145)-1,3)+2)&amp;" */","  ")&amp;
IF(AND(INDEX(artwork.xlsx!F:F,QUOTIENT(ROW(A2145)-1,3)+2)&lt;&gt;""),"/* "&amp;INDEX(artwork.xlsx!F:F,QUOTIENT(ROW(A2145)-1,3)+2)&amp;" */","  ")&amp;IF(AND(ISERROR(MATCH("},",B2150:B$5003,0)), ISERROR(MATCH("    ];",$A$5:A2146,0))),"];","")</f>
        <v xml:space="preserve">  /* landscape */</v>
      </c>
      <c r="B2150" t="str">
        <f t="shared" si="70"/>
        <v>},</v>
      </c>
      <c r="C2150" s="18" t="str">
        <f>IF(AND(MOD(ROW(A2145)-1,3)=0, INDEX(artwork.xlsx!J:J,QUOTIENT(ROW(A2145)-1,3)+2)&lt;&gt;""),
     artwork.xlsx!$H$1&amp;": """ &amp;SUBSTITUTE(INDEX(artwork.xlsx!H:H,QUOTIENT(ROW(A2145)-1,3)+2)," ","") &amp;""",  " &amp;
     artwork.xlsx!$J$1&amp; ": """ &amp; INDEX(artwork.xlsx!J:J,QUOTIENT(ROW(A2145)-1,3)+2) &amp;""",  " &amp;
     artwork.xlsx!$L$1&amp; ": """ &amp; SUBSTITUTE(IF(LEFT(INDEX(artwork.xlsx!L:L,QUOTIENT(ROW(A2145)-1,3)+2),4)="http","",artwork.xlsx!$M$1) &amp; INDEX(artwork.xlsx!L:L,QUOTIENT(ROW(A2145)-1,3)+2),artwork.xlsx!$N$1,"") &amp; """,",
 IF(AND(MOD(ROW(A2145)-1,3)=1,INDEX(artwork.xlsx!J:J,QUOTIENT(ROW(A2145)-1,3)+2)&lt;&gt;""),
SUBSTITUTE(    artwork.xlsx!$K$1&amp;": '\\n" &amp;
SUBSTITUTE(SUBSTITUTE(SUBSTITUTE(SUBSTITUTE(SUBSTITUTE(INDEX(artwork.xlsx!K:K,QUOTIENT(ROW(A2145)-1,3)+2),"'","\'"),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IF(MOD(ROW(A2145)-1,3)=2,"","")))</f>
        <v/>
      </c>
    </row>
    <row r="2151" spans="1:3" x14ac:dyDescent="0.25">
      <c r="A2151" t="str">
        <f>IF(AND(MOD(ROW(A2146)-1,3)=0,INDEX(artwork.xlsx!G:G,QUOTIENT(ROW(A2146)-1,3)+2)&lt;&gt;""),"/* "&amp;INDEX(artwork.xlsx!G:G,QUOTIENT(ROW(A2146)-1,3)+2)&amp;" */","  ")&amp;
IF(AND(INDEX(artwork.xlsx!F:F,QUOTIENT(ROW(A2146)-1,3)+2)&lt;&gt;""),"/* "&amp;INDEX(artwork.xlsx!F:F,QUOTIENT(ROW(A2146)-1,3)+2)&amp;" */","  ")&amp;IF(AND(ISERROR(MATCH("},",B2151:B$5003,0)), ISERROR(MATCH("    ];",$A$5:A2147,0))),"];","")</f>
        <v xml:space="preserve">  /* landscape */</v>
      </c>
      <c r="B2151" t="str">
        <f t="shared" si="70"/>
        <v>{</v>
      </c>
      <c r="C2151" s="18" t="str">
        <f>IF(AND(MOD(ROW(A2146)-1,3)=0, INDEX(artwork.xlsx!J:J,QUOTIENT(ROW(A2146)-1,3)+2)&lt;&gt;""),
     artwork.xlsx!$H$1&amp;": """ &amp;SUBSTITUTE(INDEX(artwork.xlsx!H:H,QUOTIENT(ROW(A2146)-1,3)+2)," ","") &amp;""",  " &amp;
     artwork.xlsx!$J$1&amp; ": """ &amp; INDEX(artwork.xlsx!J:J,QUOTIENT(ROW(A2146)-1,3)+2) &amp;""",  " &amp;
     artwork.xlsx!$L$1&amp; ": """ &amp; SUBSTITUTE(IF(LEFT(INDEX(artwork.xlsx!L:L,QUOTIENT(ROW(A2146)-1,3)+2),4)="http","",artwork.xlsx!$M$1) &amp; INDEX(artwork.xlsx!L:L,QUOTIENT(ROW(A2146)-1,3)+2),artwork.xlsx!$N$1,"") &amp; """,",
 IF(AND(MOD(ROW(A2146)-1,3)=1,INDEX(artwork.xlsx!J:J,QUOTIENT(ROW(A2146)-1,3)+2)&lt;&gt;""),
SUBSTITUTE(    artwork.xlsx!$K$1&amp;": '\\n" &amp;
SUBSTITUTE(SUBSTITUTE(SUBSTITUTE(SUBSTITUTE(SUBSTITUTE(INDEX(artwork.xlsx!K:K,QUOTIENT(ROW(A2146)-1,3)+2),"'","\'"),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IF(MOD(ROW(A2146)-1,3)=2,"","")))</f>
        <v>id: "islandfolk",  frenchName: "Peuple des Îles",  artwork: "http://wiki.dominionstrategy.com/images/4/43/Island_FolkArt.jpg",</v>
      </c>
    </row>
    <row r="2152" spans="1:3" ht="90" x14ac:dyDescent="0.25">
      <c r="A2152" t="str">
        <f>IF(AND(MOD(ROW(A2147)-1,3)=0,INDEX(artwork.xlsx!G:G,QUOTIENT(ROW(A2147)-1,3)+2)&lt;&gt;""),"/* "&amp;INDEX(artwork.xlsx!G:G,QUOTIENT(ROW(A2147)-1,3)+2)&amp;" */","  ")&amp;
IF(AND(INDEX(artwork.xlsx!F:F,QUOTIENT(ROW(A2147)-1,3)+2)&lt;&gt;""),"/* "&amp;INDEX(artwork.xlsx!F:F,QUOTIENT(ROW(A2147)-1,3)+2)&amp;" */","  ")&amp;IF(AND(ISERROR(MATCH("},",B2152:B$5003,0)), ISERROR(MATCH("    ];",$A$5:A2151,0))),"];","")</f>
        <v xml:space="preserve">  /* landscape */</v>
      </c>
      <c r="B2152" t="str">
        <f t="shared" si="70"/>
        <v/>
      </c>
      <c r="C2152" s="18" t="str">
        <f>IF(AND(MOD(ROW(A2147)-1,3)=0, INDEX(artwork.xlsx!J:J,QUOTIENT(ROW(A2147)-1,3)+2)&lt;&gt;""),
     artwork.xlsx!$H$1&amp;": """ &amp;SUBSTITUTE(INDEX(artwork.xlsx!H:H,QUOTIENT(ROW(A2147)-1,3)+2)," ","") &amp;""",  " &amp;
     artwork.xlsx!$J$1&amp; ": """ &amp; INDEX(artwork.xlsx!J:J,QUOTIENT(ROW(A2147)-1,3)+2) &amp;""",  " &amp;
     artwork.xlsx!$L$1&amp; ": """ &amp; SUBSTITUTE(IF(LEFT(INDEX(artwork.xlsx!L:L,QUOTIENT(ROW(A2147)-1,3)+2),4)="http","",artwork.xlsx!$M$1) &amp; INDEX(artwork.xlsx!L:L,QUOTIENT(ROW(A2147)-1,3)+2),artwork.xlsx!$N$1,"") &amp; """,",
 IF(AND(MOD(ROW(A2147)-1,3)=1,INDEX(artwork.xlsx!J:J,QUOTIENT(ROW(A2147)-1,3)+2)&lt;&gt;""),
SUBSTITUTE(    artwork.xlsx!$K$1&amp;": '\\n" &amp;
SUBSTITUTE(SUBSTITUTE(SUBSTITUTE(SUBSTITUTE(SUBSTITUTE(INDEX(artwork.xlsx!K:K,QUOTIENT(ROW(A2147)-1,3)+2),"'","\'"),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IF(MOD(ROW(A2147)-1,3)=2,"","")))</f>
        <v>text_html: '\
&lt;div class="landscape-text" style="left:-2%; top:-22px;"&gt;&lt;div style="position:relative; top:-05px;"&gt;  &lt;div style="line-height:16px;"&gt;  \
&lt;div style="display:inline;"&gt;&lt;div style="display:inline; font-size:17px;"&gt;À la fin de votre tour, si le tour précédent n\'était pas &lt;/div&gt;&lt;/div&gt;&lt;br&gt;  \
&lt;div style="display:inline;"&gt;&lt;div style="display:inline; font-size:17px;"&gt;n\'était pas le vôtre, vous pouvez dépenser&lt;/div&gt;&lt;/div&gt;&lt;br&gt;  \
&lt;div style="display:inline;"&gt;&lt;div style="display:inline; font-size:17px;"&gt;&lt;div style="display:inline; font-weight:bold;"&gt;5 Faveurs&lt;/div&gt; pour jouer un tour supplémentaire.&lt;/div&gt;&lt;/div&gt;&lt;br&gt;  &lt;/div&gt;&lt;/div&gt;  &lt;/div&gt;'</v>
      </c>
    </row>
    <row r="2153" spans="1:3" x14ac:dyDescent="0.25">
      <c r="A2153" t="str">
        <f>IF(AND(MOD(ROW(A2148)-1,3)=0,INDEX(artwork.xlsx!G:G,QUOTIENT(ROW(A2148)-1,3)+2)&lt;&gt;""),"/* "&amp;INDEX(artwork.xlsx!G:G,QUOTIENT(ROW(A2148)-1,3)+2)&amp;" */","  ")&amp;
IF(AND(INDEX(artwork.xlsx!F:F,QUOTIENT(ROW(A2148)-1,3)+2)&lt;&gt;""),"/* "&amp;INDEX(artwork.xlsx!F:F,QUOTIENT(ROW(A2148)-1,3)+2)&amp;" */","  ")&amp;IF(AND(ISERROR(MATCH("},",B2153:B$5003,0)), ISERROR(MATCH("    ];",$A$5:A2149,0))),"];","")</f>
        <v xml:space="preserve">  /* landscape */</v>
      </c>
      <c r="B2153" t="str">
        <f t="shared" si="70"/>
        <v>},</v>
      </c>
      <c r="C2153" s="18" t="str">
        <f>IF(AND(MOD(ROW(A2148)-1,3)=0, INDEX(artwork.xlsx!J:J,QUOTIENT(ROW(A2148)-1,3)+2)&lt;&gt;""),
     artwork.xlsx!$H$1&amp;": """ &amp;SUBSTITUTE(INDEX(artwork.xlsx!H:H,QUOTIENT(ROW(A2148)-1,3)+2)," ","") &amp;""",  " &amp;
     artwork.xlsx!$J$1&amp; ": """ &amp; INDEX(artwork.xlsx!J:J,QUOTIENT(ROW(A2148)-1,3)+2) &amp;""",  " &amp;
     artwork.xlsx!$L$1&amp; ": """ &amp; SUBSTITUTE(IF(LEFT(INDEX(artwork.xlsx!L:L,QUOTIENT(ROW(A2148)-1,3)+2),4)="http","",artwork.xlsx!$M$1) &amp; INDEX(artwork.xlsx!L:L,QUOTIENT(ROW(A2148)-1,3)+2),artwork.xlsx!$N$1,"") &amp; """,",
 IF(AND(MOD(ROW(A2148)-1,3)=1,INDEX(artwork.xlsx!J:J,QUOTIENT(ROW(A2148)-1,3)+2)&lt;&gt;""),
SUBSTITUTE(    artwork.xlsx!$K$1&amp;": '\\n" &amp;
SUBSTITUTE(SUBSTITUTE(SUBSTITUTE(SUBSTITUTE(SUBSTITUTE(INDEX(artwork.xlsx!K:K,QUOTIENT(ROW(A2148)-1,3)+2),"'","\'"),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IF(MOD(ROW(A2148)-1,3)=2,"","")))</f>
        <v/>
      </c>
    </row>
    <row r="2154" spans="1:3" x14ac:dyDescent="0.25">
      <c r="A2154" t="str">
        <f>IF(AND(MOD(ROW(A2149)-1,3)=0,INDEX(artwork.xlsx!G:G,QUOTIENT(ROW(A2149)-1,3)+2)&lt;&gt;""),"/* "&amp;INDEX(artwork.xlsx!G:G,QUOTIENT(ROW(A2149)-1,3)+2)&amp;" */","  ")&amp;
IF(AND(INDEX(artwork.xlsx!F:F,QUOTIENT(ROW(A2149)-1,3)+2)&lt;&gt;""),"/* "&amp;INDEX(artwork.xlsx!F:F,QUOTIENT(ROW(A2149)-1,3)+2)&amp;" */","  ")&amp;IF(AND(ISERROR(MATCH("},",B2154:B$5003,0)), ISERROR(MATCH("    ];",$A$5:A2150,0))),"];","")</f>
        <v xml:space="preserve">  /* landscape */</v>
      </c>
      <c r="B2154" t="str">
        <f t="shared" si="70"/>
        <v>{</v>
      </c>
      <c r="C2154" s="18" t="str">
        <f>IF(AND(MOD(ROW(A2149)-1,3)=0, INDEX(artwork.xlsx!J:J,QUOTIENT(ROW(A2149)-1,3)+2)&lt;&gt;""),
     artwork.xlsx!$H$1&amp;": """ &amp;SUBSTITUTE(INDEX(artwork.xlsx!H:H,QUOTIENT(ROW(A2149)-1,3)+2)," ","") &amp;""",  " &amp;
     artwork.xlsx!$J$1&amp; ": """ &amp; INDEX(artwork.xlsx!J:J,QUOTIENT(ROW(A2149)-1,3)+2) &amp;""",  " &amp;
     artwork.xlsx!$L$1&amp; ": """ &amp; SUBSTITUTE(IF(LEFT(INDEX(artwork.xlsx!L:L,QUOTIENT(ROW(A2149)-1,3)+2),4)="http","",artwork.xlsx!$M$1) &amp; INDEX(artwork.xlsx!L:L,QUOTIENT(ROW(A2149)-1,3)+2),artwork.xlsx!$N$1,"") &amp; """,",
 IF(AND(MOD(ROW(A2149)-1,3)=1,INDEX(artwork.xlsx!J:J,QUOTIENT(ROW(A2149)-1,3)+2)&lt;&gt;""),
SUBSTITUTE(    artwork.xlsx!$K$1&amp;": '\\n" &amp;
SUBSTITUTE(SUBSTITUTE(SUBSTITUTE(SUBSTITUTE(SUBSTITUTE(INDEX(artwork.xlsx!K:K,QUOTIENT(ROW(A2149)-1,3)+2),"'","\'"),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IF(MOD(ROW(A2149)-1,3)=2,"","")))</f>
        <v>id: "leagueofbankers",  frenchName: "Ligue des Banquiers",  artwork: "http://wiki.dominionstrategy.com/images/5/5f/League_of_BankersArt.jpg",</v>
      </c>
    </row>
    <row r="2155" spans="1:3" ht="90" x14ac:dyDescent="0.25">
      <c r="A2155" t="str">
        <f>IF(AND(MOD(ROW(A2150)-1,3)=0,INDEX(artwork.xlsx!G:G,QUOTIENT(ROW(A2150)-1,3)+2)&lt;&gt;""),"/* "&amp;INDEX(artwork.xlsx!G:G,QUOTIENT(ROW(A2150)-1,3)+2)&amp;" */","  ")&amp;
IF(AND(INDEX(artwork.xlsx!F:F,QUOTIENT(ROW(A2150)-1,3)+2)&lt;&gt;""),"/* "&amp;INDEX(artwork.xlsx!F:F,QUOTIENT(ROW(A2150)-1,3)+2)&amp;" */","  ")&amp;IF(AND(ISERROR(MATCH("},",B2155:B$5003,0)), ISERROR(MATCH("    ];",$A$5:A2154,0))),"];","")</f>
        <v xml:space="preserve">  /* landscape */</v>
      </c>
      <c r="B2155" t="str">
        <f t="shared" si="70"/>
        <v/>
      </c>
      <c r="C2155" s="18" t="str">
        <f>IF(AND(MOD(ROW(A2150)-1,3)=0, INDEX(artwork.xlsx!J:J,QUOTIENT(ROW(A2150)-1,3)+2)&lt;&gt;""),
     artwork.xlsx!$H$1&amp;": """ &amp;SUBSTITUTE(INDEX(artwork.xlsx!H:H,QUOTIENT(ROW(A2150)-1,3)+2)," ","") &amp;""",  " &amp;
     artwork.xlsx!$J$1&amp; ": """ &amp; INDEX(artwork.xlsx!J:J,QUOTIENT(ROW(A2150)-1,3)+2) &amp;""",  " &amp;
     artwork.xlsx!$L$1&amp; ": """ &amp; SUBSTITUTE(IF(LEFT(INDEX(artwork.xlsx!L:L,QUOTIENT(ROW(A2150)-1,3)+2),4)="http","",artwork.xlsx!$M$1) &amp; INDEX(artwork.xlsx!L:L,QUOTIENT(ROW(A2150)-1,3)+2),artwork.xlsx!$N$1,"") &amp; """,",
 IF(AND(MOD(ROW(A2150)-1,3)=1,INDEX(artwork.xlsx!J:J,QUOTIENT(ROW(A2150)-1,3)+2)&lt;&gt;""),
SUBSTITUTE(    artwork.xlsx!$K$1&amp;": '\\n" &amp;
SUBSTITUTE(SUBSTITUTE(SUBSTITUTE(SUBSTITUTE(SUBSTITUTE(INDEX(artwork.xlsx!K:K,QUOTIENT(ROW(A2150)-1,3)+2),"'","\'"),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IF(MOD(ROW(A2150)-1,3)=2,"","")))</f>
        <v>text_html: '\
&lt;div class="landscape-text" style="left:-2%; top:-22px;"&gt;&lt;div style="position:relative; top:0px;"&gt;  &lt;div style="line-height:18px;"&gt;  \
&lt;div style="display:inline;"&gt;&lt;div style="display:inline; font-size:17px;"&gt;Au début de votre phase Achat, &lt;div style="display:inline; font-weight:bold;"&gt;+     &lt;/div&gt; pour chaque&lt;/div&gt;&lt;/div&gt;&lt;br&gt;  \
&lt;div style="display:inline;"&gt;&lt;div style="display:inline; font-size:17px;"&gt;&lt;div style="display:inline; font-weight:bold;"&gt;4 Faveurs&lt;/div&gt; que vous avez (arrondi inférieurement).&lt;/div&gt;&lt;/div&gt;&lt;br&gt;  &lt;/div&gt;&lt;/div&gt;  &lt;div class="card-text-coin-icon" style="transform:scale(0.14); top:35px; display: inline;left:289px;"&gt;  &lt;div class="card-text-coin-text-container" style="display:inline;"&gt;\
&lt;div class="card-text-coin-text" style="color: black; display:inline; top:8px;"&gt;1&lt;/div&gt;&lt;/div&gt;&lt;/div&gt;  &lt;/div&gt;'</v>
      </c>
    </row>
    <row r="2156" spans="1:3" x14ac:dyDescent="0.25">
      <c r="A2156" t="str">
        <f>IF(AND(MOD(ROW(A2151)-1,3)=0,INDEX(artwork.xlsx!G:G,QUOTIENT(ROW(A2151)-1,3)+2)&lt;&gt;""),"/* "&amp;INDEX(artwork.xlsx!G:G,QUOTIENT(ROW(A2151)-1,3)+2)&amp;" */","  ")&amp;
IF(AND(INDEX(artwork.xlsx!F:F,QUOTIENT(ROW(A2151)-1,3)+2)&lt;&gt;""),"/* "&amp;INDEX(artwork.xlsx!F:F,QUOTIENT(ROW(A2151)-1,3)+2)&amp;" */","  ")&amp;IF(AND(ISERROR(MATCH("},",B2156:B$5003,0)), ISERROR(MATCH("    ];",$A$5:A2152,0))),"];","")</f>
        <v xml:space="preserve">  /* landscape */</v>
      </c>
      <c r="B2156" t="str">
        <f t="shared" si="70"/>
        <v>},</v>
      </c>
      <c r="C2156" s="18" t="str">
        <f>IF(AND(MOD(ROW(A2151)-1,3)=0, INDEX(artwork.xlsx!J:J,QUOTIENT(ROW(A2151)-1,3)+2)&lt;&gt;""),
     artwork.xlsx!$H$1&amp;": """ &amp;SUBSTITUTE(INDEX(artwork.xlsx!H:H,QUOTIENT(ROW(A2151)-1,3)+2)," ","") &amp;""",  " &amp;
     artwork.xlsx!$J$1&amp; ": """ &amp; INDEX(artwork.xlsx!J:J,QUOTIENT(ROW(A2151)-1,3)+2) &amp;""",  " &amp;
     artwork.xlsx!$L$1&amp; ": """ &amp; SUBSTITUTE(IF(LEFT(INDEX(artwork.xlsx!L:L,QUOTIENT(ROW(A2151)-1,3)+2),4)="http","",artwork.xlsx!$M$1) &amp; INDEX(artwork.xlsx!L:L,QUOTIENT(ROW(A2151)-1,3)+2),artwork.xlsx!$N$1,"") &amp; """,",
 IF(AND(MOD(ROW(A2151)-1,3)=1,INDEX(artwork.xlsx!J:J,QUOTIENT(ROW(A2151)-1,3)+2)&lt;&gt;""),
SUBSTITUTE(    artwork.xlsx!$K$1&amp;": '\\n" &amp;
SUBSTITUTE(SUBSTITUTE(SUBSTITUTE(SUBSTITUTE(SUBSTITUTE(INDEX(artwork.xlsx!K:K,QUOTIENT(ROW(A2151)-1,3)+2),"'","\'"),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IF(MOD(ROW(A2151)-1,3)=2,"","")))</f>
        <v/>
      </c>
    </row>
    <row r="2157" spans="1:3" x14ac:dyDescent="0.25">
      <c r="A2157" t="str">
        <f>IF(AND(MOD(ROW(A2152)-1,3)=0,INDEX(artwork.xlsx!G:G,QUOTIENT(ROW(A2152)-1,3)+2)&lt;&gt;""),"/* "&amp;INDEX(artwork.xlsx!G:G,QUOTIENT(ROW(A2152)-1,3)+2)&amp;" */","  ")&amp;
IF(AND(INDEX(artwork.xlsx!F:F,QUOTIENT(ROW(A2152)-1,3)+2)&lt;&gt;""),"/* "&amp;INDEX(artwork.xlsx!F:F,QUOTIENT(ROW(A2152)-1,3)+2)&amp;" */","  ")&amp;IF(AND(ISERROR(MATCH("},",B2157:B$5003,0)), ISERROR(MATCH("    ];",$A$5:A2153,0))),"];","")</f>
        <v xml:space="preserve">  /* landscape */</v>
      </c>
      <c r="B2157" t="str">
        <f t="shared" si="70"/>
        <v>{</v>
      </c>
      <c r="C2157" s="18" t="str">
        <f>IF(AND(MOD(ROW(A2152)-1,3)=0, INDEX(artwork.xlsx!J:J,QUOTIENT(ROW(A2152)-1,3)+2)&lt;&gt;""),
     artwork.xlsx!$H$1&amp;": """ &amp;SUBSTITUTE(INDEX(artwork.xlsx!H:H,QUOTIENT(ROW(A2152)-1,3)+2)," ","") &amp;""",  " &amp;
     artwork.xlsx!$J$1&amp; ": """ &amp; INDEX(artwork.xlsx!J:J,QUOTIENT(ROW(A2152)-1,3)+2) &amp;""",  " &amp;
     artwork.xlsx!$L$1&amp; ": """ &amp; SUBSTITUTE(IF(LEFT(INDEX(artwork.xlsx!L:L,QUOTIENT(ROW(A2152)-1,3)+2),4)="http","",artwork.xlsx!$M$1) &amp; INDEX(artwork.xlsx!L:L,QUOTIENT(ROW(A2152)-1,3)+2),artwork.xlsx!$N$1,"") &amp; """,",
 IF(AND(MOD(ROW(A2152)-1,3)=1,INDEX(artwork.xlsx!J:J,QUOTIENT(ROW(A2152)-1,3)+2)&lt;&gt;""),
SUBSTITUTE(    artwork.xlsx!$K$1&amp;": '\\n" &amp;
SUBSTITUTE(SUBSTITUTE(SUBSTITUTE(SUBSTITUTE(SUBSTITUTE(INDEX(artwork.xlsx!K:K,QUOTIENT(ROW(A2152)-1,3)+2),"'","\'"),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IF(MOD(ROW(A2152)-1,3)=2,"","")))</f>
        <v>id: "leagueofshopkeepers",  frenchName: "Ligue des Commerçants",  artwork: "http://wiki.dominionstrategy.com/images/3/31/League_of_ShopkeepersArt.jpg",</v>
      </c>
    </row>
    <row r="2158" spans="1:3" ht="135" x14ac:dyDescent="0.25">
      <c r="A2158" t="str">
        <f>IF(AND(MOD(ROW(A2153)-1,3)=0,INDEX(artwork.xlsx!G:G,QUOTIENT(ROW(A2153)-1,3)+2)&lt;&gt;""),"/* "&amp;INDEX(artwork.xlsx!G:G,QUOTIENT(ROW(A2153)-1,3)+2)&amp;" */","  ")&amp;
IF(AND(INDEX(artwork.xlsx!F:F,QUOTIENT(ROW(A2153)-1,3)+2)&lt;&gt;""),"/* "&amp;INDEX(artwork.xlsx!F:F,QUOTIENT(ROW(A2153)-1,3)+2)&amp;" */","  ")&amp;IF(AND(ISERROR(MATCH("},",B2158:B$5003,0)), ISERROR(MATCH("    ];",$A$5:A2157,0))),"];","")</f>
        <v xml:space="preserve">  /* landscape */</v>
      </c>
      <c r="B2158" t="str">
        <f t="shared" si="70"/>
        <v/>
      </c>
      <c r="C2158" s="18" t="str">
        <f>IF(AND(MOD(ROW(A2153)-1,3)=0, INDEX(artwork.xlsx!J:J,QUOTIENT(ROW(A2153)-1,3)+2)&lt;&gt;""),
     artwork.xlsx!$H$1&amp;": """ &amp;SUBSTITUTE(INDEX(artwork.xlsx!H:H,QUOTIENT(ROW(A2153)-1,3)+2)," ","") &amp;""",  " &amp;
     artwork.xlsx!$J$1&amp; ": """ &amp; INDEX(artwork.xlsx!J:J,QUOTIENT(ROW(A2153)-1,3)+2) &amp;""",  " &amp;
     artwork.xlsx!$L$1&amp; ": """ &amp; SUBSTITUTE(IF(LEFT(INDEX(artwork.xlsx!L:L,QUOTIENT(ROW(A2153)-1,3)+2),4)="http","",artwork.xlsx!$M$1) &amp; INDEX(artwork.xlsx!L:L,QUOTIENT(ROW(A2153)-1,3)+2),artwork.xlsx!$N$1,"") &amp; """,",
 IF(AND(MOD(ROW(A2153)-1,3)=1,INDEX(artwork.xlsx!J:J,QUOTIENT(ROW(A2153)-1,3)+2)&lt;&gt;""),
SUBSTITUTE(    artwork.xlsx!$K$1&amp;": '\\n" &amp;
SUBSTITUTE(SUBSTITUTE(SUBSTITUTE(SUBSTITUTE(SUBSTITUTE(INDEX(artwork.xlsx!K:K,QUOTIENT(ROW(A2153)-1,3)+2),"'","\'"),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IF(MOD(ROW(A2153)-1,3)=2,"","")))</f>
        <v>text_html: '\
&lt;div class="landscape-text" style="left:-2%; top:-22px;"&gt;&lt;div style="position:relative; top:-05px;"&gt;  &lt;div style="line-height:16px;"&gt;  \
&lt;div style="display:inline;"&gt;&lt;div style="display:inline; font-size:17px;"&gt;Après avoir joué une Liaison, &lt;/div&gt;&lt;/div&gt;&lt;br&gt;  \
&lt;div style="display:inline;"&gt;&lt;div style="display:inline; font-size:17px;"&gt;si vous avez &lt;div style="display:inline; font-weight:bold;"&gt;5 Faveurs&lt;/div&gt; ou plus, &lt;div style="display:inline; font-weight:bold;"&gt;+     &lt;/div&gt;,&lt;/div&gt;&lt;/div&gt;&lt;br&gt;  \
&lt;div style="display:inline;"&gt;&lt;div style="display:inline; font-size:17px;"&gt;et si &lt;div style="display:inline; font-weight:bold;"&gt;10 Faveurs&lt;/div&gt; ou plus, &lt;div style="display:inline; font-weight:bold;"&gt;+1 Action&lt;/div&gt; et &lt;div style="display:inline; font-weight:bold;"&gt;+1 Achat&lt;/div&gt;.&lt;/div&gt;&lt;/div&gt;&lt;br&gt;  &lt;/div&gt;&lt;/div&gt;  &lt;div class="card-text-coin-icon" style="transform:scale(0.14); top:50px; display: inline;left:333px;"&gt;  &lt;div class="card-text-coin-text-container" style="display:inline;"&gt;\
&lt;div class="card-text-coin-text" style="color: black; display:inline; top:8px;"&gt;1&lt;/div&gt;&lt;/div&gt;&lt;/div&gt;  &lt;/div&gt;'</v>
      </c>
    </row>
    <row r="2159" spans="1:3" x14ac:dyDescent="0.25">
      <c r="A2159" t="str">
        <f>IF(AND(MOD(ROW(A2154)-1,3)=0,INDEX(artwork.xlsx!G:G,QUOTIENT(ROW(A2154)-1,3)+2)&lt;&gt;""),"/* "&amp;INDEX(artwork.xlsx!G:G,QUOTIENT(ROW(A2154)-1,3)+2)&amp;" */","  ")&amp;
IF(AND(INDEX(artwork.xlsx!F:F,QUOTIENT(ROW(A2154)-1,3)+2)&lt;&gt;""),"/* "&amp;INDEX(artwork.xlsx!F:F,QUOTIENT(ROW(A2154)-1,3)+2)&amp;" */","  ")&amp;IF(AND(ISERROR(MATCH("},",B2159:B$5003,0)), ISERROR(MATCH("    ];",$A$5:A2155,0))),"];","")</f>
        <v xml:space="preserve">  /* landscape */</v>
      </c>
      <c r="B2159" t="str">
        <f t="shared" si="70"/>
        <v>},</v>
      </c>
      <c r="C2159" s="18" t="str">
        <f>IF(AND(MOD(ROW(A2154)-1,3)=0, INDEX(artwork.xlsx!J:J,QUOTIENT(ROW(A2154)-1,3)+2)&lt;&gt;""),
     artwork.xlsx!$H$1&amp;": """ &amp;SUBSTITUTE(INDEX(artwork.xlsx!H:H,QUOTIENT(ROW(A2154)-1,3)+2)," ","") &amp;""",  " &amp;
     artwork.xlsx!$J$1&amp; ": """ &amp; INDEX(artwork.xlsx!J:J,QUOTIENT(ROW(A2154)-1,3)+2) &amp;""",  " &amp;
     artwork.xlsx!$L$1&amp; ": """ &amp; SUBSTITUTE(IF(LEFT(INDEX(artwork.xlsx!L:L,QUOTIENT(ROW(A2154)-1,3)+2),4)="http","",artwork.xlsx!$M$1) &amp; INDEX(artwork.xlsx!L:L,QUOTIENT(ROW(A2154)-1,3)+2),artwork.xlsx!$N$1,"") &amp; """,",
 IF(AND(MOD(ROW(A2154)-1,3)=1,INDEX(artwork.xlsx!J:J,QUOTIENT(ROW(A2154)-1,3)+2)&lt;&gt;""),
SUBSTITUTE(    artwork.xlsx!$K$1&amp;": '\\n" &amp;
SUBSTITUTE(SUBSTITUTE(SUBSTITUTE(SUBSTITUTE(SUBSTITUTE(INDEX(artwork.xlsx!K:K,QUOTIENT(ROW(A2154)-1,3)+2),"'","\'"),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IF(MOD(ROW(A2154)-1,3)=2,"","")))</f>
        <v/>
      </c>
    </row>
    <row r="2160" spans="1:3" x14ac:dyDescent="0.25">
      <c r="A2160" t="str">
        <f>IF(AND(MOD(ROW(A2155)-1,3)=0,INDEX(artwork.xlsx!G:G,QUOTIENT(ROW(A2155)-1,3)+2)&lt;&gt;""),"/* "&amp;INDEX(artwork.xlsx!G:G,QUOTIENT(ROW(A2155)-1,3)+2)&amp;" */","  ")&amp;
IF(AND(INDEX(artwork.xlsx!F:F,QUOTIENT(ROW(A2155)-1,3)+2)&lt;&gt;""),"/* "&amp;INDEX(artwork.xlsx!F:F,QUOTIENT(ROW(A2155)-1,3)+2)&amp;" */","  ")&amp;IF(AND(ISERROR(MATCH("},",B2160:B$5003,0)), ISERROR(MATCH("    ];",$A$5:A2156,0))),"];","")</f>
        <v xml:space="preserve">  /* landscape */</v>
      </c>
      <c r="B2160" t="str">
        <f t="shared" si="70"/>
        <v>{</v>
      </c>
      <c r="C2160" s="18" t="str">
        <f>IF(AND(MOD(ROW(A2155)-1,3)=0, INDEX(artwork.xlsx!J:J,QUOTIENT(ROW(A2155)-1,3)+2)&lt;&gt;""),
     artwork.xlsx!$H$1&amp;": """ &amp;SUBSTITUTE(INDEX(artwork.xlsx!H:H,QUOTIENT(ROW(A2155)-1,3)+2)," ","") &amp;""",  " &amp;
     artwork.xlsx!$J$1&amp; ": """ &amp; INDEX(artwork.xlsx!J:J,QUOTIENT(ROW(A2155)-1,3)+2) &amp;""",  " &amp;
     artwork.xlsx!$L$1&amp; ": """ &amp; SUBSTITUTE(IF(LEFT(INDEX(artwork.xlsx!L:L,QUOTIENT(ROW(A2155)-1,3)+2),4)="http","",artwork.xlsx!$M$1) &amp; INDEX(artwork.xlsx!L:L,QUOTIENT(ROW(A2155)-1,3)+2),artwork.xlsx!$N$1,"") &amp; """,",
 IF(AND(MOD(ROW(A2155)-1,3)=1,INDEX(artwork.xlsx!J:J,QUOTIENT(ROW(A2155)-1,3)+2)&lt;&gt;""),
SUBSTITUTE(    artwork.xlsx!$K$1&amp;": '\\n" &amp;
SUBSTITUTE(SUBSTITUTE(SUBSTITUTE(SUBSTITUTE(SUBSTITUTE(INDEX(artwork.xlsx!K:K,QUOTIENT(ROW(A2155)-1,3)+2),"'","\'"),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IF(MOD(ROW(A2155)-1,3)=2,"","")))</f>
        <v>id: "markettowns",  frenchName: "Villes Commerçantes",  artwork: "http://wiki.dominionstrategy.com/images/f/f9/Market_TownsArt.jpg",</v>
      </c>
    </row>
    <row r="2161" spans="1:3" ht="75" x14ac:dyDescent="0.25">
      <c r="A2161" t="str">
        <f>IF(AND(MOD(ROW(A2156)-1,3)=0,INDEX(artwork.xlsx!G:G,QUOTIENT(ROW(A2156)-1,3)+2)&lt;&gt;""),"/* "&amp;INDEX(artwork.xlsx!G:G,QUOTIENT(ROW(A2156)-1,3)+2)&amp;" */","  ")&amp;
IF(AND(INDEX(artwork.xlsx!F:F,QUOTIENT(ROW(A2156)-1,3)+2)&lt;&gt;""),"/* "&amp;INDEX(artwork.xlsx!F:F,QUOTIENT(ROW(A2156)-1,3)+2)&amp;" */","  ")&amp;IF(AND(ISERROR(MATCH("},",B2161:B$5003,0)), ISERROR(MATCH("    ];",$A$5:A2160,0))),"];","")</f>
        <v xml:space="preserve">  /* landscape */</v>
      </c>
      <c r="B2161" t="str">
        <f t="shared" si="70"/>
        <v/>
      </c>
      <c r="C2161" s="18" t="str">
        <f>IF(AND(MOD(ROW(A2156)-1,3)=0, INDEX(artwork.xlsx!J:J,QUOTIENT(ROW(A2156)-1,3)+2)&lt;&gt;""),
     artwork.xlsx!$H$1&amp;": """ &amp;SUBSTITUTE(INDEX(artwork.xlsx!H:H,QUOTIENT(ROW(A2156)-1,3)+2)," ","") &amp;""",  " &amp;
     artwork.xlsx!$J$1&amp; ": """ &amp; INDEX(artwork.xlsx!J:J,QUOTIENT(ROW(A2156)-1,3)+2) &amp;""",  " &amp;
     artwork.xlsx!$L$1&amp; ": """ &amp; SUBSTITUTE(IF(LEFT(INDEX(artwork.xlsx!L:L,QUOTIENT(ROW(A2156)-1,3)+2),4)="http","",artwork.xlsx!$M$1) &amp; INDEX(artwork.xlsx!L:L,QUOTIENT(ROW(A2156)-1,3)+2),artwork.xlsx!$N$1,"") &amp; """,",
 IF(AND(MOD(ROW(A2156)-1,3)=1,INDEX(artwork.xlsx!J:J,QUOTIENT(ROW(A2156)-1,3)+2)&lt;&gt;""),
SUBSTITUTE(    artwork.xlsx!$K$1&amp;": '\\n" &amp;
SUBSTITUTE(SUBSTITUTE(SUBSTITUTE(SUBSTITUTE(SUBSTITUTE(INDEX(artwork.xlsx!K:K,QUOTIENT(ROW(A2156)-1,3)+2),"'","\'"),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IF(MOD(ROW(A2156)-1,3)=2,"","")))</f>
        <v>text_html: '\
&lt;div class="landscape-text" style="left:-2%; top:-22px;"&gt;&lt;div style="position:relative; top:-05px;"&gt;  &lt;div style="line-height:16px;"&gt;  \
&lt;div style="display:inline;"&gt;&lt;div style="display:inline; font-size:17px;"&gt;Au début de votre phase Achat, autant de fois&lt;/div&gt;&lt;/div&gt;&lt;br&gt;  \
&lt;div style="display:inline;"&gt;&lt;div style="display:inline; font-size:17px;"&gt;que souhaité, vous pouvez dépenser une &lt;div style="display:inline; font-weight:bold;"&gt;Faveur&lt;/div&gt;&lt;/div&gt;&lt;/div&gt;&lt;br&gt;  \
&lt;div style="display:inline;"&gt;&lt;div style="display:inline; font-size:17px;"&gt;pour jouer une carte Action de votre main.&lt;/div&gt;&lt;/div&gt;&lt;br&gt;  &lt;/div&gt;&lt;/div&gt;  &lt;/div&gt;'</v>
      </c>
    </row>
    <row r="2162" spans="1:3" x14ac:dyDescent="0.25">
      <c r="A2162" t="str">
        <f>IF(AND(MOD(ROW(A2157)-1,3)=0,INDEX(artwork.xlsx!G:G,QUOTIENT(ROW(A2157)-1,3)+2)&lt;&gt;""),"/* "&amp;INDEX(artwork.xlsx!G:G,QUOTIENT(ROW(A2157)-1,3)+2)&amp;" */","  ")&amp;
IF(AND(INDEX(artwork.xlsx!F:F,QUOTIENT(ROW(A2157)-1,3)+2)&lt;&gt;""),"/* "&amp;INDEX(artwork.xlsx!F:F,QUOTIENT(ROW(A2157)-1,3)+2)&amp;" */","  ")&amp;IF(AND(ISERROR(MATCH("},",B2162:B$5003,0)), ISERROR(MATCH("    ];",$A$5:A2158,0))),"];","")</f>
        <v xml:space="preserve">  /* landscape */</v>
      </c>
      <c r="B2162" t="str">
        <f t="shared" si="70"/>
        <v>},</v>
      </c>
      <c r="C2162" s="18" t="str">
        <f>IF(AND(MOD(ROW(A2157)-1,3)=0, INDEX(artwork.xlsx!J:J,QUOTIENT(ROW(A2157)-1,3)+2)&lt;&gt;""),
     artwork.xlsx!$H$1&amp;": """ &amp;SUBSTITUTE(INDEX(artwork.xlsx!H:H,QUOTIENT(ROW(A2157)-1,3)+2)," ","") &amp;""",  " &amp;
     artwork.xlsx!$J$1&amp; ": """ &amp; INDEX(artwork.xlsx!J:J,QUOTIENT(ROW(A2157)-1,3)+2) &amp;""",  " &amp;
     artwork.xlsx!$L$1&amp; ": """ &amp; SUBSTITUTE(IF(LEFT(INDEX(artwork.xlsx!L:L,QUOTIENT(ROW(A2157)-1,3)+2),4)="http","",artwork.xlsx!$M$1) &amp; INDEX(artwork.xlsx!L:L,QUOTIENT(ROW(A2157)-1,3)+2),artwork.xlsx!$N$1,"") &amp; """,",
 IF(AND(MOD(ROW(A2157)-1,3)=1,INDEX(artwork.xlsx!J:J,QUOTIENT(ROW(A2157)-1,3)+2)&lt;&gt;""),
SUBSTITUTE(    artwork.xlsx!$K$1&amp;": '\\n" &amp;
SUBSTITUTE(SUBSTITUTE(SUBSTITUTE(SUBSTITUTE(SUBSTITUTE(INDEX(artwork.xlsx!K:K,QUOTIENT(ROW(A2157)-1,3)+2),"'","\'"),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IF(MOD(ROW(A2157)-1,3)=2,"","")))</f>
        <v/>
      </c>
    </row>
    <row r="2163" spans="1:3" x14ac:dyDescent="0.25">
      <c r="A2163" t="str">
        <f>IF(AND(MOD(ROW(A2158)-1,3)=0,INDEX(artwork.xlsx!G:G,QUOTIENT(ROW(A2158)-1,3)+2)&lt;&gt;""),"/* "&amp;INDEX(artwork.xlsx!G:G,QUOTIENT(ROW(A2158)-1,3)+2)&amp;" */","  ")&amp;
IF(AND(INDEX(artwork.xlsx!F:F,QUOTIENT(ROW(A2158)-1,3)+2)&lt;&gt;""),"/* "&amp;INDEX(artwork.xlsx!F:F,QUOTIENT(ROW(A2158)-1,3)+2)&amp;" */","  ")&amp;IF(AND(ISERROR(MATCH("},",B2163:B$5003,0)), ISERROR(MATCH("    ];",$A$5:A2159,0))),"];","")</f>
        <v xml:space="preserve">  /* landscape */</v>
      </c>
      <c r="B2163" t="str">
        <f t="shared" si="70"/>
        <v>{</v>
      </c>
      <c r="C2163" s="18" t="str">
        <f>IF(AND(MOD(ROW(A2158)-1,3)=0, INDEX(artwork.xlsx!J:J,QUOTIENT(ROW(A2158)-1,3)+2)&lt;&gt;""),
     artwork.xlsx!$H$1&amp;": """ &amp;SUBSTITUTE(INDEX(artwork.xlsx!H:H,QUOTIENT(ROW(A2158)-1,3)+2)," ","") &amp;""",  " &amp;
     artwork.xlsx!$J$1&amp; ": """ &amp; INDEX(artwork.xlsx!J:J,QUOTIENT(ROW(A2158)-1,3)+2) &amp;""",  " &amp;
     artwork.xlsx!$L$1&amp; ": """ &amp; SUBSTITUTE(IF(LEFT(INDEX(artwork.xlsx!L:L,QUOTIENT(ROW(A2158)-1,3)+2),4)="http","",artwork.xlsx!$M$1) &amp; INDEX(artwork.xlsx!L:L,QUOTIENT(ROW(A2158)-1,3)+2),artwork.xlsx!$N$1,"") &amp; """,",
 IF(AND(MOD(ROW(A2158)-1,3)=1,INDEX(artwork.xlsx!J:J,QUOTIENT(ROW(A2158)-1,3)+2)&lt;&gt;""),
SUBSTITUTE(    artwork.xlsx!$K$1&amp;": '\\n" &amp;
SUBSTITUTE(SUBSTITUTE(SUBSTITUTE(SUBSTITUTE(SUBSTITUTE(INDEX(artwork.xlsx!K:K,QUOTIENT(ROW(A2158)-1,3)+2),"'","\'"),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IF(MOD(ROW(A2158)-1,3)=2,"","")))</f>
        <v>id: "mountainfolk",  frenchName: "Montagnards",  artwork: "http://wiki.dominionstrategy.com/images/1/11/Mountain_FolkArt.jpg",</v>
      </c>
    </row>
    <row r="2164" spans="1:3" ht="75" x14ac:dyDescent="0.25">
      <c r="A2164" t="str">
        <f>IF(AND(MOD(ROW(A2159)-1,3)=0,INDEX(artwork.xlsx!G:G,QUOTIENT(ROW(A2159)-1,3)+2)&lt;&gt;""),"/* "&amp;INDEX(artwork.xlsx!G:G,QUOTIENT(ROW(A2159)-1,3)+2)&amp;" */","  ")&amp;
IF(AND(INDEX(artwork.xlsx!F:F,QUOTIENT(ROW(A2159)-1,3)+2)&lt;&gt;""),"/* "&amp;INDEX(artwork.xlsx!F:F,QUOTIENT(ROW(A2159)-1,3)+2)&amp;" */","  ")&amp;IF(AND(ISERROR(MATCH("},",B2164:B$5003,0)), ISERROR(MATCH("    ];",$A$5:A2163,0))),"];","")</f>
        <v xml:space="preserve">  /* landscape */</v>
      </c>
      <c r="B2164" t="str">
        <f t="shared" si="70"/>
        <v/>
      </c>
      <c r="C2164" s="18" t="str">
        <f>IF(AND(MOD(ROW(A2159)-1,3)=0, INDEX(artwork.xlsx!J:J,QUOTIENT(ROW(A2159)-1,3)+2)&lt;&gt;""),
     artwork.xlsx!$H$1&amp;": """ &amp;SUBSTITUTE(INDEX(artwork.xlsx!H:H,QUOTIENT(ROW(A2159)-1,3)+2)," ","") &amp;""",  " &amp;
     artwork.xlsx!$J$1&amp; ": """ &amp; INDEX(artwork.xlsx!J:J,QUOTIENT(ROW(A2159)-1,3)+2) &amp;""",  " &amp;
     artwork.xlsx!$L$1&amp; ": """ &amp; SUBSTITUTE(IF(LEFT(INDEX(artwork.xlsx!L:L,QUOTIENT(ROW(A2159)-1,3)+2),4)="http","",artwork.xlsx!$M$1) &amp; INDEX(artwork.xlsx!L:L,QUOTIENT(ROW(A2159)-1,3)+2),artwork.xlsx!$N$1,"") &amp; """,",
 IF(AND(MOD(ROW(A2159)-1,3)=1,INDEX(artwork.xlsx!J:J,QUOTIENT(ROW(A2159)-1,3)+2)&lt;&gt;""),
SUBSTITUTE(    artwork.xlsx!$K$1&amp;": '\\n" &amp;
SUBSTITUTE(SUBSTITUTE(SUBSTITUTE(SUBSTITUTE(SUBSTITUTE(INDEX(artwork.xlsx!K:K,QUOTIENT(ROW(A2159)-1,3)+2),"'","\'"),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IF(MOD(ROW(A2159)-1,3)=2,"","")))</f>
        <v>text_html: '\
&lt;div class="landscape-text" style="left:-2%; top:-22px;"&gt;&lt;div style="position:relative; top:0px;"&gt;  &lt;div style="line-height:18px;"&gt;  \
&lt;div style="display:inline;"&gt;&lt;div style="display:inline; font-size:17px;"&gt;Au début de votre tour, vous pouvez&lt;/div&gt;&lt;/div&gt;&lt;br&gt;  \
&lt;div style="display:inline;"&gt;&lt;div style="display:inline; font-size:17px;"&gt;dépenser &lt;div style="display:inline; font-weight:bold;"&gt;5 Faveurs&lt;/div&gt; pour &lt;div style="display:inline; font-weight:bold;"&gt;+3 Cartes&lt;/div&gt;.&lt;/div&gt;&lt;/div&gt;&lt;br&gt;  &lt;/div&gt;&lt;/div&gt;  &lt;/div&gt;'</v>
      </c>
    </row>
    <row r="2165" spans="1:3" x14ac:dyDescent="0.25">
      <c r="A2165" t="str">
        <f>IF(AND(MOD(ROW(A2160)-1,3)=0,INDEX(artwork.xlsx!G:G,QUOTIENT(ROW(A2160)-1,3)+2)&lt;&gt;""),"/* "&amp;INDEX(artwork.xlsx!G:G,QUOTIENT(ROW(A2160)-1,3)+2)&amp;" */","  ")&amp;
IF(AND(INDEX(artwork.xlsx!F:F,QUOTIENT(ROW(A2160)-1,3)+2)&lt;&gt;""),"/* "&amp;INDEX(artwork.xlsx!F:F,QUOTIENT(ROW(A2160)-1,3)+2)&amp;" */","  ")&amp;IF(AND(ISERROR(MATCH("},",B2165:B$5003,0)), ISERROR(MATCH("    ];",$A$5:A2161,0))),"];","")</f>
        <v xml:space="preserve">  /* landscape */</v>
      </c>
      <c r="B2165" t="str">
        <f t="shared" si="70"/>
        <v>},</v>
      </c>
      <c r="C2165" s="18" t="str">
        <f>IF(AND(MOD(ROW(A2160)-1,3)=0, INDEX(artwork.xlsx!J:J,QUOTIENT(ROW(A2160)-1,3)+2)&lt;&gt;""),
     artwork.xlsx!$H$1&amp;": """ &amp;SUBSTITUTE(INDEX(artwork.xlsx!H:H,QUOTIENT(ROW(A2160)-1,3)+2)," ","") &amp;""",  " &amp;
     artwork.xlsx!$J$1&amp; ": """ &amp; INDEX(artwork.xlsx!J:J,QUOTIENT(ROW(A2160)-1,3)+2) &amp;""",  " &amp;
     artwork.xlsx!$L$1&amp; ": """ &amp; SUBSTITUTE(IF(LEFT(INDEX(artwork.xlsx!L:L,QUOTIENT(ROW(A2160)-1,3)+2),4)="http","",artwork.xlsx!$M$1) &amp; INDEX(artwork.xlsx!L:L,QUOTIENT(ROW(A2160)-1,3)+2),artwork.xlsx!$N$1,"") &amp; """,",
 IF(AND(MOD(ROW(A2160)-1,3)=1,INDEX(artwork.xlsx!J:J,QUOTIENT(ROW(A2160)-1,3)+2)&lt;&gt;""),
SUBSTITUTE(    artwork.xlsx!$K$1&amp;": '\\n" &amp;
SUBSTITUTE(SUBSTITUTE(SUBSTITUTE(SUBSTITUTE(SUBSTITUTE(INDEX(artwork.xlsx!K:K,QUOTIENT(ROW(A2160)-1,3)+2),"'","\'"),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IF(MOD(ROW(A2160)-1,3)=2,"","")))</f>
        <v/>
      </c>
    </row>
    <row r="2166" spans="1:3" x14ac:dyDescent="0.25">
      <c r="A2166" t="str">
        <f>IF(AND(MOD(ROW(A2161)-1,3)=0,INDEX(artwork.xlsx!G:G,QUOTIENT(ROW(A2161)-1,3)+2)&lt;&gt;""),"/* "&amp;INDEX(artwork.xlsx!G:G,QUOTIENT(ROW(A2161)-1,3)+2)&amp;" */","  ")&amp;
IF(AND(INDEX(artwork.xlsx!F:F,QUOTIENT(ROW(A2161)-1,3)+2)&lt;&gt;""),"/* "&amp;INDEX(artwork.xlsx!F:F,QUOTIENT(ROW(A2161)-1,3)+2)&amp;" */","  ")&amp;IF(AND(ISERROR(MATCH("},",B2166:B$5003,0)), ISERROR(MATCH("    ];",$A$5:A2162,0))),"];","")</f>
        <v xml:space="preserve">  /* landscape */</v>
      </c>
      <c r="B2166" t="str">
        <f t="shared" si="70"/>
        <v>{</v>
      </c>
      <c r="C2166" s="18" t="str">
        <f>IF(AND(MOD(ROW(A2161)-1,3)=0, INDEX(artwork.xlsx!J:J,QUOTIENT(ROW(A2161)-1,3)+2)&lt;&gt;""),
     artwork.xlsx!$H$1&amp;": """ &amp;SUBSTITUTE(INDEX(artwork.xlsx!H:H,QUOTIENT(ROW(A2161)-1,3)+2)," ","") &amp;""",  " &amp;
     artwork.xlsx!$J$1&amp; ": """ &amp; INDEX(artwork.xlsx!J:J,QUOTIENT(ROW(A2161)-1,3)+2) &amp;""",  " &amp;
     artwork.xlsx!$L$1&amp; ": """ &amp; SUBSTITUTE(IF(LEFT(INDEX(artwork.xlsx!L:L,QUOTIENT(ROW(A2161)-1,3)+2),4)="http","",artwork.xlsx!$M$1) &amp; INDEX(artwork.xlsx!L:L,QUOTIENT(ROW(A2161)-1,3)+2),artwork.xlsx!$N$1,"") &amp; """,",
 IF(AND(MOD(ROW(A2161)-1,3)=1,INDEX(artwork.xlsx!J:J,QUOTIENT(ROW(A2161)-1,3)+2)&lt;&gt;""),
SUBSTITUTE(    artwork.xlsx!$K$1&amp;": '\\n" &amp;
SUBSTITUTE(SUBSTITUTE(SUBSTITUTE(SUBSTITUTE(SUBSTITUTE(INDEX(artwork.xlsx!K:K,QUOTIENT(ROW(A2161)-1,3)+2),"'","\'"),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IF(MOD(ROW(A2161)-1,3)=2,"","")))</f>
        <v>id: "orderofastrologers",  frenchName: "Ordre des Astrologues",  artwork: "http://wiki.dominionstrategy.com/images/3/31/Order_of_AstrologersArt.jpg",</v>
      </c>
    </row>
    <row r="2167" spans="1:3" ht="75" x14ac:dyDescent="0.25">
      <c r="A2167" t="str">
        <f>IF(AND(MOD(ROW(A2162)-1,3)=0,INDEX(artwork.xlsx!G:G,QUOTIENT(ROW(A2162)-1,3)+2)&lt;&gt;""),"/* "&amp;INDEX(artwork.xlsx!G:G,QUOTIENT(ROW(A2162)-1,3)+2)&amp;" */","  ")&amp;
IF(AND(INDEX(artwork.xlsx!F:F,QUOTIENT(ROW(A2162)-1,3)+2)&lt;&gt;""),"/* "&amp;INDEX(artwork.xlsx!F:F,QUOTIENT(ROW(A2162)-1,3)+2)&amp;" */","  ")&amp;IF(AND(ISERROR(MATCH("},",B2167:B$5003,0)), ISERROR(MATCH("    ];",$A$5:A2166,0))),"];","")</f>
        <v xml:space="preserve">  /* landscape */</v>
      </c>
      <c r="B2167" t="str">
        <f t="shared" si="70"/>
        <v/>
      </c>
      <c r="C2167" s="18" t="str">
        <f>IF(AND(MOD(ROW(A2162)-1,3)=0, INDEX(artwork.xlsx!J:J,QUOTIENT(ROW(A2162)-1,3)+2)&lt;&gt;""),
     artwork.xlsx!$H$1&amp;": """ &amp;SUBSTITUTE(INDEX(artwork.xlsx!H:H,QUOTIENT(ROW(A2162)-1,3)+2)," ","") &amp;""",  " &amp;
     artwork.xlsx!$J$1&amp; ": """ &amp; INDEX(artwork.xlsx!J:J,QUOTIENT(ROW(A2162)-1,3)+2) &amp;""",  " &amp;
     artwork.xlsx!$L$1&amp; ": """ &amp; SUBSTITUTE(IF(LEFT(INDEX(artwork.xlsx!L:L,QUOTIENT(ROW(A2162)-1,3)+2),4)="http","",artwork.xlsx!$M$1) &amp; INDEX(artwork.xlsx!L:L,QUOTIENT(ROW(A2162)-1,3)+2),artwork.xlsx!$N$1,"") &amp; """,",
 IF(AND(MOD(ROW(A2162)-1,3)=1,INDEX(artwork.xlsx!J:J,QUOTIENT(ROW(A2162)-1,3)+2)&lt;&gt;""),
SUBSTITUTE(    artwork.xlsx!$K$1&amp;": '\\n" &amp;
SUBSTITUTE(SUBSTITUTE(SUBSTITUTE(SUBSTITUTE(SUBSTITUTE(INDEX(artwork.xlsx!K:K,QUOTIENT(ROW(A2162)-1,3)+2),"'","\'"),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IF(MOD(ROW(A2162)-1,3)=2,"","")))</f>
        <v>text_html: '\
&lt;div class="landscape-text" style="left:-2%; top:-22px;"&gt;&lt;div style="position:relative; top:0px;"&gt;  &lt;div style="line-height:18px;"&gt;  \
&lt;div style="display:inline;"&gt;&lt;div style="display:inline; font-size:17px;"&gt;Quand vous mélangez, vous pouvez choisir une carte&lt;/div&gt;&lt;/div&gt;&lt;br&gt;  \
&lt;div style="display:inline;"&gt;&lt;div style="display:inline; font-size:17px;"&gt;par &lt;div style="display:inline; font-weight:bold;"&gt;Faveur&lt;/div&gt; dépensée et la placer en haut de votre pioche.&lt;/div&gt;&lt;/div&gt;&lt;br&gt;  &lt;/div&gt;&lt;/div&gt;  &lt;/div&gt;'</v>
      </c>
    </row>
    <row r="2168" spans="1:3" x14ac:dyDescent="0.25">
      <c r="A2168" t="str">
        <f>IF(AND(MOD(ROW(A2163)-1,3)=0,INDEX(artwork.xlsx!G:G,QUOTIENT(ROW(A2163)-1,3)+2)&lt;&gt;""),"/* "&amp;INDEX(artwork.xlsx!G:G,QUOTIENT(ROW(A2163)-1,3)+2)&amp;" */","  ")&amp;
IF(AND(INDEX(artwork.xlsx!F:F,QUOTIENT(ROW(A2163)-1,3)+2)&lt;&gt;""),"/* "&amp;INDEX(artwork.xlsx!F:F,QUOTIENT(ROW(A2163)-1,3)+2)&amp;" */","  ")&amp;IF(AND(ISERROR(MATCH("},",B2168:B$5003,0)), ISERROR(MATCH("    ];",$A$5:A2164,0))),"];","")</f>
        <v xml:space="preserve">  /* landscape */</v>
      </c>
      <c r="B2168" t="str">
        <f t="shared" si="70"/>
        <v>},</v>
      </c>
      <c r="C2168" s="18" t="str">
        <f>IF(AND(MOD(ROW(A2163)-1,3)=0, INDEX(artwork.xlsx!J:J,QUOTIENT(ROW(A2163)-1,3)+2)&lt;&gt;""),
     artwork.xlsx!$H$1&amp;": """ &amp;SUBSTITUTE(INDEX(artwork.xlsx!H:H,QUOTIENT(ROW(A2163)-1,3)+2)," ","") &amp;""",  " &amp;
     artwork.xlsx!$J$1&amp; ": """ &amp; INDEX(artwork.xlsx!J:J,QUOTIENT(ROW(A2163)-1,3)+2) &amp;""",  " &amp;
     artwork.xlsx!$L$1&amp; ": """ &amp; SUBSTITUTE(IF(LEFT(INDEX(artwork.xlsx!L:L,QUOTIENT(ROW(A2163)-1,3)+2),4)="http","",artwork.xlsx!$M$1) &amp; INDEX(artwork.xlsx!L:L,QUOTIENT(ROW(A2163)-1,3)+2),artwork.xlsx!$N$1,"") &amp; """,",
 IF(AND(MOD(ROW(A2163)-1,3)=1,INDEX(artwork.xlsx!J:J,QUOTIENT(ROW(A2163)-1,3)+2)&lt;&gt;""),
SUBSTITUTE(    artwork.xlsx!$K$1&amp;": '\\n" &amp;
SUBSTITUTE(SUBSTITUTE(SUBSTITUTE(SUBSTITUTE(SUBSTITUTE(INDEX(artwork.xlsx!K:K,QUOTIENT(ROW(A2163)-1,3)+2),"'","\'"),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IF(MOD(ROW(A2163)-1,3)=2,"","")))</f>
        <v/>
      </c>
    </row>
    <row r="2169" spans="1:3" x14ac:dyDescent="0.25">
      <c r="A2169" t="str">
        <f>IF(AND(MOD(ROW(A2164)-1,3)=0,INDEX(artwork.xlsx!G:G,QUOTIENT(ROW(A2164)-1,3)+2)&lt;&gt;""),"/* "&amp;INDEX(artwork.xlsx!G:G,QUOTIENT(ROW(A2164)-1,3)+2)&amp;" */","  ")&amp;
IF(AND(INDEX(artwork.xlsx!F:F,QUOTIENT(ROW(A2164)-1,3)+2)&lt;&gt;""),"/* "&amp;INDEX(artwork.xlsx!F:F,QUOTIENT(ROW(A2164)-1,3)+2)&amp;" */","  ")&amp;IF(AND(ISERROR(MATCH("},",B2169:B$5003,0)), ISERROR(MATCH("    ];",$A$5:A2165,0))),"];","")</f>
        <v xml:space="preserve">  /* landscape */</v>
      </c>
      <c r="B2169" t="str">
        <f t="shared" si="70"/>
        <v>{</v>
      </c>
      <c r="C2169" s="18" t="str">
        <f>IF(AND(MOD(ROW(A2164)-1,3)=0, INDEX(artwork.xlsx!J:J,QUOTIENT(ROW(A2164)-1,3)+2)&lt;&gt;""),
     artwork.xlsx!$H$1&amp;": """ &amp;SUBSTITUTE(INDEX(artwork.xlsx!H:H,QUOTIENT(ROW(A2164)-1,3)+2)," ","") &amp;""",  " &amp;
     artwork.xlsx!$J$1&amp; ": """ &amp; INDEX(artwork.xlsx!J:J,QUOTIENT(ROW(A2164)-1,3)+2) &amp;""",  " &amp;
     artwork.xlsx!$L$1&amp; ": """ &amp; SUBSTITUTE(IF(LEFT(INDEX(artwork.xlsx!L:L,QUOTIENT(ROW(A2164)-1,3)+2),4)="http","",artwork.xlsx!$M$1) &amp; INDEX(artwork.xlsx!L:L,QUOTIENT(ROW(A2164)-1,3)+2),artwork.xlsx!$N$1,"") &amp; """,",
 IF(AND(MOD(ROW(A2164)-1,3)=1,INDEX(artwork.xlsx!J:J,QUOTIENT(ROW(A2164)-1,3)+2)&lt;&gt;""),
SUBSTITUTE(    artwork.xlsx!$K$1&amp;": '\\n" &amp;
SUBSTITUTE(SUBSTITUTE(SUBSTITUTE(SUBSTITUTE(SUBSTITUTE(INDEX(artwork.xlsx!K:K,QUOTIENT(ROW(A2164)-1,3)+2),"'","\'"),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IF(MOD(ROW(A2164)-1,3)=2,"","")))</f>
        <v>id: "orderofmasons",  frenchName: "Ordre des Maçons",  artwork: "http://wiki.dominionstrategy.com/images/1/17/Order_of_MasonsArt.jpg",</v>
      </c>
    </row>
    <row r="2170" spans="1:3" ht="75" x14ac:dyDescent="0.25">
      <c r="A2170" t="str">
        <f>IF(AND(MOD(ROW(A2165)-1,3)=0,INDEX(artwork.xlsx!G:G,QUOTIENT(ROW(A2165)-1,3)+2)&lt;&gt;""),"/* "&amp;INDEX(artwork.xlsx!G:G,QUOTIENT(ROW(A2165)-1,3)+2)&amp;" */","  ")&amp;
IF(AND(INDEX(artwork.xlsx!F:F,QUOTIENT(ROW(A2165)-1,3)+2)&lt;&gt;""),"/* "&amp;INDEX(artwork.xlsx!F:F,QUOTIENT(ROW(A2165)-1,3)+2)&amp;" */","  ")&amp;IF(AND(ISERROR(MATCH("},",B2170:B$5003,0)), ISERROR(MATCH("    ];",$A$5:A2169,0))),"];","")</f>
        <v xml:space="preserve">  /* landscape */</v>
      </c>
      <c r="B2170" t="str">
        <f t="shared" si="70"/>
        <v/>
      </c>
      <c r="C2170" s="18" t="str">
        <f>IF(AND(MOD(ROW(A2165)-1,3)=0, INDEX(artwork.xlsx!J:J,QUOTIENT(ROW(A2165)-1,3)+2)&lt;&gt;""),
     artwork.xlsx!$H$1&amp;": """ &amp;SUBSTITUTE(INDEX(artwork.xlsx!H:H,QUOTIENT(ROW(A2165)-1,3)+2)," ","") &amp;""",  " &amp;
     artwork.xlsx!$J$1&amp; ": """ &amp; INDEX(artwork.xlsx!J:J,QUOTIENT(ROW(A2165)-1,3)+2) &amp;""",  " &amp;
     artwork.xlsx!$L$1&amp; ": """ &amp; SUBSTITUTE(IF(LEFT(INDEX(artwork.xlsx!L:L,QUOTIENT(ROW(A2165)-1,3)+2),4)="http","",artwork.xlsx!$M$1) &amp; INDEX(artwork.xlsx!L:L,QUOTIENT(ROW(A2165)-1,3)+2),artwork.xlsx!$N$1,"") &amp; """,",
 IF(AND(MOD(ROW(A2165)-1,3)=1,INDEX(artwork.xlsx!J:J,QUOTIENT(ROW(A2165)-1,3)+2)&lt;&gt;""),
SUBSTITUTE(    artwork.xlsx!$K$1&amp;": '\\n" &amp;
SUBSTITUTE(SUBSTITUTE(SUBSTITUTE(SUBSTITUTE(SUBSTITUTE(INDEX(artwork.xlsx!K:K,QUOTIENT(ROW(A2165)-1,3)+2),"'","\'"),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IF(MOD(ROW(A2165)-1,3)=2,"","")))</f>
        <v>text_html: '\
&lt;div class="landscape-text" style="left:-2%; top:-22px;"&gt;&lt;div style="position:relative; top:0px;"&gt;  &lt;div style="line-height:18px;"&gt;  \
&lt;div style="display:inline;"&gt;&lt;div style="display:inline; font-size:17px;"&gt;Quand vous mélangez, vous pouvez choisir jusqu\'à 2 cartes&lt;/div&gt;&lt;/div&gt;&lt;br&gt;  \
&lt;div style="display:inline;"&gt;&lt;div style="display:inline; font-size:17px;"&gt;par &lt;div style="display:inline; font-weight:bold;"&gt;Faveur&lt;/div&gt; dépensée et les mettre dans votre défausse.&lt;/div&gt;&lt;/div&gt;&lt;br&gt;  &lt;/div&gt;&lt;/div&gt;  &lt;/div&gt;'</v>
      </c>
    </row>
    <row r="2171" spans="1:3" x14ac:dyDescent="0.25">
      <c r="A2171" t="str">
        <f>IF(AND(MOD(ROW(A2166)-1,3)=0,INDEX(artwork.xlsx!G:G,QUOTIENT(ROW(A2166)-1,3)+2)&lt;&gt;""),"/* "&amp;INDEX(artwork.xlsx!G:G,QUOTIENT(ROW(A2166)-1,3)+2)&amp;" */","  ")&amp;
IF(AND(INDEX(artwork.xlsx!F:F,QUOTIENT(ROW(A2166)-1,3)+2)&lt;&gt;""),"/* "&amp;INDEX(artwork.xlsx!F:F,QUOTIENT(ROW(A2166)-1,3)+2)&amp;" */","  ")&amp;IF(AND(ISERROR(MATCH("},",B2171:B$5003,0)), ISERROR(MATCH("    ];",$A$5:A2167,0))),"];","")</f>
        <v xml:space="preserve">  /* landscape */</v>
      </c>
      <c r="B2171" t="str">
        <f t="shared" si="70"/>
        <v>},</v>
      </c>
      <c r="C2171" s="18" t="str">
        <f>IF(AND(MOD(ROW(A2166)-1,3)=0, INDEX(artwork.xlsx!J:J,QUOTIENT(ROW(A2166)-1,3)+2)&lt;&gt;""),
     artwork.xlsx!$H$1&amp;": """ &amp;SUBSTITUTE(INDEX(artwork.xlsx!H:H,QUOTIENT(ROW(A2166)-1,3)+2)," ","") &amp;""",  " &amp;
     artwork.xlsx!$J$1&amp; ": """ &amp; INDEX(artwork.xlsx!J:J,QUOTIENT(ROW(A2166)-1,3)+2) &amp;""",  " &amp;
     artwork.xlsx!$L$1&amp; ": """ &amp; SUBSTITUTE(IF(LEFT(INDEX(artwork.xlsx!L:L,QUOTIENT(ROW(A2166)-1,3)+2),4)="http","",artwork.xlsx!$M$1) &amp; INDEX(artwork.xlsx!L:L,QUOTIENT(ROW(A2166)-1,3)+2),artwork.xlsx!$N$1,"") &amp; """,",
 IF(AND(MOD(ROW(A2166)-1,3)=1,INDEX(artwork.xlsx!J:J,QUOTIENT(ROW(A2166)-1,3)+2)&lt;&gt;""),
SUBSTITUTE(    artwork.xlsx!$K$1&amp;": '\\n" &amp;
SUBSTITUTE(SUBSTITUTE(SUBSTITUTE(SUBSTITUTE(SUBSTITUTE(INDEX(artwork.xlsx!K:K,QUOTIENT(ROW(A2166)-1,3)+2),"'","\'"),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IF(MOD(ROW(A2166)-1,3)=2,"","")))</f>
        <v/>
      </c>
    </row>
    <row r="2172" spans="1:3" x14ac:dyDescent="0.25">
      <c r="A2172" t="str">
        <f>IF(AND(MOD(ROW(A2167)-1,3)=0,INDEX(artwork.xlsx!G:G,QUOTIENT(ROW(A2167)-1,3)+2)&lt;&gt;""),"/* "&amp;INDEX(artwork.xlsx!G:G,QUOTIENT(ROW(A2167)-1,3)+2)&amp;" */","  ")&amp;
IF(AND(INDEX(artwork.xlsx!F:F,QUOTIENT(ROW(A2167)-1,3)+2)&lt;&gt;""),"/* "&amp;INDEX(artwork.xlsx!F:F,QUOTIENT(ROW(A2167)-1,3)+2)&amp;" */","  ")&amp;IF(AND(ISERROR(MATCH("},",B2172:B$5003,0)), ISERROR(MATCH("    ];",$A$5:A2168,0))),"];","")</f>
        <v xml:space="preserve">  /* landscape */</v>
      </c>
      <c r="B2172" t="str">
        <f t="shared" si="70"/>
        <v>{</v>
      </c>
      <c r="C2172" s="18" t="str">
        <f>IF(AND(MOD(ROW(A2167)-1,3)=0, INDEX(artwork.xlsx!J:J,QUOTIENT(ROW(A2167)-1,3)+2)&lt;&gt;""),
     artwork.xlsx!$H$1&amp;": """ &amp;SUBSTITUTE(INDEX(artwork.xlsx!H:H,QUOTIENT(ROW(A2167)-1,3)+2)," ","") &amp;""",  " &amp;
     artwork.xlsx!$J$1&amp; ": """ &amp; INDEX(artwork.xlsx!J:J,QUOTIENT(ROW(A2167)-1,3)+2) &amp;""",  " &amp;
     artwork.xlsx!$L$1&amp; ": """ &amp; SUBSTITUTE(IF(LEFT(INDEX(artwork.xlsx!L:L,QUOTIENT(ROW(A2167)-1,3)+2),4)="http","",artwork.xlsx!$M$1) &amp; INDEX(artwork.xlsx!L:L,QUOTIENT(ROW(A2167)-1,3)+2),artwork.xlsx!$N$1,"") &amp; """,",
 IF(AND(MOD(ROW(A2167)-1,3)=1,INDEX(artwork.xlsx!J:J,QUOTIENT(ROW(A2167)-1,3)+2)&lt;&gt;""),
SUBSTITUTE(    artwork.xlsx!$K$1&amp;": '\\n" &amp;
SUBSTITUTE(SUBSTITUTE(SUBSTITUTE(SUBSTITUTE(SUBSTITUTE(INDEX(artwork.xlsx!K:K,QUOTIENT(ROW(A2167)-1,3)+2),"'","\'"),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IF(MOD(ROW(A2167)-1,3)=2,"","")))</f>
        <v>id: "peacefulcult",  frenchName: "Culte Pacifique",  artwork: "http://wiki.dominionstrategy.com/images/7/73/Peaceful_CultArt.jpg",</v>
      </c>
    </row>
    <row r="2173" spans="1:3" ht="75" x14ac:dyDescent="0.25">
      <c r="A2173" t="str">
        <f>IF(AND(MOD(ROW(A2168)-1,3)=0,INDEX(artwork.xlsx!G:G,QUOTIENT(ROW(A2168)-1,3)+2)&lt;&gt;""),"/* "&amp;INDEX(artwork.xlsx!G:G,QUOTIENT(ROW(A2168)-1,3)+2)&amp;" */","  ")&amp;
IF(AND(INDEX(artwork.xlsx!F:F,QUOTIENT(ROW(A2168)-1,3)+2)&lt;&gt;""),"/* "&amp;INDEX(artwork.xlsx!F:F,QUOTIENT(ROW(A2168)-1,3)+2)&amp;" */","  ")&amp;IF(AND(ISERROR(MATCH("},",B2173:B$5003,0)), ISERROR(MATCH("    ];",$A$5:A2172,0))),"];","")</f>
        <v xml:space="preserve">  /* landscape */</v>
      </c>
      <c r="B2173" t="str">
        <f t="shared" si="70"/>
        <v/>
      </c>
      <c r="C2173" s="18" t="str">
        <f>IF(AND(MOD(ROW(A2168)-1,3)=0, INDEX(artwork.xlsx!J:J,QUOTIENT(ROW(A2168)-1,3)+2)&lt;&gt;""),
     artwork.xlsx!$H$1&amp;": """ &amp;SUBSTITUTE(INDEX(artwork.xlsx!H:H,QUOTIENT(ROW(A2168)-1,3)+2)," ","") &amp;""",  " &amp;
     artwork.xlsx!$J$1&amp; ": """ &amp; INDEX(artwork.xlsx!J:J,QUOTIENT(ROW(A2168)-1,3)+2) &amp;""",  " &amp;
     artwork.xlsx!$L$1&amp; ": """ &amp; SUBSTITUTE(IF(LEFT(INDEX(artwork.xlsx!L:L,QUOTIENT(ROW(A2168)-1,3)+2),4)="http","",artwork.xlsx!$M$1) &amp; INDEX(artwork.xlsx!L:L,QUOTIENT(ROW(A2168)-1,3)+2),artwork.xlsx!$N$1,"") &amp; """,",
 IF(AND(MOD(ROW(A2168)-1,3)=1,INDEX(artwork.xlsx!J:J,QUOTIENT(ROW(A2168)-1,3)+2)&lt;&gt;""),
SUBSTITUTE(    artwork.xlsx!$K$1&amp;": '\\n" &amp;
SUBSTITUTE(SUBSTITUTE(SUBSTITUTE(SUBSTITUTE(SUBSTITUTE(INDEX(artwork.xlsx!K:K,QUOTIENT(ROW(A2168)-1,3)+2),"'","\'"),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IF(MOD(ROW(A2168)-1,3)=2,"","")))</f>
        <v>text_html: '\
&lt;div class="landscape-text" style="left:-2%; top:-22px;"&gt;&lt;div style="position:relative; top:0px;"&gt;  &lt;div style="line-height:18px;"&gt;  \
&lt;div style="display:inline;"&gt;&lt;div style="display:inline; font-size:17px;"&gt;Au début de votre phase Achat, dépensez autant de &lt;div style="display:inline; font-weight:bold;"&gt;Faveurs&lt;/div&gt;&lt;/div&gt;&lt;/div&gt;&lt;br&gt;  \
&lt;div style="display:inline;"&gt;&lt;div style="display:inline; font-size:17px;"&gt;que souhaité pour écarter autant de cartes de votre main.&lt;/div&gt;&lt;/div&gt;&lt;br&gt;  &lt;/div&gt;&lt;/div&gt;  &lt;/div&gt;'</v>
      </c>
    </row>
    <row r="2174" spans="1:3" x14ac:dyDescent="0.25">
      <c r="A2174" t="str">
        <f>IF(AND(MOD(ROW(A2169)-1,3)=0,INDEX(artwork.xlsx!G:G,QUOTIENT(ROW(A2169)-1,3)+2)&lt;&gt;""),"/* "&amp;INDEX(artwork.xlsx!G:G,QUOTIENT(ROW(A2169)-1,3)+2)&amp;" */","  ")&amp;
IF(AND(INDEX(artwork.xlsx!F:F,QUOTIENT(ROW(A2169)-1,3)+2)&lt;&gt;""),"/* "&amp;INDEX(artwork.xlsx!F:F,QUOTIENT(ROW(A2169)-1,3)+2)&amp;" */","  ")&amp;IF(AND(ISERROR(MATCH("},",B2174:B$5003,0)), ISERROR(MATCH("    ];",$A$5:A2170,0))),"];","")</f>
        <v xml:space="preserve">  /* landscape */</v>
      </c>
      <c r="B2174" t="str">
        <f t="shared" si="70"/>
        <v>},</v>
      </c>
      <c r="C2174" s="18" t="str">
        <f>IF(AND(MOD(ROW(A2169)-1,3)=0, INDEX(artwork.xlsx!J:J,QUOTIENT(ROW(A2169)-1,3)+2)&lt;&gt;""),
     artwork.xlsx!$H$1&amp;": """ &amp;SUBSTITUTE(INDEX(artwork.xlsx!H:H,QUOTIENT(ROW(A2169)-1,3)+2)," ","") &amp;""",  " &amp;
     artwork.xlsx!$J$1&amp; ": """ &amp; INDEX(artwork.xlsx!J:J,QUOTIENT(ROW(A2169)-1,3)+2) &amp;""",  " &amp;
     artwork.xlsx!$L$1&amp; ": """ &amp; SUBSTITUTE(IF(LEFT(INDEX(artwork.xlsx!L:L,QUOTIENT(ROW(A2169)-1,3)+2),4)="http","",artwork.xlsx!$M$1) &amp; INDEX(artwork.xlsx!L:L,QUOTIENT(ROW(A2169)-1,3)+2),artwork.xlsx!$N$1,"") &amp; """,",
 IF(AND(MOD(ROW(A2169)-1,3)=1,INDEX(artwork.xlsx!J:J,QUOTIENT(ROW(A2169)-1,3)+2)&lt;&gt;""),
SUBSTITUTE(    artwork.xlsx!$K$1&amp;": '\\n" &amp;
SUBSTITUTE(SUBSTITUTE(SUBSTITUTE(SUBSTITUTE(SUBSTITUTE(INDEX(artwork.xlsx!K:K,QUOTIENT(ROW(A2169)-1,3)+2),"'","\'"),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IF(MOD(ROW(A2169)-1,3)=2,"","")))</f>
        <v/>
      </c>
    </row>
    <row r="2175" spans="1:3" x14ac:dyDescent="0.25">
      <c r="A2175" t="str">
        <f>IF(AND(MOD(ROW(A2170)-1,3)=0,INDEX(artwork.xlsx!G:G,QUOTIENT(ROW(A2170)-1,3)+2)&lt;&gt;""),"/* "&amp;INDEX(artwork.xlsx!G:G,QUOTIENT(ROW(A2170)-1,3)+2)&amp;" */","  ")&amp;
IF(AND(INDEX(artwork.xlsx!F:F,QUOTIENT(ROW(A2170)-1,3)+2)&lt;&gt;""),"/* "&amp;INDEX(artwork.xlsx!F:F,QUOTIENT(ROW(A2170)-1,3)+2)&amp;" */","  ")&amp;IF(AND(ISERROR(MATCH("},",B2175:B$5003,0)), ISERROR(MATCH("    ];",$A$5:A2171,0))),"];","")</f>
        <v xml:space="preserve">  /* landscape */</v>
      </c>
      <c r="B2175" t="str">
        <f t="shared" si="70"/>
        <v>{</v>
      </c>
      <c r="C2175" s="18" t="str">
        <f>IF(AND(MOD(ROW(A2170)-1,3)=0, INDEX(artwork.xlsx!J:J,QUOTIENT(ROW(A2170)-1,3)+2)&lt;&gt;""),
     artwork.xlsx!$H$1&amp;": """ &amp;SUBSTITUTE(INDEX(artwork.xlsx!H:H,QUOTIENT(ROW(A2170)-1,3)+2)," ","") &amp;""",  " &amp;
     artwork.xlsx!$J$1&amp; ": """ &amp; INDEX(artwork.xlsx!J:J,QUOTIENT(ROW(A2170)-1,3)+2) &amp;""",  " &amp;
     artwork.xlsx!$L$1&amp; ": """ &amp; SUBSTITUTE(IF(LEFT(INDEX(artwork.xlsx!L:L,QUOTIENT(ROW(A2170)-1,3)+2),4)="http","",artwork.xlsx!$M$1) &amp; INDEX(artwork.xlsx!L:L,QUOTIENT(ROW(A2170)-1,3)+2),artwork.xlsx!$N$1,"") &amp; """,",
 IF(AND(MOD(ROW(A2170)-1,3)=1,INDEX(artwork.xlsx!J:J,QUOTIENT(ROW(A2170)-1,3)+2)&lt;&gt;""),
SUBSTITUTE(    artwork.xlsx!$K$1&amp;": '\\n" &amp;
SUBSTITUTE(SUBSTITUTE(SUBSTITUTE(SUBSTITUTE(SUBSTITUTE(INDEX(artwork.xlsx!K:K,QUOTIENT(ROW(A2170)-1,3)+2),"'","\'"),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IF(MOD(ROW(A2170)-1,3)=2,"","")))</f>
        <v>id: "plateaushepherds",  frenchName: "Bergers du Plateau",  artwork: "http://wiki.dominionstrategy.com/images/7/72/Plateau_ShepherdsArt.jpg",</v>
      </c>
    </row>
    <row r="2176" spans="1:3" ht="150" x14ac:dyDescent="0.25">
      <c r="A2176" t="str">
        <f>IF(AND(MOD(ROW(A2171)-1,3)=0,INDEX(artwork.xlsx!G:G,QUOTIENT(ROW(A2171)-1,3)+2)&lt;&gt;""),"/* "&amp;INDEX(artwork.xlsx!G:G,QUOTIENT(ROW(A2171)-1,3)+2)&amp;" */","  ")&amp;
IF(AND(INDEX(artwork.xlsx!F:F,QUOTIENT(ROW(A2171)-1,3)+2)&lt;&gt;""),"/* "&amp;INDEX(artwork.xlsx!F:F,QUOTIENT(ROW(A2171)-1,3)+2)&amp;" */","  ")&amp;IF(AND(ISERROR(MATCH("},",B2176:B$5003,0)), ISERROR(MATCH("    ];",$A$5:A2175,0))),"];","")</f>
        <v xml:space="preserve">  /* landscape */</v>
      </c>
      <c r="B2176" t="str">
        <f t="shared" si="70"/>
        <v/>
      </c>
      <c r="C2176" s="18" t="str">
        <f>IF(AND(MOD(ROW(A2171)-1,3)=0, INDEX(artwork.xlsx!J:J,QUOTIENT(ROW(A2171)-1,3)+2)&lt;&gt;""),
     artwork.xlsx!$H$1&amp;": """ &amp;SUBSTITUTE(INDEX(artwork.xlsx!H:H,QUOTIENT(ROW(A2171)-1,3)+2)," ","") &amp;""",  " &amp;
     artwork.xlsx!$J$1&amp; ": """ &amp; INDEX(artwork.xlsx!J:J,QUOTIENT(ROW(A2171)-1,3)+2) &amp;""",  " &amp;
     artwork.xlsx!$L$1&amp; ": """ &amp; SUBSTITUTE(IF(LEFT(INDEX(artwork.xlsx!L:L,QUOTIENT(ROW(A2171)-1,3)+2),4)="http","",artwork.xlsx!$M$1) &amp; INDEX(artwork.xlsx!L:L,QUOTIENT(ROW(A2171)-1,3)+2),artwork.xlsx!$N$1,"") &amp; """,",
 IF(AND(MOD(ROW(A2171)-1,3)=1,INDEX(artwork.xlsx!J:J,QUOTIENT(ROW(A2171)-1,3)+2)&lt;&gt;""),
SUBSTITUTE(    artwork.xlsx!$K$1&amp;": '\\n" &amp;
SUBSTITUTE(SUBSTITUTE(SUBSTITUTE(SUBSTITUTE(SUBSTITUTE(INDEX(artwork.xlsx!K:K,QUOTIENT(ROW(A2171)-1,3)+2),"'","\'"),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IF(MOD(ROW(A2171)-1,3)=2,"","")))</f>
        <v>text_html: '\
&lt;div class="landscape-text" style="left:-2%; top:-22px;"&gt;&lt;div style="position:relative; top:0px;"&gt;  &lt;div style="line-height:18px;"&gt;  \
&lt;div style="display:inline;"&gt;&lt;div style="display:inline; font-size:17px;"&gt;Pour le décompte, appairez vos &lt;div style="display:inline; font-weight:bold;"&gt;Faveurs&lt;/div&gt; avez les&lt;/div&gt;&lt;/div&gt;&lt;br&gt;  \
&lt;div style="display:inline;"&gt;&lt;div style="display:inline; font-size:17px;"&gt;cartes coûtant      que vous avez, pour        par paire.&lt;/div&gt;&lt;/div&gt;&lt;br&gt;  &lt;/div&gt;&lt;/div&gt;  &lt;div class="card-text-coin-icon" style="transform:scale(0.15); top:58px; display: inline;left:148px;"&gt;  &lt;div class="card-text-coin-text-container" style="display:inline;"&gt;\
&lt;div class="card-text-coin-text" style="color: black; display:inline; top:8px;"&gt;2&lt;/div&gt;&lt;/div&gt;&lt;/div&gt;\
&lt;div class="card-text-vp-icon-container" style="display:inline; transform:scale(0.15); top:58px;left:320px;"&gt;\
&lt;div class="card-text-vp-text-container"&gt;\
&lt;div class="card-text-vp-text" style="top:8px;"&gt;2&lt;/div&gt;&lt;/div&gt;\
&lt;div class="card-text-vp-icon"&gt;&lt;/div&gt;&lt;/div&gt;  &lt;/div&gt;'</v>
      </c>
    </row>
    <row r="2177" spans="1:3" x14ac:dyDescent="0.25">
      <c r="A2177" t="str">
        <f>IF(AND(MOD(ROW(A2172)-1,3)=0,INDEX(artwork.xlsx!G:G,QUOTIENT(ROW(A2172)-1,3)+2)&lt;&gt;""),"/* "&amp;INDEX(artwork.xlsx!G:G,QUOTIENT(ROW(A2172)-1,3)+2)&amp;" */","  ")&amp;
IF(AND(INDEX(artwork.xlsx!F:F,QUOTIENT(ROW(A2172)-1,3)+2)&lt;&gt;""),"/* "&amp;INDEX(artwork.xlsx!F:F,QUOTIENT(ROW(A2172)-1,3)+2)&amp;" */","  ")&amp;IF(AND(ISERROR(MATCH("},",B2177:B$5003,0)), ISERROR(MATCH("    ];",$A$5:A2173,0))),"];","")</f>
        <v xml:space="preserve">  /* landscape */</v>
      </c>
      <c r="B2177" t="str">
        <f t="shared" si="70"/>
        <v>},</v>
      </c>
      <c r="C2177" s="18" t="str">
        <f>IF(AND(MOD(ROW(A2172)-1,3)=0, INDEX(artwork.xlsx!J:J,QUOTIENT(ROW(A2172)-1,3)+2)&lt;&gt;""),
     artwork.xlsx!$H$1&amp;": """ &amp;SUBSTITUTE(INDEX(artwork.xlsx!H:H,QUOTIENT(ROW(A2172)-1,3)+2)," ","") &amp;""",  " &amp;
     artwork.xlsx!$J$1&amp; ": """ &amp; INDEX(artwork.xlsx!J:J,QUOTIENT(ROW(A2172)-1,3)+2) &amp;""",  " &amp;
     artwork.xlsx!$L$1&amp; ": """ &amp; SUBSTITUTE(IF(LEFT(INDEX(artwork.xlsx!L:L,QUOTIENT(ROW(A2172)-1,3)+2),4)="http","",artwork.xlsx!$M$1) &amp; INDEX(artwork.xlsx!L:L,QUOTIENT(ROW(A2172)-1,3)+2),artwork.xlsx!$N$1,"") &amp; """,",
 IF(AND(MOD(ROW(A2172)-1,3)=1,INDEX(artwork.xlsx!J:J,QUOTIENT(ROW(A2172)-1,3)+2)&lt;&gt;""),
SUBSTITUTE(    artwork.xlsx!$K$1&amp;": '\\n" &amp;
SUBSTITUTE(SUBSTITUTE(SUBSTITUTE(SUBSTITUTE(SUBSTITUTE(INDEX(artwork.xlsx!K:K,QUOTIENT(ROW(A2172)-1,3)+2),"'","\'"),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IF(MOD(ROW(A2172)-1,3)=2,"","")))</f>
        <v/>
      </c>
    </row>
    <row r="2178" spans="1:3" x14ac:dyDescent="0.25">
      <c r="A2178" t="str">
        <f>IF(AND(MOD(ROW(A2173)-1,3)=0,INDEX(artwork.xlsx!G:G,QUOTIENT(ROW(A2173)-1,3)+2)&lt;&gt;""),"/* "&amp;INDEX(artwork.xlsx!G:G,QUOTIENT(ROW(A2173)-1,3)+2)&amp;" */","  ")&amp;
IF(AND(INDEX(artwork.xlsx!F:F,QUOTIENT(ROW(A2173)-1,3)+2)&lt;&gt;""),"/* "&amp;INDEX(artwork.xlsx!F:F,QUOTIENT(ROW(A2173)-1,3)+2)&amp;" */","  ")&amp;IF(AND(ISERROR(MATCH("},",B2178:B$5003,0)), ISERROR(MATCH("    ];",$A$5:A2174,0))),"];","")</f>
        <v xml:space="preserve">  /* landscape */</v>
      </c>
      <c r="B2178" t="str">
        <f t="shared" si="70"/>
        <v>{</v>
      </c>
      <c r="C2178" s="18" t="str">
        <f>IF(AND(MOD(ROW(A2173)-1,3)=0, INDEX(artwork.xlsx!J:J,QUOTIENT(ROW(A2173)-1,3)+2)&lt;&gt;""),
     artwork.xlsx!$H$1&amp;": """ &amp;SUBSTITUTE(INDEX(artwork.xlsx!H:H,QUOTIENT(ROW(A2173)-1,3)+2)," ","") &amp;""",  " &amp;
     artwork.xlsx!$J$1&amp; ": """ &amp; INDEX(artwork.xlsx!J:J,QUOTIENT(ROW(A2173)-1,3)+2) &amp;""",  " &amp;
     artwork.xlsx!$L$1&amp; ": """ &amp; SUBSTITUTE(IF(LEFT(INDEX(artwork.xlsx!L:L,QUOTIENT(ROW(A2173)-1,3)+2),4)="http","",artwork.xlsx!$M$1) &amp; INDEX(artwork.xlsx!L:L,QUOTIENT(ROW(A2173)-1,3)+2),artwork.xlsx!$N$1,"") &amp; """,",
 IF(AND(MOD(ROW(A2173)-1,3)=1,INDEX(artwork.xlsx!J:J,QUOTIENT(ROW(A2173)-1,3)+2)&lt;&gt;""),
SUBSTITUTE(    artwork.xlsx!$K$1&amp;": '\\n" &amp;
SUBSTITUTE(SUBSTITUTE(SUBSTITUTE(SUBSTITUTE(SUBSTITUTE(INDEX(artwork.xlsx!K:K,QUOTIENT(ROW(A2173)-1,3)+2),"'","\'"),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IF(MOD(ROW(A2173)-1,3)=2,"","")))</f>
        <v>id: "trapperslodge",  frenchName: "Cabane de Trappeurs",  artwork: "http://wiki.dominionstrategy.com/images/9/9d/Trappers%27_LodgeArt.jpg",</v>
      </c>
    </row>
    <row r="2179" spans="1:3" ht="75" x14ac:dyDescent="0.25">
      <c r="A2179" t="str">
        <f>IF(AND(MOD(ROW(A2174)-1,3)=0,INDEX(artwork.xlsx!G:G,QUOTIENT(ROW(A2174)-1,3)+2)&lt;&gt;""),"/* "&amp;INDEX(artwork.xlsx!G:G,QUOTIENT(ROW(A2174)-1,3)+2)&amp;" */","  ")&amp;
IF(AND(INDEX(artwork.xlsx!F:F,QUOTIENT(ROW(A2174)-1,3)+2)&lt;&gt;""),"/* "&amp;INDEX(artwork.xlsx!F:F,QUOTIENT(ROW(A2174)-1,3)+2)&amp;" */","  ")&amp;IF(AND(ISERROR(MATCH("},",B2179:B$5003,0)), ISERROR(MATCH("    ];",$A$5:A2178,0))),"];","")</f>
        <v xml:space="preserve">  /* landscape */</v>
      </c>
      <c r="B2179" t="str">
        <f t="shared" si="70"/>
        <v/>
      </c>
      <c r="C2179" s="18" t="str">
        <f>IF(AND(MOD(ROW(A2174)-1,3)=0, INDEX(artwork.xlsx!J:J,QUOTIENT(ROW(A2174)-1,3)+2)&lt;&gt;""),
     artwork.xlsx!$H$1&amp;": """ &amp;SUBSTITUTE(INDEX(artwork.xlsx!H:H,QUOTIENT(ROW(A2174)-1,3)+2)," ","") &amp;""",  " &amp;
     artwork.xlsx!$J$1&amp; ": """ &amp; INDEX(artwork.xlsx!J:J,QUOTIENT(ROW(A2174)-1,3)+2) &amp;""",  " &amp;
     artwork.xlsx!$L$1&amp; ": """ &amp; SUBSTITUTE(IF(LEFT(INDEX(artwork.xlsx!L:L,QUOTIENT(ROW(A2174)-1,3)+2),4)="http","",artwork.xlsx!$M$1) &amp; INDEX(artwork.xlsx!L:L,QUOTIENT(ROW(A2174)-1,3)+2),artwork.xlsx!$N$1,"") &amp; """,",
 IF(AND(MOD(ROW(A2174)-1,3)=1,INDEX(artwork.xlsx!J:J,QUOTIENT(ROW(A2174)-1,3)+2)&lt;&gt;""),
SUBSTITUTE(    artwork.xlsx!$K$1&amp;": '\\n" &amp;
SUBSTITUTE(SUBSTITUTE(SUBSTITUTE(SUBSTITUTE(SUBSTITUTE(INDEX(artwork.xlsx!K:K,QUOTIENT(ROW(A2174)-1,3)+2),"'","\'"),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IF(MOD(ROW(A2174)-1,3)=2,"","")))</f>
        <v>text_html: '\
&lt;div class="landscape-text" style="left:-2%; top:-22px;"&gt;&lt;div style="position:relative; top:0px;"&gt;  &lt;div style="line-height:18px;"&gt;  \
&lt;div style="display:inline;"&gt;&lt;div style="display:inline; font-size:17px;"&gt;Quand vous recevez une carte, vous pouvez dépenser&lt;/div&gt;&lt;/div&gt;&lt;br&gt;  \
&lt;div style="display:inline;"&gt;&lt;div style="display:inline; font-size:17px;"&gt;une &lt;div style="display:inline; font-weight:bold;"&gt;Faveur&lt;/div&gt; pour la placer sur votre pioche.&lt;/div&gt;&lt;/div&gt;&lt;br&gt;  &lt;/div&gt;&lt;/div&gt;  &lt;/div&gt;'</v>
      </c>
    </row>
    <row r="2180" spans="1:3" x14ac:dyDescent="0.25">
      <c r="A2180" t="str">
        <f>IF(AND(MOD(ROW(A2175)-1,3)=0,INDEX(artwork.xlsx!G:G,QUOTIENT(ROW(A2175)-1,3)+2)&lt;&gt;""),"/* "&amp;INDEX(artwork.xlsx!G:G,QUOTIENT(ROW(A2175)-1,3)+2)&amp;" */","  ")&amp;
IF(AND(INDEX(artwork.xlsx!F:F,QUOTIENT(ROW(A2175)-1,3)+2)&lt;&gt;""),"/* "&amp;INDEX(artwork.xlsx!F:F,QUOTIENT(ROW(A2175)-1,3)+2)&amp;" */","  ")&amp;IF(AND(ISERROR(MATCH("},",B2180:B$5003,0)), ISERROR(MATCH("    ];",$A$5:A2176,0))),"];","")</f>
        <v xml:space="preserve">  /* landscape */</v>
      </c>
      <c r="B2180" t="str">
        <f t="shared" si="70"/>
        <v>},</v>
      </c>
      <c r="C2180" s="18" t="str">
        <f>IF(AND(MOD(ROW(A2175)-1,3)=0, INDEX(artwork.xlsx!J:J,QUOTIENT(ROW(A2175)-1,3)+2)&lt;&gt;""),
     artwork.xlsx!$H$1&amp;": """ &amp;SUBSTITUTE(INDEX(artwork.xlsx!H:H,QUOTIENT(ROW(A2175)-1,3)+2)," ","") &amp;""",  " &amp;
     artwork.xlsx!$J$1&amp; ": """ &amp; INDEX(artwork.xlsx!J:J,QUOTIENT(ROW(A2175)-1,3)+2) &amp;""",  " &amp;
     artwork.xlsx!$L$1&amp; ": """ &amp; SUBSTITUTE(IF(LEFT(INDEX(artwork.xlsx!L:L,QUOTIENT(ROW(A2175)-1,3)+2),4)="http","",artwork.xlsx!$M$1) &amp; INDEX(artwork.xlsx!L:L,QUOTIENT(ROW(A2175)-1,3)+2),artwork.xlsx!$N$1,"") &amp; """,",
 IF(AND(MOD(ROW(A2175)-1,3)=1,INDEX(artwork.xlsx!J:J,QUOTIENT(ROW(A2175)-1,3)+2)&lt;&gt;""),
SUBSTITUTE(    artwork.xlsx!$K$1&amp;": '\\n" &amp;
SUBSTITUTE(SUBSTITUTE(SUBSTITUTE(SUBSTITUTE(SUBSTITUTE(INDEX(artwork.xlsx!K:K,QUOTIENT(ROW(A2175)-1,3)+2),"'","\'"),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IF(MOD(ROW(A2175)-1,3)=2,"","")))</f>
        <v/>
      </c>
    </row>
    <row r="2181" spans="1:3" x14ac:dyDescent="0.25">
      <c r="A2181" t="str">
        <f>IF(AND(MOD(ROW(A2176)-1,3)=0,INDEX(artwork.xlsx!G:G,QUOTIENT(ROW(A2176)-1,3)+2)&lt;&gt;""),"/* "&amp;INDEX(artwork.xlsx!G:G,QUOTIENT(ROW(A2176)-1,3)+2)&amp;" */","  ")&amp;
IF(AND(INDEX(artwork.xlsx!F:F,QUOTIENT(ROW(A2176)-1,3)+2)&lt;&gt;""),"/* "&amp;INDEX(artwork.xlsx!F:F,QUOTIENT(ROW(A2176)-1,3)+2)&amp;" */","  ")&amp;IF(AND(ISERROR(MATCH("},",B2181:B$5003,0)), ISERROR(MATCH("    ];",$A$5:A2177,0))),"];","")</f>
        <v xml:space="preserve">  /* landscape */</v>
      </c>
      <c r="B2181" t="str">
        <f t="shared" si="70"/>
        <v>{</v>
      </c>
      <c r="C2181" s="18" t="str">
        <f>IF(AND(MOD(ROW(A2176)-1,3)=0, INDEX(artwork.xlsx!J:J,QUOTIENT(ROW(A2176)-1,3)+2)&lt;&gt;""),
     artwork.xlsx!$H$1&amp;": """ &amp;SUBSTITUTE(INDEX(artwork.xlsx!H:H,QUOTIENT(ROW(A2176)-1,3)+2)," ","") &amp;""",  " &amp;
     artwork.xlsx!$J$1&amp; ": """ &amp; INDEX(artwork.xlsx!J:J,QUOTIENT(ROW(A2176)-1,3)+2) &amp;""",  " &amp;
     artwork.xlsx!$L$1&amp; ": """ &amp; SUBSTITUTE(IF(LEFT(INDEX(artwork.xlsx!L:L,QUOTIENT(ROW(A2176)-1,3)+2),4)="http","",artwork.xlsx!$M$1) &amp; INDEX(artwork.xlsx!L:L,QUOTIENT(ROW(A2176)-1,3)+2),artwork.xlsx!$N$1,"") &amp; """,",
 IF(AND(MOD(ROW(A2176)-1,3)=1,INDEX(artwork.xlsx!J:J,QUOTIENT(ROW(A2176)-1,3)+2)&lt;&gt;""),
SUBSTITUTE(    artwork.xlsx!$K$1&amp;": '\\n" &amp;
SUBSTITUTE(SUBSTITUTE(SUBSTITUTE(SUBSTITUTE(SUBSTITUTE(INDEX(artwork.xlsx!K:K,QUOTIENT(ROW(A2176)-1,3)+2),"'","\'"),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IF(MOD(ROW(A2176)-1,3)=2,"","")))</f>
        <v>id: "woodworkersguild",  frenchName: "Guilde des Menuisiers",  artwork: "http://wiki.dominionstrategy.com/images/2/23/Woodworkers%27_GuildArt.jpg",</v>
      </c>
    </row>
    <row r="2182" spans="1:3" ht="75" x14ac:dyDescent="0.25">
      <c r="A2182" t="str">
        <f>IF(AND(MOD(ROW(A2177)-1,3)=0,INDEX(artwork.xlsx!G:G,QUOTIENT(ROW(A2177)-1,3)+2)&lt;&gt;""),"/* "&amp;INDEX(artwork.xlsx!G:G,QUOTIENT(ROW(A2177)-1,3)+2)&amp;" */","  ")&amp;
IF(AND(INDEX(artwork.xlsx!F:F,QUOTIENT(ROW(A2177)-1,3)+2)&lt;&gt;""),"/* "&amp;INDEX(artwork.xlsx!F:F,QUOTIENT(ROW(A2177)-1,3)+2)&amp;" */","  ")&amp;IF(AND(ISERROR(MATCH("},",B2182:B$5003,0)), ISERROR(MATCH("    ];",$A$5:A2181,0))),"];","")</f>
        <v xml:space="preserve">  /* landscape */</v>
      </c>
      <c r="B2182" t="str">
        <f t="shared" si="70"/>
        <v/>
      </c>
      <c r="C2182" s="18" t="str">
        <f>IF(AND(MOD(ROW(A2177)-1,3)=0, INDEX(artwork.xlsx!J:J,QUOTIENT(ROW(A2177)-1,3)+2)&lt;&gt;""),
     artwork.xlsx!$H$1&amp;": """ &amp;SUBSTITUTE(INDEX(artwork.xlsx!H:H,QUOTIENT(ROW(A2177)-1,3)+2)," ","") &amp;""",  " &amp;
     artwork.xlsx!$J$1&amp; ": """ &amp; INDEX(artwork.xlsx!J:J,QUOTIENT(ROW(A2177)-1,3)+2) &amp;""",  " &amp;
     artwork.xlsx!$L$1&amp; ": """ &amp; SUBSTITUTE(IF(LEFT(INDEX(artwork.xlsx!L:L,QUOTIENT(ROW(A2177)-1,3)+2),4)="http","",artwork.xlsx!$M$1) &amp; INDEX(artwork.xlsx!L:L,QUOTIENT(ROW(A2177)-1,3)+2),artwork.xlsx!$N$1,"") &amp; """,",
 IF(AND(MOD(ROW(A2177)-1,3)=1,INDEX(artwork.xlsx!J:J,QUOTIENT(ROW(A2177)-1,3)+2)&lt;&gt;""),
SUBSTITUTE(    artwork.xlsx!$K$1&amp;": '\\n" &amp;
SUBSTITUTE(SUBSTITUTE(SUBSTITUTE(SUBSTITUTE(SUBSTITUTE(INDEX(artwork.xlsx!K:K,QUOTIENT(ROW(A2177)-1,3)+2),"'","\'"),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IF(MOD(ROW(A2177)-1,3)=2,"","")))</f>
        <v>text_html: '\
&lt;div class="landscape-text" style="left:-2%; top:-22px;"&gt;&lt;div style="position:relative; top:-05px;"&gt;  &lt;div style="line-height:16px;"&gt;  \
&lt;div style="display:inline;"&gt;&lt;div style="display:inline; font-size:17px;"&gt;Au début de votre phase Achat, vous pouvez dépenser&lt;/div&gt;&lt;/div&gt;&lt;br&gt;  \
&lt;div style="display:inline;"&gt;&lt;div style="display:inline; font-size:17px;"&gt;une &lt;div style="display:inline; font-weight:bold;"&gt;Faveur&lt;/div&gt; pour écarter une carte Action de votre main.&lt;/div&gt;&lt;/div&gt;&lt;br&gt;  \
&lt;div style="display:inline;"&gt;&lt;div style="display:inline; font-size:17px;"&gt;Dans ce cas, recevez une carte Action.&lt;/div&gt;&lt;/div&gt;&lt;br&gt;  &lt;/div&gt;&lt;/div&gt;  &lt;/div&gt;'</v>
      </c>
    </row>
    <row r="2183" spans="1:3" x14ac:dyDescent="0.25">
      <c r="A2183" t="str">
        <f>IF(AND(MOD(ROW(A2178)-1,3)=0,INDEX(artwork.xlsx!G:G,QUOTIENT(ROW(A2178)-1,3)+2)&lt;&gt;""),"/* "&amp;INDEX(artwork.xlsx!G:G,QUOTIENT(ROW(A2178)-1,3)+2)&amp;" */","  ")&amp;
IF(AND(INDEX(artwork.xlsx!F:F,QUOTIENT(ROW(A2178)-1,3)+2)&lt;&gt;""),"/* "&amp;INDEX(artwork.xlsx!F:F,QUOTIENT(ROW(A2178)-1,3)+2)&amp;" */","  ")&amp;IF(AND(ISERROR(MATCH("},",B2183:B$5003,0)), ISERROR(MATCH("    ];",$A$5:A2179,0))),"];","")</f>
        <v xml:space="preserve">  /* landscape */</v>
      </c>
      <c r="B2183" t="str">
        <f t="shared" si="70"/>
        <v>},</v>
      </c>
      <c r="C2183" s="18" t="str">
        <f>IF(AND(MOD(ROW(A2178)-1,3)=0, INDEX(artwork.xlsx!J:J,QUOTIENT(ROW(A2178)-1,3)+2)&lt;&gt;""),
     artwork.xlsx!$H$1&amp;": """ &amp;SUBSTITUTE(INDEX(artwork.xlsx!H:H,QUOTIENT(ROW(A2178)-1,3)+2)," ","") &amp;""",  " &amp;
     artwork.xlsx!$J$1&amp; ": """ &amp; INDEX(artwork.xlsx!J:J,QUOTIENT(ROW(A2178)-1,3)+2) &amp;""",  " &amp;
     artwork.xlsx!$L$1&amp; ": """ &amp; SUBSTITUTE(IF(LEFT(INDEX(artwork.xlsx!L:L,QUOTIENT(ROW(A2178)-1,3)+2),4)="http","",artwork.xlsx!$M$1) &amp; INDEX(artwork.xlsx!L:L,QUOTIENT(ROW(A2178)-1,3)+2),artwork.xlsx!$N$1,"") &amp; """,",
 IF(AND(MOD(ROW(A2178)-1,3)=1,INDEX(artwork.xlsx!J:J,QUOTIENT(ROW(A2178)-1,3)+2)&lt;&gt;""),
SUBSTITUTE(    artwork.xlsx!$K$1&amp;": '\\n" &amp;
SUBSTITUTE(SUBSTITUTE(SUBSTITUTE(SUBSTITUTE(SUBSTITUTE(INDEX(artwork.xlsx!K:K,QUOTIENT(ROW(A2178)-1,3)+2),"'","\'"),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IF(MOD(ROW(A2178)-1,3)=2,"","")))</f>
        <v/>
      </c>
    </row>
    <row r="2184" spans="1:3" x14ac:dyDescent="0.25">
      <c r="A2184" t="str">
        <f>IF(AND(MOD(ROW(A2179)-1,3)=0,INDEX(artwork.xlsx!G:G,QUOTIENT(ROW(A2179)-1,3)+2)&lt;&gt;""),"/* "&amp;INDEX(artwork.xlsx!G:G,QUOTIENT(ROW(A2179)-1,3)+2)&amp;" */","  ")&amp;
IF(AND(INDEX(artwork.xlsx!F:F,QUOTIENT(ROW(A2179)-1,3)+2)&lt;&gt;""),"/* "&amp;INDEX(artwork.xlsx!F:F,QUOTIENT(ROW(A2179)-1,3)+2)&amp;" */","  ")&amp;IF(AND(ISERROR(MATCH("},",B2184:B$5003,0)), ISERROR(MATCH("    ];",$A$5:A2180,0))),"];","")</f>
        <v>/* Plunder *//* t */</v>
      </c>
      <c r="B2184" t="str">
        <f t="shared" si="70"/>
        <v>{</v>
      </c>
      <c r="C2184" s="18" t="str">
        <f>IF(AND(MOD(ROW(A2179)-1,3)=0, INDEX(artwork.xlsx!J:J,QUOTIENT(ROW(A2179)-1,3)+2)&lt;&gt;""),
     artwork.xlsx!$H$1&amp;": """ &amp;SUBSTITUTE(INDEX(artwork.xlsx!H:H,QUOTIENT(ROW(A2179)-1,3)+2)," ","") &amp;""",  " &amp;
     artwork.xlsx!$J$1&amp; ": """ &amp; INDEX(artwork.xlsx!J:J,QUOTIENT(ROW(A2179)-1,3)+2) &amp;""",  " &amp;
     artwork.xlsx!$L$1&amp; ": """ &amp; SUBSTITUTE(IF(LEFT(INDEX(artwork.xlsx!L:L,QUOTIENT(ROW(A2179)-1,3)+2),4)="http","",artwork.xlsx!$M$1) &amp; INDEX(artwork.xlsx!L:L,QUOTIENT(ROW(A2179)-1,3)+2),artwork.xlsx!$N$1,"") &amp; """,",
 IF(AND(MOD(ROW(A2179)-1,3)=1,INDEX(artwork.xlsx!J:J,QUOTIENT(ROW(A2179)-1,3)+2)&lt;&gt;""),
SUBSTITUTE(    artwork.xlsx!$K$1&amp;": '\\n" &amp;
SUBSTITUTE(SUBSTITUTE(SUBSTITUTE(SUBSTITUTE(SUBSTITUTE(INDEX(artwork.xlsx!K:K,QUOTIENT(ROW(A2179)-1,3)+2),"'","\'"),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IF(MOD(ROW(A2179)-1,3)=2,"","")))</f>
        <v>id: "abundance",  frenchName: "Abondance",  artwork: "http://wiki.dominionstrategy.com/images/8/8f/AbundanceArt.jpg",</v>
      </c>
    </row>
    <row r="2185" spans="1:3" ht="30" x14ac:dyDescent="0.25">
      <c r="A2185" t="str">
        <f>IF(AND(MOD(ROW(A2180)-1,3)=0,INDEX(artwork.xlsx!G:G,QUOTIENT(ROW(A2180)-1,3)+2)&lt;&gt;""),"/* "&amp;INDEX(artwork.xlsx!G:G,QUOTIENT(ROW(A2180)-1,3)+2)&amp;" */","  ")&amp;
IF(AND(INDEX(artwork.xlsx!F:F,QUOTIENT(ROW(A2180)-1,3)+2)&lt;&gt;""),"/* "&amp;INDEX(artwork.xlsx!F:F,QUOTIENT(ROW(A2180)-1,3)+2)&amp;" */","  ")&amp;IF(AND(ISERROR(MATCH("},",B2185:B$5003,0)), ISERROR(MATCH("    ];",$A$5:A2184,0))),"];","")</f>
        <v xml:space="preserve">  /* t */</v>
      </c>
      <c r="B2185" t="str">
        <f t="shared" si="70"/>
        <v/>
      </c>
      <c r="C2185" s="18" t="str">
        <f>IF(AND(MOD(ROW(A2180)-1,3)=0, INDEX(artwork.xlsx!J:J,QUOTIENT(ROW(A2180)-1,3)+2)&lt;&gt;""),
     artwork.xlsx!$H$1&amp;": """ &amp;SUBSTITUTE(INDEX(artwork.xlsx!H:H,QUOTIENT(ROW(A2180)-1,3)+2)," ","") &amp;""",  " &amp;
     artwork.xlsx!$J$1&amp; ": """ &amp; INDEX(artwork.xlsx!J:J,QUOTIENT(ROW(A2180)-1,3)+2) &amp;""",  " &amp;
     artwork.xlsx!$L$1&amp; ": """ &amp; SUBSTITUTE(IF(LEFT(INDEX(artwork.xlsx!L:L,QUOTIENT(ROW(A2180)-1,3)+2),4)="http","",artwork.xlsx!$M$1) &amp; INDEX(artwork.xlsx!L:L,QUOTIENT(ROW(A2180)-1,3)+2),artwork.xlsx!$N$1,"") &amp; """,",
 IF(AND(MOD(ROW(A2180)-1,3)=1,INDEX(artwork.xlsx!J:J,QUOTIENT(ROW(A2180)-1,3)+2)&lt;&gt;""),
SUBSTITUTE(    artwork.xlsx!$K$1&amp;": '\\n" &amp;
SUBSTITUTE(SUBSTITUTE(SUBSTITUTE(SUBSTITUTE(SUBSTITUTE(INDEX(artwork.xlsx!K:K,QUOTIENT(ROW(A2180)-1,3)+2),"'","\'"),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IF(MOD(ROW(A2180)-1,3)=2,"","")))</f>
        <v>text_html: '\
'</v>
      </c>
    </row>
    <row r="2186" spans="1:3" x14ac:dyDescent="0.25">
      <c r="A2186" t="str">
        <f>IF(AND(MOD(ROW(A2181)-1,3)=0,INDEX(artwork.xlsx!G:G,QUOTIENT(ROW(A2181)-1,3)+2)&lt;&gt;""),"/* "&amp;INDEX(artwork.xlsx!G:G,QUOTIENT(ROW(A2181)-1,3)+2)&amp;" */","  ")&amp;
IF(AND(INDEX(artwork.xlsx!F:F,QUOTIENT(ROW(A2181)-1,3)+2)&lt;&gt;""),"/* "&amp;INDEX(artwork.xlsx!F:F,QUOTIENT(ROW(A2181)-1,3)+2)&amp;" */","  ")&amp;IF(AND(ISERROR(MATCH("},",B2186:B$5003,0)), ISERROR(MATCH("    ];",$A$5:A2182,0))),"];","")</f>
        <v xml:space="preserve">  /* t */</v>
      </c>
      <c r="B2186" t="str">
        <f t="shared" si="70"/>
        <v>},</v>
      </c>
      <c r="C2186" s="18" t="str">
        <f>IF(AND(MOD(ROW(A2181)-1,3)=0, INDEX(artwork.xlsx!J:J,QUOTIENT(ROW(A2181)-1,3)+2)&lt;&gt;""),
     artwork.xlsx!$H$1&amp;": """ &amp;SUBSTITUTE(INDEX(artwork.xlsx!H:H,QUOTIENT(ROW(A2181)-1,3)+2)," ","") &amp;""",  " &amp;
     artwork.xlsx!$J$1&amp; ": """ &amp; INDEX(artwork.xlsx!J:J,QUOTIENT(ROW(A2181)-1,3)+2) &amp;""",  " &amp;
     artwork.xlsx!$L$1&amp; ": """ &amp; SUBSTITUTE(IF(LEFT(INDEX(artwork.xlsx!L:L,QUOTIENT(ROW(A2181)-1,3)+2),4)="http","",artwork.xlsx!$M$1) &amp; INDEX(artwork.xlsx!L:L,QUOTIENT(ROW(A2181)-1,3)+2),artwork.xlsx!$N$1,"") &amp; """,",
 IF(AND(MOD(ROW(A2181)-1,3)=1,INDEX(artwork.xlsx!J:J,QUOTIENT(ROW(A2181)-1,3)+2)&lt;&gt;""),
SUBSTITUTE(    artwork.xlsx!$K$1&amp;": '\\n" &amp;
SUBSTITUTE(SUBSTITUTE(SUBSTITUTE(SUBSTITUTE(SUBSTITUTE(INDEX(artwork.xlsx!K:K,QUOTIENT(ROW(A2181)-1,3)+2),"'","\'"),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IF(MOD(ROW(A2181)-1,3)=2,"","")))</f>
        <v/>
      </c>
    </row>
    <row r="2187" spans="1:3" x14ac:dyDescent="0.25">
      <c r="A2187" t="str">
        <f>IF(AND(MOD(ROW(A2182)-1,3)=0,INDEX(artwork.xlsx!G:G,QUOTIENT(ROW(A2182)-1,3)+2)&lt;&gt;""),"/* "&amp;INDEX(artwork.xlsx!G:G,QUOTIENT(ROW(A2182)-1,3)+2)&amp;" */","  ")&amp;
IF(AND(INDEX(artwork.xlsx!F:F,QUOTIENT(ROW(A2182)-1,3)+2)&lt;&gt;""),"/* "&amp;INDEX(artwork.xlsx!F:F,QUOTIENT(ROW(A2182)-1,3)+2)&amp;" */","  ")&amp;IF(AND(ISERROR(MATCH("},",B2187:B$5003,0)), ISERROR(MATCH("    ];",$A$5:A2183,0))),"];","")</f>
        <v xml:space="preserve">  /* t */</v>
      </c>
      <c r="B2187" t="str">
        <f t="shared" si="70"/>
        <v>{</v>
      </c>
      <c r="C2187" s="18" t="str">
        <f>IF(AND(MOD(ROW(A2182)-1,3)=0, INDEX(artwork.xlsx!J:J,QUOTIENT(ROW(A2182)-1,3)+2)&lt;&gt;""),
     artwork.xlsx!$H$1&amp;": """ &amp;SUBSTITUTE(INDEX(artwork.xlsx!H:H,QUOTIENT(ROW(A2182)-1,3)+2)," ","") &amp;""",  " &amp;
     artwork.xlsx!$J$1&amp; ": """ &amp; INDEX(artwork.xlsx!J:J,QUOTIENT(ROW(A2182)-1,3)+2) &amp;""",  " &amp;
     artwork.xlsx!$L$1&amp; ": """ &amp; SUBSTITUTE(IF(LEFT(INDEX(artwork.xlsx!L:L,QUOTIENT(ROW(A2182)-1,3)+2),4)="http","",artwork.xlsx!$M$1) &amp; INDEX(artwork.xlsx!L:L,QUOTIENT(ROW(A2182)-1,3)+2),artwork.xlsx!$N$1,"") &amp; """,",
 IF(AND(MOD(ROW(A2182)-1,3)=1,INDEX(artwork.xlsx!J:J,QUOTIENT(ROW(A2182)-1,3)+2)&lt;&gt;""),
SUBSTITUTE(    artwork.xlsx!$K$1&amp;": '\\n" &amp;
SUBSTITUTE(SUBSTITUTE(SUBSTITUTE(SUBSTITUTE(SUBSTITUTE(INDEX(artwork.xlsx!K:K,QUOTIENT(ROW(A2182)-1,3)+2),"'","\'"),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IF(MOD(ROW(A2182)-1,3)=2,"","")))</f>
        <v>id: "buriedtreasure",  frenchName: "Trésor enfoui",  artwork: "http://wiki.dominionstrategy.com/images/2/28/Buried_TreasureArt.jpg",</v>
      </c>
    </row>
    <row r="2188" spans="1:3" ht="30" x14ac:dyDescent="0.25">
      <c r="A2188" t="str">
        <f>IF(AND(MOD(ROW(A2183)-1,3)=0,INDEX(artwork.xlsx!G:G,QUOTIENT(ROW(A2183)-1,3)+2)&lt;&gt;""),"/* "&amp;INDEX(artwork.xlsx!G:G,QUOTIENT(ROW(A2183)-1,3)+2)&amp;" */","  ")&amp;
IF(AND(INDEX(artwork.xlsx!F:F,QUOTIENT(ROW(A2183)-1,3)+2)&lt;&gt;""),"/* "&amp;INDEX(artwork.xlsx!F:F,QUOTIENT(ROW(A2183)-1,3)+2)&amp;" */","  ")&amp;IF(AND(ISERROR(MATCH("},",B2188:B$5003,0)), ISERROR(MATCH("    ];",$A$5:A2187,0))),"];","")</f>
        <v xml:space="preserve">  /* t */</v>
      </c>
      <c r="B2188" t="str">
        <f t="shared" si="70"/>
        <v/>
      </c>
      <c r="C2188" s="18" t="str">
        <f>IF(AND(MOD(ROW(A2183)-1,3)=0, INDEX(artwork.xlsx!J:J,QUOTIENT(ROW(A2183)-1,3)+2)&lt;&gt;""),
     artwork.xlsx!$H$1&amp;": """ &amp;SUBSTITUTE(INDEX(artwork.xlsx!H:H,QUOTIENT(ROW(A2183)-1,3)+2)," ","") &amp;""",  " &amp;
     artwork.xlsx!$J$1&amp; ": """ &amp; INDEX(artwork.xlsx!J:J,QUOTIENT(ROW(A2183)-1,3)+2) &amp;""",  " &amp;
     artwork.xlsx!$L$1&amp; ": """ &amp; SUBSTITUTE(IF(LEFT(INDEX(artwork.xlsx!L:L,QUOTIENT(ROW(A2183)-1,3)+2),4)="http","",artwork.xlsx!$M$1) &amp; INDEX(artwork.xlsx!L:L,QUOTIENT(ROW(A2183)-1,3)+2),artwork.xlsx!$N$1,"") &amp; """,",
 IF(AND(MOD(ROW(A2183)-1,3)=1,INDEX(artwork.xlsx!J:J,QUOTIENT(ROW(A2183)-1,3)+2)&lt;&gt;""),
SUBSTITUTE(    artwork.xlsx!$K$1&amp;": '\\n" &amp;
SUBSTITUTE(SUBSTITUTE(SUBSTITUTE(SUBSTITUTE(SUBSTITUTE(INDEX(artwork.xlsx!K:K,QUOTIENT(ROW(A2183)-1,3)+2),"'","\'"),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IF(MOD(ROW(A2183)-1,3)=2,"","")))</f>
        <v>text_html: '\
'</v>
      </c>
    </row>
    <row r="2189" spans="1:3" x14ac:dyDescent="0.25">
      <c r="A2189" t="str">
        <f>IF(AND(MOD(ROW(A2184)-1,3)=0,INDEX(artwork.xlsx!G:G,QUOTIENT(ROW(A2184)-1,3)+2)&lt;&gt;""),"/* "&amp;INDEX(artwork.xlsx!G:G,QUOTIENT(ROW(A2184)-1,3)+2)&amp;" */","  ")&amp;
IF(AND(INDEX(artwork.xlsx!F:F,QUOTIENT(ROW(A2184)-1,3)+2)&lt;&gt;""),"/* "&amp;INDEX(artwork.xlsx!F:F,QUOTIENT(ROW(A2184)-1,3)+2)&amp;" */","  ")&amp;IF(AND(ISERROR(MATCH("},",B2189:B$5003,0)), ISERROR(MATCH("    ];",$A$5:A2185,0))),"];","")</f>
        <v xml:space="preserve">  /* t */</v>
      </c>
      <c r="B2189" t="str">
        <f t="shared" si="70"/>
        <v>},</v>
      </c>
      <c r="C2189" s="18" t="str">
        <f>IF(AND(MOD(ROW(A2184)-1,3)=0, INDEX(artwork.xlsx!J:J,QUOTIENT(ROW(A2184)-1,3)+2)&lt;&gt;""),
     artwork.xlsx!$H$1&amp;": """ &amp;SUBSTITUTE(INDEX(artwork.xlsx!H:H,QUOTIENT(ROW(A2184)-1,3)+2)," ","") &amp;""",  " &amp;
     artwork.xlsx!$J$1&amp; ": """ &amp; INDEX(artwork.xlsx!J:J,QUOTIENT(ROW(A2184)-1,3)+2) &amp;""",  " &amp;
     artwork.xlsx!$L$1&amp; ": """ &amp; SUBSTITUTE(IF(LEFT(INDEX(artwork.xlsx!L:L,QUOTIENT(ROW(A2184)-1,3)+2),4)="http","",artwork.xlsx!$M$1) &amp; INDEX(artwork.xlsx!L:L,QUOTIENT(ROW(A2184)-1,3)+2),artwork.xlsx!$N$1,"") &amp; """,",
 IF(AND(MOD(ROW(A2184)-1,3)=1,INDEX(artwork.xlsx!J:J,QUOTIENT(ROW(A2184)-1,3)+2)&lt;&gt;""),
SUBSTITUTE(    artwork.xlsx!$K$1&amp;": '\\n" &amp;
SUBSTITUTE(SUBSTITUTE(SUBSTITUTE(SUBSTITUTE(SUBSTITUTE(INDEX(artwork.xlsx!K:K,QUOTIENT(ROW(A2184)-1,3)+2),"'","\'"),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IF(MOD(ROW(A2184)-1,3)=2,"","")))</f>
        <v/>
      </c>
    </row>
    <row r="2190" spans="1:3" x14ac:dyDescent="0.25">
      <c r="A2190" t="str">
        <f>IF(AND(MOD(ROW(A2185)-1,3)=0,INDEX(artwork.xlsx!G:G,QUOTIENT(ROW(A2185)-1,3)+2)&lt;&gt;""),"/* "&amp;INDEX(artwork.xlsx!G:G,QUOTIENT(ROW(A2185)-1,3)+2)&amp;" */","  ")&amp;
IF(AND(INDEX(artwork.xlsx!F:F,QUOTIENT(ROW(A2185)-1,3)+2)&lt;&gt;""),"/* "&amp;INDEX(artwork.xlsx!F:F,QUOTIENT(ROW(A2185)-1,3)+2)&amp;" */","  ")&amp;IF(AND(ISERROR(MATCH("},",B2190:B$5003,0)), ISERROR(MATCH("    ];",$A$5:A2186,0))),"];","")</f>
        <v xml:space="preserve">    </v>
      </c>
      <c r="B2190" t="str">
        <f t="shared" si="70"/>
        <v>{</v>
      </c>
      <c r="C2190" s="18" t="str">
        <f>IF(AND(MOD(ROW(A2185)-1,3)=0, INDEX(artwork.xlsx!J:J,QUOTIENT(ROW(A2185)-1,3)+2)&lt;&gt;""),
     artwork.xlsx!$H$1&amp;": """ &amp;SUBSTITUTE(INDEX(artwork.xlsx!H:H,QUOTIENT(ROW(A2185)-1,3)+2)," ","") &amp;""",  " &amp;
     artwork.xlsx!$J$1&amp; ": """ &amp; INDEX(artwork.xlsx!J:J,QUOTIENT(ROW(A2185)-1,3)+2) &amp;""",  " &amp;
     artwork.xlsx!$L$1&amp; ": """ &amp; SUBSTITUTE(IF(LEFT(INDEX(artwork.xlsx!L:L,QUOTIENT(ROW(A2185)-1,3)+2),4)="http","",artwork.xlsx!$M$1) &amp; INDEX(artwork.xlsx!L:L,QUOTIENT(ROW(A2185)-1,3)+2),artwork.xlsx!$N$1,"") &amp; """,",
 IF(AND(MOD(ROW(A2185)-1,3)=1,INDEX(artwork.xlsx!J:J,QUOTIENT(ROW(A2185)-1,3)+2)&lt;&gt;""),
SUBSTITUTE(    artwork.xlsx!$K$1&amp;": '\\n" &amp;
SUBSTITUTE(SUBSTITUTE(SUBSTITUTE(SUBSTITUTE(SUBSTITUTE(INDEX(artwork.xlsx!K:K,QUOTIENT(ROW(A2185)-1,3)+2),"'","\'"),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IF(MOD(ROW(A2185)-1,3)=2,"","")))</f>
        <v>id: "cabinboy",  frenchName: "Mousse",  artwork: "http://wiki.dominionstrategy.com/images/f/fb/Cabin_BoyArt.jpg",</v>
      </c>
    </row>
    <row r="2191" spans="1:3" ht="30" x14ac:dyDescent="0.25">
      <c r="A2191" t="str">
        <f>IF(AND(MOD(ROW(A2186)-1,3)=0,INDEX(artwork.xlsx!G:G,QUOTIENT(ROW(A2186)-1,3)+2)&lt;&gt;""),"/* "&amp;INDEX(artwork.xlsx!G:G,QUOTIENT(ROW(A2186)-1,3)+2)&amp;" */","  ")&amp;
IF(AND(INDEX(artwork.xlsx!F:F,QUOTIENT(ROW(A2186)-1,3)+2)&lt;&gt;""),"/* "&amp;INDEX(artwork.xlsx!F:F,QUOTIENT(ROW(A2186)-1,3)+2)&amp;" */","  ")&amp;IF(AND(ISERROR(MATCH("},",B2191:B$5003,0)), ISERROR(MATCH("    ];",$A$5:A2190,0))),"];","")</f>
        <v xml:space="preserve">    </v>
      </c>
      <c r="B2191" t="str">
        <f t="shared" ref="B2191:B2254" si="71">IF(AND(C2190&lt;&gt;"",MOD(ROW(A2189)-1,3)=2),"},","")&amp;IF(AND(C2191&lt;&gt;"",MOD(ROW(A2186)-1,3)=0),"{","")</f>
        <v/>
      </c>
      <c r="C2191" s="18" t="str">
        <f>IF(AND(MOD(ROW(A2186)-1,3)=0, INDEX(artwork.xlsx!J:J,QUOTIENT(ROW(A2186)-1,3)+2)&lt;&gt;""),
     artwork.xlsx!$H$1&amp;": """ &amp;SUBSTITUTE(INDEX(artwork.xlsx!H:H,QUOTIENT(ROW(A2186)-1,3)+2)," ","") &amp;""",  " &amp;
     artwork.xlsx!$J$1&amp; ": """ &amp; INDEX(artwork.xlsx!J:J,QUOTIENT(ROW(A2186)-1,3)+2) &amp;""",  " &amp;
     artwork.xlsx!$L$1&amp; ": """ &amp; SUBSTITUTE(IF(LEFT(INDEX(artwork.xlsx!L:L,QUOTIENT(ROW(A2186)-1,3)+2),4)="http","",artwork.xlsx!$M$1) &amp; INDEX(artwork.xlsx!L:L,QUOTIENT(ROW(A2186)-1,3)+2),artwork.xlsx!$N$1,"") &amp; """,",
 IF(AND(MOD(ROW(A2186)-1,3)=1,INDEX(artwork.xlsx!J:J,QUOTIENT(ROW(A2186)-1,3)+2)&lt;&gt;""),
SUBSTITUTE(    artwork.xlsx!$K$1&amp;": '\\n" &amp;
SUBSTITUTE(SUBSTITUTE(SUBSTITUTE(SUBSTITUTE(SUBSTITUTE(INDEX(artwork.xlsx!K:K,QUOTIENT(ROW(A2186)-1,3)+2),"'","\'"),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IF(MOD(ROW(A2186)-1,3)=2,"","")))</f>
        <v>text_html: '\
'</v>
      </c>
    </row>
    <row r="2192" spans="1:3" x14ac:dyDescent="0.25">
      <c r="A2192" t="str">
        <f>IF(AND(MOD(ROW(A2187)-1,3)=0,INDEX(artwork.xlsx!G:G,QUOTIENT(ROW(A2187)-1,3)+2)&lt;&gt;""),"/* "&amp;INDEX(artwork.xlsx!G:G,QUOTIENT(ROW(A2187)-1,3)+2)&amp;" */","  ")&amp;
IF(AND(INDEX(artwork.xlsx!F:F,QUOTIENT(ROW(A2187)-1,3)+2)&lt;&gt;""),"/* "&amp;INDEX(artwork.xlsx!F:F,QUOTIENT(ROW(A2187)-1,3)+2)&amp;" */","  ")&amp;IF(AND(ISERROR(MATCH("},",B2192:B$5003,0)), ISERROR(MATCH("    ];",$A$5:A2188,0))),"];","")</f>
        <v xml:space="preserve">    </v>
      </c>
      <c r="B2192" t="str">
        <f t="shared" si="71"/>
        <v>},</v>
      </c>
      <c r="C2192" s="18" t="str">
        <f>IF(AND(MOD(ROW(A2187)-1,3)=0, INDEX(artwork.xlsx!J:J,QUOTIENT(ROW(A2187)-1,3)+2)&lt;&gt;""),
     artwork.xlsx!$H$1&amp;": """ &amp;SUBSTITUTE(INDEX(artwork.xlsx!H:H,QUOTIENT(ROW(A2187)-1,3)+2)," ","") &amp;""",  " &amp;
     artwork.xlsx!$J$1&amp; ": """ &amp; INDEX(artwork.xlsx!J:J,QUOTIENT(ROW(A2187)-1,3)+2) &amp;""",  " &amp;
     artwork.xlsx!$L$1&amp; ": """ &amp; SUBSTITUTE(IF(LEFT(INDEX(artwork.xlsx!L:L,QUOTIENT(ROW(A2187)-1,3)+2),4)="http","",artwork.xlsx!$M$1) &amp; INDEX(artwork.xlsx!L:L,QUOTIENT(ROW(A2187)-1,3)+2),artwork.xlsx!$N$1,"") &amp; """,",
 IF(AND(MOD(ROW(A2187)-1,3)=1,INDEX(artwork.xlsx!J:J,QUOTIENT(ROW(A2187)-1,3)+2)&lt;&gt;""),
SUBSTITUTE(    artwork.xlsx!$K$1&amp;": '\\n" &amp;
SUBSTITUTE(SUBSTITUTE(SUBSTITUTE(SUBSTITUTE(SUBSTITUTE(INDEX(artwork.xlsx!K:K,QUOTIENT(ROW(A2187)-1,3)+2),"'","\'"),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IF(MOD(ROW(A2187)-1,3)=2,"","")))</f>
        <v/>
      </c>
    </row>
    <row r="2193" spans="1:3" x14ac:dyDescent="0.25">
      <c r="A2193" t="str">
        <f>IF(AND(MOD(ROW(A2188)-1,3)=0,INDEX(artwork.xlsx!G:G,QUOTIENT(ROW(A2188)-1,3)+2)&lt;&gt;""),"/* "&amp;INDEX(artwork.xlsx!G:G,QUOTIENT(ROW(A2188)-1,3)+2)&amp;" */","  ")&amp;
IF(AND(INDEX(artwork.xlsx!F:F,QUOTIENT(ROW(A2188)-1,3)+2)&lt;&gt;""),"/* "&amp;INDEX(artwork.xlsx!F:F,QUOTIENT(ROW(A2188)-1,3)+2)&amp;" */","  ")&amp;IF(AND(ISERROR(MATCH("},",B2193:B$5003,0)), ISERROR(MATCH("    ];",$A$5:A2189,0))),"];","")</f>
        <v xml:space="preserve">    </v>
      </c>
      <c r="B2193" t="str">
        <f t="shared" si="71"/>
        <v>{</v>
      </c>
      <c r="C2193" s="18" t="str">
        <f>IF(AND(MOD(ROW(A2188)-1,3)=0, INDEX(artwork.xlsx!J:J,QUOTIENT(ROW(A2188)-1,3)+2)&lt;&gt;""),
     artwork.xlsx!$H$1&amp;": """ &amp;SUBSTITUTE(INDEX(artwork.xlsx!H:H,QUOTIENT(ROW(A2188)-1,3)+2)," ","") &amp;""",  " &amp;
     artwork.xlsx!$J$1&amp; ": """ &amp; INDEX(artwork.xlsx!J:J,QUOTIENT(ROW(A2188)-1,3)+2) &amp;""",  " &amp;
     artwork.xlsx!$L$1&amp; ": """ &amp; SUBSTITUTE(IF(LEFT(INDEX(artwork.xlsx!L:L,QUOTIENT(ROW(A2188)-1,3)+2),4)="http","",artwork.xlsx!$M$1) &amp; INDEX(artwork.xlsx!L:L,QUOTIENT(ROW(A2188)-1,3)+2),artwork.xlsx!$N$1,"") &amp; """,",
 IF(AND(MOD(ROW(A2188)-1,3)=1,INDEX(artwork.xlsx!J:J,QUOTIENT(ROW(A2188)-1,3)+2)&lt;&gt;""),
SUBSTITUTE(    artwork.xlsx!$K$1&amp;": '\\n" &amp;
SUBSTITUTE(SUBSTITUTE(SUBSTITUTE(SUBSTITUTE(SUBSTITUTE(INDEX(artwork.xlsx!K:K,QUOTIENT(ROW(A2188)-1,3)+2),"'","\'"),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IF(MOD(ROW(A2188)-1,3)=2,"","")))</f>
        <v>id: "cage",  frenchName: "Cage",  artwork: "http://wiki.dominionstrategy.com/images/f/ff/CageArt.jpg",</v>
      </c>
    </row>
    <row r="2194" spans="1:3" ht="30" x14ac:dyDescent="0.25">
      <c r="A2194" t="str">
        <f>IF(AND(MOD(ROW(A2189)-1,3)=0,INDEX(artwork.xlsx!G:G,QUOTIENT(ROW(A2189)-1,3)+2)&lt;&gt;""),"/* "&amp;INDEX(artwork.xlsx!G:G,QUOTIENT(ROW(A2189)-1,3)+2)&amp;" */","  ")&amp;
IF(AND(INDEX(artwork.xlsx!F:F,QUOTIENT(ROW(A2189)-1,3)+2)&lt;&gt;""),"/* "&amp;INDEX(artwork.xlsx!F:F,QUOTIENT(ROW(A2189)-1,3)+2)&amp;" */","  ")&amp;IF(AND(ISERROR(MATCH("},",B2194:B$5003,0)), ISERROR(MATCH("    ];",$A$5:A2193,0))),"];","")</f>
        <v xml:space="preserve">    </v>
      </c>
      <c r="B2194" t="str">
        <f t="shared" si="71"/>
        <v/>
      </c>
      <c r="C2194" s="18" t="str">
        <f>IF(AND(MOD(ROW(A2189)-1,3)=0, INDEX(artwork.xlsx!J:J,QUOTIENT(ROW(A2189)-1,3)+2)&lt;&gt;""),
     artwork.xlsx!$H$1&amp;": """ &amp;SUBSTITUTE(INDEX(artwork.xlsx!H:H,QUOTIENT(ROW(A2189)-1,3)+2)," ","") &amp;""",  " &amp;
     artwork.xlsx!$J$1&amp; ": """ &amp; INDEX(artwork.xlsx!J:J,QUOTIENT(ROW(A2189)-1,3)+2) &amp;""",  " &amp;
     artwork.xlsx!$L$1&amp; ": """ &amp; SUBSTITUTE(IF(LEFT(INDEX(artwork.xlsx!L:L,QUOTIENT(ROW(A2189)-1,3)+2),4)="http","",artwork.xlsx!$M$1) &amp; INDEX(artwork.xlsx!L:L,QUOTIENT(ROW(A2189)-1,3)+2),artwork.xlsx!$N$1,"") &amp; """,",
 IF(AND(MOD(ROW(A2189)-1,3)=1,INDEX(artwork.xlsx!J:J,QUOTIENT(ROW(A2189)-1,3)+2)&lt;&gt;""),
SUBSTITUTE(    artwork.xlsx!$K$1&amp;": '\\n" &amp;
SUBSTITUTE(SUBSTITUTE(SUBSTITUTE(SUBSTITUTE(SUBSTITUTE(INDEX(artwork.xlsx!K:K,QUOTIENT(ROW(A2189)-1,3)+2),"'","\'"),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IF(MOD(ROW(A2189)-1,3)=2,"","")))</f>
        <v>text_html: '\
'</v>
      </c>
    </row>
    <row r="2195" spans="1:3" x14ac:dyDescent="0.25">
      <c r="A2195" t="str">
        <f>IF(AND(MOD(ROW(A2190)-1,3)=0,INDEX(artwork.xlsx!G:G,QUOTIENT(ROW(A2190)-1,3)+2)&lt;&gt;""),"/* "&amp;INDEX(artwork.xlsx!G:G,QUOTIENT(ROW(A2190)-1,3)+2)&amp;" */","  ")&amp;
IF(AND(INDEX(artwork.xlsx!F:F,QUOTIENT(ROW(A2190)-1,3)+2)&lt;&gt;""),"/* "&amp;INDEX(artwork.xlsx!F:F,QUOTIENT(ROW(A2190)-1,3)+2)&amp;" */","  ")&amp;IF(AND(ISERROR(MATCH("},",B2195:B$5003,0)), ISERROR(MATCH("    ];",$A$5:A2191,0))),"];","")</f>
        <v xml:space="preserve">    </v>
      </c>
      <c r="B2195" t="str">
        <f t="shared" si="71"/>
        <v>},</v>
      </c>
      <c r="C2195" s="18" t="str">
        <f>IF(AND(MOD(ROW(A2190)-1,3)=0, INDEX(artwork.xlsx!J:J,QUOTIENT(ROW(A2190)-1,3)+2)&lt;&gt;""),
     artwork.xlsx!$H$1&amp;": """ &amp;SUBSTITUTE(INDEX(artwork.xlsx!H:H,QUOTIENT(ROW(A2190)-1,3)+2)," ","") &amp;""",  " &amp;
     artwork.xlsx!$J$1&amp; ": """ &amp; INDEX(artwork.xlsx!J:J,QUOTIENT(ROW(A2190)-1,3)+2) &amp;""",  " &amp;
     artwork.xlsx!$L$1&amp; ": """ &amp; SUBSTITUTE(IF(LEFT(INDEX(artwork.xlsx!L:L,QUOTIENT(ROW(A2190)-1,3)+2),4)="http","",artwork.xlsx!$M$1) &amp; INDEX(artwork.xlsx!L:L,QUOTIENT(ROW(A2190)-1,3)+2),artwork.xlsx!$N$1,"") &amp; """,",
 IF(AND(MOD(ROW(A2190)-1,3)=1,INDEX(artwork.xlsx!J:J,QUOTIENT(ROW(A2190)-1,3)+2)&lt;&gt;""),
SUBSTITUTE(    artwork.xlsx!$K$1&amp;": '\\n" &amp;
SUBSTITUTE(SUBSTITUTE(SUBSTITUTE(SUBSTITUTE(SUBSTITUTE(INDEX(artwork.xlsx!K:K,QUOTIENT(ROW(A2190)-1,3)+2),"'","\'"),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IF(MOD(ROW(A2190)-1,3)=2,"","")))</f>
        <v/>
      </c>
    </row>
    <row r="2196" spans="1:3" x14ac:dyDescent="0.25">
      <c r="A2196" t="str">
        <f>IF(AND(MOD(ROW(A2191)-1,3)=0,INDEX(artwork.xlsx!G:G,QUOTIENT(ROW(A2191)-1,3)+2)&lt;&gt;""),"/* "&amp;INDEX(artwork.xlsx!G:G,QUOTIENT(ROW(A2191)-1,3)+2)&amp;" */","  ")&amp;
IF(AND(INDEX(artwork.xlsx!F:F,QUOTIENT(ROW(A2191)-1,3)+2)&lt;&gt;""),"/* "&amp;INDEX(artwork.xlsx!F:F,QUOTIENT(ROW(A2191)-1,3)+2)&amp;" */","  ")&amp;IF(AND(ISERROR(MATCH("},",B2196:B$5003,0)), ISERROR(MATCH("    ];",$A$5:A2192,0))),"];","")</f>
        <v xml:space="preserve">  /* t */</v>
      </c>
      <c r="B2196" t="str">
        <f t="shared" si="71"/>
        <v>{</v>
      </c>
      <c r="C2196" s="18" t="str">
        <f>IF(AND(MOD(ROW(A2191)-1,3)=0, INDEX(artwork.xlsx!J:J,QUOTIENT(ROW(A2191)-1,3)+2)&lt;&gt;""),
     artwork.xlsx!$H$1&amp;": """ &amp;SUBSTITUTE(INDEX(artwork.xlsx!H:H,QUOTIENT(ROW(A2191)-1,3)+2)," ","") &amp;""",  " &amp;
     artwork.xlsx!$J$1&amp; ": """ &amp; INDEX(artwork.xlsx!J:J,QUOTIENT(ROW(A2191)-1,3)+2) &amp;""",  " &amp;
     artwork.xlsx!$L$1&amp; ": """ &amp; SUBSTITUTE(IF(LEFT(INDEX(artwork.xlsx!L:L,QUOTIENT(ROW(A2191)-1,3)+2),4)="http","",artwork.xlsx!$M$1) &amp; INDEX(artwork.xlsx!L:L,QUOTIENT(ROW(A2191)-1,3)+2),artwork.xlsx!$N$1,"") &amp; """,",
 IF(AND(MOD(ROW(A2191)-1,3)=1,INDEX(artwork.xlsx!J:J,QUOTIENT(ROW(A2191)-1,3)+2)&lt;&gt;""),
SUBSTITUTE(    artwork.xlsx!$K$1&amp;": '\\n" &amp;
SUBSTITUTE(SUBSTITUTE(SUBSTITUTE(SUBSTITUTE(SUBSTITUTE(INDEX(artwork.xlsx!K:K,QUOTIENT(ROW(A2191)-1,3)+2),"'","\'"),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IF(MOD(ROW(A2191)-1,3)=2,"","")))</f>
        <v>id: "crew",  frenchName: "Équipage",  artwork: "http://wiki.dominionstrategy.com/images/3/3b/CrewArt.jpg",</v>
      </c>
    </row>
    <row r="2197" spans="1:3" ht="30" x14ac:dyDescent="0.25">
      <c r="A2197" t="str">
        <f>IF(AND(MOD(ROW(A2192)-1,3)=0,INDEX(artwork.xlsx!G:G,QUOTIENT(ROW(A2192)-1,3)+2)&lt;&gt;""),"/* "&amp;INDEX(artwork.xlsx!G:G,QUOTIENT(ROW(A2192)-1,3)+2)&amp;" */","  ")&amp;
IF(AND(INDEX(artwork.xlsx!F:F,QUOTIENT(ROW(A2192)-1,3)+2)&lt;&gt;""),"/* "&amp;INDEX(artwork.xlsx!F:F,QUOTIENT(ROW(A2192)-1,3)+2)&amp;" */","  ")&amp;IF(AND(ISERROR(MATCH("},",B2197:B$5003,0)), ISERROR(MATCH("    ];",$A$5:A2196,0))),"];","")</f>
        <v xml:space="preserve">  /* t */</v>
      </c>
      <c r="B2197" t="str">
        <f t="shared" si="71"/>
        <v/>
      </c>
      <c r="C2197" s="18" t="str">
        <f>IF(AND(MOD(ROW(A2192)-1,3)=0, INDEX(artwork.xlsx!J:J,QUOTIENT(ROW(A2192)-1,3)+2)&lt;&gt;""),
     artwork.xlsx!$H$1&amp;": """ &amp;SUBSTITUTE(INDEX(artwork.xlsx!H:H,QUOTIENT(ROW(A2192)-1,3)+2)," ","") &amp;""",  " &amp;
     artwork.xlsx!$J$1&amp; ": """ &amp; INDEX(artwork.xlsx!J:J,QUOTIENT(ROW(A2192)-1,3)+2) &amp;""",  " &amp;
     artwork.xlsx!$L$1&amp; ": """ &amp; SUBSTITUTE(IF(LEFT(INDEX(artwork.xlsx!L:L,QUOTIENT(ROW(A2192)-1,3)+2),4)="http","",artwork.xlsx!$M$1) &amp; INDEX(artwork.xlsx!L:L,QUOTIENT(ROW(A2192)-1,3)+2),artwork.xlsx!$N$1,"") &amp; """,",
 IF(AND(MOD(ROW(A2192)-1,3)=1,INDEX(artwork.xlsx!J:J,QUOTIENT(ROW(A2192)-1,3)+2)&lt;&gt;""),
SUBSTITUTE(    artwork.xlsx!$K$1&amp;": '\\n" &amp;
SUBSTITUTE(SUBSTITUTE(SUBSTITUTE(SUBSTITUTE(SUBSTITUTE(INDEX(artwork.xlsx!K:K,QUOTIENT(ROW(A2192)-1,3)+2),"'","\'"),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IF(MOD(ROW(A2192)-1,3)=2,"","")))</f>
        <v>text_html: '\
'</v>
      </c>
    </row>
    <row r="2198" spans="1:3" x14ac:dyDescent="0.25">
      <c r="A2198" t="str">
        <f>IF(AND(MOD(ROW(A2193)-1,3)=0,INDEX(artwork.xlsx!G:G,QUOTIENT(ROW(A2193)-1,3)+2)&lt;&gt;""),"/* "&amp;INDEX(artwork.xlsx!G:G,QUOTIENT(ROW(A2193)-1,3)+2)&amp;" */","  ")&amp;
IF(AND(INDEX(artwork.xlsx!F:F,QUOTIENT(ROW(A2193)-1,3)+2)&lt;&gt;""),"/* "&amp;INDEX(artwork.xlsx!F:F,QUOTIENT(ROW(A2193)-1,3)+2)&amp;" */","  ")&amp;IF(AND(ISERROR(MATCH("},",B2198:B$5003,0)), ISERROR(MATCH("    ];",$A$5:A2194,0))),"];","")</f>
        <v xml:space="preserve">  /* t */</v>
      </c>
      <c r="B2198" t="str">
        <f t="shared" si="71"/>
        <v>},</v>
      </c>
      <c r="C2198" s="18" t="str">
        <f>IF(AND(MOD(ROW(A2193)-1,3)=0, INDEX(artwork.xlsx!J:J,QUOTIENT(ROW(A2193)-1,3)+2)&lt;&gt;""),
     artwork.xlsx!$H$1&amp;": """ &amp;SUBSTITUTE(INDEX(artwork.xlsx!H:H,QUOTIENT(ROW(A2193)-1,3)+2)," ","") &amp;""",  " &amp;
     artwork.xlsx!$J$1&amp; ": """ &amp; INDEX(artwork.xlsx!J:J,QUOTIENT(ROW(A2193)-1,3)+2) &amp;""",  " &amp;
     artwork.xlsx!$L$1&amp; ": """ &amp; SUBSTITUTE(IF(LEFT(INDEX(artwork.xlsx!L:L,QUOTIENT(ROW(A2193)-1,3)+2),4)="http","",artwork.xlsx!$M$1) &amp; INDEX(artwork.xlsx!L:L,QUOTIENT(ROW(A2193)-1,3)+2),artwork.xlsx!$N$1,"") &amp; """,",
 IF(AND(MOD(ROW(A2193)-1,3)=1,INDEX(artwork.xlsx!J:J,QUOTIENT(ROW(A2193)-1,3)+2)&lt;&gt;""),
SUBSTITUTE(    artwork.xlsx!$K$1&amp;": '\\n" &amp;
SUBSTITUTE(SUBSTITUTE(SUBSTITUTE(SUBSTITUTE(SUBSTITUTE(INDEX(artwork.xlsx!K:K,QUOTIENT(ROW(A2193)-1,3)+2),"'","\'"),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IF(MOD(ROW(A2193)-1,3)=2,"","")))</f>
        <v/>
      </c>
    </row>
    <row r="2199" spans="1:3" x14ac:dyDescent="0.25">
      <c r="A2199" t="str">
        <f>IF(AND(MOD(ROW(A2194)-1,3)=0,INDEX(artwork.xlsx!G:G,QUOTIENT(ROW(A2194)-1,3)+2)&lt;&gt;""),"/* "&amp;INDEX(artwork.xlsx!G:G,QUOTIENT(ROW(A2194)-1,3)+2)&amp;" */","  ")&amp;
IF(AND(INDEX(artwork.xlsx!F:F,QUOTIENT(ROW(A2194)-1,3)+2)&lt;&gt;""),"/* "&amp;INDEX(artwork.xlsx!F:F,QUOTIENT(ROW(A2194)-1,3)+2)&amp;" */","  ")&amp;IF(AND(ISERROR(MATCH("},",B2199:B$5003,0)), ISERROR(MATCH("    ];",$A$5:A2195,0))),"];","")</f>
        <v xml:space="preserve">  /* t */</v>
      </c>
      <c r="B2199" t="str">
        <f t="shared" si="71"/>
        <v>{</v>
      </c>
      <c r="C2199" s="18" t="str">
        <f>IF(AND(MOD(ROW(A2194)-1,3)=0, INDEX(artwork.xlsx!J:J,QUOTIENT(ROW(A2194)-1,3)+2)&lt;&gt;""),
     artwork.xlsx!$H$1&amp;": """ &amp;SUBSTITUTE(INDEX(artwork.xlsx!H:H,QUOTIENT(ROW(A2194)-1,3)+2)," ","") &amp;""",  " &amp;
     artwork.xlsx!$J$1&amp; ": """ &amp; INDEX(artwork.xlsx!J:J,QUOTIENT(ROW(A2194)-1,3)+2) &amp;""",  " &amp;
     artwork.xlsx!$L$1&amp; ": """ &amp; SUBSTITUTE(IF(LEFT(INDEX(artwork.xlsx!L:L,QUOTIENT(ROW(A2194)-1,3)+2),4)="http","",artwork.xlsx!$M$1) &amp; INDEX(artwork.xlsx!L:L,QUOTIENT(ROW(A2194)-1,3)+2),artwork.xlsx!$N$1,"") &amp; """,",
 IF(AND(MOD(ROW(A2194)-1,3)=1,INDEX(artwork.xlsx!J:J,QUOTIENT(ROW(A2194)-1,3)+2)&lt;&gt;""),
SUBSTITUTE(    artwork.xlsx!$K$1&amp;": '\\n" &amp;
SUBSTITUTE(SUBSTITUTE(SUBSTITUTE(SUBSTITUTE(SUBSTITUTE(INDEX(artwork.xlsx!K:K,QUOTIENT(ROW(A2194)-1,3)+2),"'","\'"),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IF(MOD(ROW(A2194)-1,3)=2,"","")))</f>
        <v>id: "crucible",  frenchName: "Creuset",  artwork: "http://wiki.dominionstrategy.com/images/b/b8/CrucibleArt.jpg",</v>
      </c>
    </row>
    <row r="2200" spans="1:3" ht="30" x14ac:dyDescent="0.25">
      <c r="A2200" t="str">
        <f>IF(AND(MOD(ROW(A2195)-1,3)=0,INDEX(artwork.xlsx!G:G,QUOTIENT(ROW(A2195)-1,3)+2)&lt;&gt;""),"/* "&amp;INDEX(artwork.xlsx!G:G,QUOTIENT(ROW(A2195)-1,3)+2)&amp;" */","  ")&amp;
IF(AND(INDEX(artwork.xlsx!F:F,QUOTIENT(ROW(A2195)-1,3)+2)&lt;&gt;""),"/* "&amp;INDEX(artwork.xlsx!F:F,QUOTIENT(ROW(A2195)-1,3)+2)&amp;" */","  ")&amp;IF(AND(ISERROR(MATCH("},",B2200:B$5003,0)), ISERROR(MATCH("    ];",$A$5:A2199,0))),"];","")</f>
        <v xml:space="preserve">  /* t */</v>
      </c>
      <c r="B2200" t="str">
        <f t="shared" si="71"/>
        <v/>
      </c>
      <c r="C2200" s="18" t="str">
        <f>IF(AND(MOD(ROW(A2195)-1,3)=0, INDEX(artwork.xlsx!J:J,QUOTIENT(ROW(A2195)-1,3)+2)&lt;&gt;""),
     artwork.xlsx!$H$1&amp;": """ &amp;SUBSTITUTE(INDEX(artwork.xlsx!H:H,QUOTIENT(ROW(A2195)-1,3)+2)," ","") &amp;""",  " &amp;
     artwork.xlsx!$J$1&amp; ": """ &amp; INDEX(artwork.xlsx!J:J,QUOTIENT(ROW(A2195)-1,3)+2) &amp;""",  " &amp;
     artwork.xlsx!$L$1&amp; ": """ &amp; SUBSTITUTE(IF(LEFT(INDEX(artwork.xlsx!L:L,QUOTIENT(ROW(A2195)-1,3)+2),4)="http","",artwork.xlsx!$M$1) &amp; INDEX(artwork.xlsx!L:L,QUOTIENT(ROW(A2195)-1,3)+2),artwork.xlsx!$N$1,"") &amp; """,",
 IF(AND(MOD(ROW(A2195)-1,3)=1,INDEX(artwork.xlsx!J:J,QUOTIENT(ROW(A2195)-1,3)+2)&lt;&gt;""),
SUBSTITUTE(    artwork.xlsx!$K$1&amp;": '\\n" &amp;
SUBSTITUTE(SUBSTITUTE(SUBSTITUTE(SUBSTITUTE(SUBSTITUTE(INDEX(artwork.xlsx!K:K,QUOTIENT(ROW(A2195)-1,3)+2),"'","\'"),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IF(MOD(ROW(A2195)-1,3)=2,"","")))</f>
        <v>text_html: '\
'</v>
      </c>
    </row>
    <row r="2201" spans="1:3" x14ac:dyDescent="0.25">
      <c r="A2201" t="str">
        <f>IF(AND(MOD(ROW(A2196)-1,3)=0,INDEX(artwork.xlsx!G:G,QUOTIENT(ROW(A2196)-1,3)+2)&lt;&gt;""),"/* "&amp;INDEX(artwork.xlsx!G:G,QUOTIENT(ROW(A2196)-1,3)+2)&amp;" */","  ")&amp;
IF(AND(INDEX(artwork.xlsx!F:F,QUOTIENT(ROW(A2196)-1,3)+2)&lt;&gt;""),"/* "&amp;INDEX(artwork.xlsx!F:F,QUOTIENT(ROW(A2196)-1,3)+2)&amp;" */","  ")&amp;IF(AND(ISERROR(MATCH("},",B2201:B$5003,0)), ISERROR(MATCH("    ];",$A$5:A2197,0))),"];","")</f>
        <v xml:space="preserve">  /* t */</v>
      </c>
      <c r="B2201" t="str">
        <f t="shared" si="71"/>
        <v>},</v>
      </c>
      <c r="C2201" s="18" t="str">
        <f>IF(AND(MOD(ROW(A2196)-1,3)=0, INDEX(artwork.xlsx!J:J,QUOTIENT(ROW(A2196)-1,3)+2)&lt;&gt;""),
     artwork.xlsx!$H$1&amp;": """ &amp;SUBSTITUTE(INDEX(artwork.xlsx!H:H,QUOTIENT(ROW(A2196)-1,3)+2)," ","") &amp;""",  " &amp;
     artwork.xlsx!$J$1&amp; ": """ &amp; INDEX(artwork.xlsx!J:J,QUOTIENT(ROW(A2196)-1,3)+2) &amp;""",  " &amp;
     artwork.xlsx!$L$1&amp; ": """ &amp; SUBSTITUTE(IF(LEFT(INDEX(artwork.xlsx!L:L,QUOTIENT(ROW(A2196)-1,3)+2),4)="http","",artwork.xlsx!$M$1) &amp; INDEX(artwork.xlsx!L:L,QUOTIENT(ROW(A2196)-1,3)+2),artwork.xlsx!$N$1,"") &amp; """,",
 IF(AND(MOD(ROW(A2196)-1,3)=1,INDEX(artwork.xlsx!J:J,QUOTIENT(ROW(A2196)-1,3)+2)&lt;&gt;""),
SUBSTITUTE(    artwork.xlsx!$K$1&amp;": '\\n" &amp;
SUBSTITUTE(SUBSTITUTE(SUBSTITUTE(SUBSTITUTE(SUBSTITUTE(INDEX(artwork.xlsx!K:K,QUOTIENT(ROW(A2196)-1,3)+2),"'","\'"),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IF(MOD(ROW(A2196)-1,3)=2,"","")))</f>
        <v/>
      </c>
    </row>
    <row r="2202" spans="1:3" x14ac:dyDescent="0.25">
      <c r="A2202" t="str">
        <f>IF(AND(MOD(ROW(A2197)-1,3)=0,INDEX(artwork.xlsx!G:G,QUOTIENT(ROW(A2197)-1,3)+2)&lt;&gt;""),"/* "&amp;INDEX(artwork.xlsx!G:G,QUOTIENT(ROW(A2197)-1,3)+2)&amp;" */","  ")&amp;
IF(AND(INDEX(artwork.xlsx!F:F,QUOTIENT(ROW(A2197)-1,3)+2)&lt;&gt;""),"/* "&amp;INDEX(artwork.xlsx!F:F,QUOTIENT(ROW(A2197)-1,3)+2)&amp;" */","  ")&amp;IF(AND(ISERROR(MATCH("},",B2202:B$5003,0)), ISERROR(MATCH("    ];",$A$5:A2198,0))),"];","")</f>
        <v xml:space="preserve">    </v>
      </c>
      <c r="B2202" t="str">
        <f t="shared" si="71"/>
        <v>{</v>
      </c>
      <c r="C2202" s="18" t="str">
        <f>IF(AND(MOD(ROW(A2197)-1,3)=0, INDEX(artwork.xlsx!J:J,QUOTIENT(ROW(A2197)-1,3)+2)&lt;&gt;""),
     artwork.xlsx!$H$1&amp;": """ &amp;SUBSTITUTE(INDEX(artwork.xlsx!H:H,QUOTIENT(ROW(A2197)-1,3)+2)," ","") &amp;""",  " &amp;
     artwork.xlsx!$J$1&amp; ": """ &amp; INDEX(artwork.xlsx!J:J,QUOTIENT(ROW(A2197)-1,3)+2) &amp;""",  " &amp;
     artwork.xlsx!$L$1&amp; ": """ &amp; SUBSTITUTE(IF(LEFT(INDEX(artwork.xlsx!L:L,QUOTIENT(ROW(A2197)-1,3)+2),4)="http","",artwork.xlsx!$M$1) &amp; INDEX(artwork.xlsx!L:L,QUOTIENT(ROW(A2197)-1,3)+2),artwork.xlsx!$N$1,"") &amp; """,",
 IF(AND(MOD(ROW(A2197)-1,3)=1,INDEX(artwork.xlsx!J:J,QUOTIENT(ROW(A2197)-1,3)+2)&lt;&gt;""),
SUBSTITUTE(    artwork.xlsx!$K$1&amp;": '\\n" &amp;
SUBSTITUTE(SUBSTITUTE(SUBSTITUTE(SUBSTITUTE(SUBSTITUTE(INDEX(artwork.xlsx!K:K,QUOTIENT(ROW(A2197)-1,3)+2),"'","\'"),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IF(MOD(ROW(A2197)-1,3)=2,"","")))</f>
        <v>id: "cutthroat",  frenchName: "Coupe-gorge",  artwork: "http://wiki.dominionstrategy.com/images/3/36/CutthroatArt.jpg",</v>
      </c>
    </row>
    <row r="2203" spans="1:3" ht="30" x14ac:dyDescent="0.25">
      <c r="A2203" t="str">
        <f>IF(AND(MOD(ROW(A2198)-1,3)=0,INDEX(artwork.xlsx!G:G,QUOTIENT(ROW(A2198)-1,3)+2)&lt;&gt;""),"/* "&amp;INDEX(artwork.xlsx!G:G,QUOTIENT(ROW(A2198)-1,3)+2)&amp;" */","  ")&amp;
IF(AND(INDEX(artwork.xlsx!F:F,QUOTIENT(ROW(A2198)-1,3)+2)&lt;&gt;""),"/* "&amp;INDEX(artwork.xlsx!F:F,QUOTIENT(ROW(A2198)-1,3)+2)&amp;" */","  ")&amp;IF(AND(ISERROR(MATCH("},",B2203:B$5003,0)), ISERROR(MATCH("    ];",$A$5:A2202,0))),"];","")</f>
        <v xml:space="preserve">    </v>
      </c>
      <c r="B2203" t="str">
        <f t="shared" si="71"/>
        <v/>
      </c>
      <c r="C2203" s="18" t="str">
        <f>IF(AND(MOD(ROW(A2198)-1,3)=0, INDEX(artwork.xlsx!J:J,QUOTIENT(ROW(A2198)-1,3)+2)&lt;&gt;""),
     artwork.xlsx!$H$1&amp;": """ &amp;SUBSTITUTE(INDEX(artwork.xlsx!H:H,QUOTIENT(ROW(A2198)-1,3)+2)," ","") &amp;""",  " &amp;
     artwork.xlsx!$J$1&amp; ": """ &amp; INDEX(artwork.xlsx!J:J,QUOTIENT(ROW(A2198)-1,3)+2) &amp;""",  " &amp;
     artwork.xlsx!$L$1&amp; ": """ &amp; SUBSTITUTE(IF(LEFT(INDEX(artwork.xlsx!L:L,QUOTIENT(ROW(A2198)-1,3)+2),4)="http","",artwork.xlsx!$M$1) &amp; INDEX(artwork.xlsx!L:L,QUOTIENT(ROW(A2198)-1,3)+2),artwork.xlsx!$N$1,"") &amp; """,",
 IF(AND(MOD(ROW(A2198)-1,3)=1,INDEX(artwork.xlsx!J:J,QUOTIENT(ROW(A2198)-1,3)+2)&lt;&gt;""),
SUBSTITUTE(    artwork.xlsx!$K$1&amp;": '\\n" &amp;
SUBSTITUTE(SUBSTITUTE(SUBSTITUTE(SUBSTITUTE(SUBSTITUTE(INDEX(artwork.xlsx!K:K,QUOTIENT(ROW(A2198)-1,3)+2),"'","\'"),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IF(MOD(ROW(A2198)-1,3)=2,"","")))</f>
        <v>text_html: '\
'</v>
      </c>
    </row>
    <row r="2204" spans="1:3" x14ac:dyDescent="0.25">
      <c r="A2204" t="str">
        <f>IF(AND(MOD(ROW(A2199)-1,3)=0,INDEX(artwork.xlsx!G:G,QUOTIENT(ROW(A2199)-1,3)+2)&lt;&gt;""),"/* "&amp;INDEX(artwork.xlsx!G:G,QUOTIENT(ROW(A2199)-1,3)+2)&amp;" */","  ")&amp;
IF(AND(INDEX(artwork.xlsx!F:F,QUOTIENT(ROW(A2199)-1,3)+2)&lt;&gt;""),"/* "&amp;INDEX(artwork.xlsx!F:F,QUOTIENT(ROW(A2199)-1,3)+2)&amp;" */","  ")&amp;IF(AND(ISERROR(MATCH("},",B2204:B$5003,0)), ISERROR(MATCH("    ];",$A$5:A2200,0))),"];","")</f>
        <v xml:space="preserve">    </v>
      </c>
      <c r="B2204" t="str">
        <f t="shared" si="71"/>
        <v>},</v>
      </c>
      <c r="C2204" s="18" t="str">
        <f>IF(AND(MOD(ROW(A2199)-1,3)=0, INDEX(artwork.xlsx!J:J,QUOTIENT(ROW(A2199)-1,3)+2)&lt;&gt;""),
     artwork.xlsx!$H$1&amp;": """ &amp;SUBSTITUTE(INDEX(artwork.xlsx!H:H,QUOTIENT(ROW(A2199)-1,3)+2)," ","") &amp;""",  " &amp;
     artwork.xlsx!$J$1&amp; ": """ &amp; INDEX(artwork.xlsx!J:J,QUOTIENT(ROW(A2199)-1,3)+2) &amp;""",  " &amp;
     artwork.xlsx!$L$1&amp; ": """ &amp; SUBSTITUTE(IF(LEFT(INDEX(artwork.xlsx!L:L,QUOTIENT(ROW(A2199)-1,3)+2),4)="http","",artwork.xlsx!$M$1) &amp; INDEX(artwork.xlsx!L:L,QUOTIENT(ROW(A2199)-1,3)+2),artwork.xlsx!$N$1,"") &amp; """,",
 IF(AND(MOD(ROW(A2199)-1,3)=1,INDEX(artwork.xlsx!J:J,QUOTIENT(ROW(A2199)-1,3)+2)&lt;&gt;""),
SUBSTITUTE(    artwork.xlsx!$K$1&amp;": '\\n" &amp;
SUBSTITUTE(SUBSTITUTE(SUBSTITUTE(SUBSTITUTE(SUBSTITUTE(INDEX(artwork.xlsx!K:K,QUOTIENT(ROW(A2199)-1,3)+2),"'","\'"),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IF(MOD(ROW(A2199)-1,3)=2,"","")))</f>
        <v/>
      </c>
    </row>
    <row r="2205" spans="1:3" x14ac:dyDescent="0.25">
      <c r="A2205" t="str">
        <f>IF(AND(MOD(ROW(A2200)-1,3)=0,INDEX(artwork.xlsx!G:G,QUOTIENT(ROW(A2200)-1,3)+2)&lt;&gt;""),"/* "&amp;INDEX(artwork.xlsx!G:G,QUOTIENT(ROW(A2200)-1,3)+2)&amp;" */","  ")&amp;
IF(AND(INDEX(artwork.xlsx!F:F,QUOTIENT(ROW(A2200)-1,3)+2)&lt;&gt;""),"/* "&amp;INDEX(artwork.xlsx!F:F,QUOTIENT(ROW(A2200)-1,3)+2)&amp;" */","  ")&amp;IF(AND(ISERROR(MATCH("},",B2205:B$5003,0)), ISERROR(MATCH("    ];",$A$5:A2201,0))),"];","")</f>
        <v xml:space="preserve">    </v>
      </c>
      <c r="B2205" t="str">
        <f t="shared" si="71"/>
        <v>{</v>
      </c>
      <c r="C2205" s="18" t="str">
        <f>IF(AND(MOD(ROW(A2200)-1,3)=0, INDEX(artwork.xlsx!J:J,QUOTIENT(ROW(A2200)-1,3)+2)&lt;&gt;""),
     artwork.xlsx!$H$1&amp;": """ &amp;SUBSTITUTE(INDEX(artwork.xlsx!H:H,QUOTIENT(ROW(A2200)-1,3)+2)," ","") &amp;""",  " &amp;
     artwork.xlsx!$J$1&amp; ": """ &amp; INDEX(artwork.xlsx!J:J,QUOTIENT(ROW(A2200)-1,3)+2) &amp;""",  " &amp;
     artwork.xlsx!$L$1&amp; ": """ &amp; SUBSTITUTE(IF(LEFT(INDEX(artwork.xlsx!L:L,QUOTIENT(ROW(A2200)-1,3)+2),4)="http","",artwork.xlsx!$M$1) &amp; INDEX(artwork.xlsx!L:L,QUOTIENT(ROW(A2200)-1,3)+2),artwork.xlsx!$N$1,"") &amp; """,",
 IF(AND(MOD(ROW(A2200)-1,3)=1,INDEX(artwork.xlsx!J:J,QUOTIENT(ROW(A2200)-1,3)+2)&lt;&gt;""),
SUBSTITUTE(    artwork.xlsx!$K$1&amp;": '\\n" &amp;
SUBSTITUTE(SUBSTITUTE(SUBSTITUTE(SUBSTITUTE(SUBSTITUTE(INDEX(artwork.xlsx!K:K,QUOTIENT(ROW(A2200)-1,3)+2),"'","\'"),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IF(MOD(ROW(A2200)-1,3)=2,"","")))</f>
        <v>id: "enlarge",  frenchName: "Élargissement",  artwork: "http://wiki.dominionstrategy.com/images/9/9c/EnlargeArt.jpg",</v>
      </c>
    </row>
    <row r="2206" spans="1:3" ht="30" x14ac:dyDescent="0.25">
      <c r="A2206" t="str">
        <f>IF(AND(MOD(ROW(A2201)-1,3)=0,INDEX(artwork.xlsx!G:G,QUOTIENT(ROW(A2201)-1,3)+2)&lt;&gt;""),"/* "&amp;INDEX(artwork.xlsx!G:G,QUOTIENT(ROW(A2201)-1,3)+2)&amp;" */","  ")&amp;
IF(AND(INDEX(artwork.xlsx!F:F,QUOTIENT(ROW(A2201)-1,3)+2)&lt;&gt;""),"/* "&amp;INDEX(artwork.xlsx!F:F,QUOTIENT(ROW(A2201)-1,3)+2)&amp;" */","  ")&amp;IF(AND(ISERROR(MATCH("},",B2206:B$5003,0)), ISERROR(MATCH("    ];",$A$5:A2205,0))),"];","")</f>
        <v xml:space="preserve">    </v>
      </c>
      <c r="B2206" t="str">
        <f t="shared" si="71"/>
        <v/>
      </c>
      <c r="C2206" s="18" t="str">
        <f>IF(AND(MOD(ROW(A2201)-1,3)=0, INDEX(artwork.xlsx!J:J,QUOTIENT(ROW(A2201)-1,3)+2)&lt;&gt;""),
     artwork.xlsx!$H$1&amp;": """ &amp;SUBSTITUTE(INDEX(artwork.xlsx!H:H,QUOTIENT(ROW(A2201)-1,3)+2)," ","") &amp;""",  " &amp;
     artwork.xlsx!$J$1&amp; ": """ &amp; INDEX(artwork.xlsx!J:J,QUOTIENT(ROW(A2201)-1,3)+2) &amp;""",  " &amp;
     artwork.xlsx!$L$1&amp; ": """ &amp; SUBSTITUTE(IF(LEFT(INDEX(artwork.xlsx!L:L,QUOTIENT(ROW(A2201)-1,3)+2),4)="http","",artwork.xlsx!$M$1) &amp; INDEX(artwork.xlsx!L:L,QUOTIENT(ROW(A2201)-1,3)+2),artwork.xlsx!$N$1,"") &amp; """,",
 IF(AND(MOD(ROW(A2201)-1,3)=1,INDEX(artwork.xlsx!J:J,QUOTIENT(ROW(A2201)-1,3)+2)&lt;&gt;""),
SUBSTITUTE(    artwork.xlsx!$K$1&amp;": '\\n" &amp;
SUBSTITUTE(SUBSTITUTE(SUBSTITUTE(SUBSTITUTE(SUBSTITUTE(INDEX(artwork.xlsx!K:K,QUOTIENT(ROW(A2201)-1,3)+2),"'","\'"),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IF(MOD(ROW(A2201)-1,3)=2,"","")))</f>
        <v>text_html: '\
'</v>
      </c>
    </row>
    <row r="2207" spans="1:3" x14ac:dyDescent="0.25">
      <c r="A2207" t="str">
        <f>IF(AND(MOD(ROW(A2202)-1,3)=0,INDEX(artwork.xlsx!G:G,QUOTIENT(ROW(A2202)-1,3)+2)&lt;&gt;""),"/* "&amp;INDEX(artwork.xlsx!G:G,QUOTIENT(ROW(A2202)-1,3)+2)&amp;" */","  ")&amp;
IF(AND(INDEX(artwork.xlsx!F:F,QUOTIENT(ROW(A2202)-1,3)+2)&lt;&gt;""),"/* "&amp;INDEX(artwork.xlsx!F:F,QUOTIENT(ROW(A2202)-1,3)+2)&amp;" */","  ")&amp;IF(AND(ISERROR(MATCH("},",B2207:B$5003,0)), ISERROR(MATCH("    ];",$A$5:A2203,0))),"];","")</f>
        <v xml:space="preserve">    </v>
      </c>
      <c r="B2207" t="str">
        <f t="shared" si="71"/>
        <v>},</v>
      </c>
      <c r="C2207" s="18" t="str">
        <f>IF(AND(MOD(ROW(A2202)-1,3)=0, INDEX(artwork.xlsx!J:J,QUOTIENT(ROW(A2202)-1,3)+2)&lt;&gt;""),
     artwork.xlsx!$H$1&amp;": """ &amp;SUBSTITUTE(INDEX(artwork.xlsx!H:H,QUOTIENT(ROW(A2202)-1,3)+2)," ","") &amp;""",  " &amp;
     artwork.xlsx!$J$1&amp; ": """ &amp; INDEX(artwork.xlsx!J:J,QUOTIENT(ROW(A2202)-1,3)+2) &amp;""",  " &amp;
     artwork.xlsx!$L$1&amp; ": """ &amp; SUBSTITUTE(IF(LEFT(INDEX(artwork.xlsx!L:L,QUOTIENT(ROW(A2202)-1,3)+2),4)="http","",artwork.xlsx!$M$1) &amp; INDEX(artwork.xlsx!L:L,QUOTIENT(ROW(A2202)-1,3)+2),artwork.xlsx!$N$1,"") &amp; """,",
 IF(AND(MOD(ROW(A2202)-1,3)=1,INDEX(artwork.xlsx!J:J,QUOTIENT(ROW(A2202)-1,3)+2)&lt;&gt;""),
SUBSTITUTE(    artwork.xlsx!$K$1&amp;": '\\n" &amp;
SUBSTITUTE(SUBSTITUTE(SUBSTITUTE(SUBSTITUTE(SUBSTITUTE(INDEX(artwork.xlsx!K:K,QUOTIENT(ROW(A2202)-1,3)+2),"'","\'"),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IF(MOD(ROW(A2202)-1,3)=2,"","")))</f>
        <v/>
      </c>
    </row>
    <row r="2208" spans="1:3" x14ac:dyDescent="0.25">
      <c r="A2208" t="str">
        <f>IF(AND(MOD(ROW(A2203)-1,3)=0,INDEX(artwork.xlsx!G:G,QUOTIENT(ROW(A2203)-1,3)+2)&lt;&gt;""),"/* "&amp;INDEX(artwork.xlsx!G:G,QUOTIENT(ROW(A2203)-1,3)+2)&amp;" */","  ")&amp;
IF(AND(INDEX(artwork.xlsx!F:F,QUOTIENT(ROW(A2203)-1,3)+2)&lt;&gt;""),"/* "&amp;INDEX(artwork.xlsx!F:F,QUOTIENT(ROW(A2203)-1,3)+2)&amp;" */","  ")&amp;IF(AND(ISERROR(MATCH("},",B2208:B$5003,0)), ISERROR(MATCH("    ];",$A$5:A2204,0))),"];","")</f>
        <v xml:space="preserve">  /* t */</v>
      </c>
      <c r="B2208" t="str">
        <f t="shared" si="71"/>
        <v>{</v>
      </c>
      <c r="C2208" s="18" t="str">
        <f>IF(AND(MOD(ROW(A2203)-1,3)=0, INDEX(artwork.xlsx!J:J,QUOTIENT(ROW(A2203)-1,3)+2)&lt;&gt;""),
     artwork.xlsx!$H$1&amp;": """ &amp;SUBSTITUTE(INDEX(artwork.xlsx!H:H,QUOTIENT(ROW(A2203)-1,3)+2)," ","") &amp;""",  " &amp;
     artwork.xlsx!$J$1&amp; ": """ &amp; INDEX(artwork.xlsx!J:J,QUOTIENT(ROW(A2203)-1,3)+2) &amp;""",  " &amp;
     artwork.xlsx!$L$1&amp; ": """ &amp; SUBSTITUTE(IF(LEFT(INDEX(artwork.xlsx!L:L,QUOTIENT(ROW(A2203)-1,3)+2),4)="http","",artwork.xlsx!$M$1) &amp; INDEX(artwork.xlsx!L:L,QUOTIENT(ROW(A2203)-1,3)+2),artwork.xlsx!$N$1,"") &amp; """,",
 IF(AND(MOD(ROW(A2203)-1,3)=1,INDEX(artwork.xlsx!J:J,QUOTIENT(ROW(A2203)-1,3)+2)&lt;&gt;""),
SUBSTITUTE(    artwork.xlsx!$K$1&amp;": '\\n" &amp;
SUBSTITUTE(SUBSTITUTE(SUBSTITUTE(SUBSTITUTE(SUBSTITUTE(INDEX(artwork.xlsx!K:K,QUOTIENT(ROW(A2203)-1,3)+2),"'","\'"),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IF(MOD(ROW(A2203)-1,3)=2,"","")))</f>
        <v>id: "figurine",  frenchName: "Figurine",  artwork: "http://wiki.dominionstrategy.com/images/1/10/FigurineArt.jpg",</v>
      </c>
    </row>
    <row r="2209" spans="1:3" ht="30" x14ac:dyDescent="0.25">
      <c r="A2209" t="str">
        <f>IF(AND(MOD(ROW(A2204)-1,3)=0,INDEX(artwork.xlsx!G:G,QUOTIENT(ROW(A2204)-1,3)+2)&lt;&gt;""),"/* "&amp;INDEX(artwork.xlsx!G:G,QUOTIENT(ROW(A2204)-1,3)+2)&amp;" */","  ")&amp;
IF(AND(INDEX(artwork.xlsx!F:F,QUOTIENT(ROW(A2204)-1,3)+2)&lt;&gt;""),"/* "&amp;INDEX(artwork.xlsx!F:F,QUOTIENT(ROW(A2204)-1,3)+2)&amp;" */","  ")&amp;IF(AND(ISERROR(MATCH("},",B2209:B$5003,0)), ISERROR(MATCH("    ];",$A$5:A2208,0))),"];","")</f>
        <v xml:space="preserve">  /* t */</v>
      </c>
      <c r="B2209" t="str">
        <f t="shared" si="71"/>
        <v/>
      </c>
      <c r="C2209" s="18" t="str">
        <f>IF(AND(MOD(ROW(A2204)-1,3)=0, INDEX(artwork.xlsx!J:J,QUOTIENT(ROW(A2204)-1,3)+2)&lt;&gt;""),
     artwork.xlsx!$H$1&amp;": """ &amp;SUBSTITUTE(INDEX(artwork.xlsx!H:H,QUOTIENT(ROW(A2204)-1,3)+2)," ","") &amp;""",  " &amp;
     artwork.xlsx!$J$1&amp; ": """ &amp; INDEX(artwork.xlsx!J:J,QUOTIENT(ROW(A2204)-1,3)+2) &amp;""",  " &amp;
     artwork.xlsx!$L$1&amp; ": """ &amp; SUBSTITUTE(IF(LEFT(INDEX(artwork.xlsx!L:L,QUOTIENT(ROW(A2204)-1,3)+2),4)="http","",artwork.xlsx!$M$1) &amp; INDEX(artwork.xlsx!L:L,QUOTIENT(ROW(A2204)-1,3)+2),artwork.xlsx!$N$1,"") &amp; """,",
 IF(AND(MOD(ROW(A2204)-1,3)=1,INDEX(artwork.xlsx!J:J,QUOTIENT(ROW(A2204)-1,3)+2)&lt;&gt;""),
SUBSTITUTE(    artwork.xlsx!$K$1&amp;": '\\n" &amp;
SUBSTITUTE(SUBSTITUTE(SUBSTITUTE(SUBSTITUTE(SUBSTITUTE(INDEX(artwork.xlsx!K:K,QUOTIENT(ROW(A2204)-1,3)+2),"'","\'"),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IF(MOD(ROW(A2204)-1,3)=2,"","")))</f>
        <v>text_html: '\
'</v>
      </c>
    </row>
    <row r="2210" spans="1:3" x14ac:dyDescent="0.25">
      <c r="A2210" t="str">
        <f>IF(AND(MOD(ROW(A2205)-1,3)=0,INDEX(artwork.xlsx!G:G,QUOTIENT(ROW(A2205)-1,3)+2)&lt;&gt;""),"/* "&amp;INDEX(artwork.xlsx!G:G,QUOTIENT(ROW(A2205)-1,3)+2)&amp;" */","  ")&amp;
IF(AND(INDEX(artwork.xlsx!F:F,QUOTIENT(ROW(A2205)-1,3)+2)&lt;&gt;""),"/* "&amp;INDEX(artwork.xlsx!F:F,QUOTIENT(ROW(A2205)-1,3)+2)&amp;" */","  ")&amp;IF(AND(ISERROR(MATCH("},",B2210:B$5003,0)), ISERROR(MATCH("    ];",$A$5:A2206,0))),"];","")</f>
        <v xml:space="preserve">  /* t */</v>
      </c>
      <c r="B2210" t="str">
        <f t="shared" si="71"/>
        <v>},</v>
      </c>
      <c r="C2210" s="18" t="str">
        <f>IF(AND(MOD(ROW(A2205)-1,3)=0, INDEX(artwork.xlsx!J:J,QUOTIENT(ROW(A2205)-1,3)+2)&lt;&gt;""),
     artwork.xlsx!$H$1&amp;": """ &amp;SUBSTITUTE(INDEX(artwork.xlsx!H:H,QUOTIENT(ROW(A2205)-1,3)+2)," ","") &amp;""",  " &amp;
     artwork.xlsx!$J$1&amp; ": """ &amp; INDEX(artwork.xlsx!J:J,QUOTIENT(ROW(A2205)-1,3)+2) &amp;""",  " &amp;
     artwork.xlsx!$L$1&amp; ": """ &amp; SUBSTITUTE(IF(LEFT(INDEX(artwork.xlsx!L:L,QUOTIENT(ROW(A2205)-1,3)+2),4)="http","",artwork.xlsx!$M$1) &amp; INDEX(artwork.xlsx!L:L,QUOTIENT(ROW(A2205)-1,3)+2),artwork.xlsx!$N$1,"") &amp; """,",
 IF(AND(MOD(ROW(A2205)-1,3)=1,INDEX(artwork.xlsx!J:J,QUOTIENT(ROW(A2205)-1,3)+2)&lt;&gt;""),
SUBSTITUTE(    artwork.xlsx!$K$1&amp;": '\\n" &amp;
SUBSTITUTE(SUBSTITUTE(SUBSTITUTE(SUBSTITUTE(SUBSTITUTE(INDEX(artwork.xlsx!K:K,QUOTIENT(ROW(A2205)-1,3)+2),"'","\'"),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IF(MOD(ROW(A2205)-1,3)=2,"","")))</f>
        <v/>
      </c>
    </row>
    <row r="2211" spans="1:3" x14ac:dyDescent="0.25">
      <c r="A2211" t="str">
        <f>IF(AND(MOD(ROW(A2206)-1,3)=0,INDEX(artwork.xlsx!G:G,QUOTIENT(ROW(A2206)-1,3)+2)&lt;&gt;""),"/* "&amp;INDEX(artwork.xlsx!G:G,QUOTIENT(ROW(A2206)-1,3)+2)&amp;" */","  ")&amp;
IF(AND(INDEX(artwork.xlsx!F:F,QUOTIENT(ROW(A2206)-1,3)+2)&lt;&gt;""),"/* "&amp;INDEX(artwork.xlsx!F:F,QUOTIENT(ROW(A2206)-1,3)+2)&amp;" */","  ")&amp;IF(AND(ISERROR(MATCH("},",B2211:B$5003,0)), ISERROR(MATCH("    ];",$A$5:A2207,0))),"];","")</f>
        <v xml:space="preserve">    </v>
      </c>
      <c r="B2211" t="str">
        <f t="shared" si="71"/>
        <v>{</v>
      </c>
      <c r="C2211" s="18" t="str">
        <f>IF(AND(MOD(ROW(A2206)-1,3)=0, INDEX(artwork.xlsx!J:J,QUOTIENT(ROW(A2206)-1,3)+2)&lt;&gt;""),
     artwork.xlsx!$H$1&amp;": """ &amp;SUBSTITUTE(INDEX(artwork.xlsx!H:H,QUOTIENT(ROW(A2206)-1,3)+2)," ","") &amp;""",  " &amp;
     artwork.xlsx!$J$1&amp; ": """ &amp; INDEX(artwork.xlsx!J:J,QUOTIENT(ROW(A2206)-1,3)+2) &amp;""",  " &amp;
     artwork.xlsx!$L$1&amp; ": """ &amp; SUBSTITUTE(IF(LEFT(INDEX(artwork.xlsx!L:L,QUOTIENT(ROW(A2206)-1,3)+2),4)="http","",artwork.xlsx!$M$1) &amp; INDEX(artwork.xlsx!L:L,QUOTIENT(ROW(A2206)-1,3)+2),artwork.xlsx!$N$1,"") &amp; """,",
 IF(AND(MOD(ROW(A2206)-1,3)=1,INDEX(artwork.xlsx!J:J,QUOTIENT(ROW(A2206)-1,3)+2)&lt;&gt;""),
SUBSTITUTE(    artwork.xlsx!$K$1&amp;": '\\n" &amp;
SUBSTITUTE(SUBSTITUTE(SUBSTITUTE(SUBSTITUTE(SUBSTITUTE(INDEX(artwork.xlsx!K:K,QUOTIENT(ROW(A2206)-1,3)+2),"'","\'"),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IF(MOD(ROW(A2206)-1,3)=2,"","")))</f>
        <v>id: "firstmate",  frenchName: "Seconde",  artwork: "http://wiki.dominionstrategy.com/images/1/13/First_MateArt.jpg",</v>
      </c>
    </row>
    <row r="2212" spans="1:3" ht="30" x14ac:dyDescent="0.25">
      <c r="A2212" t="str">
        <f>IF(AND(MOD(ROW(A2207)-1,3)=0,INDEX(artwork.xlsx!G:G,QUOTIENT(ROW(A2207)-1,3)+2)&lt;&gt;""),"/* "&amp;INDEX(artwork.xlsx!G:G,QUOTIENT(ROW(A2207)-1,3)+2)&amp;" */","  ")&amp;
IF(AND(INDEX(artwork.xlsx!F:F,QUOTIENT(ROW(A2207)-1,3)+2)&lt;&gt;""),"/* "&amp;INDEX(artwork.xlsx!F:F,QUOTIENT(ROW(A2207)-1,3)+2)&amp;" */","  ")&amp;IF(AND(ISERROR(MATCH("},",B2212:B$5003,0)), ISERROR(MATCH("    ];",$A$5:A2211,0))),"];","")</f>
        <v xml:space="preserve">    </v>
      </c>
      <c r="B2212" t="str">
        <f t="shared" si="71"/>
        <v/>
      </c>
      <c r="C2212" s="18" t="str">
        <f>IF(AND(MOD(ROW(A2207)-1,3)=0, INDEX(artwork.xlsx!J:J,QUOTIENT(ROW(A2207)-1,3)+2)&lt;&gt;""),
     artwork.xlsx!$H$1&amp;": """ &amp;SUBSTITUTE(INDEX(artwork.xlsx!H:H,QUOTIENT(ROW(A2207)-1,3)+2)," ","") &amp;""",  " &amp;
     artwork.xlsx!$J$1&amp; ": """ &amp; INDEX(artwork.xlsx!J:J,QUOTIENT(ROW(A2207)-1,3)+2) &amp;""",  " &amp;
     artwork.xlsx!$L$1&amp; ": """ &amp; SUBSTITUTE(IF(LEFT(INDEX(artwork.xlsx!L:L,QUOTIENT(ROW(A2207)-1,3)+2),4)="http","",artwork.xlsx!$M$1) &amp; INDEX(artwork.xlsx!L:L,QUOTIENT(ROW(A2207)-1,3)+2),artwork.xlsx!$N$1,"") &amp; """,",
 IF(AND(MOD(ROW(A2207)-1,3)=1,INDEX(artwork.xlsx!J:J,QUOTIENT(ROW(A2207)-1,3)+2)&lt;&gt;""),
SUBSTITUTE(    artwork.xlsx!$K$1&amp;": '\\n" &amp;
SUBSTITUTE(SUBSTITUTE(SUBSTITUTE(SUBSTITUTE(SUBSTITUTE(INDEX(artwork.xlsx!K:K,QUOTIENT(ROW(A2207)-1,3)+2),"'","\'"),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IF(MOD(ROW(A2207)-1,3)=2,"","")))</f>
        <v>text_html: '\
'</v>
      </c>
    </row>
    <row r="2213" spans="1:3" x14ac:dyDescent="0.25">
      <c r="A2213" t="str">
        <f>IF(AND(MOD(ROW(A2208)-1,3)=0,INDEX(artwork.xlsx!G:G,QUOTIENT(ROW(A2208)-1,3)+2)&lt;&gt;""),"/* "&amp;INDEX(artwork.xlsx!G:G,QUOTIENT(ROW(A2208)-1,3)+2)&amp;" */","  ")&amp;
IF(AND(INDEX(artwork.xlsx!F:F,QUOTIENT(ROW(A2208)-1,3)+2)&lt;&gt;""),"/* "&amp;INDEX(artwork.xlsx!F:F,QUOTIENT(ROW(A2208)-1,3)+2)&amp;" */","  ")&amp;IF(AND(ISERROR(MATCH("},",B2213:B$5003,0)), ISERROR(MATCH("    ];",$A$5:A2209,0))),"];","")</f>
        <v xml:space="preserve">    </v>
      </c>
      <c r="B2213" t="str">
        <f t="shared" si="71"/>
        <v>},</v>
      </c>
      <c r="C2213" s="18" t="str">
        <f>IF(AND(MOD(ROW(A2208)-1,3)=0, INDEX(artwork.xlsx!J:J,QUOTIENT(ROW(A2208)-1,3)+2)&lt;&gt;""),
     artwork.xlsx!$H$1&amp;": """ &amp;SUBSTITUTE(INDEX(artwork.xlsx!H:H,QUOTIENT(ROW(A2208)-1,3)+2)," ","") &amp;""",  " &amp;
     artwork.xlsx!$J$1&amp; ": """ &amp; INDEX(artwork.xlsx!J:J,QUOTIENT(ROW(A2208)-1,3)+2) &amp;""",  " &amp;
     artwork.xlsx!$L$1&amp; ": """ &amp; SUBSTITUTE(IF(LEFT(INDEX(artwork.xlsx!L:L,QUOTIENT(ROW(A2208)-1,3)+2),4)="http","",artwork.xlsx!$M$1) &amp; INDEX(artwork.xlsx!L:L,QUOTIENT(ROW(A2208)-1,3)+2),artwork.xlsx!$N$1,"") &amp; """,",
 IF(AND(MOD(ROW(A2208)-1,3)=1,INDEX(artwork.xlsx!J:J,QUOTIENT(ROW(A2208)-1,3)+2)&lt;&gt;""),
SUBSTITUTE(    artwork.xlsx!$K$1&amp;": '\\n" &amp;
SUBSTITUTE(SUBSTITUTE(SUBSTITUTE(SUBSTITUTE(SUBSTITUTE(INDEX(artwork.xlsx!K:K,QUOTIENT(ROW(A2208)-1,3)+2),"'","\'"),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IF(MOD(ROW(A2208)-1,3)=2,"","")))</f>
        <v/>
      </c>
    </row>
    <row r="2214" spans="1:3" x14ac:dyDescent="0.25">
      <c r="A2214" t="str">
        <f>IF(AND(MOD(ROW(A2209)-1,3)=0,INDEX(artwork.xlsx!G:G,QUOTIENT(ROW(A2209)-1,3)+2)&lt;&gt;""),"/* "&amp;INDEX(artwork.xlsx!G:G,QUOTIENT(ROW(A2209)-1,3)+2)&amp;" */","  ")&amp;
IF(AND(INDEX(artwork.xlsx!F:F,QUOTIENT(ROW(A2209)-1,3)+2)&lt;&gt;""),"/* "&amp;INDEX(artwork.xlsx!F:F,QUOTIENT(ROW(A2209)-1,3)+2)&amp;" */","  ")&amp;IF(AND(ISERROR(MATCH("},",B2214:B$5003,0)), ISERROR(MATCH("    ];",$A$5:A2210,0))),"];","")</f>
        <v xml:space="preserve">    </v>
      </c>
      <c r="B2214" t="str">
        <f t="shared" si="71"/>
        <v>{</v>
      </c>
      <c r="C2214" s="18" t="str">
        <f>IF(AND(MOD(ROW(A2209)-1,3)=0, INDEX(artwork.xlsx!J:J,QUOTIENT(ROW(A2209)-1,3)+2)&lt;&gt;""),
     artwork.xlsx!$H$1&amp;": """ &amp;SUBSTITUTE(INDEX(artwork.xlsx!H:H,QUOTIENT(ROW(A2209)-1,3)+2)," ","") &amp;""",  " &amp;
     artwork.xlsx!$J$1&amp; ": """ &amp; INDEX(artwork.xlsx!J:J,QUOTIENT(ROW(A2209)-1,3)+2) &amp;""",  " &amp;
     artwork.xlsx!$L$1&amp; ": """ &amp; SUBSTITUTE(IF(LEFT(INDEX(artwork.xlsx!L:L,QUOTIENT(ROW(A2209)-1,3)+2),4)="http","",artwork.xlsx!$M$1) &amp; INDEX(artwork.xlsx!L:L,QUOTIENT(ROW(A2209)-1,3)+2),artwork.xlsx!$N$1,"") &amp; """,",
 IF(AND(MOD(ROW(A2209)-1,3)=1,INDEX(artwork.xlsx!J:J,QUOTIENT(ROW(A2209)-1,3)+2)&lt;&gt;""),
SUBSTITUTE(    artwork.xlsx!$K$1&amp;": '\\n" &amp;
SUBSTITUTE(SUBSTITUTE(SUBSTITUTE(SUBSTITUTE(SUBSTITUTE(INDEX(artwork.xlsx!K:K,QUOTIENT(ROW(A2209)-1,3)+2),"'","\'"),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IF(MOD(ROW(A2209)-1,3)=2,"","")))</f>
        <v>id: "flagship",  frenchName: "Navire Amiral",  artwork: "http://wiki.dominionstrategy.com/images/b/be/FlagshipArt.jpg",</v>
      </c>
    </row>
    <row r="2215" spans="1:3" ht="30" x14ac:dyDescent="0.25">
      <c r="A2215" t="str">
        <f>IF(AND(MOD(ROW(A2210)-1,3)=0,INDEX(artwork.xlsx!G:G,QUOTIENT(ROW(A2210)-1,3)+2)&lt;&gt;""),"/* "&amp;INDEX(artwork.xlsx!G:G,QUOTIENT(ROW(A2210)-1,3)+2)&amp;" */","  ")&amp;
IF(AND(INDEX(artwork.xlsx!F:F,QUOTIENT(ROW(A2210)-1,3)+2)&lt;&gt;""),"/* "&amp;INDEX(artwork.xlsx!F:F,QUOTIENT(ROW(A2210)-1,3)+2)&amp;" */","  ")&amp;IF(AND(ISERROR(MATCH("},",B2215:B$5003,0)), ISERROR(MATCH("    ];",$A$5:A2214,0))),"];","")</f>
        <v xml:space="preserve">    </v>
      </c>
      <c r="B2215" t="str">
        <f t="shared" si="71"/>
        <v/>
      </c>
      <c r="C2215" s="18" t="str">
        <f>IF(AND(MOD(ROW(A2210)-1,3)=0, INDEX(artwork.xlsx!J:J,QUOTIENT(ROW(A2210)-1,3)+2)&lt;&gt;""),
     artwork.xlsx!$H$1&amp;": """ &amp;SUBSTITUTE(INDEX(artwork.xlsx!H:H,QUOTIENT(ROW(A2210)-1,3)+2)," ","") &amp;""",  " &amp;
     artwork.xlsx!$J$1&amp; ": """ &amp; INDEX(artwork.xlsx!J:J,QUOTIENT(ROW(A2210)-1,3)+2) &amp;""",  " &amp;
     artwork.xlsx!$L$1&amp; ": """ &amp; SUBSTITUTE(IF(LEFT(INDEX(artwork.xlsx!L:L,QUOTIENT(ROW(A2210)-1,3)+2),4)="http","",artwork.xlsx!$M$1) &amp; INDEX(artwork.xlsx!L:L,QUOTIENT(ROW(A2210)-1,3)+2),artwork.xlsx!$N$1,"") &amp; """,",
 IF(AND(MOD(ROW(A2210)-1,3)=1,INDEX(artwork.xlsx!J:J,QUOTIENT(ROW(A2210)-1,3)+2)&lt;&gt;""),
SUBSTITUTE(    artwork.xlsx!$K$1&amp;": '\\n" &amp;
SUBSTITUTE(SUBSTITUTE(SUBSTITUTE(SUBSTITUTE(SUBSTITUTE(INDEX(artwork.xlsx!K:K,QUOTIENT(ROW(A2210)-1,3)+2),"'","\'"),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IF(MOD(ROW(A2210)-1,3)=2,"","")))</f>
        <v>text_html: '\
'</v>
      </c>
    </row>
    <row r="2216" spans="1:3" x14ac:dyDescent="0.25">
      <c r="A2216" t="str">
        <f>IF(AND(MOD(ROW(A2211)-1,3)=0,INDEX(artwork.xlsx!G:G,QUOTIENT(ROW(A2211)-1,3)+2)&lt;&gt;""),"/* "&amp;INDEX(artwork.xlsx!G:G,QUOTIENT(ROW(A2211)-1,3)+2)&amp;" */","  ")&amp;
IF(AND(INDEX(artwork.xlsx!F:F,QUOTIENT(ROW(A2211)-1,3)+2)&lt;&gt;""),"/* "&amp;INDEX(artwork.xlsx!F:F,QUOTIENT(ROW(A2211)-1,3)+2)&amp;" */","  ")&amp;IF(AND(ISERROR(MATCH("},",B2216:B$5003,0)), ISERROR(MATCH("    ];",$A$5:A2212,0))),"];","")</f>
        <v xml:space="preserve">    </v>
      </c>
      <c r="B2216" t="str">
        <f t="shared" si="71"/>
        <v>},</v>
      </c>
      <c r="C2216" s="18" t="str">
        <f>IF(AND(MOD(ROW(A2211)-1,3)=0, INDEX(artwork.xlsx!J:J,QUOTIENT(ROW(A2211)-1,3)+2)&lt;&gt;""),
     artwork.xlsx!$H$1&amp;": """ &amp;SUBSTITUTE(INDEX(artwork.xlsx!H:H,QUOTIENT(ROW(A2211)-1,3)+2)," ","") &amp;""",  " &amp;
     artwork.xlsx!$J$1&amp; ": """ &amp; INDEX(artwork.xlsx!J:J,QUOTIENT(ROW(A2211)-1,3)+2) &amp;""",  " &amp;
     artwork.xlsx!$L$1&amp; ": """ &amp; SUBSTITUTE(IF(LEFT(INDEX(artwork.xlsx!L:L,QUOTIENT(ROW(A2211)-1,3)+2),4)="http","",artwork.xlsx!$M$1) &amp; INDEX(artwork.xlsx!L:L,QUOTIENT(ROW(A2211)-1,3)+2),artwork.xlsx!$N$1,"") &amp; """,",
 IF(AND(MOD(ROW(A2211)-1,3)=1,INDEX(artwork.xlsx!J:J,QUOTIENT(ROW(A2211)-1,3)+2)&lt;&gt;""),
SUBSTITUTE(    artwork.xlsx!$K$1&amp;": '\\n" &amp;
SUBSTITUTE(SUBSTITUTE(SUBSTITUTE(SUBSTITUTE(SUBSTITUTE(INDEX(artwork.xlsx!K:K,QUOTIENT(ROW(A2211)-1,3)+2),"'","\'"),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IF(MOD(ROW(A2211)-1,3)=2,"","")))</f>
        <v/>
      </c>
    </row>
    <row r="2217" spans="1:3" x14ac:dyDescent="0.25">
      <c r="A2217" t="str">
        <f>IF(AND(MOD(ROW(A2212)-1,3)=0,INDEX(artwork.xlsx!G:G,QUOTIENT(ROW(A2212)-1,3)+2)&lt;&gt;""),"/* "&amp;INDEX(artwork.xlsx!G:G,QUOTIENT(ROW(A2212)-1,3)+2)&amp;" */","  ")&amp;
IF(AND(INDEX(artwork.xlsx!F:F,QUOTIENT(ROW(A2212)-1,3)+2)&lt;&gt;""),"/* "&amp;INDEX(artwork.xlsx!F:F,QUOTIENT(ROW(A2212)-1,3)+2)&amp;" */","  ")&amp;IF(AND(ISERROR(MATCH("},",B2217:B$5003,0)), ISERROR(MATCH("    ];",$A$5:A2213,0))),"];","")</f>
        <v xml:space="preserve">    </v>
      </c>
      <c r="B2217" t="str">
        <f t="shared" si="71"/>
        <v>{</v>
      </c>
      <c r="C2217" s="18" t="str">
        <f>IF(AND(MOD(ROW(A2212)-1,3)=0, INDEX(artwork.xlsx!J:J,QUOTIENT(ROW(A2212)-1,3)+2)&lt;&gt;""),
     artwork.xlsx!$H$1&amp;": """ &amp;SUBSTITUTE(INDEX(artwork.xlsx!H:H,QUOTIENT(ROW(A2212)-1,3)+2)," ","") &amp;""",  " &amp;
     artwork.xlsx!$J$1&amp; ": """ &amp; INDEX(artwork.xlsx!J:J,QUOTIENT(ROW(A2212)-1,3)+2) &amp;""",  " &amp;
     artwork.xlsx!$L$1&amp; ": """ &amp; SUBSTITUTE(IF(LEFT(INDEX(artwork.xlsx!L:L,QUOTIENT(ROW(A2212)-1,3)+2),4)="http","",artwork.xlsx!$M$1) &amp; INDEX(artwork.xlsx!L:L,QUOTIENT(ROW(A2212)-1,3)+2),artwork.xlsx!$N$1,"") &amp; """,",
 IF(AND(MOD(ROW(A2212)-1,3)=1,INDEX(artwork.xlsx!J:J,QUOTIENT(ROW(A2212)-1,3)+2)&lt;&gt;""),
SUBSTITUTE(    artwork.xlsx!$K$1&amp;": '\\n" &amp;
SUBSTITUTE(SUBSTITUTE(SUBSTITUTE(SUBSTITUTE(SUBSTITUTE(INDEX(artwork.xlsx!K:K,QUOTIENT(ROW(A2212)-1,3)+2),"'","\'"),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IF(MOD(ROW(A2212)-1,3)=2,"","")))</f>
        <v>id: "fortunehunter",  frenchName: "Aventurière",  artwork: "http://wiki.dominionstrategy.com/images/4/4c/Fortune_HunterArt.jpg",</v>
      </c>
    </row>
    <row r="2218" spans="1:3" ht="30" x14ac:dyDescent="0.25">
      <c r="A2218" t="str">
        <f>IF(AND(MOD(ROW(A2213)-1,3)=0,INDEX(artwork.xlsx!G:G,QUOTIENT(ROW(A2213)-1,3)+2)&lt;&gt;""),"/* "&amp;INDEX(artwork.xlsx!G:G,QUOTIENT(ROW(A2213)-1,3)+2)&amp;" */","  ")&amp;
IF(AND(INDEX(artwork.xlsx!F:F,QUOTIENT(ROW(A2213)-1,3)+2)&lt;&gt;""),"/* "&amp;INDEX(artwork.xlsx!F:F,QUOTIENT(ROW(A2213)-1,3)+2)&amp;" */","  ")&amp;IF(AND(ISERROR(MATCH("},",B2218:B$5003,0)), ISERROR(MATCH("    ];",$A$5:A2217,0))),"];","")</f>
        <v xml:space="preserve">    </v>
      </c>
      <c r="B2218" t="str">
        <f t="shared" si="71"/>
        <v/>
      </c>
      <c r="C2218" s="18" t="str">
        <f>IF(AND(MOD(ROW(A2213)-1,3)=0, INDEX(artwork.xlsx!J:J,QUOTIENT(ROW(A2213)-1,3)+2)&lt;&gt;""),
     artwork.xlsx!$H$1&amp;": """ &amp;SUBSTITUTE(INDEX(artwork.xlsx!H:H,QUOTIENT(ROW(A2213)-1,3)+2)," ","") &amp;""",  " &amp;
     artwork.xlsx!$J$1&amp; ": """ &amp; INDEX(artwork.xlsx!J:J,QUOTIENT(ROW(A2213)-1,3)+2) &amp;""",  " &amp;
     artwork.xlsx!$L$1&amp; ": """ &amp; SUBSTITUTE(IF(LEFT(INDEX(artwork.xlsx!L:L,QUOTIENT(ROW(A2213)-1,3)+2),4)="http","",artwork.xlsx!$M$1) &amp; INDEX(artwork.xlsx!L:L,QUOTIENT(ROW(A2213)-1,3)+2),artwork.xlsx!$N$1,"") &amp; """,",
 IF(AND(MOD(ROW(A2213)-1,3)=1,INDEX(artwork.xlsx!J:J,QUOTIENT(ROW(A2213)-1,3)+2)&lt;&gt;""),
SUBSTITUTE(    artwork.xlsx!$K$1&amp;": '\\n" &amp;
SUBSTITUTE(SUBSTITUTE(SUBSTITUTE(SUBSTITUTE(SUBSTITUTE(INDEX(artwork.xlsx!K:K,QUOTIENT(ROW(A2213)-1,3)+2),"'","\'"),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IF(MOD(ROW(A2213)-1,3)=2,"","")))</f>
        <v>text_html: '\
'</v>
      </c>
    </row>
    <row r="2219" spans="1:3" x14ac:dyDescent="0.25">
      <c r="A2219" t="str">
        <f>IF(AND(MOD(ROW(A2214)-1,3)=0,INDEX(artwork.xlsx!G:G,QUOTIENT(ROW(A2214)-1,3)+2)&lt;&gt;""),"/* "&amp;INDEX(artwork.xlsx!G:G,QUOTIENT(ROW(A2214)-1,3)+2)&amp;" */","  ")&amp;
IF(AND(INDEX(artwork.xlsx!F:F,QUOTIENT(ROW(A2214)-1,3)+2)&lt;&gt;""),"/* "&amp;INDEX(artwork.xlsx!F:F,QUOTIENT(ROW(A2214)-1,3)+2)&amp;" */","  ")&amp;IF(AND(ISERROR(MATCH("},",B2219:B$5003,0)), ISERROR(MATCH("    ];",$A$5:A2215,0))),"];","")</f>
        <v xml:space="preserve">    </v>
      </c>
      <c r="B2219" t="str">
        <f t="shared" si="71"/>
        <v>},</v>
      </c>
      <c r="C2219" s="18" t="str">
        <f>IF(AND(MOD(ROW(A2214)-1,3)=0, INDEX(artwork.xlsx!J:J,QUOTIENT(ROW(A2214)-1,3)+2)&lt;&gt;""),
     artwork.xlsx!$H$1&amp;": """ &amp;SUBSTITUTE(INDEX(artwork.xlsx!H:H,QUOTIENT(ROW(A2214)-1,3)+2)," ","") &amp;""",  " &amp;
     artwork.xlsx!$J$1&amp; ": """ &amp; INDEX(artwork.xlsx!J:J,QUOTIENT(ROW(A2214)-1,3)+2) &amp;""",  " &amp;
     artwork.xlsx!$L$1&amp; ": """ &amp; SUBSTITUTE(IF(LEFT(INDEX(artwork.xlsx!L:L,QUOTIENT(ROW(A2214)-1,3)+2),4)="http","",artwork.xlsx!$M$1) &amp; INDEX(artwork.xlsx!L:L,QUOTIENT(ROW(A2214)-1,3)+2),artwork.xlsx!$N$1,"") &amp; """,",
 IF(AND(MOD(ROW(A2214)-1,3)=1,INDEX(artwork.xlsx!J:J,QUOTIENT(ROW(A2214)-1,3)+2)&lt;&gt;""),
SUBSTITUTE(    artwork.xlsx!$K$1&amp;": '\\n" &amp;
SUBSTITUTE(SUBSTITUTE(SUBSTITUTE(SUBSTITUTE(SUBSTITUTE(INDEX(artwork.xlsx!K:K,QUOTIENT(ROW(A2214)-1,3)+2),"'","\'"),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IF(MOD(ROW(A2214)-1,3)=2,"","")))</f>
        <v/>
      </c>
    </row>
    <row r="2220" spans="1:3" x14ac:dyDescent="0.25">
      <c r="A2220" t="str">
        <f>IF(AND(MOD(ROW(A2215)-1,3)=0,INDEX(artwork.xlsx!G:G,QUOTIENT(ROW(A2215)-1,3)+2)&lt;&gt;""),"/* "&amp;INDEX(artwork.xlsx!G:G,QUOTIENT(ROW(A2215)-1,3)+2)&amp;" */","  ")&amp;
IF(AND(INDEX(artwork.xlsx!F:F,QUOTIENT(ROW(A2215)-1,3)+2)&lt;&gt;""),"/* "&amp;INDEX(artwork.xlsx!F:F,QUOTIENT(ROW(A2215)-1,3)+2)&amp;" */","  ")&amp;IF(AND(ISERROR(MATCH("},",B2220:B$5003,0)), ISERROR(MATCH("    ];",$A$5:A2216,0))),"];","")</f>
        <v xml:space="preserve">    </v>
      </c>
      <c r="B2220" t="str">
        <f t="shared" si="71"/>
        <v>{</v>
      </c>
      <c r="C2220" s="18" t="str">
        <f>IF(AND(MOD(ROW(A2215)-1,3)=0, INDEX(artwork.xlsx!J:J,QUOTIENT(ROW(A2215)-1,3)+2)&lt;&gt;""),
     artwork.xlsx!$H$1&amp;": """ &amp;SUBSTITUTE(INDEX(artwork.xlsx!H:H,QUOTIENT(ROW(A2215)-1,3)+2)," ","") &amp;""",  " &amp;
     artwork.xlsx!$J$1&amp; ": """ &amp; INDEX(artwork.xlsx!J:J,QUOTIENT(ROW(A2215)-1,3)+2) &amp;""",  " &amp;
     artwork.xlsx!$L$1&amp; ": """ &amp; SUBSTITUTE(IF(LEFT(INDEX(artwork.xlsx!L:L,QUOTIENT(ROW(A2215)-1,3)+2),4)="http","",artwork.xlsx!$M$1) &amp; INDEX(artwork.xlsx!L:L,QUOTIENT(ROW(A2215)-1,3)+2),artwork.xlsx!$N$1,"") &amp; """,",
 IF(AND(MOD(ROW(A2215)-1,3)=1,INDEX(artwork.xlsx!J:J,QUOTIENT(ROW(A2215)-1,3)+2)&lt;&gt;""),
SUBSTITUTE(    artwork.xlsx!$K$1&amp;": '\\n" &amp;
SUBSTITUTE(SUBSTITUTE(SUBSTITUTE(SUBSTITUTE(SUBSTITUTE(INDEX(artwork.xlsx!K:K,QUOTIENT(ROW(A2215)-1,3)+2),"'","\'"),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IF(MOD(ROW(A2215)-1,3)=2,"","")))</f>
        <v>id: "frigate",  frenchName: "Frégate",  artwork: "http://wiki.dominionstrategy.com/images/2/24/FrigateArt.jpg",</v>
      </c>
    </row>
    <row r="2221" spans="1:3" ht="30" x14ac:dyDescent="0.25">
      <c r="A2221" t="str">
        <f>IF(AND(MOD(ROW(A2216)-1,3)=0,INDEX(artwork.xlsx!G:G,QUOTIENT(ROW(A2216)-1,3)+2)&lt;&gt;""),"/* "&amp;INDEX(artwork.xlsx!G:G,QUOTIENT(ROW(A2216)-1,3)+2)&amp;" */","  ")&amp;
IF(AND(INDEX(artwork.xlsx!F:F,QUOTIENT(ROW(A2216)-1,3)+2)&lt;&gt;""),"/* "&amp;INDEX(artwork.xlsx!F:F,QUOTIENT(ROW(A2216)-1,3)+2)&amp;" */","  ")&amp;IF(AND(ISERROR(MATCH("},",B2221:B$5003,0)), ISERROR(MATCH("    ];",$A$5:A2220,0))),"];","")</f>
        <v xml:space="preserve">    </v>
      </c>
      <c r="B2221" t="str">
        <f t="shared" si="71"/>
        <v/>
      </c>
      <c r="C2221" s="18" t="str">
        <f>IF(AND(MOD(ROW(A2216)-1,3)=0, INDEX(artwork.xlsx!J:J,QUOTIENT(ROW(A2216)-1,3)+2)&lt;&gt;""),
     artwork.xlsx!$H$1&amp;": """ &amp;SUBSTITUTE(INDEX(artwork.xlsx!H:H,QUOTIENT(ROW(A2216)-1,3)+2)," ","") &amp;""",  " &amp;
     artwork.xlsx!$J$1&amp; ": """ &amp; INDEX(artwork.xlsx!J:J,QUOTIENT(ROW(A2216)-1,3)+2) &amp;""",  " &amp;
     artwork.xlsx!$L$1&amp; ": """ &amp; SUBSTITUTE(IF(LEFT(INDEX(artwork.xlsx!L:L,QUOTIENT(ROW(A2216)-1,3)+2),4)="http","",artwork.xlsx!$M$1) &amp; INDEX(artwork.xlsx!L:L,QUOTIENT(ROW(A2216)-1,3)+2),artwork.xlsx!$N$1,"") &amp; """,",
 IF(AND(MOD(ROW(A2216)-1,3)=1,INDEX(artwork.xlsx!J:J,QUOTIENT(ROW(A2216)-1,3)+2)&lt;&gt;""),
SUBSTITUTE(    artwork.xlsx!$K$1&amp;": '\\n" &amp;
SUBSTITUTE(SUBSTITUTE(SUBSTITUTE(SUBSTITUTE(SUBSTITUTE(INDEX(artwork.xlsx!K:K,QUOTIENT(ROW(A2216)-1,3)+2),"'","\'"),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IF(MOD(ROW(A2216)-1,3)=2,"","")))</f>
        <v>text_html: '\
'</v>
      </c>
    </row>
    <row r="2222" spans="1:3" x14ac:dyDescent="0.25">
      <c r="A2222" t="str">
        <f>IF(AND(MOD(ROW(A2217)-1,3)=0,INDEX(artwork.xlsx!G:G,QUOTIENT(ROW(A2217)-1,3)+2)&lt;&gt;""),"/* "&amp;INDEX(artwork.xlsx!G:G,QUOTIENT(ROW(A2217)-1,3)+2)&amp;" */","  ")&amp;
IF(AND(INDEX(artwork.xlsx!F:F,QUOTIENT(ROW(A2217)-1,3)+2)&lt;&gt;""),"/* "&amp;INDEX(artwork.xlsx!F:F,QUOTIENT(ROW(A2217)-1,3)+2)&amp;" */","  ")&amp;IF(AND(ISERROR(MATCH("},",B2222:B$5003,0)), ISERROR(MATCH("    ];",$A$5:A2218,0))),"];","")</f>
        <v xml:space="preserve">    </v>
      </c>
      <c r="B2222" t="str">
        <f t="shared" si="71"/>
        <v>},</v>
      </c>
      <c r="C2222" s="18" t="str">
        <f>IF(AND(MOD(ROW(A2217)-1,3)=0, INDEX(artwork.xlsx!J:J,QUOTIENT(ROW(A2217)-1,3)+2)&lt;&gt;""),
     artwork.xlsx!$H$1&amp;": """ &amp;SUBSTITUTE(INDEX(artwork.xlsx!H:H,QUOTIENT(ROW(A2217)-1,3)+2)," ","") &amp;""",  " &amp;
     artwork.xlsx!$J$1&amp; ": """ &amp; INDEX(artwork.xlsx!J:J,QUOTIENT(ROW(A2217)-1,3)+2) &amp;""",  " &amp;
     artwork.xlsx!$L$1&amp; ": """ &amp; SUBSTITUTE(IF(LEFT(INDEX(artwork.xlsx!L:L,QUOTIENT(ROW(A2217)-1,3)+2),4)="http","",artwork.xlsx!$M$1) &amp; INDEX(artwork.xlsx!L:L,QUOTIENT(ROW(A2217)-1,3)+2),artwork.xlsx!$N$1,"") &amp; """,",
 IF(AND(MOD(ROW(A2217)-1,3)=1,INDEX(artwork.xlsx!J:J,QUOTIENT(ROW(A2217)-1,3)+2)&lt;&gt;""),
SUBSTITUTE(    artwork.xlsx!$K$1&amp;": '\\n" &amp;
SUBSTITUTE(SUBSTITUTE(SUBSTITUTE(SUBSTITUTE(SUBSTITUTE(INDEX(artwork.xlsx!K:K,QUOTIENT(ROW(A2217)-1,3)+2),"'","\'"),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IF(MOD(ROW(A2217)-1,3)=2,"","")))</f>
        <v/>
      </c>
    </row>
    <row r="2223" spans="1:3" x14ac:dyDescent="0.25">
      <c r="A2223" t="str">
        <f>IF(AND(MOD(ROW(A2218)-1,3)=0,INDEX(artwork.xlsx!G:G,QUOTIENT(ROW(A2218)-1,3)+2)&lt;&gt;""),"/* "&amp;INDEX(artwork.xlsx!G:G,QUOTIENT(ROW(A2218)-1,3)+2)&amp;" */","  ")&amp;
IF(AND(INDEX(artwork.xlsx!F:F,QUOTIENT(ROW(A2218)-1,3)+2)&lt;&gt;""),"/* "&amp;INDEX(artwork.xlsx!F:F,QUOTIENT(ROW(A2218)-1,3)+2)&amp;" */","  ")&amp;IF(AND(ISERROR(MATCH("},",B2223:B$5003,0)), ISERROR(MATCH("    ];",$A$5:A2219,0))),"];","")</f>
        <v xml:space="preserve">  /* t */</v>
      </c>
      <c r="B2223" t="str">
        <f t="shared" si="71"/>
        <v>{</v>
      </c>
      <c r="C2223" s="18" t="str">
        <f>IF(AND(MOD(ROW(A2218)-1,3)=0, INDEX(artwork.xlsx!J:J,QUOTIENT(ROW(A2218)-1,3)+2)&lt;&gt;""),
     artwork.xlsx!$H$1&amp;": """ &amp;SUBSTITUTE(INDEX(artwork.xlsx!H:H,QUOTIENT(ROW(A2218)-1,3)+2)," ","") &amp;""",  " &amp;
     artwork.xlsx!$J$1&amp; ": """ &amp; INDEX(artwork.xlsx!J:J,QUOTIENT(ROW(A2218)-1,3)+2) &amp;""",  " &amp;
     artwork.xlsx!$L$1&amp; ": """ &amp; SUBSTITUTE(IF(LEFT(INDEX(artwork.xlsx!L:L,QUOTIENT(ROW(A2218)-1,3)+2),4)="http","",artwork.xlsx!$M$1) &amp; INDEX(artwork.xlsx!L:L,QUOTIENT(ROW(A2218)-1,3)+2),artwork.xlsx!$N$1,"") &amp; """,",
 IF(AND(MOD(ROW(A2218)-1,3)=1,INDEX(artwork.xlsx!J:J,QUOTIENT(ROW(A2218)-1,3)+2)&lt;&gt;""),
SUBSTITUTE(    artwork.xlsx!$K$1&amp;": '\\n" &amp;
SUBSTITUTE(SUBSTITUTE(SUBSTITUTE(SUBSTITUTE(SUBSTITUTE(INDEX(artwork.xlsx!K:K,QUOTIENT(ROW(A2218)-1,3)+2),"'","\'"),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IF(MOD(ROW(A2218)-1,3)=2,"","")))</f>
        <v>id: "gondola",  frenchName: "Gondole",  artwork: "http://wiki.dominionstrategy.com/images/4/4a/GondolaArt.jpg",</v>
      </c>
    </row>
    <row r="2224" spans="1:3" ht="30" x14ac:dyDescent="0.25">
      <c r="A2224" t="str">
        <f>IF(AND(MOD(ROW(A2219)-1,3)=0,INDEX(artwork.xlsx!G:G,QUOTIENT(ROW(A2219)-1,3)+2)&lt;&gt;""),"/* "&amp;INDEX(artwork.xlsx!G:G,QUOTIENT(ROW(A2219)-1,3)+2)&amp;" */","  ")&amp;
IF(AND(INDEX(artwork.xlsx!F:F,QUOTIENT(ROW(A2219)-1,3)+2)&lt;&gt;""),"/* "&amp;INDEX(artwork.xlsx!F:F,QUOTIENT(ROW(A2219)-1,3)+2)&amp;" */","  ")&amp;IF(AND(ISERROR(MATCH("},",B2224:B$5003,0)), ISERROR(MATCH("    ];",$A$5:A2223,0))),"];","")</f>
        <v xml:space="preserve">  /* t */</v>
      </c>
      <c r="B2224" t="str">
        <f t="shared" si="71"/>
        <v/>
      </c>
      <c r="C2224" s="18" t="str">
        <f>IF(AND(MOD(ROW(A2219)-1,3)=0, INDEX(artwork.xlsx!J:J,QUOTIENT(ROW(A2219)-1,3)+2)&lt;&gt;""),
     artwork.xlsx!$H$1&amp;": """ &amp;SUBSTITUTE(INDEX(artwork.xlsx!H:H,QUOTIENT(ROW(A2219)-1,3)+2)," ","") &amp;""",  " &amp;
     artwork.xlsx!$J$1&amp; ": """ &amp; INDEX(artwork.xlsx!J:J,QUOTIENT(ROW(A2219)-1,3)+2) &amp;""",  " &amp;
     artwork.xlsx!$L$1&amp; ": """ &amp; SUBSTITUTE(IF(LEFT(INDEX(artwork.xlsx!L:L,QUOTIENT(ROW(A2219)-1,3)+2),4)="http","",artwork.xlsx!$M$1) &amp; INDEX(artwork.xlsx!L:L,QUOTIENT(ROW(A2219)-1,3)+2),artwork.xlsx!$N$1,"") &amp; """,",
 IF(AND(MOD(ROW(A2219)-1,3)=1,INDEX(artwork.xlsx!J:J,QUOTIENT(ROW(A2219)-1,3)+2)&lt;&gt;""),
SUBSTITUTE(    artwork.xlsx!$K$1&amp;": '\\n" &amp;
SUBSTITUTE(SUBSTITUTE(SUBSTITUTE(SUBSTITUTE(SUBSTITUTE(INDEX(artwork.xlsx!K:K,QUOTIENT(ROW(A2219)-1,3)+2),"'","\'"),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IF(MOD(ROW(A2219)-1,3)=2,"","")))</f>
        <v>text_html: '\
'</v>
      </c>
    </row>
    <row r="2225" spans="1:3" x14ac:dyDescent="0.25">
      <c r="A2225" t="str">
        <f>IF(AND(MOD(ROW(A2220)-1,3)=0,INDEX(artwork.xlsx!G:G,QUOTIENT(ROW(A2220)-1,3)+2)&lt;&gt;""),"/* "&amp;INDEX(artwork.xlsx!G:G,QUOTIENT(ROW(A2220)-1,3)+2)&amp;" */","  ")&amp;
IF(AND(INDEX(artwork.xlsx!F:F,QUOTIENT(ROW(A2220)-1,3)+2)&lt;&gt;""),"/* "&amp;INDEX(artwork.xlsx!F:F,QUOTIENT(ROW(A2220)-1,3)+2)&amp;" */","  ")&amp;IF(AND(ISERROR(MATCH("},",B2225:B$5003,0)), ISERROR(MATCH("    ];",$A$5:A2221,0))),"];","")</f>
        <v xml:space="preserve">  /* t */</v>
      </c>
      <c r="B2225" t="str">
        <f t="shared" si="71"/>
        <v>},</v>
      </c>
      <c r="C2225" s="18" t="str">
        <f>IF(AND(MOD(ROW(A2220)-1,3)=0, INDEX(artwork.xlsx!J:J,QUOTIENT(ROW(A2220)-1,3)+2)&lt;&gt;""),
     artwork.xlsx!$H$1&amp;": """ &amp;SUBSTITUTE(INDEX(artwork.xlsx!H:H,QUOTIENT(ROW(A2220)-1,3)+2)," ","") &amp;""",  " &amp;
     artwork.xlsx!$J$1&amp; ": """ &amp; INDEX(artwork.xlsx!J:J,QUOTIENT(ROW(A2220)-1,3)+2) &amp;""",  " &amp;
     artwork.xlsx!$L$1&amp; ": """ &amp; SUBSTITUTE(IF(LEFT(INDEX(artwork.xlsx!L:L,QUOTIENT(ROW(A2220)-1,3)+2),4)="http","",artwork.xlsx!$M$1) &amp; INDEX(artwork.xlsx!L:L,QUOTIENT(ROW(A2220)-1,3)+2),artwork.xlsx!$N$1,"") &amp; """,",
 IF(AND(MOD(ROW(A2220)-1,3)=1,INDEX(artwork.xlsx!J:J,QUOTIENT(ROW(A2220)-1,3)+2)&lt;&gt;""),
SUBSTITUTE(    artwork.xlsx!$K$1&amp;": '\\n" &amp;
SUBSTITUTE(SUBSTITUTE(SUBSTITUTE(SUBSTITUTE(SUBSTITUTE(INDEX(artwork.xlsx!K:K,QUOTIENT(ROW(A2220)-1,3)+2),"'","\'"),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IF(MOD(ROW(A2220)-1,3)=2,"","")))</f>
        <v/>
      </c>
    </row>
    <row r="2226" spans="1:3" x14ac:dyDescent="0.25">
      <c r="A2226" t="str">
        <f>IF(AND(MOD(ROW(A2221)-1,3)=0,INDEX(artwork.xlsx!G:G,QUOTIENT(ROW(A2221)-1,3)+2)&lt;&gt;""),"/* "&amp;INDEX(artwork.xlsx!G:G,QUOTIENT(ROW(A2221)-1,3)+2)&amp;" */","  ")&amp;
IF(AND(INDEX(artwork.xlsx!F:F,QUOTIENT(ROW(A2221)-1,3)+2)&lt;&gt;""),"/* "&amp;INDEX(artwork.xlsx!F:F,QUOTIENT(ROW(A2221)-1,3)+2)&amp;" */","  ")&amp;IF(AND(ISERROR(MATCH("},",B2226:B$5003,0)), ISERROR(MATCH("    ];",$A$5:A2222,0))),"];","")</f>
        <v xml:space="preserve">    </v>
      </c>
      <c r="B2226" t="str">
        <f t="shared" si="71"/>
        <v>{</v>
      </c>
      <c r="C2226" s="18" t="str">
        <f>IF(AND(MOD(ROW(A2221)-1,3)=0, INDEX(artwork.xlsx!J:J,QUOTIENT(ROW(A2221)-1,3)+2)&lt;&gt;""),
     artwork.xlsx!$H$1&amp;": """ &amp;SUBSTITUTE(INDEX(artwork.xlsx!H:H,QUOTIENT(ROW(A2221)-1,3)+2)," ","") &amp;""",  " &amp;
     artwork.xlsx!$J$1&amp; ": """ &amp; INDEX(artwork.xlsx!J:J,QUOTIENT(ROW(A2221)-1,3)+2) &amp;""",  " &amp;
     artwork.xlsx!$L$1&amp; ": """ &amp; SUBSTITUTE(IF(LEFT(INDEX(artwork.xlsx!L:L,QUOTIENT(ROW(A2221)-1,3)+2),4)="http","",artwork.xlsx!$M$1) &amp; INDEX(artwork.xlsx!L:L,QUOTIENT(ROW(A2221)-1,3)+2),artwork.xlsx!$N$1,"") &amp; """,",
 IF(AND(MOD(ROW(A2221)-1,3)=1,INDEX(artwork.xlsx!J:J,QUOTIENT(ROW(A2221)-1,3)+2)&lt;&gt;""),
SUBSTITUTE(    artwork.xlsx!$K$1&amp;": '\\n" &amp;
SUBSTITUTE(SUBSTITUTE(SUBSTITUTE(SUBSTITUTE(SUBSTITUTE(INDEX(artwork.xlsx!K:K,QUOTIENT(ROW(A2221)-1,3)+2),"'","\'"),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IF(MOD(ROW(A2221)-1,3)=2,"","")))</f>
        <v>id: "grotto",  frenchName: "Grotte",  artwork: "http://wiki.dominionstrategy.com/images/3/37/GrottoArt.jpg",</v>
      </c>
    </row>
    <row r="2227" spans="1:3" ht="30" x14ac:dyDescent="0.25">
      <c r="A2227" t="str">
        <f>IF(AND(MOD(ROW(A2222)-1,3)=0,INDEX(artwork.xlsx!G:G,QUOTIENT(ROW(A2222)-1,3)+2)&lt;&gt;""),"/* "&amp;INDEX(artwork.xlsx!G:G,QUOTIENT(ROW(A2222)-1,3)+2)&amp;" */","  ")&amp;
IF(AND(INDEX(artwork.xlsx!F:F,QUOTIENT(ROW(A2222)-1,3)+2)&lt;&gt;""),"/* "&amp;INDEX(artwork.xlsx!F:F,QUOTIENT(ROW(A2222)-1,3)+2)&amp;" */","  ")&amp;IF(AND(ISERROR(MATCH("},",B2227:B$5003,0)), ISERROR(MATCH("    ];",$A$5:A2226,0))),"];","")</f>
        <v xml:space="preserve">    </v>
      </c>
      <c r="B2227" t="str">
        <f t="shared" si="71"/>
        <v/>
      </c>
      <c r="C2227" s="18" t="str">
        <f>IF(AND(MOD(ROW(A2222)-1,3)=0, INDEX(artwork.xlsx!J:J,QUOTIENT(ROW(A2222)-1,3)+2)&lt;&gt;""),
     artwork.xlsx!$H$1&amp;": """ &amp;SUBSTITUTE(INDEX(artwork.xlsx!H:H,QUOTIENT(ROW(A2222)-1,3)+2)," ","") &amp;""",  " &amp;
     artwork.xlsx!$J$1&amp; ": """ &amp; INDEX(artwork.xlsx!J:J,QUOTIENT(ROW(A2222)-1,3)+2) &amp;""",  " &amp;
     artwork.xlsx!$L$1&amp; ": """ &amp; SUBSTITUTE(IF(LEFT(INDEX(artwork.xlsx!L:L,QUOTIENT(ROW(A2222)-1,3)+2),4)="http","",artwork.xlsx!$M$1) &amp; INDEX(artwork.xlsx!L:L,QUOTIENT(ROW(A2222)-1,3)+2),artwork.xlsx!$N$1,"") &amp; """,",
 IF(AND(MOD(ROW(A2222)-1,3)=1,INDEX(artwork.xlsx!J:J,QUOTIENT(ROW(A2222)-1,3)+2)&lt;&gt;""),
SUBSTITUTE(    artwork.xlsx!$K$1&amp;": '\\n" &amp;
SUBSTITUTE(SUBSTITUTE(SUBSTITUTE(SUBSTITUTE(SUBSTITUTE(INDEX(artwork.xlsx!K:K,QUOTIENT(ROW(A2222)-1,3)+2),"'","\'"),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IF(MOD(ROW(A2222)-1,3)=2,"","")))</f>
        <v>text_html: '\
'</v>
      </c>
    </row>
    <row r="2228" spans="1:3" x14ac:dyDescent="0.25">
      <c r="A2228" t="str">
        <f>IF(AND(MOD(ROW(A2223)-1,3)=0,INDEX(artwork.xlsx!G:G,QUOTIENT(ROW(A2223)-1,3)+2)&lt;&gt;""),"/* "&amp;INDEX(artwork.xlsx!G:G,QUOTIENT(ROW(A2223)-1,3)+2)&amp;" */","  ")&amp;
IF(AND(INDEX(artwork.xlsx!F:F,QUOTIENT(ROW(A2223)-1,3)+2)&lt;&gt;""),"/* "&amp;INDEX(artwork.xlsx!F:F,QUOTIENT(ROW(A2223)-1,3)+2)&amp;" */","  ")&amp;IF(AND(ISERROR(MATCH("},",B2228:B$5003,0)), ISERROR(MATCH("    ];",$A$5:A2224,0))),"];","")</f>
        <v xml:space="preserve">    </v>
      </c>
      <c r="B2228" t="str">
        <f t="shared" si="71"/>
        <v>},</v>
      </c>
      <c r="C2228" s="18" t="str">
        <f>IF(AND(MOD(ROW(A2223)-1,3)=0, INDEX(artwork.xlsx!J:J,QUOTIENT(ROW(A2223)-1,3)+2)&lt;&gt;""),
     artwork.xlsx!$H$1&amp;": """ &amp;SUBSTITUTE(INDEX(artwork.xlsx!H:H,QUOTIENT(ROW(A2223)-1,3)+2)," ","") &amp;""",  " &amp;
     artwork.xlsx!$J$1&amp; ": """ &amp; INDEX(artwork.xlsx!J:J,QUOTIENT(ROW(A2223)-1,3)+2) &amp;""",  " &amp;
     artwork.xlsx!$L$1&amp; ": """ &amp; SUBSTITUTE(IF(LEFT(INDEX(artwork.xlsx!L:L,QUOTIENT(ROW(A2223)-1,3)+2),4)="http","",artwork.xlsx!$M$1) &amp; INDEX(artwork.xlsx!L:L,QUOTIENT(ROW(A2223)-1,3)+2),artwork.xlsx!$N$1,"") &amp; """,",
 IF(AND(MOD(ROW(A2223)-1,3)=1,INDEX(artwork.xlsx!J:J,QUOTIENT(ROW(A2223)-1,3)+2)&lt;&gt;""),
SUBSTITUTE(    artwork.xlsx!$K$1&amp;": '\\n" &amp;
SUBSTITUTE(SUBSTITUTE(SUBSTITUTE(SUBSTITUTE(SUBSTITUTE(INDEX(artwork.xlsx!K:K,QUOTIENT(ROW(A2223)-1,3)+2),"'","\'"),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IF(MOD(ROW(A2223)-1,3)=2,"","")))</f>
        <v/>
      </c>
    </row>
    <row r="2229" spans="1:3" x14ac:dyDescent="0.25">
      <c r="A2229" t="str">
        <f>IF(AND(MOD(ROW(A2224)-1,3)=0,INDEX(artwork.xlsx!G:G,QUOTIENT(ROW(A2224)-1,3)+2)&lt;&gt;""),"/* "&amp;INDEX(artwork.xlsx!G:G,QUOTIENT(ROW(A2224)-1,3)+2)&amp;" */","  ")&amp;
IF(AND(INDEX(artwork.xlsx!F:F,QUOTIENT(ROW(A2224)-1,3)+2)&lt;&gt;""),"/* "&amp;INDEX(artwork.xlsx!F:F,QUOTIENT(ROW(A2224)-1,3)+2)&amp;" */","  ")&amp;IF(AND(ISERROR(MATCH("},",B2229:B$5003,0)), ISERROR(MATCH("    ];",$A$5:A2225,0))),"];","")</f>
        <v xml:space="preserve">    </v>
      </c>
      <c r="B2229" t="str">
        <f t="shared" si="71"/>
        <v>{</v>
      </c>
      <c r="C2229" s="18" t="str">
        <f>IF(AND(MOD(ROW(A2224)-1,3)=0, INDEX(artwork.xlsx!J:J,QUOTIENT(ROW(A2224)-1,3)+2)&lt;&gt;""),
     artwork.xlsx!$H$1&amp;": """ &amp;SUBSTITUTE(INDEX(artwork.xlsx!H:H,QUOTIENT(ROW(A2224)-1,3)+2)," ","") &amp;""",  " &amp;
     artwork.xlsx!$J$1&amp; ": """ &amp; INDEX(artwork.xlsx!J:J,QUOTIENT(ROW(A2224)-1,3)+2) &amp;""",  " &amp;
     artwork.xlsx!$L$1&amp; ": """ &amp; SUBSTITUTE(IF(LEFT(INDEX(artwork.xlsx!L:L,QUOTIENT(ROW(A2224)-1,3)+2),4)="http","",artwork.xlsx!$M$1) &amp; INDEX(artwork.xlsx!L:L,QUOTIENT(ROW(A2224)-1,3)+2),artwork.xlsx!$N$1,"") &amp; """,",
 IF(AND(MOD(ROW(A2224)-1,3)=1,INDEX(artwork.xlsx!J:J,QUOTIENT(ROW(A2224)-1,3)+2)&lt;&gt;""),
SUBSTITUTE(    artwork.xlsx!$K$1&amp;": '\\n" &amp;
SUBSTITUTE(SUBSTITUTE(SUBSTITUTE(SUBSTITUTE(SUBSTITUTE(INDEX(artwork.xlsx!K:K,QUOTIENT(ROW(A2224)-1,3)+2),"'","\'"),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IF(MOD(ROW(A2224)-1,3)=2,"","")))</f>
        <v>id: "harborvillage",  frenchName: "Village Portuaire",  artwork: "http://wiki.dominionstrategy.com/images/f/fc/Harbor_VillageArt.jpg",</v>
      </c>
    </row>
    <row r="2230" spans="1:3" ht="30" x14ac:dyDescent="0.25">
      <c r="A2230" t="str">
        <f>IF(AND(MOD(ROW(A2225)-1,3)=0,INDEX(artwork.xlsx!G:G,QUOTIENT(ROW(A2225)-1,3)+2)&lt;&gt;""),"/* "&amp;INDEX(artwork.xlsx!G:G,QUOTIENT(ROW(A2225)-1,3)+2)&amp;" */","  ")&amp;
IF(AND(INDEX(artwork.xlsx!F:F,QUOTIENT(ROW(A2225)-1,3)+2)&lt;&gt;""),"/* "&amp;INDEX(artwork.xlsx!F:F,QUOTIENT(ROW(A2225)-1,3)+2)&amp;" */","  ")&amp;IF(AND(ISERROR(MATCH("},",B2230:B$5003,0)), ISERROR(MATCH("    ];",$A$5:A2229,0))),"];","")</f>
        <v xml:space="preserve">    </v>
      </c>
      <c r="B2230" t="str">
        <f t="shared" si="71"/>
        <v/>
      </c>
      <c r="C2230" s="18" t="str">
        <f>IF(AND(MOD(ROW(A2225)-1,3)=0, INDEX(artwork.xlsx!J:J,QUOTIENT(ROW(A2225)-1,3)+2)&lt;&gt;""),
     artwork.xlsx!$H$1&amp;": """ &amp;SUBSTITUTE(INDEX(artwork.xlsx!H:H,QUOTIENT(ROW(A2225)-1,3)+2)," ","") &amp;""",  " &amp;
     artwork.xlsx!$J$1&amp; ": """ &amp; INDEX(artwork.xlsx!J:J,QUOTIENT(ROW(A2225)-1,3)+2) &amp;""",  " &amp;
     artwork.xlsx!$L$1&amp; ": """ &amp; SUBSTITUTE(IF(LEFT(INDEX(artwork.xlsx!L:L,QUOTIENT(ROW(A2225)-1,3)+2),4)="http","",artwork.xlsx!$M$1) &amp; INDEX(artwork.xlsx!L:L,QUOTIENT(ROW(A2225)-1,3)+2),artwork.xlsx!$N$1,"") &amp; """,",
 IF(AND(MOD(ROW(A2225)-1,3)=1,INDEX(artwork.xlsx!J:J,QUOTIENT(ROW(A2225)-1,3)+2)&lt;&gt;""),
SUBSTITUTE(    artwork.xlsx!$K$1&amp;": '\\n" &amp;
SUBSTITUTE(SUBSTITUTE(SUBSTITUTE(SUBSTITUTE(SUBSTITUTE(INDEX(artwork.xlsx!K:K,QUOTIENT(ROW(A2225)-1,3)+2),"'","\'"),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IF(MOD(ROW(A2225)-1,3)=2,"","")))</f>
        <v>text_html: '\
'</v>
      </c>
    </row>
    <row r="2231" spans="1:3" x14ac:dyDescent="0.25">
      <c r="A2231" t="str">
        <f>IF(AND(MOD(ROW(A2226)-1,3)=0,INDEX(artwork.xlsx!G:G,QUOTIENT(ROW(A2226)-1,3)+2)&lt;&gt;""),"/* "&amp;INDEX(artwork.xlsx!G:G,QUOTIENT(ROW(A2226)-1,3)+2)&amp;" */","  ")&amp;
IF(AND(INDEX(artwork.xlsx!F:F,QUOTIENT(ROW(A2226)-1,3)+2)&lt;&gt;""),"/* "&amp;INDEX(artwork.xlsx!F:F,QUOTIENT(ROW(A2226)-1,3)+2)&amp;" */","  ")&amp;IF(AND(ISERROR(MATCH("},",B2231:B$5003,0)), ISERROR(MATCH("    ];",$A$5:A2227,0))),"];","")</f>
        <v xml:space="preserve">    </v>
      </c>
      <c r="B2231" t="str">
        <f t="shared" si="71"/>
        <v>},</v>
      </c>
      <c r="C2231" s="18" t="str">
        <f>IF(AND(MOD(ROW(A2226)-1,3)=0, INDEX(artwork.xlsx!J:J,QUOTIENT(ROW(A2226)-1,3)+2)&lt;&gt;""),
     artwork.xlsx!$H$1&amp;": """ &amp;SUBSTITUTE(INDEX(artwork.xlsx!H:H,QUOTIENT(ROW(A2226)-1,3)+2)," ","") &amp;""",  " &amp;
     artwork.xlsx!$J$1&amp; ": """ &amp; INDEX(artwork.xlsx!J:J,QUOTIENT(ROW(A2226)-1,3)+2) &amp;""",  " &amp;
     artwork.xlsx!$L$1&amp; ": """ &amp; SUBSTITUTE(IF(LEFT(INDEX(artwork.xlsx!L:L,QUOTIENT(ROW(A2226)-1,3)+2),4)="http","",artwork.xlsx!$M$1) &amp; INDEX(artwork.xlsx!L:L,QUOTIENT(ROW(A2226)-1,3)+2),artwork.xlsx!$N$1,"") &amp; """,",
 IF(AND(MOD(ROW(A2226)-1,3)=1,INDEX(artwork.xlsx!J:J,QUOTIENT(ROW(A2226)-1,3)+2)&lt;&gt;""),
SUBSTITUTE(    artwork.xlsx!$K$1&amp;": '\\n" &amp;
SUBSTITUTE(SUBSTITUTE(SUBSTITUTE(SUBSTITUTE(SUBSTITUTE(INDEX(artwork.xlsx!K:K,QUOTIENT(ROW(A2226)-1,3)+2),"'","\'"),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IF(MOD(ROW(A2226)-1,3)=2,"","")))</f>
        <v/>
      </c>
    </row>
    <row r="2232" spans="1:3" x14ac:dyDescent="0.25">
      <c r="A2232" t="str">
        <f>IF(AND(MOD(ROW(A2227)-1,3)=0,INDEX(artwork.xlsx!G:G,QUOTIENT(ROW(A2227)-1,3)+2)&lt;&gt;""),"/* "&amp;INDEX(artwork.xlsx!G:G,QUOTIENT(ROW(A2227)-1,3)+2)&amp;" */","  ")&amp;
IF(AND(INDEX(artwork.xlsx!F:F,QUOTIENT(ROW(A2227)-1,3)+2)&lt;&gt;""),"/* "&amp;INDEX(artwork.xlsx!F:F,QUOTIENT(ROW(A2227)-1,3)+2)&amp;" */","  ")&amp;IF(AND(ISERROR(MATCH("},",B2232:B$5003,0)), ISERROR(MATCH("    ];",$A$5:A2228,0))),"];","")</f>
        <v xml:space="preserve">  /* t */</v>
      </c>
      <c r="B2232" t="str">
        <f t="shared" si="71"/>
        <v>{</v>
      </c>
      <c r="C2232" s="18" t="str">
        <f>IF(AND(MOD(ROW(A2227)-1,3)=0, INDEX(artwork.xlsx!J:J,QUOTIENT(ROW(A2227)-1,3)+2)&lt;&gt;""),
     artwork.xlsx!$H$1&amp;": """ &amp;SUBSTITUTE(INDEX(artwork.xlsx!H:H,QUOTIENT(ROW(A2227)-1,3)+2)," ","") &amp;""",  " &amp;
     artwork.xlsx!$J$1&amp; ": """ &amp; INDEX(artwork.xlsx!J:J,QUOTIENT(ROW(A2227)-1,3)+2) &amp;""",  " &amp;
     artwork.xlsx!$L$1&amp; ": """ &amp; SUBSTITUTE(IF(LEFT(INDEX(artwork.xlsx!L:L,QUOTIENT(ROW(A2227)-1,3)+2),4)="http","",artwork.xlsx!$M$1) &amp; INDEX(artwork.xlsx!L:L,QUOTIENT(ROW(A2227)-1,3)+2),artwork.xlsx!$N$1,"") &amp; """,",
 IF(AND(MOD(ROW(A2227)-1,3)=1,INDEX(artwork.xlsx!J:J,QUOTIENT(ROW(A2227)-1,3)+2)&lt;&gt;""),
SUBSTITUTE(    artwork.xlsx!$K$1&amp;": '\\n" &amp;
SUBSTITUTE(SUBSTITUTE(SUBSTITUTE(SUBSTITUTE(SUBSTITUTE(INDEX(artwork.xlsx!K:K,QUOTIENT(ROW(A2227)-1,3)+2),"'","\'"),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IF(MOD(ROW(A2227)-1,3)=2,"","")))</f>
        <v>id: "jewelledegg",  frenchName: "Œuf précieux",  artwork: "http://wiki.dominionstrategy.com/images/d/dd/Jewelled_EggArt.jpg",</v>
      </c>
    </row>
    <row r="2233" spans="1:3" ht="30" x14ac:dyDescent="0.25">
      <c r="A2233" t="str">
        <f>IF(AND(MOD(ROW(A2228)-1,3)=0,INDEX(artwork.xlsx!G:G,QUOTIENT(ROW(A2228)-1,3)+2)&lt;&gt;""),"/* "&amp;INDEX(artwork.xlsx!G:G,QUOTIENT(ROW(A2228)-1,3)+2)&amp;" */","  ")&amp;
IF(AND(INDEX(artwork.xlsx!F:F,QUOTIENT(ROW(A2228)-1,3)+2)&lt;&gt;""),"/* "&amp;INDEX(artwork.xlsx!F:F,QUOTIENT(ROW(A2228)-1,3)+2)&amp;" */","  ")&amp;IF(AND(ISERROR(MATCH("},",B2233:B$5003,0)), ISERROR(MATCH("    ];",$A$5:A2232,0))),"];","")</f>
        <v xml:space="preserve">  /* t */</v>
      </c>
      <c r="B2233" t="str">
        <f t="shared" si="71"/>
        <v/>
      </c>
      <c r="C2233" s="18" t="str">
        <f>IF(AND(MOD(ROW(A2228)-1,3)=0, INDEX(artwork.xlsx!J:J,QUOTIENT(ROW(A2228)-1,3)+2)&lt;&gt;""),
     artwork.xlsx!$H$1&amp;": """ &amp;SUBSTITUTE(INDEX(artwork.xlsx!H:H,QUOTIENT(ROW(A2228)-1,3)+2)," ","") &amp;""",  " &amp;
     artwork.xlsx!$J$1&amp; ": """ &amp; INDEX(artwork.xlsx!J:J,QUOTIENT(ROW(A2228)-1,3)+2) &amp;""",  " &amp;
     artwork.xlsx!$L$1&amp; ": """ &amp; SUBSTITUTE(IF(LEFT(INDEX(artwork.xlsx!L:L,QUOTIENT(ROW(A2228)-1,3)+2),4)="http","",artwork.xlsx!$M$1) &amp; INDEX(artwork.xlsx!L:L,QUOTIENT(ROW(A2228)-1,3)+2),artwork.xlsx!$N$1,"") &amp; """,",
 IF(AND(MOD(ROW(A2228)-1,3)=1,INDEX(artwork.xlsx!J:J,QUOTIENT(ROW(A2228)-1,3)+2)&lt;&gt;""),
SUBSTITUTE(    artwork.xlsx!$K$1&amp;": '\\n" &amp;
SUBSTITUTE(SUBSTITUTE(SUBSTITUTE(SUBSTITUTE(SUBSTITUTE(INDEX(artwork.xlsx!K:K,QUOTIENT(ROW(A2228)-1,3)+2),"'","\'"),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IF(MOD(ROW(A2228)-1,3)=2,"","")))</f>
        <v>text_html: '\
'</v>
      </c>
    </row>
    <row r="2234" spans="1:3" x14ac:dyDescent="0.25">
      <c r="A2234" t="str">
        <f>IF(AND(MOD(ROW(A2229)-1,3)=0,INDEX(artwork.xlsx!G:G,QUOTIENT(ROW(A2229)-1,3)+2)&lt;&gt;""),"/* "&amp;INDEX(artwork.xlsx!G:G,QUOTIENT(ROW(A2229)-1,3)+2)&amp;" */","  ")&amp;
IF(AND(INDEX(artwork.xlsx!F:F,QUOTIENT(ROW(A2229)-1,3)+2)&lt;&gt;""),"/* "&amp;INDEX(artwork.xlsx!F:F,QUOTIENT(ROW(A2229)-1,3)+2)&amp;" */","  ")&amp;IF(AND(ISERROR(MATCH("},",B2234:B$5003,0)), ISERROR(MATCH("    ];",$A$5:A2230,0))),"];","")</f>
        <v xml:space="preserve">  /* t */</v>
      </c>
      <c r="B2234" t="str">
        <f t="shared" si="71"/>
        <v>},</v>
      </c>
      <c r="C2234" s="18" t="str">
        <f>IF(AND(MOD(ROW(A2229)-1,3)=0, INDEX(artwork.xlsx!J:J,QUOTIENT(ROW(A2229)-1,3)+2)&lt;&gt;""),
     artwork.xlsx!$H$1&amp;": """ &amp;SUBSTITUTE(INDEX(artwork.xlsx!H:H,QUOTIENT(ROW(A2229)-1,3)+2)," ","") &amp;""",  " &amp;
     artwork.xlsx!$J$1&amp; ": """ &amp; INDEX(artwork.xlsx!J:J,QUOTIENT(ROW(A2229)-1,3)+2) &amp;""",  " &amp;
     artwork.xlsx!$L$1&amp; ": """ &amp; SUBSTITUTE(IF(LEFT(INDEX(artwork.xlsx!L:L,QUOTIENT(ROW(A2229)-1,3)+2),4)="http","",artwork.xlsx!$M$1) &amp; INDEX(artwork.xlsx!L:L,QUOTIENT(ROW(A2229)-1,3)+2),artwork.xlsx!$N$1,"") &amp; """,",
 IF(AND(MOD(ROW(A2229)-1,3)=1,INDEX(artwork.xlsx!J:J,QUOTIENT(ROW(A2229)-1,3)+2)&lt;&gt;""),
SUBSTITUTE(    artwork.xlsx!$K$1&amp;": '\\n" &amp;
SUBSTITUTE(SUBSTITUTE(SUBSTITUTE(SUBSTITUTE(SUBSTITUTE(INDEX(artwork.xlsx!K:K,QUOTIENT(ROW(A2229)-1,3)+2),"'","\'"),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IF(MOD(ROW(A2229)-1,3)=2,"","")))</f>
        <v/>
      </c>
    </row>
    <row r="2235" spans="1:3" x14ac:dyDescent="0.25">
      <c r="A2235" t="str">
        <f>IF(AND(MOD(ROW(A2230)-1,3)=0,INDEX(artwork.xlsx!G:G,QUOTIENT(ROW(A2230)-1,3)+2)&lt;&gt;""),"/* "&amp;INDEX(artwork.xlsx!G:G,QUOTIENT(ROW(A2230)-1,3)+2)&amp;" */","  ")&amp;
IF(AND(INDEX(artwork.xlsx!F:F,QUOTIENT(ROW(A2230)-1,3)+2)&lt;&gt;""),"/* "&amp;INDEX(artwork.xlsx!F:F,QUOTIENT(ROW(A2230)-1,3)+2)&amp;" */","  ")&amp;IF(AND(ISERROR(MATCH("},",B2235:B$5003,0)), ISERROR(MATCH("    ];",$A$5:A2231,0))),"];","")</f>
        <v xml:space="preserve">  /* t */</v>
      </c>
      <c r="B2235" t="str">
        <f t="shared" si="71"/>
        <v>{</v>
      </c>
      <c r="C2235" s="18" t="str">
        <f>IF(AND(MOD(ROW(A2230)-1,3)=0, INDEX(artwork.xlsx!J:J,QUOTIENT(ROW(A2230)-1,3)+2)&lt;&gt;""),
     artwork.xlsx!$H$1&amp;": """ &amp;SUBSTITUTE(INDEX(artwork.xlsx!H:H,QUOTIENT(ROW(A2230)-1,3)+2)," ","") &amp;""",  " &amp;
     artwork.xlsx!$J$1&amp; ": """ &amp; INDEX(artwork.xlsx!J:J,QUOTIENT(ROW(A2230)-1,3)+2) &amp;""",  " &amp;
     artwork.xlsx!$L$1&amp; ": """ &amp; SUBSTITUTE(IF(LEFT(INDEX(artwork.xlsx!L:L,QUOTIENT(ROW(A2230)-1,3)+2),4)="http","",artwork.xlsx!$M$1) &amp; INDEX(artwork.xlsx!L:L,QUOTIENT(ROW(A2230)-1,3)+2),artwork.xlsx!$N$1,"") &amp; """,",
 IF(AND(MOD(ROW(A2230)-1,3)=1,INDEX(artwork.xlsx!J:J,QUOTIENT(ROW(A2230)-1,3)+2)&lt;&gt;""),
SUBSTITUTE(    artwork.xlsx!$K$1&amp;": '\\n" &amp;
SUBSTITUTE(SUBSTITUTE(SUBSTITUTE(SUBSTITUTE(SUBSTITUTE(INDEX(artwork.xlsx!K:K,QUOTIENT(ROW(A2230)-1,3)+2),"'","\'"),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IF(MOD(ROW(A2230)-1,3)=2,"","")))</f>
        <v>id: "king'scache",  frenchName: "Cache du roi",  artwork: "http://wiki.dominionstrategy.com/images/0/01/King%27s_CacheArt.jpg",</v>
      </c>
    </row>
    <row r="2236" spans="1:3" ht="30" x14ac:dyDescent="0.25">
      <c r="A2236" t="str">
        <f>IF(AND(MOD(ROW(A2231)-1,3)=0,INDEX(artwork.xlsx!G:G,QUOTIENT(ROW(A2231)-1,3)+2)&lt;&gt;""),"/* "&amp;INDEX(artwork.xlsx!G:G,QUOTIENT(ROW(A2231)-1,3)+2)&amp;" */","  ")&amp;
IF(AND(INDEX(artwork.xlsx!F:F,QUOTIENT(ROW(A2231)-1,3)+2)&lt;&gt;""),"/* "&amp;INDEX(artwork.xlsx!F:F,QUOTIENT(ROW(A2231)-1,3)+2)&amp;" */","  ")&amp;IF(AND(ISERROR(MATCH("},",B2236:B$5003,0)), ISERROR(MATCH("    ];",$A$5:A2235,0))),"];","")</f>
        <v xml:space="preserve">  /* t */</v>
      </c>
      <c r="B2236" t="str">
        <f t="shared" si="71"/>
        <v/>
      </c>
      <c r="C2236" s="18" t="str">
        <f>IF(AND(MOD(ROW(A2231)-1,3)=0, INDEX(artwork.xlsx!J:J,QUOTIENT(ROW(A2231)-1,3)+2)&lt;&gt;""),
     artwork.xlsx!$H$1&amp;": """ &amp;SUBSTITUTE(INDEX(artwork.xlsx!H:H,QUOTIENT(ROW(A2231)-1,3)+2)," ","") &amp;""",  " &amp;
     artwork.xlsx!$J$1&amp; ": """ &amp; INDEX(artwork.xlsx!J:J,QUOTIENT(ROW(A2231)-1,3)+2) &amp;""",  " &amp;
     artwork.xlsx!$L$1&amp; ": """ &amp; SUBSTITUTE(IF(LEFT(INDEX(artwork.xlsx!L:L,QUOTIENT(ROW(A2231)-1,3)+2),4)="http","",artwork.xlsx!$M$1) &amp; INDEX(artwork.xlsx!L:L,QUOTIENT(ROW(A2231)-1,3)+2),artwork.xlsx!$N$1,"") &amp; """,",
 IF(AND(MOD(ROW(A2231)-1,3)=1,INDEX(artwork.xlsx!J:J,QUOTIENT(ROW(A2231)-1,3)+2)&lt;&gt;""),
SUBSTITUTE(    artwork.xlsx!$K$1&amp;": '\\n" &amp;
SUBSTITUTE(SUBSTITUTE(SUBSTITUTE(SUBSTITUTE(SUBSTITUTE(INDEX(artwork.xlsx!K:K,QUOTIENT(ROW(A2231)-1,3)+2),"'","\'"),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IF(MOD(ROW(A2231)-1,3)=2,"","")))</f>
        <v>text_html: '\
'</v>
      </c>
    </row>
    <row r="2237" spans="1:3" x14ac:dyDescent="0.25">
      <c r="A2237" t="str">
        <f>IF(AND(MOD(ROW(A2232)-1,3)=0,INDEX(artwork.xlsx!G:G,QUOTIENT(ROW(A2232)-1,3)+2)&lt;&gt;""),"/* "&amp;INDEX(artwork.xlsx!G:G,QUOTIENT(ROW(A2232)-1,3)+2)&amp;" */","  ")&amp;
IF(AND(INDEX(artwork.xlsx!F:F,QUOTIENT(ROW(A2232)-1,3)+2)&lt;&gt;""),"/* "&amp;INDEX(artwork.xlsx!F:F,QUOTIENT(ROW(A2232)-1,3)+2)&amp;" */","  ")&amp;IF(AND(ISERROR(MATCH("},",B2237:B$5003,0)), ISERROR(MATCH("    ];",$A$5:A2233,0))),"];","")</f>
        <v xml:space="preserve">  /* t */</v>
      </c>
      <c r="B2237" t="str">
        <f t="shared" si="71"/>
        <v>},</v>
      </c>
      <c r="C2237" s="18" t="str">
        <f>IF(AND(MOD(ROW(A2232)-1,3)=0, INDEX(artwork.xlsx!J:J,QUOTIENT(ROW(A2232)-1,3)+2)&lt;&gt;""),
     artwork.xlsx!$H$1&amp;": """ &amp;SUBSTITUTE(INDEX(artwork.xlsx!H:H,QUOTIENT(ROW(A2232)-1,3)+2)," ","") &amp;""",  " &amp;
     artwork.xlsx!$J$1&amp; ": """ &amp; INDEX(artwork.xlsx!J:J,QUOTIENT(ROW(A2232)-1,3)+2) &amp;""",  " &amp;
     artwork.xlsx!$L$1&amp; ": """ &amp; SUBSTITUTE(IF(LEFT(INDEX(artwork.xlsx!L:L,QUOTIENT(ROW(A2232)-1,3)+2),4)="http","",artwork.xlsx!$M$1) &amp; INDEX(artwork.xlsx!L:L,QUOTIENT(ROW(A2232)-1,3)+2),artwork.xlsx!$N$1,"") &amp; """,",
 IF(AND(MOD(ROW(A2232)-1,3)=1,INDEX(artwork.xlsx!J:J,QUOTIENT(ROW(A2232)-1,3)+2)&lt;&gt;""),
SUBSTITUTE(    artwork.xlsx!$K$1&amp;": '\\n" &amp;
SUBSTITUTE(SUBSTITUTE(SUBSTITUTE(SUBSTITUTE(SUBSTITUTE(INDEX(artwork.xlsx!K:K,QUOTIENT(ROW(A2232)-1,3)+2),"'","\'"),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IF(MOD(ROW(A2232)-1,3)=2,"","")))</f>
        <v/>
      </c>
    </row>
    <row r="2238" spans="1:3" x14ac:dyDescent="0.25">
      <c r="A2238" t="str">
        <f>IF(AND(MOD(ROW(A2233)-1,3)=0,INDEX(artwork.xlsx!G:G,QUOTIENT(ROW(A2233)-1,3)+2)&lt;&gt;""),"/* "&amp;INDEX(artwork.xlsx!G:G,QUOTIENT(ROW(A2233)-1,3)+2)&amp;" */","  ")&amp;
IF(AND(INDEX(artwork.xlsx!F:F,QUOTIENT(ROW(A2233)-1,3)+2)&lt;&gt;""),"/* "&amp;INDEX(artwork.xlsx!F:F,QUOTIENT(ROW(A2233)-1,3)+2)&amp;" */","  ")&amp;IF(AND(ISERROR(MATCH("},",B2238:B$5003,0)), ISERROR(MATCH("    ];",$A$5:A2234,0))),"];","")</f>
        <v xml:space="preserve">    </v>
      </c>
      <c r="B2238" t="str">
        <f t="shared" si="71"/>
        <v>{</v>
      </c>
      <c r="C2238" s="18" t="str">
        <f>IF(AND(MOD(ROW(A2233)-1,3)=0, INDEX(artwork.xlsx!J:J,QUOTIENT(ROW(A2233)-1,3)+2)&lt;&gt;""),
     artwork.xlsx!$H$1&amp;": """ &amp;SUBSTITUTE(INDEX(artwork.xlsx!H:H,QUOTIENT(ROW(A2233)-1,3)+2)," ","") &amp;""",  " &amp;
     artwork.xlsx!$J$1&amp; ": """ &amp; INDEX(artwork.xlsx!J:J,QUOTIENT(ROW(A2233)-1,3)+2) &amp;""",  " &amp;
     artwork.xlsx!$L$1&amp; ": """ &amp; SUBSTITUTE(IF(LEFT(INDEX(artwork.xlsx!L:L,QUOTIENT(ROW(A2233)-1,3)+2),4)="http","",artwork.xlsx!$M$1) &amp; INDEX(artwork.xlsx!L:L,QUOTIENT(ROW(A2233)-1,3)+2),artwork.xlsx!$N$1,"") &amp; """,",
 IF(AND(MOD(ROW(A2233)-1,3)=1,INDEX(artwork.xlsx!J:J,QUOTIENT(ROW(A2233)-1,3)+2)&lt;&gt;""),
SUBSTITUTE(    artwork.xlsx!$K$1&amp;": '\\n" &amp;
SUBSTITUTE(SUBSTITUTE(SUBSTITUTE(SUBSTITUTE(SUBSTITUTE(INDEX(artwork.xlsx!K:K,QUOTIENT(ROW(A2233)-1,3)+2),"'","\'"),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IF(MOD(ROW(A2233)-1,3)=2,"","")))</f>
        <v>id: "landingparty",  frenchName: "Débarquement",  artwork: "http://wiki.dominionstrategy.com/images/0/06/Landing_PartyArt.jpg",</v>
      </c>
    </row>
    <row r="2239" spans="1:3" ht="30" x14ac:dyDescent="0.25">
      <c r="A2239" t="str">
        <f>IF(AND(MOD(ROW(A2234)-1,3)=0,INDEX(artwork.xlsx!G:G,QUOTIENT(ROW(A2234)-1,3)+2)&lt;&gt;""),"/* "&amp;INDEX(artwork.xlsx!G:G,QUOTIENT(ROW(A2234)-1,3)+2)&amp;" */","  ")&amp;
IF(AND(INDEX(artwork.xlsx!F:F,QUOTIENT(ROW(A2234)-1,3)+2)&lt;&gt;""),"/* "&amp;INDEX(artwork.xlsx!F:F,QUOTIENT(ROW(A2234)-1,3)+2)&amp;" */","  ")&amp;IF(AND(ISERROR(MATCH("},",B2239:B$5003,0)), ISERROR(MATCH("    ];",$A$5:A2238,0))),"];","")</f>
        <v xml:space="preserve">    </v>
      </c>
      <c r="B2239" t="str">
        <f t="shared" si="71"/>
        <v/>
      </c>
      <c r="C2239" s="18" t="str">
        <f>IF(AND(MOD(ROW(A2234)-1,3)=0, INDEX(artwork.xlsx!J:J,QUOTIENT(ROW(A2234)-1,3)+2)&lt;&gt;""),
     artwork.xlsx!$H$1&amp;": """ &amp;SUBSTITUTE(INDEX(artwork.xlsx!H:H,QUOTIENT(ROW(A2234)-1,3)+2)," ","") &amp;""",  " &amp;
     artwork.xlsx!$J$1&amp; ": """ &amp; INDEX(artwork.xlsx!J:J,QUOTIENT(ROW(A2234)-1,3)+2) &amp;""",  " &amp;
     artwork.xlsx!$L$1&amp; ": """ &amp; SUBSTITUTE(IF(LEFT(INDEX(artwork.xlsx!L:L,QUOTIENT(ROW(A2234)-1,3)+2),4)="http","",artwork.xlsx!$M$1) &amp; INDEX(artwork.xlsx!L:L,QUOTIENT(ROW(A2234)-1,3)+2),artwork.xlsx!$N$1,"") &amp; """,",
 IF(AND(MOD(ROW(A2234)-1,3)=1,INDEX(artwork.xlsx!J:J,QUOTIENT(ROW(A2234)-1,3)+2)&lt;&gt;""),
SUBSTITUTE(    artwork.xlsx!$K$1&amp;": '\\n" &amp;
SUBSTITUTE(SUBSTITUTE(SUBSTITUTE(SUBSTITUTE(SUBSTITUTE(INDEX(artwork.xlsx!K:K,QUOTIENT(ROW(A2234)-1,3)+2),"'","\'"),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IF(MOD(ROW(A2234)-1,3)=2,"","")))</f>
        <v>text_html: '\
'</v>
      </c>
    </row>
    <row r="2240" spans="1:3" x14ac:dyDescent="0.25">
      <c r="A2240" t="str">
        <f>IF(AND(MOD(ROW(A2235)-1,3)=0,INDEX(artwork.xlsx!G:G,QUOTIENT(ROW(A2235)-1,3)+2)&lt;&gt;""),"/* "&amp;INDEX(artwork.xlsx!G:G,QUOTIENT(ROW(A2235)-1,3)+2)&amp;" */","  ")&amp;
IF(AND(INDEX(artwork.xlsx!F:F,QUOTIENT(ROW(A2235)-1,3)+2)&lt;&gt;""),"/* "&amp;INDEX(artwork.xlsx!F:F,QUOTIENT(ROW(A2235)-1,3)+2)&amp;" */","  ")&amp;IF(AND(ISERROR(MATCH("},",B2240:B$5003,0)), ISERROR(MATCH("    ];",$A$5:A2236,0))),"];","")</f>
        <v xml:space="preserve">    </v>
      </c>
      <c r="B2240" t="str">
        <f t="shared" si="71"/>
        <v>},</v>
      </c>
      <c r="C2240" s="18" t="str">
        <f>IF(AND(MOD(ROW(A2235)-1,3)=0, INDEX(artwork.xlsx!J:J,QUOTIENT(ROW(A2235)-1,3)+2)&lt;&gt;""),
     artwork.xlsx!$H$1&amp;": """ &amp;SUBSTITUTE(INDEX(artwork.xlsx!H:H,QUOTIENT(ROW(A2235)-1,3)+2)," ","") &amp;""",  " &amp;
     artwork.xlsx!$J$1&amp; ": """ &amp; INDEX(artwork.xlsx!J:J,QUOTIENT(ROW(A2235)-1,3)+2) &amp;""",  " &amp;
     artwork.xlsx!$L$1&amp; ": """ &amp; SUBSTITUTE(IF(LEFT(INDEX(artwork.xlsx!L:L,QUOTIENT(ROW(A2235)-1,3)+2),4)="http","",artwork.xlsx!$M$1) &amp; INDEX(artwork.xlsx!L:L,QUOTIENT(ROW(A2235)-1,3)+2),artwork.xlsx!$N$1,"") &amp; """,",
 IF(AND(MOD(ROW(A2235)-1,3)=1,INDEX(artwork.xlsx!J:J,QUOTIENT(ROW(A2235)-1,3)+2)&lt;&gt;""),
SUBSTITUTE(    artwork.xlsx!$K$1&amp;": '\\n" &amp;
SUBSTITUTE(SUBSTITUTE(SUBSTITUTE(SUBSTITUTE(SUBSTITUTE(INDEX(artwork.xlsx!K:K,QUOTIENT(ROW(A2235)-1,3)+2),"'","\'"),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IF(MOD(ROW(A2235)-1,3)=2,"","")))</f>
        <v/>
      </c>
    </row>
    <row r="2241" spans="1:3" x14ac:dyDescent="0.25">
      <c r="A2241" t="str">
        <f>IF(AND(MOD(ROW(A2236)-1,3)=0,INDEX(artwork.xlsx!G:G,QUOTIENT(ROW(A2236)-1,3)+2)&lt;&gt;""),"/* "&amp;INDEX(artwork.xlsx!G:G,QUOTIENT(ROW(A2236)-1,3)+2)&amp;" */","  ")&amp;
IF(AND(INDEX(artwork.xlsx!F:F,QUOTIENT(ROW(A2236)-1,3)+2)&lt;&gt;""),"/* "&amp;INDEX(artwork.xlsx!F:F,QUOTIENT(ROW(A2236)-1,3)+2)&amp;" */","  ")&amp;IF(AND(ISERROR(MATCH("},",B2241:B$5003,0)), ISERROR(MATCH("    ];",$A$5:A2237,0))),"];","")</f>
        <v xml:space="preserve">    </v>
      </c>
      <c r="B2241" t="str">
        <f t="shared" si="71"/>
        <v>{</v>
      </c>
      <c r="C2241" s="18" t="str">
        <f>IF(AND(MOD(ROW(A2236)-1,3)=0, INDEX(artwork.xlsx!J:J,QUOTIENT(ROW(A2236)-1,3)+2)&lt;&gt;""),
     artwork.xlsx!$H$1&amp;": """ &amp;SUBSTITUTE(INDEX(artwork.xlsx!H:H,QUOTIENT(ROW(A2236)-1,3)+2)," ","") &amp;""",  " &amp;
     artwork.xlsx!$J$1&amp; ": """ &amp; INDEX(artwork.xlsx!J:J,QUOTIENT(ROW(A2236)-1,3)+2) &amp;""",  " &amp;
     artwork.xlsx!$L$1&amp; ": """ &amp; SUBSTITUTE(IF(LEFT(INDEX(artwork.xlsx!L:L,QUOTIENT(ROW(A2236)-1,3)+2),4)="http","",artwork.xlsx!$M$1) &amp; INDEX(artwork.xlsx!L:L,QUOTIENT(ROW(A2236)-1,3)+2),artwork.xlsx!$N$1,"") &amp; """,",
 IF(AND(MOD(ROW(A2236)-1,3)=1,INDEX(artwork.xlsx!J:J,QUOTIENT(ROW(A2236)-1,3)+2)&lt;&gt;""),
SUBSTITUTE(    artwork.xlsx!$K$1&amp;": '\\n" &amp;
SUBSTITUTE(SUBSTITUTE(SUBSTITUTE(SUBSTITUTE(SUBSTITUTE(INDEX(artwork.xlsx!K:K,QUOTIENT(ROW(A2236)-1,3)+2),"'","\'"),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IF(MOD(ROW(A2236)-1,3)=2,"","")))</f>
        <v>id: "longship",  frenchName: "Drakkar",  artwork: "http://wiki.dominionstrategy.com/images/c/c1/LongshipArt.jpg",</v>
      </c>
    </row>
    <row r="2242" spans="1:3" ht="30" x14ac:dyDescent="0.25">
      <c r="A2242" t="str">
        <f>IF(AND(MOD(ROW(A2237)-1,3)=0,INDEX(artwork.xlsx!G:G,QUOTIENT(ROW(A2237)-1,3)+2)&lt;&gt;""),"/* "&amp;INDEX(artwork.xlsx!G:G,QUOTIENT(ROW(A2237)-1,3)+2)&amp;" */","  ")&amp;
IF(AND(INDEX(artwork.xlsx!F:F,QUOTIENT(ROW(A2237)-1,3)+2)&lt;&gt;""),"/* "&amp;INDEX(artwork.xlsx!F:F,QUOTIENT(ROW(A2237)-1,3)+2)&amp;" */","  ")&amp;IF(AND(ISERROR(MATCH("},",B2242:B$5003,0)), ISERROR(MATCH("    ];",$A$5:A2241,0))),"];","")</f>
        <v xml:space="preserve">    </v>
      </c>
      <c r="B2242" t="str">
        <f t="shared" si="71"/>
        <v/>
      </c>
      <c r="C2242" s="18" t="str">
        <f>IF(AND(MOD(ROW(A2237)-1,3)=0, INDEX(artwork.xlsx!J:J,QUOTIENT(ROW(A2237)-1,3)+2)&lt;&gt;""),
     artwork.xlsx!$H$1&amp;": """ &amp;SUBSTITUTE(INDEX(artwork.xlsx!H:H,QUOTIENT(ROW(A2237)-1,3)+2)," ","") &amp;""",  " &amp;
     artwork.xlsx!$J$1&amp; ": """ &amp; INDEX(artwork.xlsx!J:J,QUOTIENT(ROW(A2237)-1,3)+2) &amp;""",  " &amp;
     artwork.xlsx!$L$1&amp; ": """ &amp; SUBSTITUTE(IF(LEFT(INDEX(artwork.xlsx!L:L,QUOTIENT(ROW(A2237)-1,3)+2),4)="http","",artwork.xlsx!$M$1) &amp; INDEX(artwork.xlsx!L:L,QUOTIENT(ROW(A2237)-1,3)+2),artwork.xlsx!$N$1,"") &amp; """,",
 IF(AND(MOD(ROW(A2237)-1,3)=1,INDEX(artwork.xlsx!J:J,QUOTIENT(ROW(A2237)-1,3)+2)&lt;&gt;""),
SUBSTITUTE(    artwork.xlsx!$K$1&amp;": '\\n" &amp;
SUBSTITUTE(SUBSTITUTE(SUBSTITUTE(SUBSTITUTE(SUBSTITUTE(INDEX(artwork.xlsx!K:K,QUOTIENT(ROW(A2237)-1,3)+2),"'","\'"),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IF(MOD(ROW(A2237)-1,3)=2,"","")))</f>
        <v>text_html: '\
'</v>
      </c>
    </row>
    <row r="2243" spans="1:3" x14ac:dyDescent="0.25">
      <c r="A2243" t="str">
        <f>IF(AND(MOD(ROW(A2238)-1,3)=0,INDEX(artwork.xlsx!G:G,QUOTIENT(ROW(A2238)-1,3)+2)&lt;&gt;""),"/* "&amp;INDEX(artwork.xlsx!G:G,QUOTIENT(ROW(A2238)-1,3)+2)&amp;" */","  ")&amp;
IF(AND(INDEX(artwork.xlsx!F:F,QUOTIENT(ROW(A2238)-1,3)+2)&lt;&gt;""),"/* "&amp;INDEX(artwork.xlsx!F:F,QUOTIENT(ROW(A2238)-1,3)+2)&amp;" */","  ")&amp;IF(AND(ISERROR(MATCH("},",B2243:B$5003,0)), ISERROR(MATCH("    ];",$A$5:A2239,0))),"];","")</f>
        <v xml:space="preserve">    </v>
      </c>
      <c r="B2243" t="str">
        <f t="shared" si="71"/>
        <v>},</v>
      </c>
      <c r="C2243" s="18" t="str">
        <f>IF(AND(MOD(ROW(A2238)-1,3)=0, INDEX(artwork.xlsx!J:J,QUOTIENT(ROW(A2238)-1,3)+2)&lt;&gt;""),
     artwork.xlsx!$H$1&amp;": """ &amp;SUBSTITUTE(INDEX(artwork.xlsx!H:H,QUOTIENT(ROW(A2238)-1,3)+2)," ","") &amp;""",  " &amp;
     artwork.xlsx!$J$1&amp; ": """ &amp; INDEX(artwork.xlsx!J:J,QUOTIENT(ROW(A2238)-1,3)+2) &amp;""",  " &amp;
     artwork.xlsx!$L$1&amp; ": """ &amp; SUBSTITUTE(IF(LEFT(INDEX(artwork.xlsx!L:L,QUOTIENT(ROW(A2238)-1,3)+2),4)="http","",artwork.xlsx!$M$1) &amp; INDEX(artwork.xlsx!L:L,QUOTIENT(ROW(A2238)-1,3)+2),artwork.xlsx!$N$1,"") &amp; """,",
 IF(AND(MOD(ROW(A2238)-1,3)=1,INDEX(artwork.xlsx!J:J,QUOTIENT(ROW(A2238)-1,3)+2)&lt;&gt;""),
SUBSTITUTE(    artwork.xlsx!$K$1&amp;": '\\n" &amp;
SUBSTITUTE(SUBSTITUTE(SUBSTITUTE(SUBSTITUTE(SUBSTITUTE(INDEX(artwork.xlsx!K:K,QUOTIENT(ROW(A2238)-1,3)+2),"'","\'"),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IF(MOD(ROW(A2238)-1,3)=2,"","")))</f>
        <v/>
      </c>
    </row>
    <row r="2244" spans="1:3" x14ac:dyDescent="0.25">
      <c r="A2244" t="str">
        <f>IF(AND(MOD(ROW(A2239)-1,3)=0,INDEX(artwork.xlsx!G:G,QUOTIENT(ROW(A2239)-1,3)+2)&lt;&gt;""),"/* "&amp;INDEX(artwork.xlsx!G:G,QUOTIENT(ROW(A2239)-1,3)+2)&amp;" */","  ")&amp;
IF(AND(INDEX(artwork.xlsx!F:F,QUOTIENT(ROW(A2239)-1,3)+2)&lt;&gt;""),"/* "&amp;INDEX(artwork.xlsx!F:F,QUOTIENT(ROW(A2239)-1,3)+2)&amp;" */","  ")&amp;IF(AND(ISERROR(MATCH("},",B2244:B$5003,0)), ISERROR(MATCH("    ];",$A$5:A2240,0))),"];","")</f>
        <v xml:space="preserve">    </v>
      </c>
      <c r="B2244" t="str">
        <f t="shared" si="71"/>
        <v>{</v>
      </c>
      <c r="C2244" s="18" t="str">
        <f>IF(AND(MOD(ROW(A2239)-1,3)=0, INDEX(artwork.xlsx!J:J,QUOTIENT(ROW(A2239)-1,3)+2)&lt;&gt;""),
     artwork.xlsx!$H$1&amp;": """ &amp;SUBSTITUTE(INDEX(artwork.xlsx!H:H,QUOTIENT(ROW(A2239)-1,3)+2)," ","") &amp;""",  " &amp;
     artwork.xlsx!$J$1&amp; ": """ &amp; INDEX(artwork.xlsx!J:J,QUOTIENT(ROW(A2239)-1,3)+2) &amp;""",  " &amp;
     artwork.xlsx!$L$1&amp; ": """ &amp; SUBSTITUTE(IF(LEFT(INDEX(artwork.xlsx!L:L,QUOTIENT(ROW(A2239)-1,3)+2),4)="http","",artwork.xlsx!$M$1) &amp; INDEX(artwork.xlsx!L:L,QUOTIENT(ROW(A2239)-1,3)+2),artwork.xlsx!$N$1,"") &amp; """,",
 IF(AND(MOD(ROW(A2239)-1,3)=1,INDEX(artwork.xlsx!J:J,QUOTIENT(ROW(A2239)-1,3)+2)&lt;&gt;""),
SUBSTITUTE(    artwork.xlsx!$K$1&amp;": '\\n" &amp;
SUBSTITUTE(SUBSTITUTE(SUBSTITUTE(SUBSTITUTE(SUBSTITUTE(INDEX(artwork.xlsx!K:K,QUOTIENT(ROW(A2239)-1,3)+2),"'","\'"),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IF(MOD(ROW(A2239)-1,3)=2,"","")))</f>
        <v>id: "mapmaker",  frenchName: "Cartographe Marine",  artwork: "http://wiki.dominionstrategy.com/images/2/24/MapmakerArt.jpg",</v>
      </c>
    </row>
    <row r="2245" spans="1:3" ht="30" x14ac:dyDescent="0.25">
      <c r="A2245" t="str">
        <f>IF(AND(MOD(ROW(A2240)-1,3)=0,INDEX(artwork.xlsx!G:G,QUOTIENT(ROW(A2240)-1,3)+2)&lt;&gt;""),"/* "&amp;INDEX(artwork.xlsx!G:G,QUOTIENT(ROW(A2240)-1,3)+2)&amp;" */","  ")&amp;
IF(AND(INDEX(artwork.xlsx!F:F,QUOTIENT(ROW(A2240)-1,3)+2)&lt;&gt;""),"/* "&amp;INDEX(artwork.xlsx!F:F,QUOTIENT(ROW(A2240)-1,3)+2)&amp;" */","  ")&amp;IF(AND(ISERROR(MATCH("},",B2245:B$5003,0)), ISERROR(MATCH("    ];",$A$5:A2244,0))),"];","")</f>
        <v xml:space="preserve">    </v>
      </c>
      <c r="B2245" t="str">
        <f t="shared" si="71"/>
        <v/>
      </c>
      <c r="C2245" s="18" t="str">
        <f>IF(AND(MOD(ROW(A2240)-1,3)=0, INDEX(artwork.xlsx!J:J,QUOTIENT(ROW(A2240)-1,3)+2)&lt;&gt;""),
     artwork.xlsx!$H$1&amp;": """ &amp;SUBSTITUTE(INDEX(artwork.xlsx!H:H,QUOTIENT(ROW(A2240)-1,3)+2)," ","") &amp;""",  " &amp;
     artwork.xlsx!$J$1&amp; ": """ &amp; INDEX(artwork.xlsx!J:J,QUOTIENT(ROW(A2240)-1,3)+2) &amp;""",  " &amp;
     artwork.xlsx!$L$1&amp; ": """ &amp; SUBSTITUTE(IF(LEFT(INDEX(artwork.xlsx!L:L,QUOTIENT(ROW(A2240)-1,3)+2),4)="http","",artwork.xlsx!$M$1) &amp; INDEX(artwork.xlsx!L:L,QUOTIENT(ROW(A2240)-1,3)+2),artwork.xlsx!$N$1,"") &amp; """,",
 IF(AND(MOD(ROW(A2240)-1,3)=1,INDEX(artwork.xlsx!J:J,QUOTIENT(ROW(A2240)-1,3)+2)&lt;&gt;""),
SUBSTITUTE(    artwork.xlsx!$K$1&amp;": '\\n" &amp;
SUBSTITUTE(SUBSTITUTE(SUBSTITUTE(SUBSTITUTE(SUBSTITUTE(INDEX(artwork.xlsx!K:K,QUOTIENT(ROW(A2240)-1,3)+2),"'","\'"),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IF(MOD(ROW(A2240)-1,3)=2,"","")))</f>
        <v>text_html: '\
'</v>
      </c>
    </row>
    <row r="2246" spans="1:3" x14ac:dyDescent="0.25">
      <c r="A2246" t="str">
        <f>IF(AND(MOD(ROW(A2241)-1,3)=0,INDEX(artwork.xlsx!G:G,QUOTIENT(ROW(A2241)-1,3)+2)&lt;&gt;""),"/* "&amp;INDEX(artwork.xlsx!G:G,QUOTIENT(ROW(A2241)-1,3)+2)&amp;" */","  ")&amp;
IF(AND(INDEX(artwork.xlsx!F:F,QUOTIENT(ROW(A2241)-1,3)+2)&lt;&gt;""),"/* "&amp;INDEX(artwork.xlsx!F:F,QUOTIENT(ROW(A2241)-1,3)+2)&amp;" */","  ")&amp;IF(AND(ISERROR(MATCH("},",B2246:B$5003,0)), ISERROR(MATCH("    ];",$A$5:A2242,0))),"];","")</f>
        <v xml:space="preserve">    </v>
      </c>
      <c r="B2246" t="str">
        <f t="shared" si="71"/>
        <v>},</v>
      </c>
      <c r="C2246" s="18" t="str">
        <f>IF(AND(MOD(ROW(A2241)-1,3)=0, INDEX(artwork.xlsx!J:J,QUOTIENT(ROW(A2241)-1,3)+2)&lt;&gt;""),
     artwork.xlsx!$H$1&amp;": """ &amp;SUBSTITUTE(INDEX(artwork.xlsx!H:H,QUOTIENT(ROW(A2241)-1,3)+2)," ","") &amp;""",  " &amp;
     artwork.xlsx!$J$1&amp; ": """ &amp; INDEX(artwork.xlsx!J:J,QUOTIENT(ROW(A2241)-1,3)+2) &amp;""",  " &amp;
     artwork.xlsx!$L$1&amp; ": """ &amp; SUBSTITUTE(IF(LEFT(INDEX(artwork.xlsx!L:L,QUOTIENT(ROW(A2241)-1,3)+2),4)="http","",artwork.xlsx!$M$1) &amp; INDEX(artwork.xlsx!L:L,QUOTIENT(ROW(A2241)-1,3)+2),artwork.xlsx!$N$1,"") &amp; """,",
 IF(AND(MOD(ROW(A2241)-1,3)=1,INDEX(artwork.xlsx!J:J,QUOTIENT(ROW(A2241)-1,3)+2)&lt;&gt;""),
SUBSTITUTE(    artwork.xlsx!$K$1&amp;": '\\n" &amp;
SUBSTITUTE(SUBSTITUTE(SUBSTITUTE(SUBSTITUTE(SUBSTITUTE(INDEX(artwork.xlsx!K:K,QUOTIENT(ROW(A2241)-1,3)+2),"'","\'"),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IF(MOD(ROW(A2241)-1,3)=2,"","")))</f>
        <v/>
      </c>
    </row>
    <row r="2247" spans="1:3" x14ac:dyDescent="0.25">
      <c r="A2247" t="str">
        <f>IF(AND(MOD(ROW(A2242)-1,3)=0,INDEX(artwork.xlsx!G:G,QUOTIENT(ROW(A2242)-1,3)+2)&lt;&gt;""),"/* "&amp;INDEX(artwork.xlsx!G:G,QUOTIENT(ROW(A2242)-1,3)+2)&amp;" */","  ")&amp;
IF(AND(INDEX(artwork.xlsx!F:F,QUOTIENT(ROW(A2242)-1,3)+2)&lt;&gt;""),"/* "&amp;INDEX(artwork.xlsx!F:F,QUOTIENT(ROW(A2242)-1,3)+2)&amp;" */","  ")&amp;IF(AND(ISERROR(MATCH("},",B2247:B$5003,0)), ISERROR(MATCH("    ];",$A$5:A2243,0))),"];","")</f>
        <v xml:space="preserve">    </v>
      </c>
      <c r="B2247" t="str">
        <f t="shared" si="71"/>
        <v>{</v>
      </c>
      <c r="C2247" s="18" t="str">
        <f>IF(AND(MOD(ROW(A2242)-1,3)=0, INDEX(artwork.xlsx!J:J,QUOTIENT(ROW(A2242)-1,3)+2)&lt;&gt;""),
     artwork.xlsx!$H$1&amp;": """ &amp;SUBSTITUTE(INDEX(artwork.xlsx!H:H,QUOTIENT(ROW(A2242)-1,3)+2)," ","") &amp;""",  " &amp;
     artwork.xlsx!$J$1&amp; ": """ &amp; INDEX(artwork.xlsx!J:J,QUOTIENT(ROW(A2242)-1,3)+2) &amp;""",  " &amp;
     artwork.xlsx!$L$1&amp; ": """ &amp; SUBSTITUTE(IF(LEFT(INDEX(artwork.xlsx!L:L,QUOTIENT(ROW(A2242)-1,3)+2),4)="http","",artwork.xlsx!$M$1) &amp; INDEX(artwork.xlsx!L:L,QUOTIENT(ROW(A2242)-1,3)+2),artwork.xlsx!$N$1,"") &amp; """,",
 IF(AND(MOD(ROW(A2242)-1,3)=1,INDEX(artwork.xlsx!J:J,QUOTIENT(ROW(A2242)-1,3)+2)&lt;&gt;""),
SUBSTITUTE(    artwork.xlsx!$K$1&amp;": '\\n" &amp;
SUBSTITUTE(SUBSTITUTE(SUBSTITUTE(SUBSTITUTE(SUBSTITUTE(INDEX(artwork.xlsx!K:K,QUOTIENT(ROW(A2242)-1,3)+2),"'","\'"),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IF(MOD(ROW(A2242)-1,3)=2,"","")))</f>
        <v>id: "maroon",  frenchName: "Abandon",  artwork: "http://wiki.dominionstrategy.com/images/e/e4/MaroonArt.jpg",</v>
      </c>
    </row>
    <row r="2248" spans="1:3" ht="30" x14ac:dyDescent="0.25">
      <c r="A2248" t="str">
        <f>IF(AND(MOD(ROW(A2243)-1,3)=0,INDEX(artwork.xlsx!G:G,QUOTIENT(ROW(A2243)-1,3)+2)&lt;&gt;""),"/* "&amp;INDEX(artwork.xlsx!G:G,QUOTIENT(ROW(A2243)-1,3)+2)&amp;" */","  ")&amp;
IF(AND(INDEX(artwork.xlsx!F:F,QUOTIENT(ROW(A2243)-1,3)+2)&lt;&gt;""),"/* "&amp;INDEX(artwork.xlsx!F:F,QUOTIENT(ROW(A2243)-1,3)+2)&amp;" */","  ")&amp;IF(AND(ISERROR(MATCH("},",B2248:B$5003,0)), ISERROR(MATCH("    ];",$A$5:A2247,0))),"];","")</f>
        <v xml:space="preserve">    </v>
      </c>
      <c r="B2248" t="str">
        <f t="shared" si="71"/>
        <v/>
      </c>
      <c r="C2248" s="18" t="str">
        <f>IF(AND(MOD(ROW(A2243)-1,3)=0, INDEX(artwork.xlsx!J:J,QUOTIENT(ROW(A2243)-1,3)+2)&lt;&gt;""),
     artwork.xlsx!$H$1&amp;": """ &amp;SUBSTITUTE(INDEX(artwork.xlsx!H:H,QUOTIENT(ROW(A2243)-1,3)+2)," ","") &amp;""",  " &amp;
     artwork.xlsx!$J$1&amp; ": """ &amp; INDEX(artwork.xlsx!J:J,QUOTIENT(ROW(A2243)-1,3)+2) &amp;""",  " &amp;
     artwork.xlsx!$L$1&amp; ": """ &amp; SUBSTITUTE(IF(LEFT(INDEX(artwork.xlsx!L:L,QUOTIENT(ROW(A2243)-1,3)+2),4)="http","",artwork.xlsx!$M$1) &amp; INDEX(artwork.xlsx!L:L,QUOTIENT(ROW(A2243)-1,3)+2),artwork.xlsx!$N$1,"") &amp; """,",
 IF(AND(MOD(ROW(A2243)-1,3)=1,INDEX(artwork.xlsx!J:J,QUOTIENT(ROW(A2243)-1,3)+2)&lt;&gt;""),
SUBSTITUTE(    artwork.xlsx!$K$1&amp;": '\\n" &amp;
SUBSTITUTE(SUBSTITUTE(SUBSTITUTE(SUBSTITUTE(SUBSTITUTE(INDEX(artwork.xlsx!K:K,QUOTIENT(ROW(A2243)-1,3)+2),"'","\'"),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IF(MOD(ROW(A2243)-1,3)=2,"","")))</f>
        <v>text_html: '\
'</v>
      </c>
    </row>
    <row r="2249" spans="1:3" x14ac:dyDescent="0.25">
      <c r="A2249" t="str">
        <f>IF(AND(MOD(ROW(A2244)-1,3)=0,INDEX(artwork.xlsx!G:G,QUOTIENT(ROW(A2244)-1,3)+2)&lt;&gt;""),"/* "&amp;INDEX(artwork.xlsx!G:G,QUOTIENT(ROW(A2244)-1,3)+2)&amp;" */","  ")&amp;
IF(AND(INDEX(artwork.xlsx!F:F,QUOTIENT(ROW(A2244)-1,3)+2)&lt;&gt;""),"/* "&amp;INDEX(artwork.xlsx!F:F,QUOTIENT(ROW(A2244)-1,3)+2)&amp;" */","  ")&amp;IF(AND(ISERROR(MATCH("},",B2249:B$5003,0)), ISERROR(MATCH("    ];",$A$5:A2245,0))),"];","")</f>
        <v xml:space="preserve">    </v>
      </c>
      <c r="B2249" t="str">
        <f t="shared" si="71"/>
        <v>},</v>
      </c>
      <c r="C2249" s="18" t="str">
        <f>IF(AND(MOD(ROW(A2244)-1,3)=0, INDEX(artwork.xlsx!J:J,QUOTIENT(ROW(A2244)-1,3)+2)&lt;&gt;""),
     artwork.xlsx!$H$1&amp;": """ &amp;SUBSTITUTE(INDEX(artwork.xlsx!H:H,QUOTIENT(ROW(A2244)-1,3)+2)," ","") &amp;""",  " &amp;
     artwork.xlsx!$J$1&amp; ": """ &amp; INDEX(artwork.xlsx!J:J,QUOTIENT(ROW(A2244)-1,3)+2) &amp;""",  " &amp;
     artwork.xlsx!$L$1&amp; ": """ &amp; SUBSTITUTE(IF(LEFT(INDEX(artwork.xlsx!L:L,QUOTIENT(ROW(A2244)-1,3)+2),4)="http","",artwork.xlsx!$M$1) &amp; INDEX(artwork.xlsx!L:L,QUOTIENT(ROW(A2244)-1,3)+2),artwork.xlsx!$N$1,"") &amp; """,",
 IF(AND(MOD(ROW(A2244)-1,3)=1,INDEX(artwork.xlsx!J:J,QUOTIENT(ROW(A2244)-1,3)+2)&lt;&gt;""),
SUBSTITUTE(    artwork.xlsx!$K$1&amp;": '\\n" &amp;
SUBSTITUTE(SUBSTITUTE(SUBSTITUTE(SUBSTITUTE(SUBSTITUTE(INDEX(artwork.xlsx!K:K,QUOTIENT(ROW(A2244)-1,3)+2),"'","\'"),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IF(MOD(ROW(A2244)-1,3)=2,"","")))</f>
        <v/>
      </c>
    </row>
    <row r="2250" spans="1:3" x14ac:dyDescent="0.25">
      <c r="A2250" t="str">
        <f>IF(AND(MOD(ROW(A2245)-1,3)=0,INDEX(artwork.xlsx!G:G,QUOTIENT(ROW(A2245)-1,3)+2)&lt;&gt;""),"/* "&amp;INDEX(artwork.xlsx!G:G,QUOTIENT(ROW(A2245)-1,3)+2)&amp;" */","  ")&amp;
IF(AND(INDEX(artwork.xlsx!F:F,QUOTIENT(ROW(A2245)-1,3)+2)&lt;&gt;""),"/* "&amp;INDEX(artwork.xlsx!F:F,QUOTIENT(ROW(A2245)-1,3)+2)&amp;" */","  ")&amp;IF(AND(ISERROR(MATCH("},",B2250:B$5003,0)), ISERROR(MATCH("    ];",$A$5:A2246,0))),"];","")</f>
        <v xml:space="preserve">    </v>
      </c>
      <c r="B2250" t="str">
        <f t="shared" si="71"/>
        <v>{</v>
      </c>
      <c r="C2250" s="18" t="str">
        <f>IF(AND(MOD(ROW(A2245)-1,3)=0, INDEX(artwork.xlsx!J:J,QUOTIENT(ROW(A2245)-1,3)+2)&lt;&gt;""),
     artwork.xlsx!$H$1&amp;": """ &amp;SUBSTITUTE(INDEX(artwork.xlsx!H:H,QUOTIENT(ROW(A2245)-1,3)+2)," ","") &amp;""",  " &amp;
     artwork.xlsx!$J$1&amp; ": """ &amp; INDEX(artwork.xlsx!J:J,QUOTIENT(ROW(A2245)-1,3)+2) &amp;""",  " &amp;
     artwork.xlsx!$L$1&amp; ": """ &amp; SUBSTITUTE(IF(LEFT(INDEX(artwork.xlsx!L:L,QUOTIENT(ROW(A2245)-1,3)+2),4)="http","",artwork.xlsx!$M$1) &amp; INDEX(artwork.xlsx!L:L,QUOTIENT(ROW(A2245)-1,3)+2),artwork.xlsx!$N$1,"") &amp; """,",
 IF(AND(MOD(ROW(A2245)-1,3)=1,INDEX(artwork.xlsx!J:J,QUOTIENT(ROW(A2245)-1,3)+2)&lt;&gt;""),
SUBSTITUTE(    artwork.xlsx!$K$1&amp;": '\\n" &amp;
SUBSTITUTE(SUBSTITUTE(SUBSTITUTE(SUBSTITUTE(SUBSTITUTE(INDEX(artwork.xlsx!K:K,QUOTIENT(ROW(A2245)-1,3)+2),"'","\'"),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IF(MOD(ROW(A2245)-1,3)=2,"","")))</f>
        <v>id: "miningroad",  frenchName: "Chemin minier",  artwork: "http://wiki.dominionstrategy.com/images/6/68/Mining_RoadArt.jpg",</v>
      </c>
    </row>
    <row r="2251" spans="1:3" ht="30" x14ac:dyDescent="0.25">
      <c r="A2251" t="str">
        <f>IF(AND(MOD(ROW(A2246)-1,3)=0,INDEX(artwork.xlsx!G:G,QUOTIENT(ROW(A2246)-1,3)+2)&lt;&gt;""),"/* "&amp;INDEX(artwork.xlsx!G:G,QUOTIENT(ROW(A2246)-1,3)+2)&amp;" */","  ")&amp;
IF(AND(INDEX(artwork.xlsx!F:F,QUOTIENT(ROW(A2246)-1,3)+2)&lt;&gt;""),"/* "&amp;INDEX(artwork.xlsx!F:F,QUOTIENT(ROW(A2246)-1,3)+2)&amp;" */","  ")&amp;IF(AND(ISERROR(MATCH("},",B2251:B$5003,0)), ISERROR(MATCH("    ];",$A$5:A2250,0))),"];","")</f>
        <v xml:space="preserve">    </v>
      </c>
      <c r="B2251" t="str">
        <f t="shared" si="71"/>
        <v/>
      </c>
      <c r="C2251" s="18" t="str">
        <f>IF(AND(MOD(ROW(A2246)-1,3)=0, INDEX(artwork.xlsx!J:J,QUOTIENT(ROW(A2246)-1,3)+2)&lt;&gt;""),
     artwork.xlsx!$H$1&amp;": """ &amp;SUBSTITUTE(INDEX(artwork.xlsx!H:H,QUOTIENT(ROW(A2246)-1,3)+2)," ","") &amp;""",  " &amp;
     artwork.xlsx!$J$1&amp; ": """ &amp; INDEX(artwork.xlsx!J:J,QUOTIENT(ROW(A2246)-1,3)+2) &amp;""",  " &amp;
     artwork.xlsx!$L$1&amp; ": """ &amp; SUBSTITUTE(IF(LEFT(INDEX(artwork.xlsx!L:L,QUOTIENT(ROW(A2246)-1,3)+2),4)="http","",artwork.xlsx!$M$1) &amp; INDEX(artwork.xlsx!L:L,QUOTIENT(ROW(A2246)-1,3)+2),artwork.xlsx!$N$1,"") &amp; """,",
 IF(AND(MOD(ROW(A2246)-1,3)=1,INDEX(artwork.xlsx!J:J,QUOTIENT(ROW(A2246)-1,3)+2)&lt;&gt;""),
SUBSTITUTE(    artwork.xlsx!$K$1&amp;": '\\n" &amp;
SUBSTITUTE(SUBSTITUTE(SUBSTITUTE(SUBSTITUTE(SUBSTITUTE(INDEX(artwork.xlsx!K:K,QUOTIENT(ROW(A2246)-1,3)+2),"'","\'"),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IF(MOD(ROW(A2246)-1,3)=2,"","")))</f>
        <v>text_html: '\
'</v>
      </c>
    </row>
    <row r="2252" spans="1:3" x14ac:dyDescent="0.25">
      <c r="A2252" t="str">
        <f>IF(AND(MOD(ROW(A2247)-1,3)=0,INDEX(artwork.xlsx!G:G,QUOTIENT(ROW(A2247)-1,3)+2)&lt;&gt;""),"/* "&amp;INDEX(artwork.xlsx!G:G,QUOTIENT(ROW(A2247)-1,3)+2)&amp;" */","  ")&amp;
IF(AND(INDEX(artwork.xlsx!F:F,QUOTIENT(ROW(A2247)-1,3)+2)&lt;&gt;""),"/* "&amp;INDEX(artwork.xlsx!F:F,QUOTIENT(ROW(A2247)-1,3)+2)&amp;" */","  ")&amp;IF(AND(ISERROR(MATCH("},",B2252:B$5003,0)), ISERROR(MATCH("    ];",$A$5:A2248,0))),"];","")</f>
        <v xml:space="preserve">    </v>
      </c>
      <c r="B2252" t="str">
        <f t="shared" si="71"/>
        <v>},</v>
      </c>
      <c r="C2252" s="18" t="str">
        <f>IF(AND(MOD(ROW(A2247)-1,3)=0, INDEX(artwork.xlsx!J:J,QUOTIENT(ROW(A2247)-1,3)+2)&lt;&gt;""),
     artwork.xlsx!$H$1&amp;": """ &amp;SUBSTITUTE(INDEX(artwork.xlsx!H:H,QUOTIENT(ROW(A2247)-1,3)+2)," ","") &amp;""",  " &amp;
     artwork.xlsx!$J$1&amp; ": """ &amp; INDEX(artwork.xlsx!J:J,QUOTIENT(ROW(A2247)-1,3)+2) &amp;""",  " &amp;
     artwork.xlsx!$L$1&amp; ": """ &amp; SUBSTITUTE(IF(LEFT(INDEX(artwork.xlsx!L:L,QUOTIENT(ROW(A2247)-1,3)+2),4)="http","",artwork.xlsx!$M$1) &amp; INDEX(artwork.xlsx!L:L,QUOTIENT(ROW(A2247)-1,3)+2),artwork.xlsx!$N$1,"") &amp; """,",
 IF(AND(MOD(ROW(A2247)-1,3)=1,INDEX(artwork.xlsx!J:J,QUOTIENT(ROW(A2247)-1,3)+2)&lt;&gt;""),
SUBSTITUTE(    artwork.xlsx!$K$1&amp;": '\\n" &amp;
SUBSTITUTE(SUBSTITUTE(SUBSTITUTE(SUBSTITUTE(SUBSTITUTE(INDEX(artwork.xlsx!K:K,QUOTIENT(ROW(A2247)-1,3)+2),"'","\'"),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IF(MOD(ROW(A2247)-1,3)=2,"","")))</f>
        <v/>
      </c>
    </row>
    <row r="2253" spans="1:3" x14ac:dyDescent="0.25">
      <c r="A2253" t="str">
        <f>IF(AND(MOD(ROW(A2248)-1,3)=0,INDEX(artwork.xlsx!G:G,QUOTIENT(ROW(A2248)-1,3)+2)&lt;&gt;""),"/* "&amp;INDEX(artwork.xlsx!G:G,QUOTIENT(ROW(A2248)-1,3)+2)&amp;" */","  ")&amp;
IF(AND(INDEX(artwork.xlsx!F:F,QUOTIENT(ROW(A2248)-1,3)+2)&lt;&gt;""),"/* "&amp;INDEX(artwork.xlsx!F:F,QUOTIENT(ROW(A2248)-1,3)+2)&amp;" */","  ")&amp;IF(AND(ISERROR(MATCH("},",B2253:B$5003,0)), ISERROR(MATCH("    ];",$A$5:A2249,0))),"];","")</f>
        <v xml:space="preserve">  /* t */</v>
      </c>
      <c r="B2253" t="str">
        <f t="shared" si="71"/>
        <v>{</v>
      </c>
      <c r="C2253" s="18" t="str">
        <f>IF(AND(MOD(ROW(A2248)-1,3)=0, INDEX(artwork.xlsx!J:J,QUOTIENT(ROW(A2248)-1,3)+2)&lt;&gt;""),
     artwork.xlsx!$H$1&amp;": """ &amp;SUBSTITUTE(INDEX(artwork.xlsx!H:H,QUOTIENT(ROW(A2248)-1,3)+2)," ","") &amp;""",  " &amp;
     artwork.xlsx!$J$1&amp; ": """ &amp; INDEX(artwork.xlsx!J:J,QUOTIENT(ROW(A2248)-1,3)+2) &amp;""",  " &amp;
     artwork.xlsx!$L$1&amp; ": """ &amp; SUBSTITUTE(IF(LEFT(INDEX(artwork.xlsx!L:L,QUOTIENT(ROW(A2248)-1,3)+2),4)="http","",artwork.xlsx!$M$1) &amp; INDEX(artwork.xlsx!L:L,QUOTIENT(ROW(A2248)-1,3)+2),artwork.xlsx!$N$1,"") &amp; """,",
 IF(AND(MOD(ROW(A2248)-1,3)=1,INDEX(artwork.xlsx!J:J,QUOTIENT(ROW(A2248)-1,3)+2)&lt;&gt;""),
SUBSTITUTE(    artwork.xlsx!$K$1&amp;": '\\n" &amp;
SUBSTITUTE(SUBSTITUTE(SUBSTITUTE(SUBSTITUTE(SUBSTITUTE(INDEX(artwork.xlsx!K:K,QUOTIENT(ROW(A2248)-1,3)+2),"'","\'"),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IF(MOD(ROW(A2248)-1,3)=2,"","")))</f>
        <v>id: "pendant",  frenchName: "Pendentif",  artwork: "http://wiki.dominionstrategy.com/images/b/b9/PendantArt.jpg",</v>
      </c>
    </row>
    <row r="2254" spans="1:3" ht="30" x14ac:dyDescent="0.25">
      <c r="A2254" t="str">
        <f>IF(AND(MOD(ROW(A2249)-1,3)=0,INDEX(artwork.xlsx!G:G,QUOTIENT(ROW(A2249)-1,3)+2)&lt;&gt;""),"/* "&amp;INDEX(artwork.xlsx!G:G,QUOTIENT(ROW(A2249)-1,3)+2)&amp;" */","  ")&amp;
IF(AND(INDEX(artwork.xlsx!F:F,QUOTIENT(ROW(A2249)-1,3)+2)&lt;&gt;""),"/* "&amp;INDEX(artwork.xlsx!F:F,QUOTIENT(ROW(A2249)-1,3)+2)&amp;" */","  ")&amp;IF(AND(ISERROR(MATCH("},",B2254:B$5003,0)), ISERROR(MATCH("    ];",$A$5:A2253,0))),"];","")</f>
        <v xml:space="preserve">  /* t */</v>
      </c>
      <c r="B2254" t="str">
        <f t="shared" si="71"/>
        <v/>
      </c>
      <c r="C2254" s="18" t="str">
        <f>IF(AND(MOD(ROW(A2249)-1,3)=0, INDEX(artwork.xlsx!J:J,QUOTIENT(ROW(A2249)-1,3)+2)&lt;&gt;""),
     artwork.xlsx!$H$1&amp;": """ &amp;SUBSTITUTE(INDEX(artwork.xlsx!H:H,QUOTIENT(ROW(A2249)-1,3)+2)," ","") &amp;""",  " &amp;
     artwork.xlsx!$J$1&amp; ": """ &amp; INDEX(artwork.xlsx!J:J,QUOTIENT(ROW(A2249)-1,3)+2) &amp;""",  " &amp;
     artwork.xlsx!$L$1&amp; ": """ &amp; SUBSTITUTE(IF(LEFT(INDEX(artwork.xlsx!L:L,QUOTIENT(ROW(A2249)-1,3)+2),4)="http","",artwork.xlsx!$M$1) &amp; INDEX(artwork.xlsx!L:L,QUOTIENT(ROW(A2249)-1,3)+2),artwork.xlsx!$N$1,"") &amp; """,",
 IF(AND(MOD(ROW(A2249)-1,3)=1,INDEX(artwork.xlsx!J:J,QUOTIENT(ROW(A2249)-1,3)+2)&lt;&gt;""),
SUBSTITUTE(    artwork.xlsx!$K$1&amp;": '\\n" &amp;
SUBSTITUTE(SUBSTITUTE(SUBSTITUTE(SUBSTITUTE(SUBSTITUTE(INDEX(artwork.xlsx!K:K,QUOTIENT(ROW(A2249)-1,3)+2),"'","\'"),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IF(MOD(ROW(A2249)-1,3)=2,"","")))</f>
        <v>text_html: '\
'</v>
      </c>
    </row>
    <row r="2255" spans="1:3" x14ac:dyDescent="0.25">
      <c r="A2255" t="str">
        <f>IF(AND(MOD(ROW(A2250)-1,3)=0,INDEX(artwork.xlsx!G:G,QUOTIENT(ROW(A2250)-1,3)+2)&lt;&gt;""),"/* "&amp;INDEX(artwork.xlsx!G:G,QUOTIENT(ROW(A2250)-1,3)+2)&amp;" */","  ")&amp;
IF(AND(INDEX(artwork.xlsx!F:F,QUOTIENT(ROW(A2250)-1,3)+2)&lt;&gt;""),"/* "&amp;INDEX(artwork.xlsx!F:F,QUOTIENT(ROW(A2250)-1,3)+2)&amp;" */","  ")&amp;IF(AND(ISERROR(MATCH("},",B2255:B$5003,0)), ISERROR(MATCH("    ];",$A$5:A2251,0))),"];","")</f>
        <v xml:space="preserve">  /* t */</v>
      </c>
      <c r="B2255" t="str">
        <f t="shared" ref="B2255:B2318" si="72">IF(AND(C2254&lt;&gt;"",MOD(ROW(A2253)-1,3)=2),"},","")&amp;IF(AND(C2255&lt;&gt;"",MOD(ROW(A2250)-1,3)=0),"{","")</f>
        <v>},</v>
      </c>
      <c r="C2255" s="18" t="str">
        <f>IF(AND(MOD(ROW(A2250)-1,3)=0, INDEX(artwork.xlsx!J:J,QUOTIENT(ROW(A2250)-1,3)+2)&lt;&gt;""),
     artwork.xlsx!$H$1&amp;": """ &amp;SUBSTITUTE(INDEX(artwork.xlsx!H:H,QUOTIENT(ROW(A2250)-1,3)+2)," ","") &amp;""",  " &amp;
     artwork.xlsx!$J$1&amp; ": """ &amp; INDEX(artwork.xlsx!J:J,QUOTIENT(ROW(A2250)-1,3)+2) &amp;""",  " &amp;
     artwork.xlsx!$L$1&amp; ": """ &amp; SUBSTITUTE(IF(LEFT(INDEX(artwork.xlsx!L:L,QUOTIENT(ROW(A2250)-1,3)+2),4)="http","",artwork.xlsx!$M$1) &amp; INDEX(artwork.xlsx!L:L,QUOTIENT(ROW(A2250)-1,3)+2),artwork.xlsx!$N$1,"") &amp; """,",
 IF(AND(MOD(ROW(A2250)-1,3)=1,INDEX(artwork.xlsx!J:J,QUOTIENT(ROW(A2250)-1,3)+2)&lt;&gt;""),
SUBSTITUTE(    artwork.xlsx!$K$1&amp;": '\\n" &amp;
SUBSTITUTE(SUBSTITUTE(SUBSTITUTE(SUBSTITUTE(SUBSTITUTE(INDEX(artwork.xlsx!K:K,QUOTIENT(ROW(A2250)-1,3)+2),"'","\'"),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IF(MOD(ROW(A2250)-1,3)=2,"","")))</f>
        <v/>
      </c>
    </row>
    <row r="2256" spans="1:3" x14ac:dyDescent="0.25">
      <c r="A2256" t="str">
        <f>IF(AND(MOD(ROW(A2251)-1,3)=0,INDEX(artwork.xlsx!G:G,QUOTIENT(ROW(A2251)-1,3)+2)&lt;&gt;""),"/* "&amp;INDEX(artwork.xlsx!G:G,QUOTIENT(ROW(A2251)-1,3)+2)&amp;" */","  ")&amp;
IF(AND(INDEX(artwork.xlsx!F:F,QUOTIENT(ROW(A2251)-1,3)+2)&lt;&gt;""),"/* "&amp;INDEX(artwork.xlsx!F:F,QUOTIENT(ROW(A2251)-1,3)+2)&amp;" */","  ")&amp;IF(AND(ISERROR(MATCH("},",B2256:B$5003,0)), ISERROR(MATCH("    ];",$A$5:A2252,0))),"];","")</f>
        <v xml:space="preserve">  /* t */</v>
      </c>
      <c r="B2256" t="str">
        <f t="shared" si="72"/>
        <v>{</v>
      </c>
      <c r="C2256" s="18" t="str">
        <f>IF(AND(MOD(ROW(A2251)-1,3)=0, INDEX(artwork.xlsx!J:J,QUOTIENT(ROW(A2251)-1,3)+2)&lt;&gt;""),
     artwork.xlsx!$H$1&amp;": """ &amp;SUBSTITUTE(INDEX(artwork.xlsx!H:H,QUOTIENT(ROW(A2251)-1,3)+2)," ","") &amp;""",  " &amp;
     artwork.xlsx!$J$1&amp; ": """ &amp; INDEX(artwork.xlsx!J:J,QUOTIENT(ROW(A2251)-1,3)+2) &amp;""",  " &amp;
     artwork.xlsx!$L$1&amp; ": """ &amp; SUBSTITUTE(IF(LEFT(INDEX(artwork.xlsx!L:L,QUOTIENT(ROW(A2251)-1,3)+2),4)="http","",artwork.xlsx!$M$1) &amp; INDEX(artwork.xlsx!L:L,QUOTIENT(ROW(A2251)-1,3)+2),artwork.xlsx!$N$1,"") &amp; """,",
 IF(AND(MOD(ROW(A2251)-1,3)=1,INDEX(artwork.xlsx!J:J,QUOTIENT(ROW(A2251)-1,3)+2)&lt;&gt;""),
SUBSTITUTE(    artwork.xlsx!$K$1&amp;": '\\n" &amp;
SUBSTITUTE(SUBSTITUTE(SUBSTITUTE(SUBSTITUTE(SUBSTITUTE(INDEX(artwork.xlsx!K:K,QUOTIENT(ROW(A2251)-1,3)+2),"'","\'"),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IF(MOD(ROW(A2251)-1,3)=2,"","")))</f>
        <v>id: "pickaxe",  frenchName: "Pioche",  artwork: "http://wiki.dominionstrategy.com/images/d/d9/PickaxeArt.jpg",</v>
      </c>
    </row>
    <row r="2257" spans="1:3" ht="30" x14ac:dyDescent="0.25">
      <c r="A2257" t="str">
        <f>IF(AND(MOD(ROW(A2252)-1,3)=0,INDEX(artwork.xlsx!G:G,QUOTIENT(ROW(A2252)-1,3)+2)&lt;&gt;""),"/* "&amp;INDEX(artwork.xlsx!G:G,QUOTIENT(ROW(A2252)-1,3)+2)&amp;" */","  ")&amp;
IF(AND(INDEX(artwork.xlsx!F:F,QUOTIENT(ROW(A2252)-1,3)+2)&lt;&gt;""),"/* "&amp;INDEX(artwork.xlsx!F:F,QUOTIENT(ROW(A2252)-1,3)+2)&amp;" */","  ")&amp;IF(AND(ISERROR(MATCH("},",B2257:B$5003,0)), ISERROR(MATCH("    ];",$A$5:A2256,0))),"];","")</f>
        <v xml:space="preserve">  /* t */</v>
      </c>
      <c r="B2257" t="str">
        <f t="shared" si="72"/>
        <v/>
      </c>
      <c r="C2257" s="18" t="str">
        <f>IF(AND(MOD(ROW(A2252)-1,3)=0, INDEX(artwork.xlsx!J:J,QUOTIENT(ROW(A2252)-1,3)+2)&lt;&gt;""),
     artwork.xlsx!$H$1&amp;": """ &amp;SUBSTITUTE(INDEX(artwork.xlsx!H:H,QUOTIENT(ROW(A2252)-1,3)+2)," ","") &amp;""",  " &amp;
     artwork.xlsx!$J$1&amp; ": """ &amp; INDEX(artwork.xlsx!J:J,QUOTIENT(ROW(A2252)-1,3)+2) &amp;""",  " &amp;
     artwork.xlsx!$L$1&amp; ": """ &amp; SUBSTITUTE(IF(LEFT(INDEX(artwork.xlsx!L:L,QUOTIENT(ROW(A2252)-1,3)+2),4)="http","",artwork.xlsx!$M$1) &amp; INDEX(artwork.xlsx!L:L,QUOTIENT(ROW(A2252)-1,3)+2),artwork.xlsx!$N$1,"") &amp; """,",
 IF(AND(MOD(ROW(A2252)-1,3)=1,INDEX(artwork.xlsx!J:J,QUOTIENT(ROW(A2252)-1,3)+2)&lt;&gt;""),
SUBSTITUTE(    artwork.xlsx!$K$1&amp;": '\\n" &amp;
SUBSTITUTE(SUBSTITUTE(SUBSTITUTE(SUBSTITUTE(SUBSTITUTE(INDEX(artwork.xlsx!K:K,QUOTIENT(ROW(A2252)-1,3)+2),"'","\'"),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IF(MOD(ROW(A2252)-1,3)=2,"","")))</f>
        <v>text_html: '\
'</v>
      </c>
    </row>
    <row r="2258" spans="1:3" x14ac:dyDescent="0.25">
      <c r="A2258" t="str">
        <f>IF(AND(MOD(ROW(A2253)-1,3)=0,INDEX(artwork.xlsx!G:G,QUOTIENT(ROW(A2253)-1,3)+2)&lt;&gt;""),"/* "&amp;INDEX(artwork.xlsx!G:G,QUOTIENT(ROW(A2253)-1,3)+2)&amp;" */","  ")&amp;
IF(AND(INDEX(artwork.xlsx!F:F,QUOTIENT(ROW(A2253)-1,3)+2)&lt;&gt;""),"/* "&amp;INDEX(artwork.xlsx!F:F,QUOTIENT(ROW(A2253)-1,3)+2)&amp;" */","  ")&amp;IF(AND(ISERROR(MATCH("},",B2258:B$5003,0)), ISERROR(MATCH("    ];",$A$5:A2254,0))),"];","")</f>
        <v xml:space="preserve">  /* t */</v>
      </c>
      <c r="B2258" t="str">
        <f t="shared" si="72"/>
        <v>},</v>
      </c>
      <c r="C2258" s="18" t="str">
        <f>IF(AND(MOD(ROW(A2253)-1,3)=0, INDEX(artwork.xlsx!J:J,QUOTIENT(ROW(A2253)-1,3)+2)&lt;&gt;""),
     artwork.xlsx!$H$1&amp;": """ &amp;SUBSTITUTE(INDEX(artwork.xlsx!H:H,QUOTIENT(ROW(A2253)-1,3)+2)," ","") &amp;""",  " &amp;
     artwork.xlsx!$J$1&amp; ": """ &amp; INDEX(artwork.xlsx!J:J,QUOTIENT(ROW(A2253)-1,3)+2) &amp;""",  " &amp;
     artwork.xlsx!$L$1&amp; ": """ &amp; SUBSTITUTE(IF(LEFT(INDEX(artwork.xlsx!L:L,QUOTIENT(ROW(A2253)-1,3)+2),4)="http","",artwork.xlsx!$M$1) &amp; INDEX(artwork.xlsx!L:L,QUOTIENT(ROW(A2253)-1,3)+2),artwork.xlsx!$N$1,"") &amp; """,",
 IF(AND(MOD(ROW(A2253)-1,3)=1,INDEX(artwork.xlsx!J:J,QUOTIENT(ROW(A2253)-1,3)+2)&lt;&gt;""),
SUBSTITUTE(    artwork.xlsx!$K$1&amp;": '\\n" &amp;
SUBSTITUTE(SUBSTITUTE(SUBSTITUTE(SUBSTITUTE(SUBSTITUTE(INDEX(artwork.xlsx!K:K,QUOTIENT(ROW(A2253)-1,3)+2),"'","\'"),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IF(MOD(ROW(A2253)-1,3)=2,"","")))</f>
        <v/>
      </c>
    </row>
    <row r="2259" spans="1:3" x14ac:dyDescent="0.25">
      <c r="A2259" t="str">
        <f>IF(AND(MOD(ROW(A2254)-1,3)=0,INDEX(artwork.xlsx!G:G,QUOTIENT(ROW(A2254)-1,3)+2)&lt;&gt;""),"/* "&amp;INDEX(artwork.xlsx!G:G,QUOTIENT(ROW(A2254)-1,3)+2)&amp;" */","  ")&amp;
IF(AND(INDEX(artwork.xlsx!F:F,QUOTIENT(ROW(A2254)-1,3)+2)&lt;&gt;""),"/* "&amp;INDEX(artwork.xlsx!F:F,QUOTIENT(ROW(A2254)-1,3)+2)&amp;" */","  ")&amp;IF(AND(ISERROR(MATCH("},",B2259:B$5003,0)), ISERROR(MATCH("    ];",$A$5:A2255,0))),"];","")</f>
        <v xml:space="preserve">    </v>
      </c>
      <c r="B2259" t="str">
        <f t="shared" si="72"/>
        <v>{</v>
      </c>
      <c r="C2259" s="18" t="str">
        <f>IF(AND(MOD(ROW(A2254)-1,3)=0, INDEX(artwork.xlsx!J:J,QUOTIENT(ROW(A2254)-1,3)+2)&lt;&gt;""),
     artwork.xlsx!$H$1&amp;": """ &amp;SUBSTITUTE(INDEX(artwork.xlsx!H:H,QUOTIENT(ROW(A2254)-1,3)+2)," ","") &amp;""",  " &amp;
     artwork.xlsx!$J$1&amp; ": """ &amp; INDEX(artwork.xlsx!J:J,QUOTIENT(ROW(A2254)-1,3)+2) &amp;""",  " &amp;
     artwork.xlsx!$L$1&amp; ": """ &amp; SUBSTITUTE(IF(LEFT(INDEX(artwork.xlsx!L:L,QUOTIENT(ROW(A2254)-1,3)+2),4)="http","",artwork.xlsx!$M$1) &amp; INDEX(artwork.xlsx!L:L,QUOTIENT(ROW(A2254)-1,3)+2),artwork.xlsx!$N$1,"") &amp; """,",
 IF(AND(MOD(ROW(A2254)-1,3)=1,INDEX(artwork.xlsx!J:J,QUOTIENT(ROW(A2254)-1,3)+2)&lt;&gt;""),
SUBSTITUTE(    artwork.xlsx!$K$1&amp;": '\\n" &amp;
SUBSTITUTE(SUBSTITUTE(SUBSTITUTE(SUBSTITUTE(SUBSTITUTE(INDEX(artwork.xlsx!K:K,QUOTIENT(ROW(A2254)-1,3)+2),"'","\'"),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IF(MOD(ROW(A2254)-1,3)=2,"","")))</f>
        <v>id: "pilgrim",  frenchName: "Pèlerin",  artwork: "http://wiki.dominionstrategy.com/images/a/a2/PilgrimageArt.jpg",</v>
      </c>
    </row>
    <row r="2260" spans="1:3" ht="30" x14ac:dyDescent="0.25">
      <c r="A2260" t="str">
        <f>IF(AND(MOD(ROW(A2255)-1,3)=0,INDEX(artwork.xlsx!G:G,QUOTIENT(ROW(A2255)-1,3)+2)&lt;&gt;""),"/* "&amp;INDEX(artwork.xlsx!G:G,QUOTIENT(ROW(A2255)-1,3)+2)&amp;" */","  ")&amp;
IF(AND(INDEX(artwork.xlsx!F:F,QUOTIENT(ROW(A2255)-1,3)+2)&lt;&gt;""),"/* "&amp;INDEX(artwork.xlsx!F:F,QUOTIENT(ROW(A2255)-1,3)+2)&amp;" */","  ")&amp;IF(AND(ISERROR(MATCH("},",B2260:B$5003,0)), ISERROR(MATCH("    ];",$A$5:A2259,0))),"];","")</f>
        <v xml:space="preserve">    </v>
      </c>
      <c r="B2260" t="str">
        <f t="shared" si="72"/>
        <v/>
      </c>
      <c r="C2260" s="18" t="str">
        <f>IF(AND(MOD(ROW(A2255)-1,3)=0, INDEX(artwork.xlsx!J:J,QUOTIENT(ROW(A2255)-1,3)+2)&lt;&gt;""),
     artwork.xlsx!$H$1&amp;": """ &amp;SUBSTITUTE(INDEX(artwork.xlsx!H:H,QUOTIENT(ROW(A2255)-1,3)+2)," ","") &amp;""",  " &amp;
     artwork.xlsx!$J$1&amp; ": """ &amp; INDEX(artwork.xlsx!J:J,QUOTIENT(ROW(A2255)-1,3)+2) &amp;""",  " &amp;
     artwork.xlsx!$L$1&amp; ": """ &amp; SUBSTITUTE(IF(LEFT(INDEX(artwork.xlsx!L:L,QUOTIENT(ROW(A2255)-1,3)+2),4)="http","",artwork.xlsx!$M$1) &amp; INDEX(artwork.xlsx!L:L,QUOTIENT(ROW(A2255)-1,3)+2),artwork.xlsx!$N$1,"") &amp; """,",
 IF(AND(MOD(ROW(A2255)-1,3)=1,INDEX(artwork.xlsx!J:J,QUOTIENT(ROW(A2255)-1,3)+2)&lt;&gt;""),
SUBSTITUTE(    artwork.xlsx!$K$1&amp;": '\\n" &amp;
SUBSTITUTE(SUBSTITUTE(SUBSTITUTE(SUBSTITUTE(SUBSTITUTE(INDEX(artwork.xlsx!K:K,QUOTIENT(ROW(A2255)-1,3)+2),"'","\'"),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IF(MOD(ROW(A2255)-1,3)=2,"","")))</f>
        <v>text_html: '\
'</v>
      </c>
    </row>
    <row r="2261" spans="1:3" x14ac:dyDescent="0.25">
      <c r="A2261" t="str">
        <f>IF(AND(MOD(ROW(A2256)-1,3)=0,INDEX(artwork.xlsx!G:G,QUOTIENT(ROW(A2256)-1,3)+2)&lt;&gt;""),"/* "&amp;INDEX(artwork.xlsx!G:G,QUOTIENT(ROW(A2256)-1,3)+2)&amp;" */","  ")&amp;
IF(AND(INDEX(artwork.xlsx!F:F,QUOTIENT(ROW(A2256)-1,3)+2)&lt;&gt;""),"/* "&amp;INDEX(artwork.xlsx!F:F,QUOTIENT(ROW(A2256)-1,3)+2)&amp;" */","  ")&amp;IF(AND(ISERROR(MATCH("},",B2261:B$5003,0)), ISERROR(MATCH("    ];",$A$5:A2257,0))),"];","")</f>
        <v xml:space="preserve">    </v>
      </c>
      <c r="B2261" t="str">
        <f t="shared" si="72"/>
        <v>},</v>
      </c>
      <c r="C2261" s="18" t="str">
        <f>IF(AND(MOD(ROW(A2256)-1,3)=0, INDEX(artwork.xlsx!J:J,QUOTIENT(ROW(A2256)-1,3)+2)&lt;&gt;""),
     artwork.xlsx!$H$1&amp;": """ &amp;SUBSTITUTE(INDEX(artwork.xlsx!H:H,QUOTIENT(ROW(A2256)-1,3)+2)," ","") &amp;""",  " &amp;
     artwork.xlsx!$J$1&amp; ": """ &amp; INDEX(artwork.xlsx!J:J,QUOTIENT(ROW(A2256)-1,3)+2) &amp;""",  " &amp;
     artwork.xlsx!$L$1&amp; ": """ &amp; SUBSTITUTE(IF(LEFT(INDEX(artwork.xlsx!L:L,QUOTIENT(ROW(A2256)-1,3)+2),4)="http","",artwork.xlsx!$M$1) &amp; INDEX(artwork.xlsx!L:L,QUOTIENT(ROW(A2256)-1,3)+2),artwork.xlsx!$N$1,"") &amp; """,",
 IF(AND(MOD(ROW(A2256)-1,3)=1,INDEX(artwork.xlsx!J:J,QUOTIENT(ROW(A2256)-1,3)+2)&lt;&gt;""),
SUBSTITUTE(    artwork.xlsx!$K$1&amp;": '\\n" &amp;
SUBSTITUTE(SUBSTITUTE(SUBSTITUTE(SUBSTITUTE(SUBSTITUTE(INDEX(artwork.xlsx!K:K,QUOTIENT(ROW(A2256)-1,3)+2),"'","\'"),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IF(MOD(ROW(A2256)-1,3)=2,"","")))</f>
        <v/>
      </c>
    </row>
    <row r="2262" spans="1:3" x14ac:dyDescent="0.25">
      <c r="A2262" t="str">
        <f>IF(AND(MOD(ROW(A2257)-1,3)=0,INDEX(artwork.xlsx!G:G,QUOTIENT(ROW(A2257)-1,3)+2)&lt;&gt;""),"/* "&amp;INDEX(artwork.xlsx!G:G,QUOTIENT(ROW(A2257)-1,3)+2)&amp;" */","  ")&amp;
IF(AND(INDEX(artwork.xlsx!F:F,QUOTIENT(ROW(A2257)-1,3)+2)&lt;&gt;""),"/* "&amp;INDEX(artwork.xlsx!F:F,QUOTIENT(ROW(A2257)-1,3)+2)&amp;" */","  ")&amp;IF(AND(ISERROR(MATCH("},",B2262:B$5003,0)), ISERROR(MATCH("    ];",$A$5:A2258,0))),"];","")</f>
        <v xml:space="preserve">    </v>
      </c>
      <c r="B2262" t="str">
        <f t="shared" si="72"/>
        <v>{</v>
      </c>
      <c r="C2262" s="18" t="str">
        <f>IF(AND(MOD(ROW(A2257)-1,3)=0, INDEX(artwork.xlsx!J:J,QUOTIENT(ROW(A2257)-1,3)+2)&lt;&gt;""),
     artwork.xlsx!$H$1&amp;": """ &amp;SUBSTITUTE(INDEX(artwork.xlsx!H:H,QUOTIENT(ROW(A2257)-1,3)+2)," ","") &amp;""",  " &amp;
     artwork.xlsx!$J$1&amp; ": """ &amp; INDEX(artwork.xlsx!J:J,QUOTIENT(ROW(A2257)-1,3)+2) &amp;""",  " &amp;
     artwork.xlsx!$L$1&amp; ": """ &amp; SUBSTITUTE(IF(LEFT(INDEX(artwork.xlsx!L:L,QUOTIENT(ROW(A2257)-1,3)+2),4)="http","",artwork.xlsx!$M$1) &amp; INDEX(artwork.xlsx!L:L,QUOTIENT(ROW(A2257)-1,3)+2),artwork.xlsx!$N$1,"") &amp; """,",
 IF(AND(MOD(ROW(A2257)-1,3)=1,INDEX(artwork.xlsx!J:J,QUOTIENT(ROW(A2257)-1,3)+2)&lt;&gt;""),
SUBSTITUTE(    artwork.xlsx!$K$1&amp;": '\\n" &amp;
SUBSTITUTE(SUBSTITUTE(SUBSTITUTE(SUBSTITUTE(SUBSTITUTE(INDEX(artwork.xlsx!K:K,QUOTIENT(ROW(A2257)-1,3)+2),"'","\'"),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IF(MOD(ROW(A2257)-1,3)=2,"","")))</f>
        <v>id: "quartermaster",  frenchName: "Quartier-maître",  artwork: "http://wiki.dominionstrategy.com/images/d/d0/QuartermasterArt.jpg",</v>
      </c>
    </row>
    <row r="2263" spans="1:3" ht="30" x14ac:dyDescent="0.25">
      <c r="A2263" t="str">
        <f>IF(AND(MOD(ROW(A2258)-1,3)=0,INDEX(artwork.xlsx!G:G,QUOTIENT(ROW(A2258)-1,3)+2)&lt;&gt;""),"/* "&amp;INDEX(artwork.xlsx!G:G,QUOTIENT(ROW(A2258)-1,3)+2)&amp;" */","  ")&amp;
IF(AND(INDEX(artwork.xlsx!F:F,QUOTIENT(ROW(A2258)-1,3)+2)&lt;&gt;""),"/* "&amp;INDEX(artwork.xlsx!F:F,QUOTIENT(ROW(A2258)-1,3)+2)&amp;" */","  ")&amp;IF(AND(ISERROR(MATCH("},",B2263:B$5003,0)), ISERROR(MATCH("    ];",$A$5:A2262,0))),"];","")</f>
        <v xml:space="preserve">    </v>
      </c>
      <c r="B2263" t="str">
        <f t="shared" si="72"/>
        <v/>
      </c>
      <c r="C2263" s="18" t="str">
        <f>IF(AND(MOD(ROW(A2258)-1,3)=0, INDEX(artwork.xlsx!J:J,QUOTIENT(ROW(A2258)-1,3)+2)&lt;&gt;""),
     artwork.xlsx!$H$1&amp;": """ &amp;SUBSTITUTE(INDEX(artwork.xlsx!H:H,QUOTIENT(ROW(A2258)-1,3)+2)," ","") &amp;""",  " &amp;
     artwork.xlsx!$J$1&amp; ": """ &amp; INDEX(artwork.xlsx!J:J,QUOTIENT(ROW(A2258)-1,3)+2) &amp;""",  " &amp;
     artwork.xlsx!$L$1&amp; ": """ &amp; SUBSTITUTE(IF(LEFT(INDEX(artwork.xlsx!L:L,QUOTIENT(ROW(A2258)-1,3)+2),4)="http","",artwork.xlsx!$M$1) &amp; INDEX(artwork.xlsx!L:L,QUOTIENT(ROW(A2258)-1,3)+2),artwork.xlsx!$N$1,"") &amp; """,",
 IF(AND(MOD(ROW(A2258)-1,3)=1,INDEX(artwork.xlsx!J:J,QUOTIENT(ROW(A2258)-1,3)+2)&lt;&gt;""),
SUBSTITUTE(    artwork.xlsx!$K$1&amp;": '\\n" &amp;
SUBSTITUTE(SUBSTITUTE(SUBSTITUTE(SUBSTITUTE(SUBSTITUTE(INDEX(artwork.xlsx!K:K,QUOTIENT(ROW(A2258)-1,3)+2),"'","\'"),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IF(MOD(ROW(A2258)-1,3)=2,"","")))</f>
        <v>text_html: '\
'</v>
      </c>
    </row>
    <row r="2264" spans="1:3" x14ac:dyDescent="0.25">
      <c r="A2264" t="str">
        <f>IF(AND(MOD(ROW(A2259)-1,3)=0,INDEX(artwork.xlsx!G:G,QUOTIENT(ROW(A2259)-1,3)+2)&lt;&gt;""),"/* "&amp;INDEX(artwork.xlsx!G:G,QUOTIENT(ROW(A2259)-1,3)+2)&amp;" */","  ")&amp;
IF(AND(INDEX(artwork.xlsx!F:F,QUOTIENT(ROW(A2259)-1,3)+2)&lt;&gt;""),"/* "&amp;INDEX(artwork.xlsx!F:F,QUOTIENT(ROW(A2259)-1,3)+2)&amp;" */","  ")&amp;IF(AND(ISERROR(MATCH("},",B2264:B$5003,0)), ISERROR(MATCH("    ];",$A$5:A2260,0))),"];","")</f>
        <v xml:space="preserve">    </v>
      </c>
      <c r="B2264" t="str">
        <f t="shared" si="72"/>
        <v>},</v>
      </c>
      <c r="C2264" s="18" t="str">
        <f>IF(AND(MOD(ROW(A2259)-1,3)=0, INDEX(artwork.xlsx!J:J,QUOTIENT(ROW(A2259)-1,3)+2)&lt;&gt;""),
     artwork.xlsx!$H$1&amp;": """ &amp;SUBSTITUTE(INDEX(artwork.xlsx!H:H,QUOTIENT(ROW(A2259)-1,3)+2)," ","") &amp;""",  " &amp;
     artwork.xlsx!$J$1&amp; ": """ &amp; INDEX(artwork.xlsx!J:J,QUOTIENT(ROW(A2259)-1,3)+2) &amp;""",  " &amp;
     artwork.xlsx!$L$1&amp; ": """ &amp; SUBSTITUTE(IF(LEFT(INDEX(artwork.xlsx!L:L,QUOTIENT(ROW(A2259)-1,3)+2),4)="http","",artwork.xlsx!$M$1) &amp; INDEX(artwork.xlsx!L:L,QUOTIENT(ROW(A2259)-1,3)+2),artwork.xlsx!$N$1,"") &amp; """,",
 IF(AND(MOD(ROW(A2259)-1,3)=1,INDEX(artwork.xlsx!J:J,QUOTIENT(ROW(A2259)-1,3)+2)&lt;&gt;""),
SUBSTITUTE(    artwork.xlsx!$K$1&amp;": '\\n" &amp;
SUBSTITUTE(SUBSTITUTE(SUBSTITUTE(SUBSTITUTE(SUBSTITUTE(INDEX(artwork.xlsx!K:K,QUOTIENT(ROW(A2259)-1,3)+2),"'","\'"),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IF(MOD(ROW(A2259)-1,3)=2,"","")))</f>
        <v/>
      </c>
    </row>
    <row r="2265" spans="1:3" x14ac:dyDescent="0.25">
      <c r="A2265" t="str">
        <f>IF(AND(MOD(ROW(A2260)-1,3)=0,INDEX(artwork.xlsx!G:G,QUOTIENT(ROW(A2260)-1,3)+2)&lt;&gt;""),"/* "&amp;INDEX(artwork.xlsx!G:G,QUOTIENT(ROW(A2260)-1,3)+2)&amp;" */","  ")&amp;
IF(AND(INDEX(artwork.xlsx!F:F,QUOTIENT(ROW(A2260)-1,3)+2)&lt;&gt;""),"/* "&amp;INDEX(artwork.xlsx!F:F,QUOTIENT(ROW(A2260)-1,3)+2)&amp;" */","  ")&amp;IF(AND(ISERROR(MATCH("},",B2265:B$5003,0)), ISERROR(MATCH("    ];",$A$5:A2261,0))),"];","")</f>
        <v xml:space="preserve">    </v>
      </c>
      <c r="B2265" t="str">
        <f t="shared" si="72"/>
        <v>{</v>
      </c>
      <c r="C2265" s="18" t="str">
        <f>IF(AND(MOD(ROW(A2260)-1,3)=0, INDEX(artwork.xlsx!J:J,QUOTIENT(ROW(A2260)-1,3)+2)&lt;&gt;""),
     artwork.xlsx!$H$1&amp;": """ &amp;SUBSTITUTE(INDEX(artwork.xlsx!H:H,QUOTIENT(ROW(A2260)-1,3)+2)," ","") &amp;""",  " &amp;
     artwork.xlsx!$J$1&amp; ": """ &amp; INDEX(artwork.xlsx!J:J,QUOTIENT(ROW(A2260)-1,3)+2) &amp;""",  " &amp;
     artwork.xlsx!$L$1&amp; ": """ &amp; SUBSTITUTE(IF(LEFT(INDEX(artwork.xlsx!L:L,QUOTIENT(ROW(A2260)-1,3)+2),4)="http","",artwork.xlsx!$M$1) &amp; INDEX(artwork.xlsx!L:L,QUOTIENT(ROW(A2260)-1,3)+2),artwork.xlsx!$N$1,"") &amp; """,",
 IF(AND(MOD(ROW(A2260)-1,3)=1,INDEX(artwork.xlsx!J:J,QUOTIENT(ROW(A2260)-1,3)+2)&lt;&gt;""),
SUBSTITUTE(    artwork.xlsx!$K$1&amp;": '\\n" &amp;
SUBSTITUTE(SUBSTITUTE(SUBSTITUTE(SUBSTITUTE(SUBSTITUTE(INDEX(artwork.xlsx!K:K,QUOTIENT(ROW(A2260)-1,3)+2),"'","\'"),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IF(MOD(ROW(A2260)-1,3)=2,"","")))</f>
        <v>id: "rope",  frenchName: "Corde",  artwork: "http://wiki.dominionstrategy.com/images/c/cd/RopeArt.jpg",</v>
      </c>
    </row>
    <row r="2266" spans="1:3" ht="30" x14ac:dyDescent="0.25">
      <c r="A2266" t="str">
        <f>IF(AND(MOD(ROW(A2261)-1,3)=0,INDEX(artwork.xlsx!G:G,QUOTIENT(ROW(A2261)-1,3)+2)&lt;&gt;""),"/* "&amp;INDEX(artwork.xlsx!G:G,QUOTIENT(ROW(A2261)-1,3)+2)&amp;" */","  ")&amp;
IF(AND(INDEX(artwork.xlsx!F:F,QUOTIENT(ROW(A2261)-1,3)+2)&lt;&gt;""),"/* "&amp;INDEX(artwork.xlsx!F:F,QUOTIENT(ROW(A2261)-1,3)+2)&amp;" */","  ")&amp;IF(AND(ISERROR(MATCH("},",B2266:B$5003,0)), ISERROR(MATCH("    ];",$A$5:A2265,0))),"];","")</f>
        <v xml:space="preserve">    </v>
      </c>
      <c r="B2266" t="str">
        <f t="shared" si="72"/>
        <v/>
      </c>
      <c r="C2266" s="18" t="str">
        <f>IF(AND(MOD(ROW(A2261)-1,3)=0, INDEX(artwork.xlsx!J:J,QUOTIENT(ROW(A2261)-1,3)+2)&lt;&gt;""),
     artwork.xlsx!$H$1&amp;": """ &amp;SUBSTITUTE(INDEX(artwork.xlsx!H:H,QUOTIENT(ROW(A2261)-1,3)+2)," ","") &amp;""",  " &amp;
     artwork.xlsx!$J$1&amp; ": """ &amp; INDEX(artwork.xlsx!J:J,QUOTIENT(ROW(A2261)-1,3)+2) &amp;""",  " &amp;
     artwork.xlsx!$L$1&amp; ": """ &amp; SUBSTITUTE(IF(LEFT(INDEX(artwork.xlsx!L:L,QUOTIENT(ROW(A2261)-1,3)+2),4)="http","",artwork.xlsx!$M$1) &amp; INDEX(artwork.xlsx!L:L,QUOTIENT(ROW(A2261)-1,3)+2),artwork.xlsx!$N$1,"") &amp; """,",
 IF(AND(MOD(ROW(A2261)-1,3)=1,INDEX(artwork.xlsx!J:J,QUOTIENT(ROW(A2261)-1,3)+2)&lt;&gt;""),
SUBSTITUTE(    artwork.xlsx!$K$1&amp;": '\\n" &amp;
SUBSTITUTE(SUBSTITUTE(SUBSTITUTE(SUBSTITUTE(SUBSTITUTE(INDEX(artwork.xlsx!K:K,QUOTIENT(ROW(A2261)-1,3)+2),"'","\'"),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IF(MOD(ROW(A2261)-1,3)=2,"","")))</f>
        <v>text_html: '\
'</v>
      </c>
    </row>
    <row r="2267" spans="1:3" x14ac:dyDescent="0.25">
      <c r="A2267" t="str">
        <f>IF(AND(MOD(ROW(A2262)-1,3)=0,INDEX(artwork.xlsx!G:G,QUOTIENT(ROW(A2262)-1,3)+2)&lt;&gt;""),"/* "&amp;INDEX(artwork.xlsx!G:G,QUOTIENT(ROW(A2262)-1,3)+2)&amp;" */","  ")&amp;
IF(AND(INDEX(artwork.xlsx!F:F,QUOTIENT(ROW(A2262)-1,3)+2)&lt;&gt;""),"/* "&amp;INDEX(artwork.xlsx!F:F,QUOTIENT(ROW(A2262)-1,3)+2)&amp;" */","  ")&amp;IF(AND(ISERROR(MATCH("},",B2267:B$5003,0)), ISERROR(MATCH("    ];",$A$5:A2263,0))),"];","")</f>
        <v xml:space="preserve">    </v>
      </c>
      <c r="B2267" t="str">
        <f t="shared" si="72"/>
        <v>},</v>
      </c>
      <c r="C2267" s="18" t="str">
        <f>IF(AND(MOD(ROW(A2262)-1,3)=0, INDEX(artwork.xlsx!J:J,QUOTIENT(ROW(A2262)-1,3)+2)&lt;&gt;""),
     artwork.xlsx!$H$1&amp;": """ &amp;SUBSTITUTE(INDEX(artwork.xlsx!H:H,QUOTIENT(ROW(A2262)-1,3)+2)," ","") &amp;""",  " &amp;
     artwork.xlsx!$J$1&amp; ": """ &amp; INDEX(artwork.xlsx!J:J,QUOTIENT(ROW(A2262)-1,3)+2) &amp;""",  " &amp;
     artwork.xlsx!$L$1&amp; ": """ &amp; SUBSTITUTE(IF(LEFT(INDEX(artwork.xlsx!L:L,QUOTIENT(ROW(A2262)-1,3)+2),4)="http","",artwork.xlsx!$M$1) &amp; INDEX(artwork.xlsx!L:L,QUOTIENT(ROW(A2262)-1,3)+2),artwork.xlsx!$N$1,"") &amp; """,",
 IF(AND(MOD(ROW(A2262)-1,3)=1,INDEX(artwork.xlsx!J:J,QUOTIENT(ROW(A2262)-1,3)+2)&lt;&gt;""),
SUBSTITUTE(    artwork.xlsx!$K$1&amp;": '\\n" &amp;
SUBSTITUTE(SUBSTITUTE(SUBSTITUTE(SUBSTITUTE(SUBSTITUTE(INDEX(artwork.xlsx!K:K,QUOTIENT(ROW(A2262)-1,3)+2),"'","\'"),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IF(MOD(ROW(A2262)-1,3)=2,"","")))</f>
        <v/>
      </c>
    </row>
    <row r="2268" spans="1:3" x14ac:dyDescent="0.25">
      <c r="A2268" t="str">
        <f>IF(AND(MOD(ROW(A2263)-1,3)=0,INDEX(artwork.xlsx!G:G,QUOTIENT(ROW(A2263)-1,3)+2)&lt;&gt;""),"/* "&amp;INDEX(artwork.xlsx!G:G,QUOTIENT(ROW(A2263)-1,3)+2)&amp;" */","  ")&amp;
IF(AND(INDEX(artwork.xlsx!F:F,QUOTIENT(ROW(A2263)-1,3)+2)&lt;&gt;""),"/* "&amp;INDEX(artwork.xlsx!F:F,QUOTIENT(ROW(A2263)-1,3)+2)&amp;" */","  ")&amp;IF(AND(ISERROR(MATCH("},",B2268:B$5003,0)), ISERROR(MATCH("    ];",$A$5:A2264,0))),"];","")</f>
        <v xml:space="preserve">  /* t */</v>
      </c>
      <c r="B2268" t="str">
        <f t="shared" si="72"/>
        <v>{</v>
      </c>
      <c r="C2268" s="18" t="str">
        <f>IF(AND(MOD(ROW(A2263)-1,3)=0, INDEX(artwork.xlsx!J:J,QUOTIENT(ROW(A2263)-1,3)+2)&lt;&gt;""),
     artwork.xlsx!$H$1&amp;": """ &amp;SUBSTITUTE(INDEX(artwork.xlsx!H:H,QUOTIENT(ROW(A2263)-1,3)+2)," ","") &amp;""",  " &amp;
     artwork.xlsx!$J$1&amp; ": """ &amp; INDEX(artwork.xlsx!J:J,QUOTIENT(ROW(A2263)-1,3)+2) &amp;""",  " &amp;
     artwork.xlsx!$L$1&amp; ": """ &amp; SUBSTITUTE(IF(LEFT(INDEX(artwork.xlsx!L:L,QUOTIENT(ROW(A2263)-1,3)+2),4)="http","",artwork.xlsx!$M$1) &amp; INDEX(artwork.xlsx!L:L,QUOTIENT(ROW(A2263)-1,3)+2),artwork.xlsx!$N$1,"") &amp; """,",
 IF(AND(MOD(ROW(A2263)-1,3)=1,INDEX(artwork.xlsx!J:J,QUOTIENT(ROW(A2263)-1,3)+2)&lt;&gt;""),
SUBSTITUTE(    artwork.xlsx!$K$1&amp;": '\\n" &amp;
SUBSTITUTE(SUBSTITUTE(SUBSTITUTE(SUBSTITUTE(SUBSTITUTE(INDEX(artwork.xlsx!K:K,QUOTIENT(ROW(A2263)-1,3)+2),"'","\'"),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IF(MOD(ROW(A2263)-1,3)=2,"","")))</f>
        <v>id: "sackofloot",  frenchName: "Sac à trophées",  artwork: "http://wiki.dominionstrategy.com/images/9/9a/Sack_of_LootArt.jpg",</v>
      </c>
    </row>
    <row r="2269" spans="1:3" ht="30" x14ac:dyDescent="0.25">
      <c r="A2269" t="str">
        <f>IF(AND(MOD(ROW(A2264)-1,3)=0,INDEX(artwork.xlsx!G:G,QUOTIENT(ROW(A2264)-1,3)+2)&lt;&gt;""),"/* "&amp;INDEX(artwork.xlsx!G:G,QUOTIENT(ROW(A2264)-1,3)+2)&amp;" */","  ")&amp;
IF(AND(INDEX(artwork.xlsx!F:F,QUOTIENT(ROW(A2264)-1,3)+2)&lt;&gt;""),"/* "&amp;INDEX(artwork.xlsx!F:F,QUOTIENT(ROW(A2264)-1,3)+2)&amp;" */","  ")&amp;IF(AND(ISERROR(MATCH("},",B2269:B$5003,0)), ISERROR(MATCH("    ];",$A$5:A2268,0))),"];","")</f>
        <v xml:space="preserve">  /* t */</v>
      </c>
      <c r="B2269" t="str">
        <f t="shared" si="72"/>
        <v/>
      </c>
      <c r="C2269" s="18" t="str">
        <f>IF(AND(MOD(ROW(A2264)-1,3)=0, INDEX(artwork.xlsx!J:J,QUOTIENT(ROW(A2264)-1,3)+2)&lt;&gt;""),
     artwork.xlsx!$H$1&amp;": """ &amp;SUBSTITUTE(INDEX(artwork.xlsx!H:H,QUOTIENT(ROW(A2264)-1,3)+2)," ","") &amp;""",  " &amp;
     artwork.xlsx!$J$1&amp; ": """ &amp; INDEX(artwork.xlsx!J:J,QUOTIENT(ROW(A2264)-1,3)+2) &amp;""",  " &amp;
     artwork.xlsx!$L$1&amp; ": """ &amp; SUBSTITUTE(IF(LEFT(INDEX(artwork.xlsx!L:L,QUOTIENT(ROW(A2264)-1,3)+2),4)="http","",artwork.xlsx!$M$1) &amp; INDEX(artwork.xlsx!L:L,QUOTIENT(ROW(A2264)-1,3)+2),artwork.xlsx!$N$1,"") &amp; """,",
 IF(AND(MOD(ROW(A2264)-1,3)=1,INDEX(artwork.xlsx!J:J,QUOTIENT(ROW(A2264)-1,3)+2)&lt;&gt;""),
SUBSTITUTE(    artwork.xlsx!$K$1&amp;": '\\n" &amp;
SUBSTITUTE(SUBSTITUTE(SUBSTITUTE(SUBSTITUTE(SUBSTITUTE(INDEX(artwork.xlsx!K:K,QUOTIENT(ROW(A2264)-1,3)+2),"'","\'"),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IF(MOD(ROW(A2264)-1,3)=2,"","")))</f>
        <v>text_html: '\
'</v>
      </c>
    </row>
    <row r="2270" spans="1:3" x14ac:dyDescent="0.25">
      <c r="A2270" t="str">
        <f>IF(AND(MOD(ROW(A2265)-1,3)=0,INDEX(artwork.xlsx!G:G,QUOTIENT(ROW(A2265)-1,3)+2)&lt;&gt;""),"/* "&amp;INDEX(artwork.xlsx!G:G,QUOTIENT(ROW(A2265)-1,3)+2)&amp;" */","  ")&amp;
IF(AND(INDEX(artwork.xlsx!F:F,QUOTIENT(ROW(A2265)-1,3)+2)&lt;&gt;""),"/* "&amp;INDEX(artwork.xlsx!F:F,QUOTIENT(ROW(A2265)-1,3)+2)&amp;" */","  ")&amp;IF(AND(ISERROR(MATCH("},",B2270:B$5003,0)), ISERROR(MATCH("    ];",$A$5:A2266,0))),"];","")</f>
        <v xml:space="preserve">  /* t */</v>
      </c>
      <c r="B2270" t="str">
        <f t="shared" si="72"/>
        <v>},</v>
      </c>
      <c r="C2270" s="18" t="str">
        <f>IF(AND(MOD(ROW(A2265)-1,3)=0, INDEX(artwork.xlsx!J:J,QUOTIENT(ROW(A2265)-1,3)+2)&lt;&gt;""),
     artwork.xlsx!$H$1&amp;": """ &amp;SUBSTITUTE(INDEX(artwork.xlsx!H:H,QUOTIENT(ROW(A2265)-1,3)+2)," ","") &amp;""",  " &amp;
     artwork.xlsx!$J$1&amp; ": """ &amp; INDEX(artwork.xlsx!J:J,QUOTIENT(ROW(A2265)-1,3)+2) &amp;""",  " &amp;
     artwork.xlsx!$L$1&amp; ": """ &amp; SUBSTITUTE(IF(LEFT(INDEX(artwork.xlsx!L:L,QUOTIENT(ROW(A2265)-1,3)+2),4)="http","",artwork.xlsx!$M$1) &amp; INDEX(artwork.xlsx!L:L,QUOTIENT(ROW(A2265)-1,3)+2),artwork.xlsx!$N$1,"") &amp; """,",
 IF(AND(MOD(ROW(A2265)-1,3)=1,INDEX(artwork.xlsx!J:J,QUOTIENT(ROW(A2265)-1,3)+2)&lt;&gt;""),
SUBSTITUTE(    artwork.xlsx!$K$1&amp;": '\\n" &amp;
SUBSTITUTE(SUBSTITUTE(SUBSTITUTE(SUBSTITUTE(SUBSTITUTE(INDEX(artwork.xlsx!K:K,QUOTIENT(ROW(A2265)-1,3)+2),"'","\'"),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IF(MOD(ROW(A2265)-1,3)=2,"","")))</f>
        <v/>
      </c>
    </row>
    <row r="2271" spans="1:3" x14ac:dyDescent="0.25">
      <c r="A2271" t="str">
        <f>IF(AND(MOD(ROW(A2266)-1,3)=0,INDEX(artwork.xlsx!G:G,QUOTIENT(ROW(A2266)-1,3)+2)&lt;&gt;""),"/* "&amp;INDEX(artwork.xlsx!G:G,QUOTIENT(ROW(A2266)-1,3)+2)&amp;" */","  ")&amp;
IF(AND(INDEX(artwork.xlsx!F:F,QUOTIENT(ROW(A2266)-1,3)+2)&lt;&gt;""),"/* "&amp;INDEX(artwork.xlsx!F:F,QUOTIENT(ROW(A2266)-1,3)+2)&amp;" */","  ")&amp;IF(AND(ISERROR(MATCH("},",B2271:B$5003,0)), ISERROR(MATCH("    ];",$A$5:A2267,0))),"];","")</f>
        <v xml:space="preserve">    </v>
      </c>
      <c r="B2271" t="str">
        <f t="shared" si="72"/>
        <v>{</v>
      </c>
      <c r="C2271" s="18" t="str">
        <f>IF(AND(MOD(ROW(A2266)-1,3)=0, INDEX(artwork.xlsx!J:J,QUOTIENT(ROW(A2266)-1,3)+2)&lt;&gt;""),
     artwork.xlsx!$H$1&amp;": """ &amp;SUBSTITUTE(INDEX(artwork.xlsx!H:H,QUOTIENT(ROW(A2266)-1,3)+2)," ","") &amp;""",  " &amp;
     artwork.xlsx!$J$1&amp; ": """ &amp; INDEX(artwork.xlsx!J:J,QUOTIENT(ROW(A2266)-1,3)+2) &amp;""",  " &amp;
     artwork.xlsx!$L$1&amp; ": """ &amp; SUBSTITUTE(IF(LEFT(INDEX(artwork.xlsx!L:L,QUOTIENT(ROW(A2266)-1,3)+2),4)="http","",artwork.xlsx!$M$1) &amp; INDEX(artwork.xlsx!L:L,QUOTIENT(ROW(A2266)-1,3)+2),artwork.xlsx!$N$1,"") &amp; """,",
 IF(AND(MOD(ROW(A2266)-1,3)=1,INDEX(artwork.xlsx!J:J,QUOTIENT(ROW(A2266)-1,3)+2)&lt;&gt;""),
SUBSTITUTE(    artwork.xlsx!$K$1&amp;": '\\n" &amp;
SUBSTITUTE(SUBSTITUTE(SUBSTITUTE(SUBSTITUTE(SUBSTITUTE(INDEX(artwork.xlsx!K:K,QUOTIENT(ROW(A2266)-1,3)+2),"'","\'"),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IF(MOD(ROW(A2266)-1,3)=2,"","")))</f>
        <v>id: "search",  frenchName: "Chasse au trésor",  artwork: "http://wiki.dominionstrategy.com/images/0/0b/ResearchArt.jpg",</v>
      </c>
    </row>
    <row r="2272" spans="1:3" ht="30" x14ac:dyDescent="0.25">
      <c r="A2272" t="str">
        <f>IF(AND(MOD(ROW(A2267)-1,3)=0,INDEX(artwork.xlsx!G:G,QUOTIENT(ROW(A2267)-1,3)+2)&lt;&gt;""),"/* "&amp;INDEX(artwork.xlsx!G:G,QUOTIENT(ROW(A2267)-1,3)+2)&amp;" */","  ")&amp;
IF(AND(INDEX(artwork.xlsx!F:F,QUOTIENT(ROW(A2267)-1,3)+2)&lt;&gt;""),"/* "&amp;INDEX(artwork.xlsx!F:F,QUOTIENT(ROW(A2267)-1,3)+2)&amp;" */","  ")&amp;IF(AND(ISERROR(MATCH("},",B2272:B$5003,0)), ISERROR(MATCH("    ];",$A$5:A2271,0))),"];","")</f>
        <v xml:space="preserve">    </v>
      </c>
      <c r="B2272" t="str">
        <f t="shared" si="72"/>
        <v/>
      </c>
      <c r="C2272" s="18" t="str">
        <f>IF(AND(MOD(ROW(A2267)-1,3)=0, INDEX(artwork.xlsx!J:J,QUOTIENT(ROW(A2267)-1,3)+2)&lt;&gt;""),
     artwork.xlsx!$H$1&amp;": """ &amp;SUBSTITUTE(INDEX(artwork.xlsx!H:H,QUOTIENT(ROW(A2267)-1,3)+2)," ","") &amp;""",  " &amp;
     artwork.xlsx!$J$1&amp; ": """ &amp; INDEX(artwork.xlsx!J:J,QUOTIENT(ROW(A2267)-1,3)+2) &amp;""",  " &amp;
     artwork.xlsx!$L$1&amp; ": """ &amp; SUBSTITUTE(IF(LEFT(INDEX(artwork.xlsx!L:L,QUOTIENT(ROW(A2267)-1,3)+2),4)="http","",artwork.xlsx!$M$1) &amp; INDEX(artwork.xlsx!L:L,QUOTIENT(ROW(A2267)-1,3)+2),artwork.xlsx!$N$1,"") &amp; """,",
 IF(AND(MOD(ROW(A2267)-1,3)=1,INDEX(artwork.xlsx!J:J,QUOTIENT(ROW(A2267)-1,3)+2)&lt;&gt;""),
SUBSTITUTE(    artwork.xlsx!$K$1&amp;": '\\n" &amp;
SUBSTITUTE(SUBSTITUTE(SUBSTITUTE(SUBSTITUTE(SUBSTITUTE(INDEX(artwork.xlsx!K:K,QUOTIENT(ROW(A2267)-1,3)+2),"'","\'"),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IF(MOD(ROW(A2267)-1,3)=2,"","")))</f>
        <v>text_html: '\
'</v>
      </c>
    </row>
    <row r="2273" spans="1:3" x14ac:dyDescent="0.25">
      <c r="A2273" t="str">
        <f>IF(AND(MOD(ROW(A2268)-1,3)=0,INDEX(artwork.xlsx!G:G,QUOTIENT(ROW(A2268)-1,3)+2)&lt;&gt;""),"/* "&amp;INDEX(artwork.xlsx!G:G,QUOTIENT(ROW(A2268)-1,3)+2)&amp;" */","  ")&amp;
IF(AND(INDEX(artwork.xlsx!F:F,QUOTIENT(ROW(A2268)-1,3)+2)&lt;&gt;""),"/* "&amp;INDEX(artwork.xlsx!F:F,QUOTIENT(ROW(A2268)-1,3)+2)&amp;" */","  ")&amp;IF(AND(ISERROR(MATCH("},",B2273:B$5003,0)), ISERROR(MATCH("    ];",$A$5:A2269,0))),"];","")</f>
        <v xml:space="preserve">    </v>
      </c>
      <c r="B2273" t="str">
        <f t="shared" si="72"/>
        <v>},</v>
      </c>
      <c r="C2273" s="18" t="str">
        <f>IF(AND(MOD(ROW(A2268)-1,3)=0, INDEX(artwork.xlsx!J:J,QUOTIENT(ROW(A2268)-1,3)+2)&lt;&gt;""),
     artwork.xlsx!$H$1&amp;": """ &amp;SUBSTITUTE(INDEX(artwork.xlsx!H:H,QUOTIENT(ROW(A2268)-1,3)+2)," ","") &amp;""",  " &amp;
     artwork.xlsx!$J$1&amp; ": """ &amp; INDEX(artwork.xlsx!J:J,QUOTIENT(ROW(A2268)-1,3)+2) &amp;""",  " &amp;
     artwork.xlsx!$L$1&amp; ": """ &amp; SUBSTITUTE(IF(LEFT(INDEX(artwork.xlsx!L:L,QUOTIENT(ROW(A2268)-1,3)+2),4)="http","",artwork.xlsx!$M$1) &amp; INDEX(artwork.xlsx!L:L,QUOTIENT(ROW(A2268)-1,3)+2),artwork.xlsx!$N$1,"") &amp; """,",
 IF(AND(MOD(ROW(A2268)-1,3)=1,INDEX(artwork.xlsx!J:J,QUOTIENT(ROW(A2268)-1,3)+2)&lt;&gt;""),
SUBSTITUTE(    artwork.xlsx!$K$1&amp;": '\\n" &amp;
SUBSTITUTE(SUBSTITUTE(SUBSTITUTE(SUBSTITUTE(SUBSTITUTE(INDEX(artwork.xlsx!K:K,QUOTIENT(ROW(A2268)-1,3)+2),"'","\'"),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IF(MOD(ROW(A2268)-1,3)=2,"","")))</f>
        <v/>
      </c>
    </row>
    <row r="2274" spans="1:3" x14ac:dyDescent="0.25">
      <c r="A2274" t="str">
        <f>IF(AND(MOD(ROW(A2269)-1,3)=0,INDEX(artwork.xlsx!G:G,QUOTIENT(ROW(A2269)-1,3)+2)&lt;&gt;""),"/* "&amp;INDEX(artwork.xlsx!G:G,QUOTIENT(ROW(A2269)-1,3)+2)&amp;" */","  ")&amp;
IF(AND(INDEX(artwork.xlsx!F:F,QUOTIENT(ROW(A2269)-1,3)+2)&lt;&gt;""),"/* "&amp;INDEX(artwork.xlsx!F:F,QUOTIENT(ROW(A2269)-1,3)+2)&amp;" */","  ")&amp;IF(AND(ISERROR(MATCH("},",B2274:B$5003,0)), ISERROR(MATCH("    ];",$A$5:A2270,0))),"];","")</f>
        <v xml:space="preserve">    </v>
      </c>
      <c r="B2274" t="str">
        <f t="shared" si="72"/>
        <v>{</v>
      </c>
      <c r="C2274" s="18" t="str">
        <f>IF(AND(MOD(ROW(A2269)-1,3)=0, INDEX(artwork.xlsx!J:J,QUOTIENT(ROW(A2269)-1,3)+2)&lt;&gt;""),
     artwork.xlsx!$H$1&amp;": """ &amp;SUBSTITUTE(INDEX(artwork.xlsx!H:H,QUOTIENT(ROW(A2269)-1,3)+2)," ","") &amp;""",  " &amp;
     artwork.xlsx!$J$1&amp; ": """ &amp; INDEX(artwork.xlsx!J:J,QUOTIENT(ROW(A2269)-1,3)+2) &amp;""",  " &amp;
     artwork.xlsx!$L$1&amp; ": """ &amp; SUBSTITUTE(IF(LEFT(INDEX(artwork.xlsx!L:L,QUOTIENT(ROW(A2269)-1,3)+2),4)="http","",artwork.xlsx!$M$1) &amp; INDEX(artwork.xlsx!L:L,QUOTIENT(ROW(A2269)-1,3)+2),artwork.xlsx!$N$1,"") &amp; """,",
 IF(AND(MOD(ROW(A2269)-1,3)=1,INDEX(artwork.xlsx!J:J,QUOTIENT(ROW(A2269)-1,3)+2)&lt;&gt;""),
SUBSTITUTE(    artwork.xlsx!$K$1&amp;": '\\n" &amp;
SUBSTITUTE(SUBSTITUTE(SUBSTITUTE(SUBSTITUTE(SUBSTITUTE(INDEX(artwork.xlsx!K:K,QUOTIENT(ROW(A2269)-1,3)+2),"'","\'"),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IF(MOD(ROW(A2269)-1,3)=2,"","")))</f>
        <v>id: "secludedshrine",  frenchName: "Sanctuaire Isolé",  artwork: "http://wiki.dominionstrategy.com/images/5/5a/Secluded_ShrineArt.jpg",</v>
      </c>
    </row>
    <row r="2275" spans="1:3" ht="30" x14ac:dyDescent="0.25">
      <c r="A2275" t="str">
        <f>IF(AND(MOD(ROW(A2270)-1,3)=0,INDEX(artwork.xlsx!G:G,QUOTIENT(ROW(A2270)-1,3)+2)&lt;&gt;""),"/* "&amp;INDEX(artwork.xlsx!G:G,QUOTIENT(ROW(A2270)-1,3)+2)&amp;" */","  ")&amp;
IF(AND(INDEX(artwork.xlsx!F:F,QUOTIENT(ROW(A2270)-1,3)+2)&lt;&gt;""),"/* "&amp;INDEX(artwork.xlsx!F:F,QUOTIENT(ROW(A2270)-1,3)+2)&amp;" */","  ")&amp;IF(AND(ISERROR(MATCH("},",B2275:B$5003,0)), ISERROR(MATCH("    ];",$A$5:A2274,0))),"];","")</f>
        <v xml:space="preserve">    </v>
      </c>
      <c r="B2275" t="str">
        <f t="shared" si="72"/>
        <v/>
      </c>
      <c r="C2275" s="18" t="str">
        <f>IF(AND(MOD(ROW(A2270)-1,3)=0, INDEX(artwork.xlsx!J:J,QUOTIENT(ROW(A2270)-1,3)+2)&lt;&gt;""),
     artwork.xlsx!$H$1&amp;": """ &amp;SUBSTITUTE(INDEX(artwork.xlsx!H:H,QUOTIENT(ROW(A2270)-1,3)+2)," ","") &amp;""",  " &amp;
     artwork.xlsx!$J$1&amp; ": """ &amp; INDEX(artwork.xlsx!J:J,QUOTIENT(ROW(A2270)-1,3)+2) &amp;""",  " &amp;
     artwork.xlsx!$L$1&amp; ": """ &amp; SUBSTITUTE(IF(LEFT(INDEX(artwork.xlsx!L:L,QUOTIENT(ROW(A2270)-1,3)+2),4)="http","",artwork.xlsx!$M$1) &amp; INDEX(artwork.xlsx!L:L,QUOTIENT(ROW(A2270)-1,3)+2),artwork.xlsx!$N$1,"") &amp; """,",
 IF(AND(MOD(ROW(A2270)-1,3)=1,INDEX(artwork.xlsx!J:J,QUOTIENT(ROW(A2270)-1,3)+2)&lt;&gt;""),
SUBSTITUTE(    artwork.xlsx!$K$1&amp;": '\\n" &amp;
SUBSTITUTE(SUBSTITUTE(SUBSTITUTE(SUBSTITUTE(SUBSTITUTE(INDEX(artwork.xlsx!K:K,QUOTIENT(ROW(A2270)-1,3)+2),"'","\'"),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IF(MOD(ROW(A2270)-1,3)=2,"","")))</f>
        <v>text_html: '\
'</v>
      </c>
    </row>
    <row r="2276" spans="1:3" x14ac:dyDescent="0.25">
      <c r="A2276" t="str">
        <f>IF(AND(MOD(ROW(A2271)-1,3)=0,INDEX(artwork.xlsx!G:G,QUOTIENT(ROW(A2271)-1,3)+2)&lt;&gt;""),"/* "&amp;INDEX(artwork.xlsx!G:G,QUOTIENT(ROW(A2271)-1,3)+2)&amp;" */","  ")&amp;
IF(AND(INDEX(artwork.xlsx!F:F,QUOTIENT(ROW(A2271)-1,3)+2)&lt;&gt;""),"/* "&amp;INDEX(artwork.xlsx!F:F,QUOTIENT(ROW(A2271)-1,3)+2)&amp;" */","  ")&amp;IF(AND(ISERROR(MATCH("},",B2276:B$5003,0)), ISERROR(MATCH("    ];",$A$5:A2272,0))),"];","")</f>
        <v xml:space="preserve">    </v>
      </c>
      <c r="B2276" t="str">
        <f t="shared" si="72"/>
        <v>},</v>
      </c>
      <c r="C2276" s="18" t="str">
        <f>IF(AND(MOD(ROW(A2271)-1,3)=0, INDEX(artwork.xlsx!J:J,QUOTIENT(ROW(A2271)-1,3)+2)&lt;&gt;""),
     artwork.xlsx!$H$1&amp;": """ &amp;SUBSTITUTE(INDEX(artwork.xlsx!H:H,QUOTIENT(ROW(A2271)-1,3)+2)," ","") &amp;""",  " &amp;
     artwork.xlsx!$J$1&amp; ": """ &amp; INDEX(artwork.xlsx!J:J,QUOTIENT(ROW(A2271)-1,3)+2) &amp;""",  " &amp;
     artwork.xlsx!$L$1&amp; ": """ &amp; SUBSTITUTE(IF(LEFT(INDEX(artwork.xlsx!L:L,QUOTIENT(ROW(A2271)-1,3)+2),4)="http","",artwork.xlsx!$M$1) &amp; INDEX(artwork.xlsx!L:L,QUOTIENT(ROW(A2271)-1,3)+2),artwork.xlsx!$N$1,"") &amp; """,",
 IF(AND(MOD(ROW(A2271)-1,3)=1,INDEX(artwork.xlsx!J:J,QUOTIENT(ROW(A2271)-1,3)+2)&lt;&gt;""),
SUBSTITUTE(    artwork.xlsx!$K$1&amp;": '\\n" &amp;
SUBSTITUTE(SUBSTITUTE(SUBSTITUTE(SUBSTITUTE(SUBSTITUTE(INDEX(artwork.xlsx!K:K,QUOTIENT(ROW(A2271)-1,3)+2),"'","\'"),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IF(MOD(ROW(A2271)-1,3)=2,"","")))</f>
        <v/>
      </c>
    </row>
    <row r="2277" spans="1:3" x14ac:dyDescent="0.25">
      <c r="A2277" t="str">
        <f>IF(AND(MOD(ROW(A2272)-1,3)=0,INDEX(artwork.xlsx!G:G,QUOTIENT(ROW(A2272)-1,3)+2)&lt;&gt;""),"/* "&amp;INDEX(artwork.xlsx!G:G,QUOTIENT(ROW(A2272)-1,3)+2)&amp;" */","  ")&amp;
IF(AND(INDEX(artwork.xlsx!F:F,QUOTIENT(ROW(A2272)-1,3)+2)&lt;&gt;""),"/* "&amp;INDEX(artwork.xlsx!F:F,QUOTIENT(ROW(A2272)-1,3)+2)&amp;" */","  ")&amp;IF(AND(ISERROR(MATCH("},",B2277:B$5003,0)), ISERROR(MATCH("    ];",$A$5:A2273,0))),"];","")</f>
        <v xml:space="preserve">    </v>
      </c>
      <c r="B2277" t="str">
        <f t="shared" si="72"/>
        <v>{</v>
      </c>
      <c r="C2277" s="18" t="str">
        <f>IF(AND(MOD(ROW(A2272)-1,3)=0, INDEX(artwork.xlsx!J:J,QUOTIENT(ROW(A2272)-1,3)+2)&lt;&gt;""),
     artwork.xlsx!$H$1&amp;": """ &amp;SUBSTITUTE(INDEX(artwork.xlsx!H:H,QUOTIENT(ROW(A2272)-1,3)+2)," ","") &amp;""",  " &amp;
     artwork.xlsx!$J$1&amp; ": """ &amp; INDEX(artwork.xlsx!J:J,QUOTIENT(ROW(A2272)-1,3)+2) &amp;""",  " &amp;
     artwork.xlsx!$L$1&amp; ": """ &amp; SUBSTITUTE(IF(LEFT(INDEX(artwork.xlsx!L:L,QUOTIENT(ROW(A2272)-1,3)+2),4)="http","",artwork.xlsx!$M$1) &amp; INDEX(artwork.xlsx!L:L,QUOTIENT(ROW(A2272)-1,3)+2),artwork.xlsx!$N$1,"") &amp; """,",
 IF(AND(MOD(ROW(A2272)-1,3)=1,INDEX(artwork.xlsx!J:J,QUOTIENT(ROW(A2272)-1,3)+2)&lt;&gt;""),
SUBSTITUTE(    artwork.xlsx!$K$1&amp;": '\\n" &amp;
SUBSTITUTE(SUBSTITUTE(SUBSTITUTE(SUBSTITUTE(SUBSTITUTE(INDEX(artwork.xlsx!K:K,QUOTIENT(ROW(A2272)-1,3)+2),"'","\'"),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IF(MOD(ROW(A2272)-1,3)=2,"","")))</f>
        <v>id: "shaman",  frenchName: "Chamane",  artwork: "http://wiki.dominionstrategy.com/images/d/d1/ShamanArt.jpg",</v>
      </c>
    </row>
    <row r="2278" spans="1:3" ht="30" x14ac:dyDescent="0.25">
      <c r="A2278" t="str">
        <f>IF(AND(MOD(ROW(A2273)-1,3)=0,INDEX(artwork.xlsx!G:G,QUOTIENT(ROW(A2273)-1,3)+2)&lt;&gt;""),"/* "&amp;INDEX(artwork.xlsx!G:G,QUOTIENT(ROW(A2273)-1,3)+2)&amp;" */","  ")&amp;
IF(AND(INDEX(artwork.xlsx!F:F,QUOTIENT(ROW(A2273)-1,3)+2)&lt;&gt;""),"/* "&amp;INDEX(artwork.xlsx!F:F,QUOTIENT(ROW(A2273)-1,3)+2)&amp;" */","  ")&amp;IF(AND(ISERROR(MATCH("},",B2278:B$5003,0)), ISERROR(MATCH("    ];",$A$5:A2277,0))),"];","")</f>
        <v xml:space="preserve">    </v>
      </c>
      <c r="B2278" t="str">
        <f t="shared" si="72"/>
        <v/>
      </c>
      <c r="C2278" s="18" t="str">
        <f>IF(AND(MOD(ROW(A2273)-1,3)=0, INDEX(artwork.xlsx!J:J,QUOTIENT(ROW(A2273)-1,3)+2)&lt;&gt;""),
     artwork.xlsx!$H$1&amp;": """ &amp;SUBSTITUTE(INDEX(artwork.xlsx!H:H,QUOTIENT(ROW(A2273)-1,3)+2)," ","") &amp;""",  " &amp;
     artwork.xlsx!$J$1&amp; ": """ &amp; INDEX(artwork.xlsx!J:J,QUOTIENT(ROW(A2273)-1,3)+2) &amp;""",  " &amp;
     artwork.xlsx!$L$1&amp; ": """ &amp; SUBSTITUTE(IF(LEFT(INDEX(artwork.xlsx!L:L,QUOTIENT(ROW(A2273)-1,3)+2),4)="http","",artwork.xlsx!$M$1) &amp; INDEX(artwork.xlsx!L:L,QUOTIENT(ROW(A2273)-1,3)+2),artwork.xlsx!$N$1,"") &amp; """,",
 IF(AND(MOD(ROW(A2273)-1,3)=1,INDEX(artwork.xlsx!J:J,QUOTIENT(ROW(A2273)-1,3)+2)&lt;&gt;""),
SUBSTITUTE(    artwork.xlsx!$K$1&amp;": '\\n" &amp;
SUBSTITUTE(SUBSTITUTE(SUBSTITUTE(SUBSTITUTE(SUBSTITUTE(INDEX(artwork.xlsx!K:K,QUOTIENT(ROW(A2273)-1,3)+2),"'","\'"),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IF(MOD(ROW(A2273)-1,3)=2,"","")))</f>
        <v>text_html: '\
'</v>
      </c>
    </row>
    <row r="2279" spans="1:3" x14ac:dyDescent="0.25">
      <c r="A2279" t="str">
        <f>IF(AND(MOD(ROW(A2274)-1,3)=0,INDEX(artwork.xlsx!G:G,QUOTIENT(ROW(A2274)-1,3)+2)&lt;&gt;""),"/* "&amp;INDEX(artwork.xlsx!G:G,QUOTIENT(ROW(A2274)-1,3)+2)&amp;" */","  ")&amp;
IF(AND(INDEX(artwork.xlsx!F:F,QUOTIENT(ROW(A2274)-1,3)+2)&lt;&gt;""),"/* "&amp;INDEX(artwork.xlsx!F:F,QUOTIENT(ROW(A2274)-1,3)+2)&amp;" */","  ")&amp;IF(AND(ISERROR(MATCH("},",B2279:B$5003,0)), ISERROR(MATCH("    ];",$A$5:A2275,0))),"];","")</f>
        <v xml:space="preserve">    </v>
      </c>
      <c r="B2279" t="str">
        <f t="shared" si="72"/>
        <v>},</v>
      </c>
      <c r="C2279" s="18" t="str">
        <f>IF(AND(MOD(ROW(A2274)-1,3)=0, INDEX(artwork.xlsx!J:J,QUOTIENT(ROW(A2274)-1,3)+2)&lt;&gt;""),
     artwork.xlsx!$H$1&amp;": """ &amp;SUBSTITUTE(INDEX(artwork.xlsx!H:H,QUOTIENT(ROW(A2274)-1,3)+2)," ","") &amp;""",  " &amp;
     artwork.xlsx!$J$1&amp; ": """ &amp; INDEX(artwork.xlsx!J:J,QUOTIENT(ROW(A2274)-1,3)+2) &amp;""",  " &amp;
     artwork.xlsx!$L$1&amp; ": """ &amp; SUBSTITUTE(IF(LEFT(INDEX(artwork.xlsx!L:L,QUOTIENT(ROW(A2274)-1,3)+2),4)="http","",artwork.xlsx!$M$1) &amp; INDEX(artwork.xlsx!L:L,QUOTIENT(ROW(A2274)-1,3)+2),artwork.xlsx!$N$1,"") &amp; """,",
 IF(AND(MOD(ROW(A2274)-1,3)=1,INDEX(artwork.xlsx!J:J,QUOTIENT(ROW(A2274)-1,3)+2)&lt;&gt;""),
SUBSTITUTE(    artwork.xlsx!$K$1&amp;": '\\n" &amp;
SUBSTITUTE(SUBSTITUTE(SUBSTITUTE(SUBSTITUTE(SUBSTITUTE(INDEX(artwork.xlsx!K:K,QUOTIENT(ROW(A2274)-1,3)+2),"'","\'"),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IF(MOD(ROW(A2274)-1,3)=2,"","")))</f>
        <v/>
      </c>
    </row>
    <row r="2280" spans="1:3" x14ac:dyDescent="0.25">
      <c r="A2280" t="str">
        <f>IF(AND(MOD(ROW(A2275)-1,3)=0,INDEX(artwork.xlsx!G:G,QUOTIENT(ROW(A2275)-1,3)+2)&lt;&gt;""),"/* "&amp;INDEX(artwork.xlsx!G:G,QUOTIENT(ROW(A2275)-1,3)+2)&amp;" */","  ")&amp;
IF(AND(INDEX(artwork.xlsx!F:F,QUOTIENT(ROW(A2275)-1,3)+2)&lt;&gt;""),"/* "&amp;INDEX(artwork.xlsx!F:F,QUOTIENT(ROW(A2275)-1,3)+2)&amp;" */","  ")&amp;IF(AND(ISERROR(MATCH("},",B2280:B$5003,0)), ISERROR(MATCH("    ];",$A$5:A2276,0))),"];","")</f>
        <v xml:space="preserve">  /* t */</v>
      </c>
      <c r="B2280" t="str">
        <f t="shared" si="72"/>
        <v>{</v>
      </c>
      <c r="C2280" s="18" t="str">
        <f>IF(AND(MOD(ROW(A2275)-1,3)=0, INDEX(artwork.xlsx!J:J,QUOTIENT(ROW(A2275)-1,3)+2)&lt;&gt;""),
     artwork.xlsx!$H$1&amp;": """ &amp;SUBSTITUTE(INDEX(artwork.xlsx!H:H,QUOTIENT(ROW(A2275)-1,3)+2)," ","") &amp;""",  " &amp;
     artwork.xlsx!$J$1&amp; ": """ &amp; INDEX(artwork.xlsx!J:J,QUOTIENT(ROW(A2275)-1,3)+2) &amp;""",  " &amp;
     artwork.xlsx!$L$1&amp; ": """ &amp; SUBSTITUTE(IF(LEFT(INDEX(artwork.xlsx!L:L,QUOTIENT(ROW(A2275)-1,3)+2),4)="http","",artwork.xlsx!$M$1) &amp; INDEX(artwork.xlsx!L:L,QUOTIENT(ROW(A2275)-1,3)+2),artwork.xlsx!$N$1,"") &amp; """,",
 IF(AND(MOD(ROW(A2275)-1,3)=1,INDEX(artwork.xlsx!J:J,QUOTIENT(ROW(A2275)-1,3)+2)&lt;&gt;""),
SUBSTITUTE(    artwork.xlsx!$K$1&amp;": '\\n" &amp;
SUBSTITUTE(SUBSTITUTE(SUBSTITUTE(SUBSTITUTE(SUBSTITUTE(INDEX(artwork.xlsx!K:K,QUOTIENT(ROW(A2275)-1,3)+2),"'","\'"),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IF(MOD(ROW(A2275)-1,3)=2,"","")))</f>
        <v>id: "silvermine",  frenchName: "Mine d'argent",  artwork: "http://wiki.dominionstrategy.com/images/9/90/Silver_MineArt.jpg",</v>
      </c>
    </row>
    <row r="2281" spans="1:3" ht="30" x14ac:dyDescent="0.25">
      <c r="A2281" t="str">
        <f>IF(AND(MOD(ROW(A2276)-1,3)=0,INDEX(artwork.xlsx!G:G,QUOTIENT(ROW(A2276)-1,3)+2)&lt;&gt;""),"/* "&amp;INDEX(artwork.xlsx!G:G,QUOTIENT(ROW(A2276)-1,3)+2)&amp;" */","  ")&amp;
IF(AND(INDEX(artwork.xlsx!F:F,QUOTIENT(ROW(A2276)-1,3)+2)&lt;&gt;""),"/* "&amp;INDEX(artwork.xlsx!F:F,QUOTIENT(ROW(A2276)-1,3)+2)&amp;" */","  ")&amp;IF(AND(ISERROR(MATCH("},",B2281:B$5003,0)), ISERROR(MATCH("    ];",$A$5:A2280,0))),"];","")</f>
        <v xml:space="preserve">  /* t */</v>
      </c>
      <c r="B2281" t="str">
        <f t="shared" si="72"/>
        <v/>
      </c>
      <c r="C2281" s="18" t="str">
        <f>IF(AND(MOD(ROW(A2276)-1,3)=0, INDEX(artwork.xlsx!J:J,QUOTIENT(ROW(A2276)-1,3)+2)&lt;&gt;""),
     artwork.xlsx!$H$1&amp;": """ &amp;SUBSTITUTE(INDEX(artwork.xlsx!H:H,QUOTIENT(ROW(A2276)-1,3)+2)," ","") &amp;""",  " &amp;
     artwork.xlsx!$J$1&amp; ": """ &amp; INDEX(artwork.xlsx!J:J,QUOTIENT(ROW(A2276)-1,3)+2) &amp;""",  " &amp;
     artwork.xlsx!$L$1&amp; ": """ &amp; SUBSTITUTE(IF(LEFT(INDEX(artwork.xlsx!L:L,QUOTIENT(ROW(A2276)-1,3)+2),4)="http","",artwork.xlsx!$M$1) &amp; INDEX(artwork.xlsx!L:L,QUOTIENT(ROW(A2276)-1,3)+2),artwork.xlsx!$N$1,"") &amp; """,",
 IF(AND(MOD(ROW(A2276)-1,3)=1,INDEX(artwork.xlsx!J:J,QUOTIENT(ROW(A2276)-1,3)+2)&lt;&gt;""),
SUBSTITUTE(    artwork.xlsx!$K$1&amp;": '\\n" &amp;
SUBSTITUTE(SUBSTITUTE(SUBSTITUTE(SUBSTITUTE(SUBSTITUTE(INDEX(artwork.xlsx!K:K,QUOTIENT(ROW(A2276)-1,3)+2),"'","\'"),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IF(MOD(ROW(A2276)-1,3)=2,"","")))</f>
        <v>text_html: '\
'</v>
      </c>
    </row>
    <row r="2282" spans="1:3" x14ac:dyDescent="0.25">
      <c r="A2282" t="str">
        <f>IF(AND(MOD(ROW(A2277)-1,3)=0,INDEX(artwork.xlsx!G:G,QUOTIENT(ROW(A2277)-1,3)+2)&lt;&gt;""),"/* "&amp;INDEX(artwork.xlsx!G:G,QUOTIENT(ROW(A2277)-1,3)+2)&amp;" */","  ")&amp;
IF(AND(INDEX(artwork.xlsx!F:F,QUOTIENT(ROW(A2277)-1,3)+2)&lt;&gt;""),"/* "&amp;INDEX(artwork.xlsx!F:F,QUOTIENT(ROW(A2277)-1,3)+2)&amp;" */","  ")&amp;IF(AND(ISERROR(MATCH("},",B2282:B$5003,0)), ISERROR(MATCH("    ];",$A$5:A2278,0))),"];","")</f>
        <v xml:space="preserve">  /* t */</v>
      </c>
      <c r="B2282" t="str">
        <f t="shared" si="72"/>
        <v>},</v>
      </c>
      <c r="C2282" s="18" t="str">
        <f>IF(AND(MOD(ROW(A2277)-1,3)=0, INDEX(artwork.xlsx!J:J,QUOTIENT(ROW(A2277)-1,3)+2)&lt;&gt;""),
     artwork.xlsx!$H$1&amp;": """ &amp;SUBSTITUTE(INDEX(artwork.xlsx!H:H,QUOTIENT(ROW(A2277)-1,3)+2)," ","") &amp;""",  " &amp;
     artwork.xlsx!$J$1&amp; ": """ &amp; INDEX(artwork.xlsx!J:J,QUOTIENT(ROW(A2277)-1,3)+2) &amp;""",  " &amp;
     artwork.xlsx!$L$1&amp; ": """ &amp; SUBSTITUTE(IF(LEFT(INDEX(artwork.xlsx!L:L,QUOTIENT(ROW(A2277)-1,3)+2),4)="http","",artwork.xlsx!$M$1) &amp; INDEX(artwork.xlsx!L:L,QUOTIENT(ROW(A2277)-1,3)+2),artwork.xlsx!$N$1,"") &amp; """,",
 IF(AND(MOD(ROW(A2277)-1,3)=1,INDEX(artwork.xlsx!J:J,QUOTIENT(ROW(A2277)-1,3)+2)&lt;&gt;""),
SUBSTITUTE(    artwork.xlsx!$K$1&amp;": '\\n" &amp;
SUBSTITUTE(SUBSTITUTE(SUBSTITUTE(SUBSTITUTE(SUBSTITUTE(INDEX(artwork.xlsx!K:K,QUOTIENT(ROW(A2277)-1,3)+2),"'","\'"),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IF(MOD(ROW(A2277)-1,3)=2,"","")))</f>
        <v/>
      </c>
    </row>
    <row r="2283" spans="1:3" x14ac:dyDescent="0.25">
      <c r="A2283" t="str">
        <f>IF(AND(MOD(ROW(A2278)-1,3)=0,INDEX(artwork.xlsx!G:G,QUOTIENT(ROW(A2278)-1,3)+2)&lt;&gt;""),"/* "&amp;INDEX(artwork.xlsx!G:G,QUOTIENT(ROW(A2278)-1,3)+2)&amp;" */","  ")&amp;
IF(AND(INDEX(artwork.xlsx!F:F,QUOTIENT(ROW(A2278)-1,3)+2)&lt;&gt;""),"/* "&amp;INDEX(artwork.xlsx!F:F,QUOTIENT(ROW(A2278)-1,3)+2)&amp;" */","  ")&amp;IF(AND(ISERROR(MATCH("},",B2283:B$5003,0)), ISERROR(MATCH("    ];",$A$5:A2279,0))),"];","")</f>
        <v xml:space="preserve">    </v>
      </c>
      <c r="B2283" t="str">
        <f t="shared" si="72"/>
        <v>{</v>
      </c>
      <c r="C2283" s="18" t="str">
        <f>IF(AND(MOD(ROW(A2278)-1,3)=0, INDEX(artwork.xlsx!J:J,QUOTIENT(ROW(A2278)-1,3)+2)&lt;&gt;""),
     artwork.xlsx!$H$1&amp;": """ &amp;SUBSTITUTE(INDEX(artwork.xlsx!H:H,QUOTIENT(ROW(A2278)-1,3)+2)," ","") &amp;""",  " &amp;
     artwork.xlsx!$J$1&amp; ": """ &amp; INDEX(artwork.xlsx!J:J,QUOTIENT(ROW(A2278)-1,3)+2) &amp;""",  " &amp;
     artwork.xlsx!$L$1&amp; ": """ &amp; SUBSTITUTE(IF(LEFT(INDEX(artwork.xlsx!L:L,QUOTIENT(ROW(A2278)-1,3)+2),4)="http","",artwork.xlsx!$M$1) &amp; INDEX(artwork.xlsx!L:L,QUOTIENT(ROW(A2278)-1,3)+2),artwork.xlsx!$N$1,"") &amp; """,",
 IF(AND(MOD(ROW(A2278)-1,3)=1,INDEX(artwork.xlsx!J:J,QUOTIENT(ROW(A2278)-1,3)+2)&lt;&gt;""),
SUBSTITUTE(    artwork.xlsx!$K$1&amp;": '\\n" &amp;
SUBSTITUTE(SUBSTITUTE(SUBSTITUTE(SUBSTITUTE(SUBSTITUTE(INDEX(artwork.xlsx!K:K,QUOTIENT(ROW(A2278)-1,3)+2),"'","\'"),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IF(MOD(ROW(A2278)-1,3)=2,"","")))</f>
        <v>id: "siren",  frenchName: "Sirène",  artwork: "http://wiki.dominionstrategy.com/images/7/77/SirenArt.jpg",</v>
      </c>
    </row>
    <row r="2284" spans="1:3" ht="30" x14ac:dyDescent="0.25">
      <c r="A2284" t="str">
        <f>IF(AND(MOD(ROW(A2279)-1,3)=0,INDEX(artwork.xlsx!G:G,QUOTIENT(ROW(A2279)-1,3)+2)&lt;&gt;""),"/* "&amp;INDEX(artwork.xlsx!G:G,QUOTIENT(ROW(A2279)-1,3)+2)&amp;" */","  ")&amp;
IF(AND(INDEX(artwork.xlsx!F:F,QUOTIENT(ROW(A2279)-1,3)+2)&lt;&gt;""),"/* "&amp;INDEX(artwork.xlsx!F:F,QUOTIENT(ROW(A2279)-1,3)+2)&amp;" */","  ")&amp;IF(AND(ISERROR(MATCH("},",B2284:B$5003,0)), ISERROR(MATCH("    ];",$A$5:A2283,0))),"];","")</f>
        <v xml:space="preserve">    </v>
      </c>
      <c r="B2284" t="str">
        <f t="shared" si="72"/>
        <v/>
      </c>
      <c r="C2284" s="18" t="str">
        <f>IF(AND(MOD(ROW(A2279)-1,3)=0, INDEX(artwork.xlsx!J:J,QUOTIENT(ROW(A2279)-1,3)+2)&lt;&gt;""),
     artwork.xlsx!$H$1&amp;": """ &amp;SUBSTITUTE(INDEX(artwork.xlsx!H:H,QUOTIENT(ROW(A2279)-1,3)+2)," ","") &amp;""",  " &amp;
     artwork.xlsx!$J$1&amp; ": """ &amp; INDEX(artwork.xlsx!J:J,QUOTIENT(ROW(A2279)-1,3)+2) &amp;""",  " &amp;
     artwork.xlsx!$L$1&amp; ": """ &amp; SUBSTITUTE(IF(LEFT(INDEX(artwork.xlsx!L:L,QUOTIENT(ROW(A2279)-1,3)+2),4)="http","",artwork.xlsx!$M$1) &amp; INDEX(artwork.xlsx!L:L,QUOTIENT(ROW(A2279)-1,3)+2),artwork.xlsx!$N$1,"") &amp; """,",
 IF(AND(MOD(ROW(A2279)-1,3)=1,INDEX(artwork.xlsx!J:J,QUOTIENT(ROW(A2279)-1,3)+2)&lt;&gt;""),
SUBSTITUTE(    artwork.xlsx!$K$1&amp;": '\\n" &amp;
SUBSTITUTE(SUBSTITUTE(SUBSTITUTE(SUBSTITUTE(SUBSTITUTE(INDEX(artwork.xlsx!K:K,QUOTIENT(ROW(A2279)-1,3)+2),"'","\'"),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IF(MOD(ROW(A2279)-1,3)=2,"","")))</f>
        <v>text_html: '\
'</v>
      </c>
    </row>
    <row r="2285" spans="1:3" x14ac:dyDescent="0.25">
      <c r="A2285" t="str">
        <f>IF(AND(MOD(ROW(A2280)-1,3)=0,INDEX(artwork.xlsx!G:G,QUOTIENT(ROW(A2280)-1,3)+2)&lt;&gt;""),"/* "&amp;INDEX(artwork.xlsx!G:G,QUOTIENT(ROW(A2280)-1,3)+2)&amp;" */","  ")&amp;
IF(AND(INDEX(artwork.xlsx!F:F,QUOTIENT(ROW(A2280)-1,3)+2)&lt;&gt;""),"/* "&amp;INDEX(artwork.xlsx!F:F,QUOTIENT(ROW(A2280)-1,3)+2)&amp;" */","  ")&amp;IF(AND(ISERROR(MATCH("},",B2285:B$5003,0)), ISERROR(MATCH("    ];",$A$5:A2281,0))),"];","")</f>
        <v xml:space="preserve">    </v>
      </c>
      <c r="B2285" t="str">
        <f t="shared" si="72"/>
        <v>},</v>
      </c>
      <c r="C2285" s="18" t="str">
        <f>IF(AND(MOD(ROW(A2280)-1,3)=0, INDEX(artwork.xlsx!J:J,QUOTIENT(ROW(A2280)-1,3)+2)&lt;&gt;""),
     artwork.xlsx!$H$1&amp;": """ &amp;SUBSTITUTE(INDEX(artwork.xlsx!H:H,QUOTIENT(ROW(A2280)-1,3)+2)," ","") &amp;""",  " &amp;
     artwork.xlsx!$J$1&amp; ": """ &amp; INDEX(artwork.xlsx!J:J,QUOTIENT(ROW(A2280)-1,3)+2) &amp;""",  " &amp;
     artwork.xlsx!$L$1&amp; ": """ &amp; SUBSTITUTE(IF(LEFT(INDEX(artwork.xlsx!L:L,QUOTIENT(ROW(A2280)-1,3)+2),4)="http","",artwork.xlsx!$M$1) &amp; INDEX(artwork.xlsx!L:L,QUOTIENT(ROW(A2280)-1,3)+2),artwork.xlsx!$N$1,"") &amp; """,",
 IF(AND(MOD(ROW(A2280)-1,3)=1,INDEX(artwork.xlsx!J:J,QUOTIENT(ROW(A2280)-1,3)+2)&lt;&gt;""),
SUBSTITUTE(    artwork.xlsx!$K$1&amp;": '\\n" &amp;
SUBSTITUTE(SUBSTITUTE(SUBSTITUTE(SUBSTITUTE(SUBSTITUTE(INDEX(artwork.xlsx!K:K,QUOTIENT(ROW(A2280)-1,3)+2),"'","\'"),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IF(MOD(ROW(A2280)-1,3)=2,"","")))</f>
        <v/>
      </c>
    </row>
    <row r="2286" spans="1:3" x14ac:dyDescent="0.25">
      <c r="A2286" t="str">
        <f>IF(AND(MOD(ROW(A2281)-1,3)=0,INDEX(artwork.xlsx!G:G,QUOTIENT(ROW(A2281)-1,3)+2)&lt;&gt;""),"/* "&amp;INDEX(artwork.xlsx!G:G,QUOTIENT(ROW(A2281)-1,3)+2)&amp;" */","  ")&amp;
IF(AND(INDEX(artwork.xlsx!F:F,QUOTIENT(ROW(A2281)-1,3)+2)&lt;&gt;""),"/* "&amp;INDEX(artwork.xlsx!F:F,QUOTIENT(ROW(A2281)-1,3)+2)&amp;" */","  ")&amp;IF(AND(ISERROR(MATCH("},",B2286:B$5003,0)), ISERROR(MATCH("    ];",$A$5:A2282,0))),"];","")</f>
        <v xml:space="preserve">    </v>
      </c>
      <c r="B2286" t="str">
        <f t="shared" si="72"/>
        <v>{</v>
      </c>
      <c r="C2286" s="18" t="str">
        <f>IF(AND(MOD(ROW(A2281)-1,3)=0, INDEX(artwork.xlsx!J:J,QUOTIENT(ROW(A2281)-1,3)+2)&lt;&gt;""),
     artwork.xlsx!$H$1&amp;": """ &amp;SUBSTITUTE(INDEX(artwork.xlsx!H:H,QUOTIENT(ROW(A2281)-1,3)+2)," ","") &amp;""",  " &amp;
     artwork.xlsx!$J$1&amp; ": """ &amp; INDEX(artwork.xlsx!J:J,QUOTIENT(ROW(A2281)-1,3)+2) &amp;""",  " &amp;
     artwork.xlsx!$L$1&amp; ": """ &amp; SUBSTITUTE(IF(LEFT(INDEX(artwork.xlsx!L:L,QUOTIENT(ROW(A2281)-1,3)+2),4)="http","",artwork.xlsx!$M$1) &amp; INDEX(artwork.xlsx!L:L,QUOTIENT(ROW(A2281)-1,3)+2),artwork.xlsx!$N$1,"") &amp; """,",
 IF(AND(MOD(ROW(A2281)-1,3)=1,INDEX(artwork.xlsx!J:J,QUOTIENT(ROW(A2281)-1,3)+2)&lt;&gt;""),
SUBSTITUTE(    artwork.xlsx!$K$1&amp;": '\\n" &amp;
SUBSTITUTE(SUBSTITUTE(SUBSTITUTE(SUBSTITUTE(SUBSTITUTE(INDEX(artwork.xlsx!K:K,QUOTIENT(ROW(A2281)-1,3)+2),"'","\'"),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IF(MOD(ROW(A2281)-1,3)=2,"","")))</f>
        <v>id: "stowaway",  frenchName: "Clandestine",  artwork: "http://wiki.dominionstrategy.com/images/3/30/StowawayArt.jpg",</v>
      </c>
    </row>
    <row r="2287" spans="1:3" ht="30" x14ac:dyDescent="0.25">
      <c r="A2287" t="str">
        <f>IF(AND(MOD(ROW(A2282)-1,3)=0,INDEX(artwork.xlsx!G:G,QUOTIENT(ROW(A2282)-1,3)+2)&lt;&gt;""),"/* "&amp;INDEX(artwork.xlsx!G:G,QUOTIENT(ROW(A2282)-1,3)+2)&amp;" */","  ")&amp;
IF(AND(INDEX(artwork.xlsx!F:F,QUOTIENT(ROW(A2282)-1,3)+2)&lt;&gt;""),"/* "&amp;INDEX(artwork.xlsx!F:F,QUOTIENT(ROW(A2282)-1,3)+2)&amp;" */","  ")&amp;IF(AND(ISERROR(MATCH("},",B2287:B$5003,0)), ISERROR(MATCH("    ];",$A$5:A2286,0))),"];","")</f>
        <v xml:space="preserve">    </v>
      </c>
      <c r="B2287" t="str">
        <f t="shared" si="72"/>
        <v/>
      </c>
      <c r="C2287" s="18" t="str">
        <f>IF(AND(MOD(ROW(A2282)-1,3)=0, INDEX(artwork.xlsx!J:J,QUOTIENT(ROW(A2282)-1,3)+2)&lt;&gt;""),
     artwork.xlsx!$H$1&amp;": """ &amp;SUBSTITUTE(INDEX(artwork.xlsx!H:H,QUOTIENT(ROW(A2282)-1,3)+2)," ","") &amp;""",  " &amp;
     artwork.xlsx!$J$1&amp; ": """ &amp; INDEX(artwork.xlsx!J:J,QUOTIENT(ROW(A2282)-1,3)+2) &amp;""",  " &amp;
     artwork.xlsx!$L$1&amp; ": """ &amp; SUBSTITUTE(IF(LEFT(INDEX(artwork.xlsx!L:L,QUOTIENT(ROW(A2282)-1,3)+2),4)="http","",artwork.xlsx!$M$1) &amp; INDEX(artwork.xlsx!L:L,QUOTIENT(ROW(A2282)-1,3)+2),artwork.xlsx!$N$1,"") &amp; """,",
 IF(AND(MOD(ROW(A2282)-1,3)=1,INDEX(artwork.xlsx!J:J,QUOTIENT(ROW(A2282)-1,3)+2)&lt;&gt;""),
SUBSTITUTE(    artwork.xlsx!$K$1&amp;": '\\n" &amp;
SUBSTITUTE(SUBSTITUTE(SUBSTITUTE(SUBSTITUTE(SUBSTITUTE(INDEX(artwork.xlsx!K:K,QUOTIENT(ROW(A2282)-1,3)+2),"'","\'"),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IF(MOD(ROW(A2282)-1,3)=2,"","")))</f>
        <v>text_html: '\
'</v>
      </c>
    </row>
    <row r="2288" spans="1:3" x14ac:dyDescent="0.25">
      <c r="A2288" t="str">
        <f>IF(AND(MOD(ROW(A2283)-1,3)=0,INDEX(artwork.xlsx!G:G,QUOTIENT(ROW(A2283)-1,3)+2)&lt;&gt;""),"/* "&amp;INDEX(artwork.xlsx!G:G,QUOTIENT(ROW(A2283)-1,3)+2)&amp;" */","  ")&amp;
IF(AND(INDEX(artwork.xlsx!F:F,QUOTIENT(ROW(A2283)-1,3)+2)&lt;&gt;""),"/* "&amp;INDEX(artwork.xlsx!F:F,QUOTIENT(ROW(A2283)-1,3)+2)&amp;" */","  ")&amp;IF(AND(ISERROR(MATCH("},",B2288:B$5003,0)), ISERROR(MATCH("    ];",$A$5:A2284,0))),"];","")</f>
        <v xml:space="preserve">    </v>
      </c>
      <c r="B2288" t="str">
        <f t="shared" si="72"/>
        <v>},</v>
      </c>
      <c r="C2288" s="18" t="str">
        <f>IF(AND(MOD(ROW(A2283)-1,3)=0, INDEX(artwork.xlsx!J:J,QUOTIENT(ROW(A2283)-1,3)+2)&lt;&gt;""),
     artwork.xlsx!$H$1&amp;": """ &amp;SUBSTITUTE(INDEX(artwork.xlsx!H:H,QUOTIENT(ROW(A2283)-1,3)+2)," ","") &amp;""",  " &amp;
     artwork.xlsx!$J$1&amp; ": """ &amp; INDEX(artwork.xlsx!J:J,QUOTIENT(ROW(A2283)-1,3)+2) &amp;""",  " &amp;
     artwork.xlsx!$L$1&amp; ": """ &amp; SUBSTITUTE(IF(LEFT(INDEX(artwork.xlsx!L:L,QUOTIENT(ROW(A2283)-1,3)+2),4)="http","",artwork.xlsx!$M$1) &amp; INDEX(artwork.xlsx!L:L,QUOTIENT(ROW(A2283)-1,3)+2),artwork.xlsx!$N$1,"") &amp; """,",
 IF(AND(MOD(ROW(A2283)-1,3)=1,INDEX(artwork.xlsx!J:J,QUOTIENT(ROW(A2283)-1,3)+2)&lt;&gt;""),
SUBSTITUTE(    artwork.xlsx!$K$1&amp;": '\\n" &amp;
SUBSTITUTE(SUBSTITUTE(SUBSTITUTE(SUBSTITUTE(SUBSTITUTE(INDEX(artwork.xlsx!K:K,QUOTIENT(ROW(A2283)-1,3)+2),"'","\'"),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IF(MOD(ROW(A2283)-1,3)=2,"","")))</f>
        <v/>
      </c>
    </row>
    <row r="2289" spans="1:3" x14ac:dyDescent="0.25">
      <c r="A2289" t="str">
        <f>IF(AND(MOD(ROW(A2284)-1,3)=0,INDEX(artwork.xlsx!G:G,QUOTIENT(ROW(A2284)-1,3)+2)&lt;&gt;""),"/* "&amp;INDEX(artwork.xlsx!G:G,QUOTIENT(ROW(A2284)-1,3)+2)&amp;" */","  ")&amp;
IF(AND(INDEX(artwork.xlsx!F:F,QUOTIENT(ROW(A2284)-1,3)+2)&lt;&gt;""),"/* "&amp;INDEX(artwork.xlsx!F:F,QUOTIENT(ROW(A2284)-1,3)+2)&amp;" */","  ")&amp;IF(AND(ISERROR(MATCH("},",B2289:B$5003,0)), ISERROR(MATCH("    ];",$A$5:A2285,0))),"];","")</f>
        <v xml:space="preserve">    </v>
      </c>
      <c r="B2289" t="str">
        <f t="shared" si="72"/>
        <v>{</v>
      </c>
      <c r="C2289" s="18" t="str">
        <f>IF(AND(MOD(ROW(A2284)-1,3)=0, INDEX(artwork.xlsx!J:J,QUOTIENT(ROW(A2284)-1,3)+2)&lt;&gt;""),
     artwork.xlsx!$H$1&amp;": """ &amp;SUBSTITUTE(INDEX(artwork.xlsx!H:H,QUOTIENT(ROW(A2284)-1,3)+2)," ","") &amp;""",  " &amp;
     artwork.xlsx!$J$1&amp; ": """ &amp; INDEX(artwork.xlsx!J:J,QUOTIENT(ROW(A2284)-1,3)+2) &amp;""",  " &amp;
     artwork.xlsx!$L$1&amp; ": """ &amp; SUBSTITUTE(IF(LEFT(INDEX(artwork.xlsx!L:L,QUOTIENT(ROW(A2284)-1,3)+2),4)="http","",artwork.xlsx!$M$1) &amp; INDEX(artwork.xlsx!L:L,QUOTIENT(ROW(A2284)-1,3)+2),artwork.xlsx!$N$1,"") &amp; """,",
 IF(AND(MOD(ROW(A2284)-1,3)=1,INDEX(artwork.xlsx!J:J,QUOTIENT(ROW(A2284)-1,3)+2)&lt;&gt;""),
SUBSTITUTE(    artwork.xlsx!$K$1&amp;": '\\n" &amp;
SUBSTITUTE(SUBSTITUTE(SUBSTITUTE(SUBSTITUTE(SUBSTITUTE(INDEX(artwork.xlsx!K:K,QUOTIENT(ROW(A2284)-1,3)+2),"'","\'"),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IF(MOD(ROW(A2284)-1,3)=2,"","")))</f>
        <v>id: "swampshacks",  frenchName: "Cabane des marais",  artwork: "http://wiki.dominionstrategy.com/images/3/3a/Swamp_ShacksArt.jpg",</v>
      </c>
    </row>
    <row r="2290" spans="1:3" ht="30" x14ac:dyDescent="0.25">
      <c r="A2290" t="str">
        <f>IF(AND(MOD(ROW(A2285)-1,3)=0,INDEX(artwork.xlsx!G:G,QUOTIENT(ROW(A2285)-1,3)+2)&lt;&gt;""),"/* "&amp;INDEX(artwork.xlsx!G:G,QUOTIENT(ROW(A2285)-1,3)+2)&amp;" */","  ")&amp;
IF(AND(INDEX(artwork.xlsx!F:F,QUOTIENT(ROW(A2285)-1,3)+2)&lt;&gt;""),"/* "&amp;INDEX(artwork.xlsx!F:F,QUOTIENT(ROW(A2285)-1,3)+2)&amp;" */","  ")&amp;IF(AND(ISERROR(MATCH("},",B2290:B$5003,0)), ISERROR(MATCH("    ];",$A$5:A2289,0))),"];","")</f>
        <v xml:space="preserve">    </v>
      </c>
      <c r="B2290" t="str">
        <f t="shared" si="72"/>
        <v/>
      </c>
      <c r="C2290" s="18" t="str">
        <f>IF(AND(MOD(ROW(A2285)-1,3)=0, INDEX(artwork.xlsx!J:J,QUOTIENT(ROW(A2285)-1,3)+2)&lt;&gt;""),
     artwork.xlsx!$H$1&amp;": """ &amp;SUBSTITUTE(INDEX(artwork.xlsx!H:H,QUOTIENT(ROW(A2285)-1,3)+2)," ","") &amp;""",  " &amp;
     artwork.xlsx!$J$1&amp; ": """ &amp; INDEX(artwork.xlsx!J:J,QUOTIENT(ROW(A2285)-1,3)+2) &amp;""",  " &amp;
     artwork.xlsx!$L$1&amp; ": """ &amp; SUBSTITUTE(IF(LEFT(INDEX(artwork.xlsx!L:L,QUOTIENT(ROW(A2285)-1,3)+2),4)="http","",artwork.xlsx!$M$1) &amp; INDEX(artwork.xlsx!L:L,QUOTIENT(ROW(A2285)-1,3)+2),artwork.xlsx!$N$1,"") &amp; """,",
 IF(AND(MOD(ROW(A2285)-1,3)=1,INDEX(artwork.xlsx!J:J,QUOTIENT(ROW(A2285)-1,3)+2)&lt;&gt;""),
SUBSTITUTE(    artwork.xlsx!$K$1&amp;": '\\n" &amp;
SUBSTITUTE(SUBSTITUTE(SUBSTITUTE(SUBSTITUTE(SUBSTITUTE(INDEX(artwork.xlsx!K:K,QUOTIENT(ROW(A2285)-1,3)+2),"'","\'"),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IF(MOD(ROW(A2285)-1,3)=2,"","")))</f>
        <v>text_html: '\
'</v>
      </c>
    </row>
    <row r="2291" spans="1:3" x14ac:dyDescent="0.25">
      <c r="A2291" t="str">
        <f>IF(AND(MOD(ROW(A2286)-1,3)=0,INDEX(artwork.xlsx!G:G,QUOTIENT(ROW(A2286)-1,3)+2)&lt;&gt;""),"/* "&amp;INDEX(artwork.xlsx!G:G,QUOTIENT(ROW(A2286)-1,3)+2)&amp;" */","  ")&amp;
IF(AND(INDEX(artwork.xlsx!F:F,QUOTIENT(ROW(A2286)-1,3)+2)&lt;&gt;""),"/* "&amp;INDEX(artwork.xlsx!F:F,QUOTIENT(ROW(A2286)-1,3)+2)&amp;" */","  ")&amp;IF(AND(ISERROR(MATCH("},",B2291:B$5003,0)), ISERROR(MATCH("    ];",$A$5:A2287,0))),"];","")</f>
        <v xml:space="preserve">    </v>
      </c>
      <c r="B2291" t="str">
        <f t="shared" si="72"/>
        <v>},</v>
      </c>
      <c r="C2291" s="18" t="str">
        <f>IF(AND(MOD(ROW(A2286)-1,3)=0, INDEX(artwork.xlsx!J:J,QUOTIENT(ROW(A2286)-1,3)+2)&lt;&gt;""),
     artwork.xlsx!$H$1&amp;": """ &amp;SUBSTITUTE(INDEX(artwork.xlsx!H:H,QUOTIENT(ROW(A2286)-1,3)+2)," ","") &amp;""",  " &amp;
     artwork.xlsx!$J$1&amp; ": """ &amp; INDEX(artwork.xlsx!J:J,QUOTIENT(ROW(A2286)-1,3)+2) &amp;""",  " &amp;
     artwork.xlsx!$L$1&amp; ": """ &amp; SUBSTITUTE(IF(LEFT(INDEX(artwork.xlsx!L:L,QUOTIENT(ROW(A2286)-1,3)+2),4)="http","",artwork.xlsx!$M$1) &amp; INDEX(artwork.xlsx!L:L,QUOTIENT(ROW(A2286)-1,3)+2),artwork.xlsx!$N$1,"") &amp; """,",
 IF(AND(MOD(ROW(A2286)-1,3)=1,INDEX(artwork.xlsx!J:J,QUOTIENT(ROW(A2286)-1,3)+2)&lt;&gt;""),
SUBSTITUTE(    artwork.xlsx!$K$1&amp;": '\\n" &amp;
SUBSTITUTE(SUBSTITUTE(SUBSTITUTE(SUBSTITUTE(SUBSTITUTE(INDEX(artwork.xlsx!K:K,QUOTIENT(ROW(A2286)-1,3)+2),"'","\'"),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IF(MOD(ROW(A2286)-1,3)=2,"","")))</f>
        <v/>
      </c>
    </row>
    <row r="2292" spans="1:3" x14ac:dyDescent="0.25">
      <c r="A2292" t="str">
        <f>IF(AND(MOD(ROW(A2287)-1,3)=0,INDEX(artwork.xlsx!G:G,QUOTIENT(ROW(A2287)-1,3)+2)&lt;&gt;""),"/* "&amp;INDEX(artwork.xlsx!G:G,QUOTIENT(ROW(A2287)-1,3)+2)&amp;" */","  ")&amp;
IF(AND(INDEX(artwork.xlsx!F:F,QUOTIENT(ROW(A2287)-1,3)+2)&lt;&gt;""),"/* "&amp;INDEX(artwork.xlsx!F:F,QUOTIENT(ROW(A2287)-1,3)+2)&amp;" */","  ")&amp;IF(AND(ISERROR(MATCH("},",B2292:B$5003,0)), ISERROR(MATCH("    ];",$A$5:A2288,0))),"];","")</f>
        <v xml:space="preserve">    </v>
      </c>
      <c r="B2292" t="str">
        <f t="shared" si="72"/>
        <v>{</v>
      </c>
      <c r="C2292" s="18" t="str">
        <f>IF(AND(MOD(ROW(A2287)-1,3)=0, INDEX(artwork.xlsx!J:J,QUOTIENT(ROW(A2287)-1,3)+2)&lt;&gt;""),
     artwork.xlsx!$H$1&amp;": """ &amp;SUBSTITUTE(INDEX(artwork.xlsx!H:H,QUOTIENT(ROW(A2287)-1,3)+2)," ","") &amp;""",  " &amp;
     artwork.xlsx!$J$1&amp; ": """ &amp; INDEX(artwork.xlsx!J:J,QUOTIENT(ROW(A2287)-1,3)+2) &amp;""",  " &amp;
     artwork.xlsx!$L$1&amp; ": """ &amp; SUBSTITUTE(IF(LEFT(INDEX(artwork.xlsx!L:L,QUOTIENT(ROW(A2287)-1,3)+2),4)="http","",artwork.xlsx!$M$1) &amp; INDEX(artwork.xlsx!L:L,QUOTIENT(ROW(A2287)-1,3)+2),artwork.xlsx!$N$1,"") &amp; """,",
 IF(AND(MOD(ROW(A2287)-1,3)=1,INDEX(artwork.xlsx!J:J,QUOTIENT(ROW(A2287)-1,3)+2)&lt;&gt;""),
SUBSTITUTE(    artwork.xlsx!$K$1&amp;": '\\n" &amp;
SUBSTITUTE(SUBSTITUTE(SUBSTITUTE(SUBSTITUTE(SUBSTITUTE(INDEX(artwork.xlsx!K:K,QUOTIENT(ROW(A2287)-1,3)+2),"'","\'"),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IF(MOD(ROW(A2287)-1,3)=2,"","")))</f>
        <v>id: "taskmaster",  frenchName: "Surveillant",  artwork: "http://wiki.dominionstrategy.com/images/a/a8/TaskmasterArt.jpg",</v>
      </c>
    </row>
    <row r="2293" spans="1:3" ht="30" x14ac:dyDescent="0.25">
      <c r="A2293" t="str">
        <f>IF(AND(MOD(ROW(A2288)-1,3)=0,INDEX(artwork.xlsx!G:G,QUOTIENT(ROW(A2288)-1,3)+2)&lt;&gt;""),"/* "&amp;INDEX(artwork.xlsx!G:G,QUOTIENT(ROW(A2288)-1,3)+2)&amp;" */","  ")&amp;
IF(AND(INDEX(artwork.xlsx!F:F,QUOTIENT(ROW(A2288)-1,3)+2)&lt;&gt;""),"/* "&amp;INDEX(artwork.xlsx!F:F,QUOTIENT(ROW(A2288)-1,3)+2)&amp;" */","  ")&amp;IF(AND(ISERROR(MATCH("},",B2293:B$5003,0)), ISERROR(MATCH("    ];",$A$5:A2292,0))),"];","")</f>
        <v xml:space="preserve">    </v>
      </c>
      <c r="B2293" t="str">
        <f t="shared" si="72"/>
        <v/>
      </c>
      <c r="C2293" s="18" t="str">
        <f>IF(AND(MOD(ROW(A2288)-1,3)=0, INDEX(artwork.xlsx!J:J,QUOTIENT(ROW(A2288)-1,3)+2)&lt;&gt;""),
     artwork.xlsx!$H$1&amp;": """ &amp;SUBSTITUTE(INDEX(artwork.xlsx!H:H,QUOTIENT(ROW(A2288)-1,3)+2)," ","") &amp;""",  " &amp;
     artwork.xlsx!$J$1&amp; ": """ &amp; INDEX(artwork.xlsx!J:J,QUOTIENT(ROW(A2288)-1,3)+2) &amp;""",  " &amp;
     artwork.xlsx!$L$1&amp; ": """ &amp; SUBSTITUTE(IF(LEFT(INDEX(artwork.xlsx!L:L,QUOTIENT(ROW(A2288)-1,3)+2),4)="http","",artwork.xlsx!$M$1) &amp; INDEX(artwork.xlsx!L:L,QUOTIENT(ROW(A2288)-1,3)+2),artwork.xlsx!$N$1,"") &amp; """,",
 IF(AND(MOD(ROW(A2288)-1,3)=1,INDEX(artwork.xlsx!J:J,QUOTIENT(ROW(A2288)-1,3)+2)&lt;&gt;""),
SUBSTITUTE(    artwork.xlsx!$K$1&amp;": '\\n" &amp;
SUBSTITUTE(SUBSTITUTE(SUBSTITUTE(SUBSTITUTE(SUBSTITUTE(INDEX(artwork.xlsx!K:K,QUOTIENT(ROW(A2288)-1,3)+2),"'","\'"),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IF(MOD(ROW(A2288)-1,3)=2,"","")))</f>
        <v>text_html: '\
'</v>
      </c>
    </row>
    <row r="2294" spans="1:3" x14ac:dyDescent="0.25">
      <c r="A2294" t="str">
        <f>IF(AND(MOD(ROW(A2289)-1,3)=0,INDEX(artwork.xlsx!G:G,QUOTIENT(ROW(A2289)-1,3)+2)&lt;&gt;""),"/* "&amp;INDEX(artwork.xlsx!G:G,QUOTIENT(ROW(A2289)-1,3)+2)&amp;" */","  ")&amp;
IF(AND(INDEX(artwork.xlsx!F:F,QUOTIENT(ROW(A2289)-1,3)+2)&lt;&gt;""),"/* "&amp;INDEX(artwork.xlsx!F:F,QUOTIENT(ROW(A2289)-1,3)+2)&amp;" */","  ")&amp;IF(AND(ISERROR(MATCH("},",B2294:B$5003,0)), ISERROR(MATCH("    ];",$A$5:A2290,0))),"];","")</f>
        <v xml:space="preserve">    </v>
      </c>
      <c r="B2294" t="str">
        <f t="shared" si="72"/>
        <v>},</v>
      </c>
      <c r="C2294" s="18" t="str">
        <f>IF(AND(MOD(ROW(A2289)-1,3)=0, INDEX(artwork.xlsx!J:J,QUOTIENT(ROW(A2289)-1,3)+2)&lt;&gt;""),
     artwork.xlsx!$H$1&amp;": """ &amp;SUBSTITUTE(INDEX(artwork.xlsx!H:H,QUOTIENT(ROW(A2289)-1,3)+2)," ","") &amp;""",  " &amp;
     artwork.xlsx!$J$1&amp; ": """ &amp; INDEX(artwork.xlsx!J:J,QUOTIENT(ROW(A2289)-1,3)+2) &amp;""",  " &amp;
     artwork.xlsx!$L$1&amp; ": """ &amp; SUBSTITUTE(IF(LEFT(INDEX(artwork.xlsx!L:L,QUOTIENT(ROW(A2289)-1,3)+2),4)="http","",artwork.xlsx!$M$1) &amp; INDEX(artwork.xlsx!L:L,QUOTIENT(ROW(A2289)-1,3)+2),artwork.xlsx!$N$1,"") &amp; """,",
 IF(AND(MOD(ROW(A2289)-1,3)=1,INDEX(artwork.xlsx!J:J,QUOTIENT(ROW(A2289)-1,3)+2)&lt;&gt;""),
SUBSTITUTE(    artwork.xlsx!$K$1&amp;": '\\n" &amp;
SUBSTITUTE(SUBSTITUTE(SUBSTITUTE(SUBSTITUTE(SUBSTITUTE(INDEX(artwork.xlsx!K:K,QUOTIENT(ROW(A2289)-1,3)+2),"'","\'"),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IF(MOD(ROW(A2289)-1,3)=2,"","")))</f>
        <v/>
      </c>
    </row>
    <row r="2295" spans="1:3" x14ac:dyDescent="0.25">
      <c r="A2295" t="str">
        <f>IF(AND(MOD(ROW(A2290)-1,3)=0,INDEX(artwork.xlsx!G:G,QUOTIENT(ROW(A2290)-1,3)+2)&lt;&gt;""),"/* "&amp;INDEX(artwork.xlsx!G:G,QUOTIENT(ROW(A2290)-1,3)+2)&amp;" */","  ")&amp;
IF(AND(INDEX(artwork.xlsx!F:F,QUOTIENT(ROW(A2290)-1,3)+2)&lt;&gt;""),"/* "&amp;INDEX(artwork.xlsx!F:F,QUOTIENT(ROW(A2290)-1,3)+2)&amp;" */","  ")&amp;IF(AND(ISERROR(MATCH("},",B2295:B$5003,0)), ISERROR(MATCH("    ];",$A$5:A2291,0))),"];","")</f>
        <v xml:space="preserve">    </v>
      </c>
      <c r="B2295" t="str">
        <f t="shared" si="72"/>
        <v>{</v>
      </c>
      <c r="C2295" s="18" t="str">
        <f>IF(AND(MOD(ROW(A2290)-1,3)=0, INDEX(artwork.xlsx!J:J,QUOTIENT(ROW(A2290)-1,3)+2)&lt;&gt;""),
     artwork.xlsx!$H$1&amp;": """ &amp;SUBSTITUTE(INDEX(artwork.xlsx!H:H,QUOTIENT(ROW(A2290)-1,3)+2)," ","") &amp;""",  " &amp;
     artwork.xlsx!$J$1&amp; ": """ &amp; INDEX(artwork.xlsx!J:J,QUOTIENT(ROW(A2290)-1,3)+2) &amp;""",  " &amp;
     artwork.xlsx!$L$1&amp; ": """ &amp; SUBSTITUTE(IF(LEFT(INDEX(artwork.xlsx!L:L,QUOTIENT(ROW(A2290)-1,3)+2),4)="http","",artwork.xlsx!$M$1) &amp; INDEX(artwork.xlsx!L:L,QUOTIENT(ROW(A2290)-1,3)+2),artwork.xlsx!$N$1,"") &amp; """,",
 IF(AND(MOD(ROW(A2290)-1,3)=1,INDEX(artwork.xlsx!J:J,QUOTIENT(ROW(A2290)-1,3)+2)&lt;&gt;""),
SUBSTITUTE(    artwork.xlsx!$K$1&amp;": '\\n" &amp;
SUBSTITUTE(SUBSTITUTE(SUBSTITUTE(SUBSTITUTE(SUBSTITUTE(INDEX(artwork.xlsx!K:K,QUOTIENT(ROW(A2290)-1,3)+2),"'","\'"),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IF(MOD(ROW(A2290)-1,3)=2,"","")))</f>
        <v>id: "tools",  frenchName: "Outils",  artwork: "http://wiki.dominionstrategy.com/images/a/a1/ToolsArt.jpg",</v>
      </c>
    </row>
    <row r="2296" spans="1:3" ht="30" x14ac:dyDescent="0.25">
      <c r="A2296" t="str">
        <f>IF(AND(MOD(ROW(A2291)-1,3)=0,INDEX(artwork.xlsx!G:G,QUOTIENT(ROW(A2291)-1,3)+2)&lt;&gt;""),"/* "&amp;INDEX(artwork.xlsx!G:G,QUOTIENT(ROW(A2291)-1,3)+2)&amp;" */","  ")&amp;
IF(AND(INDEX(artwork.xlsx!F:F,QUOTIENT(ROW(A2291)-1,3)+2)&lt;&gt;""),"/* "&amp;INDEX(artwork.xlsx!F:F,QUOTIENT(ROW(A2291)-1,3)+2)&amp;" */","  ")&amp;IF(AND(ISERROR(MATCH("},",B2296:B$5003,0)), ISERROR(MATCH("    ];",$A$5:A2295,0))),"];","")</f>
        <v xml:space="preserve">    </v>
      </c>
      <c r="B2296" t="str">
        <f t="shared" si="72"/>
        <v/>
      </c>
      <c r="C2296" s="18" t="str">
        <f>IF(AND(MOD(ROW(A2291)-1,3)=0, INDEX(artwork.xlsx!J:J,QUOTIENT(ROW(A2291)-1,3)+2)&lt;&gt;""),
     artwork.xlsx!$H$1&amp;": """ &amp;SUBSTITUTE(INDEX(artwork.xlsx!H:H,QUOTIENT(ROW(A2291)-1,3)+2)," ","") &amp;""",  " &amp;
     artwork.xlsx!$J$1&amp; ": """ &amp; INDEX(artwork.xlsx!J:J,QUOTIENT(ROW(A2291)-1,3)+2) &amp;""",  " &amp;
     artwork.xlsx!$L$1&amp; ": """ &amp; SUBSTITUTE(IF(LEFT(INDEX(artwork.xlsx!L:L,QUOTIENT(ROW(A2291)-1,3)+2),4)="http","",artwork.xlsx!$M$1) &amp; INDEX(artwork.xlsx!L:L,QUOTIENT(ROW(A2291)-1,3)+2),artwork.xlsx!$N$1,"") &amp; """,",
 IF(AND(MOD(ROW(A2291)-1,3)=1,INDEX(artwork.xlsx!J:J,QUOTIENT(ROW(A2291)-1,3)+2)&lt;&gt;""),
SUBSTITUTE(    artwork.xlsx!$K$1&amp;": '\\n" &amp;
SUBSTITUTE(SUBSTITUTE(SUBSTITUTE(SUBSTITUTE(SUBSTITUTE(INDEX(artwork.xlsx!K:K,QUOTIENT(ROW(A2291)-1,3)+2),"'","\'"),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IF(MOD(ROW(A2291)-1,3)=2,"","")))</f>
        <v>text_html: '\
'</v>
      </c>
    </row>
    <row r="2297" spans="1:3" x14ac:dyDescent="0.25">
      <c r="A2297" t="str">
        <f>IF(AND(MOD(ROW(A2292)-1,3)=0,INDEX(artwork.xlsx!G:G,QUOTIENT(ROW(A2292)-1,3)+2)&lt;&gt;""),"/* "&amp;INDEX(artwork.xlsx!G:G,QUOTIENT(ROW(A2292)-1,3)+2)&amp;" */","  ")&amp;
IF(AND(INDEX(artwork.xlsx!F:F,QUOTIENT(ROW(A2292)-1,3)+2)&lt;&gt;""),"/* "&amp;INDEX(artwork.xlsx!F:F,QUOTIENT(ROW(A2292)-1,3)+2)&amp;" */","  ")&amp;IF(AND(ISERROR(MATCH("},",B2297:B$5003,0)), ISERROR(MATCH("    ];",$A$5:A2293,0))),"];","")</f>
        <v xml:space="preserve">    </v>
      </c>
      <c r="B2297" t="str">
        <f t="shared" si="72"/>
        <v>},</v>
      </c>
      <c r="C2297" s="18" t="str">
        <f>IF(AND(MOD(ROW(A2292)-1,3)=0, INDEX(artwork.xlsx!J:J,QUOTIENT(ROW(A2292)-1,3)+2)&lt;&gt;""),
     artwork.xlsx!$H$1&amp;": """ &amp;SUBSTITUTE(INDEX(artwork.xlsx!H:H,QUOTIENT(ROW(A2292)-1,3)+2)," ","") &amp;""",  " &amp;
     artwork.xlsx!$J$1&amp; ": """ &amp; INDEX(artwork.xlsx!J:J,QUOTIENT(ROW(A2292)-1,3)+2) &amp;""",  " &amp;
     artwork.xlsx!$L$1&amp; ": """ &amp; SUBSTITUTE(IF(LEFT(INDEX(artwork.xlsx!L:L,QUOTIENT(ROW(A2292)-1,3)+2),4)="http","",artwork.xlsx!$M$1) &amp; INDEX(artwork.xlsx!L:L,QUOTIENT(ROW(A2292)-1,3)+2),artwork.xlsx!$N$1,"") &amp; """,",
 IF(AND(MOD(ROW(A2292)-1,3)=1,INDEX(artwork.xlsx!J:J,QUOTIENT(ROW(A2292)-1,3)+2)&lt;&gt;""),
SUBSTITUTE(    artwork.xlsx!$K$1&amp;": '\\n" &amp;
SUBSTITUTE(SUBSTITUTE(SUBSTITUTE(SUBSTITUTE(SUBSTITUTE(INDEX(artwork.xlsx!K:K,QUOTIENT(ROW(A2292)-1,3)+2),"'","\'"),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IF(MOD(ROW(A2292)-1,3)=2,"","")))</f>
        <v/>
      </c>
    </row>
    <row r="2298" spans="1:3" x14ac:dyDescent="0.25">
      <c r="A2298" t="str">
        <f>IF(AND(MOD(ROW(A2293)-1,3)=0,INDEX(artwork.xlsx!G:G,QUOTIENT(ROW(A2293)-1,3)+2)&lt;&gt;""),"/* "&amp;INDEX(artwork.xlsx!G:G,QUOTIENT(ROW(A2293)-1,3)+2)&amp;" */","  ")&amp;
IF(AND(INDEX(artwork.xlsx!F:F,QUOTIENT(ROW(A2293)-1,3)+2)&lt;&gt;""),"/* "&amp;INDEX(artwork.xlsx!F:F,QUOTIENT(ROW(A2293)-1,3)+2)&amp;" */","  ")&amp;IF(AND(ISERROR(MATCH("},",B2298:B$5003,0)), ISERROR(MATCH("    ];",$A$5:A2294,0))),"];","")</f>
        <v xml:space="preserve">    </v>
      </c>
      <c r="B2298" t="str">
        <f t="shared" si="72"/>
        <v>{</v>
      </c>
      <c r="C2298" s="18" t="str">
        <f>IF(AND(MOD(ROW(A2293)-1,3)=0, INDEX(artwork.xlsx!J:J,QUOTIENT(ROW(A2293)-1,3)+2)&lt;&gt;""),
     artwork.xlsx!$H$1&amp;": """ &amp;SUBSTITUTE(INDEX(artwork.xlsx!H:H,QUOTIENT(ROW(A2293)-1,3)+2)," ","") &amp;""",  " &amp;
     artwork.xlsx!$J$1&amp; ": """ &amp; INDEX(artwork.xlsx!J:J,QUOTIENT(ROW(A2293)-1,3)+2) &amp;""",  " &amp;
     artwork.xlsx!$L$1&amp; ": """ &amp; SUBSTITUTE(IF(LEFT(INDEX(artwork.xlsx!L:L,QUOTIENT(ROW(A2293)-1,3)+2),4)="http","",artwork.xlsx!$M$1) &amp; INDEX(artwork.xlsx!L:L,QUOTIENT(ROW(A2293)-1,3)+2),artwork.xlsx!$N$1,"") &amp; """,",
 IF(AND(MOD(ROW(A2293)-1,3)=1,INDEX(artwork.xlsx!J:J,QUOTIENT(ROW(A2293)-1,3)+2)&lt;&gt;""),
SUBSTITUTE(    artwork.xlsx!$K$1&amp;": '\\n" &amp;
SUBSTITUTE(SUBSTITUTE(SUBSTITUTE(SUBSTITUTE(SUBSTITUTE(INDEX(artwork.xlsx!K:K,QUOTIENT(ROW(A2293)-1,3)+2),"'","\'"),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IF(MOD(ROW(A2293)-1,3)=2,"","")))</f>
        <v>id: "trickster",  frenchName: "Bonneteur",  artwork: "http://wiki.dominionstrategy.com/images/6/6a/TricksterArt.jpg",</v>
      </c>
    </row>
    <row r="2299" spans="1:3" ht="30" x14ac:dyDescent="0.25">
      <c r="A2299" t="str">
        <f>IF(AND(MOD(ROW(A2294)-1,3)=0,INDEX(artwork.xlsx!G:G,QUOTIENT(ROW(A2294)-1,3)+2)&lt;&gt;""),"/* "&amp;INDEX(artwork.xlsx!G:G,QUOTIENT(ROW(A2294)-1,3)+2)&amp;" */","  ")&amp;
IF(AND(INDEX(artwork.xlsx!F:F,QUOTIENT(ROW(A2294)-1,3)+2)&lt;&gt;""),"/* "&amp;INDEX(artwork.xlsx!F:F,QUOTIENT(ROW(A2294)-1,3)+2)&amp;" */","  ")&amp;IF(AND(ISERROR(MATCH("},",B2299:B$5003,0)), ISERROR(MATCH("    ];",$A$5:A2298,0))),"];","")</f>
        <v xml:space="preserve">    </v>
      </c>
      <c r="B2299" t="str">
        <f t="shared" si="72"/>
        <v/>
      </c>
      <c r="C2299" s="18" t="str">
        <f>IF(AND(MOD(ROW(A2294)-1,3)=0, INDEX(artwork.xlsx!J:J,QUOTIENT(ROW(A2294)-1,3)+2)&lt;&gt;""),
     artwork.xlsx!$H$1&amp;": """ &amp;SUBSTITUTE(INDEX(artwork.xlsx!H:H,QUOTIENT(ROW(A2294)-1,3)+2)," ","") &amp;""",  " &amp;
     artwork.xlsx!$J$1&amp; ": """ &amp; INDEX(artwork.xlsx!J:J,QUOTIENT(ROW(A2294)-1,3)+2) &amp;""",  " &amp;
     artwork.xlsx!$L$1&amp; ": """ &amp; SUBSTITUTE(IF(LEFT(INDEX(artwork.xlsx!L:L,QUOTIENT(ROW(A2294)-1,3)+2),4)="http","",artwork.xlsx!$M$1) &amp; INDEX(artwork.xlsx!L:L,QUOTIENT(ROW(A2294)-1,3)+2),artwork.xlsx!$N$1,"") &amp; """,",
 IF(AND(MOD(ROW(A2294)-1,3)=1,INDEX(artwork.xlsx!J:J,QUOTIENT(ROW(A2294)-1,3)+2)&lt;&gt;""),
SUBSTITUTE(    artwork.xlsx!$K$1&amp;": '\\n" &amp;
SUBSTITUTE(SUBSTITUTE(SUBSTITUTE(SUBSTITUTE(SUBSTITUTE(INDEX(artwork.xlsx!K:K,QUOTIENT(ROW(A2294)-1,3)+2),"'","\'"),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IF(MOD(ROW(A2294)-1,3)=2,"","")))</f>
        <v>text_html: '\
'</v>
      </c>
    </row>
    <row r="2300" spans="1:3" x14ac:dyDescent="0.25">
      <c r="A2300" t="str">
        <f>IF(AND(MOD(ROW(A2295)-1,3)=0,INDEX(artwork.xlsx!G:G,QUOTIENT(ROW(A2295)-1,3)+2)&lt;&gt;""),"/* "&amp;INDEX(artwork.xlsx!G:G,QUOTIENT(ROW(A2295)-1,3)+2)&amp;" */","  ")&amp;
IF(AND(INDEX(artwork.xlsx!F:F,QUOTIENT(ROW(A2295)-1,3)+2)&lt;&gt;""),"/* "&amp;INDEX(artwork.xlsx!F:F,QUOTIENT(ROW(A2295)-1,3)+2)&amp;" */","  ")&amp;IF(AND(ISERROR(MATCH("},",B2300:B$5003,0)), ISERROR(MATCH("    ];",$A$5:A2296,0))),"];","")</f>
        <v xml:space="preserve">    </v>
      </c>
      <c r="B2300" t="str">
        <f t="shared" si="72"/>
        <v>},</v>
      </c>
      <c r="C2300" s="18" t="str">
        <f>IF(AND(MOD(ROW(A2295)-1,3)=0, INDEX(artwork.xlsx!J:J,QUOTIENT(ROW(A2295)-1,3)+2)&lt;&gt;""),
     artwork.xlsx!$H$1&amp;": """ &amp;SUBSTITUTE(INDEX(artwork.xlsx!H:H,QUOTIENT(ROW(A2295)-1,3)+2)," ","") &amp;""",  " &amp;
     artwork.xlsx!$J$1&amp; ": """ &amp; INDEX(artwork.xlsx!J:J,QUOTIENT(ROW(A2295)-1,3)+2) &amp;""",  " &amp;
     artwork.xlsx!$L$1&amp; ": """ &amp; SUBSTITUTE(IF(LEFT(INDEX(artwork.xlsx!L:L,QUOTIENT(ROW(A2295)-1,3)+2),4)="http","",artwork.xlsx!$M$1) &amp; INDEX(artwork.xlsx!L:L,QUOTIENT(ROW(A2295)-1,3)+2),artwork.xlsx!$N$1,"") &amp; """,",
 IF(AND(MOD(ROW(A2295)-1,3)=1,INDEX(artwork.xlsx!J:J,QUOTIENT(ROW(A2295)-1,3)+2)&lt;&gt;""),
SUBSTITUTE(    artwork.xlsx!$K$1&amp;": '\\n" &amp;
SUBSTITUTE(SUBSTITUTE(SUBSTITUTE(SUBSTITUTE(SUBSTITUTE(INDEX(artwork.xlsx!K:K,QUOTIENT(ROW(A2295)-1,3)+2),"'","\'"),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IF(MOD(ROW(A2295)-1,3)=2,"","")))</f>
        <v/>
      </c>
    </row>
    <row r="2301" spans="1:3" x14ac:dyDescent="0.25">
      <c r="A2301" t="str">
        <f>IF(AND(MOD(ROW(A2296)-1,3)=0,INDEX(artwork.xlsx!G:G,QUOTIENT(ROW(A2296)-1,3)+2)&lt;&gt;""),"/* "&amp;INDEX(artwork.xlsx!G:G,QUOTIENT(ROW(A2296)-1,3)+2)&amp;" */","  ")&amp;
IF(AND(INDEX(artwork.xlsx!F:F,QUOTIENT(ROW(A2296)-1,3)+2)&lt;&gt;""),"/* "&amp;INDEX(artwork.xlsx!F:F,QUOTIENT(ROW(A2296)-1,3)+2)&amp;" */","  ")&amp;IF(AND(ISERROR(MATCH("},",B2301:B$5003,0)), ISERROR(MATCH("    ];",$A$5:A2297,0))),"];","")</f>
        <v xml:space="preserve">    </v>
      </c>
      <c r="B2301" t="str">
        <f t="shared" si="72"/>
        <v>{</v>
      </c>
      <c r="C2301" s="18" t="str">
        <f>IF(AND(MOD(ROW(A2296)-1,3)=0, INDEX(artwork.xlsx!J:J,QUOTIENT(ROW(A2296)-1,3)+2)&lt;&gt;""),
     artwork.xlsx!$H$1&amp;": """ &amp;SUBSTITUTE(INDEX(artwork.xlsx!H:H,QUOTIENT(ROW(A2296)-1,3)+2)," ","") &amp;""",  " &amp;
     artwork.xlsx!$J$1&amp; ": """ &amp; INDEX(artwork.xlsx!J:J,QUOTIENT(ROW(A2296)-1,3)+2) &amp;""",  " &amp;
     artwork.xlsx!$L$1&amp; ": """ &amp; SUBSTITUTE(IF(LEFT(INDEX(artwork.xlsx!L:L,QUOTIENT(ROW(A2296)-1,3)+2),4)="http","",artwork.xlsx!$M$1) &amp; INDEX(artwork.xlsx!L:L,QUOTIENT(ROW(A2296)-1,3)+2),artwork.xlsx!$N$1,"") &amp; """,",
 IF(AND(MOD(ROW(A2296)-1,3)=1,INDEX(artwork.xlsx!J:J,QUOTIENT(ROW(A2296)-1,3)+2)&lt;&gt;""),
SUBSTITUTE(    artwork.xlsx!$K$1&amp;": '\\n" &amp;
SUBSTITUTE(SUBSTITUTE(SUBSTITUTE(SUBSTITUTE(SUBSTITUTE(INDEX(artwork.xlsx!K:K,QUOTIENT(ROW(A2296)-1,3)+2),"'","\'"),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IF(MOD(ROW(A2296)-1,3)=2,"","")))</f>
        <v>id: "wealthyvillage",  frenchName: "Village prospère",  artwork: "http://wiki.dominionstrategy.com/images/b/b4/Wealthy_VillageArt.jpg",</v>
      </c>
    </row>
    <row r="2302" spans="1:3" ht="30" x14ac:dyDescent="0.25">
      <c r="A2302" t="str">
        <f>IF(AND(MOD(ROW(A2297)-1,3)=0,INDEX(artwork.xlsx!G:G,QUOTIENT(ROW(A2297)-1,3)+2)&lt;&gt;""),"/* "&amp;INDEX(artwork.xlsx!G:G,QUOTIENT(ROW(A2297)-1,3)+2)&amp;" */","  ")&amp;
IF(AND(INDEX(artwork.xlsx!F:F,QUOTIENT(ROW(A2297)-1,3)+2)&lt;&gt;""),"/* "&amp;INDEX(artwork.xlsx!F:F,QUOTIENT(ROW(A2297)-1,3)+2)&amp;" */","  ")&amp;IF(AND(ISERROR(MATCH("},",B2302:B$5003,0)), ISERROR(MATCH("    ];",$A$5:A2301,0))),"];","")</f>
        <v xml:space="preserve">    </v>
      </c>
      <c r="B2302" t="str">
        <f t="shared" si="72"/>
        <v/>
      </c>
      <c r="C2302" s="18" t="str">
        <f>IF(AND(MOD(ROW(A2297)-1,3)=0, INDEX(artwork.xlsx!J:J,QUOTIENT(ROW(A2297)-1,3)+2)&lt;&gt;""),
     artwork.xlsx!$H$1&amp;": """ &amp;SUBSTITUTE(INDEX(artwork.xlsx!H:H,QUOTIENT(ROW(A2297)-1,3)+2)," ","") &amp;""",  " &amp;
     artwork.xlsx!$J$1&amp; ": """ &amp; INDEX(artwork.xlsx!J:J,QUOTIENT(ROW(A2297)-1,3)+2) &amp;""",  " &amp;
     artwork.xlsx!$L$1&amp; ": """ &amp; SUBSTITUTE(IF(LEFT(INDEX(artwork.xlsx!L:L,QUOTIENT(ROW(A2297)-1,3)+2),4)="http","",artwork.xlsx!$M$1) &amp; INDEX(artwork.xlsx!L:L,QUOTIENT(ROW(A2297)-1,3)+2),artwork.xlsx!$N$1,"") &amp; """,",
 IF(AND(MOD(ROW(A2297)-1,3)=1,INDEX(artwork.xlsx!J:J,QUOTIENT(ROW(A2297)-1,3)+2)&lt;&gt;""),
SUBSTITUTE(    artwork.xlsx!$K$1&amp;": '\\n" &amp;
SUBSTITUTE(SUBSTITUTE(SUBSTITUTE(SUBSTITUTE(SUBSTITUTE(INDEX(artwork.xlsx!K:K,QUOTIENT(ROW(A2297)-1,3)+2),"'","\'"),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IF(MOD(ROW(A2297)-1,3)=2,"","")))</f>
        <v>text_html: '\
'</v>
      </c>
    </row>
    <row r="2303" spans="1:3" x14ac:dyDescent="0.25">
      <c r="A2303" t="str">
        <f>IF(AND(MOD(ROW(A2298)-1,3)=0,INDEX(artwork.xlsx!G:G,QUOTIENT(ROW(A2298)-1,3)+2)&lt;&gt;""),"/* "&amp;INDEX(artwork.xlsx!G:G,QUOTIENT(ROW(A2298)-1,3)+2)&amp;" */","  ")&amp;
IF(AND(INDEX(artwork.xlsx!F:F,QUOTIENT(ROW(A2298)-1,3)+2)&lt;&gt;""),"/* "&amp;INDEX(artwork.xlsx!F:F,QUOTIENT(ROW(A2298)-1,3)+2)&amp;" */","  ")&amp;IF(AND(ISERROR(MATCH("},",B2303:B$5003,0)), ISERROR(MATCH("    ];",$A$5:A2299,0))),"];","")</f>
        <v xml:space="preserve">    </v>
      </c>
      <c r="B2303" t="str">
        <f t="shared" si="72"/>
        <v>},</v>
      </c>
      <c r="C2303" s="18" t="str">
        <f>IF(AND(MOD(ROW(A2298)-1,3)=0, INDEX(artwork.xlsx!J:J,QUOTIENT(ROW(A2298)-1,3)+2)&lt;&gt;""),
     artwork.xlsx!$H$1&amp;": """ &amp;SUBSTITUTE(INDEX(artwork.xlsx!H:H,QUOTIENT(ROW(A2298)-1,3)+2)," ","") &amp;""",  " &amp;
     artwork.xlsx!$J$1&amp; ": """ &amp; INDEX(artwork.xlsx!J:J,QUOTIENT(ROW(A2298)-1,3)+2) &amp;""",  " &amp;
     artwork.xlsx!$L$1&amp; ": """ &amp; SUBSTITUTE(IF(LEFT(INDEX(artwork.xlsx!L:L,QUOTIENT(ROW(A2298)-1,3)+2),4)="http","",artwork.xlsx!$M$1) &amp; INDEX(artwork.xlsx!L:L,QUOTIENT(ROW(A2298)-1,3)+2),artwork.xlsx!$N$1,"") &amp; """,",
 IF(AND(MOD(ROW(A2298)-1,3)=1,INDEX(artwork.xlsx!J:J,QUOTIENT(ROW(A2298)-1,3)+2)&lt;&gt;""),
SUBSTITUTE(    artwork.xlsx!$K$1&amp;": '\\n" &amp;
SUBSTITUTE(SUBSTITUTE(SUBSTITUTE(SUBSTITUTE(SUBSTITUTE(INDEX(artwork.xlsx!K:K,QUOTIENT(ROW(A2298)-1,3)+2),"'","\'"),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IF(MOD(ROW(A2298)-1,3)=2,"","")))</f>
        <v/>
      </c>
    </row>
    <row r="2304" spans="1:3" x14ac:dyDescent="0.25">
      <c r="A2304" t="str">
        <f>IF(AND(MOD(ROW(A2299)-1,3)=0,INDEX(artwork.xlsx!G:G,QUOTIENT(ROW(A2299)-1,3)+2)&lt;&gt;""),"/* "&amp;INDEX(artwork.xlsx!G:G,QUOTIENT(ROW(A2299)-1,3)+2)&amp;" */","  ")&amp;
IF(AND(INDEX(artwork.xlsx!F:F,QUOTIENT(ROW(A2299)-1,3)+2)&lt;&gt;""),"/* "&amp;INDEX(artwork.xlsx!F:F,QUOTIENT(ROW(A2299)-1,3)+2)&amp;" */","  ")&amp;IF(AND(ISERROR(MATCH("},",B2304:B$5003,0)), ISERROR(MATCH("    ];",$A$5:A2300,0))),"];","")</f>
        <v xml:space="preserve">  /* t */</v>
      </c>
      <c r="B2304" t="str">
        <f t="shared" si="72"/>
        <v>{</v>
      </c>
      <c r="C2304" s="18" t="str">
        <f>IF(AND(MOD(ROW(A2299)-1,3)=0, INDEX(artwork.xlsx!J:J,QUOTIENT(ROW(A2299)-1,3)+2)&lt;&gt;""),
     artwork.xlsx!$H$1&amp;": """ &amp;SUBSTITUTE(INDEX(artwork.xlsx!H:H,QUOTIENT(ROW(A2299)-1,3)+2)," ","") &amp;""",  " &amp;
     artwork.xlsx!$J$1&amp; ": """ &amp; INDEX(artwork.xlsx!J:J,QUOTIENT(ROW(A2299)-1,3)+2) &amp;""",  " &amp;
     artwork.xlsx!$L$1&amp; ": """ &amp; SUBSTITUTE(IF(LEFT(INDEX(artwork.xlsx!L:L,QUOTIENT(ROW(A2299)-1,3)+2),4)="http","",artwork.xlsx!$M$1) &amp; INDEX(artwork.xlsx!L:L,QUOTIENT(ROW(A2299)-1,3)+2),artwork.xlsx!$N$1,"") &amp; """,",
 IF(AND(MOD(ROW(A2299)-1,3)=1,INDEX(artwork.xlsx!J:J,QUOTIENT(ROW(A2299)-1,3)+2)&lt;&gt;""),
SUBSTITUTE(    artwork.xlsx!$K$1&amp;": '\\n" &amp;
SUBSTITUTE(SUBSTITUTE(SUBSTITUTE(SUBSTITUTE(SUBSTITUTE(INDEX(artwork.xlsx!K:K,QUOTIENT(ROW(A2299)-1,3)+2),"'","\'"),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IF(MOD(ROW(A2299)-1,3)=2,"","")))</f>
        <v>id: "amphora",  frenchName: "Amphore",  artwork: "http://wiki.dominionstrategy.com/images/f/f5/AmphoraArt.jpg",</v>
      </c>
    </row>
    <row r="2305" spans="1:3" ht="30" x14ac:dyDescent="0.25">
      <c r="A2305" t="str">
        <f>IF(AND(MOD(ROW(A2300)-1,3)=0,INDEX(artwork.xlsx!G:G,QUOTIENT(ROW(A2300)-1,3)+2)&lt;&gt;""),"/* "&amp;INDEX(artwork.xlsx!G:G,QUOTIENT(ROW(A2300)-1,3)+2)&amp;" */","  ")&amp;
IF(AND(INDEX(artwork.xlsx!F:F,QUOTIENT(ROW(A2300)-1,3)+2)&lt;&gt;""),"/* "&amp;INDEX(artwork.xlsx!F:F,QUOTIENT(ROW(A2300)-1,3)+2)&amp;" */","  ")&amp;IF(AND(ISERROR(MATCH("},",B2305:B$5003,0)), ISERROR(MATCH("    ];",$A$5:A2304,0))),"];","")</f>
        <v xml:space="preserve">  /* t */</v>
      </c>
      <c r="B2305" t="str">
        <f t="shared" si="72"/>
        <v/>
      </c>
      <c r="C2305" s="18" t="str">
        <f>IF(AND(MOD(ROW(A2300)-1,3)=0, INDEX(artwork.xlsx!J:J,QUOTIENT(ROW(A2300)-1,3)+2)&lt;&gt;""),
     artwork.xlsx!$H$1&amp;": """ &amp;SUBSTITUTE(INDEX(artwork.xlsx!H:H,QUOTIENT(ROW(A2300)-1,3)+2)," ","") &amp;""",  " &amp;
     artwork.xlsx!$J$1&amp; ": """ &amp; INDEX(artwork.xlsx!J:J,QUOTIENT(ROW(A2300)-1,3)+2) &amp;""",  " &amp;
     artwork.xlsx!$L$1&amp; ": """ &amp; SUBSTITUTE(IF(LEFT(INDEX(artwork.xlsx!L:L,QUOTIENT(ROW(A2300)-1,3)+2),4)="http","",artwork.xlsx!$M$1) &amp; INDEX(artwork.xlsx!L:L,QUOTIENT(ROW(A2300)-1,3)+2),artwork.xlsx!$N$1,"") &amp; """,",
 IF(AND(MOD(ROW(A2300)-1,3)=1,INDEX(artwork.xlsx!J:J,QUOTIENT(ROW(A2300)-1,3)+2)&lt;&gt;""),
SUBSTITUTE(    artwork.xlsx!$K$1&amp;": '\\n" &amp;
SUBSTITUTE(SUBSTITUTE(SUBSTITUTE(SUBSTITUTE(SUBSTITUTE(INDEX(artwork.xlsx!K:K,QUOTIENT(ROW(A2300)-1,3)+2),"'","\'"),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IF(MOD(ROW(A2300)-1,3)=2,"","")))</f>
        <v>text_html: '\
'</v>
      </c>
    </row>
    <row r="2306" spans="1:3" x14ac:dyDescent="0.25">
      <c r="A2306" t="str">
        <f>IF(AND(MOD(ROW(A2301)-1,3)=0,INDEX(artwork.xlsx!G:G,QUOTIENT(ROW(A2301)-1,3)+2)&lt;&gt;""),"/* "&amp;INDEX(artwork.xlsx!G:G,QUOTIENT(ROW(A2301)-1,3)+2)&amp;" */","  ")&amp;
IF(AND(INDEX(artwork.xlsx!F:F,QUOTIENT(ROW(A2301)-1,3)+2)&lt;&gt;""),"/* "&amp;INDEX(artwork.xlsx!F:F,QUOTIENT(ROW(A2301)-1,3)+2)&amp;" */","  ")&amp;IF(AND(ISERROR(MATCH("},",B2306:B$5003,0)), ISERROR(MATCH("    ];",$A$5:A2302,0))),"];","")</f>
        <v xml:space="preserve">  /* t */</v>
      </c>
      <c r="B2306" t="str">
        <f t="shared" si="72"/>
        <v>},</v>
      </c>
      <c r="C2306" s="18" t="str">
        <f>IF(AND(MOD(ROW(A2301)-1,3)=0, INDEX(artwork.xlsx!J:J,QUOTIENT(ROW(A2301)-1,3)+2)&lt;&gt;""),
     artwork.xlsx!$H$1&amp;": """ &amp;SUBSTITUTE(INDEX(artwork.xlsx!H:H,QUOTIENT(ROW(A2301)-1,3)+2)," ","") &amp;""",  " &amp;
     artwork.xlsx!$J$1&amp; ": """ &amp; INDEX(artwork.xlsx!J:J,QUOTIENT(ROW(A2301)-1,3)+2) &amp;""",  " &amp;
     artwork.xlsx!$L$1&amp; ": """ &amp; SUBSTITUTE(IF(LEFT(INDEX(artwork.xlsx!L:L,QUOTIENT(ROW(A2301)-1,3)+2),4)="http","",artwork.xlsx!$M$1) &amp; INDEX(artwork.xlsx!L:L,QUOTIENT(ROW(A2301)-1,3)+2),artwork.xlsx!$N$1,"") &amp; """,",
 IF(AND(MOD(ROW(A2301)-1,3)=1,INDEX(artwork.xlsx!J:J,QUOTIENT(ROW(A2301)-1,3)+2)&lt;&gt;""),
SUBSTITUTE(    artwork.xlsx!$K$1&amp;": '\\n" &amp;
SUBSTITUTE(SUBSTITUTE(SUBSTITUTE(SUBSTITUTE(SUBSTITUTE(INDEX(artwork.xlsx!K:K,QUOTIENT(ROW(A2301)-1,3)+2),"'","\'"),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IF(MOD(ROW(A2301)-1,3)=2,"","")))</f>
        <v/>
      </c>
    </row>
    <row r="2307" spans="1:3" x14ac:dyDescent="0.25">
      <c r="A2307" t="str">
        <f>IF(AND(MOD(ROW(A2302)-1,3)=0,INDEX(artwork.xlsx!G:G,QUOTIENT(ROW(A2302)-1,3)+2)&lt;&gt;""),"/* "&amp;INDEX(artwork.xlsx!G:G,QUOTIENT(ROW(A2302)-1,3)+2)&amp;" */","  ")&amp;
IF(AND(INDEX(artwork.xlsx!F:F,QUOTIENT(ROW(A2302)-1,3)+2)&lt;&gt;""),"/* "&amp;INDEX(artwork.xlsx!F:F,QUOTIENT(ROW(A2302)-1,3)+2)&amp;" */","  ")&amp;IF(AND(ISERROR(MATCH("},",B2307:B$5003,0)), ISERROR(MATCH("    ];",$A$5:A2303,0))),"];","")</f>
        <v xml:space="preserve">  /* t */</v>
      </c>
      <c r="B2307" t="str">
        <f t="shared" si="72"/>
        <v>{</v>
      </c>
      <c r="C2307" s="18" t="str">
        <f>IF(AND(MOD(ROW(A2302)-1,3)=0, INDEX(artwork.xlsx!J:J,QUOTIENT(ROW(A2302)-1,3)+2)&lt;&gt;""),
     artwork.xlsx!$H$1&amp;": """ &amp;SUBSTITUTE(INDEX(artwork.xlsx!H:H,QUOTIENT(ROW(A2302)-1,3)+2)," ","") &amp;""",  " &amp;
     artwork.xlsx!$J$1&amp; ": """ &amp; INDEX(artwork.xlsx!J:J,QUOTIENT(ROW(A2302)-1,3)+2) &amp;""",  " &amp;
     artwork.xlsx!$L$1&amp; ": """ &amp; SUBSTITUTE(IF(LEFT(INDEX(artwork.xlsx!L:L,QUOTIENT(ROW(A2302)-1,3)+2),4)="http","",artwork.xlsx!$M$1) &amp; INDEX(artwork.xlsx!L:L,QUOTIENT(ROW(A2302)-1,3)+2),artwork.xlsx!$N$1,"") &amp; """,",
 IF(AND(MOD(ROW(A2302)-1,3)=1,INDEX(artwork.xlsx!J:J,QUOTIENT(ROW(A2302)-1,3)+2)&lt;&gt;""),
SUBSTITUTE(    artwork.xlsx!$K$1&amp;": '\\n" &amp;
SUBSTITUTE(SUBSTITUTE(SUBSTITUTE(SUBSTITUTE(SUBSTITUTE(INDEX(artwork.xlsx!K:K,QUOTIENT(ROW(A2302)-1,3)+2),"'","\'"),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IF(MOD(ROW(A2302)-1,3)=2,"","")))</f>
        <v>id: "doubloons",  frenchName: "Doublons",  artwork: "http://wiki.dominionstrategy.com/images/6/64/DoubloonsArt.jpg",</v>
      </c>
    </row>
    <row r="2308" spans="1:3" ht="30" x14ac:dyDescent="0.25">
      <c r="A2308" t="str">
        <f>IF(AND(MOD(ROW(A2303)-1,3)=0,INDEX(artwork.xlsx!G:G,QUOTIENT(ROW(A2303)-1,3)+2)&lt;&gt;""),"/* "&amp;INDEX(artwork.xlsx!G:G,QUOTIENT(ROW(A2303)-1,3)+2)&amp;" */","  ")&amp;
IF(AND(INDEX(artwork.xlsx!F:F,QUOTIENT(ROW(A2303)-1,3)+2)&lt;&gt;""),"/* "&amp;INDEX(artwork.xlsx!F:F,QUOTIENT(ROW(A2303)-1,3)+2)&amp;" */","  ")&amp;IF(AND(ISERROR(MATCH("},",B2308:B$5003,0)), ISERROR(MATCH("    ];",$A$5:A2307,0))),"];","")</f>
        <v xml:space="preserve">  /* t */</v>
      </c>
      <c r="B2308" t="str">
        <f t="shared" si="72"/>
        <v/>
      </c>
      <c r="C2308" s="18" t="str">
        <f>IF(AND(MOD(ROW(A2303)-1,3)=0, INDEX(artwork.xlsx!J:J,QUOTIENT(ROW(A2303)-1,3)+2)&lt;&gt;""),
     artwork.xlsx!$H$1&amp;": """ &amp;SUBSTITUTE(INDEX(artwork.xlsx!H:H,QUOTIENT(ROW(A2303)-1,3)+2)," ","") &amp;""",  " &amp;
     artwork.xlsx!$J$1&amp; ": """ &amp; INDEX(artwork.xlsx!J:J,QUOTIENT(ROW(A2303)-1,3)+2) &amp;""",  " &amp;
     artwork.xlsx!$L$1&amp; ": """ &amp; SUBSTITUTE(IF(LEFT(INDEX(artwork.xlsx!L:L,QUOTIENT(ROW(A2303)-1,3)+2),4)="http","",artwork.xlsx!$M$1) &amp; INDEX(artwork.xlsx!L:L,QUOTIENT(ROW(A2303)-1,3)+2),artwork.xlsx!$N$1,"") &amp; """,",
 IF(AND(MOD(ROW(A2303)-1,3)=1,INDEX(artwork.xlsx!J:J,QUOTIENT(ROW(A2303)-1,3)+2)&lt;&gt;""),
SUBSTITUTE(    artwork.xlsx!$K$1&amp;": '\\n" &amp;
SUBSTITUTE(SUBSTITUTE(SUBSTITUTE(SUBSTITUTE(SUBSTITUTE(INDEX(artwork.xlsx!K:K,QUOTIENT(ROW(A2303)-1,3)+2),"'","\'"),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IF(MOD(ROW(A2303)-1,3)=2,"","")))</f>
        <v>text_html: '\
'</v>
      </c>
    </row>
    <row r="2309" spans="1:3" x14ac:dyDescent="0.25">
      <c r="A2309" t="str">
        <f>IF(AND(MOD(ROW(A2304)-1,3)=0,INDEX(artwork.xlsx!G:G,QUOTIENT(ROW(A2304)-1,3)+2)&lt;&gt;""),"/* "&amp;INDEX(artwork.xlsx!G:G,QUOTIENT(ROW(A2304)-1,3)+2)&amp;" */","  ")&amp;
IF(AND(INDEX(artwork.xlsx!F:F,QUOTIENT(ROW(A2304)-1,3)+2)&lt;&gt;""),"/* "&amp;INDEX(artwork.xlsx!F:F,QUOTIENT(ROW(A2304)-1,3)+2)&amp;" */","  ")&amp;IF(AND(ISERROR(MATCH("},",B2309:B$5003,0)), ISERROR(MATCH("    ];",$A$5:A2305,0))),"];","")</f>
        <v xml:space="preserve">  /* t */</v>
      </c>
      <c r="B2309" t="str">
        <f t="shared" si="72"/>
        <v>},</v>
      </c>
      <c r="C2309" s="18" t="str">
        <f>IF(AND(MOD(ROW(A2304)-1,3)=0, INDEX(artwork.xlsx!J:J,QUOTIENT(ROW(A2304)-1,3)+2)&lt;&gt;""),
     artwork.xlsx!$H$1&amp;": """ &amp;SUBSTITUTE(INDEX(artwork.xlsx!H:H,QUOTIENT(ROW(A2304)-1,3)+2)," ","") &amp;""",  " &amp;
     artwork.xlsx!$J$1&amp; ": """ &amp; INDEX(artwork.xlsx!J:J,QUOTIENT(ROW(A2304)-1,3)+2) &amp;""",  " &amp;
     artwork.xlsx!$L$1&amp; ": """ &amp; SUBSTITUTE(IF(LEFT(INDEX(artwork.xlsx!L:L,QUOTIENT(ROW(A2304)-1,3)+2),4)="http","",artwork.xlsx!$M$1) &amp; INDEX(artwork.xlsx!L:L,QUOTIENT(ROW(A2304)-1,3)+2),artwork.xlsx!$N$1,"") &amp; """,",
 IF(AND(MOD(ROW(A2304)-1,3)=1,INDEX(artwork.xlsx!J:J,QUOTIENT(ROW(A2304)-1,3)+2)&lt;&gt;""),
SUBSTITUTE(    artwork.xlsx!$K$1&amp;": '\\n" &amp;
SUBSTITUTE(SUBSTITUTE(SUBSTITUTE(SUBSTITUTE(SUBSTITUTE(INDEX(artwork.xlsx!K:K,QUOTIENT(ROW(A2304)-1,3)+2),"'","\'"),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IF(MOD(ROW(A2304)-1,3)=2,"","")))</f>
        <v/>
      </c>
    </row>
    <row r="2310" spans="1:3" x14ac:dyDescent="0.25">
      <c r="A2310" t="str">
        <f>IF(AND(MOD(ROW(A2305)-1,3)=0,INDEX(artwork.xlsx!G:G,QUOTIENT(ROW(A2305)-1,3)+2)&lt;&gt;""),"/* "&amp;INDEX(artwork.xlsx!G:G,QUOTIENT(ROW(A2305)-1,3)+2)&amp;" */","  ")&amp;
IF(AND(INDEX(artwork.xlsx!F:F,QUOTIENT(ROW(A2305)-1,3)+2)&lt;&gt;""),"/* "&amp;INDEX(artwork.xlsx!F:F,QUOTIENT(ROW(A2305)-1,3)+2)&amp;" */","  ")&amp;IF(AND(ISERROR(MATCH("},",B2310:B$5003,0)), ISERROR(MATCH("    ];",$A$5:A2306,0))),"];","")</f>
        <v xml:space="preserve">  /* t */</v>
      </c>
      <c r="B2310" t="str">
        <f t="shared" si="72"/>
        <v>{</v>
      </c>
      <c r="C2310" s="18" t="str">
        <f>IF(AND(MOD(ROW(A2305)-1,3)=0, INDEX(artwork.xlsx!J:J,QUOTIENT(ROW(A2305)-1,3)+2)&lt;&gt;""),
     artwork.xlsx!$H$1&amp;": """ &amp;SUBSTITUTE(INDEX(artwork.xlsx!H:H,QUOTIENT(ROW(A2305)-1,3)+2)," ","") &amp;""",  " &amp;
     artwork.xlsx!$J$1&amp; ": """ &amp; INDEX(artwork.xlsx!J:J,QUOTIENT(ROW(A2305)-1,3)+2) &amp;""",  " &amp;
     artwork.xlsx!$L$1&amp; ": """ &amp; SUBSTITUTE(IF(LEFT(INDEX(artwork.xlsx!L:L,QUOTIENT(ROW(A2305)-1,3)+2),4)="http","",artwork.xlsx!$M$1) &amp; INDEX(artwork.xlsx!L:L,QUOTIENT(ROW(A2305)-1,3)+2),artwork.xlsx!$N$1,"") &amp; """,",
 IF(AND(MOD(ROW(A2305)-1,3)=1,INDEX(artwork.xlsx!J:J,QUOTIENT(ROW(A2305)-1,3)+2)&lt;&gt;""),
SUBSTITUTE(    artwork.xlsx!$K$1&amp;": '\\n" &amp;
SUBSTITUTE(SUBSTITUTE(SUBSTITUTE(SUBSTITUTE(SUBSTITUTE(INDEX(artwork.xlsx!K:K,QUOTIENT(ROW(A2305)-1,3)+2),"'","\'"),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IF(MOD(ROW(A2305)-1,3)=2,"","")))</f>
        <v>id: "endlesschalice",  frenchName: "Calice inépuisable",  artwork: "http://wiki.dominionstrategy.com/images/0/05/Endless_ChaliceArt.jpg",</v>
      </c>
    </row>
    <row r="2311" spans="1:3" ht="30" x14ac:dyDescent="0.25">
      <c r="A2311" t="str">
        <f>IF(AND(MOD(ROW(A2306)-1,3)=0,INDEX(artwork.xlsx!G:G,QUOTIENT(ROW(A2306)-1,3)+2)&lt;&gt;""),"/* "&amp;INDEX(artwork.xlsx!G:G,QUOTIENT(ROW(A2306)-1,3)+2)&amp;" */","  ")&amp;
IF(AND(INDEX(artwork.xlsx!F:F,QUOTIENT(ROW(A2306)-1,3)+2)&lt;&gt;""),"/* "&amp;INDEX(artwork.xlsx!F:F,QUOTIENT(ROW(A2306)-1,3)+2)&amp;" */","  ")&amp;IF(AND(ISERROR(MATCH("},",B2311:B$5003,0)), ISERROR(MATCH("    ];",$A$5:A2310,0))),"];","")</f>
        <v xml:space="preserve">  /* t */</v>
      </c>
      <c r="B2311" t="str">
        <f t="shared" si="72"/>
        <v/>
      </c>
      <c r="C2311" s="18" t="str">
        <f>IF(AND(MOD(ROW(A2306)-1,3)=0, INDEX(artwork.xlsx!J:J,QUOTIENT(ROW(A2306)-1,3)+2)&lt;&gt;""),
     artwork.xlsx!$H$1&amp;": """ &amp;SUBSTITUTE(INDEX(artwork.xlsx!H:H,QUOTIENT(ROW(A2306)-1,3)+2)," ","") &amp;""",  " &amp;
     artwork.xlsx!$J$1&amp; ": """ &amp; INDEX(artwork.xlsx!J:J,QUOTIENT(ROW(A2306)-1,3)+2) &amp;""",  " &amp;
     artwork.xlsx!$L$1&amp; ": """ &amp; SUBSTITUTE(IF(LEFT(INDEX(artwork.xlsx!L:L,QUOTIENT(ROW(A2306)-1,3)+2),4)="http","",artwork.xlsx!$M$1) &amp; INDEX(artwork.xlsx!L:L,QUOTIENT(ROW(A2306)-1,3)+2),artwork.xlsx!$N$1,"") &amp; """,",
 IF(AND(MOD(ROW(A2306)-1,3)=1,INDEX(artwork.xlsx!J:J,QUOTIENT(ROW(A2306)-1,3)+2)&lt;&gt;""),
SUBSTITUTE(    artwork.xlsx!$K$1&amp;": '\\n" &amp;
SUBSTITUTE(SUBSTITUTE(SUBSTITUTE(SUBSTITUTE(SUBSTITUTE(INDEX(artwork.xlsx!K:K,QUOTIENT(ROW(A2306)-1,3)+2),"'","\'"),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IF(MOD(ROW(A2306)-1,3)=2,"","")))</f>
        <v>text_html: '\
'</v>
      </c>
    </row>
    <row r="2312" spans="1:3" x14ac:dyDescent="0.25">
      <c r="A2312" t="str">
        <f>IF(AND(MOD(ROW(A2307)-1,3)=0,INDEX(artwork.xlsx!G:G,QUOTIENT(ROW(A2307)-1,3)+2)&lt;&gt;""),"/* "&amp;INDEX(artwork.xlsx!G:G,QUOTIENT(ROW(A2307)-1,3)+2)&amp;" */","  ")&amp;
IF(AND(INDEX(artwork.xlsx!F:F,QUOTIENT(ROW(A2307)-1,3)+2)&lt;&gt;""),"/* "&amp;INDEX(artwork.xlsx!F:F,QUOTIENT(ROW(A2307)-1,3)+2)&amp;" */","  ")&amp;IF(AND(ISERROR(MATCH("},",B2312:B$5003,0)), ISERROR(MATCH("    ];",$A$5:A2308,0))),"];","")</f>
        <v xml:space="preserve">  /* t */</v>
      </c>
      <c r="B2312" t="str">
        <f t="shared" si="72"/>
        <v>},</v>
      </c>
      <c r="C2312" s="18" t="str">
        <f>IF(AND(MOD(ROW(A2307)-1,3)=0, INDEX(artwork.xlsx!J:J,QUOTIENT(ROW(A2307)-1,3)+2)&lt;&gt;""),
     artwork.xlsx!$H$1&amp;": """ &amp;SUBSTITUTE(INDEX(artwork.xlsx!H:H,QUOTIENT(ROW(A2307)-1,3)+2)," ","") &amp;""",  " &amp;
     artwork.xlsx!$J$1&amp; ": """ &amp; INDEX(artwork.xlsx!J:J,QUOTIENT(ROW(A2307)-1,3)+2) &amp;""",  " &amp;
     artwork.xlsx!$L$1&amp; ": """ &amp; SUBSTITUTE(IF(LEFT(INDEX(artwork.xlsx!L:L,QUOTIENT(ROW(A2307)-1,3)+2),4)="http","",artwork.xlsx!$M$1) &amp; INDEX(artwork.xlsx!L:L,QUOTIENT(ROW(A2307)-1,3)+2),artwork.xlsx!$N$1,"") &amp; """,",
 IF(AND(MOD(ROW(A2307)-1,3)=1,INDEX(artwork.xlsx!J:J,QUOTIENT(ROW(A2307)-1,3)+2)&lt;&gt;""),
SUBSTITUTE(    artwork.xlsx!$K$1&amp;": '\\n" &amp;
SUBSTITUTE(SUBSTITUTE(SUBSTITUTE(SUBSTITUTE(SUBSTITUTE(INDEX(artwork.xlsx!K:K,QUOTIENT(ROW(A2307)-1,3)+2),"'","\'"),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IF(MOD(ROW(A2307)-1,3)=2,"","")))</f>
        <v/>
      </c>
    </row>
    <row r="2313" spans="1:3" x14ac:dyDescent="0.25">
      <c r="A2313" t="str">
        <f>IF(AND(MOD(ROW(A2308)-1,3)=0,INDEX(artwork.xlsx!G:G,QUOTIENT(ROW(A2308)-1,3)+2)&lt;&gt;""),"/* "&amp;INDEX(artwork.xlsx!G:G,QUOTIENT(ROW(A2308)-1,3)+2)&amp;" */","  ")&amp;
IF(AND(INDEX(artwork.xlsx!F:F,QUOTIENT(ROW(A2308)-1,3)+2)&lt;&gt;""),"/* "&amp;INDEX(artwork.xlsx!F:F,QUOTIENT(ROW(A2308)-1,3)+2)&amp;" */","  ")&amp;IF(AND(ISERROR(MATCH("},",B2313:B$5003,0)), ISERROR(MATCH("    ];",$A$5:A2309,0))),"];","")</f>
        <v xml:space="preserve">  /* t */</v>
      </c>
      <c r="B2313" t="str">
        <f t="shared" si="72"/>
        <v>{</v>
      </c>
      <c r="C2313" s="18" t="str">
        <f>IF(AND(MOD(ROW(A2308)-1,3)=0, INDEX(artwork.xlsx!J:J,QUOTIENT(ROW(A2308)-1,3)+2)&lt;&gt;""),
     artwork.xlsx!$H$1&amp;": """ &amp;SUBSTITUTE(INDEX(artwork.xlsx!H:H,QUOTIENT(ROW(A2308)-1,3)+2)," ","") &amp;""",  " &amp;
     artwork.xlsx!$J$1&amp; ": """ &amp; INDEX(artwork.xlsx!J:J,QUOTIENT(ROW(A2308)-1,3)+2) &amp;""",  " &amp;
     artwork.xlsx!$L$1&amp; ": """ &amp; SUBSTITUTE(IF(LEFT(INDEX(artwork.xlsx!L:L,QUOTIENT(ROW(A2308)-1,3)+2),4)="http","",artwork.xlsx!$M$1) &amp; INDEX(artwork.xlsx!L:L,QUOTIENT(ROW(A2308)-1,3)+2),artwork.xlsx!$N$1,"") &amp; """,",
 IF(AND(MOD(ROW(A2308)-1,3)=1,INDEX(artwork.xlsx!J:J,QUOTIENT(ROW(A2308)-1,3)+2)&lt;&gt;""),
SUBSTITUTE(    artwork.xlsx!$K$1&amp;": '\\n" &amp;
SUBSTITUTE(SUBSTITUTE(SUBSTITUTE(SUBSTITUTE(SUBSTITUTE(INDEX(artwork.xlsx!K:K,QUOTIENT(ROW(A2308)-1,3)+2),"'","\'"),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IF(MOD(ROW(A2308)-1,3)=2,"","")))</f>
        <v>id: "figurehead",  frenchName: "Figure de proue",  artwork: "http://wiki.dominionstrategy.com/images/4/48/FigureheadArt.jpg",</v>
      </c>
    </row>
    <row r="2314" spans="1:3" ht="30" x14ac:dyDescent="0.25">
      <c r="A2314" t="str">
        <f>IF(AND(MOD(ROW(A2309)-1,3)=0,INDEX(artwork.xlsx!G:G,QUOTIENT(ROW(A2309)-1,3)+2)&lt;&gt;""),"/* "&amp;INDEX(artwork.xlsx!G:G,QUOTIENT(ROW(A2309)-1,3)+2)&amp;" */","  ")&amp;
IF(AND(INDEX(artwork.xlsx!F:F,QUOTIENT(ROW(A2309)-1,3)+2)&lt;&gt;""),"/* "&amp;INDEX(artwork.xlsx!F:F,QUOTIENT(ROW(A2309)-1,3)+2)&amp;" */","  ")&amp;IF(AND(ISERROR(MATCH("},",B2314:B$5003,0)), ISERROR(MATCH("    ];",$A$5:A2313,0))),"];","")</f>
        <v xml:space="preserve">  /* t */</v>
      </c>
      <c r="B2314" t="str">
        <f t="shared" si="72"/>
        <v/>
      </c>
      <c r="C2314" s="18" t="str">
        <f>IF(AND(MOD(ROW(A2309)-1,3)=0, INDEX(artwork.xlsx!J:J,QUOTIENT(ROW(A2309)-1,3)+2)&lt;&gt;""),
     artwork.xlsx!$H$1&amp;": """ &amp;SUBSTITUTE(INDEX(artwork.xlsx!H:H,QUOTIENT(ROW(A2309)-1,3)+2)," ","") &amp;""",  " &amp;
     artwork.xlsx!$J$1&amp; ": """ &amp; INDEX(artwork.xlsx!J:J,QUOTIENT(ROW(A2309)-1,3)+2) &amp;""",  " &amp;
     artwork.xlsx!$L$1&amp; ": """ &amp; SUBSTITUTE(IF(LEFT(INDEX(artwork.xlsx!L:L,QUOTIENT(ROW(A2309)-1,3)+2),4)="http","",artwork.xlsx!$M$1) &amp; INDEX(artwork.xlsx!L:L,QUOTIENT(ROW(A2309)-1,3)+2),artwork.xlsx!$N$1,"") &amp; """,",
 IF(AND(MOD(ROW(A2309)-1,3)=1,INDEX(artwork.xlsx!J:J,QUOTIENT(ROW(A2309)-1,3)+2)&lt;&gt;""),
SUBSTITUTE(    artwork.xlsx!$K$1&amp;": '\\n" &amp;
SUBSTITUTE(SUBSTITUTE(SUBSTITUTE(SUBSTITUTE(SUBSTITUTE(INDEX(artwork.xlsx!K:K,QUOTIENT(ROW(A2309)-1,3)+2),"'","\'"),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IF(MOD(ROW(A2309)-1,3)=2,"","")))</f>
        <v>text_html: '\
'</v>
      </c>
    </row>
    <row r="2315" spans="1:3" x14ac:dyDescent="0.25">
      <c r="A2315" t="str">
        <f>IF(AND(MOD(ROW(A2310)-1,3)=0,INDEX(artwork.xlsx!G:G,QUOTIENT(ROW(A2310)-1,3)+2)&lt;&gt;""),"/* "&amp;INDEX(artwork.xlsx!G:G,QUOTIENT(ROW(A2310)-1,3)+2)&amp;" */","  ")&amp;
IF(AND(INDEX(artwork.xlsx!F:F,QUOTIENT(ROW(A2310)-1,3)+2)&lt;&gt;""),"/* "&amp;INDEX(artwork.xlsx!F:F,QUOTIENT(ROW(A2310)-1,3)+2)&amp;" */","  ")&amp;IF(AND(ISERROR(MATCH("},",B2315:B$5003,0)), ISERROR(MATCH("    ];",$A$5:A2311,0))),"];","")</f>
        <v xml:space="preserve">  /* t */</v>
      </c>
      <c r="B2315" t="str">
        <f t="shared" si="72"/>
        <v>},</v>
      </c>
      <c r="C2315" s="18" t="str">
        <f>IF(AND(MOD(ROW(A2310)-1,3)=0, INDEX(artwork.xlsx!J:J,QUOTIENT(ROW(A2310)-1,3)+2)&lt;&gt;""),
     artwork.xlsx!$H$1&amp;": """ &amp;SUBSTITUTE(INDEX(artwork.xlsx!H:H,QUOTIENT(ROW(A2310)-1,3)+2)," ","") &amp;""",  " &amp;
     artwork.xlsx!$J$1&amp; ": """ &amp; INDEX(artwork.xlsx!J:J,QUOTIENT(ROW(A2310)-1,3)+2) &amp;""",  " &amp;
     artwork.xlsx!$L$1&amp; ": """ &amp; SUBSTITUTE(IF(LEFT(INDEX(artwork.xlsx!L:L,QUOTIENT(ROW(A2310)-1,3)+2),4)="http","",artwork.xlsx!$M$1) &amp; INDEX(artwork.xlsx!L:L,QUOTIENT(ROW(A2310)-1,3)+2),artwork.xlsx!$N$1,"") &amp; """,",
 IF(AND(MOD(ROW(A2310)-1,3)=1,INDEX(artwork.xlsx!J:J,QUOTIENT(ROW(A2310)-1,3)+2)&lt;&gt;""),
SUBSTITUTE(    artwork.xlsx!$K$1&amp;": '\\n" &amp;
SUBSTITUTE(SUBSTITUTE(SUBSTITUTE(SUBSTITUTE(SUBSTITUTE(INDEX(artwork.xlsx!K:K,QUOTIENT(ROW(A2310)-1,3)+2),"'","\'"),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IF(MOD(ROW(A2310)-1,3)=2,"","")))</f>
        <v/>
      </c>
    </row>
    <row r="2316" spans="1:3" x14ac:dyDescent="0.25">
      <c r="A2316" t="str">
        <f>IF(AND(MOD(ROW(A2311)-1,3)=0,INDEX(artwork.xlsx!G:G,QUOTIENT(ROW(A2311)-1,3)+2)&lt;&gt;""),"/* "&amp;INDEX(artwork.xlsx!G:G,QUOTIENT(ROW(A2311)-1,3)+2)&amp;" */","  ")&amp;
IF(AND(INDEX(artwork.xlsx!F:F,QUOTIENT(ROW(A2311)-1,3)+2)&lt;&gt;""),"/* "&amp;INDEX(artwork.xlsx!F:F,QUOTIENT(ROW(A2311)-1,3)+2)&amp;" */","  ")&amp;IF(AND(ISERROR(MATCH("},",B2316:B$5003,0)), ISERROR(MATCH("    ];",$A$5:A2312,0))),"];","")</f>
        <v xml:space="preserve">  /* t */</v>
      </c>
      <c r="B2316" t="str">
        <f t="shared" si="72"/>
        <v>{</v>
      </c>
      <c r="C2316" s="18" t="str">
        <f>IF(AND(MOD(ROW(A2311)-1,3)=0, INDEX(artwork.xlsx!J:J,QUOTIENT(ROW(A2311)-1,3)+2)&lt;&gt;""),
     artwork.xlsx!$H$1&amp;": """ &amp;SUBSTITUTE(INDEX(artwork.xlsx!H:H,QUOTIENT(ROW(A2311)-1,3)+2)," ","") &amp;""",  " &amp;
     artwork.xlsx!$J$1&amp; ": """ &amp; INDEX(artwork.xlsx!J:J,QUOTIENT(ROW(A2311)-1,3)+2) &amp;""",  " &amp;
     artwork.xlsx!$L$1&amp; ": """ &amp; SUBSTITUTE(IF(LEFT(INDEX(artwork.xlsx!L:L,QUOTIENT(ROW(A2311)-1,3)+2),4)="http","",artwork.xlsx!$M$1) &amp; INDEX(artwork.xlsx!L:L,QUOTIENT(ROW(A2311)-1,3)+2),artwork.xlsx!$N$1,"") &amp; """,",
 IF(AND(MOD(ROW(A2311)-1,3)=1,INDEX(artwork.xlsx!J:J,QUOTIENT(ROW(A2311)-1,3)+2)&lt;&gt;""),
SUBSTITUTE(    artwork.xlsx!$K$1&amp;": '\\n" &amp;
SUBSTITUTE(SUBSTITUTE(SUBSTITUTE(SUBSTITUTE(SUBSTITUTE(INDEX(artwork.xlsx!K:K,QUOTIENT(ROW(A2311)-1,3)+2),"'","\'"),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IF(MOD(ROW(A2311)-1,3)=2,"","")))</f>
        <v>id: "hammer",  frenchName: "Marteau",  artwork: "http://wiki.dominionstrategy.com/images/5/55/HammerArt.jpg",</v>
      </c>
    </row>
    <row r="2317" spans="1:3" ht="30" x14ac:dyDescent="0.25">
      <c r="A2317" t="str">
        <f>IF(AND(MOD(ROW(A2312)-1,3)=0,INDEX(artwork.xlsx!G:G,QUOTIENT(ROW(A2312)-1,3)+2)&lt;&gt;""),"/* "&amp;INDEX(artwork.xlsx!G:G,QUOTIENT(ROW(A2312)-1,3)+2)&amp;" */","  ")&amp;
IF(AND(INDEX(artwork.xlsx!F:F,QUOTIENT(ROW(A2312)-1,3)+2)&lt;&gt;""),"/* "&amp;INDEX(artwork.xlsx!F:F,QUOTIENT(ROW(A2312)-1,3)+2)&amp;" */","  ")&amp;IF(AND(ISERROR(MATCH("},",B2317:B$5003,0)), ISERROR(MATCH("    ];",$A$5:A2316,0))),"];","")</f>
        <v xml:space="preserve">  /* t */</v>
      </c>
      <c r="B2317" t="str">
        <f t="shared" si="72"/>
        <v/>
      </c>
      <c r="C2317" s="18" t="str">
        <f>IF(AND(MOD(ROW(A2312)-1,3)=0, INDEX(artwork.xlsx!J:J,QUOTIENT(ROW(A2312)-1,3)+2)&lt;&gt;""),
     artwork.xlsx!$H$1&amp;": """ &amp;SUBSTITUTE(INDEX(artwork.xlsx!H:H,QUOTIENT(ROW(A2312)-1,3)+2)," ","") &amp;""",  " &amp;
     artwork.xlsx!$J$1&amp; ": """ &amp; INDEX(artwork.xlsx!J:J,QUOTIENT(ROW(A2312)-1,3)+2) &amp;""",  " &amp;
     artwork.xlsx!$L$1&amp; ": """ &amp; SUBSTITUTE(IF(LEFT(INDEX(artwork.xlsx!L:L,QUOTIENT(ROW(A2312)-1,3)+2),4)="http","",artwork.xlsx!$M$1) &amp; INDEX(artwork.xlsx!L:L,QUOTIENT(ROW(A2312)-1,3)+2),artwork.xlsx!$N$1,"") &amp; """,",
 IF(AND(MOD(ROW(A2312)-1,3)=1,INDEX(artwork.xlsx!J:J,QUOTIENT(ROW(A2312)-1,3)+2)&lt;&gt;""),
SUBSTITUTE(    artwork.xlsx!$K$1&amp;": '\\n" &amp;
SUBSTITUTE(SUBSTITUTE(SUBSTITUTE(SUBSTITUTE(SUBSTITUTE(INDEX(artwork.xlsx!K:K,QUOTIENT(ROW(A2312)-1,3)+2),"'","\'"),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IF(MOD(ROW(A2312)-1,3)=2,"","")))</f>
        <v>text_html: '\
'</v>
      </c>
    </row>
    <row r="2318" spans="1:3" x14ac:dyDescent="0.25">
      <c r="A2318" t="str">
        <f>IF(AND(MOD(ROW(A2313)-1,3)=0,INDEX(artwork.xlsx!G:G,QUOTIENT(ROW(A2313)-1,3)+2)&lt;&gt;""),"/* "&amp;INDEX(artwork.xlsx!G:G,QUOTIENT(ROW(A2313)-1,3)+2)&amp;" */","  ")&amp;
IF(AND(INDEX(artwork.xlsx!F:F,QUOTIENT(ROW(A2313)-1,3)+2)&lt;&gt;""),"/* "&amp;INDEX(artwork.xlsx!F:F,QUOTIENT(ROW(A2313)-1,3)+2)&amp;" */","  ")&amp;IF(AND(ISERROR(MATCH("},",B2318:B$5003,0)), ISERROR(MATCH("    ];",$A$5:A2314,0))),"];","")</f>
        <v xml:space="preserve">  /* t */</v>
      </c>
      <c r="B2318" t="str">
        <f t="shared" si="72"/>
        <v>},</v>
      </c>
      <c r="C2318" s="18" t="str">
        <f>IF(AND(MOD(ROW(A2313)-1,3)=0, INDEX(artwork.xlsx!J:J,QUOTIENT(ROW(A2313)-1,3)+2)&lt;&gt;""),
     artwork.xlsx!$H$1&amp;": """ &amp;SUBSTITUTE(INDEX(artwork.xlsx!H:H,QUOTIENT(ROW(A2313)-1,3)+2)," ","") &amp;""",  " &amp;
     artwork.xlsx!$J$1&amp; ": """ &amp; INDEX(artwork.xlsx!J:J,QUOTIENT(ROW(A2313)-1,3)+2) &amp;""",  " &amp;
     artwork.xlsx!$L$1&amp; ": """ &amp; SUBSTITUTE(IF(LEFT(INDEX(artwork.xlsx!L:L,QUOTIENT(ROW(A2313)-1,3)+2),4)="http","",artwork.xlsx!$M$1) &amp; INDEX(artwork.xlsx!L:L,QUOTIENT(ROW(A2313)-1,3)+2),artwork.xlsx!$N$1,"") &amp; """,",
 IF(AND(MOD(ROW(A2313)-1,3)=1,INDEX(artwork.xlsx!J:J,QUOTIENT(ROW(A2313)-1,3)+2)&lt;&gt;""),
SUBSTITUTE(    artwork.xlsx!$K$1&amp;": '\\n" &amp;
SUBSTITUTE(SUBSTITUTE(SUBSTITUTE(SUBSTITUTE(SUBSTITUTE(INDEX(artwork.xlsx!K:K,QUOTIENT(ROW(A2313)-1,3)+2),"'","\'"),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IF(MOD(ROW(A2313)-1,3)=2,"","")))</f>
        <v/>
      </c>
    </row>
    <row r="2319" spans="1:3" x14ac:dyDescent="0.25">
      <c r="A2319" t="str">
        <f>IF(AND(MOD(ROW(A2314)-1,3)=0,INDEX(artwork.xlsx!G:G,QUOTIENT(ROW(A2314)-1,3)+2)&lt;&gt;""),"/* "&amp;INDEX(artwork.xlsx!G:G,QUOTIENT(ROW(A2314)-1,3)+2)&amp;" */","  ")&amp;
IF(AND(INDEX(artwork.xlsx!F:F,QUOTIENT(ROW(A2314)-1,3)+2)&lt;&gt;""),"/* "&amp;INDEX(artwork.xlsx!F:F,QUOTIENT(ROW(A2314)-1,3)+2)&amp;" */","  ")&amp;IF(AND(ISERROR(MATCH("},",B2319:B$5003,0)), ISERROR(MATCH("    ];",$A$5:A2315,0))),"];","")</f>
        <v xml:space="preserve">  /* t */</v>
      </c>
      <c r="B2319" t="str">
        <f t="shared" ref="B2319:B2382" si="73">IF(AND(C2318&lt;&gt;"",MOD(ROW(A2317)-1,3)=2),"},","")&amp;IF(AND(C2319&lt;&gt;"",MOD(ROW(A2314)-1,3)=0),"{","")</f>
        <v>{</v>
      </c>
      <c r="C2319" s="18" t="str">
        <f>IF(AND(MOD(ROW(A2314)-1,3)=0, INDEX(artwork.xlsx!J:J,QUOTIENT(ROW(A2314)-1,3)+2)&lt;&gt;""),
     artwork.xlsx!$H$1&amp;": """ &amp;SUBSTITUTE(INDEX(artwork.xlsx!H:H,QUOTIENT(ROW(A2314)-1,3)+2)," ","") &amp;""",  " &amp;
     artwork.xlsx!$J$1&amp; ": """ &amp; INDEX(artwork.xlsx!J:J,QUOTIENT(ROW(A2314)-1,3)+2) &amp;""",  " &amp;
     artwork.xlsx!$L$1&amp; ": """ &amp; SUBSTITUTE(IF(LEFT(INDEX(artwork.xlsx!L:L,QUOTIENT(ROW(A2314)-1,3)+2),4)="http","",artwork.xlsx!$M$1) &amp; INDEX(artwork.xlsx!L:L,QUOTIENT(ROW(A2314)-1,3)+2),artwork.xlsx!$N$1,"") &amp; """,",
 IF(AND(MOD(ROW(A2314)-1,3)=1,INDEX(artwork.xlsx!J:J,QUOTIENT(ROW(A2314)-1,3)+2)&lt;&gt;""),
SUBSTITUTE(    artwork.xlsx!$K$1&amp;": '\\n" &amp;
SUBSTITUTE(SUBSTITUTE(SUBSTITUTE(SUBSTITUTE(SUBSTITUTE(INDEX(artwork.xlsx!K:K,QUOTIENT(ROW(A2314)-1,3)+2),"'","\'"),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IF(MOD(ROW(A2314)-1,3)=2,"","")))</f>
        <v>id: "insignia",  frenchName: "Insigne",  artwork: "http://wiki.dominionstrategy.com/images/c/c2/InsigniaArt.jpg",</v>
      </c>
    </row>
    <row r="2320" spans="1:3" ht="30" x14ac:dyDescent="0.25">
      <c r="A2320" t="str">
        <f>IF(AND(MOD(ROW(A2315)-1,3)=0,INDEX(artwork.xlsx!G:G,QUOTIENT(ROW(A2315)-1,3)+2)&lt;&gt;""),"/* "&amp;INDEX(artwork.xlsx!G:G,QUOTIENT(ROW(A2315)-1,3)+2)&amp;" */","  ")&amp;
IF(AND(INDEX(artwork.xlsx!F:F,QUOTIENT(ROW(A2315)-1,3)+2)&lt;&gt;""),"/* "&amp;INDEX(artwork.xlsx!F:F,QUOTIENT(ROW(A2315)-1,3)+2)&amp;" */","  ")&amp;IF(AND(ISERROR(MATCH("},",B2320:B$5003,0)), ISERROR(MATCH("    ];",$A$5:A2319,0))),"];","")</f>
        <v xml:space="preserve">  /* t */</v>
      </c>
      <c r="B2320" t="str">
        <f t="shared" si="73"/>
        <v/>
      </c>
      <c r="C2320" s="18" t="str">
        <f>IF(AND(MOD(ROW(A2315)-1,3)=0, INDEX(artwork.xlsx!J:J,QUOTIENT(ROW(A2315)-1,3)+2)&lt;&gt;""),
     artwork.xlsx!$H$1&amp;": """ &amp;SUBSTITUTE(INDEX(artwork.xlsx!H:H,QUOTIENT(ROW(A2315)-1,3)+2)," ","") &amp;""",  " &amp;
     artwork.xlsx!$J$1&amp; ": """ &amp; INDEX(artwork.xlsx!J:J,QUOTIENT(ROW(A2315)-1,3)+2) &amp;""",  " &amp;
     artwork.xlsx!$L$1&amp; ": """ &amp; SUBSTITUTE(IF(LEFT(INDEX(artwork.xlsx!L:L,QUOTIENT(ROW(A2315)-1,3)+2),4)="http","",artwork.xlsx!$M$1) &amp; INDEX(artwork.xlsx!L:L,QUOTIENT(ROW(A2315)-1,3)+2),artwork.xlsx!$N$1,"") &amp; """,",
 IF(AND(MOD(ROW(A2315)-1,3)=1,INDEX(artwork.xlsx!J:J,QUOTIENT(ROW(A2315)-1,3)+2)&lt;&gt;""),
SUBSTITUTE(    artwork.xlsx!$K$1&amp;": '\\n" &amp;
SUBSTITUTE(SUBSTITUTE(SUBSTITUTE(SUBSTITUTE(SUBSTITUTE(INDEX(artwork.xlsx!K:K,QUOTIENT(ROW(A2315)-1,3)+2),"'","\'"),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IF(MOD(ROW(A2315)-1,3)=2,"","")))</f>
        <v>text_html: '\
'</v>
      </c>
    </row>
    <row r="2321" spans="1:3" x14ac:dyDescent="0.25">
      <c r="A2321" t="str">
        <f>IF(AND(MOD(ROW(A2316)-1,3)=0,INDEX(artwork.xlsx!G:G,QUOTIENT(ROW(A2316)-1,3)+2)&lt;&gt;""),"/* "&amp;INDEX(artwork.xlsx!G:G,QUOTIENT(ROW(A2316)-1,3)+2)&amp;" */","  ")&amp;
IF(AND(INDEX(artwork.xlsx!F:F,QUOTIENT(ROW(A2316)-1,3)+2)&lt;&gt;""),"/* "&amp;INDEX(artwork.xlsx!F:F,QUOTIENT(ROW(A2316)-1,3)+2)&amp;" */","  ")&amp;IF(AND(ISERROR(MATCH("},",B2321:B$5003,0)), ISERROR(MATCH("    ];",$A$5:A2317,0))),"];","")</f>
        <v xml:space="preserve">  /* t */</v>
      </c>
      <c r="B2321" t="str">
        <f t="shared" si="73"/>
        <v>},</v>
      </c>
      <c r="C2321" s="18" t="str">
        <f>IF(AND(MOD(ROW(A2316)-1,3)=0, INDEX(artwork.xlsx!J:J,QUOTIENT(ROW(A2316)-1,3)+2)&lt;&gt;""),
     artwork.xlsx!$H$1&amp;": """ &amp;SUBSTITUTE(INDEX(artwork.xlsx!H:H,QUOTIENT(ROW(A2316)-1,3)+2)," ","") &amp;""",  " &amp;
     artwork.xlsx!$J$1&amp; ": """ &amp; INDEX(artwork.xlsx!J:J,QUOTIENT(ROW(A2316)-1,3)+2) &amp;""",  " &amp;
     artwork.xlsx!$L$1&amp; ": """ &amp; SUBSTITUTE(IF(LEFT(INDEX(artwork.xlsx!L:L,QUOTIENT(ROW(A2316)-1,3)+2),4)="http","",artwork.xlsx!$M$1) &amp; INDEX(artwork.xlsx!L:L,QUOTIENT(ROW(A2316)-1,3)+2),artwork.xlsx!$N$1,"") &amp; """,",
 IF(AND(MOD(ROW(A2316)-1,3)=1,INDEX(artwork.xlsx!J:J,QUOTIENT(ROW(A2316)-1,3)+2)&lt;&gt;""),
SUBSTITUTE(    artwork.xlsx!$K$1&amp;": '\\n" &amp;
SUBSTITUTE(SUBSTITUTE(SUBSTITUTE(SUBSTITUTE(SUBSTITUTE(INDEX(artwork.xlsx!K:K,QUOTIENT(ROW(A2316)-1,3)+2),"'","\'"),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IF(MOD(ROW(A2316)-1,3)=2,"","")))</f>
        <v/>
      </c>
    </row>
    <row r="2322" spans="1:3" x14ac:dyDescent="0.25">
      <c r="A2322" t="str">
        <f>IF(AND(MOD(ROW(A2317)-1,3)=0,INDEX(artwork.xlsx!G:G,QUOTIENT(ROW(A2317)-1,3)+2)&lt;&gt;""),"/* "&amp;INDEX(artwork.xlsx!G:G,QUOTIENT(ROW(A2317)-1,3)+2)&amp;" */","  ")&amp;
IF(AND(INDEX(artwork.xlsx!F:F,QUOTIENT(ROW(A2317)-1,3)+2)&lt;&gt;""),"/* "&amp;INDEX(artwork.xlsx!F:F,QUOTIENT(ROW(A2317)-1,3)+2)&amp;" */","  ")&amp;IF(AND(ISERROR(MATCH("},",B2322:B$5003,0)), ISERROR(MATCH("    ];",$A$5:A2318,0))),"];","")</f>
        <v xml:space="preserve">  /* t */</v>
      </c>
      <c r="B2322" t="str">
        <f t="shared" si="73"/>
        <v>{</v>
      </c>
      <c r="C2322" s="18" t="str">
        <f>IF(AND(MOD(ROW(A2317)-1,3)=0, INDEX(artwork.xlsx!J:J,QUOTIENT(ROW(A2317)-1,3)+2)&lt;&gt;""),
     artwork.xlsx!$H$1&amp;": """ &amp;SUBSTITUTE(INDEX(artwork.xlsx!H:H,QUOTIENT(ROW(A2317)-1,3)+2)," ","") &amp;""",  " &amp;
     artwork.xlsx!$J$1&amp; ": """ &amp; INDEX(artwork.xlsx!J:J,QUOTIENT(ROW(A2317)-1,3)+2) &amp;""",  " &amp;
     artwork.xlsx!$L$1&amp; ": """ &amp; SUBSTITUTE(IF(LEFT(INDEX(artwork.xlsx!L:L,QUOTIENT(ROW(A2317)-1,3)+2),4)="http","",artwork.xlsx!$M$1) &amp; INDEX(artwork.xlsx!L:L,QUOTIENT(ROW(A2317)-1,3)+2),artwork.xlsx!$N$1,"") &amp; """,",
 IF(AND(MOD(ROW(A2317)-1,3)=1,INDEX(artwork.xlsx!J:J,QUOTIENT(ROW(A2317)-1,3)+2)&lt;&gt;""),
SUBSTITUTE(    artwork.xlsx!$K$1&amp;": '\\n" &amp;
SUBSTITUTE(SUBSTITUTE(SUBSTITUTE(SUBSTITUTE(SUBSTITUTE(INDEX(artwork.xlsx!K:K,QUOTIENT(ROW(A2317)-1,3)+2),"'","\'"),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IF(MOD(ROW(A2317)-1,3)=2,"","")))</f>
        <v>id: "jewels",  frenchName: "Bijoux",  artwork: "http://wiki.dominionstrategy.com/images/b/bf/JewelsArt.jpg",</v>
      </c>
    </row>
    <row r="2323" spans="1:3" ht="30" x14ac:dyDescent="0.25">
      <c r="A2323" t="str">
        <f>IF(AND(MOD(ROW(A2318)-1,3)=0,INDEX(artwork.xlsx!G:G,QUOTIENT(ROW(A2318)-1,3)+2)&lt;&gt;""),"/* "&amp;INDEX(artwork.xlsx!G:G,QUOTIENT(ROW(A2318)-1,3)+2)&amp;" */","  ")&amp;
IF(AND(INDEX(artwork.xlsx!F:F,QUOTIENT(ROW(A2318)-1,3)+2)&lt;&gt;""),"/* "&amp;INDEX(artwork.xlsx!F:F,QUOTIENT(ROW(A2318)-1,3)+2)&amp;" */","  ")&amp;IF(AND(ISERROR(MATCH("},",B2323:B$5003,0)), ISERROR(MATCH("    ];",$A$5:A2322,0))),"];","")</f>
        <v xml:space="preserve">  /* t */</v>
      </c>
      <c r="B2323" t="str">
        <f t="shared" si="73"/>
        <v/>
      </c>
      <c r="C2323" s="18" t="str">
        <f>IF(AND(MOD(ROW(A2318)-1,3)=0, INDEX(artwork.xlsx!J:J,QUOTIENT(ROW(A2318)-1,3)+2)&lt;&gt;""),
     artwork.xlsx!$H$1&amp;": """ &amp;SUBSTITUTE(INDEX(artwork.xlsx!H:H,QUOTIENT(ROW(A2318)-1,3)+2)," ","") &amp;""",  " &amp;
     artwork.xlsx!$J$1&amp; ": """ &amp; INDEX(artwork.xlsx!J:J,QUOTIENT(ROW(A2318)-1,3)+2) &amp;""",  " &amp;
     artwork.xlsx!$L$1&amp; ": """ &amp; SUBSTITUTE(IF(LEFT(INDEX(artwork.xlsx!L:L,QUOTIENT(ROW(A2318)-1,3)+2),4)="http","",artwork.xlsx!$M$1) &amp; INDEX(artwork.xlsx!L:L,QUOTIENT(ROW(A2318)-1,3)+2),artwork.xlsx!$N$1,"") &amp; """,",
 IF(AND(MOD(ROW(A2318)-1,3)=1,INDEX(artwork.xlsx!J:J,QUOTIENT(ROW(A2318)-1,3)+2)&lt;&gt;""),
SUBSTITUTE(    artwork.xlsx!$K$1&amp;": '\\n" &amp;
SUBSTITUTE(SUBSTITUTE(SUBSTITUTE(SUBSTITUTE(SUBSTITUTE(INDEX(artwork.xlsx!K:K,QUOTIENT(ROW(A2318)-1,3)+2),"'","\'"),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IF(MOD(ROW(A2318)-1,3)=2,"","")))</f>
        <v>text_html: '\
'</v>
      </c>
    </row>
    <row r="2324" spans="1:3" x14ac:dyDescent="0.25">
      <c r="A2324" t="str">
        <f>IF(AND(MOD(ROW(A2319)-1,3)=0,INDEX(artwork.xlsx!G:G,QUOTIENT(ROW(A2319)-1,3)+2)&lt;&gt;""),"/* "&amp;INDEX(artwork.xlsx!G:G,QUOTIENT(ROW(A2319)-1,3)+2)&amp;" */","  ")&amp;
IF(AND(INDEX(artwork.xlsx!F:F,QUOTIENT(ROW(A2319)-1,3)+2)&lt;&gt;""),"/* "&amp;INDEX(artwork.xlsx!F:F,QUOTIENT(ROW(A2319)-1,3)+2)&amp;" */","  ")&amp;IF(AND(ISERROR(MATCH("},",B2324:B$5003,0)), ISERROR(MATCH("    ];",$A$5:A2320,0))),"];","")</f>
        <v xml:space="preserve">  /* t */</v>
      </c>
      <c r="B2324" t="str">
        <f t="shared" si="73"/>
        <v>},</v>
      </c>
      <c r="C2324" s="18" t="str">
        <f>IF(AND(MOD(ROW(A2319)-1,3)=0, INDEX(artwork.xlsx!J:J,QUOTIENT(ROW(A2319)-1,3)+2)&lt;&gt;""),
     artwork.xlsx!$H$1&amp;": """ &amp;SUBSTITUTE(INDEX(artwork.xlsx!H:H,QUOTIENT(ROW(A2319)-1,3)+2)," ","") &amp;""",  " &amp;
     artwork.xlsx!$J$1&amp; ": """ &amp; INDEX(artwork.xlsx!J:J,QUOTIENT(ROW(A2319)-1,3)+2) &amp;""",  " &amp;
     artwork.xlsx!$L$1&amp; ": """ &amp; SUBSTITUTE(IF(LEFT(INDEX(artwork.xlsx!L:L,QUOTIENT(ROW(A2319)-1,3)+2),4)="http","",artwork.xlsx!$M$1) &amp; INDEX(artwork.xlsx!L:L,QUOTIENT(ROW(A2319)-1,3)+2),artwork.xlsx!$N$1,"") &amp; """,",
 IF(AND(MOD(ROW(A2319)-1,3)=1,INDEX(artwork.xlsx!J:J,QUOTIENT(ROW(A2319)-1,3)+2)&lt;&gt;""),
SUBSTITUTE(    artwork.xlsx!$K$1&amp;": '\\n" &amp;
SUBSTITUTE(SUBSTITUTE(SUBSTITUTE(SUBSTITUTE(SUBSTITUTE(INDEX(artwork.xlsx!K:K,QUOTIENT(ROW(A2319)-1,3)+2),"'","\'"),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IF(MOD(ROW(A2319)-1,3)=2,"","")))</f>
        <v/>
      </c>
    </row>
    <row r="2325" spans="1:3" x14ac:dyDescent="0.25">
      <c r="A2325" t="str">
        <f>IF(AND(MOD(ROW(A2320)-1,3)=0,INDEX(artwork.xlsx!G:G,QUOTIENT(ROW(A2320)-1,3)+2)&lt;&gt;""),"/* "&amp;INDEX(artwork.xlsx!G:G,QUOTIENT(ROW(A2320)-1,3)+2)&amp;" */","  ")&amp;
IF(AND(INDEX(artwork.xlsx!F:F,QUOTIENT(ROW(A2320)-1,3)+2)&lt;&gt;""),"/* "&amp;INDEX(artwork.xlsx!F:F,QUOTIENT(ROW(A2320)-1,3)+2)&amp;" */","  ")&amp;IF(AND(ISERROR(MATCH("},",B2325:B$5003,0)), ISERROR(MATCH("    ];",$A$5:A2321,0))),"];","")</f>
        <v xml:space="preserve">  /* t */</v>
      </c>
      <c r="B2325" t="str">
        <f t="shared" si="73"/>
        <v>{</v>
      </c>
      <c r="C2325" s="18" t="str">
        <f>IF(AND(MOD(ROW(A2320)-1,3)=0, INDEX(artwork.xlsx!J:J,QUOTIENT(ROW(A2320)-1,3)+2)&lt;&gt;""),
     artwork.xlsx!$H$1&amp;": """ &amp;SUBSTITUTE(INDEX(artwork.xlsx!H:H,QUOTIENT(ROW(A2320)-1,3)+2)," ","") &amp;""",  " &amp;
     artwork.xlsx!$J$1&amp; ": """ &amp; INDEX(artwork.xlsx!J:J,QUOTIENT(ROW(A2320)-1,3)+2) &amp;""",  " &amp;
     artwork.xlsx!$L$1&amp; ": """ &amp; SUBSTITUTE(IF(LEFT(INDEX(artwork.xlsx!L:L,QUOTIENT(ROW(A2320)-1,3)+2),4)="http","",artwork.xlsx!$M$1) &amp; INDEX(artwork.xlsx!L:L,QUOTIENT(ROW(A2320)-1,3)+2),artwork.xlsx!$N$1,"") &amp; """,",
 IF(AND(MOD(ROW(A2320)-1,3)=1,INDEX(artwork.xlsx!J:J,QUOTIENT(ROW(A2320)-1,3)+2)&lt;&gt;""),
SUBSTITUTE(    artwork.xlsx!$K$1&amp;": '\\n" &amp;
SUBSTITUTE(SUBSTITUTE(SUBSTITUTE(SUBSTITUTE(SUBSTITUTE(INDEX(artwork.xlsx!K:K,QUOTIENT(ROW(A2320)-1,3)+2),"'","\'"),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IF(MOD(ROW(A2320)-1,3)=2,"","")))</f>
        <v>id: "orb",  frenchName: "Orbe",  artwork: "http://wiki.dominionstrategy.com/images/e/eb/OrbArt.jpg",</v>
      </c>
    </row>
    <row r="2326" spans="1:3" ht="30" x14ac:dyDescent="0.25">
      <c r="A2326" t="str">
        <f>IF(AND(MOD(ROW(A2321)-1,3)=0,INDEX(artwork.xlsx!G:G,QUOTIENT(ROW(A2321)-1,3)+2)&lt;&gt;""),"/* "&amp;INDEX(artwork.xlsx!G:G,QUOTIENT(ROW(A2321)-1,3)+2)&amp;" */","  ")&amp;
IF(AND(INDEX(artwork.xlsx!F:F,QUOTIENT(ROW(A2321)-1,3)+2)&lt;&gt;""),"/* "&amp;INDEX(artwork.xlsx!F:F,QUOTIENT(ROW(A2321)-1,3)+2)&amp;" */","  ")&amp;IF(AND(ISERROR(MATCH("},",B2326:B$5003,0)), ISERROR(MATCH("    ];",$A$5:A2325,0))),"];","")</f>
        <v xml:space="preserve">  /* t */</v>
      </c>
      <c r="B2326" t="str">
        <f t="shared" si="73"/>
        <v/>
      </c>
      <c r="C2326" s="18" t="str">
        <f>IF(AND(MOD(ROW(A2321)-1,3)=0, INDEX(artwork.xlsx!J:J,QUOTIENT(ROW(A2321)-1,3)+2)&lt;&gt;""),
     artwork.xlsx!$H$1&amp;": """ &amp;SUBSTITUTE(INDEX(artwork.xlsx!H:H,QUOTIENT(ROW(A2321)-1,3)+2)," ","") &amp;""",  " &amp;
     artwork.xlsx!$J$1&amp; ": """ &amp; INDEX(artwork.xlsx!J:J,QUOTIENT(ROW(A2321)-1,3)+2) &amp;""",  " &amp;
     artwork.xlsx!$L$1&amp; ": """ &amp; SUBSTITUTE(IF(LEFT(INDEX(artwork.xlsx!L:L,QUOTIENT(ROW(A2321)-1,3)+2),4)="http","",artwork.xlsx!$M$1) &amp; INDEX(artwork.xlsx!L:L,QUOTIENT(ROW(A2321)-1,3)+2),artwork.xlsx!$N$1,"") &amp; """,",
 IF(AND(MOD(ROW(A2321)-1,3)=1,INDEX(artwork.xlsx!J:J,QUOTIENT(ROW(A2321)-1,3)+2)&lt;&gt;""),
SUBSTITUTE(    artwork.xlsx!$K$1&amp;": '\\n" &amp;
SUBSTITUTE(SUBSTITUTE(SUBSTITUTE(SUBSTITUTE(SUBSTITUTE(INDEX(artwork.xlsx!K:K,QUOTIENT(ROW(A2321)-1,3)+2),"'","\'"),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IF(MOD(ROW(A2321)-1,3)=2,"","")))</f>
        <v>text_html: '\
'</v>
      </c>
    </row>
    <row r="2327" spans="1:3" x14ac:dyDescent="0.25">
      <c r="A2327" t="str">
        <f>IF(AND(MOD(ROW(A2322)-1,3)=0,INDEX(artwork.xlsx!G:G,QUOTIENT(ROW(A2322)-1,3)+2)&lt;&gt;""),"/* "&amp;INDEX(artwork.xlsx!G:G,QUOTIENT(ROW(A2322)-1,3)+2)&amp;" */","  ")&amp;
IF(AND(INDEX(artwork.xlsx!F:F,QUOTIENT(ROW(A2322)-1,3)+2)&lt;&gt;""),"/* "&amp;INDEX(artwork.xlsx!F:F,QUOTIENT(ROW(A2322)-1,3)+2)&amp;" */","  ")&amp;IF(AND(ISERROR(MATCH("},",B2327:B$5003,0)), ISERROR(MATCH("    ];",$A$5:A2323,0))),"];","")</f>
        <v xml:space="preserve">  /* t */</v>
      </c>
      <c r="B2327" t="str">
        <f t="shared" si="73"/>
        <v>},</v>
      </c>
      <c r="C2327" s="18" t="str">
        <f>IF(AND(MOD(ROW(A2322)-1,3)=0, INDEX(artwork.xlsx!J:J,QUOTIENT(ROW(A2322)-1,3)+2)&lt;&gt;""),
     artwork.xlsx!$H$1&amp;": """ &amp;SUBSTITUTE(INDEX(artwork.xlsx!H:H,QUOTIENT(ROW(A2322)-1,3)+2)," ","") &amp;""",  " &amp;
     artwork.xlsx!$J$1&amp; ": """ &amp; INDEX(artwork.xlsx!J:J,QUOTIENT(ROW(A2322)-1,3)+2) &amp;""",  " &amp;
     artwork.xlsx!$L$1&amp; ": """ &amp; SUBSTITUTE(IF(LEFT(INDEX(artwork.xlsx!L:L,QUOTIENT(ROW(A2322)-1,3)+2),4)="http","",artwork.xlsx!$M$1) &amp; INDEX(artwork.xlsx!L:L,QUOTIENT(ROW(A2322)-1,3)+2),artwork.xlsx!$N$1,"") &amp; """,",
 IF(AND(MOD(ROW(A2322)-1,3)=1,INDEX(artwork.xlsx!J:J,QUOTIENT(ROW(A2322)-1,3)+2)&lt;&gt;""),
SUBSTITUTE(    artwork.xlsx!$K$1&amp;": '\\n" &amp;
SUBSTITUTE(SUBSTITUTE(SUBSTITUTE(SUBSTITUTE(SUBSTITUTE(INDEX(artwork.xlsx!K:K,QUOTIENT(ROW(A2322)-1,3)+2),"'","\'"),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IF(MOD(ROW(A2322)-1,3)=2,"","")))</f>
        <v/>
      </c>
    </row>
    <row r="2328" spans="1:3" x14ac:dyDescent="0.25">
      <c r="A2328" t="str">
        <f>IF(AND(MOD(ROW(A2323)-1,3)=0,INDEX(artwork.xlsx!G:G,QUOTIENT(ROW(A2323)-1,3)+2)&lt;&gt;""),"/* "&amp;INDEX(artwork.xlsx!G:G,QUOTIENT(ROW(A2323)-1,3)+2)&amp;" */","  ")&amp;
IF(AND(INDEX(artwork.xlsx!F:F,QUOTIENT(ROW(A2323)-1,3)+2)&lt;&gt;""),"/* "&amp;INDEX(artwork.xlsx!F:F,QUOTIENT(ROW(A2323)-1,3)+2)&amp;" */","  ")&amp;IF(AND(ISERROR(MATCH("},",B2328:B$5003,0)), ISERROR(MATCH("    ];",$A$5:A2324,0))),"];","")</f>
        <v xml:space="preserve">  /* t */</v>
      </c>
      <c r="B2328" t="str">
        <f t="shared" si="73"/>
        <v>{</v>
      </c>
      <c r="C2328" s="18" t="str">
        <f>IF(AND(MOD(ROW(A2323)-1,3)=0, INDEX(artwork.xlsx!J:J,QUOTIENT(ROW(A2323)-1,3)+2)&lt;&gt;""),
     artwork.xlsx!$H$1&amp;": """ &amp;SUBSTITUTE(INDEX(artwork.xlsx!H:H,QUOTIENT(ROW(A2323)-1,3)+2)," ","") &amp;""",  " &amp;
     artwork.xlsx!$J$1&amp; ": """ &amp; INDEX(artwork.xlsx!J:J,QUOTIENT(ROW(A2323)-1,3)+2) &amp;""",  " &amp;
     artwork.xlsx!$L$1&amp; ": """ &amp; SUBSTITUTE(IF(LEFT(INDEX(artwork.xlsx!L:L,QUOTIENT(ROW(A2323)-1,3)+2),4)="http","",artwork.xlsx!$M$1) &amp; INDEX(artwork.xlsx!L:L,QUOTIENT(ROW(A2323)-1,3)+2),artwork.xlsx!$N$1,"") &amp; """,",
 IF(AND(MOD(ROW(A2323)-1,3)=1,INDEX(artwork.xlsx!J:J,QUOTIENT(ROW(A2323)-1,3)+2)&lt;&gt;""),
SUBSTITUTE(    artwork.xlsx!$K$1&amp;": '\\n" &amp;
SUBSTITUTE(SUBSTITUTE(SUBSTITUTE(SUBSTITUTE(SUBSTITUTE(INDEX(artwork.xlsx!K:K,QUOTIENT(ROW(A2323)-1,3)+2),"'","\'"),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IF(MOD(ROW(A2323)-1,3)=2,"","")))</f>
        <v>id: "prizegoat",  frenchName: "Chèvre de race",  artwork: "http://wiki.dominionstrategy.com/images/3/3e/Prize_GoatArt.jpg",</v>
      </c>
    </row>
    <row r="2329" spans="1:3" ht="30" x14ac:dyDescent="0.25">
      <c r="A2329" t="str">
        <f>IF(AND(MOD(ROW(A2324)-1,3)=0,INDEX(artwork.xlsx!G:G,QUOTIENT(ROW(A2324)-1,3)+2)&lt;&gt;""),"/* "&amp;INDEX(artwork.xlsx!G:G,QUOTIENT(ROW(A2324)-1,3)+2)&amp;" */","  ")&amp;
IF(AND(INDEX(artwork.xlsx!F:F,QUOTIENT(ROW(A2324)-1,3)+2)&lt;&gt;""),"/* "&amp;INDEX(artwork.xlsx!F:F,QUOTIENT(ROW(A2324)-1,3)+2)&amp;" */","  ")&amp;IF(AND(ISERROR(MATCH("},",B2329:B$5003,0)), ISERROR(MATCH("    ];",$A$5:A2328,0))),"];","")</f>
        <v xml:space="preserve">  /* t */</v>
      </c>
      <c r="B2329" t="str">
        <f t="shared" si="73"/>
        <v/>
      </c>
      <c r="C2329" s="18" t="str">
        <f>IF(AND(MOD(ROW(A2324)-1,3)=0, INDEX(artwork.xlsx!J:J,QUOTIENT(ROW(A2324)-1,3)+2)&lt;&gt;""),
     artwork.xlsx!$H$1&amp;": """ &amp;SUBSTITUTE(INDEX(artwork.xlsx!H:H,QUOTIENT(ROW(A2324)-1,3)+2)," ","") &amp;""",  " &amp;
     artwork.xlsx!$J$1&amp; ": """ &amp; INDEX(artwork.xlsx!J:J,QUOTIENT(ROW(A2324)-1,3)+2) &amp;""",  " &amp;
     artwork.xlsx!$L$1&amp; ": """ &amp; SUBSTITUTE(IF(LEFT(INDEX(artwork.xlsx!L:L,QUOTIENT(ROW(A2324)-1,3)+2),4)="http","",artwork.xlsx!$M$1) &amp; INDEX(artwork.xlsx!L:L,QUOTIENT(ROW(A2324)-1,3)+2),artwork.xlsx!$N$1,"") &amp; """,",
 IF(AND(MOD(ROW(A2324)-1,3)=1,INDEX(artwork.xlsx!J:J,QUOTIENT(ROW(A2324)-1,3)+2)&lt;&gt;""),
SUBSTITUTE(    artwork.xlsx!$K$1&amp;": '\\n" &amp;
SUBSTITUTE(SUBSTITUTE(SUBSTITUTE(SUBSTITUTE(SUBSTITUTE(INDEX(artwork.xlsx!K:K,QUOTIENT(ROW(A2324)-1,3)+2),"'","\'"),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IF(MOD(ROW(A2324)-1,3)=2,"","")))</f>
        <v>text_html: '\
'</v>
      </c>
    </row>
    <row r="2330" spans="1:3" x14ac:dyDescent="0.25">
      <c r="A2330" t="str">
        <f>IF(AND(MOD(ROW(A2325)-1,3)=0,INDEX(artwork.xlsx!G:G,QUOTIENT(ROW(A2325)-1,3)+2)&lt;&gt;""),"/* "&amp;INDEX(artwork.xlsx!G:G,QUOTIENT(ROW(A2325)-1,3)+2)&amp;" */","  ")&amp;
IF(AND(INDEX(artwork.xlsx!F:F,QUOTIENT(ROW(A2325)-1,3)+2)&lt;&gt;""),"/* "&amp;INDEX(artwork.xlsx!F:F,QUOTIENT(ROW(A2325)-1,3)+2)&amp;" */","  ")&amp;IF(AND(ISERROR(MATCH("},",B2330:B$5003,0)), ISERROR(MATCH("    ];",$A$5:A2326,0))),"];","")</f>
        <v xml:space="preserve">  /* t */</v>
      </c>
      <c r="B2330" t="str">
        <f t="shared" si="73"/>
        <v>},</v>
      </c>
      <c r="C2330" s="18" t="str">
        <f>IF(AND(MOD(ROW(A2325)-1,3)=0, INDEX(artwork.xlsx!J:J,QUOTIENT(ROW(A2325)-1,3)+2)&lt;&gt;""),
     artwork.xlsx!$H$1&amp;": """ &amp;SUBSTITUTE(INDEX(artwork.xlsx!H:H,QUOTIENT(ROW(A2325)-1,3)+2)," ","") &amp;""",  " &amp;
     artwork.xlsx!$J$1&amp; ": """ &amp; INDEX(artwork.xlsx!J:J,QUOTIENT(ROW(A2325)-1,3)+2) &amp;""",  " &amp;
     artwork.xlsx!$L$1&amp; ": """ &amp; SUBSTITUTE(IF(LEFT(INDEX(artwork.xlsx!L:L,QUOTIENT(ROW(A2325)-1,3)+2),4)="http","",artwork.xlsx!$M$1) &amp; INDEX(artwork.xlsx!L:L,QUOTIENT(ROW(A2325)-1,3)+2),artwork.xlsx!$N$1,"") &amp; """,",
 IF(AND(MOD(ROW(A2325)-1,3)=1,INDEX(artwork.xlsx!J:J,QUOTIENT(ROW(A2325)-1,3)+2)&lt;&gt;""),
SUBSTITUTE(    artwork.xlsx!$K$1&amp;": '\\n" &amp;
SUBSTITUTE(SUBSTITUTE(SUBSTITUTE(SUBSTITUTE(SUBSTITUTE(INDEX(artwork.xlsx!K:K,QUOTIENT(ROW(A2325)-1,3)+2),"'","\'"),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IF(MOD(ROW(A2325)-1,3)=2,"","")))</f>
        <v/>
      </c>
    </row>
    <row r="2331" spans="1:3" x14ac:dyDescent="0.25">
      <c r="A2331" t="str">
        <f>IF(AND(MOD(ROW(A2326)-1,3)=0,INDEX(artwork.xlsx!G:G,QUOTIENT(ROW(A2326)-1,3)+2)&lt;&gt;""),"/* "&amp;INDEX(artwork.xlsx!G:G,QUOTIENT(ROW(A2326)-1,3)+2)&amp;" */","  ")&amp;
IF(AND(INDEX(artwork.xlsx!F:F,QUOTIENT(ROW(A2326)-1,3)+2)&lt;&gt;""),"/* "&amp;INDEX(artwork.xlsx!F:F,QUOTIENT(ROW(A2326)-1,3)+2)&amp;" */","  ")&amp;IF(AND(ISERROR(MATCH("},",B2331:B$5003,0)), ISERROR(MATCH("    ];",$A$5:A2327,0))),"];","")</f>
        <v xml:space="preserve">  /* t */</v>
      </c>
      <c r="B2331" t="str">
        <f t="shared" si="73"/>
        <v>{</v>
      </c>
      <c r="C2331" s="18" t="str">
        <f>IF(AND(MOD(ROW(A2326)-1,3)=0, INDEX(artwork.xlsx!J:J,QUOTIENT(ROW(A2326)-1,3)+2)&lt;&gt;""),
     artwork.xlsx!$H$1&amp;": """ &amp;SUBSTITUTE(INDEX(artwork.xlsx!H:H,QUOTIENT(ROW(A2326)-1,3)+2)," ","") &amp;""",  " &amp;
     artwork.xlsx!$J$1&amp; ": """ &amp; INDEX(artwork.xlsx!J:J,QUOTIENT(ROW(A2326)-1,3)+2) &amp;""",  " &amp;
     artwork.xlsx!$L$1&amp; ": """ &amp; SUBSTITUTE(IF(LEFT(INDEX(artwork.xlsx!L:L,QUOTIENT(ROW(A2326)-1,3)+2),4)="http","",artwork.xlsx!$M$1) &amp; INDEX(artwork.xlsx!L:L,QUOTIENT(ROW(A2326)-1,3)+2),artwork.xlsx!$N$1,"") &amp; """,",
 IF(AND(MOD(ROW(A2326)-1,3)=1,INDEX(artwork.xlsx!J:J,QUOTIENT(ROW(A2326)-1,3)+2)&lt;&gt;""),
SUBSTITUTE(    artwork.xlsx!$K$1&amp;": '\\n" &amp;
SUBSTITUTE(SUBSTITUTE(SUBSTITUTE(SUBSTITUTE(SUBSTITUTE(INDEX(artwork.xlsx!K:K,QUOTIENT(ROW(A2326)-1,3)+2),"'","\'"),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IF(MOD(ROW(A2326)-1,3)=2,"","")))</f>
        <v>id: "puzzlebox",  frenchName: "Boîte mystérieuse",  artwork: "http://wiki.dominionstrategy.com/images/f/f9/Puzzle_BoxArt.jpg",</v>
      </c>
    </row>
    <row r="2332" spans="1:3" ht="30" x14ac:dyDescent="0.25">
      <c r="A2332" t="str">
        <f>IF(AND(MOD(ROW(A2327)-1,3)=0,INDEX(artwork.xlsx!G:G,QUOTIENT(ROW(A2327)-1,3)+2)&lt;&gt;""),"/* "&amp;INDEX(artwork.xlsx!G:G,QUOTIENT(ROW(A2327)-1,3)+2)&amp;" */","  ")&amp;
IF(AND(INDEX(artwork.xlsx!F:F,QUOTIENT(ROW(A2327)-1,3)+2)&lt;&gt;""),"/* "&amp;INDEX(artwork.xlsx!F:F,QUOTIENT(ROW(A2327)-1,3)+2)&amp;" */","  ")&amp;IF(AND(ISERROR(MATCH("},",B2332:B$5003,0)), ISERROR(MATCH("    ];",$A$5:A2331,0))),"];","")</f>
        <v xml:space="preserve">  /* t */</v>
      </c>
      <c r="B2332" t="str">
        <f t="shared" si="73"/>
        <v/>
      </c>
      <c r="C2332" s="18" t="str">
        <f>IF(AND(MOD(ROW(A2327)-1,3)=0, INDEX(artwork.xlsx!J:J,QUOTIENT(ROW(A2327)-1,3)+2)&lt;&gt;""),
     artwork.xlsx!$H$1&amp;": """ &amp;SUBSTITUTE(INDEX(artwork.xlsx!H:H,QUOTIENT(ROW(A2327)-1,3)+2)," ","") &amp;""",  " &amp;
     artwork.xlsx!$J$1&amp; ": """ &amp; INDEX(artwork.xlsx!J:J,QUOTIENT(ROW(A2327)-1,3)+2) &amp;""",  " &amp;
     artwork.xlsx!$L$1&amp; ": """ &amp; SUBSTITUTE(IF(LEFT(INDEX(artwork.xlsx!L:L,QUOTIENT(ROW(A2327)-1,3)+2),4)="http","",artwork.xlsx!$M$1) &amp; INDEX(artwork.xlsx!L:L,QUOTIENT(ROW(A2327)-1,3)+2),artwork.xlsx!$N$1,"") &amp; """,",
 IF(AND(MOD(ROW(A2327)-1,3)=1,INDEX(artwork.xlsx!J:J,QUOTIENT(ROW(A2327)-1,3)+2)&lt;&gt;""),
SUBSTITUTE(    artwork.xlsx!$K$1&amp;": '\\n" &amp;
SUBSTITUTE(SUBSTITUTE(SUBSTITUTE(SUBSTITUTE(SUBSTITUTE(INDEX(artwork.xlsx!K:K,QUOTIENT(ROW(A2327)-1,3)+2),"'","\'"),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IF(MOD(ROW(A2327)-1,3)=2,"","")))</f>
        <v>text_html: '\
'</v>
      </c>
    </row>
    <row r="2333" spans="1:3" x14ac:dyDescent="0.25">
      <c r="A2333" t="str">
        <f>IF(AND(MOD(ROW(A2328)-1,3)=0,INDEX(artwork.xlsx!G:G,QUOTIENT(ROW(A2328)-1,3)+2)&lt;&gt;""),"/* "&amp;INDEX(artwork.xlsx!G:G,QUOTIENT(ROW(A2328)-1,3)+2)&amp;" */","  ")&amp;
IF(AND(INDEX(artwork.xlsx!F:F,QUOTIENT(ROW(A2328)-1,3)+2)&lt;&gt;""),"/* "&amp;INDEX(artwork.xlsx!F:F,QUOTIENT(ROW(A2328)-1,3)+2)&amp;" */","  ")&amp;IF(AND(ISERROR(MATCH("},",B2333:B$5003,0)), ISERROR(MATCH("    ];",$A$5:A2329,0))),"];","")</f>
        <v xml:space="preserve">  /* t */</v>
      </c>
      <c r="B2333" t="str">
        <f t="shared" si="73"/>
        <v>},</v>
      </c>
      <c r="C2333" s="18" t="str">
        <f>IF(AND(MOD(ROW(A2328)-1,3)=0, INDEX(artwork.xlsx!J:J,QUOTIENT(ROW(A2328)-1,3)+2)&lt;&gt;""),
     artwork.xlsx!$H$1&amp;": """ &amp;SUBSTITUTE(INDEX(artwork.xlsx!H:H,QUOTIENT(ROW(A2328)-1,3)+2)," ","") &amp;""",  " &amp;
     artwork.xlsx!$J$1&amp; ": """ &amp; INDEX(artwork.xlsx!J:J,QUOTIENT(ROW(A2328)-1,3)+2) &amp;""",  " &amp;
     artwork.xlsx!$L$1&amp; ": """ &amp; SUBSTITUTE(IF(LEFT(INDEX(artwork.xlsx!L:L,QUOTIENT(ROW(A2328)-1,3)+2),4)="http","",artwork.xlsx!$M$1) &amp; INDEX(artwork.xlsx!L:L,QUOTIENT(ROW(A2328)-1,3)+2),artwork.xlsx!$N$1,"") &amp; """,",
 IF(AND(MOD(ROW(A2328)-1,3)=1,INDEX(artwork.xlsx!J:J,QUOTIENT(ROW(A2328)-1,3)+2)&lt;&gt;""),
SUBSTITUTE(    artwork.xlsx!$K$1&amp;": '\\n" &amp;
SUBSTITUTE(SUBSTITUTE(SUBSTITUTE(SUBSTITUTE(SUBSTITUTE(INDEX(artwork.xlsx!K:K,QUOTIENT(ROW(A2328)-1,3)+2),"'","\'"),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IF(MOD(ROW(A2328)-1,3)=2,"","")))</f>
        <v/>
      </c>
    </row>
    <row r="2334" spans="1:3" x14ac:dyDescent="0.25">
      <c r="A2334" t="str">
        <f>IF(AND(MOD(ROW(A2329)-1,3)=0,INDEX(artwork.xlsx!G:G,QUOTIENT(ROW(A2329)-1,3)+2)&lt;&gt;""),"/* "&amp;INDEX(artwork.xlsx!G:G,QUOTIENT(ROW(A2329)-1,3)+2)&amp;" */","  ")&amp;
IF(AND(INDEX(artwork.xlsx!F:F,QUOTIENT(ROW(A2329)-1,3)+2)&lt;&gt;""),"/* "&amp;INDEX(artwork.xlsx!F:F,QUOTIENT(ROW(A2329)-1,3)+2)&amp;" */","  ")&amp;IF(AND(ISERROR(MATCH("},",B2334:B$5003,0)), ISERROR(MATCH("    ];",$A$5:A2330,0))),"];","")</f>
        <v xml:space="preserve">  /* t */</v>
      </c>
      <c r="B2334" t="str">
        <f t="shared" si="73"/>
        <v>{</v>
      </c>
      <c r="C2334" s="18" t="str">
        <f>IF(AND(MOD(ROW(A2329)-1,3)=0, INDEX(artwork.xlsx!J:J,QUOTIENT(ROW(A2329)-1,3)+2)&lt;&gt;""),
     artwork.xlsx!$H$1&amp;": """ &amp;SUBSTITUTE(INDEX(artwork.xlsx!H:H,QUOTIENT(ROW(A2329)-1,3)+2)," ","") &amp;""",  " &amp;
     artwork.xlsx!$J$1&amp; ": """ &amp; INDEX(artwork.xlsx!J:J,QUOTIENT(ROW(A2329)-1,3)+2) &amp;""",  " &amp;
     artwork.xlsx!$L$1&amp; ": """ &amp; SUBSTITUTE(IF(LEFT(INDEX(artwork.xlsx!L:L,QUOTIENT(ROW(A2329)-1,3)+2),4)="http","",artwork.xlsx!$M$1) &amp; INDEX(artwork.xlsx!L:L,QUOTIENT(ROW(A2329)-1,3)+2),artwork.xlsx!$N$1,"") &amp; """,",
 IF(AND(MOD(ROW(A2329)-1,3)=1,INDEX(artwork.xlsx!J:J,QUOTIENT(ROW(A2329)-1,3)+2)&lt;&gt;""),
SUBSTITUTE(    artwork.xlsx!$K$1&amp;": '\\n" &amp;
SUBSTITUTE(SUBSTITUTE(SUBSTITUTE(SUBSTITUTE(SUBSTITUTE(INDEX(artwork.xlsx!K:K,QUOTIENT(ROW(A2329)-1,3)+2),"'","\'"),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IF(MOD(ROW(A2329)-1,3)=2,"","")))</f>
        <v>id: "sextant",  frenchName: "Sextant",  artwork: "http://wiki.dominionstrategy.com/images/6/6e/SextantArt.jpg",</v>
      </c>
    </row>
    <row r="2335" spans="1:3" ht="30" x14ac:dyDescent="0.25">
      <c r="A2335" t="str">
        <f>IF(AND(MOD(ROW(A2330)-1,3)=0,INDEX(artwork.xlsx!G:G,QUOTIENT(ROW(A2330)-1,3)+2)&lt;&gt;""),"/* "&amp;INDEX(artwork.xlsx!G:G,QUOTIENT(ROW(A2330)-1,3)+2)&amp;" */","  ")&amp;
IF(AND(INDEX(artwork.xlsx!F:F,QUOTIENT(ROW(A2330)-1,3)+2)&lt;&gt;""),"/* "&amp;INDEX(artwork.xlsx!F:F,QUOTIENT(ROW(A2330)-1,3)+2)&amp;" */","  ")&amp;IF(AND(ISERROR(MATCH("},",B2335:B$5003,0)), ISERROR(MATCH("    ];",$A$5:A2334,0))),"];","")</f>
        <v xml:space="preserve">  /* t */</v>
      </c>
      <c r="B2335" t="str">
        <f t="shared" si="73"/>
        <v/>
      </c>
      <c r="C2335" s="18" t="str">
        <f>IF(AND(MOD(ROW(A2330)-1,3)=0, INDEX(artwork.xlsx!J:J,QUOTIENT(ROW(A2330)-1,3)+2)&lt;&gt;""),
     artwork.xlsx!$H$1&amp;": """ &amp;SUBSTITUTE(INDEX(artwork.xlsx!H:H,QUOTIENT(ROW(A2330)-1,3)+2)," ","") &amp;""",  " &amp;
     artwork.xlsx!$J$1&amp; ": """ &amp; INDEX(artwork.xlsx!J:J,QUOTIENT(ROW(A2330)-1,3)+2) &amp;""",  " &amp;
     artwork.xlsx!$L$1&amp; ": """ &amp; SUBSTITUTE(IF(LEFT(INDEX(artwork.xlsx!L:L,QUOTIENT(ROW(A2330)-1,3)+2),4)="http","",artwork.xlsx!$M$1) &amp; INDEX(artwork.xlsx!L:L,QUOTIENT(ROW(A2330)-1,3)+2),artwork.xlsx!$N$1,"") &amp; """,",
 IF(AND(MOD(ROW(A2330)-1,3)=1,INDEX(artwork.xlsx!J:J,QUOTIENT(ROW(A2330)-1,3)+2)&lt;&gt;""),
SUBSTITUTE(    artwork.xlsx!$K$1&amp;": '\\n" &amp;
SUBSTITUTE(SUBSTITUTE(SUBSTITUTE(SUBSTITUTE(SUBSTITUTE(INDEX(artwork.xlsx!K:K,QUOTIENT(ROW(A2330)-1,3)+2),"'","\'"),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IF(MOD(ROW(A2330)-1,3)=2,"","")))</f>
        <v>text_html: '\
'</v>
      </c>
    </row>
    <row r="2336" spans="1:3" x14ac:dyDescent="0.25">
      <c r="A2336" t="str">
        <f>IF(AND(MOD(ROW(A2331)-1,3)=0,INDEX(artwork.xlsx!G:G,QUOTIENT(ROW(A2331)-1,3)+2)&lt;&gt;""),"/* "&amp;INDEX(artwork.xlsx!G:G,QUOTIENT(ROW(A2331)-1,3)+2)&amp;" */","  ")&amp;
IF(AND(INDEX(artwork.xlsx!F:F,QUOTIENT(ROW(A2331)-1,3)+2)&lt;&gt;""),"/* "&amp;INDEX(artwork.xlsx!F:F,QUOTIENT(ROW(A2331)-1,3)+2)&amp;" */","  ")&amp;IF(AND(ISERROR(MATCH("},",B2336:B$5003,0)), ISERROR(MATCH("    ];",$A$5:A2332,0))),"];","")</f>
        <v xml:space="preserve">  /* t */</v>
      </c>
      <c r="B2336" t="str">
        <f t="shared" si="73"/>
        <v>},</v>
      </c>
      <c r="C2336" s="18" t="str">
        <f>IF(AND(MOD(ROW(A2331)-1,3)=0, INDEX(artwork.xlsx!J:J,QUOTIENT(ROW(A2331)-1,3)+2)&lt;&gt;""),
     artwork.xlsx!$H$1&amp;": """ &amp;SUBSTITUTE(INDEX(artwork.xlsx!H:H,QUOTIENT(ROW(A2331)-1,3)+2)," ","") &amp;""",  " &amp;
     artwork.xlsx!$J$1&amp; ": """ &amp; INDEX(artwork.xlsx!J:J,QUOTIENT(ROW(A2331)-1,3)+2) &amp;""",  " &amp;
     artwork.xlsx!$L$1&amp; ": """ &amp; SUBSTITUTE(IF(LEFT(INDEX(artwork.xlsx!L:L,QUOTIENT(ROW(A2331)-1,3)+2),4)="http","",artwork.xlsx!$M$1) &amp; INDEX(artwork.xlsx!L:L,QUOTIENT(ROW(A2331)-1,3)+2),artwork.xlsx!$N$1,"") &amp; """,",
 IF(AND(MOD(ROW(A2331)-1,3)=1,INDEX(artwork.xlsx!J:J,QUOTIENT(ROW(A2331)-1,3)+2)&lt;&gt;""),
SUBSTITUTE(    artwork.xlsx!$K$1&amp;": '\\n" &amp;
SUBSTITUTE(SUBSTITUTE(SUBSTITUTE(SUBSTITUTE(SUBSTITUTE(INDEX(artwork.xlsx!K:K,QUOTIENT(ROW(A2331)-1,3)+2),"'","\'"),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IF(MOD(ROW(A2331)-1,3)=2,"","")))</f>
        <v/>
      </c>
    </row>
    <row r="2337" spans="1:3" x14ac:dyDescent="0.25">
      <c r="A2337" t="str">
        <f>IF(AND(MOD(ROW(A2332)-1,3)=0,INDEX(artwork.xlsx!G:G,QUOTIENT(ROW(A2332)-1,3)+2)&lt;&gt;""),"/* "&amp;INDEX(artwork.xlsx!G:G,QUOTIENT(ROW(A2332)-1,3)+2)&amp;" */","  ")&amp;
IF(AND(INDEX(artwork.xlsx!F:F,QUOTIENT(ROW(A2332)-1,3)+2)&lt;&gt;""),"/* "&amp;INDEX(artwork.xlsx!F:F,QUOTIENT(ROW(A2332)-1,3)+2)&amp;" */","  ")&amp;IF(AND(ISERROR(MATCH("},",B2337:B$5003,0)), ISERROR(MATCH("    ];",$A$5:A2333,0))),"];","")</f>
        <v xml:space="preserve">  /* t */</v>
      </c>
      <c r="B2337" t="str">
        <f t="shared" si="73"/>
        <v>{</v>
      </c>
      <c r="C2337" s="18" t="str">
        <f>IF(AND(MOD(ROW(A2332)-1,3)=0, INDEX(artwork.xlsx!J:J,QUOTIENT(ROW(A2332)-1,3)+2)&lt;&gt;""),
     artwork.xlsx!$H$1&amp;": """ &amp;SUBSTITUTE(INDEX(artwork.xlsx!H:H,QUOTIENT(ROW(A2332)-1,3)+2)," ","") &amp;""",  " &amp;
     artwork.xlsx!$J$1&amp; ": """ &amp; INDEX(artwork.xlsx!J:J,QUOTIENT(ROW(A2332)-1,3)+2) &amp;""",  " &amp;
     artwork.xlsx!$L$1&amp; ": """ &amp; SUBSTITUTE(IF(LEFT(INDEX(artwork.xlsx!L:L,QUOTIENT(ROW(A2332)-1,3)+2),4)="http","",artwork.xlsx!$M$1) &amp; INDEX(artwork.xlsx!L:L,QUOTIENT(ROW(A2332)-1,3)+2),artwork.xlsx!$N$1,"") &amp; """,",
 IF(AND(MOD(ROW(A2332)-1,3)=1,INDEX(artwork.xlsx!J:J,QUOTIENT(ROW(A2332)-1,3)+2)&lt;&gt;""),
SUBSTITUTE(    artwork.xlsx!$K$1&amp;": '\\n" &amp;
SUBSTITUTE(SUBSTITUTE(SUBSTITUTE(SUBSTITUTE(SUBSTITUTE(INDEX(artwork.xlsx!K:K,QUOTIENT(ROW(A2332)-1,3)+2),"'","\'"),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IF(MOD(ROW(A2332)-1,3)=2,"","")))</f>
        <v>id: "shield",  frenchName: "Bouclier",  artwork: "http://wiki.dominionstrategy.com/images/e/e7/ShieldArt.jpg",</v>
      </c>
    </row>
    <row r="2338" spans="1:3" ht="30" x14ac:dyDescent="0.25">
      <c r="A2338" t="str">
        <f>IF(AND(MOD(ROW(A2333)-1,3)=0,INDEX(artwork.xlsx!G:G,QUOTIENT(ROW(A2333)-1,3)+2)&lt;&gt;""),"/* "&amp;INDEX(artwork.xlsx!G:G,QUOTIENT(ROW(A2333)-1,3)+2)&amp;" */","  ")&amp;
IF(AND(INDEX(artwork.xlsx!F:F,QUOTIENT(ROW(A2333)-1,3)+2)&lt;&gt;""),"/* "&amp;INDEX(artwork.xlsx!F:F,QUOTIENT(ROW(A2333)-1,3)+2)&amp;" */","  ")&amp;IF(AND(ISERROR(MATCH("},",B2338:B$5003,0)), ISERROR(MATCH("    ];",$A$5:A2337,0))),"];","")</f>
        <v xml:space="preserve">  /* t */</v>
      </c>
      <c r="B2338" t="str">
        <f t="shared" si="73"/>
        <v/>
      </c>
      <c r="C2338" s="18" t="str">
        <f>IF(AND(MOD(ROW(A2333)-1,3)=0, INDEX(artwork.xlsx!J:J,QUOTIENT(ROW(A2333)-1,3)+2)&lt;&gt;""),
     artwork.xlsx!$H$1&amp;": """ &amp;SUBSTITUTE(INDEX(artwork.xlsx!H:H,QUOTIENT(ROW(A2333)-1,3)+2)," ","") &amp;""",  " &amp;
     artwork.xlsx!$J$1&amp; ": """ &amp; INDEX(artwork.xlsx!J:J,QUOTIENT(ROW(A2333)-1,3)+2) &amp;""",  " &amp;
     artwork.xlsx!$L$1&amp; ": """ &amp; SUBSTITUTE(IF(LEFT(INDEX(artwork.xlsx!L:L,QUOTIENT(ROW(A2333)-1,3)+2),4)="http","",artwork.xlsx!$M$1) &amp; INDEX(artwork.xlsx!L:L,QUOTIENT(ROW(A2333)-1,3)+2),artwork.xlsx!$N$1,"") &amp; """,",
 IF(AND(MOD(ROW(A2333)-1,3)=1,INDEX(artwork.xlsx!J:J,QUOTIENT(ROW(A2333)-1,3)+2)&lt;&gt;""),
SUBSTITUTE(    artwork.xlsx!$K$1&amp;": '\\n" &amp;
SUBSTITUTE(SUBSTITUTE(SUBSTITUTE(SUBSTITUTE(SUBSTITUTE(INDEX(artwork.xlsx!K:K,QUOTIENT(ROW(A2333)-1,3)+2),"'","\'"),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IF(MOD(ROW(A2333)-1,3)=2,"","")))</f>
        <v>text_html: '\
'</v>
      </c>
    </row>
    <row r="2339" spans="1:3" x14ac:dyDescent="0.25">
      <c r="A2339" t="str">
        <f>IF(AND(MOD(ROW(A2334)-1,3)=0,INDEX(artwork.xlsx!G:G,QUOTIENT(ROW(A2334)-1,3)+2)&lt;&gt;""),"/* "&amp;INDEX(artwork.xlsx!G:G,QUOTIENT(ROW(A2334)-1,3)+2)&amp;" */","  ")&amp;
IF(AND(INDEX(artwork.xlsx!F:F,QUOTIENT(ROW(A2334)-1,3)+2)&lt;&gt;""),"/* "&amp;INDEX(artwork.xlsx!F:F,QUOTIENT(ROW(A2334)-1,3)+2)&amp;" */","  ")&amp;IF(AND(ISERROR(MATCH("},",B2339:B$5003,0)), ISERROR(MATCH("    ];",$A$5:A2335,0))),"];","")</f>
        <v xml:space="preserve">  /* t */</v>
      </c>
      <c r="B2339" t="str">
        <f t="shared" si="73"/>
        <v>},</v>
      </c>
      <c r="C2339" s="18" t="str">
        <f>IF(AND(MOD(ROW(A2334)-1,3)=0, INDEX(artwork.xlsx!J:J,QUOTIENT(ROW(A2334)-1,3)+2)&lt;&gt;""),
     artwork.xlsx!$H$1&amp;": """ &amp;SUBSTITUTE(INDEX(artwork.xlsx!H:H,QUOTIENT(ROW(A2334)-1,3)+2)," ","") &amp;""",  " &amp;
     artwork.xlsx!$J$1&amp; ": """ &amp; INDEX(artwork.xlsx!J:J,QUOTIENT(ROW(A2334)-1,3)+2) &amp;""",  " &amp;
     artwork.xlsx!$L$1&amp; ": """ &amp; SUBSTITUTE(IF(LEFT(INDEX(artwork.xlsx!L:L,QUOTIENT(ROW(A2334)-1,3)+2),4)="http","",artwork.xlsx!$M$1) &amp; INDEX(artwork.xlsx!L:L,QUOTIENT(ROW(A2334)-1,3)+2),artwork.xlsx!$N$1,"") &amp; """,",
 IF(AND(MOD(ROW(A2334)-1,3)=1,INDEX(artwork.xlsx!J:J,QUOTIENT(ROW(A2334)-1,3)+2)&lt;&gt;""),
SUBSTITUTE(    artwork.xlsx!$K$1&amp;": '\\n" &amp;
SUBSTITUTE(SUBSTITUTE(SUBSTITUTE(SUBSTITUTE(SUBSTITUTE(INDEX(artwork.xlsx!K:K,QUOTIENT(ROW(A2334)-1,3)+2),"'","\'"),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IF(MOD(ROW(A2334)-1,3)=2,"","")))</f>
        <v/>
      </c>
    </row>
    <row r="2340" spans="1:3" x14ac:dyDescent="0.25">
      <c r="A2340" t="str">
        <f>IF(AND(MOD(ROW(A2335)-1,3)=0,INDEX(artwork.xlsx!G:G,QUOTIENT(ROW(A2335)-1,3)+2)&lt;&gt;""),"/* "&amp;INDEX(artwork.xlsx!G:G,QUOTIENT(ROW(A2335)-1,3)+2)&amp;" */","  ")&amp;
IF(AND(INDEX(artwork.xlsx!F:F,QUOTIENT(ROW(A2335)-1,3)+2)&lt;&gt;""),"/* "&amp;INDEX(artwork.xlsx!F:F,QUOTIENT(ROW(A2335)-1,3)+2)&amp;" */","  ")&amp;IF(AND(ISERROR(MATCH("},",B2340:B$5003,0)), ISERROR(MATCH("    ];",$A$5:A2336,0))),"];","")</f>
        <v xml:space="preserve">  /* t */</v>
      </c>
      <c r="B2340" t="str">
        <f t="shared" si="73"/>
        <v>{</v>
      </c>
      <c r="C2340" s="18" t="str">
        <f>IF(AND(MOD(ROW(A2335)-1,3)=0, INDEX(artwork.xlsx!J:J,QUOTIENT(ROW(A2335)-1,3)+2)&lt;&gt;""),
     artwork.xlsx!$H$1&amp;": """ &amp;SUBSTITUTE(INDEX(artwork.xlsx!H:H,QUOTIENT(ROW(A2335)-1,3)+2)," ","") &amp;""",  " &amp;
     artwork.xlsx!$J$1&amp; ": """ &amp; INDEX(artwork.xlsx!J:J,QUOTIENT(ROW(A2335)-1,3)+2) &amp;""",  " &amp;
     artwork.xlsx!$L$1&amp; ": """ &amp; SUBSTITUTE(IF(LEFT(INDEX(artwork.xlsx!L:L,QUOTIENT(ROW(A2335)-1,3)+2),4)="http","",artwork.xlsx!$M$1) &amp; INDEX(artwork.xlsx!L:L,QUOTIENT(ROW(A2335)-1,3)+2),artwork.xlsx!$N$1,"") &amp; """,",
 IF(AND(MOD(ROW(A2335)-1,3)=1,INDEX(artwork.xlsx!J:J,QUOTIENT(ROW(A2335)-1,3)+2)&lt;&gt;""),
SUBSTITUTE(    artwork.xlsx!$K$1&amp;": '\\n" &amp;
SUBSTITUTE(SUBSTITUTE(SUBSTITUTE(SUBSTITUTE(SUBSTITUTE(INDEX(artwork.xlsx!K:K,QUOTIENT(ROW(A2335)-1,3)+2),"'","\'"),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IF(MOD(ROW(A2335)-1,3)=2,"","")))</f>
        <v>id: "spellscroll",  frenchName: "Manuscrit magique",  artwork: "http://wiki.dominionstrategy.com/images/d/d2/Spell_ScrollArt.jpg",</v>
      </c>
    </row>
    <row r="2341" spans="1:3" ht="30" x14ac:dyDescent="0.25">
      <c r="A2341" t="str">
        <f>IF(AND(MOD(ROW(A2336)-1,3)=0,INDEX(artwork.xlsx!G:G,QUOTIENT(ROW(A2336)-1,3)+2)&lt;&gt;""),"/* "&amp;INDEX(artwork.xlsx!G:G,QUOTIENT(ROW(A2336)-1,3)+2)&amp;" */","  ")&amp;
IF(AND(INDEX(artwork.xlsx!F:F,QUOTIENT(ROW(A2336)-1,3)+2)&lt;&gt;""),"/* "&amp;INDEX(artwork.xlsx!F:F,QUOTIENT(ROW(A2336)-1,3)+2)&amp;" */","  ")&amp;IF(AND(ISERROR(MATCH("},",B2341:B$5003,0)), ISERROR(MATCH("    ];",$A$5:A2340,0))),"];","")</f>
        <v xml:space="preserve">  /* t */</v>
      </c>
      <c r="B2341" t="str">
        <f t="shared" si="73"/>
        <v/>
      </c>
      <c r="C2341" s="18" t="str">
        <f>IF(AND(MOD(ROW(A2336)-1,3)=0, INDEX(artwork.xlsx!J:J,QUOTIENT(ROW(A2336)-1,3)+2)&lt;&gt;""),
     artwork.xlsx!$H$1&amp;": """ &amp;SUBSTITUTE(INDEX(artwork.xlsx!H:H,QUOTIENT(ROW(A2336)-1,3)+2)," ","") &amp;""",  " &amp;
     artwork.xlsx!$J$1&amp; ": """ &amp; INDEX(artwork.xlsx!J:J,QUOTIENT(ROW(A2336)-1,3)+2) &amp;""",  " &amp;
     artwork.xlsx!$L$1&amp; ": """ &amp; SUBSTITUTE(IF(LEFT(INDEX(artwork.xlsx!L:L,QUOTIENT(ROW(A2336)-1,3)+2),4)="http","",artwork.xlsx!$M$1) &amp; INDEX(artwork.xlsx!L:L,QUOTIENT(ROW(A2336)-1,3)+2),artwork.xlsx!$N$1,"") &amp; """,",
 IF(AND(MOD(ROW(A2336)-1,3)=1,INDEX(artwork.xlsx!J:J,QUOTIENT(ROW(A2336)-1,3)+2)&lt;&gt;""),
SUBSTITUTE(    artwork.xlsx!$K$1&amp;": '\\n" &amp;
SUBSTITUTE(SUBSTITUTE(SUBSTITUTE(SUBSTITUTE(SUBSTITUTE(INDEX(artwork.xlsx!K:K,QUOTIENT(ROW(A2336)-1,3)+2),"'","\'"),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IF(MOD(ROW(A2336)-1,3)=2,"","")))</f>
        <v>text_html: '\
'</v>
      </c>
    </row>
    <row r="2342" spans="1:3" x14ac:dyDescent="0.25">
      <c r="A2342" t="str">
        <f>IF(AND(MOD(ROW(A2337)-1,3)=0,INDEX(artwork.xlsx!G:G,QUOTIENT(ROW(A2337)-1,3)+2)&lt;&gt;""),"/* "&amp;INDEX(artwork.xlsx!G:G,QUOTIENT(ROW(A2337)-1,3)+2)&amp;" */","  ")&amp;
IF(AND(INDEX(artwork.xlsx!F:F,QUOTIENT(ROW(A2337)-1,3)+2)&lt;&gt;""),"/* "&amp;INDEX(artwork.xlsx!F:F,QUOTIENT(ROW(A2337)-1,3)+2)&amp;" */","  ")&amp;IF(AND(ISERROR(MATCH("},",B2342:B$5003,0)), ISERROR(MATCH("    ];",$A$5:A2338,0))),"];","")</f>
        <v xml:space="preserve">  /* t */</v>
      </c>
      <c r="B2342" t="str">
        <f t="shared" si="73"/>
        <v>},</v>
      </c>
      <c r="C2342" s="18" t="str">
        <f>IF(AND(MOD(ROW(A2337)-1,3)=0, INDEX(artwork.xlsx!J:J,QUOTIENT(ROW(A2337)-1,3)+2)&lt;&gt;""),
     artwork.xlsx!$H$1&amp;": """ &amp;SUBSTITUTE(INDEX(artwork.xlsx!H:H,QUOTIENT(ROW(A2337)-1,3)+2)," ","") &amp;""",  " &amp;
     artwork.xlsx!$J$1&amp; ": """ &amp; INDEX(artwork.xlsx!J:J,QUOTIENT(ROW(A2337)-1,3)+2) &amp;""",  " &amp;
     artwork.xlsx!$L$1&amp; ": """ &amp; SUBSTITUTE(IF(LEFT(INDEX(artwork.xlsx!L:L,QUOTIENT(ROW(A2337)-1,3)+2),4)="http","",artwork.xlsx!$M$1) &amp; INDEX(artwork.xlsx!L:L,QUOTIENT(ROW(A2337)-1,3)+2),artwork.xlsx!$N$1,"") &amp; """,",
 IF(AND(MOD(ROW(A2337)-1,3)=1,INDEX(artwork.xlsx!J:J,QUOTIENT(ROW(A2337)-1,3)+2)&lt;&gt;""),
SUBSTITUTE(    artwork.xlsx!$K$1&amp;": '\\n" &amp;
SUBSTITUTE(SUBSTITUTE(SUBSTITUTE(SUBSTITUTE(SUBSTITUTE(INDEX(artwork.xlsx!K:K,QUOTIENT(ROW(A2337)-1,3)+2),"'","\'"),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IF(MOD(ROW(A2337)-1,3)=2,"","")))</f>
        <v/>
      </c>
    </row>
    <row r="2343" spans="1:3" x14ac:dyDescent="0.25">
      <c r="A2343" t="str">
        <f>IF(AND(MOD(ROW(A2338)-1,3)=0,INDEX(artwork.xlsx!G:G,QUOTIENT(ROW(A2338)-1,3)+2)&lt;&gt;""),"/* "&amp;INDEX(artwork.xlsx!G:G,QUOTIENT(ROW(A2338)-1,3)+2)&amp;" */","  ")&amp;
IF(AND(INDEX(artwork.xlsx!F:F,QUOTIENT(ROW(A2338)-1,3)+2)&lt;&gt;""),"/* "&amp;INDEX(artwork.xlsx!F:F,QUOTIENT(ROW(A2338)-1,3)+2)&amp;" */","  ")&amp;IF(AND(ISERROR(MATCH("},",B2343:B$5003,0)), ISERROR(MATCH("    ];",$A$5:A2339,0))),"];","")</f>
        <v xml:space="preserve">  /* t */</v>
      </c>
      <c r="B2343" t="str">
        <f t="shared" si="73"/>
        <v>{</v>
      </c>
      <c r="C2343" s="18" t="str">
        <f>IF(AND(MOD(ROW(A2338)-1,3)=0, INDEX(artwork.xlsx!J:J,QUOTIENT(ROW(A2338)-1,3)+2)&lt;&gt;""),
     artwork.xlsx!$H$1&amp;": """ &amp;SUBSTITUTE(INDEX(artwork.xlsx!H:H,QUOTIENT(ROW(A2338)-1,3)+2)," ","") &amp;""",  " &amp;
     artwork.xlsx!$J$1&amp; ": """ &amp; INDEX(artwork.xlsx!J:J,QUOTIENT(ROW(A2338)-1,3)+2) &amp;""",  " &amp;
     artwork.xlsx!$L$1&amp; ": """ &amp; SUBSTITUTE(IF(LEFT(INDEX(artwork.xlsx!L:L,QUOTIENT(ROW(A2338)-1,3)+2),4)="http","",artwork.xlsx!$M$1) &amp; INDEX(artwork.xlsx!L:L,QUOTIENT(ROW(A2338)-1,3)+2),artwork.xlsx!$N$1,"") &amp; """,",
 IF(AND(MOD(ROW(A2338)-1,3)=1,INDEX(artwork.xlsx!J:J,QUOTIENT(ROW(A2338)-1,3)+2)&lt;&gt;""),
SUBSTITUTE(    artwork.xlsx!$K$1&amp;": '\\n" &amp;
SUBSTITUTE(SUBSTITUTE(SUBSTITUTE(SUBSTITUTE(SUBSTITUTE(INDEX(artwork.xlsx!K:K,QUOTIENT(ROW(A2338)-1,3)+2),"'","\'"),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IF(MOD(ROW(A2338)-1,3)=2,"","")))</f>
        <v>id: "staff",  frenchName: "Bâton",  artwork: "http://wiki.dominionstrategy.com/images/c/c4/StaffArt.jpg",</v>
      </c>
    </row>
    <row r="2344" spans="1:3" ht="30" x14ac:dyDescent="0.25">
      <c r="A2344" t="str">
        <f>IF(AND(MOD(ROW(A2339)-1,3)=0,INDEX(artwork.xlsx!G:G,QUOTIENT(ROW(A2339)-1,3)+2)&lt;&gt;""),"/* "&amp;INDEX(artwork.xlsx!G:G,QUOTIENT(ROW(A2339)-1,3)+2)&amp;" */","  ")&amp;
IF(AND(INDEX(artwork.xlsx!F:F,QUOTIENT(ROW(A2339)-1,3)+2)&lt;&gt;""),"/* "&amp;INDEX(artwork.xlsx!F:F,QUOTIENT(ROW(A2339)-1,3)+2)&amp;" */","  ")&amp;IF(AND(ISERROR(MATCH("},",B2344:B$5003,0)), ISERROR(MATCH("    ];",$A$5:A2343,0))),"];","")</f>
        <v xml:space="preserve">  /* t */</v>
      </c>
      <c r="B2344" t="str">
        <f t="shared" si="73"/>
        <v/>
      </c>
      <c r="C2344" s="18" t="str">
        <f>IF(AND(MOD(ROW(A2339)-1,3)=0, INDEX(artwork.xlsx!J:J,QUOTIENT(ROW(A2339)-1,3)+2)&lt;&gt;""),
     artwork.xlsx!$H$1&amp;": """ &amp;SUBSTITUTE(INDEX(artwork.xlsx!H:H,QUOTIENT(ROW(A2339)-1,3)+2)," ","") &amp;""",  " &amp;
     artwork.xlsx!$J$1&amp; ": """ &amp; INDEX(artwork.xlsx!J:J,QUOTIENT(ROW(A2339)-1,3)+2) &amp;""",  " &amp;
     artwork.xlsx!$L$1&amp; ": """ &amp; SUBSTITUTE(IF(LEFT(INDEX(artwork.xlsx!L:L,QUOTIENT(ROW(A2339)-1,3)+2),4)="http","",artwork.xlsx!$M$1) &amp; INDEX(artwork.xlsx!L:L,QUOTIENT(ROW(A2339)-1,3)+2),artwork.xlsx!$N$1,"") &amp; """,",
 IF(AND(MOD(ROW(A2339)-1,3)=1,INDEX(artwork.xlsx!J:J,QUOTIENT(ROW(A2339)-1,3)+2)&lt;&gt;""),
SUBSTITUTE(    artwork.xlsx!$K$1&amp;": '\\n" &amp;
SUBSTITUTE(SUBSTITUTE(SUBSTITUTE(SUBSTITUTE(SUBSTITUTE(INDEX(artwork.xlsx!K:K,QUOTIENT(ROW(A2339)-1,3)+2),"'","\'"),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IF(MOD(ROW(A2339)-1,3)=2,"","")))</f>
        <v>text_html: '\
'</v>
      </c>
    </row>
    <row r="2345" spans="1:3" x14ac:dyDescent="0.25">
      <c r="A2345" t="str">
        <f>IF(AND(MOD(ROW(A2340)-1,3)=0,INDEX(artwork.xlsx!G:G,QUOTIENT(ROW(A2340)-1,3)+2)&lt;&gt;""),"/* "&amp;INDEX(artwork.xlsx!G:G,QUOTIENT(ROW(A2340)-1,3)+2)&amp;" */","  ")&amp;
IF(AND(INDEX(artwork.xlsx!F:F,QUOTIENT(ROW(A2340)-1,3)+2)&lt;&gt;""),"/* "&amp;INDEX(artwork.xlsx!F:F,QUOTIENT(ROW(A2340)-1,3)+2)&amp;" */","  ")&amp;IF(AND(ISERROR(MATCH("},",B2345:B$5003,0)), ISERROR(MATCH("    ];",$A$5:A2341,0))),"];","")</f>
        <v xml:space="preserve">  /* t */</v>
      </c>
      <c r="B2345" t="str">
        <f t="shared" si="73"/>
        <v>},</v>
      </c>
      <c r="C2345" s="18" t="str">
        <f>IF(AND(MOD(ROW(A2340)-1,3)=0, INDEX(artwork.xlsx!J:J,QUOTIENT(ROW(A2340)-1,3)+2)&lt;&gt;""),
     artwork.xlsx!$H$1&amp;": """ &amp;SUBSTITUTE(INDEX(artwork.xlsx!H:H,QUOTIENT(ROW(A2340)-1,3)+2)," ","") &amp;""",  " &amp;
     artwork.xlsx!$J$1&amp; ": """ &amp; INDEX(artwork.xlsx!J:J,QUOTIENT(ROW(A2340)-1,3)+2) &amp;""",  " &amp;
     artwork.xlsx!$L$1&amp; ": """ &amp; SUBSTITUTE(IF(LEFT(INDEX(artwork.xlsx!L:L,QUOTIENT(ROW(A2340)-1,3)+2),4)="http","",artwork.xlsx!$M$1) &amp; INDEX(artwork.xlsx!L:L,QUOTIENT(ROW(A2340)-1,3)+2),artwork.xlsx!$N$1,"") &amp; """,",
 IF(AND(MOD(ROW(A2340)-1,3)=1,INDEX(artwork.xlsx!J:J,QUOTIENT(ROW(A2340)-1,3)+2)&lt;&gt;""),
SUBSTITUTE(    artwork.xlsx!$K$1&amp;": '\\n" &amp;
SUBSTITUTE(SUBSTITUTE(SUBSTITUTE(SUBSTITUTE(SUBSTITUTE(INDEX(artwork.xlsx!K:K,QUOTIENT(ROW(A2340)-1,3)+2),"'","\'"),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IF(MOD(ROW(A2340)-1,3)=2,"","")))</f>
        <v/>
      </c>
    </row>
    <row r="2346" spans="1:3" x14ac:dyDescent="0.25">
      <c r="A2346" t="str">
        <f>IF(AND(MOD(ROW(A2341)-1,3)=0,INDEX(artwork.xlsx!G:G,QUOTIENT(ROW(A2341)-1,3)+2)&lt;&gt;""),"/* "&amp;INDEX(artwork.xlsx!G:G,QUOTIENT(ROW(A2341)-1,3)+2)&amp;" */","  ")&amp;
IF(AND(INDEX(artwork.xlsx!F:F,QUOTIENT(ROW(A2341)-1,3)+2)&lt;&gt;""),"/* "&amp;INDEX(artwork.xlsx!F:F,QUOTIENT(ROW(A2341)-1,3)+2)&amp;" */","  ")&amp;IF(AND(ISERROR(MATCH("},",B2346:B$5003,0)), ISERROR(MATCH("    ];",$A$5:A2342,0))),"];","")</f>
        <v xml:space="preserve">  /* t */</v>
      </c>
      <c r="B2346" t="str">
        <f t="shared" si="73"/>
        <v>{</v>
      </c>
      <c r="C2346" s="18" t="str">
        <f>IF(AND(MOD(ROW(A2341)-1,3)=0, INDEX(artwork.xlsx!J:J,QUOTIENT(ROW(A2341)-1,3)+2)&lt;&gt;""),
     artwork.xlsx!$H$1&amp;": """ &amp;SUBSTITUTE(INDEX(artwork.xlsx!H:H,QUOTIENT(ROW(A2341)-1,3)+2)," ","") &amp;""",  " &amp;
     artwork.xlsx!$J$1&amp; ": """ &amp; INDEX(artwork.xlsx!J:J,QUOTIENT(ROW(A2341)-1,3)+2) &amp;""",  " &amp;
     artwork.xlsx!$L$1&amp; ": """ &amp; SUBSTITUTE(IF(LEFT(INDEX(artwork.xlsx!L:L,QUOTIENT(ROW(A2341)-1,3)+2),4)="http","",artwork.xlsx!$M$1) &amp; INDEX(artwork.xlsx!L:L,QUOTIENT(ROW(A2341)-1,3)+2),artwork.xlsx!$N$1,"") &amp; """,",
 IF(AND(MOD(ROW(A2341)-1,3)=1,INDEX(artwork.xlsx!J:J,QUOTIENT(ROW(A2341)-1,3)+2)&lt;&gt;""),
SUBSTITUTE(    artwork.xlsx!$K$1&amp;": '\\n" &amp;
SUBSTITUTE(SUBSTITUTE(SUBSTITUTE(SUBSTITUTE(SUBSTITUTE(INDEX(artwork.xlsx!K:K,QUOTIENT(ROW(A2341)-1,3)+2),"'","\'"),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IF(MOD(ROW(A2341)-1,3)=2,"","")))</f>
        <v>id: "sword",  frenchName: "Épée",  artwork: "http://wiki.dominionstrategy.com/images/d/d1/SwordArt.jpg",</v>
      </c>
    </row>
    <row r="2347" spans="1:3" ht="30" x14ac:dyDescent="0.25">
      <c r="A2347" t="str">
        <f>IF(AND(MOD(ROW(A2342)-1,3)=0,INDEX(artwork.xlsx!G:G,QUOTIENT(ROW(A2342)-1,3)+2)&lt;&gt;""),"/* "&amp;INDEX(artwork.xlsx!G:G,QUOTIENT(ROW(A2342)-1,3)+2)&amp;" */","  ")&amp;
IF(AND(INDEX(artwork.xlsx!F:F,QUOTIENT(ROW(A2342)-1,3)+2)&lt;&gt;""),"/* "&amp;INDEX(artwork.xlsx!F:F,QUOTIENT(ROW(A2342)-1,3)+2)&amp;" */","  ")&amp;IF(AND(ISERROR(MATCH("},",B2347:B$5003,0)), ISERROR(MATCH("    ];",$A$5:A2346,0))),"];","")</f>
        <v xml:space="preserve">  /* t */</v>
      </c>
      <c r="B2347" t="str">
        <f t="shared" si="73"/>
        <v/>
      </c>
      <c r="C2347" s="18" t="str">
        <f>IF(AND(MOD(ROW(A2342)-1,3)=0, INDEX(artwork.xlsx!J:J,QUOTIENT(ROW(A2342)-1,3)+2)&lt;&gt;""),
     artwork.xlsx!$H$1&amp;": """ &amp;SUBSTITUTE(INDEX(artwork.xlsx!H:H,QUOTIENT(ROW(A2342)-1,3)+2)," ","") &amp;""",  " &amp;
     artwork.xlsx!$J$1&amp; ": """ &amp; INDEX(artwork.xlsx!J:J,QUOTIENT(ROW(A2342)-1,3)+2) &amp;""",  " &amp;
     artwork.xlsx!$L$1&amp; ": """ &amp; SUBSTITUTE(IF(LEFT(INDEX(artwork.xlsx!L:L,QUOTIENT(ROW(A2342)-1,3)+2),4)="http","",artwork.xlsx!$M$1) &amp; INDEX(artwork.xlsx!L:L,QUOTIENT(ROW(A2342)-1,3)+2),artwork.xlsx!$N$1,"") &amp; """,",
 IF(AND(MOD(ROW(A2342)-1,3)=1,INDEX(artwork.xlsx!J:J,QUOTIENT(ROW(A2342)-1,3)+2)&lt;&gt;""),
SUBSTITUTE(    artwork.xlsx!$K$1&amp;": '\\n" &amp;
SUBSTITUTE(SUBSTITUTE(SUBSTITUTE(SUBSTITUTE(SUBSTITUTE(INDEX(artwork.xlsx!K:K,QUOTIENT(ROW(A2342)-1,3)+2),"'","\'"),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IF(MOD(ROW(A2342)-1,3)=2,"","")))</f>
        <v>text_html: '\
'</v>
      </c>
    </row>
    <row r="2348" spans="1:3" x14ac:dyDescent="0.25">
      <c r="A2348" t="str">
        <f>IF(AND(MOD(ROW(A2343)-1,3)=0,INDEX(artwork.xlsx!G:G,QUOTIENT(ROW(A2343)-1,3)+2)&lt;&gt;""),"/* "&amp;INDEX(artwork.xlsx!G:G,QUOTIENT(ROW(A2343)-1,3)+2)&amp;" */","  ")&amp;
IF(AND(INDEX(artwork.xlsx!F:F,QUOTIENT(ROW(A2343)-1,3)+2)&lt;&gt;""),"/* "&amp;INDEX(artwork.xlsx!F:F,QUOTIENT(ROW(A2343)-1,3)+2)&amp;" */","  ")&amp;IF(AND(ISERROR(MATCH("},",B2348:B$5003,0)), ISERROR(MATCH("    ];",$A$5:A2344,0))),"];","")</f>
        <v xml:space="preserve">  /* t */</v>
      </c>
      <c r="B2348" t="str">
        <f t="shared" si="73"/>
        <v>},</v>
      </c>
      <c r="C2348" s="18" t="str">
        <f>IF(AND(MOD(ROW(A2343)-1,3)=0, INDEX(artwork.xlsx!J:J,QUOTIENT(ROW(A2343)-1,3)+2)&lt;&gt;""),
     artwork.xlsx!$H$1&amp;": """ &amp;SUBSTITUTE(INDEX(artwork.xlsx!H:H,QUOTIENT(ROW(A2343)-1,3)+2)," ","") &amp;""",  " &amp;
     artwork.xlsx!$J$1&amp; ": """ &amp; INDEX(artwork.xlsx!J:J,QUOTIENT(ROW(A2343)-1,3)+2) &amp;""",  " &amp;
     artwork.xlsx!$L$1&amp; ": """ &amp; SUBSTITUTE(IF(LEFT(INDEX(artwork.xlsx!L:L,QUOTIENT(ROW(A2343)-1,3)+2),4)="http","",artwork.xlsx!$M$1) &amp; INDEX(artwork.xlsx!L:L,QUOTIENT(ROW(A2343)-1,3)+2),artwork.xlsx!$N$1,"") &amp; """,",
 IF(AND(MOD(ROW(A2343)-1,3)=1,INDEX(artwork.xlsx!J:J,QUOTIENT(ROW(A2343)-1,3)+2)&lt;&gt;""),
SUBSTITUTE(    artwork.xlsx!$K$1&amp;": '\\n" &amp;
SUBSTITUTE(SUBSTITUTE(SUBSTITUTE(SUBSTITUTE(SUBSTITUTE(INDEX(artwork.xlsx!K:K,QUOTIENT(ROW(A2343)-1,3)+2),"'","\'"),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IF(MOD(ROW(A2343)-1,3)=2,"","")))</f>
        <v/>
      </c>
    </row>
    <row r="2349" spans="1:3" x14ac:dyDescent="0.25">
      <c r="A2349" t="str">
        <f>IF(AND(MOD(ROW(A2344)-1,3)=0,INDEX(artwork.xlsx!G:G,QUOTIENT(ROW(A2344)-1,3)+2)&lt;&gt;""),"/* "&amp;INDEX(artwork.xlsx!G:G,QUOTIENT(ROW(A2344)-1,3)+2)&amp;" */","  ")&amp;
IF(AND(INDEX(artwork.xlsx!F:F,QUOTIENT(ROW(A2344)-1,3)+2)&lt;&gt;""),"/* "&amp;INDEX(artwork.xlsx!F:F,QUOTIENT(ROW(A2344)-1,3)+2)&amp;" */","  ")&amp;IF(AND(ISERROR(MATCH("},",B2349:B$5003,0)), ISERROR(MATCH("    ];",$A$5:A2345,0))),"];","")</f>
        <v xml:space="preserve">  /* landscape */</v>
      </c>
      <c r="B2349" t="str">
        <f t="shared" si="73"/>
        <v>{</v>
      </c>
      <c r="C2349" s="18" t="str">
        <f>IF(AND(MOD(ROW(A2344)-1,3)=0, INDEX(artwork.xlsx!J:J,QUOTIENT(ROW(A2344)-1,3)+2)&lt;&gt;""),
     artwork.xlsx!$H$1&amp;": """ &amp;SUBSTITUTE(INDEX(artwork.xlsx!H:H,QUOTIENT(ROW(A2344)-1,3)+2)," ","") &amp;""",  " &amp;
     artwork.xlsx!$J$1&amp; ": """ &amp; INDEX(artwork.xlsx!J:J,QUOTIENT(ROW(A2344)-1,3)+2) &amp;""",  " &amp;
     artwork.xlsx!$L$1&amp; ": """ &amp; SUBSTITUTE(IF(LEFT(INDEX(artwork.xlsx!L:L,QUOTIENT(ROW(A2344)-1,3)+2),4)="http","",artwork.xlsx!$M$1) &amp; INDEX(artwork.xlsx!L:L,QUOTIENT(ROW(A2344)-1,3)+2),artwork.xlsx!$N$1,"") &amp; """,",
 IF(AND(MOD(ROW(A2344)-1,3)=1,INDEX(artwork.xlsx!J:J,QUOTIENT(ROW(A2344)-1,3)+2)&lt;&gt;""),
SUBSTITUTE(    artwork.xlsx!$K$1&amp;": '\\n" &amp;
SUBSTITUTE(SUBSTITUTE(SUBSTITUTE(SUBSTITUTE(SUBSTITUTE(INDEX(artwork.xlsx!K:K,QUOTIENT(ROW(A2344)-1,3)+2),"'","\'"),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IF(MOD(ROW(A2344)-1,3)=2,"","")))</f>
        <v>id: "bury",  frenchName: "Enterrement",  artwork: "http://wiki.dominionstrategy.com/images/6/62/BuryArt.jpg",</v>
      </c>
    </row>
    <row r="2350" spans="1:3" ht="30" x14ac:dyDescent="0.25">
      <c r="A2350" t="str">
        <f>IF(AND(MOD(ROW(A2345)-1,3)=0,INDEX(artwork.xlsx!G:G,QUOTIENT(ROW(A2345)-1,3)+2)&lt;&gt;""),"/* "&amp;INDEX(artwork.xlsx!G:G,QUOTIENT(ROW(A2345)-1,3)+2)&amp;" */","  ")&amp;
IF(AND(INDEX(artwork.xlsx!F:F,QUOTIENT(ROW(A2345)-1,3)+2)&lt;&gt;""),"/* "&amp;INDEX(artwork.xlsx!F:F,QUOTIENT(ROW(A2345)-1,3)+2)&amp;" */","  ")&amp;IF(AND(ISERROR(MATCH("},",B2350:B$5003,0)), ISERROR(MATCH("    ];",$A$5:A2349,0))),"];","")</f>
        <v xml:space="preserve">  /* landscape */</v>
      </c>
      <c r="B2350" t="str">
        <f t="shared" si="73"/>
        <v/>
      </c>
      <c r="C2350" s="18" t="str">
        <f>IF(AND(MOD(ROW(A2345)-1,3)=0, INDEX(artwork.xlsx!J:J,QUOTIENT(ROW(A2345)-1,3)+2)&lt;&gt;""),
     artwork.xlsx!$H$1&amp;": """ &amp;SUBSTITUTE(INDEX(artwork.xlsx!H:H,QUOTIENT(ROW(A2345)-1,3)+2)," ","") &amp;""",  " &amp;
     artwork.xlsx!$J$1&amp; ": """ &amp; INDEX(artwork.xlsx!J:J,QUOTIENT(ROW(A2345)-1,3)+2) &amp;""",  " &amp;
     artwork.xlsx!$L$1&amp; ": """ &amp; SUBSTITUTE(IF(LEFT(INDEX(artwork.xlsx!L:L,QUOTIENT(ROW(A2345)-1,3)+2),4)="http","",artwork.xlsx!$M$1) &amp; INDEX(artwork.xlsx!L:L,QUOTIENT(ROW(A2345)-1,3)+2),artwork.xlsx!$N$1,"") &amp; """,",
 IF(AND(MOD(ROW(A2345)-1,3)=1,INDEX(artwork.xlsx!J:J,QUOTIENT(ROW(A2345)-1,3)+2)&lt;&gt;""),
SUBSTITUTE(    artwork.xlsx!$K$1&amp;": '\\n" &amp;
SUBSTITUTE(SUBSTITUTE(SUBSTITUTE(SUBSTITUTE(SUBSTITUTE(INDEX(artwork.xlsx!K:K,QUOTIENT(ROW(A2345)-1,3)+2),"'","\'"),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IF(MOD(ROW(A2345)-1,3)=2,"","")))</f>
        <v>text_html: '\
'</v>
      </c>
    </row>
    <row r="2351" spans="1:3" x14ac:dyDescent="0.25">
      <c r="A2351" t="str">
        <f>IF(AND(MOD(ROW(A2346)-1,3)=0,INDEX(artwork.xlsx!G:G,QUOTIENT(ROW(A2346)-1,3)+2)&lt;&gt;""),"/* "&amp;INDEX(artwork.xlsx!G:G,QUOTIENT(ROW(A2346)-1,3)+2)&amp;" */","  ")&amp;
IF(AND(INDEX(artwork.xlsx!F:F,QUOTIENT(ROW(A2346)-1,3)+2)&lt;&gt;""),"/* "&amp;INDEX(artwork.xlsx!F:F,QUOTIENT(ROW(A2346)-1,3)+2)&amp;" */","  ")&amp;IF(AND(ISERROR(MATCH("},",B2351:B$5003,0)), ISERROR(MATCH("    ];",$A$5:A2347,0))),"];","")</f>
        <v xml:space="preserve">  /* landscape */</v>
      </c>
      <c r="B2351" t="str">
        <f t="shared" si="73"/>
        <v>},</v>
      </c>
      <c r="C2351" s="18" t="str">
        <f>IF(AND(MOD(ROW(A2346)-1,3)=0, INDEX(artwork.xlsx!J:J,QUOTIENT(ROW(A2346)-1,3)+2)&lt;&gt;""),
     artwork.xlsx!$H$1&amp;": """ &amp;SUBSTITUTE(INDEX(artwork.xlsx!H:H,QUOTIENT(ROW(A2346)-1,3)+2)," ","") &amp;""",  " &amp;
     artwork.xlsx!$J$1&amp; ": """ &amp; INDEX(artwork.xlsx!J:J,QUOTIENT(ROW(A2346)-1,3)+2) &amp;""",  " &amp;
     artwork.xlsx!$L$1&amp; ": """ &amp; SUBSTITUTE(IF(LEFT(INDEX(artwork.xlsx!L:L,QUOTIENT(ROW(A2346)-1,3)+2),4)="http","",artwork.xlsx!$M$1) &amp; INDEX(artwork.xlsx!L:L,QUOTIENT(ROW(A2346)-1,3)+2),artwork.xlsx!$N$1,"") &amp; """,",
 IF(AND(MOD(ROW(A2346)-1,3)=1,INDEX(artwork.xlsx!J:J,QUOTIENT(ROW(A2346)-1,3)+2)&lt;&gt;""),
SUBSTITUTE(    artwork.xlsx!$K$1&amp;": '\\n" &amp;
SUBSTITUTE(SUBSTITUTE(SUBSTITUTE(SUBSTITUTE(SUBSTITUTE(INDEX(artwork.xlsx!K:K,QUOTIENT(ROW(A2346)-1,3)+2),"'","\'"),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IF(MOD(ROW(A2346)-1,3)=2,"","")))</f>
        <v/>
      </c>
    </row>
    <row r="2352" spans="1:3" x14ac:dyDescent="0.25">
      <c r="A2352" t="str">
        <f>IF(AND(MOD(ROW(A2347)-1,3)=0,INDEX(artwork.xlsx!G:G,QUOTIENT(ROW(A2347)-1,3)+2)&lt;&gt;""),"/* "&amp;INDEX(artwork.xlsx!G:G,QUOTIENT(ROW(A2347)-1,3)+2)&amp;" */","  ")&amp;
IF(AND(INDEX(artwork.xlsx!F:F,QUOTIENT(ROW(A2347)-1,3)+2)&lt;&gt;""),"/* "&amp;INDEX(artwork.xlsx!F:F,QUOTIENT(ROW(A2347)-1,3)+2)&amp;" */","  ")&amp;IF(AND(ISERROR(MATCH("},",B2352:B$5003,0)), ISERROR(MATCH("    ];",$A$5:A2348,0))),"];","")</f>
        <v xml:space="preserve">  /* landscape */</v>
      </c>
      <c r="B2352" t="str">
        <f t="shared" si="73"/>
        <v>{</v>
      </c>
      <c r="C2352" s="18" t="str">
        <f>IF(AND(MOD(ROW(A2347)-1,3)=0, INDEX(artwork.xlsx!J:J,QUOTIENT(ROW(A2347)-1,3)+2)&lt;&gt;""),
     artwork.xlsx!$H$1&amp;": """ &amp;SUBSTITUTE(INDEX(artwork.xlsx!H:H,QUOTIENT(ROW(A2347)-1,3)+2)," ","") &amp;""",  " &amp;
     artwork.xlsx!$J$1&amp; ": """ &amp; INDEX(artwork.xlsx!J:J,QUOTIENT(ROW(A2347)-1,3)+2) &amp;""",  " &amp;
     artwork.xlsx!$L$1&amp; ": """ &amp; SUBSTITUTE(IF(LEFT(INDEX(artwork.xlsx!L:L,QUOTIENT(ROW(A2347)-1,3)+2),4)="http","",artwork.xlsx!$M$1) &amp; INDEX(artwork.xlsx!L:L,QUOTIENT(ROW(A2347)-1,3)+2),artwork.xlsx!$N$1,"") &amp; """,",
 IF(AND(MOD(ROW(A2347)-1,3)=1,INDEX(artwork.xlsx!J:J,QUOTIENT(ROW(A2347)-1,3)+2)&lt;&gt;""),
SUBSTITUTE(    artwork.xlsx!$K$1&amp;": '\\n" &amp;
SUBSTITUTE(SUBSTITUTE(SUBSTITUTE(SUBSTITUTE(SUBSTITUTE(INDEX(artwork.xlsx!K:K,QUOTIENT(ROW(A2347)-1,3)+2),"'","\'"),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IF(MOD(ROW(A2347)-1,3)=2,"","")))</f>
        <v>id: "avoid",  frenchName: "Évitement",  artwork: "http://wiki.dominionstrategy.com/images/8/81/AvoidArt.jpg",</v>
      </c>
    </row>
    <row r="2353" spans="1:3" ht="30" x14ac:dyDescent="0.25">
      <c r="A2353" t="str">
        <f>IF(AND(MOD(ROW(A2348)-1,3)=0,INDEX(artwork.xlsx!G:G,QUOTIENT(ROW(A2348)-1,3)+2)&lt;&gt;""),"/* "&amp;INDEX(artwork.xlsx!G:G,QUOTIENT(ROW(A2348)-1,3)+2)&amp;" */","  ")&amp;
IF(AND(INDEX(artwork.xlsx!F:F,QUOTIENT(ROW(A2348)-1,3)+2)&lt;&gt;""),"/* "&amp;INDEX(artwork.xlsx!F:F,QUOTIENT(ROW(A2348)-1,3)+2)&amp;" */","  ")&amp;IF(AND(ISERROR(MATCH("},",B2353:B$5003,0)), ISERROR(MATCH("    ];",$A$5:A2352,0))),"];","")</f>
        <v xml:space="preserve">  /* landscape */</v>
      </c>
      <c r="B2353" t="str">
        <f t="shared" si="73"/>
        <v/>
      </c>
      <c r="C2353" s="18" t="str">
        <f>IF(AND(MOD(ROW(A2348)-1,3)=0, INDEX(artwork.xlsx!J:J,QUOTIENT(ROW(A2348)-1,3)+2)&lt;&gt;""),
     artwork.xlsx!$H$1&amp;": """ &amp;SUBSTITUTE(INDEX(artwork.xlsx!H:H,QUOTIENT(ROW(A2348)-1,3)+2)," ","") &amp;""",  " &amp;
     artwork.xlsx!$J$1&amp; ": """ &amp; INDEX(artwork.xlsx!J:J,QUOTIENT(ROW(A2348)-1,3)+2) &amp;""",  " &amp;
     artwork.xlsx!$L$1&amp; ": """ &amp; SUBSTITUTE(IF(LEFT(INDEX(artwork.xlsx!L:L,QUOTIENT(ROW(A2348)-1,3)+2),4)="http","",artwork.xlsx!$M$1) &amp; INDEX(artwork.xlsx!L:L,QUOTIENT(ROW(A2348)-1,3)+2),artwork.xlsx!$N$1,"") &amp; """,",
 IF(AND(MOD(ROW(A2348)-1,3)=1,INDEX(artwork.xlsx!J:J,QUOTIENT(ROW(A2348)-1,3)+2)&lt;&gt;""),
SUBSTITUTE(    artwork.xlsx!$K$1&amp;": '\\n" &amp;
SUBSTITUTE(SUBSTITUTE(SUBSTITUTE(SUBSTITUTE(SUBSTITUTE(INDEX(artwork.xlsx!K:K,QUOTIENT(ROW(A2348)-1,3)+2),"'","\'"),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IF(MOD(ROW(A2348)-1,3)=2,"","")))</f>
        <v>text_html: '\
'</v>
      </c>
    </row>
    <row r="2354" spans="1:3" x14ac:dyDescent="0.25">
      <c r="A2354" t="str">
        <f>IF(AND(MOD(ROW(A2349)-1,3)=0,INDEX(artwork.xlsx!G:G,QUOTIENT(ROW(A2349)-1,3)+2)&lt;&gt;""),"/* "&amp;INDEX(artwork.xlsx!G:G,QUOTIENT(ROW(A2349)-1,3)+2)&amp;" */","  ")&amp;
IF(AND(INDEX(artwork.xlsx!F:F,QUOTIENT(ROW(A2349)-1,3)+2)&lt;&gt;""),"/* "&amp;INDEX(artwork.xlsx!F:F,QUOTIENT(ROW(A2349)-1,3)+2)&amp;" */","  ")&amp;IF(AND(ISERROR(MATCH("},",B2354:B$5003,0)), ISERROR(MATCH("    ];",$A$5:A2350,0))),"];","")</f>
        <v xml:space="preserve">  /* landscape */</v>
      </c>
      <c r="B2354" t="str">
        <f t="shared" si="73"/>
        <v>},</v>
      </c>
      <c r="C2354" s="18" t="str">
        <f>IF(AND(MOD(ROW(A2349)-1,3)=0, INDEX(artwork.xlsx!J:J,QUOTIENT(ROW(A2349)-1,3)+2)&lt;&gt;""),
     artwork.xlsx!$H$1&amp;": """ &amp;SUBSTITUTE(INDEX(artwork.xlsx!H:H,QUOTIENT(ROW(A2349)-1,3)+2)," ","") &amp;""",  " &amp;
     artwork.xlsx!$J$1&amp; ": """ &amp; INDEX(artwork.xlsx!J:J,QUOTIENT(ROW(A2349)-1,3)+2) &amp;""",  " &amp;
     artwork.xlsx!$L$1&amp; ": """ &amp; SUBSTITUTE(IF(LEFT(INDEX(artwork.xlsx!L:L,QUOTIENT(ROW(A2349)-1,3)+2),4)="http","",artwork.xlsx!$M$1) &amp; INDEX(artwork.xlsx!L:L,QUOTIENT(ROW(A2349)-1,3)+2),artwork.xlsx!$N$1,"") &amp; """,",
 IF(AND(MOD(ROW(A2349)-1,3)=1,INDEX(artwork.xlsx!J:J,QUOTIENT(ROW(A2349)-1,3)+2)&lt;&gt;""),
SUBSTITUTE(    artwork.xlsx!$K$1&amp;": '\\n" &amp;
SUBSTITUTE(SUBSTITUTE(SUBSTITUTE(SUBSTITUTE(SUBSTITUTE(INDEX(artwork.xlsx!K:K,QUOTIENT(ROW(A2349)-1,3)+2),"'","\'"),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IF(MOD(ROW(A2349)-1,3)=2,"","")))</f>
        <v/>
      </c>
    </row>
    <row r="2355" spans="1:3" x14ac:dyDescent="0.25">
      <c r="A2355" t="str">
        <f>IF(AND(MOD(ROW(A2350)-1,3)=0,INDEX(artwork.xlsx!G:G,QUOTIENT(ROW(A2350)-1,3)+2)&lt;&gt;""),"/* "&amp;INDEX(artwork.xlsx!G:G,QUOTIENT(ROW(A2350)-1,3)+2)&amp;" */","  ")&amp;
IF(AND(INDEX(artwork.xlsx!F:F,QUOTIENT(ROW(A2350)-1,3)+2)&lt;&gt;""),"/* "&amp;INDEX(artwork.xlsx!F:F,QUOTIENT(ROW(A2350)-1,3)+2)&amp;" */","  ")&amp;IF(AND(ISERROR(MATCH("},",B2355:B$5003,0)), ISERROR(MATCH("    ];",$A$5:A2351,0))),"];","")</f>
        <v xml:space="preserve">  /* landscape */</v>
      </c>
      <c r="B2355" t="str">
        <f t="shared" si="73"/>
        <v>{</v>
      </c>
      <c r="C2355" s="18" t="str">
        <f>IF(AND(MOD(ROW(A2350)-1,3)=0, INDEX(artwork.xlsx!J:J,QUOTIENT(ROW(A2350)-1,3)+2)&lt;&gt;""),
     artwork.xlsx!$H$1&amp;": """ &amp;SUBSTITUTE(INDEX(artwork.xlsx!H:H,QUOTIENT(ROW(A2350)-1,3)+2)," ","") &amp;""",  " &amp;
     artwork.xlsx!$J$1&amp; ": """ &amp; INDEX(artwork.xlsx!J:J,QUOTIENT(ROW(A2350)-1,3)+2) &amp;""",  " &amp;
     artwork.xlsx!$L$1&amp; ": """ &amp; SUBSTITUTE(IF(LEFT(INDEX(artwork.xlsx!L:L,QUOTIENT(ROW(A2350)-1,3)+2),4)="http","",artwork.xlsx!$M$1) &amp; INDEX(artwork.xlsx!L:L,QUOTIENT(ROW(A2350)-1,3)+2),artwork.xlsx!$N$1,"") &amp; """,",
 IF(AND(MOD(ROW(A2350)-1,3)=1,INDEX(artwork.xlsx!J:J,QUOTIENT(ROW(A2350)-1,3)+2)&lt;&gt;""),
SUBSTITUTE(    artwork.xlsx!$K$1&amp;": '\\n" &amp;
SUBSTITUTE(SUBSTITUTE(SUBSTITUTE(SUBSTITUTE(SUBSTITUTE(INDEX(artwork.xlsx!K:K,QUOTIENT(ROW(A2350)-1,3)+2),"'","\'"),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IF(MOD(ROW(A2350)-1,3)=2,"","")))</f>
        <v>id: "deliver",  frenchName: "Livraison",  artwork: "http://wiki.dominionstrategy.com/images/e/ee/DeliverArt.jpg",</v>
      </c>
    </row>
    <row r="2356" spans="1:3" ht="30" x14ac:dyDescent="0.25">
      <c r="A2356" t="str">
        <f>IF(AND(MOD(ROW(A2351)-1,3)=0,INDEX(artwork.xlsx!G:G,QUOTIENT(ROW(A2351)-1,3)+2)&lt;&gt;""),"/* "&amp;INDEX(artwork.xlsx!G:G,QUOTIENT(ROW(A2351)-1,3)+2)&amp;" */","  ")&amp;
IF(AND(INDEX(artwork.xlsx!F:F,QUOTIENT(ROW(A2351)-1,3)+2)&lt;&gt;""),"/* "&amp;INDEX(artwork.xlsx!F:F,QUOTIENT(ROW(A2351)-1,3)+2)&amp;" */","  ")&amp;IF(AND(ISERROR(MATCH("},",B2356:B$5003,0)), ISERROR(MATCH("    ];",$A$5:A2355,0))),"];","")</f>
        <v xml:space="preserve">  /* landscape */</v>
      </c>
      <c r="B2356" t="str">
        <f t="shared" si="73"/>
        <v/>
      </c>
      <c r="C2356" s="18" t="str">
        <f>IF(AND(MOD(ROW(A2351)-1,3)=0, INDEX(artwork.xlsx!J:J,QUOTIENT(ROW(A2351)-1,3)+2)&lt;&gt;""),
     artwork.xlsx!$H$1&amp;": """ &amp;SUBSTITUTE(INDEX(artwork.xlsx!H:H,QUOTIENT(ROW(A2351)-1,3)+2)," ","") &amp;""",  " &amp;
     artwork.xlsx!$J$1&amp; ": """ &amp; INDEX(artwork.xlsx!J:J,QUOTIENT(ROW(A2351)-1,3)+2) &amp;""",  " &amp;
     artwork.xlsx!$L$1&amp; ": """ &amp; SUBSTITUTE(IF(LEFT(INDEX(artwork.xlsx!L:L,QUOTIENT(ROW(A2351)-1,3)+2),4)="http","",artwork.xlsx!$M$1) &amp; INDEX(artwork.xlsx!L:L,QUOTIENT(ROW(A2351)-1,3)+2),artwork.xlsx!$N$1,"") &amp; """,",
 IF(AND(MOD(ROW(A2351)-1,3)=1,INDEX(artwork.xlsx!J:J,QUOTIENT(ROW(A2351)-1,3)+2)&lt;&gt;""),
SUBSTITUTE(    artwork.xlsx!$K$1&amp;": '\\n" &amp;
SUBSTITUTE(SUBSTITUTE(SUBSTITUTE(SUBSTITUTE(SUBSTITUTE(INDEX(artwork.xlsx!K:K,QUOTIENT(ROW(A2351)-1,3)+2),"'","\'"),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IF(MOD(ROW(A2351)-1,3)=2,"","")))</f>
        <v>text_html: '\
'</v>
      </c>
    </row>
    <row r="2357" spans="1:3" x14ac:dyDescent="0.25">
      <c r="A2357" t="str">
        <f>IF(AND(MOD(ROW(A2352)-1,3)=0,INDEX(artwork.xlsx!G:G,QUOTIENT(ROW(A2352)-1,3)+2)&lt;&gt;""),"/* "&amp;INDEX(artwork.xlsx!G:G,QUOTIENT(ROW(A2352)-1,3)+2)&amp;" */","  ")&amp;
IF(AND(INDEX(artwork.xlsx!F:F,QUOTIENT(ROW(A2352)-1,3)+2)&lt;&gt;""),"/* "&amp;INDEX(artwork.xlsx!F:F,QUOTIENT(ROW(A2352)-1,3)+2)&amp;" */","  ")&amp;IF(AND(ISERROR(MATCH("},",B2357:B$5003,0)), ISERROR(MATCH("    ];",$A$5:A2353,0))),"];","")</f>
        <v xml:space="preserve">  /* landscape */</v>
      </c>
      <c r="B2357" t="str">
        <f t="shared" si="73"/>
        <v>},</v>
      </c>
      <c r="C2357" s="18" t="str">
        <f>IF(AND(MOD(ROW(A2352)-1,3)=0, INDEX(artwork.xlsx!J:J,QUOTIENT(ROW(A2352)-1,3)+2)&lt;&gt;""),
     artwork.xlsx!$H$1&amp;": """ &amp;SUBSTITUTE(INDEX(artwork.xlsx!H:H,QUOTIENT(ROW(A2352)-1,3)+2)," ","") &amp;""",  " &amp;
     artwork.xlsx!$J$1&amp; ": """ &amp; INDEX(artwork.xlsx!J:J,QUOTIENT(ROW(A2352)-1,3)+2) &amp;""",  " &amp;
     artwork.xlsx!$L$1&amp; ": """ &amp; SUBSTITUTE(IF(LEFT(INDEX(artwork.xlsx!L:L,QUOTIENT(ROW(A2352)-1,3)+2),4)="http","",artwork.xlsx!$M$1) &amp; INDEX(artwork.xlsx!L:L,QUOTIENT(ROW(A2352)-1,3)+2),artwork.xlsx!$N$1,"") &amp; """,",
 IF(AND(MOD(ROW(A2352)-1,3)=1,INDEX(artwork.xlsx!J:J,QUOTIENT(ROW(A2352)-1,3)+2)&lt;&gt;""),
SUBSTITUTE(    artwork.xlsx!$K$1&amp;": '\\n" &amp;
SUBSTITUTE(SUBSTITUTE(SUBSTITUTE(SUBSTITUTE(SUBSTITUTE(INDEX(artwork.xlsx!K:K,QUOTIENT(ROW(A2352)-1,3)+2),"'","\'"),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IF(MOD(ROW(A2352)-1,3)=2,"","")))</f>
        <v/>
      </c>
    </row>
    <row r="2358" spans="1:3" x14ac:dyDescent="0.25">
      <c r="A2358" t="str">
        <f>IF(AND(MOD(ROW(A2353)-1,3)=0,INDEX(artwork.xlsx!G:G,QUOTIENT(ROW(A2353)-1,3)+2)&lt;&gt;""),"/* "&amp;INDEX(artwork.xlsx!G:G,QUOTIENT(ROW(A2353)-1,3)+2)&amp;" */","  ")&amp;
IF(AND(INDEX(artwork.xlsx!F:F,QUOTIENT(ROW(A2353)-1,3)+2)&lt;&gt;""),"/* "&amp;INDEX(artwork.xlsx!F:F,QUOTIENT(ROW(A2353)-1,3)+2)&amp;" */","  ")&amp;IF(AND(ISERROR(MATCH("},",B2358:B$5003,0)), ISERROR(MATCH("    ];",$A$5:A2354,0))),"];","")</f>
        <v xml:space="preserve">  /* landscape */</v>
      </c>
      <c r="B2358" t="str">
        <f t="shared" si="73"/>
        <v>{</v>
      </c>
      <c r="C2358" s="18" t="str">
        <f>IF(AND(MOD(ROW(A2353)-1,3)=0, INDEX(artwork.xlsx!J:J,QUOTIENT(ROW(A2353)-1,3)+2)&lt;&gt;""),
     artwork.xlsx!$H$1&amp;": """ &amp;SUBSTITUTE(INDEX(artwork.xlsx!H:H,QUOTIENT(ROW(A2353)-1,3)+2)," ","") &amp;""",  " &amp;
     artwork.xlsx!$J$1&amp; ": """ &amp; INDEX(artwork.xlsx!J:J,QUOTIENT(ROW(A2353)-1,3)+2) &amp;""",  " &amp;
     artwork.xlsx!$L$1&amp; ": """ &amp; SUBSTITUTE(IF(LEFT(INDEX(artwork.xlsx!L:L,QUOTIENT(ROW(A2353)-1,3)+2),4)="http","",artwork.xlsx!$M$1) &amp; INDEX(artwork.xlsx!L:L,QUOTIENT(ROW(A2353)-1,3)+2),artwork.xlsx!$N$1,"") &amp; """,",
 IF(AND(MOD(ROW(A2353)-1,3)=1,INDEX(artwork.xlsx!J:J,QUOTIENT(ROW(A2353)-1,3)+2)&lt;&gt;""),
SUBSTITUTE(    artwork.xlsx!$K$1&amp;": '\\n" &amp;
SUBSTITUTE(SUBSTITUTE(SUBSTITUTE(SUBSTITUTE(SUBSTITUTE(INDEX(artwork.xlsx!K:K,QUOTIENT(ROW(A2353)-1,3)+2),"'","\'"),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IF(MOD(ROW(A2353)-1,3)=2,"","")))</f>
        <v>id: "peril",  frenchName: "Péril",  artwork: "http://wiki.dominionstrategy.com/images/a/a1/PerilArt.jpg",</v>
      </c>
    </row>
    <row r="2359" spans="1:3" ht="30" x14ac:dyDescent="0.25">
      <c r="A2359" t="str">
        <f>IF(AND(MOD(ROW(A2354)-1,3)=0,INDEX(artwork.xlsx!G:G,QUOTIENT(ROW(A2354)-1,3)+2)&lt;&gt;""),"/* "&amp;INDEX(artwork.xlsx!G:G,QUOTIENT(ROW(A2354)-1,3)+2)&amp;" */","  ")&amp;
IF(AND(INDEX(artwork.xlsx!F:F,QUOTIENT(ROW(A2354)-1,3)+2)&lt;&gt;""),"/* "&amp;INDEX(artwork.xlsx!F:F,QUOTIENT(ROW(A2354)-1,3)+2)&amp;" */","  ")&amp;IF(AND(ISERROR(MATCH("},",B2359:B$5003,0)), ISERROR(MATCH("    ];",$A$5:A2358,0))),"];","")</f>
        <v xml:space="preserve">  /* landscape */</v>
      </c>
      <c r="B2359" t="str">
        <f t="shared" si="73"/>
        <v/>
      </c>
      <c r="C2359" s="18" t="str">
        <f>IF(AND(MOD(ROW(A2354)-1,3)=0, INDEX(artwork.xlsx!J:J,QUOTIENT(ROW(A2354)-1,3)+2)&lt;&gt;""),
     artwork.xlsx!$H$1&amp;": """ &amp;SUBSTITUTE(INDEX(artwork.xlsx!H:H,QUOTIENT(ROW(A2354)-1,3)+2)," ","") &amp;""",  " &amp;
     artwork.xlsx!$J$1&amp; ": """ &amp; INDEX(artwork.xlsx!J:J,QUOTIENT(ROW(A2354)-1,3)+2) &amp;""",  " &amp;
     artwork.xlsx!$L$1&amp; ": """ &amp; SUBSTITUTE(IF(LEFT(INDEX(artwork.xlsx!L:L,QUOTIENT(ROW(A2354)-1,3)+2),4)="http","",artwork.xlsx!$M$1) &amp; INDEX(artwork.xlsx!L:L,QUOTIENT(ROW(A2354)-1,3)+2),artwork.xlsx!$N$1,"") &amp; """,",
 IF(AND(MOD(ROW(A2354)-1,3)=1,INDEX(artwork.xlsx!J:J,QUOTIENT(ROW(A2354)-1,3)+2)&lt;&gt;""),
SUBSTITUTE(    artwork.xlsx!$K$1&amp;": '\\n" &amp;
SUBSTITUTE(SUBSTITUTE(SUBSTITUTE(SUBSTITUTE(SUBSTITUTE(INDEX(artwork.xlsx!K:K,QUOTIENT(ROW(A2354)-1,3)+2),"'","\'"),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IF(MOD(ROW(A2354)-1,3)=2,"","")))</f>
        <v>text_html: '\
'</v>
      </c>
    </row>
    <row r="2360" spans="1:3" x14ac:dyDescent="0.25">
      <c r="A2360" t="str">
        <f>IF(AND(MOD(ROW(A2355)-1,3)=0,INDEX(artwork.xlsx!G:G,QUOTIENT(ROW(A2355)-1,3)+2)&lt;&gt;""),"/* "&amp;INDEX(artwork.xlsx!G:G,QUOTIENT(ROW(A2355)-1,3)+2)&amp;" */","  ")&amp;
IF(AND(INDEX(artwork.xlsx!F:F,QUOTIENT(ROW(A2355)-1,3)+2)&lt;&gt;""),"/* "&amp;INDEX(artwork.xlsx!F:F,QUOTIENT(ROW(A2355)-1,3)+2)&amp;" */","  ")&amp;IF(AND(ISERROR(MATCH("},",B2360:B$5003,0)), ISERROR(MATCH("    ];",$A$5:A2356,0))),"];","")</f>
        <v xml:space="preserve">  /* landscape */</v>
      </c>
      <c r="B2360" t="str">
        <f t="shared" si="73"/>
        <v>},</v>
      </c>
      <c r="C2360" s="18" t="str">
        <f>IF(AND(MOD(ROW(A2355)-1,3)=0, INDEX(artwork.xlsx!J:J,QUOTIENT(ROW(A2355)-1,3)+2)&lt;&gt;""),
     artwork.xlsx!$H$1&amp;": """ &amp;SUBSTITUTE(INDEX(artwork.xlsx!H:H,QUOTIENT(ROW(A2355)-1,3)+2)," ","") &amp;""",  " &amp;
     artwork.xlsx!$J$1&amp; ": """ &amp; INDEX(artwork.xlsx!J:J,QUOTIENT(ROW(A2355)-1,3)+2) &amp;""",  " &amp;
     artwork.xlsx!$L$1&amp; ": """ &amp; SUBSTITUTE(IF(LEFT(INDEX(artwork.xlsx!L:L,QUOTIENT(ROW(A2355)-1,3)+2),4)="http","",artwork.xlsx!$M$1) &amp; INDEX(artwork.xlsx!L:L,QUOTIENT(ROW(A2355)-1,3)+2),artwork.xlsx!$N$1,"") &amp; """,",
 IF(AND(MOD(ROW(A2355)-1,3)=1,INDEX(artwork.xlsx!J:J,QUOTIENT(ROW(A2355)-1,3)+2)&lt;&gt;""),
SUBSTITUTE(    artwork.xlsx!$K$1&amp;": '\\n" &amp;
SUBSTITUTE(SUBSTITUTE(SUBSTITUTE(SUBSTITUTE(SUBSTITUTE(INDEX(artwork.xlsx!K:K,QUOTIENT(ROW(A2355)-1,3)+2),"'","\'"),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IF(MOD(ROW(A2355)-1,3)=2,"","")))</f>
        <v/>
      </c>
    </row>
    <row r="2361" spans="1:3" x14ac:dyDescent="0.25">
      <c r="A2361" t="str">
        <f>IF(AND(MOD(ROW(A2356)-1,3)=0,INDEX(artwork.xlsx!G:G,QUOTIENT(ROW(A2356)-1,3)+2)&lt;&gt;""),"/* "&amp;INDEX(artwork.xlsx!G:G,QUOTIENT(ROW(A2356)-1,3)+2)&amp;" */","  ")&amp;
IF(AND(INDEX(artwork.xlsx!F:F,QUOTIENT(ROW(A2356)-1,3)+2)&lt;&gt;""),"/* "&amp;INDEX(artwork.xlsx!F:F,QUOTIENT(ROW(A2356)-1,3)+2)&amp;" */","  ")&amp;IF(AND(ISERROR(MATCH("},",B2361:B$5003,0)), ISERROR(MATCH("    ];",$A$5:A2357,0))),"];","")</f>
        <v xml:space="preserve">  /* landscape */</v>
      </c>
      <c r="B2361" t="str">
        <f t="shared" si="73"/>
        <v>{</v>
      </c>
      <c r="C2361" s="18" t="str">
        <f>IF(AND(MOD(ROW(A2356)-1,3)=0, INDEX(artwork.xlsx!J:J,QUOTIENT(ROW(A2356)-1,3)+2)&lt;&gt;""),
     artwork.xlsx!$H$1&amp;": """ &amp;SUBSTITUTE(INDEX(artwork.xlsx!H:H,QUOTIENT(ROW(A2356)-1,3)+2)," ","") &amp;""",  " &amp;
     artwork.xlsx!$J$1&amp; ": """ &amp; INDEX(artwork.xlsx!J:J,QUOTIENT(ROW(A2356)-1,3)+2) &amp;""",  " &amp;
     artwork.xlsx!$L$1&amp; ": """ &amp; SUBSTITUTE(IF(LEFT(INDEX(artwork.xlsx!L:L,QUOTIENT(ROW(A2356)-1,3)+2),4)="http","",artwork.xlsx!$M$1) &amp; INDEX(artwork.xlsx!L:L,QUOTIENT(ROW(A2356)-1,3)+2),artwork.xlsx!$N$1,"") &amp; """,",
 IF(AND(MOD(ROW(A2356)-1,3)=1,INDEX(artwork.xlsx!J:J,QUOTIENT(ROW(A2356)-1,3)+2)&lt;&gt;""),
SUBSTITUTE(    artwork.xlsx!$K$1&amp;": '\\n" &amp;
SUBSTITUTE(SUBSTITUTE(SUBSTITUTE(SUBSTITUTE(SUBSTITUTE(INDEX(artwork.xlsx!K:K,QUOTIENT(ROW(A2356)-1,3)+2),"'","\'"),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IF(MOD(ROW(A2356)-1,3)=2,"","")))</f>
        <v>id: "rush",  frenchName: "Précipitation",  artwork: "http://wiki.dominionstrategy.com/images/b/bd/RushArt.jpg",</v>
      </c>
    </row>
    <row r="2362" spans="1:3" ht="30" x14ac:dyDescent="0.25">
      <c r="A2362" t="str">
        <f>IF(AND(MOD(ROW(A2357)-1,3)=0,INDEX(artwork.xlsx!G:G,QUOTIENT(ROW(A2357)-1,3)+2)&lt;&gt;""),"/* "&amp;INDEX(artwork.xlsx!G:G,QUOTIENT(ROW(A2357)-1,3)+2)&amp;" */","  ")&amp;
IF(AND(INDEX(artwork.xlsx!F:F,QUOTIENT(ROW(A2357)-1,3)+2)&lt;&gt;""),"/* "&amp;INDEX(artwork.xlsx!F:F,QUOTIENT(ROW(A2357)-1,3)+2)&amp;" */","  ")&amp;IF(AND(ISERROR(MATCH("},",B2362:B$5003,0)), ISERROR(MATCH("    ];",$A$5:A2361,0))),"];","")</f>
        <v xml:space="preserve">  /* landscape */</v>
      </c>
      <c r="B2362" t="str">
        <f t="shared" si="73"/>
        <v/>
      </c>
      <c r="C2362" s="18" t="str">
        <f>IF(AND(MOD(ROW(A2357)-1,3)=0, INDEX(artwork.xlsx!J:J,QUOTIENT(ROW(A2357)-1,3)+2)&lt;&gt;""),
     artwork.xlsx!$H$1&amp;": """ &amp;SUBSTITUTE(INDEX(artwork.xlsx!H:H,QUOTIENT(ROW(A2357)-1,3)+2)," ","") &amp;""",  " &amp;
     artwork.xlsx!$J$1&amp; ": """ &amp; INDEX(artwork.xlsx!J:J,QUOTIENT(ROW(A2357)-1,3)+2) &amp;""",  " &amp;
     artwork.xlsx!$L$1&amp; ": """ &amp; SUBSTITUTE(IF(LEFT(INDEX(artwork.xlsx!L:L,QUOTIENT(ROW(A2357)-1,3)+2),4)="http","",artwork.xlsx!$M$1) &amp; INDEX(artwork.xlsx!L:L,QUOTIENT(ROW(A2357)-1,3)+2),artwork.xlsx!$N$1,"") &amp; """,",
 IF(AND(MOD(ROW(A2357)-1,3)=1,INDEX(artwork.xlsx!J:J,QUOTIENT(ROW(A2357)-1,3)+2)&lt;&gt;""),
SUBSTITUTE(    artwork.xlsx!$K$1&amp;": '\\n" &amp;
SUBSTITUTE(SUBSTITUTE(SUBSTITUTE(SUBSTITUTE(SUBSTITUTE(INDEX(artwork.xlsx!K:K,QUOTIENT(ROW(A2357)-1,3)+2),"'","\'"),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IF(MOD(ROW(A2357)-1,3)=2,"","")))</f>
        <v>text_html: '\
'</v>
      </c>
    </row>
    <row r="2363" spans="1:3" x14ac:dyDescent="0.25">
      <c r="A2363" t="str">
        <f>IF(AND(MOD(ROW(A2358)-1,3)=0,INDEX(artwork.xlsx!G:G,QUOTIENT(ROW(A2358)-1,3)+2)&lt;&gt;""),"/* "&amp;INDEX(artwork.xlsx!G:G,QUOTIENT(ROW(A2358)-1,3)+2)&amp;" */","  ")&amp;
IF(AND(INDEX(artwork.xlsx!F:F,QUOTIENT(ROW(A2358)-1,3)+2)&lt;&gt;""),"/* "&amp;INDEX(artwork.xlsx!F:F,QUOTIENT(ROW(A2358)-1,3)+2)&amp;" */","  ")&amp;IF(AND(ISERROR(MATCH("},",B2363:B$5003,0)), ISERROR(MATCH("    ];",$A$5:A2359,0))),"];","")</f>
        <v xml:space="preserve">  /* landscape */</v>
      </c>
      <c r="B2363" t="str">
        <f t="shared" si="73"/>
        <v>},</v>
      </c>
      <c r="C2363" s="18" t="str">
        <f>IF(AND(MOD(ROW(A2358)-1,3)=0, INDEX(artwork.xlsx!J:J,QUOTIENT(ROW(A2358)-1,3)+2)&lt;&gt;""),
     artwork.xlsx!$H$1&amp;": """ &amp;SUBSTITUTE(INDEX(artwork.xlsx!H:H,QUOTIENT(ROW(A2358)-1,3)+2)," ","") &amp;""",  " &amp;
     artwork.xlsx!$J$1&amp; ": """ &amp; INDEX(artwork.xlsx!J:J,QUOTIENT(ROW(A2358)-1,3)+2) &amp;""",  " &amp;
     artwork.xlsx!$L$1&amp; ": """ &amp; SUBSTITUTE(IF(LEFT(INDEX(artwork.xlsx!L:L,QUOTIENT(ROW(A2358)-1,3)+2),4)="http","",artwork.xlsx!$M$1) &amp; INDEX(artwork.xlsx!L:L,QUOTIENT(ROW(A2358)-1,3)+2),artwork.xlsx!$N$1,"") &amp; """,",
 IF(AND(MOD(ROW(A2358)-1,3)=1,INDEX(artwork.xlsx!J:J,QUOTIENT(ROW(A2358)-1,3)+2)&lt;&gt;""),
SUBSTITUTE(    artwork.xlsx!$K$1&amp;": '\\n" &amp;
SUBSTITUTE(SUBSTITUTE(SUBSTITUTE(SUBSTITUTE(SUBSTITUTE(INDEX(artwork.xlsx!K:K,QUOTIENT(ROW(A2358)-1,3)+2),"'","\'"),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IF(MOD(ROW(A2358)-1,3)=2,"","")))</f>
        <v/>
      </c>
    </row>
    <row r="2364" spans="1:3" x14ac:dyDescent="0.25">
      <c r="A2364" t="str">
        <f>IF(AND(MOD(ROW(A2359)-1,3)=0,INDEX(artwork.xlsx!G:G,QUOTIENT(ROW(A2359)-1,3)+2)&lt;&gt;""),"/* "&amp;INDEX(artwork.xlsx!G:G,QUOTIENT(ROW(A2359)-1,3)+2)&amp;" */","  ")&amp;
IF(AND(INDEX(artwork.xlsx!F:F,QUOTIENT(ROW(A2359)-1,3)+2)&lt;&gt;""),"/* "&amp;INDEX(artwork.xlsx!F:F,QUOTIENT(ROW(A2359)-1,3)+2)&amp;" */","  ")&amp;IF(AND(ISERROR(MATCH("},",B2364:B$5003,0)), ISERROR(MATCH("    ];",$A$5:A2360,0))),"];","")</f>
        <v xml:space="preserve">  /* landscape */</v>
      </c>
      <c r="B2364" t="str">
        <f t="shared" si="73"/>
        <v>{</v>
      </c>
      <c r="C2364" s="18" t="str">
        <f>IF(AND(MOD(ROW(A2359)-1,3)=0, INDEX(artwork.xlsx!J:J,QUOTIENT(ROW(A2359)-1,3)+2)&lt;&gt;""),
     artwork.xlsx!$H$1&amp;": """ &amp;SUBSTITUTE(INDEX(artwork.xlsx!H:H,QUOTIENT(ROW(A2359)-1,3)+2)," ","") &amp;""",  " &amp;
     artwork.xlsx!$J$1&amp; ": """ &amp; INDEX(artwork.xlsx!J:J,QUOTIENT(ROW(A2359)-1,3)+2) &amp;""",  " &amp;
     artwork.xlsx!$L$1&amp; ": """ &amp; SUBSTITUTE(IF(LEFT(INDEX(artwork.xlsx!L:L,QUOTIENT(ROW(A2359)-1,3)+2),4)="http","",artwork.xlsx!$M$1) &amp; INDEX(artwork.xlsx!L:L,QUOTIENT(ROW(A2359)-1,3)+2),artwork.xlsx!$N$1,"") &amp; """,",
 IF(AND(MOD(ROW(A2359)-1,3)=1,INDEX(artwork.xlsx!J:J,QUOTIENT(ROW(A2359)-1,3)+2)&lt;&gt;""),
SUBSTITUTE(    artwork.xlsx!$K$1&amp;": '\\n" &amp;
SUBSTITUTE(SUBSTITUTE(SUBSTITUTE(SUBSTITUTE(SUBSTITUTE(INDEX(artwork.xlsx!K:K,QUOTIENT(ROW(A2359)-1,3)+2),"'","\'"),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IF(MOD(ROW(A2359)-1,3)=2,"","")))</f>
        <v>id: "foray",  frenchName: "Incursion",  artwork: "http://wiki.dominionstrategy.com/images/1/19/ForayArt.jpg",</v>
      </c>
    </row>
    <row r="2365" spans="1:3" ht="30" x14ac:dyDescent="0.25">
      <c r="A2365" t="str">
        <f>IF(AND(MOD(ROW(A2360)-1,3)=0,INDEX(artwork.xlsx!G:G,QUOTIENT(ROW(A2360)-1,3)+2)&lt;&gt;""),"/* "&amp;INDEX(artwork.xlsx!G:G,QUOTIENT(ROW(A2360)-1,3)+2)&amp;" */","  ")&amp;
IF(AND(INDEX(artwork.xlsx!F:F,QUOTIENT(ROW(A2360)-1,3)+2)&lt;&gt;""),"/* "&amp;INDEX(artwork.xlsx!F:F,QUOTIENT(ROW(A2360)-1,3)+2)&amp;" */","  ")&amp;IF(AND(ISERROR(MATCH("},",B2365:B$5003,0)), ISERROR(MATCH("    ];",$A$5:A2364,0))),"];","")</f>
        <v xml:space="preserve">  /* landscape */</v>
      </c>
      <c r="B2365" t="str">
        <f t="shared" si="73"/>
        <v/>
      </c>
      <c r="C2365" s="18" t="str">
        <f>IF(AND(MOD(ROW(A2360)-1,3)=0, INDEX(artwork.xlsx!J:J,QUOTIENT(ROW(A2360)-1,3)+2)&lt;&gt;""),
     artwork.xlsx!$H$1&amp;": """ &amp;SUBSTITUTE(INDEX(artwork.xlsx!H:H,QUOTIENT(ROW(A2360)-1,3)+2)," ","") &amp;""",  " &amp;
     artwork.xlsx!$J$1&amp; ": """ &amp; INDEX(artwork.xlsx!J:J,QUOTIENT(ROW(A2360)-1,3)+2) &amp;""",  " &amp;
     artwork.xlsx!$L$1&amp; ": """ &amp; SUBSTITUTE(IF(LEFT(INDEX(artwork.xlsx!L:L,QUOTIENT(ROW(A2360)-1,3)+2),4)="http","",artwork.xlsx!$M$1) &amp; INDEX(artwork.xlsx!L:L,QUOTIENT(ROW(A2360)-1,3)+2),artwork.xlsx!$N$1,"") &amp; """,",
 IF(AND(MOD(ROW(A2360)-1,3)=1,INDEX(artwork.xlsx!J:J,QUOTIENT(ROW(A2360)-1,3)+2)&lt;&gt;""),
SUBSTITUTE(    artwork.xlsx!$K$1&amp;": '\\n" &amp;
SUBSTITUTE(SUBSTITUTE(SUBSTITUTE(SUBSTITUTE(SUBSTITUTE(INDEX(artwork.xlsx!K:K,QUOTIENT(ROW(A2360)-1,3)+2),"'","\'"),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IF(MOD(ROW(A2360)-1,3)=2,"","")))</f>
        <v>text_html: '\
'</v>
      </c>
    </row>
    <row r="2366" spans="1:3" x14ac:dyDescent="0.25">
      <c r="A2366" t="str">
        <f>IF(AND(MOD(ROW(A2361)-1,3)=0,INDEX(artwork.xlsx!G:G,QUOTIENT(ROW(A2361)-1,3)+2)&lt;&gt;""),"/* "&amp;INDEX(artwork.xlsx!G:G,QUOTIENT(ROW(A2361)-1,3)+2)&amp;" */","  ")&amp;
IF(AND(INDEX(artwork.xlsx!F:F,QUOTIENT(ROW(A2361)-1,3)+2)&lt;&gt;""),"/* "&amp;INDEX(artwork.xlsx!F:F,QUOTIENT(ROW(A2361)-1,3)+2)&amp;" */","  ")&amp;IF(AND(ISERROR(MATCH("},",B2366:B$5003,0)), ISERROR(MATCH("    ];",$A$5:A2362,0))),"];","")</f>
        <v xml:space="preserve">  /* landscape */</v>
      </c>
      <c r="B2366" t="str">
        <f t="shared" si="73"/>
        <v>},</v>
      </c>
      <c r="C2366" s="18" t="str">
        <f>IF(AND(MOD(ROW(A2361)-1,3)=0, INDEX(artwork.xlsx!J:J,QUOTIENT(ROW(A2361)-1,3)+2)&lt;&gt;""),
     artwork.xlsx!$H$1&amp;": """ &amp;SUBSTITUTE(INDEX(artwork.xlsx!H:H,QUOTIENT(ROW(A2361)-1,3)+2)," ","") &amp;""",  " &amp;
     artwork.xlsx!$J$1&amp; ": """ &amp; INDEX(artwork.xlsx!J:J,QUOTIENT(ROW(A2361)-1,3)+2) &amp;""",  " &amp;
     artwork.xlsx!$L$1&amp; ": """ &amp; SUBSTITUTE(IF(LEFT(INDEX(artwork.xlsx!L:L,QUOTIENT(ROW(A2361)-1,3)+2),4)="http","",artwork.xlsx!$M$1) &amp; INDEX(artwork.xlsx!L:L,QUOTIENT(ROW(A2361)-1,3)+2),artwork.xlsx!$N$1,"") &amp; """,",
 IF(AND(MOD(ROW(A2361)-1,3)=1,INDEX(artwork.xlsx!J:J,QUOTIENT(ROW(A2361)-1,3)+2)&lt;&gt;""),
SUBSTITUTE(    artwork.xlsx!$K$1&amp;": '\\n" &amp;
SUBSTITUTE(SUBSTITUTE(SUBSTITUTE(SUBSTITUTE(SUBSTITUTE(INDEX(artwork.xlsx!K:K,QUOTIENT(ROW(A2361)-1,3)+2),"'","\'"),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IF(MOD(ROW(A2361)-1,3)=2,"","")))</f>
        <v/>
      </c>
    </row>
    <row r="2367" spans="1:3" x14ac:dyDescent="0.25">
      <c r="A2367" t="str">
        <f>IF(AND(MOD(ROW(A2362)-1,3)=0,INDEX(artwork.xlsx!G:G,QUOTIENT(ROW(A2362)-1,3)+2)&lt;&gt;""),"/* "&amp;INDEX(artwork.xlsx!G:G,QUOTIENT(ROW(A2362)-1,3)+2)&amp;" */","  ")&amp;
IF(AND(INDEX(artwork.xlsx!F:F,QUOTIENT(ROW(A2362)-1,3)+2)&lt;&gt;""),"/* "&amp;INDEX(artwork.xlsx!F:F,QUOTIENT(ROW(A2362)-1,3)+2)&amp;" */","  ")&amp;IF(AND(ISERROR(MATCH("},",B2367:B$5003,0)), ISERROR(MATCH("    ];",$A$5:A2363,0))),"];","")</f>
        <v xml:space="preserve">  /* landscape */</v>
      </c>
      <c r="B2367" t="str">
        <f t="shared" si="73"/>
        <v>{</v>
      </c>
      <c r="C2367" s="18" t="str">
        <f>IF(AND(MOD(ROW(A2362)-1,3)=0, INDEX(artwork.xlsx!J:J,QUOTIENT(ROW(A2362)-1,3)+2)&lt;&gt;""),
     artwork.xlsx!$H$1&amp;": """ &amp;SUBSTITUTE(INDEX(artwork.xlsx!H:H,QUOTIENT(ROW(A2362)-1,3)+2)," ","") &amp;""",  " &amp;
     artwork.xlsx!$J$1&amp; ": """ &amp; INDEX(artwork.xlsx!J:J,QUOTIENT(ROW(A2362)-1,3)+2) &amp;""",  " &amp;
     artwork.xlsx!$L$1&amp; ": """ &amp; SUBSTITUTE(IF(LEFT(INDEX(artwork.xlsx!L:L,QUOTIENT(ROW(A2362)-1,3)+2),4)="http","",artwork.xlsx!$M$1) &amp; INDEX(artwork.xlsx!L:L,QUOTIENT(ROW(A2362)-1,3)+2),artwork.xlsx!$N$1,"") &amp; """,",
 IF(AND(MOD(ROW(A2362)-1,3)=1,INDEX(artwork.xlsx!J:J,QUOTIENT(ROW(A2362)-1,3)+2)&lt;&gt;""),
SUBSTITUTE(    artwork.xlsx!$K$1&amp;": '\\n" &amp;
SUBSTITUTE(SUBSTITUTE(SUBSTITUTE(SUBSTITUTE(SUBSTITUTE(INDEX(artwork.xlsx!K:K,QUOTIENT(ROW(A2362)-1,3)+2),"'","\'"),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IF(MOD(ROW(A2362)-1,3)=2,"","")))</f>
        <v>id: "launch",  frenchName: "Embarquement",  artwork: "http://wiki.dominionstrategy.com/images/2/27/LaunchArt.jpg",</v>
      </c>
    </row>
    <row r="2368" spans="1:3" ht="30" x14ac:dyDescent="0.25">
      <c r="A2368" t="str">
        <f>IF(AND(MOD(ROW(A2363)-1,3)=0,INDEX(artwork.xlsx!G:G,QUOTIENT(ROW(A2363)-1,3)+2)&lt;&gt;""),"/* "&amp;INDEX(artwork.xlsx!G:G,QUOTIENT(ROW(A2363)-1,3)+2)&amp;" */","  ")&amp;
IF(AND(INDEX(artwork.xlsx!F:F,QUOTIENT(ROW(A2363)-1,3)+2)&lt;&gt;""),"/* "&amp;INDEX(artwork.xlsx!F:F,QUOTIENT(ROW(A2363)-1,3)+2)&amp;" */","  ")&amp;IF(AND(ISERROR(MATCH("},",B2368:B$5003,0)), ISERROR(MATCH("    ];",$A$5:A2367,0))),"];","")</f>
        <v xml:space="preserve">  /* landscape */</v>
      </c>
      <c r="B2368" t="str">
        <f t="shared" si="73"/>
        <v/>
      </c>
      <c r="C2368" s="18" t="str">
        <f>IF(AND(MOD(ROW(A2363)-1,3)=0, INDEX(artwork.xlsx!J:J,QUOTIENT(ROW(A2363)-1,3)+2)&lt;&gt;""),
     artwork.xlsx!$H$1&amp;": """ &amp;SUBSTITUTE(INDEX(artwork.xlsx!H:H,QUOTIENT(ROW(A2363)-1,3)+2)," ","") &amp;""",  " &amp;
     artwork.xlsx!$J$1&amp; ": """ &amp; INDEX(artwork.xlsx!J:J,QUOTIENT(ROW(A2363)-1,3)+2) &amp;""",  " &amp;
     artwork.xlsx!$L$1&amp; ": """ &amp; SUBSTITUTE(IF(LEFT(INDEX(artwork.xlsx!L:L,QUOTIENT(ROW(A2363)-1,3)+2),4)="http","",artwork.xlsx!$M$1) &amp; INDEX(artwork.xlsx!L:L,QUOTIENT(ROW(A2363)-1,3)+2),artwork.xlsx!$N$1,"") &amp; """,",
 IF(AND(MOD(ROW(A2363)-1,3)=1,INDEX(artwork.xlsx!J:J,QUOTIENT(ROW(A2363)-1,3)+2)&lt;&gt;""),
SUBSTITUTE(    artwork.xlsx!$K$1&amp;": '\\n" &amp;
SUBSTITUTE(SUBSTITUTE(SUBSTITUTE(SUBSTITUTE(SUBSTITUTE(INDEX(artwork.xlsx!K:K,QUOTIENT(ROW(A2363)-1,3)+2),"'","\'"),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IF(MOD(ROW(A2363)-1,3)=2,"","")))</f>
        <v>text_html: '\
'</v>
      </c>
    </row>
    <row r="2369" spans="1:3" x14ac:dyDescent="0.25">
      <c r="A2369" t="str">
        <f>IF(AND(MOD(ROW(A2364)-1,3)=0,INDEX(artwork.xlsx!G:G,QUOTIENT(ROW(A2364)-1,3)+2)&lt;&gt;""),"/* "&amp;INDEX(artwork.xlsx!G:G,QUOTIENT(ROW(A2364)-1,3)+2)&amp;" */","  ")&amp;
IF(AND(INDEX(artwork.xlsx!F:F,QUOTIENT(ROW(A2364)-1,3)+2)&lt;&gt;""),"/* "&amp;INDEX(artwork.xlsx!F:F,QUOTIENT(ROW(A2364)-1,3)+2)&amp;" */","  ")&amp;IF(AND(ISERROR(MATCH("},",B2369:B$5003,0)), ISERROR(MATCH("    ];",$A$5:A2365,0))),"];","")</f>
        <v xml:space="preserve">  /* landscape */</v>
      </c>
      <c r="B2369" t="str">
        <f t="shared" si="73"/>
        <v>},</v>
      </c>
      <c r="C2369" s="18" t="str">
        <f>IF(AND(MOD(ROW(A2364)-1,3)=0, INDEX(artwork.xlsx!J:J,QUOTIENT(ROW(A2364)-1,3)+2)&lt;&gt;""),
     artwork.xlsx!$H$1&amp;": """ &amp;SUBSTITUTE(INDEX(artwork.xlsx!H:H,QUOTIENT(ROW(A2364)-1,3)+2)," ","") &amp;""",  " &amp;
     artwork.xlsx!$J$1&amp; ": """ &amp; INDEX(artwork.xlsx!J:J,QUOTIENT(ROW(A2364)-1,3)+2) &amp;""",  " &amp;
     artwork.xlsx!$L$1&amp; ": """ &amp; SUBSTITUTE(IF(LEFT(INDEX(artwork.xlsx!L:L,QUOTIENT(ROW(A2364)-1,3)+2),4)="http","",artwork.xlsx!$M$1) &amp; INDEX(artwork.xlsx!L:L,QUOTIENT(ROW(A2364)-1,3)+2),artwork.xlsx!$N$1,"") &amp; """,",
 IF(AND(MOD(ROW(A2364)-1,3)=1,INDEX(artwork.xlsx!J:J,QUOTIENT(ROW(A2364)-1,3)+2)&lt;&gt;""),
SUBSTITUTE(    artwork.xlsx!$K$1&amp;": '\\n" &amp;
SUBSTITUTE(SUBSTITUTE(SUBSTITUTE(SUBSTITUTE(SUBSTITUTE(INDEX(artwork.xlsx!K:K,QUOTIENT(ROW(A2364)-1,3)+2),"'","\'"),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IF(MOD(ROW(A2364)-1,3)=2,"","")))</f>
        <v/>
      </c>
    </row>
    <row r="2370" spans="1:3" x14ac:dyDescent="0.25">
      <c r="A2370" t="str">
        <f>IF(AND(MOD(ROW(A2365)-1,3)=0,INDEX(artwork.xlsx!G:G,QUOTIENT(ROW(A2365)-1,3)+2)&lt;&gt;""),"/* "&amp;INDEX(artwork.xlsx!G:G,QUOTIENT(ROW(A2365)-1,3)+2)&amp;" */","  ")&amp;
IF(AND(INDEX(artwork.xlsx!F:F,QUOTIENT(ROW(A2365)-1,3)+2)&lt;&gt;""),"/* "&amp;INDEX(artwork.xlsx!F:F,QUOTIENT(ROW(A2365)-1,3)+2)&amp;" */","  ")&amp;IF(AND(ISERROR(MATCH("},",B2370:B$5003,0)), ISERROR(MATCH("    ];",$A$5:A2366,0))),"];","")</f>
        <v xml:space="preserve">  /* landscape */</v>
      </c>
      <c r="B2370" t="str">
        <f t="shared" si="73"/>
        <v>{</v>
      </c>
      <c r="C2370" s="18" t="str">
        <f>IF(AND(MOD(ROW(A2365)-1,3)=0, INDEX(artwork.xlsx!J:J,QUOTIENT(ROW(A2365)-1,3)+2)&lt;&gt;""),
     artwork.xlsx!$H$1&amp;": """ &amp;SUBSTITUTE(INDEX(artwork.xlsx!H:H,QUOTIENT(ROW(A2365)-1,3)+2)," ","") &amp;""",  " &amp;
     artwork.xlsx!$J$1&amp; ": """ &amp; INDEX(artwork.xlsx!J:J,QUOTIENT(ROW(A2365)-1,3)+2) &amp;""",  " &amp;
     artwork.xlsx!$L$1&amp; ": """ &amp; SUBSTITUTE(IF(LEFT(INDEX(artwork.xlsx!L:L,QUOTIENT(ROW(A2365)-1,3)+2),4)="http","",artwork.xlsx!$M$1) &amp; INDEX(artwork.xlsx!L:L,QUOTIENT(ROW(A2365)-1,3)+2),artwork.xlsx!$N$1,"") &amp; """,",
 IF(AND(MOD(ROW(A2365)-1,3)=1,INDEX(artwork.xlsx!J:J,QUOTIENT(ROW(A2365)-1,3)+2)&lt;&gt;""),
SUBSTITUTE(    artwork.xlsx!$K$1&amp;": '\\n" &amp;
SUBSTITUTE(SUBSTITUTE(SUBSTITUTE(SUBSTITUTE(SUBSTITUTE(INDEX(artwork.xlsx!K:K,QUOTIENT(ROW(A2365)-1,3)+2),"'","\'"),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IF(MOD(ROW(A2365)-1,3)=2,"","")))</f>
        <v>id: "mirror",  frenchName: "Imitation",  artwork: "http://wiki.dominionstrategy.com/images/3/3d/Haunted_MirrorArt.jpg",</v>
      </c>
    </row>
    <row r="2371" spans="1:3" ht="30" x14ac:dyDescent="0.25">
      <c r="A2371" t="str">
        <f>IF(AND(MOD(ROW(A2366)-1,3)=0,INDEX(artwork.xlsx!G:G,QUOTIENT(ROW(A2366)-1,3)+2)&lt;&gt;""),"/* "&amp;INDEX(artwork.xlsx!G:G,QUOTIENT(ROW(A2366)-1,3)+2)&amp;" */","  ")&amp;
IF(AND(INDEX(artwork.xlsx!F:F,QUOTIENT(ROW(A2366)-1,3)+2)&lt;&gt;""),"/* "&amp;INDEX(artwork.xlsx!F:F,QUOTIENT(ROW(A2366)-1,3)+2)&amp;" */","  ")&amp;IF(AND(ISERROR(MATCH("},",B2371:B$5003,0)), ISERROR(MATCH("    ];",$A$5:A2370,0))),"];","")</f>
        <v xml:space="preserve">  /* landscape */</v>
      </c>
      <c r="B2371" t="str">
        <f t="shared" si="73"/>
        <v/>
      </c>
      <c r="C2371" s="18" t="str">
        <f>IF(AND(MOD(ROW(A2366)-1,3)=0, INDEX(artwork.xlsx!J:J,QUOTIENT(ROW(A2366)-1,3)+2)&lt;&gt;""),
     artwork.xlsx!$H$1&amp;": """ &amp;SUBSTITUTE(INDEX(artwork.xlsx!H:H,QUOTIENT(ROW(A2366)-1,3)+2)," ","") &amp;""",  " &amp;
     artwork.xlsx!$J$1&amp; ": """ &amp; INDEX(artwork.xlsx!J:J,QUOTIENT(ROW(A2366)-1,3)+2) &amp;""",  " &amp;
     artwork.xlsx!$L$1&amp; ": """ &amp; SUBSTITUTE(IF(LEFT(INDEX(artwork.xlsx!L:L,QUOTIENT(ROW(A2366)-1,3)+2),4)="http","",artwork.xlsx!$M$1) &amp; INDEX(artwork.xlsx!L:L,QUOTIENT(ROW(A2366)-1,3)+2),artwork.xlsx!$N$1,"") &amp; """,",
 IF(AND(MOD(ROW(A2366)-1,3)=1,INDEX(artwork.xlsx!J:J,QUOTIENT(ROW(A2366)-1,3)+2)&lt;&gt;""),
SUBSTITUTE(    artwork.xlsx!$K$1&amp;": '\\n" &amp;
SUBSTITUTE(SUBSTITUTE(SUBSTITUTE(SUBSTITUTE(SUBSTITUTE(INDEX(artwork.xlsx!K:K,QUOTIENT(ROW(A2366)-1,3)+2),"'","\'"),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IF(MOD(ROW(A2366)-1,3)=2,"","")))</f>
        <v>text_html: '\
'</v>
      </c>
    </row>
    <row r="2372" spans="1:3" x14ac:dyDescent="0.25">
      <c r="A2372" t="str">
        <f>IF(AND(MOD(ROW(A2367)-1,3)=0,INDEX(artwork.xlsx!G:G,QUOTIENT(ROW(A2367)-1,3)+2)&lt;&gt;""),"/* "&amp;INDEX(artwork.xlsx!G:G,QUOTIENT(ROW(A2367)-1,3)+2)&amp;" */","  ")&amp;
IF(AND(INDEX(artwork.xlsx!F:F,QUOTIENT(ROW(A2367)-1,3)+2)&lt;&gt;""),"/* "&amp;INDEX(artwork.xlsx!F:F,QUOTIENT(ROW(A2367)-1,3)+2)&amp;" */","  ")&amp;IF(AND(ISERROR(MATCH("},",B2372:B$5003,0)), ISERROR(MATCH("    ];",$A$5:A2368,0))),"];","")</f>
        <v xml:space="preserve">  /* landscape */</v>
      </c>
      <c r="B2372" t="str">
        <f t="shared" si="73"/>
        <v>},</v>
      </c>
      <c r="C2372" s="18" t="str">
        <f>IF(AND(MOD(ROW(A2367)-1,3)=0, INDEX(artwork.xlsx!J:J,QUOTIENT(ROW(A2367)-1,3)+2)&lt;&gt;""),
     artwork.xlsx!$H$1&amp;": """ &amp;SUBSTITUTE(INDEX(artwork.xlsx!H:H,QUOTIENT(ROW(A2367)-1,3)+2)," ","") &amp;""",  " &amp;
     artwork.xlsx!$J$1&amp; ": """ &amp; INDEX(artwork.xlsx!J:J,QUOTIENT(ROW(A2367)-1,3)+2) &amp;""",  " &amp;
     artwork.xlsx!$L$1&amp; ": """ &amp; SUBSTITUTE(IF(LEFT(INDEX(artwork.xlsx!L:L,QUOTIENT(ROW(A2367)-1,3)+2),4)="http","",artwork.xlsx!$M$1) &amp; INDEX(artwork.xlsx!L:L,QUOTIENT(ROW(A2367)-1,3)+2),artwork.xlsx!$N$1,"") &amp; """,",
 IF(AND(MOD(ROW(A2367)-1,3)=1,INDEX(artwork.xlsx!J:J,QUOTIENT(ROW(A2367)-1,3)+2)&lt;&gt;""),
SUBSTITUTE(    artwork.xlsx!$K$1&amp;": '\\n" &amp;
SUBSTITUTE(SUBSTITUTE(SUBSTITUTE(SUBSTITUTE(SUBSTITUTE(INDEX(artwork.xlsx!K:K,QUOTIENT(ROW(A2367)-1,3)+2),"'","\'"),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IF(MOD(ROW(A2367)-1,3)=2,"","")))</f>
        <v/>
      </c>
    </row>
    <row r="2373" spans="1:3" x14ac:dyDescent="0.25">
      <c r="A2373" t="str">
        <f>IF(AND(MOD(ROW(A2368)-1,3)=0,INDEX(artwork.xlsx!G:G,QUOTIENT(ROW(A2368)-1,3)+2)&lt;&gt;""),"/* "&amp;INDEX(artwork.xlsx!G:G,QUOTIENT(ROW(A2368)-1,3)+2)&amp;" */","  ")&amp;
IF(AND(INDEX(artwork.xlsx!F:F,QUOTIENT(ROW(A2368)-1,3)+2)&lt;&gt;""),"/* "&amp;INDEX(artwork.xlsx!F:F,QUOTIENT(ROW(A2368)-1,3)+2)&amp;" */","  ")&amp;IF(AND(ISERROR(MATCH("},",B2373:B$5003,0)), ISERROR(MATCH("    ];",$A$5:A2369,0))),"];","")</f>
        <v xml:space="preserve">  /* landscape */</v>
      </c>
      <c r="B2373" t="str">
        <f t="shared" si="73"/>
        <v>{</v>
      </c>
      <c r="C2373" s="18" t="str">
        <f>IF(AND(MOD(ROW(A2368)-1,3)=0, INDEX(artwork.xlsx!J:J,QUOTIENT(ROW(A2368)-1,3)+2)&lt;&gt;""),
     artwork.xlsx!$H$1&amp;": """ &amp;SUBSTITUTE(INDEX(artwork.xlsx!H:H,QUOTIENT(ROW(A2368)-1,3)+2)," ","") &amp;""",  " &amp;
     artwork.xlsx!$J$1&amp; ": """ &amp; INDEX(artwork.xlsx!J:J,QUOTIENT(ROW(A2368)-1,3)+2) &amp;""",  " &amp;
     artwork.xlsx!$L$1&amp; ": """ &amp; SUBSTITUTE(IF(LEFT(INDEX(artwork.xlsx!L:L,QUOTIENT(ROW(A2368)-1,3)+2),4)="http","",artwork.xlsx!$M$1) &amp; INDEX(artwork.xlsx!L:L,QUOTIENT(ROW(A2368)-1,3)+2),artwork.xlsx!$N$1,"") &amp; """,",
 IF(AND(MOD(ROW(A2368)-1,3)=1,INDEX(artwork.xlsx!J:J,QUOTIENT(ROW(A2368)-1,3)+2)&lt;&gt;""),
SUBSTITUTE(    artwork.xlsx!$K$1&amp;": '\\n" &amp;
SUBSTITUTE(SUBSTITUTE(SUBSTITUTE(SUBSTITUTE(SUBSTITUTE(INDEX(artwork.xlsx!K:K,QUOTIENT(ROW(A2368)-1,3)+2),"'","\'"),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IF(MOD(ROW(A2368)-1,3)=2,"","")))</f>
        <v>id: "prepare",  frenchName: "Préparation",  artwork: "http://wiki.dominionstrategy.com/images/9/9d/PrepareArt.jpg",</v>
      </c>
    </row>
    <row r="2374" spans="1:3" ht="30" x14ac:dyDescent="0.25">
      <c r="A2374" t="str">
        <f>IF(AND(MOD(ROW(A2369)-1,3)=0,INDEX(artwork.xlsx!G:G,QUOTIENT(ROW(A2369)-1,3)+2)&lt;&gt;""),"/* "&amp;INDEX(artwork.xlsx!G:G,QUOTIENT(ROW(A2369)-1,3)+2)&amp;" */","  ")&amp;
IF(AND(INDEX(artwork.xlsx!F:F,QUOTIENT(ROW(A2369)-1,3)+2)&lt;&gt;""),"/* "&amp;INDEX(artwork.xlsx!F:F,QUOTIENT(ROW(A2369)-1,3)+2)&amp;" */","  ")&amp;IF(AND(ISERROR(MATCH("},",B2374:B$5003,0)), ISERROR(MATCH("    ];",$A$5:A2373,0))),"];","")</f>
        <v xml:space="preserve">  /* landscape */</v>
      </c>
      <c r="B2374" t="str">
        <f t="shared" si="73"/>
        <v/>
      </c>
      <c r="C2374" s="18" t="str">
        <f>IF(AND(MOD(ROW(A2369)-1,3)=0, INDEX(artwork.xlsx!J:J,QUOTIENT(ROW(A2369)-1,3)+2)&lt;&gt;""),
     artwork.xlsx!$H$1&amp;": """ &amp;SUBSTITUTE(INDEX(artwork.xlsx!H:H,QUOTIENT(ROW(A2369)-1,3)+2)," ","") &amp;""",  " &amp;
     artwork.xlsx!$J$1&amp; ": """ &amp; INDEX(artwork.xlsx!J:J,QUOTIENT(ROW(A2369)-1,3)+2) &amp;""",  " &amp;
     artwork.xlsx!$L$1&amp; ": """ &amp; SUBSTITUTE(IF(LEFT(INDEX(artwork.xlsx!L:L,QUOTIENT(ROW(A2369)-1,3)+2),4)="http","",artwork.xlsx!$M$1) &amp; INDEX(artwork.xlsx!L:L,QUOTIENT(ROW(A2369)-1,3)+2),artwork.xlsx!$N$1,"") &amp; """,",
 IF(AND(MOD(ROW(A2369)-1,3)=1,INDEX(artwork.xlsx!J:J,QUOTIENT(ROW(A2369)-1,3)+2)&lt;&gt;""),
SUBSTITUTE(    artwork.xlsx!$K$1&amp;": '\\n" &amp;
SUBSTITUTE(SUBSTITUTE(SUBSTITUTE(SUBSTITUTE(SUBSTITUTE(INDEX(artwork.xlsx!K:K,QUOTIENT(ROW(A2369)-1,3)+2),"'","\'"),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IF(MOD(ROW(A2369)-1,3)=2,"","")))</f>
        <v>text_html: '\
'</v>
      </c>
    </row>
    <row r="2375" spans="1:3" x14ac:dyDescent="0.25">
      <c r="A2375" t="str">
        <f>IF(AND(MOD(ROW(A2370)-1,3)=0,INDEX(artwork.xlsx!G:G,QUOTIENT(ROW(A2370)-1,3)+2)&lt;&gt;""),"/* "&amp;INDEX(artwork.xlsx!G:G,QUOTIENT(ROW(A2370)-1,3)+2)&amp;" */","  ")&amp;
IF(AND(INDEX(artwork.xlsx!F:F,QUOTIENT(ROW(A2370)-1,3)+2)&lt;&gt;""),"/* "&amp;INDEX(artwork.xlsx!F:F,QUOTIENT(ROW(A2370)-1,3)+2)&amp;" */","  ")&amp;IF(AND(ISERROR(MATCH("},",B2375:B$5003,0)), ISERROR(MATCH("    ];",$A$5:A2371,0))),"];","")</f>
        <v xml:space="preserve">  /* landscape */</v>
      </c>
      <c r="B2375" t="str">
        <f t="shared" si="73"/>
        <v>},</v>
      </c>
      <c r="C2375" s="18" t="str">
        <f>IF(AND(MOD(ROW(A2370)-1,3)=0, INDEX(artwork.xlsx!J:J,QUOTIENT(ROW(A2370)-1,3)+2)&lt;&gt;""),
     artwork.xlsx!$H$1&amp;": """ &amp;SUBSTITUTE(INDEX(artwork.xlsx!H:H,QUOTIENT(ROW(A2370)-1,3)+2)," ","") &amp;""",  " &amp;
     artwork.xlsx!$J$1&amp; ": """ &amp; INDEX(artwork.xlsx!J:J,QUOTIENT(ROW(A2370)-1,3)+2) &amp;""",  " &amp;
     artwork.xlsx!$L$1&amp; ": """ &amp; SUBSTITUTE(IF(LEFT(INDEX(artwork.xlsx!L:L,QUOTIENT(ROW(A2370)-1,3)+2),4)="http","",artwork.xlsx!$M$1) &amp; INDEX(artwork.xlsx!L:L,QUOTIENT(ROW(A2370)-1,3)+2),artwork.xlsx!$N$1,"") &amp; """,",
 IF(AND(MOD(ROW(A2370)-1,3)=1,INDEX(artwork.xlsx!J:J,QUOTIENT(ROW(A2370)-1,3)+2)&lt;&gt;""),
SUBSTITUTE(    artwork.xlsx!$K$1&amp;": '\\n" &amp;
SUBSTITUTE(SUBSTITUTE(SUBSTITUTE(SUBSTITUTE(SUBSTITUTE(INDEX(artwork.xlsx!K:K,QUOTIENT(ROW(A2370)-1,3)+2),"'","\'"),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IF(MOD(ROW(A2370)-1,3)=2,"","")))</f>
        <v/>
      </c>
    </row>
    <row r="2376" spans="1:3" x14ac:dyDescent="0.25">
      <c r="A2376" t="str">
        <f>IF(AND(MOD(ROW(A2371)-1,3)=0,INDEX(artwork.xlsx!G:G,QUOTIENT(ROW(A2371)-1,3)+2)&lt;&gt;""),"/* "&amp;INDEX(artwork.xlsx!G:G,QUOTIENT(ROW(A2371)-1,3)+2)&amp;" */","  ")&amp;
IF(AND(INDEX(artwork.xlsx!F:F,QUOTIENT(ROW(A2371)-1,3)+2)&lt;&gt;""),"/* "&amp;INDEX(artwork.xlsx!F:F,QUOTIENT(ROW(A2371)-1,3)+2)&amp;" */","  ")&amp;IF(AND(ISERROR(MATCH("},",B2376:B$5003,0)), ISERROR(MATCH("    ];",$A$5:A2372,0))),"];","")</f>
        <v xml:space="preserve">  /* landscape */</v>
      </c>
      <c r="B2376" t="str">
        <f t="shared" si="73"/>
        <v>{</v>
      </c>
      <c r="C2376" s="18" t="str">
        <f>IF(AND(MOD(ROW(A2371)-1,3)=0, INDEX(artwork.xlsx!J:J,QUOTIENT(ROW(A2371)-1,3)+2)&lt;&gt;""),
     artwork.xlsx!$H$1&amp;": """ &amp;SUBSTITUTE(INDEX(artwork.xlsx!H:H,QUOTIENT(ROW(A2371)-1,3)+2)," ","") &amp;""",  " &amp;
     artwork.xlsx!$J$1&amp; ": """ &amp; INDEX(artwork.xlsx!J:J,QUOTIENT(ROW(A2371)-1,3)+2) &amp;""",  " &amp;
     artwork.xlsx!$L$1&amp; ": """ &amp; SUBSTITUTE(IF(LEFT(INDEX(artwork.xlsx!L:L,QUOTIENT(ROW(A2371)-1,3)+2),4)="http","",artwork.xlsx!$M$1) &amp; INDEX(artwork.xlsx!L:L,QUOTIENT(ROW(A2371)-1,3)+2),artwork.xlsx!$N$1,"") &amp; """,",
 IF(AND(MOD(ROW(A2371)-1,3)=1,INDEX(artwork.xlsx!J:J,QUOTIENT(ROW(A2371)-1,3)+2)&lt;&gt;""),
SUBSTITUTE(    artwork.xlsx!$K$1&amp;": '\\n" &amp;
SUBSTITUTE(SUBSTITUTE(SUBSTITUTE(SUBSTITUTE(SUBSTITUTE(INDEX(artwork.xlsx!K:K,QUOTIENT(ROW(A2371)-1,3)+2),"'","\'"),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IF(MOD(ROW(A2371)-1,3)=2,"","")))</f>
        <v>id: "scrounge",  frenchName: "Maraude",  artwork: "http://wiki.dominionstrategy.com/images/e/e1/ScroungeArt.jpg",</v>
      </c>
    </row>
    <row r="2377" spans="1:3" ht="30" x14ac:dyDescent="0.25">
      <c r="A2377" t="str">
        <f>IF(AND(MOD(ROW(A2372)-1,3)=0,INDEX(artwork.xlsx!G:G,QUOTIENT(ROW(A2372)-1,3)+2)&lt;&gt;""),"/* "&amp;INDEX(artwork.xlsx!G:G,QUOTIENT(ROW(A2372)-1,3)+2)&amp;" */","  ")&amp;
IF(AND(INDEX(artwork.xlsx!F:F,QUOTIENT(ROW(A2372)-1,3)+2)&lt;&gt;""),"/* "&amp;INDEX(artwork.xlsx!F:F,QUOTIENT(ROW(A2372)-1,3)+2)&amp;" */","  ")&amp;IF(AND(ISERROR(MATCH("},",B2377:B$5003,0)), ISERROR(MATCH("    ];",$A$5:A2376,0))),"];","")</f>
        <v xml:space="preserve">  /* landscape */</v>
      </c>
      <c r="B2377" t="str">
        <f t="shared" si="73"/>
        <v/>
      </c>
      <c r="C2377" s="18" t="str">
        <f>IF(AND(MOD(ROW(A2372)-1,3)=0, INDEX(artwork.xlsx!J:J,QUOTIENT(ROW(A2372)-1,3)+2)&lt;&gt;""),
     artwork.xlsx!$H$1&amp;": """ &amp;SUBSTITUTE(INDEX(artwork.xlsx!H:H,QUOTIENT(ROW(A2372)-1,3)+2)," ","") &amp;""",  " &amp;
     artwork.xlsx!$J$1&amp; ": """ &amp; INDEX(artwork.xlsx!J:J,QUOTIENT(ROW(A2372)-1,3)+2) &amp;""",  " &amp;
     artwork.xlsx!$L$1&amp; ": """ &amp; SUBSTITUTE(IF(LEFT(INDEX(artwork.xlsx!L:L,QUOTIENT(ROW(A2372)-1,3)+2),4)="http","",artwork.xlsx!$M$1) &amp; INDEX(artwork.xlsx!L:L,QUOTIENT(ROW(A2372)-1,3)+2),artwork.xlsx!$N$1,"") &amp; """,",
 IF(AND(MOD(ROW(A2372)-1,3)=1,INDEX(artwork.xlsx!J:J,QUOTIENT(ROW(A2372)-1,3)+2)&lt;&gt;""),
SUBSTITUTE(    artwork.xlsx!$K$1&amp;": '\\n" &amp;
SUBSTITUTE(SUBSTITUTE(SUBSTITUTE(SUBSTITUTE(SUBSTITUTE(INDEX(artwork.xlsx!K:K,QUOTIENT(ROW(A2372)-1,3)+2),"'","\'"),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IF(MOD(ROW(A2372)-1,3)=2,"","")))</f>
        <v>text_html: '\
'</v>
      </c>
    </row>
    <row r="2378" spans="1:3" x14ac:dyDescent="0.25">
      <c r="A2378" t="str">
        <f>IF(AND(MOD(ROW(A2373)-1,3)=0,INDEX(artwork.xlsx!G:G,QUOTIENT(ROW(A2373)-1,3)+2)&lt;&gt;""),"/* "&amp;INDEX(artwork.xlsx!G:G,QUOTIENT(ROW(A2373)-1,3)+2)&amp;" */","  ")&amp;
IF(AND(INDEX(artwork.xlsx!F:F,QUOTIENT(ROW(A2373)-1,3)+2)&lt;&gt;""),"/* "&amp;INDEX(artwork.xlsx!F:F,QUOTIENT(ROW(A2373)-1,3)+2)&amp;" */","  ")&amp;IF(AND(ISERROR(MATCH("},",B2378:B$5003,0)), ISERROR(MATCH("    ];",$A$5:A2374,0))),"];","")</f>
        <v xml:space="preserve">  /* landscape */</v>
      </c>
      <c r="B2378" t="str">
        <f t="shared" si="73"/>
        <v>},</v>
      </c>
      <c r="C2378" s="18" t="str">
        <f>IF(AND(MOD(ROW(A2373)-1,3)=0, INDEX(artwork.xlsx!J:J,QUOTIENT(ROW(A2373)-1,3)+2)&lt;&gt;""),
     artwork.xlsx!$H$1&amp;": """ &amp;SUBSTITUTE(INDEX(artwork.xlsx!H:H,QUOTIENT(ROW(A2373)-1,3)+2)," ","") &amp;""",  " &amp;
     artwork.xlsx!$J$1&amp; ": """ &amp; INDEX(artwork.xlsx!J:J,QUOTIENT(ROW(A2373)-1,3)+2) &amp;""",  " &amp;
     artwork.xlsx!$L$1&amp; ": """ &amp; SUBSTITUTE(IF(LEFT(INDEX(artwork.xlsx!L:L,QUOTIENT(ROW(A2373)-1,3)+2),4)="http","",artwork.xlsx!$M$1) &amp; INDEX(artwork.xlsx!L:L,QUOTIENT(ROW(A2373)-1,3)+2),artwork.xlsx!$N$1,"") &amp; """,",
 IF(AND(MOD(ROW(A2373)-1,3)=1,INDEX(artwork.xlsx!J:J,QUOTIENT(ROW(A2373)-1,3)+2)&lt;&gt;""),
SUBSTITUTE(    artwork.xlsx!$K$1&amp;": '\\n" &amp;
SUBSTITUTE(SUBSTITUTE(SUBSTITUTE(SUBSTITUTE(SUBSTITUTE(INDEX(artwork.xlsx!K:K,QUOTIENT(ROW(A2373)-1,3)+2),"'","\'"),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IF(MOD(ROW(A2373)-1,3)=2,"","")))</f>
        <v/>
      </c>
    </row>
    <row r="2379" spans="1:3" x14ac:dyDescent="0.25">
      <c r="A2379" t="str">
        <f>IF(AND(MOD(ROW(A2374)-1,3)=0,INDEX(artwork.xlsx!G:G,QUOTIENT(ROW(A2374)-1,3)+2)&lt;&gt;""),"/* "&amp;INDEX(artwork.xlsx!G:G,QUOTIENT(ROW(A2374)-1,3)+2)&amp;" */","  ")&amp;
IF(AND(INDEX(artwork.xlsx!F:F,QUOTIENT(ROW(A2374)-1,3)+2)&lt;&gt;""),"/* "&amp;INDEX(artwork.xlsx!F:F,QUOTIENT(ROW(A2374)-1,3)+2)&amp;" */","  ")&amp;IF(AND(ISERROR(MATCH("},",B2379:B$5003,0)), ISERROR(MATCH("    ];",$A$5:A2375,0))),"];","")</f>
        <v xml:space="preserve">  /* landscape */</v>
      </c>
      <c r="B2379" t="str">
        <f t="shared" si="73"/>
        <v>{</v>
      </c>
      <c r="C2379" s="18" t="str">
        <f>IF(AND(MOD(ROW(A2374)-1,3)=0, INDEX(artwork.xlsx!J:J,QUOTIENT(ROW(A2374)-1,3)+2)&lt;&gt;""),
     artwork.xlsx!$H$1&amp;": """ &amp;SUBSTITUTE(INDEX(artwork.xlsx!H:H,QUOTIENT(ROW(A2374)-1,3)+2)," ","") &amp;""",  " &amp;
     artwork.xlsx!$J$1&amp; ": """ &amp; INDEX(artwork.xlsx!J:J,QUOTIENT(ROW(A2374)-1,3)+2) &amp;""",  " &amp;
     artwork.xlsx!$L$1&amp; ": """ &amp; SUBSTITUTE(IF(LEFT(INDEX(artwork.xlsx!L:L,QUOTIENT(ROW(A2374)-1,3)+2),4)="http","",artwork.xlsx!$M$1) &amp; INDEX(artwork.xlsx!L:L,QUOTIENT(ROW(A2374)-1,3)+2),artwork.xlsx!$N$1,"") &amp; """,",
 IF(AND(MOD(ROW(A2374)-1,3)=1,INDEX(artwork.xlsx!J:J,QUOTIENT(ROW(A2374)-1,3)+2)&lt;&gt;""),
SUBSTITUTE(    artwork.xlsx!$K$1&amp;": '\\n" &amp;
SUBSTITUTE(SUBSTITUTE(SUBSTITUTE(SUBSTITUTE(SUBSTITUTE(INDEX(artwork.xlsx!K:K,QUOTIENT(ROW(A2374)-1,3)+2),"'","\'"),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IF(MOD(ROW(A2374)-1,3)=2,"","")))</f>
        <v>id: "journey",  frenchName: "Traversée",  artwork: "http://wiki.dominionstrategy.com/images/a/a5/JourneymanArt.jpg",</v>
      </c>
    </row>
    <row r="2380" spans="1:3" ht="30" x14ac:dyDescent="0.25">
      <c r="A2380" t="str">
        <f>IF(AND(MOD(ROW(A2375)-1,3)=0,INDEX(artwork.xlsx!G:G,QUOTIENT(ROW(A2375)-1,3)+2)&lt;&gt;""),"/* "&amp;INDEX(artwork.xlsx!G:G,QUOTIENT(ROW(A2375)-1,3)+2)&amp;" */","  ")&amp;
IF(AND(INDEX(artwork.xlsx!F:F,QUOTIENT(ROW(A2375)-1,3)+2)&lt;&gt;""),"/* "&amp;INDEX(artwork.xlsx!F:F,QUOTIENT(ROW(A2375)-1,3)+2)&amp;" */","  ")&amp;IF(AND(ISERROR(MATCH("},",B2380:B$5003,0)), ISERROR(MATCH("    ];",$A$5:A2379,0))),"];","")</f>
        <v xml:space="preserve">  /* landscape */</v>
      </c>
      <c r="B2380" t="str">
        <f t="shared" si="73"/>
        <v/>
      </c>
      <c r="C2380" s="18" t="str">
        <f>IF(AND(MOD(ROW(A2375)-1,3)=0, INDEX(artwork.xlsx!J:J,QUOTIENT(ROW(A2375)-1,3)+2)&lt;&gt;""),
     artwork.xlsx!$H$1&amp;": """ &amp;SUBSTITUTE(INDEX(artwork.xlsx!H:H,QUOTIENT(ROW(A2375)-1,3)+2)," ","") &amp;""",  " &amp;
     artwork.xlsx!$J$1&amp; ": """ &amp; INDEX(artwork.xlsx!J:J,QUOTIENT(ROW(A2375)-1,3)+2) &amp;""",  " &amp;
     artwork.xlsx!$L$1&amp; ": """ &amp; SUBSTITUTE(IF(LEFT(INDEX(artwork.xlsx!L:L,QUOTIENT(ROW(A2375)-1,3)+2),4)="http","",artwork.xlsx!$M$1) &amp; INDEX(artwork.xlsx!L:L,QUOTIENT(ROW(A2375)-1,3)+2),artwork.xlsx!$N$1,"") &amp; """,",
 IF(AND(MOD(ROW(A2375)-1,3)=1,INDEX(artwork.xlsx!J:J,QUOTIENT(ROW(A2375)-1,3)+2)&lt;&gt;""),
SUBSTITUTE(    artwork.xlsx!$K$1&amp;": '\\n" &amp;
SUBSTITUTE(SUBSTITUTE(SUBSTITUTE(SUBSTITUTE(SUBSTITUTE(INDEX(artwork.xlsx!K:K,QUOTIENT(ROW(A2375)-1,3)+2),"'","\'"),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IF(MOD(ROW(A2375)-1,3)=2,"","")))</f>
        <v>text_html: '\
'</v>
      </c>
    </row>
    <row r="2381" spans="1:3" x14ac:dyDescent="0.25">
      <c r="A2381" t="str">
        <f>IF(AND(MOD(ROW(A2376)-1,3)=0,INDEX(artwork.xlsx!G:G,QUOTIENT(ROW(A2376)-1,3)+2)&lt;&gt;""),"/* "&amp;INDEX(artwork.xlsx!G:G,QUOTIENT(ROW(A2376)-1,3)+2)&amp;" */","  ")&amp;
IF(AND(INDEX(artwork.xlsx!F:F,QUOTIENT(ROW(A2376)-1,3)+2)&lt;&gt;""),"/* "&amp;INDEX(artwork.xlsx!F:F,QUOTIENT(ROW(A2376)-1,3)+2)&amp;" */","  ")&amp;IF(AND(ISERROR(MATCH("},",B2381:B$5003,0)), ISERROR(MATCH("    ];",$A$5:A2377,0))),"];","")</f>
        <v xml:space="preserve">  /* landscape */</v>
      </c>
      <c r="B2381" t="str">
        <f t="shared" si="73"/>
        <v>},</v>
      </c>
      <c r="C2381" s="18" t="str">
        <f>IF(AND(MOD(ROW(A2376)-1,3)=0, INDEX(artwork.xlsx!J:J,QUOTIENT(ROW(A2376)-1,3)+2)&lt;&gt;""),
     artwork.xlsx!$H$1&amp;": """ &amp;SUBSTITUTE(INDEX(artwork.xlsx!H:H,QUOTIENT(ROW(A2376)-1,3)+2)," ","") &amp;""",  " &amp;
     artwork.xlsx!$J$1&amp; ": """ &amp; INDEX(artwork.xlsx!J:J,QUOTIENT(ROW(A2376)-1,3)+2) &amp;""",  " &amp;
     artwork.xlsx!$L$1&amp; ": """ &amp; SUBSTITUTE(IF(LEFT(INDEX(artwork.xlsx!L:L,QUOTIENT(ROW(A2376)-1,3)+2),4)="http","",artwork.xlsx!$M$1) &amp; INDEX(artwork.xlsx!L:L,QUOTIENT(ROW(A2376)-1,3)+2),artwork.xlsx!$N$1,"") &amp; """,",
 IF(AND(MOD(ROW(A2376)-1,3)=1,INDEX(artwork.xlsx!J:J,QUOTIENT(ROW(A2376)-1,3)+2)&lt;&gt;""),
SUBSTITUTE(    artwork.xlsx!$K$1&amp;": '\\n" &amp;
SUBSTITUTE(SUBSTITUTE(SUBSTITUTE(SUBSTITUTE(SUBSTITUTE(INDEX(artwork.xlsx!K:K,QUOTIENT(ROW(A2376)-1,3)+2),"'","\'"),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IF(MOD(ROW(A2376)-1,3)=2,"","")))</f>
        <v/>
      </c>
    </row>
    <row r="2382" spans="1:3" x14ac:dyDescent="0.25">
      <c r="A2382" t="str">
        <f>IF(AND(MOD(ROW(A2377)-1,3)=0,INDEX(artwork.xlsx!G:G,QUOTIENT(ROW(A2377)-1,3)+2)&lt;&gt;""),"/* "&amp;INDEX(artwork.xlsx!G:G,QUOTIENT(ROW(A2377)-1,3)+2)&amp;" */","  ")&amp;
IF(AND(INDEX(artwork.xlsx!F:F,QUOTIENT(ROW(A2377)-1,3)+2)&lt;&gt;""),"/* "&amp;INDEX(artwork.xlsx!F:F,QUOTIENT(ROW(A2377)-1,3)+2)&amp;" */","  ")&amp;IF(AND(ISERROR(MATCH("},",B2382:B$5003,0)), ISERROR(MATCH("    ];",$A$5:A2378,0))),"];","")</f>
        <v xml:space="preserve">  /* landscape */</v>
      </c>
      <c r="B2382" t="str">
        <f t="shared" si="73"/>
        <v>{</v>
      </c>
      <c r="C2382" s="18" t="str">
        <f>IF(AND(MOD(ROW(A2377)-1,3)=0, INDEX(artwork.xlsx!J:J,QUOTIENT(ROW(A2377)-1,3)+2)&lt;&gt;""),
     artwork.xlsx!$H$1&amp;": """ &amp;SUBSTITUTE(INDEX(artwork.xlsx!H:H,QUOTIENT(ROW(A2377)-1,3)+2)," ","") &amp;""",  " &amp;
     artwork.xlsx!$J$1&amp; ": """ &amp; INDEX(artwork.xlsx!J:J,QUOTIENT(ROW(A2377)-1,3)+2) &amp;""",  " &amp;
     artwork.xlsx!$L$1&amp; ": """ &amp; SUBSTITUTE(IF(LEFT(INDEX(artwork.xlsx!L:L,QUOTIENT(ROW(A2377)-1,3)+2),4)="http","",artwork.xlsx!$M$1) &amp; INDEX(artwork.xlsx!L:L,QUOTIENT(ROW(A2377)-1,3)+2),artwork.xlsx!$N$1,"") &amp; """,",
 IF(AND(MOD(ROW(A2377)-1,3)=1,INDEX(artwork.xlsx!J:J,QUOTIENT(ROW(A2377)-1,3)+2)&lt;&gt;""),
SUBSTITUTE(    artwork.xlsx!$K$1&amp;": '\\n" &amp;
SUBSTITUTE(SUBSTITUTE(SUBSTITUTE(SUBSTITUTE(SUBSTITUTE(INDEX(artwork.xlsx!K:K,QUOTIENT(ROW(A2377)-1,3)+2),"'","\'"),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IF(MOD(ROW(A2377)-1,3)=2,"","")))</f>
        <v>id: "maelstrom",  frenchName: "Maelstrom",  artwork: "http://wiki.dominionstrategy.com/images/1/14/MaelstromArt.jpg",</v>
      </c>
    </row>
    <row r="2383" spans="1:3" ht="30" x14ac:dyDescent="0.25">
      <c r="A2383" t="str">
        <f>IF(AND(MOD(ROW(A2378)-1,3)=0,INDEX(artwork.xlsx!G:G,QUOTIENT(ROW(A2378)-1,3)+2)&lt;&gt;""),"/* "&amp;INDEX(artwork.xlsx!G:G,QUOTIENT(ROW(A2378)-1,3)+2)&amp;" */","  ")&amp;
IF(AND(INDEX(artwork.xlsx!F:F,QUOTIENT(ROW(A2378)-1,3)+2)&lt;&gt;""),"/* "&amp;INDEX(artwork.xlsx!F:F,QUOTIENT(ROW(A2378)-1,3)+2)&amp;" */","  ")&amp;IF(AND(ISERROR(MATCH("},",B2383:B$5003,0)), ISERROR(MATCH("    ];",$A$5:A2382,0))),"];","")</f>
        <v xml:space="preserve">  /* landscape */</v>
      </c>
      <c r="B2383" t="str">
        <f t="shared" ref="B2383:B2446" si="74">IF(AND(C2382&lt;&gt;"",MOD(ROW(A2381)-1,3)=2),"},","")&amp;IF(AND(C2383&lt;&gt;"",MOD(ROW(A2378)-1,3)=0),"{","")</f>
        <v/>
      </c>
      <c r="C2383" s="18" t="str">
        <f>IF(AND(MOD(ROW(A2378)-1,3)=0, INDEX(artwork.xlsx!J:J,QUOTIENT(ROW(A2378)-1,3)+2)&lt;&gt;""),
     artwork.xlsx!$H$1&amp;": """ &amp;SUBSTITUTE(INDEX(artwork.xlsx!H:H,QUOTIENT(ROW(A2378)-1,3)+2)," ","") &amp;""",  " &amp;
     artwork.xlsx!$J$1&amp; ": """ &amp; INDEX(artwork.xlsx!J:J,QUOTIENT(ROW(A2378)-1,3)+2) &amp;""",  " &amp;
     artwork.xlsx!$L$1&amp; ": """ &amp; SUBSTITUTE(IF(LEFT(INDEX(artwork.xlsx!L:L,QUOTIENT(ROW(A2378)-1,3)+2),4)="http","",artwork.xlsx!$M$1) &amp; INDEX(artwork.xlsx!L:L,QUOTIENT(ROW(A2378)-1,3)+2),artwork.xlsx!$N$1,"") &amp; """,",
 IF(AND(MOD(ROW(A2378)-1,3)=1,INDEX(artwork.xlsx!J:J,QUOTIENT(ROW(A2378)-1,3)+2)&lt;&gt;""),
SUBSTITUTE(    artwork.xlsx!$K$1&amp;": '\\n" &amp;
SUBSTITUTE(SUBSTITUTE(SUBSTITUTE(SUBSTITUTE(SUBSTITUTE(INDEX(artwork.xlsx!K:K,QUOTIENT(ROW(A2378)-1,3)+2),"'","\'"),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IF(MOD(ROW(A2378)-1,3)=2,"","")))</f>
        <v>text_html: '\
'</v>
      </c>
    </row>
    <row r="2384" spans="1:3" x14ac:dyDescent="0.25">
      <c r="A2384" t="str">
        <f>IF(AND(MOD(ROW(A2379)-1,3)=0,INDEX(artwork.xlsx!G:G,QUOTIENT(ROW(A2379)-1,3)+2)&lt;&gt;""),"/* "&amp;INDEX(artwork.xlsx!G:G,QUOTIENT(ROW(A2379)-1,3)+2)&amp;" */","  ")&amp;
IF(AND(INDEX(artwork.xlsx!F:F,QUOTIENT(ROW(A2379)-1,3)+2)&lt;&gt;""),"/* "&amp;INDEX(artwork.xlsx!F:F,QUOTIENT(ROW(A2379)-1,3)+2)&amp;" */","  ")&amp;IF(AND(ISERROR(MATCH("},",B2384:B$5003,0)), ISERROR(MATCH("    ];",$A$5:A2380,0))),"];","")</f>
        <v xml:space="preserve">  /* landscape */</v>
      </c>
      <c r="B2384" t="str">
        <f t="shared" si="74"/>
        <v>},</v>
      </c>
      <c r="C2384" s="18" t="str">
        <f>IF(AND(MOD(ROW(A2379)-1,3)=0, INDEX(artwork.xlsx!J:J,QUOTIENT(ROW(A2379)-1,3)+2)&lt;&gt;""),
     artwork.xlsx!$H$1&amp;": """ &amp;SUBSTITUTE(INDEX(artwork.xlsx!H:H,QUOTIENT(ROW(A2379)-1,3)+2)," ","") &amp;""",  " &amp;
     artwork.xlsx!$J$1&amp; ": """ &amp; INDEX(artwork.xlsx!J:J,QUOTIENT(ROW(A2379)-1,3)+2) &amp;""",  " &amp;
     artwork.xlsx!$L$1&amp; ": """ &amp; SUBSTITUTE(IF(LEFT(INDEX(artwork.xlsx!L:L,QUOTIENT(ROW(A2379)-1,3)+2),4)="http","",artwork.xlsx!$M$1) &amp; INDEX(artwork.xlsx!L:L,QUOTIENT(ROW(A2379)-1,3)+2),artwork.xlsx!$N$1,"") &amp; """,",
 IF(AND(MOD(ROW(A2379)-1,3)=1,INDEX(artwork.xlsx!J:J,QUOTIENT(ROW(A2379)-1,3)+2)&lt;&gt;""),
SUBSTITUTE(    artwork.xlsx!$K$1&amp;": '\\n" &amp;
SUBSTITUTE(SUBSTITUTE(SUBSTITUTE(SUBSTITUTE(SUBSTITUTE(INDEX(artwork.xlsx!K:K,QUOTIENT(ROW(A2379)-1,3)+2),"'","\'"),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IF(MOD(ROW(A2379)-1,3)=2,"","")))</f>
        <v/>
      </c>
    </row>
    <row r="2385" spans="1:3" x14ac:dyDescent="0.25">
      <c r="A2385" t="str">
        <f>IF(AND(MOD(ROW(A2380)-1,3)=0,INDEX(artwork.xlsx!G:G,QUOTIENT(ROW(A2380)-1,3)+2)&lt;&gt;""),"/* "&amp;INDEX(artwork.xlsx!G:G,QUOTIENT(ROW(A2380)-1,3)+2)&amp;" */","  ")&amp;
IF(AND(INDEX(artwork.xlsx!F:F,QUOTIENT(ROW(A2380)-1,3)+2)&lt;&gt;""),"/* "&amp;INDEX(artwork.xlsx!F:F,QUOTIENT(ROW(A2380)-1,3)+2)&amp;" */","  ")&amp;IF(AND(ISERROR(MATCH("},",B2385:B$5003,0)), ISERROR(MATCH("    ];",$A$5:A2381,0))),"];","")</f>
        <v xml:space="preserve">  /* landscape */</v>
      </c>
      <c r="B2385" t="str">
        <f t="shared" si="74"/>
        <v>{</v>
      </c>
      <c r="C2385" s="18" t="str">
        <f>IF(AND(MOD(ROW(A2380)-1,3)=0, INDEX(artwork.xlsx!J:J,QUOTIENT(ROW(A2380)-1,3)+2)&lt;&gt;""),
     artwork.xlsx!$H$1&amp;": """ &amp;SUBSTITUTE(INDEX(artwork.xlsx!H:H,QUOTIENT(ROW(A2380)-1,3)+2)," ","") &amp;""",  " &amp;
     artwork.xlsx!$J$1&amp; ": """ &amp; INDEX(artwork.xlsx!J:J,QUOTIENT(ROW(A2380)-1,3)+2) &amp;""",  " &amp;
     artwork.xlsx!$L$1&amp; ": """ &amp; SUBSTITUTE(IF(LEFT(INDEX(artwork.xlsx!L:L,QUOTIENT(ROW(A2380)-1,3)+2),4)="http","",artwork.xlsx!$M$1) &amp; INDEX(artwork.xlsx!L:L,QUOTIENT(ROW(A2380)-1,3)+2),artwork.xlsx!$N$1,"") &amp; """,",
 IF(AND(MOD(ROW(A2380)-1,3)=1,INDEX(artwork.xlsx!J:J,QUOTIENT(ROW(A2380)-1,3)+2)&lt;&gt;""),
SUBSTITUTE(    artwork.xlsx!$K$1&amp;": '\\n" &amp;
SUBSTITUTE(SUBSTITUTE(SUBSTITUTE(SUBSTITUTE(SUBSTITUTE(INDEX(artwork.xlsx!K:K,QUOTIENT(ROW(A2380)-1,3)+2),"'","\'"),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IF(MOD(ROW(A2380)-1,3)=2,"","")))</f>
        <v>id: "looting",  frenchName: "Chasse aux trophées",  artwork: "http://wiki.dominionstrategy.com/images/5/54/LootingArt.jpg",</v>
      </c>
    </row>
    <row r="2386" spans="1:3" ht="30" x14ac:dyDescent="0.25">
      <c r="A2386" t="str">
        <f>IF(AND(MOD(ROW(A2381)-1,3)=0,INDEX(artwork.xlsx!G:G,QUOTIENT(ROW(A2381)-1,3)+2)&lt;&gt;""),"/* "&amp;INDEX(artwork.xlsx!G:G,QUOTIENT(ROW(A2381)-1,3)+2)&amp;" */","  ")&amp;
IF(AND(INDEX(artwork.xlsx!F:F,QUOTIENT(ROW(A2381)-1,3)+2)&lt;&gt;""),"/* "&amp;INDEX(artwork.xlsx!F:F,QUOTIENT(ROW(A2381)-1,3)+2)&amp;" */","  ")&amp;IF(AND(ISERROR(MATCH("},",B2386:B$5003,0)), ISERROR(MATCH("    ];",$A$5:A2385,0))),"];","")</f>
        <v xml:space="preserve">  /* landscape */</v>
      </c>
      <c r="B2386" t="str">
        <f t="shared" si="74"/>
        <v/>
      </c>
      <c r="C2386" s="18" t="str">
        <f>IF(AND(MOD(ROW(A2381)-1,3)=0, INDEX(artwork.xlsx!J:J,QUOTIENT(ROW(A2381)-1,3)+2)&lt;&gt;""),
     artwork.xlsx!$H$1&amp;": """ &amp;SUBSTITUTE(INDEX(artwork.xlsx!H:H,QUOTIENT(ROW(A2381)-1,3)+2)," ","") &amp;""",  " &amp;
     artwork.xlsx!$J$1&amp; ": """ &amp; INDEX(artwork.xlsx!J:J,QUOTIENT(ROW(A2381)-1,3)+2) &amp;""",  " &amp;
     artwork.xlsx!$L$1&amp; ": """ &amp; SUBSTITUTE(IF(LEFT(INDEX(artwork.xlsx!L:L,QUOTIENT(ROW(A2381)-1,3)+2),4)="http","",artwork.xlsx!$M$1) &amp; INDEX(artwork.xlsx!L:L,QUOTIENT(ROW(A2381)-1,3)+2),artwork.xlsx!$N$1,"") &amp; """,",
 IF(AND(MOD(ROW(A2381)-1,3)=1,INDEX(artwork.xlsx!J:J,QUOTIENT(ROW(A2381)-1,3)+2)&lt;&gt;""),
SUBSTITUTE(    artwork.xlsx!$K$1&amp;": '\\n" &amp;
SUBSTITUTE(SUBSTITUTE(SUBSTITUTE(SUBSTITUTE(SUBSTITUTE(INDEX(artwork.xlsx!K:K,QUOTIENT(ROW(A2381)-1,3)+2),"'","\'"),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IF(MOD(ROW(A2381)-1,3)=2,"","")))</f>
        <v>text_html: '\
'</v>
      </c>
    </row>
    <row r="2387" spans="1:3" x14ac:dyDescent="0.25">
      <c r="A2387" t="str">
        <f>IF(AND(MOD(ROW(A2382)-1,3)=0,INDEX(artwork.xlsx!G:G,QUOTIENT(ROW(A2382)-1,3)+2)&lt;&gt;""),"/* "&amp;INDEX(artwork.xlsx!G:G,QUOTIENT(ROW(A2382)-1,3)+2)&amp;" */","  ")&amp;
IF(AND(INDEX(artwork.xlsx!F:F,QUOTIENT(ROW(A2382)-1,3)+2)&lt;&gt;""),"/* "&amp;INDEX(artwork.xlsx!F:F,QUOTIENT(ROW(A2382)-1,3)+2)&amp;" */","  ")&amp;IF(AND(ISERROR(MATCH("},",B2387:B$5003,0)), ISERROR(MATCH("    ];",$A$5:A2383,0))),"];","")</f>
        <v xml:space="preserve">  /* landscape */</v>
      </c>
      <c r="B2387" t="str">
        <f t="shared" si="74"/>
        <v>},</v>
      </c>
      <c r="C2387" s="18" t="str">
        <f>IF(AND(MOD(ROW(A2382)-1,3)=0, INDEX(artwork.xlsx!J:J,QUOTIENT(ROW(A2382)-1,3)+2)&lt;&gt;""),
     artwork.xlsx!$H$1&amp;": """ &amp;SUBSTITUTE(INDEX(artwork.xlsx!H:H,QUOTIENT(ROW(A2382)-1,3)+2)," ","") &amp;""",  " &amp;
     artwork.xlsx!$J$1&amp; ": """ &amp; INDEX(artwork.xlsx!J:J,QUOTIENT(ROW(A2382)-1,3)+2) &amp;""",  " &amp;
     artwork.xlsx!$L$1&amp; ": """ &amp; SUBSTITUTE(IF(LEFT(INDEX(artwork.xlsx!L:L,QUOTIENT(ROW(A2382)-1,3)+2),4)="http","",artwork.xlsx!$M$1) &amp; INDEX(artwork.xlsx!L:L,QUOTIENT(ROW(A2382)-1,3)+2),artwork.xlsx!$N$1,"") &amp; """,",
 IF(AND(MOD(ROW(A2382)-1,3)=1,INDEX(artwork.xlsx!J:J,QUOTIENT(ROW(A2382)-1,3)+2)&lt;&gt;""),
SUBSTITUTE(    artwork.xlsx!$K$1&amp;": '\\n" &amp;
SUBSTITUTE(SUBSTITUTE(SUBSTITUTE(SUBSTITUTE(SUBSTITUTE(INDEX(artwork.xlsx!K:K,QUOTIENT(ROW(A2382)-1,3)+2),"'","\'"),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IF(MOD(ROW(A2382)-1,3)=2,"","")))</f>
        <v/>
      </c>
    </row>
    <row r="2388" spans="1:3" x14ac:dyDescent="0.25">
      <c r="A2388" t="str">
        <f>IF(AND(MOD(ROW(A2383)-1,3)=0,INDEX(artwork.xlsx!G:G,QUOTIENT(ROW(A2383)-1,3)+2)&lt;&gt;""),"/* "&amp;INDEX(artwork.xlsx!G:G,QUOTIENT(ROW(A2383)-1,3)+2)&amp;" */","  ")&amp;
IF(AND(INDEX(artwork.xlsx!F:F,QUOTIENT(ROW(A2383)-1,3)+2)&lt;&gt;""),"/* "&amp;INDEX(artwork.xlsx!F:F,QUOTIENT(ROW(A2383)-1,3)+2)&amp;" */","  ")&amp;IF(AND(ISERROR(MATCH("},",B2388:B$5003,0)), ISERROR(MATCH("    ];",$A$5:A2384,0))),"];","")</f>
        <v xml:space="preserve">  /* landscape */</v>
      </c>
      <c r="B2388" t="str">
        <f t="shared" si="74"/>
        <v>{</v>
      </c>
      <c r="C2388" s="18" t="str">
        <f>IF(AND(MOD(ROW(A2383)-1,3)=0, INDEX(artwork.xlsx!J:J,QUOTIENT(ROW(A2383)-1,3)+2)&lt;&gt;""),
     artwork.xlsx!$H$1&amp;": """ &amp;SUBSTITUTE(INDEX(artwork.xlsx!H:H,QUOTIENT(ROW(A2383)-1,3)+2)," ","") &amp;""",  " &amp;
     artwork.xlsx!$J$1&amp; ": """ &amp; INDEX(artwork.xlsx!J:J,QUOTIENT(ROW(A2383)-1,3)+2) &amp;""",  " &amp;
     artwork.xlsx!$L$1&amp; ": """ &amp; SUBSTITUTE(IF(LEFT(INDEX(artwork.xlsx!L:L,QUOTIENT(ROW(A2383)-1,3)+2),4)="http","",artwork.xlsx!$M$1) &amp; INDEX(artwork.xlsx!L:L,QUOTIENT(ROW(A2383)-1,3)+2),artwork.xlsx!$N$1,"") &amp; """,",
 IF(AND(MOD(ROW(A2383)-1,3)=1,INDEX(artwork.xlsx!J:J,QUOTIENT(ROW(A2383)-1,3)+2)&lt;&gt;""),
SUBSTITUTE(    artwork.xlsx!$K$1&amp;": '\\n" &amp;
SUBSTITUTE(SUBSTITUTE(SUBSTITUTE(SUBSTITUTE(SUBSTITUTE(INDEX(artwork.xlsx!K:K,QUOTIENT(ROW(A2383)-1,3)+2),"'","\'"),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IF(MOD(ROW(A2383)-1,3)=2,"","")))</f>
        <v>id: "invasion",  frenchName: "Invasion",  artwork: "http://wiki.dominionstrategy.com/images/c/cd/InvasionArt.jpg",</v>
      </c>
    </row>
    <row r="2389" spans="1:3" ht="30" x14ac:dyDescent="0.25">
      <c r="A2389" t="str">
        <f>IF(AND(MOD(ROW(A2384)-1,3)=0,INDEX(artwork.xlsx!G:G,QUOTIENT(ROW(A2384)-1,3)+2)&lt;&gt;""),"/* "&amp;INDEX(artwork.xlsx!G:G,QUOTIENT(ROW(A2384)-1,3)+2)&amp;" */","  ")&amp;
IF(AND(INDEX(artwork.xlsx!F:F,QUOTIENT(ROW(A2384)-1,3)+2)&lt;&gt;""),"/* "&amp;INDEX(artwork.xlsx!F:F,QUOTIENT(ROW(A2384)-1,3)+2)&amp;" */","  ")&amp;IF(AND(ISERROR(MATCH("},",B2389:B$5003,0)), ISERROR(MATCH("    ];",$A$5:A2388,0))),"];","")</f>
        <v xml:space="preserve">  /* landscape */</v>
      </c>
      <c r="B2389" t="str">
        <f t="shared" si="74"/>
        <v/>
      </c>
      <c r="C2389" s="18" t="str">
        <f>IF(AND(MOD(ROW(A2384)-1,3)=0, INDEX(artwork.xlsx!J:J,QUOTIENT(ROW(A2384)-1,3)+2)&lt;&gt;""),
     artwork.xlsx!$H$1&amp;": """ &amp;SUBSTITUTE(INDEX(artwork.xlsx!H:H,QUOTIENT(ROW(A2384)-1,3)+2)," ","") &amp;""",  " &amp;
     artwork.xlsx!$J$1&amp; ": """ &amp; INDEX(artwork.xlsx!J:J,QUOTIENT(ROW(A2384)-1,3)+2) &amp;""",  " &amp;
     artwork.xlsx!$L$1&amp; ": """ &amp; SUBSTITUTE(IF(LEFT(INDEX(artwork.xlsx!L:L,QUOTIENT(ROW(A2384)-1,3)+2),4)="http","",artwork.xlsx!$M$1) &amp; INDEX(artwork.xlsx!L:L,QUOTIENT(ROW(A2384)-1,3)+2),artwork.xlsx!$N$1,"") &amp; """,",
 IF(AND(MOD(ROW(A2384)-1,3)=1,INDEX(artwork.xlsx!J:J,QUOTIENT(ROW(A2384)-1,3)+2)&lt;&gt;""),
SUBSTITUTE(    artwork.xlsx!$K$1&amp;": '\\n" &amp;
SUBSTITUTE(SUBSTITUTE(SUBSTITUTE(SUBSTITUTE(SUBSTITUTE(INDEX(artwork.xlsx!K:K,QUOTIENT(ROW(A2384)-1,3)+2),"'","\'"),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IF(MOD(ROW(A2384)-1,3)=2,"","")))</f>
        <v>text_html: '\
'</v>
      </c>
    </row>
    <row r="2390" spans="1:3" x14ac:dyDescent="0.25">
      <c r="A2390" t="str">
        <f>IF(AND(MOD(ROW(A2385)-1,3)=0,INDEX(artwork.xlsx!G:G,QUOTIENT(ROW(A2385)-1,3)+2)&lt;&gt;""),"/* "&amp;INDEX(artwork.xlsx!G:G,QUOTIENT(ROW(A2385)-1,3)+2)&amp;" */","  ")&amp;
IF(AND(INDEX(artwork.xlsx!F:F,QUOTIENT(ROW(A2385)-1,3)+2)&lt;&gt;""),"/* "&amp;INDEX(artwork.xlsx!F:F,QUOTIENT(ROW(A2385)-1,3)+2)&amp;" */","  ")&amp;IF(AND(ISERROR(MATCH("},",B2390:B$5003,0)), ISERROR(MATCH("    ];",$A$5:A2386,0))),"];","")</f>
        <v xml:space="preserve">  /* landscape */</v>
      </c>
      <c r="B2390" t="str">
        <f t="shared" si="74"/>
        <v>},</v>
      </c>
      <c r="C2390" s="18" t="str">
        <f>IF(AND(MOD(ROW(A2385)-1,3)=0, INDEX(artwork.xlsx!J:J,QUOTIENT(ROW(A2385)-1,3)+2)&lt;&gt;""),
     artwork.xlsx!$H$1&amp;": """ &amp;SUBSTITUTE(INDEX(artwork.xlsx!H:H,QUOTIENT(ROW(A2385)-1,3)+2)," ","") &amp;""",  " &amp;
     artwork.xlsx!$J$1&amp; ": """ &amp; INDEX(artwork.xlsx!J:J,QUOTIENT(ROW(A2385)-1,3)+2) &amp;""",  " &amp;
     artwork.xlsx!$L$1&amp; ": """ &amp; SUBSTITUTE(IF(LEFT(INDEX(artwork.xlsx!L:L,QUOTIENT(ROW(A2385)-1,3)+2),4)="http","",artwork.xlsx!$M$1) &amp; INDEX(artwork.xlsx!L:L,QUOTIENT(ROW(A2385)-1,3)+2),artwork.xlsx!$N$1,"") &amp; """,",
 IF(AND(MOD(ROW(A2385)-1,3)=1,INDEX(artwork.xlsx!J:J,QUOTIENT(ROW(A2385)-1,3)+2)&lt;&gt;""),
SUBSTITUTE(    artwork.xlsx!$K$1&amp;": '\\n" &amp;
SUBSTITUTE(SUBSTITUTE(SUBSTITUTE(SUBSTITUTE(SUBSTITUTE(INDEX(artwork.xlsx!K:K,QUOTIENT(ROW(A2385)-1,3)+2),"'","\'"),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IF(MOD(ROW(A2385)-1,3)=2,"","")))</f>
        <v/>
      </c>
    </row>
    <row r="2391" spans="1:3" x14ac:dyDescent="0.25">
      <c r="A2391" t="str">
        <f>IF(AND(MOD(ROW(A2386)-1,3)=0,INDEX(artwork.xlsx!G:G,QUOTIENT(ROW(A2386)-1,3)+2)&lt;&gt;""),"/* "&amp;INDEX(artwork.xlsx!G:G,QUOTIENT(ROW(A2386)-1,3)+2)&amp;" */","  ")&amp;
IF(AND(INDEX(artwork.xlsx!F:F,QUOTIENT(ROW(A2386)-1,3)+2)&lt;&gt;""),"/* "&amp;INDEX(artwork.xlsx!F:F,QUOTIENT(ROW(A2386)-1,3)+2)&amp;" */","  ")&amp;IF(AND(ISERROR(MATCH("},",B2391:B$5003,0)), ISERROR(MATCH("    ];",$A$5:A2387,0))),"];","")</f>
        <v xml:space="preserve">  /* landscape */</v>
      </c>
      <c r="B2391" t="str">
        <f t="shared" si="74"/>
        <v>{</v>
      </c>
      <c r="C2391" s="18" t="str">
        <f>IF(AND(MOD(ROW(A2386)-1,3)=0, INDEX(artwork.xlsx!J:J,QUOTIENT(ROW(A2386)-1,3)+2)&lt;&gt;""),
     artwork.xlsx!$H$1&amp;": """ &amp;SUBSTITUTE(INDEX(artwork.xlsx!H:H,QUOTIENT(ROW(A2386)-1,3)+2)," ","") &amp;""",  " &amp;
     artwork.xlsx!$J$1&amp; ": """ &amp; INDEX(artwork.xlsx!J:J,QUOTIENT(ROW(A2386)-1,3)+2) &amp;""",  " &amp;
     artwork.xlsx!$L$1&amp; ": """ &amp; SUBSTITUTE(IF(LEFT(INDEX(artwork.xlsx!L:L,QUOTIENT(ROW(A2386)-1,3)+2),4)="http","",artwork.xlsx!$M$1) &amp; INDEX(artwork.xlsx!L:L,QUOTIENT(ROW(A2386)-1,3)+2),artwork.xlsx!$N$1,"") &amp; """,",
 IF(AND(MOD(ROW(A2386)-1,3)=1,INDEX(artwork.xlsx!J:J,QUOTIENT(ROW(A2386)-1,3)+2)&lt;&gt;""),
SUBSTITUTE(    artwork.xlsx!$K$1&amp;": '\\n" &amp;
SUBSTITUTE(SUBSTITUTE(SUBSTITUTE(SUBSTITUTE(SUBSTITUTE(INDEX(artwork.xlsx!K:K,QUOTIENT(ROW(A2386)-1,3)+2),"'","\'"),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IF(MOD(ROW(A2386)-1,3)=2,"","")))</f>
        <v>id: "prosper",  frenchName: "Prospérité",  artwork: "http://wiki.dominionstrategy.com/images/2/2a/ProsperArt.jpg",</v>
      </c>
    </row>
    <row r="2392" spans="1:3" ht="30" x14ac:dyDescent="0.25">
      <c r="A2392" t="str">
        <f>IF(AND(MOD(ROW(A2387)-1,3)=0,INDEX(artwork.xlsx!G:G,QUOTIENT(ROW(A2387)-1,3)+2)&lt;&gt;""),"/* "&amp;INDEX(artwork.xlsx!G:G,QUOTIENT(ROW(A2387)-1,3)+2)&amp;" */","  ")&amp;
IF(AND(INDEX(artwork.xlsx!F:F,QUOTIENT(ROW(A2387)-1,3)+2)&lt;&gt;""),"/* "&amp;INDEX(artwork.xlsx!F:F,QUOTIENT(ROW(A2387)-1,3)+2)&amp;" */","  ")&amp;IF(AND(ISERROR(MATCH("},",B2392:B$5003,0)), ISERROR(MATCH("    ];",$A$5:A2391,0))),"];","")</f>
        <v xml:space="preserve">  /* landscape */</v>
      </c>
      <c r="B2392" t="str">
        <f t="shared" si="74"/>
        <v/>
      </c>
      <c r="C2392" s="18" t="str">
        <f>IF(AND(MOD(ROW(A2387)-1,3)=0, INDEX(artwork.xlsx!J:J,QUOTIENT(ROW(A2387)-1,3)+2)&lt;&gt;""),
     artwork.xlsx!$H$1&amp;": """ &amp;SUBSTITUTE(INDEX(artwork.xlsx!H:H,QUOTIENT(ROW(A2387)-1,3)+2)," ","") &amp;""",  " &amp;
     artwork.xlsx!$J$1&amp; ": """ &amp; INDEX(artwork.xlsx!J:J,QUOTIENT(ROW(A2387)-1,3)+2) &amp;""",  " &amp;
     artwork.xlsx!$L$1&amp; ": """ &amp; SUBSTITUTE(IF(LEFT(INDEX(artwork.xlsx!L:L,QUOTIENT(ROW(A2387)-1,3)+2),4)="http","",artwork.xlsx!$M$1) &amp; INDEX(artwork.xlsx!L:L,QUOTIENT(ROW(A2387)-1,3)+2),artwork.xlsx!$N$1,"") &amp; """,",
 IF(AND(MOD(ROW(A2387)-1,3)=1,INDEX(artwork.xlsx!J:J,QUOTIENT(ROW(A2387)-1,3)+2)&lt;&gt;""),
SUBSTITUTE(    artwork.xlsx!$K$1&amp;": '\\n" &amp;
SUBSTITUTE(SUBSTITUTE(SUBSTITUTE(SUBSTITUTE(SUBSTITUTE(INDEX(artwork.xlsx!K:K,QUOTIENT(ROW(A2387)-1,3)+2),"'","\'"),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IF(MOD(ROW(A2387)-1,3)=2,"","")))</f>
        <v>text_html: '\
'</v>
      </c>
    </row>
    <row r="2393" spans="1:3" x14ac:dyDescent="0.25">
      <c r="A2393" t="str">
        <f>IF(AND(MOD(ROW(A2388)-1,3)=0,INDEX(artwork.xlsx!G:G,QUOTIENT(ROW(A2388)-1,3)+2)&lt;&gt;""),"/* "&amp;INDEX(artwork.xlsx!G:G,QUOTIENT(ROW(A2388)-1,3)+2)&amp;" */","  ")&amp;
IF(AND(INDEX(artwork.xlsx!F:F,QUOTIENT(ROW(A2388)-1,3)+2)&lt;&gt;""),"/* "&amp;INDEX(artwork.xlsx!F:F,QUOTIENT(ROW(A2388)-1,3)+2)&amp;" */","  ")&amp;IF(AND(ISERROR(MATCH("},",B2393:B$5003,0)), ISERROR(MATCH("    ];",$A$5:A2389,0))),"];","")</f>
        <v xml:space="preserve">  /* landscape */</v>
      </c>
      <c r="B2393" t="str">
        <f t="shared" si="74"/>
        <v>},</v>
      </c>
      <c r="C2393" s="18" t="str">
        <f>IF(AND(MOD(ROW(A2388)-1,3)=0, INDEX(artwork.xlsx!J:J,QUOTIENT(ROW(A2388)-1,3)+2)&lt;&gt;""),
     artwork.xlsx!$H$1&amp;": """ &amp;SUBSTITUTE(INDEX(artwork.xlsx!H:H,QUOTIENT(ROW(A2388)-1,3)+2)," ","") &amp;""",  " &amp;
     artwork.xlsx!$J$1&amp; ": """ &amp; INDEX(artwork.xlsx!J:J,QUOTIENT(ROW(A2388)-1,3)+2) &amp;""",  " &amp;
     artwork.xlsx!$L$1&amp; ": """ &amp; SUBSTITUTE(IF(LEFT(INDEX(artwork.xlsx!L:L,QUOTIENT(ROW(A2388)-1,3)+2),4)="http","",artwork.xlsx!$M$1) &amp; INDEX(artwork.xlsx!L:L,QUOTIENT(ROW(A2388)-1,3)+2),artwork.xlsx!$N$1,"") &amp; """,",
 IF(AND(MOD(ROW(A2388)-1,3)=1,INDEX(artwork.xlsx!J:J,QUOTIENT(ROW(A2388)-1,3)+2)&lt;&gt;""),
SUBSTITUTE(    artwork.xlsx!$K$1&amp;": '\\n" &amp;
SUBSTITUTE(SUBSTITUTE(SUBSTITUTE(SUBSTITUTE(SUBSTITUTE(INDEX(artwork.xlsx!K:K,QUOTIENT(ROW(A2388)-1,3)+2),"'","\'"),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IF(MOD(ROW(A2388)-1,3)=2,"","")))</f>
        <v/>
      </c>
    </row>
    <row r="2394" spans="1:3" x14ac:dyDescent="0.25">
      <c r="A2394" t="str">
        <f>IF(AND(MOD(ROW(A2389)-1,3)=0,INDEX(artwork.xlsx!G:G,QUOTIENT(ROW(A2389)-1,3)+2)&lt;&gt;""),"/* "&amp;INDEX(artwork.xlsx!G:G,QUOTIENT(ROW(A2389)-1,3)+2)&amp;" */","  ")&amp;
IF(AND(INDEX(artwork.xlsx!F:F,QUOTIENT(ROW(A2389)-1,3)+2)&lt;&gt;""),"/* "&amp;INDEX(artwork.xlsx!F:F,QUOTIENT(ROW(A2389)-1,3)+2)&amp;" */","  ")&amp;IF(AND(ISERROR(MATCH("},",B2394:B$5003,0)), ISERROR(MATCH("    ];",$A$5:A2390,0))),"];","")</f>
        <v xml:space="preserve">  /* landscape */</v>
      </c>
      <c r="B2394" t="str">
        <f t="shared" si="74"/>
        <v>{</v>
      </c>
      <c r="C2394" s="18" t="str">
        <f>IF(AND(MOD(ROW(A2389)-1,3)=0, INDEX(artwork.xlsx!J:J,QUOTIENT(ROW(A2389)-1,3)+2)&lt;&gt;""),
     artwork.xlsx!$H$1&amp;": """ &amp;SUBSTITUTE(INDEX(artwork.xlsx!H:H,QUOTIENT(ROW(A2389)-1,3)+2)," ","") &amp;""",  " &amp;
     artwork.xlsx!$J$1&amp; ": """ &amp; INDEX(artwork.xlsx!J:J,QUOTIENT(ROW(A2389)-1,3)+2) &amp;""",  " &amp;
     artwork.xlsx!$L$1&amp; ": """ &amp; SUBSTITUTE(IF(LEFT(INDEX(artwork.xlsx!L:L,QUOTIENT(ROW(A2389)-1,3)+2),4)="http","",artwork.xlsx!$M$1) &amp; INDEX(artwork.xlsx!L:L,QUOTIENT(ROW(A2389)-1,3)+2),artwork.xlsx!$N$1,"") &amp; """,",
 IF(AND(MOD(ROW(A2389)-1,3)=1,INDEX(artwork.xlsx!J:J,QUOTIENT(ROW(A2389)-1,3)+2)&lt;&gt;""),
SUBSTITUTE(    artwork.xlsx!$K$1&amp;": '\\n" &amp;
SUBSTITUTE(SUBSTITUTE(SUBSTITUTE(SUBSTITUTE(SUBSTITUTE(INDEX(artwork.xlsx!K:K,QUOTIENT(ROW(A2389)-1,3)+2),"'","\'"),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IF(MOD(ROW(A2389)-1,3)=2,"","")))</f>
        <v>id: "cheap",  frenchName: "Abordable",  artwork: "http://wiki.dominionstrategy.com/images/5/5e/CheapArt.jpg",</v>
      </c>
    </row>
    <row r="2395" spans="1:3" ht="30" x14ac:dyDescent="0.25">
      <c r="A2395" t="str">
        <f>IF(AND(MOD(ROW(A2390)-1,3)=0,INDEX(artwork.xlsx!G:G,QUOTIENT(ROW(A2390)-1,3)+2)&lt;&gt;""),"/* "&amp;INDEX(artwork.xlsx!G:G,QUOTIENT(ROW(A2390)-1,3)+2)&amp;" */","  ")&amp;
IF(AND(INDEX(artwork.xlsx!F:F,QUOTIENT(ROW(A2390)-1,3)+2)&lt;&gt;""),"/* "&amp;INDEX(artwork.xlsx!F:F,QUOTIENT(ROW(A2390)-1,3)+2)&amp;" */","  ")&amp;IF(AND(ISERROR(MATCH("},",B2395:B$5003,0)), ISERROR(MATCH("    ];",$A$5:A2394,0))),"];","")</f>
        <v xml:space="preserve">  /* landscape */</v>
      </c>
      <c r="B2395" t="str">
        <f t="shared" si="74"/>
        <v/>
      </c>
      <c r="C2395" s="18" t="str">
        <f>IF(AND(MOD(ROW(A2390)-1,3)=0, INDEX(artwork.xlsx!J:J,QUOTIENT(ROW(A2390)-1,3)+2)&lt;&gt;""),
     artwork.xlsx!$H$1&amp;": """ &amp;SUBSTITUTE(INDEX(artwork.xlsx!H:H,QUOTIENT(ROW(A2390)-1,3)+2)," ","") &amp;""",  " &amp;
     artwork.xlsx!$J$1&amp; ": """ &amp; INDEX(artwork.xlsx!J:J,QUOTIENT(ROW(A2390)-1,3)+2) &amp;""",  " &amp;
     artwork.xlsx!$L$1&amp; ": """ &amp; SUBSTITUTE(IF(LEFT(INDEX(artwork.xlsx!L:L,QUOTIENT(ROW(A2390)-1,3)+2),4)="http","",artwork.xlsx!$M$1) &amp; INDEX(artwork.xlsx!L:L,QUOTIENT(ROW(A2390)-1,3)+2),artwork.xlsx!$N$1,"") &amp; """,",
 IF(AND(MOD(ROW(A2390)-1,3)=1,INDEX(artwork.xlsx!J:J,QUOTIENT(ROW(A2390)-1,3)+2)&lt;&gt;""),
SUBSTITUTE(    artwork.xlsx!$K$1&amp;": '\\n" &amp;
SUBSTITUTE(SUBSTITUTE(SUBSTITUTE(SUBSTITUTE(SUBSTITUTE(INDEX(artwork.xlsx!K:K,QUOTIENT(ROW(A2390)-1,3)+2),"'","\'"),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IF(MOD(ROW(A2390)-1,3)=2,"","")))</f>
        <v>text_html: '\
'</v>
      </c>
    </row>
    <row r="2396" spans="1:3" x14ac:dyDescent="0.25">
      <c r="A2396" t="str">
        <f>IF(AND(MOD(ROW(A2391)-1,3)=0,INDEX(artwork.xlsx!G:G,QUOTIENT(ROW(A2391)-1,3)+2)&lt;&gt;""),"/* "&amp;INDEX(artwork.xlsx!G:G,QUOTIENT(ROW(A2391)-1,3)+2)&amp;" */","  ")&amp;
IF(AND(INDEX(artwork.xlsx!F:F,QUOTIENT(ROW(A2391)-1,3)+2)&lt;&gt;""),"/* "&amp;INDEX(artwork.xlsx!F:F,QUOTIENT(ROW(A2391)-1,3)+2)&amp;" */","  ")&amp;IF(AND(ISERROR(MATCH("},",B2396:B$5003,0)), ISERROR(MATCH("    ];",$A$5:A2392,0))),"];","")</f>
        <v xml:space="preserve">  /* landscape */</v>
      </c>
      <c r="B2396" t="str">
        <f t="shared" si="74"/>
        <v>},</v>
      </c>
      <c r="C2396" s="18" t="str">
        <f>IF(AND(MOD(ROW(A2391)-1,3)=0, INDEX(artwork.xlsx!J:J,QUOTIENT(ROW(A2391)-1,3)+2)&lt;&gt;""),
     artwork.xlsx!$H$1&amp;": """ &amp;SUBSTITUTE(INDEX(artwork.xlsx!H:H,QUOTIENT(ROW(A2391)-1,3)+2)," ","") &amp;""",  " &amp;
     artwork.xlsx!$J$1&amp; ": """ &amp; INDEX(artwork.xlsx!J:J,QUOTIENT(ROW(A2391)-1,3)+2) &amp;""",  " &amp;
     artwork.xlsx!$L$1&amp; ": """ &amp; SUBSTITUTE(IF(LEFT(INDEX(artwork.xlsx!L:L,QUOTIENT(ROW(A2391)-1,3)+2),4)="http","",artwork.xlsx!$M$1) &amp; INDEX(artwork.xlsx!L:L,QUOTIENT(ROW(A2391)-1,3)+2),artwork.xlsx!$N$1,"") &amp; """,",
 IF(AND(MOD(ROW(A2391)-1,3)=1,INDEX(artwork.xlsx!J:J,QUOTIENT(ROW(A2391)-1,3)+2)&lt;&gt;""),
SUBSTITUTE(    artwork.xlsx!$K$1&amp;": '\\n" &amp;
SUBSTITUTE(SUBSTITUTE(SUBSTITUTE(SUBSTITUTE(SUBSTITUTE(INDEX(artwork.xlsx!K:K,QUOTIENT(ROW(A2391)-1,3)+2),"'","\'"),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IF(MOD(ROW(A2391)-1,3)=2,"","")))</f>
        <v/>
      </c>
    </row>
    <row r="2397" spans="1:3" x14ac:dyDescent="0.25">
      <c r="A2397" t="str">
        <f>IF(AND(MOD(ROW(A2392)-1,3)=0,INDEX(artwork.xlsx!G:G,QUOTIENT(ROW(A2392)-1,3)+2)&lt;&gt;""),"/* "&amp;INDEX(artwork.xlsx!G:G,QUOTIENT(ROW(A2392)-1,3)+2)&amp;" */","  ")&amp;
IF(AND(INDEX(artwork.xlsx!F:F,QUOTIENT(ROW(A2392)-1,3)+2)&lt;&gt;""),"/* "&amp;INDEX(artwork.xlsx!F:F,QUOTIENT(ROW(A2392)-1,3)+2)&amp;" */","  ")&amp;IF(AND(ISERROR(MATCH("},",B2397:B$5003,0)), ISERROR(MATCH("    ];",$A$5:A2393,0))),"];","")</f>
        <v xml:space="preserve">  /* landscape */</v>
      </c>
      <c r="B2397" t="str">
        <f t="shared" si="74"/>
        <v>{</v>
      </c>
      <c r="C2397" s="18" t="str">
        <f>IF(AND(MOD(ROW(A2392)-1,3)=0, INDEX(artwork.xlsx!J:J,QUOTIENT(ROW(A2392)-1,3)+2)&lt;&gt;""),
     artwork.xlsx!$H$1&amp;": """ &amp;SUBSTITUTE(INDEX(artwork.xlsx!H:H,QUOTIENT(ROW(A2392)-1,3)+2)," ","") &amp;""",  " &amp;
     artwork.xlsx!$J$1&amp; ": """ &amp; INDEX(artwork.xlsx!J:J,QUOTIENT(ROW(A2392)-1,3)+2) &amp;""",  " &amp;
     artwork.xlsx!$L$1&amp; ": """ &amp; SUBSTITUTE(IF(LEFT(INDEX(artwork.xlsx!L:L,QUOTIENT(ROW(A2392)-1,3)+2),4)="http","",artwork.xlsx!$M$1) &amp; INDEX(artwork.xlsx!L:L,QUOTIENT(ROW(A2392)-1,3)+2),artwork.xlsx!$N$1,"") &amp; """,",
 IF(AND(MOD(ROW(A2392)-1,3)=1,INDEX(artwork.xlsx!J:J,QUOTIENT(ROW(A2392)-1,3)+2)&lt;&gt;""),
SUBSTITUTE(    artwork.xlsx!$K$1&amp;": '\\n" &amp;
SUBSTITUTE(SUBSTITUTE(SUBSTITUTE(SUBSTITUTE(SUBSTITUTE(INDEX(artwork.xlsx!K:K,QUOTIENT(ROW(A2392)-1,3)+2),"'","\'"),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IF(MOD(ROW(A2392)-1,3)=2,"","")))</f>
        <v>id: "cursed",  frenchName: "Maudit",  artwork: "http://wiki.dominionstrategy.com/images/c/c2/Cursed_GoldArt.jpg",</v>
      </c>
    </row>
    <row r="2398" spans="1:3" ht="30" x14ac:dyDescent="0.25">
      <c r="A2398" t="str">
        <f>IF(AND(MOD(ROW(A2393)-1,3)=0,INDEX(artwork.xlsx!G:G,QUOTIENT(ROW(A2393)-1,3)+2)&lt;&gt;""),"/* "&amp;INDEX(artwork.xlsx!G:G,QUOTIENT(ROW(A2393)-1,3)+2)&amp;" */","  ")&amp;
IF(AND(INDEX(artwork.xlsx!F:F,QUOTIENT(ROW(A2393)-1,3)+2)&lt;&gt;""),"/* "&amp;INDEX(artwork.xlsx!F:F,QUOTIENT(ROW(A2393)-1,3)+2)&amp;" */","  ")&amp;IF(AND(ISERROR(MATCH("},",B2398:B$5003,0)), ISERROR(MATCH("    ];",$A$5:A2397,0))),"];","")</f>
        <v xml:space="preserve">  /* landscape */</v>
      </c>
      <c r="B2398" t="str">
        <f t="shared" si="74"/>
        <v/>
      </c>
      <c r="C2398" s="18" t="str">
        <f>IF(AND(MOD(ROW(A2393)-1,3)=0, INDEX(artwork.xlsx!J:J,QUOTIENT(ROW(A2393)-1,3)+2)&lt;&gt;""),
     artwork.xlsx!$H$1&amp;": """ &amp;SUBSTITUTE(INDEX(artwork.xlsx!H:H,QUOTIENT(ROW(A2393)-1,3)+2)," ","") &amp;""",  " &amp;
     artwork.xlsx!$J$1&amp; ": """ &amp; INDEX(artwork.xlsx!J:J,QUOTIENT(ROW(A2393)-1,3)+2) &amp;""",  " &amp;
     artwork.xlsx!$L$1&amp; ": """ &amp; SUBSTITUTE(IF(LEFT(INDEX(artwork.xlsx!L:L,QUOTIENT(ROW(A2393)-1,3)+2),4)="http","",artwork.xlsx!$M$1) &amp; INDEX(artwork.xlsx!L:L,QUOTIENT(ROW(A2393)-1,3)+2),artwork.xlsx!$N$1,"") &amp; """,",
 IF(AND(MOD(ROW(A2393)-1,3)=1,INDEX(artwork.xlsx!J:J,QUOTIENT(ROW(A2393)-1,3)+2)&lt;&gt;""),
SUBSTITUTE(    artwork.xlsx!$K$1&amp;": '\\n" &amp;
SUBSTITUTE(SUBSTITUTE(SUBSTITUTE(SUBSTITUTE(SUBSTITUTE(INDEX(artwork.xlsx!K:K,QUOTIENT(ROW(A2393)-1,3)+2),"'","\'"),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IF(MOD(ROW(A2393)-1,3)=2,"","")))</f>
        <v>text_html: '\
'</v>
      </c>
    </row>
    <row r="2399" spans="1:3" x14ac:dyDescent="0.25">
      <c r="A2399" t="str">
        <f>IF(AND(MOD(ROW(A2394)-1,3)=0,INDEX(artwork.xlsx!G:G,QUOTIENT(ROW(A2394)-1,3)+2)&lt;&gt;""),"/* "&amp;INDEX(artwork.xlsx!G:G,QUOTIENT(ROW(A2394)-1,3)+2)&amp;" */","  ")&amp;
IF(AND(INDEX(artwork.xlsx!F:F,QUOTIENT(ROW(A2394)-1,3)+2)&lt;&gt;""),"/* "&amp;INDEX(artwork.xlsx!F:F,QUOTIENT(ROW(A2394)-1,3)+2)&amp;" */","  ")&amp;IF(AND(ISERROR(MATCH("},",B2399:B$5003,0)), ISERROR(MATCH("    ];",$A$5:A2395,0))),"];","")</f>
        <v xml:space="preserve">  /* landscape */</v>
      </c>
      <c r="B2399" t="str">
        <f t="shared" si="74"/>
        <v>},</v>
      </c>
      <c r="C2399" s="18" t="str">
        <f>IF(AND(MOD(ROW(A2394)-1,3)=0, INDEX(artwork.xlsx!J:J,QUOTIENT(ROW(A2394)-1,3)+2)&lt;&gt;""),
     artwork.xlsx!$H$1&amp;": """ &amp;SUBSTITUTE(INDEX(artwork.xlsx!H:H,QUOTIENT(ROW(A2394)-1,3)+2)," ","") &amp;""",  " &amp;
     artwork.xlsx!$J$1&amp; ": """ &amp; INDEX(artwork.xlsx!J:J,QUOTIENT(ROW(A2394)-1,3)+2) &amp;""",  " &amp;
     artwork.xlsx!$L$1&amp; ": """ &amp; SUBSTITUTE(IF(LEFT(INDEX(artwork.xlsx!L:L,QUOTIENT(ROW(A2394)-1,3)+2),4)="http","",artwork.xlsx!$M$1) &amp; INDEX(artwork.xlsx!L:L,QUOTIENT(ROW(A2394)-1,3)+2),artwork.xlsx!$N$1,"") &amp; """,",
 IF(AND(MOD(ROW(A2394)-1,3)=1,INDEX(artwork.xlsx!J:J,QUOTIENT(ROW(A2394)-1,3)+2)&lt;&gt;""),
SUBSTITUTE(    artwork.xlsx!$K$1&amp;": '\\n" &amp;
SUBSTITUTE(SUBSTITUTE(SUBSTITUTE(SUBSTITUTE(SUBSTITUTE(INDEX(artwork.xlsx!K:K,QUOTIENT(ROW(A2394)-1,3)+2),"'","\'"),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IF(MOD(ROW(A2394)-1,3)=2,"","")))</f>
        <v/>
      </c>
    </row>
    <row r="2400" spans="1:3" x14ac:dyDescent="0.25">
      <c r="A2400" t="str">
        <f>IF(AND(MOD(ROW(A2395)-1,3)=0,INDEX(artwork.xlsx!G:G,QUOTIENT(ROW(A2395)-1,3)+2)&lt;&gt;""),"/* "&amp;INDEX(artwork.xlsx!G:G,QUOTIENT(ROW(A2395)-1,3)+2)&amp;" */","  ")&amp;
IF(AND(INDEX(artwork.xlsx!F:F,QUOTIENT(ROW(A2395)-1,3)+2)&lt;&gt;""),"/* "&amp;INDEX(artwork.xlsx!F:F,QUOTIENT(ROW(A2395)-1,3)+2)&amp;" */","  ")&amp;IF(AND(ISERROR(MATCH("},",B2400:B$5003,0)), ISERROR(MATCH("    ];",$A$5:A2396,0))),"];","")</f>
        <v xml:space="preserve">  /* landscape */</v>
      </c>
      <c r="B2400" t="str">
        <f t="shared" si="74"/>
        <v>{</v>
      </c>
      <c r="C2400" s="18" t="str">
        <f>IF(AND(MOD(ROW(A2395)-1,3)=0, INDEX(artwork.xlsx!J:J,QUOTIENT(ROW(A2395)-1,3)+2)&lt;&gt;""),
     artwork.xlsx!$H$1&amp;": """ &amp;SUBSTITUTE(INDEX(artwork.xlsx!H:H,QUOTIENT(ROW(A2395)-1,3)+2)," ","") &amp;""",  " &amp;
     artwork.xlsx!$J$1&amp; ": """ &amp; INDEX(artwork.xlsx!J:J,QUOTIENT(ROW(A2395)-1,3)+2) &amp;""",  " &amp;
     artwork.xlsx!$L$1&amp; ": """ &amp; SUBSTITUTE(IF(LEFT(INDEX(artwork.xlsx!L:L,QUOTIENT(ROW(A2395)-1,3)+2),4)="http","",artwork.xlsx!$M$1) &amp; INDEX(artwork.xlsx!L:L,QUOTIENT(ROW(A2395)-1,3)+2),artwork.xlsx!$N$1,"") &amp; """,",
 IF(AND(MOD(ROW(A2395)-1,3)=1,INDEX(artwork.xlsx!J:J,QUOTIENT(ROW(A2395)-1,3)+2)&lt;&gt;""),
SUBSTITUTE(    artwork.xlsx!$K$1&amp;": '\\n" &amp;
SUBSTITUTE(SUBSTITUTE(SUBSTITUTE(SUBSTITUTE(SUBSTITUTE(INDEX(artwork.xlsx!K:K,QUOTIENT(ROW(A2395)-1,3)+2),"'","\'"),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IF(MOD(ROW(A2395)-1,3)=2,"","")))</f>
        <v>id: "fated",  frenchName: "Destiné",  artwork: "http://wiki.dominionstrategy.com/images/0/08/FatedArt.jpg",</v>
      </c>
    </row>
    <row r="2401" spans="1:3" ht="30" x14ac:dyDescent="0.25">
      <c r="A2401" t="str">
        <f>IF(AND(MOD(ROW(A2396)-1,3)=0,INDEX(artwork.xlsx!G:G,QUOTIENT(ROW(A2396)-1,3)+2)&lt;&gt;""),"/* "&amp;INDEX(artwork.xlsx!G:G,QUOTIENT(ROW(A2396)-1,3)+2)&amp;" */","  ")&amp;
IF(AND(INDEX(artwork.xlsx!F:F,QUOTIENT(ROW(A2396)-1,3)+2)&lt;&gt;""),"/* "&amp;INDEX(artwork.xlsx!F:F,QUOTIENT(ROW(A2396)-1,3)+2)&amp;" */","  ")&amp;IF(AND(ISERROR(MATCH("},",B2401:B$5003,0)), ISERROR(MATCH("    ];",$A$5:A2400,0))),"];","")</f>
        <v xml:space="preserve">  /* landscape */</v>
      </c>
      <c r="B2401" t="str">
        <f t="shared" si="74"/>
        <v/>
      </c>
      <c r="C2401" s="18" t="str">
        <f>IF(AND(MOD(ROW(A2396)-1,3)=0, INDEX(artwork.xlsx!J:J,QUOTIENT(ROW(A2396)-1,3)+2)&lt;&gt;""),
     artwork.xlsx!$H$1&amp;": """ &amp;SUBSTITUTE(INDEX(artwork.xlsx!H:H,QUOTIENT(ROW(A2396)-1,3)+2)," ","") &amp;""",  " &amp;
     artwork.xlsx!$J$1&amp; ": """ &amp; INDEX(artwork.xlsx!J:J,QUOTIENT(ROW(A2396)-1,3)+2) &amp;""",  " &amp;
     artwork.xlsx!$L$1&amp; ": """ &amp; SUBSTITUTE(IF(LEFT(INDEX(artwork.xlsx!L:L,QUOTIENT(ROW(A2396)-1,3)+2),4)="http","",artwork.xlsx!$M$1) &amp; INDEX(artwork.xlsx!L:L,QUOTIENT(ROW(A2396)-1,3)+2),artwork.xlsx!$N$1,"") &amp; """,",
 IF(AND(MOD(ROW(A2396)-1,3)=1,INDEX(artwork.xlsx!J:J,QUOTIENT(ROW(A2396)-1,3)+2)&lt;&gt;""),
SUBSTITUTE(    artwork.xlsx!$K$1&amp;": '\\n" &amp;
SUBSTITUTE(SUBSTITUTE(SUBSTITUTE(SUBSTITUTE(SUBSTITUTE(INDEX(artwork.xlsx!K:K,QUOTIENT(ROW(A2396)-1,3)+2),"'","\'"),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IF(MOD(ROW(A2396)-1,3)=2,"","")))</f>
        <v>text_html: '\
'</v>
      </c>
    </row>
    <row r="2402" spans="1:3" x14ac:dyDescent="0.25">
      <c r="A2402" t="str">
        <f>IF(AND(MOD(ROW(A2397)-1,3)=0,INDEX(artwork.xlsx!G:G,QUOTIENT(ROW(A2397)-1,3)+2)&lt;&gt;""),"/* "&amp;INDEX(artwork.xlsx!G:G,QUOTIENT(ROW(A2397)-1,3)+2)&amp;" */","  ")&amp;
IF(AND(INDEX(artwork.xlsx!F:F,QUOTIENT(ROW(A2397)-1,3)+2)&lt;&gt;""),"/* "&amp;INDEX(artwork.xlsx!F:F,QUOTIENT(ROW(A2397)-1,3)+2)&amp;" */","  ")&amp;IF(AND(ISERROR(MATCH("},",B2402:B$5003,0)), ISERROR(MATCH("    ];",$A$5:A2398,0))),"];","")</f>
        <v xml:space="preserve">  /* landscape */</v>
      </c>
      <c r="B2402" t="str">
        <f t="shared" si="74"/>
        <v>},</v>
      </c>
      <c r="C2402" s="18" t="str">
        <f>IF(AND(MOD(ROW(A2397)-1,3)=0, INDEX(artwork.xlsx!J:J,QUOTIENT(ROW(A2397)-1,3)+2)&lt;&gt;""),
     artwork.xlsx!$H$1&amp;": """ &amp;SUBSTITUTE(INDEX(artwork.xlsx!H:H,QUOTIENT(ROW(A2397)-1,3)+2)," ","") &amp;""",  " &amp;
     artwork.xlsx!$J$1&amp; ": """ &amp; INDEX(artwork.xlsx!J:J,QUOTIENT(ROW(A2397)-1,3)+2) &amp;""",  " &amp;
     artwork.xlsx!$L$1&amp; ": """ &amp; SUBSTITUTE(IF(LEFT(INDEX(artwork.xlsx!L:L,QUOTIENT(ROW(A2397)-1,3)+2),4)="http","",artwork.xlsx!$M$1) &amp; INDEX(artwork.xlsx!L:L,QUOTIENT(ROW(A2397)-1,3)+2),artwork.xlsx!$N$1,"") &amp; """,",
 IF(AND(MOD(ROW(A2397)-1,3)=1,INDEX(artwork.xlsx!J:J,QUOTIENT(ROW(A2397)-1,3)+2)&lt;&gt;""),
SUBSTITUTE(    artwork.xlsx!$K$1&amp;": '\\n" &amp;
SUBSTITUTE(SUBSTITUTE(SUBSTITUTE(SUBSTITUTE(SUBSTITUTE(INDEX(artwork.xlsx!K:K,QUOTIENT(ROW(A2397)-1,3)+2),"'","\'"),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IF(MOD(ROW(A2397)-1,3)=2,"","")))</f>
        <v/>
      </c>
    </row>
    <row r="2403" spans="1:3" x14ac:dyDescent="0.25">
      <c r="A2403" t="str">
        <f>IF(AND(MOD(ROW(A2398)-1,3)=0,INDEX(artwork.xlsx!G:G,QUOTIENT(ROW(A2398)-1,3)+2)&lt;&gt;""),"/* "&amp;INDEX(artwork.xlsx!G:G,QUOTIENT(ROW(A2398)-1,3)+2)&amp;" */","  ")&amp;
IF(AND(INDEX(artwork.xlsx!F:F,QUOTIENT(ROW(A2398)-1,3)+2)&lt;&gt;""),"/* "&amp;INDEX(artwork.xlsx!F:F,QUOTIENT(ROW(A2398)-1,3)+2)&amp;" */","  ")&amp;IF(AND(ISERROR(MATCH("},",B2403:B$5003,0)), ISERROR(MATCH("    ];",$A$5:A2399,0))),"];","")</f>
        <v xml:space="preserve">  /* landscape */</v>
      </c>
      <c r="B2403" t="str">
        <f t="shared" si="74"/>
        <v>{</v>
      </c>
      <c r="C2403" s="18" t="str">
        <f>IF(AND(MOD(ROW(A2398)-1,3)=0, INDEX(artwork.xlsx!J:J,QUOTIENT(ROW(A2398)-1,3)+2)&lt;&gt;""),
     artwork.xlsx!$H$1&amp;": """ &amp;SUBSTITUTE(INDEX(artwork.xlsx!H:H,QUOTIENT(ROW(A2398)-1,3)+2)," ","") &amp;""",  " &amp;
     artwork.xlsx!$J$1&amp; ": """ &amp; INDEX(artwork.xlsx!J:J,QUOTIENT(ROW(A2398)-1,3)+2) &amp;""",  " &amp;
     artwork.xlsx!$L$1&amp; ": """ &amp; SUBSTITUTE(IF(LEFT(INDEX(artwork.xlsx!L:L,QUOTIENT(ROW(A2398)-1,3)+2),4)="http","",artwork.xlsx!$M$1) &amp; INDEX(artwork.xlsx!L:L,QUOTIENT(ROW(A2398)-1,3)+2),artwork.xlsx!$N$1,"") &amp; """,",
 IF(AND(MOD(ROW(A2398)-1,3)=1,INDEX(artwork.xlsx!J:J,QUOTIENT(ROW(A2398)-1,3)+2)&lt;&gt;""),
SUBSTITUTE(    artwork.xlsx!$K$1&amp;": '\\n" &amp;
SUBSTITUTE(SUBSTITUTE(SUBSTITUTE(SUBSTITUTE(SUBSTITUTE(INDEX(artwork.xlsx!K:K,QUOTIENT(ROW(A2398)-1,3)+2),"'","\'"),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IF(MOD(ROW(A2398)-1,3)=2,"","")))</f>
        <v>id: "fawning",  frenchName: "Servile",  artwork: "http://wiki.dominionstrategy.com/images/1/1c/FawningArt.jpg",</v>
      </c>
    </row>
    <row r="2404" spans="1:3" ht="30" x14ac:dyDescent="0.25">
      <c r="A2404" t="str">
        <f>IF(AND(MOD(ROW(A2399)-1,3)=0,INDEX(artwork.xlsx!G:G,QUOTIENT(ROW(A2399)-1,3)+2)&lt;&gt;""),"/* "&amp;INDEX(artwork.xlsx!G:G,QUOTIENT(ROW(A2399)-1,3)+2)&amp;" */","  ")&amp;
IF(AND(INDEX(artwork.xlsx!F:F,QUOTIENT(ROW(A2399)-1,3)+2)&lt;&gt;""),"/* "&amp;INDEX(artwork.xlsx!F:F,QUOTIENT(ROW(A2399)-1,3)+2)&amp;" */","  ")&amp;IF(AND(ISERROR(MATCH("},",B2404:B$5003,0)), ISERROR(MATCH("    ];",$A$5:A2403,0))),"];","")</f>
        <v xml:space="preserve">  /* landscape */</v>
      </c>
      <c r="B2404" t="str">
        <f t="shared" si="74"/>
        <v/>
      </c>
      <c r="C2404" s="18" t="str">
        <f>IF(AND(MOD(ROW(A2399)-1,3)=0, INDEX(artwork.xlsx!J:J,QUOTIENT(ROW(A2399)-1,3)+2)&lt;&gt;""),
     artwork.xlsx!$H$1&amp;": """ &amp;SUBSTITUTE(INDEX(artwork.xlsx!H:H,QUOTIENT(ROW(A2399)-1,3)+2)," ","") &amp;""",  " &amp;
     artwork.xlsx!$J$1&amp; ": """ &amp; INDEX(artwork.xlsx!J:J,QUOTIENT(ROW(A2399)-1,3)+2) &amp;""",  " &amp;
     artwork.xlsx!$L$1&amp; ": """ &amp; SUBSTITUTE(IF(LEFT(INDEX(artwork.xlsx!L:L,QUOTIENT(ROW(A2399)-1,3)+2),4)="http","",artwork.xlsx!$M$1) &amp; INDEX(artwork.xlsx!L:L,QUOTIENT(ROW(A2399)-1,3)+2),artwork.xlsx!$N$1,"") &amp; """,",
 IF(AND(MOD(ROW(A2399)-1,3)=1,INDEX(artwork.xlsx!J:J,QUOTIENT(ROW(A2399)-1,3)+2)&lt;&gt;""),
SUBSTITUTE(    artwork.xlsx!$K$1&amp;": '\\n" &amp;
SUBSTITUTE(SUBSTITUTE(SUBSTITUTE(SUBSTITUTE(SUBSTITUTE(INDEX(artwork.xlsx!K:K,QUOTIENT(ROW(A2399)-1,3)+2),"'","\'"),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IF(MOD(ROW(A2399)-1,3)=2,"","")))</f>
        <v>text_html: '\
'</v>
      </c>
    </row>
    <row r="2405" spans="1:3" x14ac:dyDescent="0.25">
      <c r="A2405" t="str">
        <f>IF(AND(MOD(ROW(A2400)-1,3)=0,INDEX(artwork.xlsx!G:G,QUOTIENT(ROW(A2400)-1,3)+2)&lt;&gt;""),"/* "&amp;INDEX(artwork.xlsx!G:G,QUOTIENT(ROW(A2400)-1,3)+2)&amp;" */","  ")&amp;
IF(AND(INDEX(artwork.xlsx!F:F,QUOTIENT(ROW(A2400)-1,3)+2)&lt;&gt;""),"/* "&amp;INDEX(artwork.xlsx!F:F,QUOTIENT(ROW(A2400)-1,3)+2)&amp;" */","  ")&amp;IF(AND(ISERROR(MATCH("},",B2405:B$5003,0)), ISERROR(MATCH("    ];",$A$5:A2401,0))),"];","")</f>
        <v xml:space="preserve">  /* landscape */</v>
      </c>
      <c r="B2405" t="str">
        <f t="shared" si="74"/>
        <v>},</v>
      </c>
      <c r="C2405" s="18" t="str">
        <f>IF(AND(MOD(ROW(A2400)-1,3)=0, INDEX(artwork.xlsx!J:J,QUOTIENT(ROW(A2400)-1,3)+2)&lt;&gt;""),
     artwork.xlsx!$H$1&amp;": """ &amp;SUBSTITUTE(INDEX(artwork.xlsx!H:H,QUOTIENT(ROW(A2400)-1,3)+2)," ","") &amp;""",  " &amp;
     artwork.xlsx!$J$1&amp; ": """ &amp; INDEX(artwork.xlsx!J:J,QUOTIENT(ROW(A2400)-1,3)+2) &amp;""",  " &amp;
     artwork.xlsx!$L$1&amp; ": """ &amp; SUBSTITUTE(IF(LEFT(INDEX(artwork.xlsx!L:L,QUOTIENT(ROW(A2400)-1,3)+2),4)="http","",artwork.xlsx!$M$1) &amp; INDEX(artwork.xlsx!L:L,QUOTIENT(ROW(A2400)-1,3)+2),artwork.xlsx!$N$1,"") &amp; """,",
 IF(AND(MOD(ROW(A2400)-1,3)=1,INDEX(artwork.xlsx!J:J,QUOTIENT(ROW(A2400)-1,3)+2)&lt;&gt;""),
SUBSTITUTE(    artwork.xlsx!$K$1&amp;": '\\n" &amp;
SUBSTITUTE(SUBSTITUTE(SUBSTITUTE(SUBSTITUTE(SUBSTITUTE(INDEX(artwork.xlsx!K:K,QUOTIENT(ROW(A2400)-1,3)+2),"'","\'"),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IF(MOD(ROW(A2400)-1,3)=2,"","")))</f>
        <v/>
      </c>
    </row>
    <row r="2406" spans="1:3" x14ac:dyDescent="0.25">
      <c r="A2406" t="str">
        <f>IF(AND(MOD(ROW(A2401)-1,3)=0,INDEX(artwork.xlsx!G:G,QUOTIENT(ROW(A2401)-1,3)+2)&lt;&gt;""),"/* "&amp;INDEX(artwork.xlsx!G:G,QUOTIENT(ROW(A2401)-1,3)+2)&amp;" */","  ")&amp;
IF(AND(INDEX(artwork.xlsx!F:F,QUOTIENT(ROW(A2401)-1,3)+2)&lt;&gt;""),"/* "&amp;INDEX(artwork.xlsx!F:F,QUOTIENT(ROW(A2401)-1,3)+2)&amp;" */","  ")&amp;IF(AND(ISERROR(MATCH("},",B2406:B$5003,0)), ISERROR(MATCH("    ];",$A$5:A2402,0))),"];","")</f>
        <v xml:space="preserve">  /* landscape */</v>
      </c>
      <c r="B2406" t="str">
        <f t="shared" si="74"/>
        <v>{</v>
      </c>
      <c r="C2406" s="18" t="str">
        <f>IF(AND(MOD(ROW(A2401)-1,3)=0, INDEX(artwork.xlsx!J:J,QUOTIENT(ROW(A2401)-1,3)+2)&lt;&gt;""),
     artwork.xlsx!$H$1&amp;": """ &amp;SUBSTITUTE(INDEX(artwork.xlsx!H:H,QUOTIENT(ROW(A2401)-1,3)+2)," ","") &amp;""",  " &amp;
     artwork.xlsx!$J$1&amp; ": """ &amp; INDEX(artwork.xlsx!J:J,QUOTIENT(ROW(A2401)-1,3)+2) &amp;""",  " &amp;
     artwork.xlsx!$L$1&amp; ": """ &amp; SUBSTITUTE(IF(LEFT(INDEX(artwork.xlsx!L:L,QUOTIENT(ROW(A2401)-1,3)+2),4)="http","",artwork.xlsx!$M$1) &amp; INDEX(artwork.xlsx!L:L,QUOTIENT(ROW(A2401)-1,3)+2),artwork.xlsx!$N$1,"") &amp; """,",
 IF(AND(MOD(ROW(A2401)-1,3)=1,INDEX(artwork.xlsx!J:J,QUOTIENT(ROW(A2401)-1,3)+2)&lt;&gt;""),
SUBSTITUTE(    artwork.xlsx!$K$1&amp;": '\\n" &amp;
SUBSTITUTE(SUBSTITUTE(SUBSTITUTE(SUBSTITUTE(SUBSTITUTE(INDEX(artwork.xlsx!K:K,QUOTIENT(ROW(A2401)-1,3)+2),"'","\'"),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IF(MOD(ROW(A2401)-1,3)=2,"","")))</f>
        <v>id: "friendly",  frenchName: "Amical",  artwork: "http://wiki.dominionstrategy.com/images/1/19/FriendlyArt.jpg",</v>
      </c>
    </row>
    <row r="2407" spans="1:3" ht="30" x14ac:dyDescent="0.25">
      <c r="A2407" t="str">
        <f>IF(AND(MOD(ROW(A2402)-1,3)=0,INDEX(artwork.xlsx!G:G,QUOTIENT(ROW(A2402)-1,3)+2)&lt;&gt;""),"/* "&amp;INDEX(artwork.xlsx!G:G,QUOTIENT(ROW(A2402)-1,3)+2)&amp;" */","  ")&amp;
IF(AND(INDEX(artwork.xlsx!F:F,QUOTIENT(ROW(A2402)-1,3)+2)&lt;&gt;""),"/* "&amp;INDEX(artwork.xlsx!F:F,QUOTIENT(ROW(A2402)-1,3)+2)&amp;" */","  ")&amp;IF(AND(ISERROR(MATCH("},",B2407:B$5003,0)), ISERROR(MATCH("    ];",$A$5:A2406,0))),"];","")</f>
        <v xml:space="preserve">  /* landscape */</v>
      </c>
      <c r="B2407" t="str">
        <f t="shared" si="74"/>
        <v/>
      </c>
      <c r="C2407" s="18" t="str">
        <f>IF(AND(MOD(ROW(A2402)-1,3)=0, INDEX(artwork.xlsx!J:J,QUOTIENT(ROW(A2402)-1,3)+2)&lt;&gt;""),
     artwork.xlsx!$H$1&amp;": """ &amp;SUBSTITUTE(INDEX(artwork.xlsx!H:H,QUOTIENT(ROW(A2402)-1,3)+2)," ","") &amp;""",  " &amp;
     artwork.xlsx!$J$1&amp; ": """ &amp; INDEX(artwork.xlsx!J:J,QUOTIENT(ROW(A2402)-1,3)+2) &amp;""",  " &amp;
     artwork.xlsx!$L$1&amp; ": """ &amp; SUBSTITUTE(IF(LEFT(INDEX(artwork.xlsx!L:L,QUOTIENT(ROW(A2402)-1,3)+2),4)="http","",artwork.xlsx!$M$1) &amp; INDEX(artwork.xlsx!L:L,QUOTIENT(ROW(A2402)-1,3)+2),artwork.xlsx!$N$1,"") &amp; """,",
 IF(AND(MOD(ROW(A2402)-1,3)=1,INDEX(artwork.xlsx!J:J,QUOTIENT(ROW(A2402)-1,3)+2)&lt;&gt;""),
SUBSTITUTE(    artwork.xlsx!$K$1&amp;": '\\n" &amp;
SUBSTITUTE(SUBSTITUTE(SUBSTITUTE(SUBSTITUTE(SUBSTITUTE(INDEX(artwork.xlsx!K:K,QUOTIENT(ROW(A2402)-1,3)+2),"'","\'"),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IF(MOD(ROW(A2402)-1,3)=2,"","")))</f>
        <v>text_html: '\
'</v>
      </c>
    </row>
    <row r="2408" spans="1:3" x14ac:dyDescent="0.25">
      <c r="A2408" t="str">
        <f>IF(AND(MOD(ROW(A2403)-1,3)=0,INDEX(artwork.xlsx!G:G,QUOTIENT(ROW(A2403)-1,3)+2)&lt;&gt;""),"/* "&amp;INDEX(artwork.xlsx!G:G,QUOTIENT(ROW(A2403)-1,3)+2)&amp;" */","  ")&amp;
IF(AND(INDEX(artwork.xlsx!F:F,QUOTIENT(ROW(A2403)-1,3)+2)&lt;&gt;""),"/* "&amp;INDEX(artwork.xlsx!F:F,QUOTIENT(ROW(A2403)-1,3)+2)&amp;" */","  ")&amp;IF(AND(ISERROR(MATCH("},",B2408:B$5003,0)), ISERROR(MATCH("    ];",$A$5:A2404,0))),"];","")</f>
        <v xml:space="preserve">  /* landscape */</v>
      </c>
      <c r="B2408" t="str">
        <f t="shared" si="74"/>
        <v>},</v>
      </c>
      <c r="C2408" s="18" t="str">
        <f>IF(AND(MOD(ROW(A2403)-1,3)=0, INDEX(artwork.xlsx!J:J,QUOTIENT(ROW(A2403)-1,3)+2)&lt;&gt;""),
     artwork.xlsx!$H$1&amp;": """ &amp;SUBSTITUTE(INDEX(artwork.xlsx!H:H,QUOTIENT(ROW(A2403)-1,3)+2)," ","") &amp;""",  " &amp;
     artwork.xlsx!$J$1&amp; ": """ &amp; INDEX(artwork.xlsx!J:J,QUOTIENT(ROW(A2403)-1,3)+2) &amp;""",  " &amp;
     artwork.xlsx!$L$1&amp; ": """ &amp; SUBSTITUTE(IF(LEFT(INDEX(artwork.xlsx!L:L,QUOTIENT(ROW(A2403)-1,3)+2),4)="http","",artwork.xlsx!$M$1) &amp; INDEX(artwork.xlsx!L:L,QUOTIENT(ROW(A2403)-1,3)+2),artwork.xlsx!$N$1,"") &amp; """,",
 IF(AND(MOD(ROW(A2403)-1,3)=1,INDEX(artwork.xlsx!J:J,QUOTIENT(ROW(A2403)-1,3)+2)&lt;&gt;""),
SUBSTITUTE(    artwork.xlsx!$K$1&amp;": '\\n" &amp;
SUBSTITUTE(SUBSTITUTE(SUBSTITUTE(SUBSTITUTE(SUBSTITUTE(INDEX(artwork.xlsx!K:K,QUOTIENT(ROW(A2403)-1,3)+2),"'","\'"),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IF(MOD(ROW(A2403)-1,3)=2,"","")))</f>
        <v/>
      </c>
    </row>
    <row r="2409" spans="1:3" x14ac:dyDescent="0.25">
      <c r="A2409" t="str">
        <f>IF(AND(MOD(ROW(A2404)-1,3)=0,INDEX(artwork.xlsx!G:G,QUOTIENT(ROW(A2404)-1,3)+2)&lt;&gt;""),"/* "&amp;INDEX(artwork.xlsx!G:G,QUOTIENT(ROW(A2404)-1,3)+2)&amp;" */","  ")&amp;
IF(AND(INDEX(artwork.xlsx!F:F,QUOTIENT(ROW(A2404)-1,3)+2)&lt;&gt;""),"/* "&amp;INDEX(artwork.xlsx!F:F,QUOTIENT(ROW(A2404)-1,3)+2)&amp;" */","  ")&amp;IF(AND(ISERROR(MATCH("},",B2409:B$5003,0)), ISERROR(MATCH("    ];",$A$5:A2405,0))),"];","")</f>
        <v xml:space="preserve">  /* landscape */</v>
      </c>
      <c r="B2409" t="str">
        <f t="shared" si="74"/>
        <v>{</v>
      </c>
      <c r="C2409" s="18" t="str">
        <f>IF(AND(MOD(ROW(A2404)-1,3)=0, INDEX(artwork.xlsx!J:J,QUOTIENT(ROW(A2404)-1,3)+2)&lt;&gt;""),
     artwork.xlsx!$H$1&amp;": """ &amp;SUBSTITUTE(INDEX(artwork.xlsx!H:H,QUOTIENT(ROW(A2404)-1,3)+2)," ","") &amp;""",  " &amp;
     artwork.xlsx!$J$1&amp; ": """ &amp; INDEX(artwork.xlsx!J:J,QUOTIENT(ROW(A2404)-1,3)+2) &amp;""",  " &amp;
     artwork.xlsx!$L$1&amp; ": """ &amp; SUBSTITUTE(IF(LEFT(INDEX(artwork.xlsx!L:L,QUOTIENT(ROW(A2404)-1,3)+2),4)="http","",artwork.xlsx!$M$1) &amp; INDEX(artwork.xlsx!L:L,QUOTIENT(ROW(A2404)-1,3)+2),artwork.xlsx!$N$1,"") &amp; """,",
 IF(AND(MOD(ROW(A2404)-1,3)=1,INDEX(artwork.xlsx!J:J,QUOTIENT(ROW(A2404)-1,3)+2)&lt;&gt;""),
SUBSTITUTE(    artwork.xlsx!$K$1&amp;": '\\n" &amp;
SUBSTITUTE(SUBSTITUTE(SUBSTITUTE(SUBSTITUTE(SUBSTITUTE(INDEX(artwork.xlsx!K:K,QUOTIENT(ROW(A2404)-1,3)+2),"'","\'"),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IF(MOD(ROW(A2404)-1,3)=2,"","")))</f>
        <v>id: "hasty",  frenchName: "Impatient",  artwork: "http://wiki.dominionstrategy.com/images/e/e5/HastyArt.jpg",</v>
      </c>
    </row>
    <row r="2410" spans="1:3" ht="30" x14ac:dyDescent="0.25">
      <c r="A2410" t="str">
        <f>IF(AND(MOD(ROW(A2405)-1,3)=0,INDEX(artwork.xlsx!G:G,QUOTIENT(ROW(A2405)-1,3)+2)&lt;&gt;""),"/* "&amp;INDEX(artwork.xlsx!G:G,QUOTIENT(ROW(A2405)-1,3)+2)&amp;" */","  ")&amp;
IF(AND(INDEX(artwork.xlsx!F:F,QUOTIENT(ROW(A2405)-1,3)+2)&lt;&gt;""),"/* "&amp;INDEX(artwork.xlsx!F:F,QUOTIENT(ROW(A2405)-1,3)+2)&amp;" */","  ")&amp;IF(AND(ISERROR(MATCH("},",B2410:B$5003,0)), ISERROR(MATCH("    ];",$A$5:A2409,0))),"];","")</f>
        <v xml:space="preserve">  /* landscape */</v>
      </c>
      <c r="B2410" t="str">
        <f t="shared" si="74"/>
        <v/>
      </c>
      <c r="C2410" s="18" t="str">
        <f>IF(AND(MOD(ROW(A2405)-1,3)=0, INDEX(artwork.xlsx!J:J,QUOTIENT(ROW(A2405)-1,3)+2)&lt;&gt;""),
     artwork.xlsx!$H$1&amp;": """ &amp;SUBSTITUTE(INDEX(artwork.xlsx!H:H,QUOTIENT(ROW(A2405)-1,3)+2)," ","") &amp;""",  " &amp;
     artwork.xlsx!$J$1&amp; ": """ &amp; INDEX(artwork.xlsx!J:J,QUOTIENT(ROW(A2405)-1,3)+2) &amp;""",  " &amp;
     artwork.xlsx!$L$1&amp; ": """ &amp; SUBSTITUTE(IF(LEFT(INDEX(artwork.xlsx!L:L,QUOTIENT(ROW(A2405)-1,3)+2),4)="http","",artwork.xlsx!$M$1) &amp; INDEX(artwork.xlsx!L:L,QUOTIENT(ROW(A2405)-1,3)+2),artwork.xlsx!$N$1,"") &amp; """,",
 IF(AND(MOD(ROW(A2405)-1,3)=1,INDEX(artwork.xlsx!J:J,QUOTIENT(ROW(A2405)-1,3)+2)&lt;&gt;""),
SUBSTITUTE(    artwork.xlsx!$K$1&amp;": '\\n" &amp;
SUBSTITUTE(SUBSTITUTE(SUBSTITUTE(SUBSTITUTE(SUBSTITUTE(INDEX(artwork.xlsx!K:K,QUOTIENT(ROW(A2405)-1,3)+2),"'","\'"),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IF(MOD(ROW(A2405)-1,3)=2,"","")))</f>
        <v>text_html: '\
'</v>
      </c>
    </row>
    <row r="2411" spans="1:3" x14ac:dyDescent="0.25">
      <c r="A2411" t="str">
        <f>IF(AND(MOD(ROW(A2406)-1,3)=0,INDEX(artwork.xlsx!G:G,QUOTIENT(ROW(A2406)-1,3)+2)&lt;&gt;""),"/* "&amp;INDEX(artwork.xlsx!G:G,QUOTIENT(ROW(A2406)-1,3)+2)&amp;" */","  ")&amp;
IF(AND(INDEX(artwork.xlsx!F:F,QUOTIENT(ROW(A2406)-1,3)+2)&lt;&gt;""),"/* "&amp;INDEX(artwork.xlsx!F:F,QUOTIENT(ROW(A2406)-1,3)+2)&amp;" */","  ")&amp;IF(AND(ISERROR(MATCH("},",B2411:B$5003,0)), ISERROR(MATCH("    ];",$A$5:A2407,0))),"];","")</f>
        <v xml:space="preserve">  /* landscape */</v>
      </c>
      <c r="B2411" t="str">
        <f t="shared" si="74"/>
        <v>},</v>
      </c>
      <c r="C2411" s="18" t="str">
        <f>IF(AND(MOD(ROW(A2406)-1,3)=0, INDEX(artwork.xlsx!J:J,QUOTIENT(ROW(A2406)-1,3)+2)&lt;&gt;""),
     artwork.xlsx!$H$1&amp;": """ &amp;SUBSTITUTE(INDEX(artwork.xlsx!H:H,QUOTIENT(ROW(A2406)-1,3)+2)," ","") &amp;""",  " &amp;
     artwork.xlsx!$J$1&amp; ": """ &amp; INDEX(artwork.xlsx!J:J,QUOTIENT(ROW(A2406)-1,3)+2) &amp;""",  " &amp;
     artwork.xlsx!$L$1&amp; ": """ &amp; SUBSTITUTE(IF(LEFT(INDEX(artwork.xlsx!L:L,QUOTIENT(ROW(A2406)-1,3)+2),4)="http","",artwork.xlsx!$M$1) &amp; INDEX(artwork.xlsx!L:L,QUOTIENT(ROW(A2406)-1,3)+2),artwork.xlsx!$N$1,"") &amp; """,",
 IF(AND(MOD(ROW(A2406)-1,3)=1,INDEX(artwork.xlsx!J:J,QUOTIENT(ROW(A2406)-1,3)+2)&lt;&gt;""),
SUBSTITUTE(    artwork.xlsx!$K$1&amp;": '\\n" &amp;
SUBSTITUTE(SUBSTITUTE(SUBSTITUTE(SUBSTITUTE(SUBSTITUTE(INDEX(artwork.xlsx!K:K,QUOTIENT(ROW(A2406)-1,3)+2),"'","\'"),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IF(MOD(ROW(A2406)-1,3)=2,"","")))</f>
        <v/>
      </c>
    </row>
    <row r="2412" spans="1:3" x14ac:dyDescent="0.25">
      <c r="A2412" t="str">
        <f>IF(AND(MOD(ROW(A2407)-1,3)=0,INDEX(artwork.xlsx!G:G,QUOTIENT(ROW(A2407)-1,3)+2)&lt;&gt;""),"/* "&amp;INDEX(artwork.xlsx!G:G,QUOTIENT(ROW(A2407)-1,3)+2)&amp;" */","  ")&amp;
IF(AND(INDEX(artwork.xlsx!F:F,QUOTIENT(ROW(A2407)-1,3)+2)&lt;&gt;""),"/* "&amp;INDEX(artwork.xlsx!F:F,QUOTIENT(ROW(A2407)-1,3)+2)&amp;" */","  ")&amp;IF(AND(ISERROR(MATCH("},",B2412:B$5003,0)), ISERROR(MATCH("    ];",$A$5:A2408,0))),"];","")</f>
        <v xml:space="preserve">  /* landscape */</v>
      </c>
      <c r="B2412" t="str">
        <f t="shared" si="74"/>
        <v>{</v>
      </c>
      <c r="C2412" s="18" t="str">
        <f>IF(AND(MOD(ROW(A2407)-1,3)=0, INDEX(artwork.xlsx!J:J,QUOTIENT(ROW(A2407)-1,3)+2)&lt;&gt;""),
     artwork.xlsx!$H$1&amp;": """ &amp;SUBSTITUTE(INDEX(artwork.xlsx!H:H,QUOTIENT(ROW(A2407)-1,3)+2)," ","") &amp;""",  " &amp;
     artwork.xlsx!$J$1&amp; ": """ &amp; INDEX(artwork.xlsx!J:J,QUOTIENT(ROW(A2407)-1,3)+2) &amp;""",  " &amp;
     artwork.xlsx!$L$1&amp; ": """ &amp; SUBSTITUTE(IF(LEFT(INDEX(artwork.xlsx!L:L,QUOTIENT(ROW(A2407)-1,3)+2),4)="http","",artwork.xlsx!$M$1) &amp; INDEX(artwork.xlsx!L:L,QUOTIENT(ROW(A2407)-1,3)+2),artwork.xlsx!$N$1,"") &amp; """,",
 IF(AND(MOD(ROW(A2407)-1,3)=1,INDEX(artwork.xlsx!J:J,QUOTIENT(ROW(A2407)-1,3)+2)&lt;&gt;""),
SUBSTITUTE(    artwork.xlsx!$K$1&amp;": '\\n" &amp;
SUBSTITUTE(SUBSTITUTE(SUBSTITUTE(SUBSTITUTE(SUBSTITUTE(INDEX(artwork.xlsx!K:K,QUOTIENT(ROW(A2407)-1,3)+2),"'","\'"),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IF(MOD(ROW(A2407)-1,3)=2,"","")))</f>
        <v>id: "inherited",  frenchName: "Hérité",  artwork: "http://wiki.dominionstrategy.com/images/e/e0/InheritedArt.jpg",</v>
      </c>
    </row>
    <row r="2413" spans="1:3" ht="30" x14ac:dyDescent="0.25">
      <c r="A2413" t="str">
        <f>IF(AND(MOD(ROW(A2408)-1,3)=0,INDEX(artwork.xlsx!G:G,QUOTIENT(ROW(A2408)-1,3)+2)&lt;&gt;""),"/* "&amp;INDEX(artwork.xlsx!G:G,QUOTIENT(ROW(A2408)-1,3)+2)&amp;" */","  ")&amp;
IF(AND(INDEX(artwork.xlsx!F:F,QUOTIENT(ROW(A2408)-1,3)+2)&lt;&gt;""),"/* "&amp;INDEX(artwork.xlsx!F:F,QUOTIENT(ROW(A2408)-1,3)+2)&amp;" */","  ")&amp;IF(AND(ISERROR(MATCH("},",B2413:B$5003,0)), ISERROR(MATCH("    ];",$A$5:A2412,0))),"];","")</f>
        <v xml:space="preserve">  /* landscape */</v>
      </c>
      <c r="B2413" t="str">
        <f t="shared" si="74"/>
        <v/>
      </c>
      <c r="C2413" s="18" t="str">
        <f>IF(AND(MOD(ROW(A2408)-1,3)=0, INDEX(artwork.xlsx!J:J,QUOTIENT(ROW(A2408)-1,3)+2)&lt;&gt;""),
     artwork.xlsx!$H$1&amp;": """ &amp;SUBSTITUTE(INDEX(artwork.xlsx!H:H,QUOTIENT(ROW(A2408)-1,3)+2)," ","") &amp;""",  " &amp;
     artwork.xlsx!$J$1&amp; ": """ &amp; INDEX(artwork.xlsx!J:J,QUOTIENT(ROW(A2408)-1,3)+2) &amp;""",  " &amp;
     artwork.xlsx!$L$1&amp; ": """ &amp; SUBSTITUTE(IF(LEFT(INDEX(artwork.xlsx!L:L,QUOTIENT(ROW(A2408)-1,3)+2),4)="http","",artwork.xlsx!$M$1) &amp; INDEX(artwork.xlsx!L:L,QUOTIENT(ROW(A2408)-1,3)+2),artwork.xlsx!$N$1,"") &amp; """,",
 IF(AND(MOD(ROW(A2408)-1,3)=1,INDEX(artwork.xlsx!J:J,QUOTIENT(ROW(A2408)-1,3)+2)&lt;&gt;""),
SUBSTITUTE(    artwork.xlsx!$K$1&amp;": '\\n" &amp;
SUBSTITUTE(SUBSTITUTE(SUBSTITUTE(SUBSTITUTE(SUBSTITUTE(INDEX(artwork.xlsx!K:K,QUOTIENT(ROW(A2408)-1,3)+2),"'","\'"),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IF(MOD(ROW(A2408)-1,3)=2,"","")))</f>
        <v>text_html: '\
'</v>
      </c>
    </row>
    <row r="2414" spans="1:3" x14ac:dyDescent="0.25">
      <c r="A2414" t="str">
        <f>IF(AND(MOD(ROW(A2409)-1,3)=0,INDEX(artwork.xlsx!G:G,QUOTIENT(ROW(A2409)-1,3)+2)&lt;&gt;""),"/* "&amp;INDEX(artwork.xlsx!G:G,QUOTIENT(ROW(A2409)-1,3)+2)&amp;" */","  ")&amp;
IF(AND(INDEX(artwork.xlsx!F:F,QUOTIENT(ROW(A2409)-1,3)+2)&lt;&gt;""),"/* "&amp;INDEX(artwork.xlsx!F:F,QUOTIENT(ROW(A2409)-1,3)+2)&amp;" */","  ")&amp;IF(AND(ISERROR(MATCH("},",B2414:B$5003,0)), ISERROR(MATCH("    ];",$A$5:A2410,0))),"];","")</f>
        <v xml:space="preserve">  /* landscape */</v>
      </c>
      <c r="B2414" t="str">
        <f t="shared" si="74"/>
        <v>},</v>
      </c>
      <c r="C2414" s="18" t="str">
        <f>IF(AND(MOD(ROW(A2409)-1,3)=0, INDEX(artwork.xlsx!J:J,QUOTIENT(ROW(A2409)-1,3)+2)&lt;&gt;""),
     artwork.xlsx!$H$1&amp;": """ &amp;SUBSTITUTE(INDEX(artwork.xlsx!H:H,QUOTIENT(ROW(A2409)-1,3)+2)," ","") &amp;""",  " &amp;
     artwork.xlsx!$J$1&amp; ": """ &amp; INDEX(artwork.xlsx!J:J,QUOTIENT(ROW(A2409)-1,3)+2) &amp;""",  " &amp;
     artwork.xlsx!$L$1&amp; ": """ &amp; SUBSTITUTE(IF(LEFT(INDEX(artwork.xlsx!L:L,QUOTIENT(ROW(A2409)-1,3)+2),4)="http","",artwork.xlsx!$M$1) &amp; INDEX(artwork.xlsx!L:L,QUOTIENT(ROW(A2409)-1,3)+2),artwork.xlsx!$N$1,"") &amp; """,",
 IF(AND(MOD(ROW(A2409)-1,3)=1,INDEX(artwork.xlsx!J:J,QUOTIENT(ROW(A2409)-1,3)+2)&lt;&gt;""),
SUBSTITUTE(    artwork.xlsx!$K$1&amp;": '\\n" &amp;
SUBSTITUTE(SUBSTITUTE(SUBSTITUTE(SUBSTITUTE(SUBSTITUTE(INDEX(artwork.xlsx!K:K,QUOTIENT(ROW(A2409)-1,3)+2),"'","\'"),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IF(MOD(ROW(A2409)-1,3)=2,"","")))</f>
        <v/>
      </c>
    </row>
    <row r="2415" spans="1:3" x14ac:dyDescent="0.25">
      <c r="A2415" t="str">
        <f>IF(AND(MOD(ROW(A2410)-1,3)=0,INDEX(artwork.xlsx!G:G,QUOTIENT(ROW(A2410)-1,3)+2)&lt;&gt;""),"/* "&amp;INDEX(artwork.xlsx!G:G,QUOTIENT(ROW(A2410)-1,3)+2)&amp;" */","  ")&amp;
IF(AND(INDEX(artwork.xlsx!F:F,QUOTIENT(ROW(A2410)-1,3)+2)&lt;&gt;""),"/* "&amp;INDEX(artwork.xlsx!F:F,QUOTIENT(ROW(A2410)-1,3)+2)&amp;" */","  ")&amp;IF(AND(ISERROR(MATCH("},",B2415:B$5003,0)), ISERROR(MATCH("    ];",$A$5:A2411,0))),"];","")</f>
        <v xml:space="preserve">  /* landscape */</v>
      </c>
      <c r="B2415" t="str">
        <f t="shared" si="74"/>
        <v>{</v>
      </c>
      <c r="C2415" s="18" t="str">
        <f>IF(AND(MOD(ROW(A2410)-1,3)=0, INDEX(artwork.xlsx!J:J,QUOTIENT(ROW(A2410)-1,3)+2)&lt;&gt;""),
     artwork.xlsx!$H$1&amp;": """ &amp;SUBSTITUTE(INDEX(artwork.xlsx!H:H,QUOTIENT(ROW(A2410)-1,3)+2)," ","") &amp;""",  " &amp;
     artwork.xlsx!$J$1&amp; ": """ &amp; INDEX(artwork.xlsx!J:J,QUOTIENT(ROW(A2410)-1,3)+2) &amp;""",  " &amp;
     artwork.xlsx!$L$1&amp; ": """ &amp; SUBSTITUTE(IF(LEFT(INDEX(artwork.xlsx!L:L,QUOTIENT(ROW(A2410)-1,3)+2),4)="http","",artwork.xlsx!$M$1) &amp; INDEX(artwork.xlsx!L:L,QUOTIENT(ROW(A2410)-1,3)+2),artwork.xlsx!$N$1,"") &amp; """,",
 IF(AND(MOD(ROW(A2410)-1,3)=1,INDEX(artwork.xlsx!J:J,QUOTIENT(ROW(A2410)-1,3)+2)&lt;&gt;""),
SUBSTITUTE(    artwork.xlsx!$K$1&amp;": '\\n" &amp;
SUBSTITUTE(SUBSTITUTE(SUBSTITUTE(SUBSTITUTE(SUBSTITUTE(INDEX(artwork.xlsx!K:K,QUOTIENT(ROW(A2410)-1,3)+2),"'","\'"),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IF(MOD(ROW(A2410)-1,3)=2,"","")))</f>
        <v>id: "inspiring",  frenchName: "Exaltant",  artwork: "http://wiki.dominionstrategy.com/images/9/9e/InspiringArt.jpg",</v>
      </c>
    </row>
    <row r="2416" spans="1:3" ht="30" x14ac:dyDescent="0.25">
      <c r="A2416" t="str">
        <f>IF(AND(MOD(ROW(A2411)-1,3)=0,INDEX(artwork.xlsx!G:G,QUOTIENT(ROW(A2411)-1,3)+2)&lt;&gt;""),"/* "&amp;INDEX(artwork.xlsx!G:G,QUOTIENT(ROW(A2411)-1,3)+2)&amp;" */","  ")&amp;
IF(AND(INDEX(artwork.xlsx!F:F,QUOTIENT(ROW(A2411)-1,3)+2)&lt;&gt;""),"/* "&amp;INDEX(artwork.xlsx!F:F,QUOTIENT(ROW(A2411)-1,3)+2)&amp;" */","  ")&amp;IF(AND(ISERROR(MATCH("},",B2416:B$5003,0)), ISERROR(MATCH("    ];",$A$5:A2415,0))),"];","")</f>
        <v xml:space="preserve">  /* landscape */</v>
      </c>
      <c r="B2416" t="str">
        <f t="shared" si="74"/>
        <v/>
      </c>
      <c r="C2416" s="18" t="str">
        <f>IF(AND(MOD(ROW(A2411)-1,3)=0, INDEX(artwork.xlsx!J:J,QUOTIENT(ROW(A2411)-1,3)+2)&lt;&gt;""),
     artwork.xlsx!$H$1&amp;": """ &amp;SUBSTITUTE(INDEX(artwork.xlsx!H:H,QUOTIENT(ROW(A2411)-1,3)+2)," ","") &amp;""",  " &amp;
     artwork.xlsx!$J$1&amp; ": """ &amp; INDEX(artwork.xlsx!J:J,QUOTIENT(ROW(A2411)-1,3)+2) &amp;""",  " &amp;
     artwork.xlsx!$L$1&amp; ": """ &amp; SUBSTITUTE(IF(LEFT(INDEX(artwork.xlsx!L:L,QUOTIENT(ROW(A2411)-1,3)+2),4)="http","",artwork.xlsx!$M$1) &amp; INDEX(artwork.xlsx!L:L,QUOTIENT(ROW(A2411)-1,3)+2),artwork.xlsx!$N$1,"") &amp; """,",
 IF(AND(MOD(ROW(A2411)-1,3)=1,INDEX(artwork.xlsx!J:J,QUOTIENT(ROW(A2411)-1,3)+2)&lt;&gt;""),
SUBSTITUTE(    artwork.xlsx!$K$1&amp;": '\\n" &amp;
SUBSTITUTE(SUBSTITUTE(SUBSTITUTE(SUBSTITUTE(SUBSTITUTE(INDEX(artwork.xlsx!K:K,QUOTIENT(ROW(A2411)-1,3)+2),"'","\'"),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IF(MOD(ROW(A2411)-1,3)=2,"","")))</f>
        <v>text_html: '\
'</v>
      </c>
    </row>
    <row r="2417" spans="1:3" x14ac:dyDescent="0.25">
      <c r="A2417" t="str">
        <f>IF(AND(MOD(ROW(A2412)-1,3)=0,INDEX(artwork.xlsx!G:G,QUOTIENT(ROW(A2412)-1,3)+2)&lt;&gt;""),"/* "&amp;INDEX(artwork.xlsx!G:G,QUOTIENT(ROW(A2412)-1,3)+2)&amp;" */","  ")&amp;
IF(AND(INDEX(artwork.xlsx!F:F,QUOTIENT(ROW(A2412)-1,3)+2)&lt;&gt;""),"/* "&amp;INDEX(artwork.xlsx!F:F,QUOTIENT(ROW(A2412)-1,3)+2)&amp;" */","  ")&amp;IF(AND(ISERROR(MATCH("},",B2417:B$5003,0)), ISERROR(MATCH("    ];",$A$5:A2413,0))),"];","")</f>
        <v xml:space="preserve">  /* landscape */</v>
      </c>
      <c r="B2417" t="str">
        <f t="shared" si="74"/>
        <v>},</v>
      </c>
      <c r="C2417" s="18" t="str">
        <f>IF(AND(MOD(ROW(A2412)-1,3)=0, INDEX(artwork.xlsx!J:J,QUOTIENT(ROW(A2412)-1,3)+2)&lt;&gt;""),
     artwork.xlsx!$H$1&amp;": """ &amp;SUBSTITUTE(INDEX(artwork.xlsx!H:H,QUOTIENT(ROW(A2412)-1,3)+2)," ","") &amp;""",  " &amp;
     artwork.xlsx!$J$1&amp; ": """ &amp; INDEX(artwork.xlsx!J:J,QUOTIENT(ROW(A2412)-1,3)+2) &amp;""",  " &amp;
     artwork.xlsx!$L$1&amp; ": """ &amp; SUBSTITUTE(IF(LEFT(INDEX(artwork.xlsx!L:L,QUOTIENT(ROW(A2412)-1,3)+2),4)="http","",artwork.xlsx!$M$1) &amp; INDEX(artwork.xlsx!L:L,QUOTIENT(ROW(A2412)-1,3)+2),artwork.xlsx!$N$1,"") &amp; """,",
 IF(AND(MOD(ROW(A2412)-1,3)=1,INDEX(artwork.xlsx!J:J,QUOTIENT(ROW(A2412)-1,3)+2)&lt;&gt;""),
SUBSTITUTE(    artwork.xlsx!$K$1&amp;": '\\n" &amp;
SUBSTITUTE(SUBSTITUTE(SUBSTITUTE(SUBSTITUTE(SUBSTITUTE(INDEX(artwork.xlsx!K:K,QUOTIENT(ROW(A2412)-1,3)+2),"'","\'"),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IF(MOD(ROW(A2412)-1,3)=2,"","")))</f>
        <v/>
      </c>
    </row>
    <row r="2418" spans="1:3" x14ac:dyDescent="0.25">
      <c r="A2418" t="str">
        <f>IF(AND(MOD(ROW(A2413)-1,3)=0,INDEX(artwork.xlsx!G:G,QUOTIENT(ROW(A2413)-1,3)+2)&lt;&gt;""),"/* "&amp;INDEX(artwork.xlsx!G:G,QUOTIENT(ROW(A2413)-1,3)+2)&amp;" */","  ")&amp;
IF(AND(INDEX(artwork.xlsx!F:F,QUOTIENT(ROW(A2413)-1,3)+2)&lt;&gt;""),"/* "&amp;INDEX(artwork.xlsx!F:F,QUOTIENT(ROW(A2413)-1,3)+2)&amp;" */","  ")&amp;IF(AND(ISERROR(MATCH("},",B2418:B$5003,0)), ISERROR(MATCH("    ];",$A$5:A2414,0))),"];","")</f>
        <v xml:space="preserve">  /* landscape */</v>
      </c>
      <c r="B2418" t="str">
        <f t="shared" si="74"/>
        <v>{</v>
      </c>
      <c r="C2418" s="18" t="str">
        <f>IF(AND(MOD(ROW(A2413)-1,3)=0, INDEX(artwork.xlsx!J:J,QUOTIENT(ROW(A2413)-1,3)+2)&lt;&gt;""),
     artwork.xlsx!$H$1&amp;": """ &amp;SUBSTITUTE(INDEX(artwork.xlsx!H:H,QUOTIENT(ROW(A2413)-1,3)+2)," ","") &amp;""",  " &amp;
     artwork.xlsx!$J$1&amp; ": """ &amp; INDEX(artwork.xlsx!J:J,QUOTIENT(ROW(A2413)-1,3)+2) &amp;""",  " &amp;
     artwork.xlsx!$L$1&amp; ": """ &amp; SUBSTITUTE(IF(LEFT(INDEX(artwork.xlsx!L:L,QUOTIENT(ROW(A2413)-1,3)+2),4)="http","",artwork.xlsx!$M$1) &amp; INDEX(artwork.xlsx!L:L,QUOTIENT(ROW(A2413)-1,3)+2),artwork.xlsx!$N$1,"") &amp; """,",
 IF(AND(MOD(ROW(A2413)-1,3)=1,INDEX(artwork.xlsx!J:J,QUOTIENT(ROW(A2413)-1,3)+2)&lt;&gt;""),
SUBSTITUTE(    artwork.xlsx!$K$1&amp;": '\\n" &amp;
SUBSTITUTE(SUBSTITUTE(SUBSTITUTE(SUBSTITUTE(SUBSTITUTE(INDEX(artwork.xlsx!K:K,QUOTIENT(ROW(A2413)-1,3)+2),"'","\'"),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IF(MOD(ROW(A2413)-1,3)=2,"","")))</f>
        <v>id: "nearby",  frenchName: "Proche",  artwork: "http://wiki.dominionstrategy.com/images/7/72/NearbyArt.jpg",</v>
      </c>
    </row>
    <row r="2419" spans="1:3" ht="30" x14ac:dyDescent="0.25">
      <c r="A2419" t="str">
        <f>IF(AND(MOD(ROW(A2414)-1,3)=0,INDEX(artwork.xlsx!G:G,QUOTIENT(ROW(A2414)-1,3)+2)&lt;&gt;""),"/* "&amp;INDEX(artwork.xlsx!G:G,QUOTIENT(ROW(A2414)-1,3)+2)&amp;" */","  ")&amp;
IF(AND(INDEX(artwork.xlsx!F:F,QUOTIENT(ROW(A2414)-1,3)+2)&lt;&gt;""),"/* "&amp;INDEX(artwork.xlsx!F:F,QUOTIENT(ROW(A2414)-1,3)+2)&amp;" */","  ")&amp;IF(AND(ISERROR(MATCH("},",B2419:B$5003,0)), ISERROR(MATCH("    ];",$A$5:A2418,0))),"];","")</f>
        <v xml:space="preserve">  /* landscape */</v>
      </c>
      <c r="B2419" t="str">
        <f t="shared" si="74"/>
        <v/>
      </c>
      <c r="C2419" s="18" t="str">
        <f>IF(AND(MOD(ROW(A2414)-1,3)=0, INDEX(artwork.xlsx!J:J,QUOTIENT(ROW(A2414)-1,3)+2)&lt;&gt;""),
     artwork.xlsx!$H$1&amp;": """ &amp;SUBSTITUTE(INDEX(artwork.xlsx!H:H,QUOTIENT(ROW(A2414)-1,3)+2)," ","") &amp;""",  " &amp;
     artwork.xlsx!$J$1&amp; ": """ &amp; INDEX(artwork.xlsx!J:J,QUOTIENT(ROW(A2414)-1,3)+2) &amp;""",  " &amp;
     artwork.xlsx!$L$1&amp; ": """ &amp; SUBSTITUTE(IF(LEFT(INDEX(artwork.xlsx!L:L,QUOTIENT(ROW(A2414)-1,3)+2),4)="http","",artwork.xlsx!$M$1) &amp; INDEX(artwork.xlsx!L:L,QUOTIENT(ROW(A2414)-1,3)+2),artwork.xlsx!$N$1,"") &amp; """,",
 IF(AND(MOD(ROW(A2414)-1,3)=1,INDEX(artwork.xlsx!J:J,QUOTIENT(ROW(A2414)-1,3)+2)&lt;&gt;""),
SUBSTITUTE(    artwork.xlsx!$K$1&amp;": '\\n" &amp;
SUBSTITUTE(SUBSTITUTE(SUBSTITUTE(SUBSTITUTE(SUBSTITUTE(INDEX(artwork.xlsx!K:K,QUOTIENT(ROW(A2414)-1,3)+2),"'","\'"),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IF(MOD(ROW(A2414)-1,3)=2,"","")))</f>
        <v>text_html: '\
'</v>
      </c>
    </row>
    <row r="2420" spans="1:3" x14ac:dyDescent="0.25">
      <c r="A2420" t="str">
        <f>IF(AND(MOD(ROW(A2415)-1,3)=0,INDEX(artwork.xlsx!G:G,QUOTIENT(ROW(A2415)-1,3)+2)&lt;&gt;""),"/* "&amp;INDEX(artwork.xlsx!G:G,QUOTIENT(ROW(A2415)-1,3)+2)&amp;" */","  ")&amp;
IF(AND(INDEX(artwork.xlsx!F:F,QUOTIENT(ROW(A2415)-1,3)+2)&lt;&gt;""),"/* "&amp;INDEX(artwork.xlsx!F:F,QUOTIENT(ROW(A2415)-1,3)+2)&amp;" */","  ")&amp;IF(AND(ISERROR(MATCH("},",B2420:B$5003,0)), ISERROR(MATCH("    ];",$A$5:A2416,0))),"];","")</f>
        <v xml:space="preserve">  /* landscape */</v>
      </c>
      <c r="B2420" t="str">
        <f t="shared" si="74"/>
        <v>},</v>
      </c>
      <c r="C2420" s="18" t="str">
        <f>IF(AND(MOD(ROW(A2415)-1,3)=0, INDEX(artwork.xlsx!J:J,QUOTIENT(ROW(A2415)-1,3)+2)&lt;&gt;""),
     artwork.xlsx!$H$1&amp;": """ &amp;SUBSTITUTE(INDEX(artwork.xlsx!H:H,QUOTIENT(ROW(A2415)-1,3)+2)," ","") &amp;""",  " &amp;
     artwork.xlsx!$J$1&amp; ": """ &amp; INDEX(artwork.xlsx!J:J,QUOTIENT(ROW(A2415)-1,3)+2) &amp;""",  " &amp;
     artwork.xlsx!$L$1&amp; ": """ &amp; SUBSTITUTE(IF(LEFT(INDEX(artwork.xlsx!L:L,QUOTIENT(ROW(A2415)-1,3)+2),4)="http","",artwork.xlsx!$M$1) &amp; INDEX(artwork.xlsx!L:L,QUOTIENT(ROW(A2415)-1,3)+2),artwork.xlsx!$N$1,"") &amp; """,",
 IF(AND(MOD(ROW(A2415)-1,3)=1,INDEX(artwork.xlsx!J:J,QUOTIENT(ROW(A2415)-1,3)+2)&lt;&gt;""),
SUBSTITUTE(    artwork.xlsx!$K$1&amp;": '\\n" &amp;
SUBSTITUTE(SUBSTITUTE(SUBSTITUTE(SUBSTITUTE(SUBSTITUTE(INDEX(artwork.xlsx!K:K,QUOTIENT(ROW(A2415)-1,3)+2),"'","\'"),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IF(MOD(ROW(A2415)-1,3)=2,"","")))</f>
        <v/>
      </c>
    </row>
    <row r="2421" spans="1:3" x14ac:dyDescent="0.25">
      <c r="A2421" t="str">
        <f>IF(AND(MOD(ROW(A2416)-1,3)=0,INDEX(artwork.xlsx!G:G,QUOTIENT(ROW(A2416)-1,3)+2)&lt;&gt;""),"/* "&amp;INDEX(artwork.xlsx!G:G,QUOTIENT(ROW(A2416)-1,3)+2)&amp;" */","  ")&amp;
IF(AND(INDEX(artwork.xlsx!F:F,QUOTIENT(ROW(A2416)-1,3)+2)&lt;&gt;""),"/* "&amp;INDEX(artwork.xlsx!F:F,QUOTIENT(ROW(A2416)-1,3)+2)&amp;" */","  ")&amp;IF(AND(ISERROR(MATCH("},",B2421:B$5003,0)), ISERROR(MATCH("    ];",$A$5:A2417,0))),"];","")</f>
        <v xml:space="preserve">  /* landscape */</v>
      </c>
      <c r="B2421" t="str">
        <f t="shared" si="74"/>
        <v>{</v>
      </c>
      <c r="C2421" s="18" t="str">
        <f>IF(AND(MOD(ROW(A2416)-1,3)=0, INDEX(artwork.xlsx!J:J,QUOTIENT(ROW(A2416)-1,3)+2)&lt;&gt;""),
     artwork.xlsx!$H$1&amp;": """ &amp;SUBSTITUTE(INDEX(artwork.xlsx!H:H,QUOTIENT(ROW(A2416)-1,3)+2)," ","") &amp;""",  " &amp;
     artwork.xlsx!$J$1&amp; ": """ &amp; INDEX(artwork.xlsx!J:J,QUOTIENT(ROW(A2416)-1,3)+2) &amp;""",  " &amp;
     artwork.xlsx!$L$1&amp; ": """ &amp; SUBSTITUTE(IF(LEFT(INDEX(artwork.xlsx!L:L,QUOTIENT(ROW(A2416)-1,3)+2),4)="http","",artwork.xlsx!$M$1) &amp; INDEX(artwork.xlsx!L:L,QUOTIENT(ROW(A2416)-1,3)+2),artwork.xlsx!$N$1,"") &amp; """,",
 IF(AND(MOD(ROW(A2416)-1,3)=1,INDEX(artwork.xlsx!J:J,QUOTIENT(ROW(A2416)-1,3)+2)&lt;&gt;""),
SUBSTITUTE(    artwork.xlsx!$K$1&amp;": '\\n" &amp;
SUBSTITUTE(SUBSTITUTE(SUBSTITUTE(SUBSTITUTE(SUBSTITUTE(INDEX(artwork.xlsx!K:K,QUOTIENT(ROW(A2416)-1,3)+2),"'","\'"),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IF(MOD(ROW(A2416)-1,3)=2,"","")))</f>
        <v>id: "patient",  frenchName: "Patient",  artwork: "http://wiki.dominionstrategy.com/images/e/e5/PatientArt.jpg",</v>
      </c>
    </row>
    <row r="2422" spans="1:3" ht="30" x14ac:dyDescent="0.25">
      <c r="A2422" t="str">
        <f>IF(AND(MOD(ROW(A2417)-1,3)=0,INDEX(artwork.xlsx!G:G,QUOTIENT(ROW(A2417)-1,3)+2)&lt;&gt;""),"/* "&amp;INDEX(artwork.xlsx!G:G,QUOTIENT(ROW(A2417)-1,3)+2)&amp;" */","  ")&amp;
IF(AND(INDEX(artwork.xlsx!F:F,QUOTIENT(ROW(A2417)-1,3)+2)&lt;&gt;""),"/* "&amp;INDEX(artwork.xlsx!F:F,QUOTIENT(ROW(A2417)-1,3)+2)&amp;" */","  ")&amp;IF(AND(ISERROR(MATCH("},",B2422:B$5003,0)), ISERROR(MATCH("    ];",$A$5:A2421,0))),"];","")</f>
        <v xml:space="preserve">  /* landscape */</v>
      </c>
      <c r="B2422" t="str">
        <f t="shared" si="74"/>
        <v/>
      </c>
      <c r="C2422" s="18" t="str">
        <f>IF(AND(MOD(ROW(A2417)-1,3)=0, INDEX(artwork.xlsx!J:J,QUOTIENT(ROW(A2417)-1,3)+2)&lt;&gt;""),
     artwork.xlsx!$H$1&amp;": """ &amp;SUBSTITUTE(INDEX(artwork.xlsx!H:H,QUOTIENT(ROW(A2417)-1,3)+2)," ","") &amp;""",  " &amp;
     artwork.xlsx!$J$1&amp; ": """ &amp; INDEX(artwork.xlsx!J:J,QUOTIENT(ROW(A2417)-1,3)+2) &amp;""",  " &amp;
     artwork.xlsx!$L$1&amp; ": """ &amp; SUBSTITUTE(IF(LEFT(INDEX(artwork.xlsx!L:L,QUOTIENT(ROW(A2417)-1,3)+2),4)="http","",artwork.xlsx!$M$1) &amp; INDEX(artwork.xlsx!L:L,QUOTIENT(ROW(A2417)-1,3)+2),artwork.xlsx!$N$1,"") &amp; """,",
 IF(AND(MOD(ROW(A2417)-1,3)=1,INDEX(artwork.xlsx!J:J,QUOTIENT(ROW(A2417)-1,3)+2)&lt;&gt;""),
SUBSTITUTE(    artwork.xlsx!$K$1&amp;": '\\n" &amp;
SUBSTITUTE(SUBSTITUTE(SUBSTITUTE(SUBSTITUTE(SUBSTITUTE(INDEX(artwork.xlsx!K:K,QUOTIENT(ROW(A2417)-1,3)+2),"'","\'"),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IF(MOD(ROW(A2417)-1,3)=2,"","")))</f>
        <v>text_html: '\
'</v>
      </c>
    </row>
    <row r="2423" spans="1:3" x14ac:dyDescent="0.25">
      <c r="A2423" t="str">
        <f>IF(AND(MOD(ROW(A2418)-1,3)=0,INDEX(artwork.xlsx!G:G,QUOTIENT(ROW(A2418)-1,3)+2)&lt;&gt;""),"/* "&amp;INDEX(artwork.xlsx!G:G,QUOTIENT(ROW(A2418)-1,3)+2)&amp;" */","  ")&amp;
IF(AND(INDEX(artwork.xlsx!F:F,QUOTIENT(ROW(A2418)-1,3)+2)&lt;&gt;""),"/* "&amp;INDEX(artwork.xlsx!F:F,QUOTIENT(ROW(A2418)-1,3)+2)&amp;" */","  ")&amp;IF(AND(ISERROR(MATCH("},",B2423:B$5003,0)), ISERROR(MATCH("    ];",$A$5:A2419,0))),"];","")</f>
        <v xml:space="preserve">  /* landscape */</v>
      </c>
      <c r="B2423" t="str">
        <f t="shared" si="74"/>
        <v>},</v>
      </c>
      <c r="C2423" s="18" t="str">
        <f>IF(AND(MOD(ROW(A2418)-1,3)=0, INDEX(artwork.xlsx!J:J,QUOTIENT(ROW(A2418)-1,3)+2)&lt;&gt;""),
     artwork.xlsx!$H$1&amp;": """ &amp;SUBSTITUTE(INDEX(artwork.xlsx!H:H,QUOTIENT(ROW(A2418)-1,3)+2)," ","") &amp;""",  " &amp;
     artwork.xlsx!$J$1&amp; ": """ &amp; INDEX(artwork.xlsx!J:J,QUOTIENT(ROW(A2418)-1,3)+2) &amp;""",  " &amp;
     artwork.xlsx!$L$1&amp; ": """ &amp; SUBSTITUTE(IF(LEFT(INDEX(artwork.xlsx!L:L,QUOTIENT(ROW(A2418)-1,3)+2),4)="http","",artwork.xlsx!$M$1) &amp; INDEX(artwork.xlsx!L:L,QUOTIENT(ROW(A2418)-1,3)+2),artwork.xlsx!$N$1,"") &amp; """,",
 IF(AND(MOD(ROW(A2418)-1,3)=1,INDEX(artwork.xlsx!J:J,QUOTIENT(ROW(A2418)-1,3)+2)&lt;&gt;""),
SUBSTITUTE(    artwork.xlsx!$K$1&amp;": '\\n" &amp;
SUBSTITUTE(SUBSTITUTE(SUBSTITUTE(SUBSTITUTE(SUBSTITUTE(INDEX(artwork.xlsx!K:K,QUOTIENT(ROW(A2418)-1,3)+2),"'","\'"),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IF(MOD(ROW(A2418)-1,3)=2,"","")))</f>
        <v/>
      </c>
    </row>
    <row r="2424" spans="1:3" x14ac:dyDescent="0.25">
      <c r="A2424" t="str">
        <f>IF(AND(MOD(ROW(A2419)-1,3)=0,INDEX(artwork.xlsx!G:G,QUOTIENT(ROW(A2419)-1,3)+2)&lt;&gt;""),"/* "&amp;INDEX(artwork.xlsx!G:G,QUOTIENT(ROW(A2419)-1,3)+2)&amp;" */","  ")&amp;
IF(AND(INDEX(artwork.xlsx!F:F,QUOTIENT(ROW(A2419)-1,3)+2)&lt;&gt;""),"/* "&amp;INDEX(artwork.xlsx!F:F,QUOTIENT(ROW(A2419)-1,3)+2)&amp;" */","  ")&amp;IF(AND(ISERROR(MATCH("},",B2424:B$5003,0)), ISERROR(MATCH("    ];",$A$5:A2420,0))),"];","")</f>
        <v xml:space="preserve">  /* landscape */</v>
      </c>
      <c r="B2424" t="str">
        <f t="shared" si="74"/>
        <v>{</v>
      </c>
      <c r="C2424" s="18" t="str">
        <f>IF(AND(MOD(ROW(A2419)-1,3)=0, INDEX(artwork.xlsx!J:J,QUOTIENT(ROW(A2419)-1,3)+2)&lt;&gt;""),
     artwork.xlsx!$H$1&amp;": """ &amp;SUBSTITUTE(INDEX(artwork.xlsx!H:H,QUOTIENT(ROW(A2419)-1,3)+2)," ","") &amp;""",  " &amp;
     artwork.xlsx!$J$1&amp; ": """ &amp; INDEX(artwork.xlsx!J:J,QUOTIENT(ROW(A2419)-1,3)+2) &amp;""",  " &amp;
     artwork.xlsx!$L$1&amp; ": """ &amp; SUBSTITUTE(IF(LEFT(INDEX(artwork.xlsx!L:L,QUOTIENT(ROW(A2419)-1,3)+2),4)="http","",artwork.xlsx!$M$1) &amp; INDEX(artwork.xlsx!L:L,QUOTIENT(ROW(A2419)-1,3)+2),artwork.xlsx!$N$1,"") &amp; """,",
 IF(AND(MOD(ROW(A2419)-1,3)=1,INDEX(artwork.xlsx!J:J,QUOTIENT(ROW(A2419)-1,3)+2)&lt;&gt;""),
SUBSTITUTE(    artwork.xlsx!$K$1&amp;": '\\n" &amp;
SUBSTITUTE(SUBSTITUTE(SUBSTITUTE(SUBSTITUTE(SUBSTITUTE(INDEX(artwork.xlsx!K:K,QUOTIENT(ROW(A2419)-1,3)+2),"'","\'"),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IF(MOD(ROW(A2419)-1,3)=2,"","")))</f>
        <v>id: "pious",  frenchName: "Pieux",  artwork: "http://wiki.dominionstrategy.com/images/4/43/PiousArt.jpg",</v>
      </c>
    </row>
    <row r="2425" spans="1:3" ht="30" x14ac:dyDescent="0.25">
      <c r="A2425" t="str">
        <f>IF(AND(MOD(ROW(A2420)-1,3)=0,INDEX(artwork.xlsx!G:G,QUOTIENT(ROW(A2420)-1,3)+2)&lt;&gt;""),"/* "&amp;INDEX(artwork.xlsx!G:G,QUOTIENT(ROW(A2420)-1,3)+2)&amp;" */","  ")&amp;
IF(AND(INDEX(artwork.xlsx!F:F,QUOTIENT(ROW(A2420)-1,3)+2)&lt;&gt;""),"/* "&amp;INDEX(artwork.xlsx!F:F,QUOTIENT(ROW(A2420)-1,3)+2)&amp;" */","  ")&amp;IF(AND(ISERROR(MATCH("},",B2425:B$5003,0)), ISERROR(MATCH("    ];",$A$5:A2424,0))),"];","")</f>
        <v xml:space="preserve">  /* landscape */</v>
      </c>
      <c r="B2425" t="str">
        <f t="shared" si="74"/>
        <v/>
      </c>
      <c r="C2425" s="18" t="str">
        <f>IF(AND(MOD(ROW(A2420)-1,3)=0, INDEX(artwork.xlsx!J:J,QUOTIENT(ROW(A2420)-1,3)+2)&lt;&gt;""),
     artwork.xlsx!$H$1&amp;": """ &amp;SUBSTITUTE(INDEX(artwork.xlsx!H:H,QUOTIENT(ROW(A2420)-1,3)+2)," ","") &amp;""",  " &amp;
     artwork.xlsx!$J$1&amp; ": """ &amp; INDEX(artwork.xlsx!J:J,QUOTIENT(ROW(A2420)-1,3)+2) &amp;""",  " &amp;
     artwork.xlsx!$L$1&amp; ": """ &amp; SUBSTITUTE(IF(LEFT(INDEX(artwork.xlsx!L:L,QUOTIENT(ROW(A2420)-1,3)+2),4)="http","",artwork.xlsx!$M$1) &amp; INDEX(artwork.xlsx!L:L,QUOTIENT(ROW(A2420)-1,3)+2),artwork.xlsx!$N$1,"") &amp; """,",
 IF(AND(MOD(ROW(A2420)-1,3)=1,INDEX(artwork.xlsx!J:J,QUOTIENT(ROW(A2420)-1,3)+2)&lt;&gt;""),
SUBSTITUTE(    artwork.xlsx!$K$1&amp;": '\\n" &amp;
SUBSTITUTE(SUBSTITUTE(SUBSTITUTE(SUBSTITUTE(SUBSTITUTE(INDEX(artwork.xlsx!K:K,QUOTIENT(ROW(A2420)-1,3)+2),"'","\'"),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IF(MOD(ROW(A2420)-1,3)=2,"","")))</f>
        <v>text_html: '\
'</v>
      </c>
    </row>
    <row r="2426" spans="1:3" x14ac:dyDescent="0.25">
      <c r="A2426" t="str">
        <f>IF(AND(MOD(ROW(A2421)-1,3)=0,INDEX(artwork.xlsx!G:G,QUOTIENT(ROW(A2421)-1,3)+2)&lt;&gt;""),"/* "&amp;INDEX(artwork.xlsx!G:G,QUOTIENT(ROW(A2421)-1,3)+2)&amp;" */","  ")&amp;
IF(AND(INDEX(artwork.xlsx!F:F,QUOTIENT(ROW(A2421)-1,3)+2)&lt;&gt;""),"/* "&amp;INDEX(artwork.xlsx!F:F,QUOTIENT(ROW(A2421)-1,3)+2)&amp;" */","  ")&amp;IF(AND(ISERROR(MATCH("},",B2426:B$5003,0)), ISERROR(MATCH("    ];",$A$5:A2422,0))),"];","")</f>
        <v xml:space="preserve">  /* landscape */</v>
      </c>
      <c r="B2426" t="str">
        <f t="shared" si="74"/>
        <v>},</v>
      </c>
      <c r="C2426" s="18" t="str">
        <f>IF(AND(MOD(ROW(A2421)-1,3)=0, INDEX(artwork.xlsx!J:J,QUOTIENT(ROW(A2421)-1,3)+2)&lt;&gt;""),
     artwork.xlsx!$H$1&amp;": """ &amp;SUBSTITUTE(INDEX(artwork.xlsx!H:H,QUOTIENT(ROW(A2421)-1,3)+2)," ","") &amp;""",  " &amp;
     artwork.xlsx!$J$1&amp; ": """ &amp; INDEX(artwork.xlsx!J:J,QUOTIENT(ROW(A2421)-1,3)+2) &amp;""",  " &amp;
     artwork.xlsx!$L$1&amp; ": """ &amp; SUBSTITUTE(IF(LEFT(INDEX(artwork.xlsx!L:L,QUOTIENT(ROW(A2421)-1,3)+2),4)="http","",artwork.xlsx!$M$1) &amp; INDEX(artwork.xlsx!L:L,QUOTIENT(ROW(A2421)-1,3)+2),artwork.xlsx!$N$1,"") &amp; """,",
 IF(AND(MOD(ROW(A2421)-1,3)=1,INDEX(artwork.xlsx!J:J,QUOTIENT(ROW(A2421)-1,3)+2)&lt;&gt;""),
SUBSTITUTE(    artwork.xlsx!$K$1&amp;": '\\n" &amp;
SUBSTITUTE(SUBSTITUTE(SUBSTITUTE(SUBSTITUTE(SUBSTITUTE(INDEX(artwork.xlsx!K:K,QUOTIENT(ROW(A2421)-1,3)+2),"'","\'"),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IF(MOD(ROW(A2421)-1,3)=2,"","")))</f>
        <v/>
      </c>
    </row>
    <row r="2427" spans="1:3" x14ac:dyDescent="0.25">
      <c r="A2427" t="str">
        <f>IF(AND(MOD(ROW(A2422)-1,3)=0,INDEX(artwork.xlsx!G:G,QUOTIENT(ROW(A2422)-1,3)+2)&lt;&gt;""),"/* "&amp;INDEX(artwork.xlsx!G:G,QUOTIENT(ROW(A2422)-1,3)+2)&amp;" */","  ")&amp;
IF(AND(INDEX(artwork.xlsx!F:F,QUOTIENT(ROW(A2422)-1,3)+2)&lt;&gt;""),"/* "&amp;INDEX(artwork.xlsx!F:F,QUOTIENT(ROW(A2422)-1,3)+2)&amp;" */","  ")&amp;IF(AND(ISERROR(MATCH("},",B2427:B$5003,0)), ISERROR(MATCH("    ];",$A$5:A2423,0))),"];","")</f>
        <v xml:space="preserve">  /* landscape */</v>
      </c>
      <c r="B2427" t="str">
        <f t="shared" si="74"/>
        <v>{</v>
      </c>
      <c r="C2427" s="18" t="str">
        <f>IF(AND(MOD(ROW(A2422)-1,3)=0, INDEX(artwork.xlsx!J:J,QUOTIENT(ROW(A2422)-1,3)+2)&lt;&gt;""),
     artwork.xlsx!$H$1&amp;": """ &amp;SUBSTITUTE(INDEX(artwork.xlsx!H:H,QUOTIENT(ROW(A2422)-1,3)+2)," ","") &amp;""",  " &amp;
     artwork.xlsx!$J$1&amp; ": """ &amp; INDEX(artwork.xlsx!J:J,QUOTIENT(ROW(A2422)-1,3)+2) &amp;""",  " &amp;
     artwork.xlsx!$L$1&amp; ": """ &amp; SUBSTITUTE(IF(LEFT(INDEX(artwork.xlsx!L:L,QUOTIENT(ROW(A2422)-1,3)+2),4)="http","",artwork.xlsx!$M$1) &amp; INDEX(artwork.xlsx!L:L,QUOTIENT(ROW(A2422)-1,3)+2),artwork.xlsx!$N$1,"") &amp; """,",
 IF(AND(MOD(ROW(A2422)-1,3)=1,INDEX(artwork.xlsx!J:J,QUOTIENT(ROW(A2422)-1,3)+2)&lt;&gt;""),
SUBSTITUTE(    artwork.xlsx!$K$1&amp;": '\\n" &amp;
SUBSTITUTE(SUBSTITUTE(SUBSTITUTE(SUBSTITUTE(SUBSTITUTE(INDEX(artwork.xlsx!K:K,QUOTIENT(ROW(A2422)-1,3)+2),"'","\'"),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IF(MOD(ROW(A2422)-1,3)=2,"","")))</f>
        <v>id: "reckless",  frenchName: "Téméraire",  artwork: "http://wiki.dominionstrategy.com/images/c/ca/RecklessArt.jpg",</v>
      </c>
    </row>
    <row r="2428" spans="1:3" ht="30" x14ac:dyDescent="0.25">
      <c r="A2428" t="str">
        <f>IF(AND(MOD(ROW(A2423)-1,3)=0,INDEX(artwork.xlsx!G:G,QUOTIENT(ROW(A2423)-1,3)+2)&lt;&gt;""),"/* "&amp;INDEX(artwork.xlsx!G:G,QUOTIENT(ROW(A2423)-1,3)+2)&amp;" */","  ")&amp;
IF(AND(INDEX(artwork.xlsx!F:F,QUOTIENT(ROW(A2423)-1,3)+2)&lt;&gt;""),"/* "&amp;INDEX(artwork.xlsx!F:F,QUOTIENT(ROW(A2423)-1,3)+2)&amp;" */","  ")&amp;IF(AND(ISERROR(MATCH("},",B2428:B$5003,0)), ISERROR(MATCH("    ];",$A$5:A2427,0))),"];","")</f>
        <v xml:space="preserve">  /* landscape */</v>
      </c>
      <c r="B2428" t="str">
        <f t="shared" si="74"/>
        <v/>
      </c>
      <c r="C2428" s="18" t="str">
        <f>IF(AND(MOD(ROW(A2423)-1,3)=0, INDEX(artwork.xlsx!J:J,QUOTIENT(ROW(A2423)-1,3)+2)&lt;&gt;""),
     artwork.xlsx!$H$1&amp;": """ &amp;SUBSTITUTE(INDEX(artwork.xlsx!H:H,QUOTIENT(ROW(A2423)-1,3)+2)," ","") &amp;""",  " &amp;
     artwork.xlsx!$J$1&amp; ": """ &amp; INDEX(artwork.xlsx!J:J,QUOTIENT(ROW(A2423)-1,3)+2) &amp;""",  " &amp;
     artwork.xlsx!$L$1&amp; ": """ &amp; SUBSTITUTE(IF(LEFT(INDEX(artwork.xlsx!L:L,QUOTIENT(ROW(A2423)-1,3)+2),4)="http","",artwork.xlsx!$M$1) &amp; INDEX(artwork.xlsx!L:L,QUOTIENT(ROW(A2423)-1,3)+2),artwork.xlsx!$N$1,"") &amp; """,",
 IF(AND(MOD(ROW(A2423)-1,3)=1,INDEX(artwork.xlsx!J:J,QUOTIENT(ROW(A2423)-1,3)+2)&lt;&gt;""),
SUBSTITUTE(    artwork.xlsx!$K$1&amp;": '\\n" &amp;
SUBSTITUTE(SUBSTITUTE(SUBSTITUTE(SUBSTITUTE(SUBSTITUTE(INDEX(artwork.xlsx!K:K,QUOTIENT(ROW(A2423)-1,3)+2),"'","\'"),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IF(MOD(ROW(A2423)-1,3)=2,"","")))</f>
        <v>text_html: '\
'</v>
      </c>
    </row>
    <row r="2429" spans="1:3" x14ac:dyDescent="0.25">
      <c r="A2429" t="str">
        <f>IF(AND(MOD(ROW(A2424)-1,3)=0,INDEX(artwork.xlsx!G:G,QUOTIENT(ROW(A2424)-1,3)+2)&lt;&gt;""),"/* "&amp;INDEX(artwork.xlsx!G:G,QUOTIENT(ROW(A2424)-1,3)+2)&amp;" */","  ")&amp;
IF(AND(INDEX(artwork.xlsx!F:F,QUOTIENT(ROW(A2424)-1,3)+2)&lt;&gt;""),"/* "&amp;INDEX(artwork.xlsx!F:F,QUOTIENT(ROW(A2424)-1,3)+2)&amp;" */","  ")&amp;IF(AND(ISERROR(MATCH("},",B2429:B$5003,0)), ISERROR(MATCH("    ];",$A$5:A2425,0))),"];","")</f>
        <v xml:space="preserve">  /* landscape */</v>
      </c>
      <c r="B2429" t="str">
        <f t="shared" si="74"/>
        <v>},</v>
      </c>
      <c r="C2429" s="18" t="str">
        <f>IF(AND(MOD(ROW(A2424)-1,3)=0, INDEX(artwork.xlsx!J:J,QUOTIENT(ROW(A2424)-1,3)+2)&lt;&gt;""),
     artwork.xlsx!$H$1&amp;": """ &amp;SUBSTITUTE(INDEX(artwork.xlsx!H:H,QUOTIENT(ROW(A2424)-1,3)+2)," ","") &amp;""",  " &amp;
     artwork.xlsx!$J$1&amp; ": """ &amp; INDEX(artwork.xlsx!J:J,QUOTIENT(ROW(A2424)-1,3)+2) &amp;""",  " &amp;
     artwork.xlsx!$L$1&amp; ": """ &amp; SUBSTITUTE(IF(LEFT(INDEX(artwork.xlsx!L:L,QUOTIENT(ROW(A2424)-1,3)+2),4)="http","",artwork.xlsx!$M$1) &amp; INDEX(artwork.xlsx!L:L,QUOTIENT(ROW(A2424)-1,3)+2),artwork.xlsx!$N$1,"") &amp; """,",
 IF(AND(MOD(ROW(A2424)-1,3)=1,INDEX(artwork.xlsx!J:J,QUOTIENT(ROW(A2424)-1,3)+2)&lt;&gt;""),
SUBSTITUTE(    artwork.xlsx!$K$1&amp;": '\\n" &amp;
SUBSTITUTE(SUBSTITUTE(SUBSTITUTE(SUBSTITUTE(SUBSTITUTE(INDEX(artwork.xlsx!K:K,QUOTIENT(ROW(A2424)-1,3)+2),"'","\'"),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IF(MOD(ROW(A2424)-1,3)=2,"","")))</f>
        <v/>
      </c>
    </row>
    <row r="2430" spans="1:3" x14ac:dyDescent="0.25">
      <c r="A2430" t="str">
        <f>IF(AND(MOD(ROW(A2425)-1,3)=0,INDEX(artwork.xlsx!G:G,QUOTIENT(ROW(A2425)-1,3)+2)&lt;&gt;""),"/* "&amp;INDEX(artwork.xlsx!G:G,QUOTIENT(ROW(A2425)-1,3)+2)&amp;" */","  ")&amp;
IF(AND(INDEX(artwork.xlsx!F:F,QUOTIENT(ROW(A2425)-1,3)+2)&lt;&gt;""),"/* "&amp;INDEX(artwork.xlsx!F:F,QUOTIENT(ROW(A2425)-1,3)+2)&amp;" */","  ")&amp;IF(AND(ISERROR(MATCH("},",B2430:B$5003,0)), ISERROR(MATCH("    ];",$A$5:A2426,0))),"];","")</f>
        <v xml:space="preserve">  /* landscape */</v>
      </c>
      <c r="B2430" t="str">
        <f t="shared" si="74"/>
        <v>{</v>
      </c>
      <c r="C2430" s="18" t="str">
        <f>IF(AND(MOD(ROW(A2425)-1,3)=0, INDEX(artwork.xlsx!J:J,QUOTIENT(ROW(A2425)-1,3)+2)&lt;&gt;""),
     artwork.xlsx!$H$1&amp;": """ &amp;SUBSTITUTE(INDEX(artwork.xlsx!H:H,QUOTIENT(ROW(A2425)-1,3)+2)," ","") &amp;""",  " &amp;
     artwork.xlsx!$J$1&amp; ": """ &amp; INDEX(artwork.xlsx!J:J,QUOTIENT(ROW(A2425)-1,3)+2) &amp;""",  " &amp;
     artwork.xlsx!$L$1&amp; ": """ &amp; SUBSTITUTE(IF(LEFT(INDEX(artwork.xlsx!L:L,QUOTIENT(ROW(A2425)-1,3)+2),4)="http","",artwork.xlsx!$M$1) &amp; INDEX(artwork.xlsx!L:L,QUOTIENT(ROW(A2425)-1,3)+2),artwork.xlsx!$N$1,"") &amp; """,",
 IF(AND(MOD(ROW(A2425)-1,3)=1,INDEX(artwork.xlsx!J:J,QUOTIENT(ROW(A2425)-1,3)+2)&lt;&gt;""),
SUBSTITUTE(    artwork.xlsx!$K$1&amp;": '\\n" &amp;
SUBSTITUTE(SUBSTITUTE(SUBSTITUTE(SUBSTITUTE(SUBSTITUTE(INDEX(artwork.xlsx!K:K,QUOTIENT(ROW(A2425)-1,3)+2),"'","\'"),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IF(MOD(ROW(A2425)-1,3)=2,"","")))</f>
        <v>id: "rich",  frenchName: "Riche",  artwork: "http://wiki.dominionstrategy.com/images/3/35/RichArt.jpg",</v>
      </c>
    </row>
    <row r="2431" spans="1:3" ht="30" x14ac:dyDescent="0.25">
      <c r="A2431" t="str">
        <f>IF(AND(MOD(ROW(A2426)-1,3)=0,INDEX(artwork.xlsx!G:G,QUOTIENT(ROW(A2426)-1,3)+2)&lt;&gt;""),"/* "&amp;INDEX(artwork.xlsx!G:G,QUOTIENT(ROW(A2426)-1,3)+2)&amp;" */","  ")&amp;
IF(AND(INDEX(artwork.xlsx!F:F,QUOTIENT(ROW(A2426)-1,3)+2)&lt;&gt;""),"/* "&amp;INDEX(artwork.xlsx!F:F,QUOTIENT(ROW(A2426)-1,3)+2)&amp;" */","  ")&amp;IF(AND(ISERROR(MATCH("},",B2431:B$5003,0)), ISERROR(MATCH("    ];",$A$5:A2430,0))),"];","")</f>
        <v xml:space="preserve">  /* landscape */</v>
      </c>
      <c r="B2431" t="str">
        <f t="shared" si="74"/>
        <v/>
      </c>
      <c r="C2431" s="18" t="str">
        <f>IF(AND(MOD(ROW(A2426)-1,3)=0, INDEX(artwork.xlsx!J:J,QUOTIENT(ROW(A2426)-1,3)+2)&lt;&gt;""),
     artwork.xlsx!$H$1&amp;": """ &amp;SUBSTITUTE(INDEX(artwork.xlsx!H:H,QUOTIENT(ROW(A2426)-1,3)+2)," ","") &amp;""",  " &amp;
     artwork.xlsx!$J$1&amp; ": """ &amp; INDEX(artwork.xlsx!J:J,QUOTIENT(ROW(A2426)-1,3)+2) &amp;""",  " &amp;
     artwork.xlsx!$L$1&amp; ": """ &amp; SUBSTITUTE(IF(LEFT(INDEX(artwork.xlsx!L:L,QUOTIENT(ROW(A2426)-1,3)+2),4)="http","",artwork.xlsx!$M$1) &amp; INDEX(artwork.xlsx!L:L,QUOTIENT(ROW(A2426)-1,3)+2),artwork.xlsx!$N$1,"") &amp; """,",
 IF(AND(MOD(ROW(A2426)-1,3)=1,INDEX(artwork.xlsx!J:J,QUOTIENT(ROW(A2426)-1,3)+2)&lt;&gt;""),
SUBSTITUTE(    artwork.xlsx!$K$1&amp;": '\\n" &amp;
SUBSTITUTE(SUBSTITUTE(SUBSTITUTE(SUBSTITUTE(SUBSTITUTE(INDEX(artwork.xlsx!K:K,QUOTIENT(ROW(A2426)-1,3)+2),"'","\'"),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IF(MOD(ROW(A2426)-1,3)=2,"","")))</f>
        <v>text_html: '\
'</v>
      </c>
    </row>
    <row r="2432" spans="1:3" x14ac:dyDescent="0.25">
      <c r="A2432" t="str">
        <f>IF(AND(MOD(ROW(A2427)-1,3)=0,INDEX(artwork.xlsx!G:G,QUOTIENT(ROW(A2427)-1,3)+2)&lt;&gt;""),"/* "&amp;INDEX(artwork.xlsx!G:G,QUOTIENT(ROW(A2427)-1,3)+2)&amp;" */","  ")&amp;
IF(AND(INDEX(artwork.xlsx!F:F,QUOTIENT(ROW(A2427)-1,3)+2)&lt;&gt;""),"/* "&amp;INDEX(artwork.xlsx!F:F,QUOTIENT(ROW(A2427)-1,3)+2)&amp;" */","  ")&amp;IF(AND(ISERROR(MATCH("},",B2432:B$5003,0)), ISERROR(MATCH("    ];",$A$5:A2428,0))),"];","")</f>
        <v xml:space="preserve">  /* landscape */</v>
      </c>
      <c r="B2432" t="str">
        <f t="shared" si="74"/>
        <v>},</v>
      </c>
      <c r="C2432" s="18" t="str">
        <f>IF(AND(MOD(ROW(A2427)-1,3)=0, INDEX(artwork.xlsx!J:J,QUOTIENT(ROW(A2427)-1,3)+2)&lt;&gt;""),
     artwork.xlsx!$H$1&amp;": """ &amp;SUBSTITUTE(INDEX(artwork.xlsx!H:H,QUOTIENT(ROW(A2427)-1,3)+2)," ","") &amp;""",  " &amp;
     artwork.xlsx!$J$1&amp; ": """ &amp; INDEX(artwork.xlsx!J:J,QUOTIENT(ROW(A2427)-1,3)+2) &amp;""",  " &amp;
     artwork.xlsx!$L$1&amp; ": """ &amp; SUBSTITUTE(IF(LEFT(INDEX(artwork.xlsx!L:L,QUOTIENT(ROW(A2427)-1,3)+2),4)="http","",artwork.xlsx!$M$1) &amp; INDEX(artwork.xlsx!L:L,QUOTIENT(ROW(A2427)-1,3)+2),artwork.xlsx!$N$1,"") &amp; """,",
 IF(AND(MOD(ROW(A2427)-1,3)=1,INDEX(artwork.xlsx!J:J,QUOTIENT(ROW(A2427)-1,3)+2)&lt;&gt;""),
SUBSTITUTE(    artwork.xlsx!$K$1&amp;": '\\n" &amp;
SUBSTITUTE(SUBSTITUTE(SUBSTITUTE(SUBSTITUTE(SUBSTITUTE(INDEX(artwork.xlsx!K:K,QUOTIENT(ROW(A2427)-1,3)+2),"'","\'"),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IF(MOD(ROW(A2427)-1,3)=2,"","")))</f>
        <v/>
      </c>
    </row>
    <row r="2433" spans="1:3" x14ac:dyDescent="0.25">
      <c r="A2433" t="str">
        <f>IF(AND(MOD(ROW(A2428)-1,3)=0,INDEX(artwork.xlsx!G:G,QUOTIENT(ROW(A2428)-1,3)+2)&lt;&gt;""),"/* "&amp;INDEX(artwork.xlsx!G:G,QUOTIENT(ROW(A2428)-1,3)+2)&amp;" */","  ")&amp;
IF(AND(INDEX(artwork.xlsx!F:F,QUOTIENT(ROW(A2428)-1,3)+2)&lt;&gt;""),"/* "&amp;INDEX(artwork.xlsx!F:F,QUOTIENT(ROW(A2428)-1,3)+2)&amp;" */","  ")&amp;IF(AND(ISERROR(MATCH("},",B2433:B$5003,0)), ISERROR(MATCH("    ];",$A$5:A2429,0))),"];","")</f>
        <v xml:space="preserve">  /* landscape */</v>
      </c>
      <c r="B2433" t="str">
        <f t="shared" si="74"/>
        <v>{</v>
      </c>
      <c r="C2433" s="18" t="str">
        <f>IF(AND(MOD(ROW(A2428)-1,3)=0, INDEX(artwork.xlsx!J:J,QUOTIENT(ROW(A2428)-1,3)+2)&lt;&gt;""),
     artwork.xlsx!$H$1&amp;": """ &amp;SUBSTITUTE(INDEX(artwork.xlsx!H:H,QUOTIENT(ROW(A2428)-1,3)+2)," ","") &amp;""",  " &amp;
     artwork.xlsx!$J$1&amp; ": """ &amp; INDEX(artwork.xlsx!J:J,QUOTIENT(ROW(A2428)-1,3)+2) &amp;""",  " &amp;
     artwork.xlsx!$L$1&amp; ": """ &amp; SUBSTITUTE(IF(LEFT(INDEX(artwork.xlsx!L:L,QUOTIENT(ROW(A2428)-1,3)+2),4)="http","",artwork.xlsx!$M$1) &amp; INDEX(artwork.xlsx!L:L,QUOTIENT(ROW(A2428)-1,3)+2),artwork.xlsx!$N$1,"") &amp; """,",
 IF(AND(MOD(ROW(A2428)-1,3)=1,INDEX(artwork.xlsx!J:J,QUOTIENT(ROW(A2428)-1,3)+2)&lt;&gt;""),
SUBSTITUTE(    artwork.xlsx!$K$1&amp;": '\\n" &amp;
SUBSTITUTE(SUBSTITUTE(SUBSTITUTE(SUBSTITUTE(SUBSTITUTE(INDEX(artwork.xlsx!K:K,QUOTIENT(ROW(A2428)-1,3)+2),"'","\'"),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IF(MOD(ROW(A2428)-1,3)=2,"","")))</f>
        <v>id: "shy",  frenchName: "Timide",  artwork: "http://wiki.dominionstrategy.com/images/1/14/ShyArt.jpg",</v>
      </c>
    </row>
    <row r="2434" spans="1:3" ht="30" x14ac:dyDescent="0.25">
      <c r="A2434" t="str">
        <f>IF(AND(MOD(ROW(A2429)-1,3)=0,INDEX(artwork.xlsx!G:G,QUOTIENT(ROW(A2429)-1,3)+2)&lt;&gt;""),"/* "&amp;INDEX(artwork.xlsx!G:G,QUOTIENT(ROW(A2429)-1,3)+2)&amp;" */","  ")&amp;
IF(AND(INDEX(artwork.xlsx!F:F,QUOTIENT(ROW(A2429)-1,3)+2)&lt;&gt;""),"/* "&amp;INDEX(artwork.xlsx!F:F,QUOTIENT(ROW(A2429)-1,3)+2)&amp;" */","  ")&amp;IF(AND(ISERROR(MATCH("},",B2434:B$5003,0)), ISERROR(MATCH("    ];",$A$5:A2433,0))),"];","")</f>
        <v xml:space="preserve">  /* landscape */</v>
      </c>
      <c r="B2434" t="str">
        <f t="shared" si="74"/>
        <v/>
      </c>
      <c r="C2434" s="18" t="str">
        <f>IF(AND(MOD(ROW(A2429)-1,3)=0, INDEX(artwork.xlsx!J:J,QUOTIENT(ROW(A2429)-1,3)+2)&lt;&gt;""),
     artwork.xlsx!$H$1&amp;": """ &amp;SUBSTITUTE(INDEX(artwork.xlsx!H:H,QUOTIENT(ROW(A2429)-1,3)+2)," ","") &amp;""",  " &amp;
     artwork.xlsx!$J$1&amp; ": """ &amp; INDEX(artwork.xlsx!J:J,QUOTIENT(ROW(A2429)-1,3)+2) &amp;""",  " &amp;
     artwork.xlsx!$L$1&amp; ": """ &amp; SUBSTITUTE(IF(LEFT(INDEX(artwork.xlsx!L:L,QUOTIENT(ROW(A2429)-1,3)+2),4)="http","",artwork.xlsx!$M$1) &amp; INDEX(artwork.xlsx!L:L,QUOTIENT(ROW(A2429)-1,3)+2),artwork.xlsx!$N$1,"") &amp; """,",
 IF(AND(MOD(ROW(A2429)-1,3)=1,INDEX(artwork.xlsx!J:J,QUOTIENT(ROW(A2429)-1,3)+2)&lt;&gt;""),
SUBSTITUTE(    artwork.xlsx!$K$1&amp;": '\\n" &amp;
SUBSTITUTE(SUBSTITUTE(SUBSTITUTE(SUBSTITUTE(SUBSTITUTE(INDEX(artwork.xlsx!K:K,QUOTIENT(ROW(A2429)-1,3)+2),"'","\'"),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IF(MOD(ROW(A2429)-1,3)=2,"","")))</f>
        <v>text_html: '\
'</v>
      </c>
    </row>
    <row r="2435" spans="1:3" x14ac:dyDescent="0.25">
      <c r="A2435" t="str">
        <f>IF(AND(MOD(ROW(A2430)-1,3)=0,INDEX(artwork.xlsx!G:G,QUOTIENT(ROW(A2430)-1,3)+2)&lt;&gt;""),"/* "&amp;INDEX(artwork.xlsx!G:G,QUOTIENT(ROW(A2430)-1,3)+2)&amp;" */","  ")&amp;
IF(AND(INDEX(artwork.xlsx!F:F,QUOTIENT(ROW(A2430)-1,3)+2)&lt;&gt;""),"/* "&amp;INDEX(artwork.xlsx!F:F,QUOTIENT(ROW(A2430)-1,3)+2)&amp;" */","  ")&amp;IF(AND(ISERROR(MATCH("},",B2435:B$5003,0)), ISERROR(MATCH("    ];",$A$5:A2431,0))),"];","")</f>
        <v xml:space="preserve">  /* landscape */</v>
      </c>
      <c r="B2435" t="str">
        <f t="shared" si="74"/>
        <v>},</v>
      </c>
      <c r="C2435" s="18" t="str">
        <f>IF(AND(MOD(ROW(A2430)-1,3)=0, INDEX(artwork.xlsx!J:J,QUOTIENT(ROW(A2430)-1,3)+2)&lt;&gt;""),
     artwork.xlsx!$H$1&amp;": """ &amp;SUBSTITUTE(INDEX(artwork.xlsx!H:H,QUOTIENT(ROW(A2430)-1,3)+2)," ","") &amp;""",  " &amp;
     artwork.xlsx!$J$1&amp; ": """ &amp; INDEX(artwork.xlsx!J:J,QUOTIENT(ROW(A2430)-1,3)+2) &amp;""",  " &amp;
     artwork.xlsx!$L$1&amp; ": """ &amp; SUBSTITUTE(IF(LEFT(INDEX(artwork.xlsx!L:L,QUOTIENT(ROW(A2430)-1,3)+2),4)="http","",artwork.xlsx!$M$1) &amp; INDEX(artwork.xlsx!L:L,QUOTIENT(ROW(A2430)-1,3)+2),artwork.xlsx!$N$1,"") &amp; """,",
 IF(AND(MOD(ROW(A2430)-1,3)=1,INDEX(artwork.xlsx!J:J,QUOTIENT(ROW(A2430)-1,3)+2)&lt;&gt;""),
SUBSTITUTE(    artwork.xlsx!$K$1&amp;": '\\n" &amp;
SUBSTITUTE(SUBSTITUTE(SUBSTITUTE(SUBSTITUTE(SUBSTITUTE(INDEX(artwork.xlsx!K:K,QUOTIENT(ROW(A2430)-1,3)+2),"'","\'"),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IF(MOD(ROW(A2430)-1,3)=2,"","")))</f>
        <v/>
      </c>
    </row>
    <row r="2436" spans="1:3" x14ac:dyDescent="0.25">
      <c r="A2436" t="str">
        <f>IF(AND(MOD(ROW(A2431)-1,3)=0,INDEX(artwork.xlsx!G:G,QUOTIENT(ROW(A2431)-1,3)+2)&lt;&gt;""),"/* "&amp;INDEX(artwork.xlsx!G:G,QUOTIENT(ROW(A2431)-1,3)+2)&amp;" */","  ")&amp;
IF(AND(INDEX(artwork.xlsx!F:F,QUOTIENT(ROW(A2431)-1,3)+2)&lt;&gt;""),"/* "&amp;INDEX(artwork.xlsx!F:F,QUOTIENT(ROW(A2431)-1,3)+2)&amp;" */","  ")&amp;IF(AND(ISERROR(MATCH("},",B2436:B$5003,0)), ISERROR(MATCH("    ];",$A$5:A2432,0))),"];","")</f>
        <v xml:space="preserve">  /* landscape */</v>
      </c>
      <c r="B2436" t="str">
        <f t="shared" si="74"/>
        <v>{</v>
      </c>
      <c r="C2436" s="18" t="str">
        <f>IF(AND(MOD(ROW(A2431)-1,3)=0, INDEX(artwork.xlsx!J:J,QUOTIENT(ROW(A2431)-1,3)+2)&lt;&gt;""),
     artwork.xlsx!$H$1&amp;": """ &amp;SUBSTITUTE(INDEX(artwork.xlsx!H:H,QUOTIENT(ROW(A2431)-1,3)+2)," ","") &amp;""",  " &amp;
     artwork.xlsx!$J$1&amp; ": """ &amp; INDEX(artwork.xlsx!J:J,QUOTIENT(ROW(A2431)-1,3)+2) &amp;""",  " &amp;
     artwork.xlsx!$L$1&amp; ": """ &amp; SUBSTITUTE(IF(LEFT(INDEX(artwork.xlsx!L:L,QUOTIENT(ROW(A2431)-1,3)+2),4)="http","",artwork.xlsx!$M$1) &amp; INDEX(artwork.xlsx!L:L,QUOTIENT(ROW(A2431)-1,3)+2),artwork.xlsx!$N$1,"") &amp; """,",
 IF(AND(MOD(ROW(A2431)-1,3)=1,INDEX(artwork.xlsx!J:J,QUOTIENT(ROW(A2431)-1,3)+2)&lt;&gt;""),
SUBSTITUTE(    artwork.xlsx!$K$1&amp;": '\\n" &amp;
SUBSTITUTE(SUBSTITUTE(SUBSTITUTE(SUBSTITUTE(SUBSTITUTE(INDEX(artwork.xlsx!K:K,QUOTIENT(ROW(A2431)-1,3)+2),"'","\'"),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IF(MOD(ROW(A2431)-1,3)=2,"","")))</f>
        <v>id: "tireless",  frenchName: "Infatigable",  artwork: "http://wiki.dominionstrategy.com/images/9/9f/TirelessArt.jpg",</v>
      </c>
    </row>
    <row r="2437" spans="1:3" ht="30" x14ac:dyDescent="0.25">
      <c r="A2437" t="str">
        <f>IF(AND(MOD(ROW(A2432)-1,3)=0,INDEX(artwork.xlsx!G:G,QUOTIENT(ROW(A2432)-1,3)+2)&lt;&gt;""),"/* "&amp;INDEX(artwork.xlsx!G:G,QUOTIENT(ROW(A2432)-1,3)+2)&amp;" */","  ")&amp;
IF(AND(INDEX(artwork.xlsx!F:F,QUOTIENT(ROW(A2432)-1,3)+2)&lt;&gt;""),"/* "&amp;INDEX(artwork.xlsx!F:F,QUOTIENT(ROW(A2432)-1,3)+2)&amp;" */","  ")&amp;IF(AND(ISERROR(MATCH("},",B2437:B$5003,0)), ISERROR(MATCH("    ];",$A$5:A2436,0))),"];","")</f>
        <v xml:space="preserve">  /* landscape */</v>
      </c>
      <c r="B2437" t="str">
        <f t="shared" si="74"/>
        <v/>
      </c>
      <c r="C2437" s="18" t="str">
        <f>IF(AND(MOD(ROW(A2432)-1,3)=0, INDEX(artwork.xlsx!J:J,QUOTIENT(ROW(A2432)-1,3)+2)&lt;&gt;""),
     artwork.xlsx!$H$1&amp;": """ &amp;SUBSTITUTE(INDEX(artwork.xlsx!H:H,QUOTIENT(ROW(A2432)-1,3)+2)," ","") &amp;""",  " &amp;
     artwork.xlsx!$J$1&amp; ": """ &amp; INDEX(artwork.xlsx!J:J,QUOTIENT(ROW(A2432)-1,3)+2) &amp;""",  " &amp;
     artwork.xlsx!$L$1&amp; ": """ &amp; SUBSTITUTE(IF(LEFT(INDEX(artwork.xlsx!L:L,QUOTIENT(ROW(A2432)-1,3)+2),4)="http","",artwork.xlsx!$M$1) &amp; INDEX(artwork.xlsx!L:L,QUOTIENT(ROW(A2432)-1,3)+2),artwork.xlsx!$N$1,"") &amp; """,",
 IF(AND(MOD(ROW(A2432)-1,3)=1,INDEX(artwork.xlsx!J:J,QUOTIENT(ROW(A2432)-1,3)+2)&lt;&gt;""),
SUBSTITUTE(    artwork.xlsx!$K$1&amp;": '\\n" &amp;
SUBSTITUTE(SUBSTITUTE(SUBSTITUTE(SUBSTITUTE(SUBSTITUTE(INDEX(artwork.xlsx!K:K,QUOTIENT(ROW(A2432)-1,3)+2),"'","\'"),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IF(MOD(ROW(A2432)-1,3)=2,"","")))</f>
        <v>text_html: '\
'</v>
      </c>
    </row>
    <row r="2438" spans="1:3" x14ac:dyDescent="0.25">
      <c r="A2438" t="str">
        <f>IF(AND(MOD(ROW(A2433)-1,3)=0,INDEX(artwork.xlsx!G:G,QUOTIENT(ROW(A2433)-1,3)+2)&lt;&gt;""),"/* "&amp;INDEX(artwork.xlsx!G:G,QUOTIENT(ROW(A2433)-1,3)+2)&amp;" */","  ")&amp;
IF(AND(INDEX(artwork.xlsx!F:F,QUOTIENT(ROW(A2433)-1,3)+2)&lt;&gt;""),"/* "&amp;INDEX(artwork.xlsx!F:F,QUOTIENT(ROW(A2433)-1,3)+2)&amp;" */","  ")&amp;IF(AND(ISERROR(MATCH("},",B2438:B$5003,0)), ISERROR(MATCH("    ];",$A$5:A2434,0))),"];","")</f>
        <v xml:space="preserve">  /* landscape */</v>
      </c>
      <c r="B2438" t="str">
        <f t="shared" si="74"/>
        <v>},</v>
      </c>
      <c r="C2438" s="18" t="str">
        <f>IF(AND(MOD(ROW(A2433)-1,3)=0, INDEX(artwork.xlsx!J:J,QUOTIENT(ROW(A2433)-1,3)+2)&lt;&gt;""),
     artwork.xlsx!$H$1&amp;": """ &amp;SUBSTITUTE(INDEX(artwork.xlsx!H:H,QUOTIENT(ROW(A2433)-1,3)+2)," ","") &amp;""",  " &amp;
     artwork.xlsx!$J$1&amp; ": """ &amp; INDEX(artwork.xlsx!J:J,QUOTIENT(ROW(A2433)-1,3)+2) &amp;""",  " &amp;
     artwork.xlsx!$L$1&amp; ": """ &amp; SUBSTITUTE(IF(LEFT(INDEX(artwork.xlsx!L:L,QUOTIENT(ROW(A2433)-1,3)+2),4)="http","",artwork.xlsx!$M$1) &amp; INDEX(artwork.xlsx!L:L,QUOTIENT(ROW(A2433)-1,3)+2),artwork.xlsx!$N$1,"") &amp; """,",
 IF(AND(MOD(ROW(A2433)-1,3)=1,INDEX(artwork.xlsx!J:J,QUOTIENT(ROW(A2433)-1,3)+2)&lt;&gt;""),
SUBSTITUTE(    artwork.xlsx!$K$1&amp;": '\\n" &amp;
SUBSTITUTE(SUBSTITUTE(SUBSTITUTE(SUBSTITUTE(SUBSTITUTE(INDEX(artwork.xlsx!K:K,QUOTIENT(ROW(A2433)-1,3)+2),"'","\'"),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IF(MOD(ROW(A2433)-1,3)=2,"","")))</f>
        <v/>
      </c>
    </row>
    <row r="2439" spans="1:3" x14ac:dyDescent="0.25">
      <c r="A2439" t="str">
        <f>IF(AND(MOD(ROW(A2434)-1,3)=0,INDEX(artwork.xlsx!G:G,QUOTIENT(ROW(A2434)-1,3)+2)&lt;&gt;""),"/* "&amp;INDEX(artwork.xlsx!G:G,QUOTIENT(ROW(A2434)-1,3)+2)&amp;" */","  ")&amp;
IF(AND(INDEX(artwork.xlsx!F:F,QUOTIENT(ROW(A2434)-1,3)+2)&lt;&gt;""),"/* "&amp;INDEX(artwork.xlsx!F:F,QUOTIENT(ROW(A2434)-1,3)+2)&amp;" */","  ")&amp;IF(AND(ISERROR(MATCH("},",B2439:B$5003,0)), ISERROR(MATCH("    ];",$A$5:A2435,0))),"];","")</f>
        <v xml:space="preserve">/* Guildscornucopia2 */  </v>
      </c>
      <c r="B2439" t="str">
        <f t="shared" si="74"/>
        <v>{</v>
      </c>
      <c r="C2439" s="18" t="str">
        <f>IF(AND(MOD(ROW(A2434)-1,3)=0, INDEX(artwork.xlsx!J:J,QUOTIENT(ROW(A2434)-1,3)+2)&lt;&gt;""),
     artwork.xlsx!$H$1&amp;": """ &amp;SUBSTITUTE(INDEX(artwork.xlsx!H:H,QUOTIENT(ROW(A2434)-1,3)+2)," ","") &amp;""",  " &amp;
     artwork.xlsx!$J$1&amp; ": """ &amp; INDEX(artwork.xlsx!J:J,QUOTIENT(ROW(A2434)-1,3)+2) &amp;""",  " &amp;
     artwork.xlsx!$L$1&amp; ": """ &amp; SUBSTITUTE(IF(LEFT(INDEX(artwork.xlsx!L:L,QUOTIENT(ROW(A2434)-1,3)+2),4)="http","",artwork.xlsx!$M$1) &amp; INDEX(artwork.xlsx!L:L,QUOTIENT(ROW(A2434)-1,3)+2),artwork.xlsx!$N$1,"") &amp; """,",
 IF(AND(MOD(ROW(A2434)-1,3)=1,INDEX(artwork.xlsx!J:J,QUOTIENT(ROW(A2434)-1,3)+2)&lt;&gt;""),
SUBSTITUTE(    artwork.xlsx!$K$1&amp;": '\\n" &amp;
SUBSTITUTE(SUBSTITUTE(SUBSTITUTE(SUBSTITUTE(SUBSTITUTE(INDEX(artwork.xlsx!K:K,QUOTIENT(ROW(A2434)-1,3)+2),"'","\'"),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IF(MOD(ROW(A2434)-1,3)=2,"","")))</f>
        <v>id: "farrier",  frenchName: "Maréchal-ferrant",  artwork: "http://wiki.dominionstrategy.com/images/e/e3/FarrierArt.jpg",</v>
      </c>
    </row>
    <row r="2440" spans="1:3" ht="30" x14ac:dyDescent="0.25">
      <c r="A2440" t="str">
        <f>IF(AND(MOD(ROW(A2435)-1,3)=0,INDEX(artwork.xlsx!G:G,QUOTIENT(ROW(A2435)-1,3)+2)&lt;&gt;""),"/* "&amp;INDEX(artwork.xlsx!G:G,QUOTIENT(ROW(A2435)-1,3)+2)&amp;" */","  ")&amp;
IF(AND(INDEX(artwork.xlsx!F:F,QUOTIENT(ROW(A2435)-1,3)+2)&lt;&gt;""),"/* "&amp;INDEX(artwork.xlsx!F:F,QUOTIENT(ROW(A2435)-1,3)+2)&amp;" */","  ")&amp;IF(AND(ISERROR(MATCH("},",B2440:B$5003,0)), ISERROR(MATCH("    ];",$A$5:A2439,0))),"];","")</f>
        <v xml:space="preserve">    </v>
      </c>
      <c r="B2440" t="str">
        <f t="shared" si="74"/>
        <v/>
      </c>
      <c r="C2440" s="18" t="str">
        <f>IF(AND(MOD(ROW(A2435)-1,3)=0, INDEX(artwork.xlsx!J:J,QUOTIENT(ROW(A2435)-1,3)+2)&lt;&gt;""),
     artwork.xlsx!$H$1&amp;": """ &amp;SUBSTITUTE(INDEX(artwork.xlsx!H:H,QUOTIENT(ROW(A2435)-1,3)+2)," ","") &amp;""",  " &amp;
     artwork.xlsx!$J$1&amp; ": """ &amp; INDEX(artwork.xlsx!J:J,QUOTIENT(ROW(A2435)-1,3)+2) &amp;""",  " &amp;
     artwork.xlsx!$L$1&amp; ": """ &amp; SUBSTITUTE(IF(LEFT(INDEX(artwork.xlsx!L:L,QUOTIENT(ROW(A2435)-1,3)+2),4)="http","",artwork.xlsx!$M$1) &amp; INDEX(artwork.xlsx!L:L,QUOTIENT(ROW(A2435)-1,3)+2),artwork.xlsx!$N$1,"") &amp; """,",
 IF(AND(MOD(ROW(A2435)-1,3)=1,INDEX(artwork.xlsx!J:J,QUOTIENT(ROW(A2435)-1,3)+2)&lt;&gt;""),
SUBSTITUTE(    artwork.xlsx!$K$1&amp;": '\\n" &amp;
SUBSTITUTE(SUBSTITUTE(SUBSTITUTE(SUBSTITUTE(SUBSTITUTE(INDEX(artwork.xlsx!K:K,QUOTIENT(ROW(A2435)-1,3)+2),"'","\'"),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IF(MOD(ROW(A2435)-1,3)=2,"","")))</f>
        <v>text_html: '\
'</v>
      </c>
    </row>
    <row r="2441" spans="1:3" x14ac:dyDescent="0.25">
      <c r="A2441" t="str">
        <f>IF(AND(MOD(ROW(A2436)-1,3)=0,INDEX(artwork.xlsx!G:G,QUOTIENT(ROW(A2436)-1,3)+2)&lt;&gt;""),"/* "&amp;INDEX(artwork.xlsx!G:G,QUOTIENT(ROW(A2436)-1,3)+2)&amp;" */","  ")&amp;
IF(AND(INDEX(artwork.xlsx!F:F,QUOTIENT(ROW(A2436)-1,3)+2)&lt;&gt;""),"/* "&amp;INDEX(artwork.xlsx!F:F,QUOTIENT(ROW(A2436)-1,3)+2)&amp;" */","  ")&amp;IF(AND(ISERROR(MATCH("},",B2441:B$5003,0)), ISERROR(MATCH("    ];",$A$5:A2437,0))),"];","")</f>
        <v xml:space="preserve">    </v>
      </c>
      <c r="B2441" t="str">
        <f t="shared" si="74"/>
        <v>},</v>
      </c>
      <c r="C2441" s="18" t="str">
        <f>IF(AND(MOD(ROW(A2436)-1,3)=0, INDEX(artwork.xlsx!J:J,QUOTIENT(ROW(A2436)-1,3)+2)&lt;&gt;""),
     artwork.xlsx!$H$1&amp;": """ &amp;SUBSTITUTE(INDEX(artwork.xlsx!H:H,QUOTIENT(ROW(A2436)-1,3)+2)," ","") &amp;""",  " &amp;
     artwork.xlsx!$J$1&amp; ": """ &amp; INDEX(artwork.xlsx!J:J,QUOTIENT(ROW(A2436)-1,3)+2) &amp;""",  " &amp;
     artwork.xlsx!$L$1&amp; ": """ &amp; SUBSTITUTE(IF(LEFT(INDEX(artwork.xlsx!L:L,QUOTIENT(ROW(A2436)-1,3)+2),4)="http","",artwork.xlsx!$M$1) &amp; INDEX(artwork.xlsx!L:L,QUOTIENT(ROW(A2436)-1,3)+2),artwork.xlsx!$N$1,"") &amp; """,",
 IF(AND(MOD(ROW(A2436)-1,3)=1,INDEX(artwork.xlsx!J:J,QUOTIENT(ROW(A2436)-1,3)+2)&lt;&gt;""),
SUBSTITUTE(    artwork.xlsx!$K$1&amp;": '\\n" &amp;
SUBSTITUTE(SUBSTITUTE(SUBSTITUTE(SUBSTITUTE(SUBSTITUTE(INDEX(artwork.xlsx!K:K,QUOTIENT(ROW(A2436)-1,3)+2),"'","\'"),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IF(MOD(ROW(A2436)-1,3)=2,"","")))</f>
        <v/>
      </c>
    </row>
    <row r="2442" spans="1:3" x14ac:dyDescent="0.25">
      <c r="A2442" t="str">
        <f>IF(AND(MOD(ROW(A2437)-1,3)=0,INDEX(artwork.xlsx!G:G,QUOTIENT(ROW(A2437)-1,3)+2)&lt;&gt;""),"/* "&amp;INDEX(artwork.xlsx!G:G,QUOTIENT(ROW(A2437)-1,3)+2)&amp;" */","  ")&amp;
IF(AND(INDEX(artwork.xlsx!F:F,QUOTIENT(ROW(A2437)-1,3)+2)&lt;&gt;""),"/* "&amp;INDEX(artwork.xlsx!F:F,QUOTIENT(ROW(A2437)-1,3)+2)&amp;" */","  ")&amp;IF(AND(ISERROR(MATCH("},",B2442:B$5003,0)), ISERROR(MATCH("    ];",$A$5:A2438,0))),"];","")</f>
        <v xml:space="preserve">    </v>
      </c>
      <c r="B2442" t="str">
        <f t="shared" si="74"/>
        <v>{</v>
      </c>
      <c r="C2442" s="18" t="str">
        <f>IF(AND(MOD(ROW(A2437)-1,3)=0, INDEX(artwork.xlsx!J:J,QUOTIENT(ROW(A2437)-1,3)+2)&lt;&gt;""),
     artwork.xlsx!$H$1&amp;": """ &amp;SUBSTITUTE(INDEX(artwork.xlsx!H:H,QUOTIENT(ROW(A2437)-1,3)+2)," ","") &amp;""",  " &amp;
     artwork.xlsx!$J$1&amp; ": """ &amp; INDEX(artwork.xlsx!J:J,QUOTIENT(ROW(A2437)-1,3)+2) &amp;""",  " &amp;
     artwork.xlsx!$L$1&amp; ": """ &amp; SUBSTITUTE(IF(LEFT(INDEX(artwork.xlsx!L:L,QUOTIENT(ROW(A2437)-1,3)+2),4)="http","",artwork.xlsx!$M$1) &amp; INDEX(artwork.xlsx!L:L,QUOTIENT(ROW(A2437)-1,3)+2),artwork.xlsx!$N$1,"") &amp; """,",
 IF(AND(MOD(ROW(A2437)-1,3)=1,INDEX(artwork.xlsx!J:J,QUOTIENT(ROW(A2437)-1,3)+2)&lt;&gt;""),
SUBSTITUTE(    artwork.xlsx!$K$1&amp;": '\\n" &amp;
SUBSTITUTE(SUBSTITUTE(SUBSTITUTE(SUBSTITUTE(SUBSTITUTE(INDEX(artwork.xlsx!K:K,QUOTIENT(ROW(A2437)-1,3)+2),"'","\'"),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IF(MOD(ROW(A2437)-1,3)=2,"","")))</f>
        <v>id: "shop",  frenchName: "Échoppe",  artwork: "http://wiki.dominionstrategy.com/images/1/1b/ShopArt.jpg",</v>
      </c>
    </row>
    <row r="2443" spans="1:3" ht="30" x14ac:dyDescent="0.25">
      <c r="A2443" t="str">
        <f>IF(AND(MOD(ROW(A2438)-1,3)=0,INDEX(artwork.xlsx!G:G,QUOTIENT(ROW(A2438)-1,3)+2)&lt;&gt;""),"/* "&amp;INDEX(artwork.xlsx!G:G,QUOTIENT(ROW(A2438)-1,3)+2)&amp;" */","  ")&amp;
IF(AND(INDEX(artwork.xlsx!F:F,QUOTIENT(ROW(A2438)-1,3)+2)&lt;&gt;""),"/* "&amp;INDEX(artwork.xlsx!F:F,QUOTIENT(ROW(A2438)-1,3)+2)&amp;" */","  ")&amp;IF(AND(ISERROR(MATCH("},",B2443:B$5003,0)), ISERROR(MATCH("    ];",$A$5:A2442,0))),"];","")</f>
        <v xml:space="preserve">    </v>
      </c>
      <c r="B2443" t="str">
        <f t="shared" si="74"/>
        <v/>
      </c>
      <c r="C2443" s="18" t="str">
        <f>IF(AND(MOD(ROW(A2438)-1,3)=0, INDEX(artwork.xlsx!J:J,QUOTIENT(ROW(A2438)-1,3)+2)&lt;&gt;""),
     artwork.xlsx!$H$1&amp;": """ &amp;SUBSTITUTE(INDEX(artwork.xlsx!H:H,QUOTIENT(ROW(A2438)-1,3)+2)," ","") &amp;""",  " &amp;
     artwork.xlsx!$J$1&amp; ": """ &amp; INDEX(artwork.xlsx!J:J,QUOTIENT(ROW(A2438)-1,3)+2) &amp;""",  " &amp;
     artwork.xlsx!$L$1&amp; ": """ &amp; SUBSTITUTE(IF(LEFT(INDEX(artwork.xlsx!L:L,QUOTIENT(ROW(A2438)-1,3)+2),4)="http","",artwork.xlsx!$M$1) &amp; INDEX(artwork.xlsx!L:L,QUOTIENT(ROW(A2438)-1,3)+2),artwork.xlsx!$N$1,"") &amp; """,",
 IF(AND(MOD(ROW(A2438)-1,3)=1,INDEX(artwork.xlsx!J:J,QUOTIENT(ROW(A2438)-1,3)+2)&lt;&gt;""),
SUBSTITUTE(    artwork.xlsx!$K$1&amp;": '\\n" &amp;
SUBSTITUTE(SUBSTITUTE(SUBSTITUTE(SUBSTITUTE(SUBSTITUTE(INDEX(artwork.xlsx!K:K,QUOTIENT(ROW(A2438)-1,3)+2),"'","\'"),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IF(MOD(ROW(A2438)-1,3)=2,"","")))</f>
        <v>text_html: '\
'</v>
      </c>
    </row>
    <row r="2444" spans="1:3" x14ac:dyDescent="0.25">
      <c r="A2444" t="str">
        <f>IF(AND(MOD(ROW(A2439)-1,3)=0,INDEX(artwork.xlsx!G:G,QUOTIENT(ROW(A2439)-1,3)+2)&lt;&gt;""),"/* "&amp;INDEX(artwork.xlsx!G:G,QUOTIENT(ROW(A2439)-1,3)+2)&amp;" */","  ")&amp;
IF(AND(INDEX(artwork.xlsx!F:F,QUOTIENT(ROW(A2439)-1,3)+2)&lt;&gt;""),"/* "&amp;INDEX(artwork.xlsx!F:F,QUOTIENT(ROW(A2439)-1,3)+2)&amp;" */","  ")&amp;IF(AND(ISERROR(MATCH("},",B2444:B$5003,0)), ISERROR(MATCH("    ];",$A$5:A2440,0))),"];","")</f>
        <v xml:space="preserve">    </v>
      </c>
      <c r="B2444" t="str">
        <f t="shared" si="74"/>
        <v>},</v>
      </c>
      <c r="C2444" s="18" t="str">
        <f>IF(AND(MOD(ROW(A2439)-1,3)=0, INDEX(artwork.xlsx!J:J,QUOTIENT(ROW(A2439)-1,3)+2)&lt;&gt;""),
     artwork.xlsx!$H$1&amp;": """ &amp;SUBSTITUTE(INDEX(artwork.xlsx!H:H,QUOTIENT(ROW(A2439)-1,3)+2)," ","") &amp;""",  " &amp;
     artwork.xlsx!$J$1&amp; ": """ &amp; INDEX(artwork.xlsx!J:J,QUOTIENT(ROW(A2439)-1,3)+2) &amp;""",  " &amp;
     artwork.xlsx!$L$1&amp; ": """ &amp; SUBSTITUTE(IF(LEFT(INDEX(artwork.xlsx!L:L,QUOTIENT(ROW(A2439)-1,3)+2),4)="http","",artwork.xlsx!$M$1) &amp; INDEX(artwork.xlsx!L:L,QUOTIENT(ROW(A2439)-1,3)+2),artwork.xlsx!$N$1,"") &amp; """,",
 IF(AND(MOD(ROW(A2439)-1,3)=1,INDEX(artwork.xlsx!J:J,QUOTIENT(ROW(A2439)-1,3)+2)&lt;&gt;""),
SUBSTITUTE(    artwork.xlsx!$K$1&amp;": '\\n" &amp;
SUBSTITUTE(SUBSTITUTE(SUBSTITUTE(SUBSTITUTE(SUBSTITUTE(INDEX(artwork.xlsx!K:K,QUOTIENT(ROW(A2439)-1,3)+2),"'","\'"),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IF(MOD(ROW(A2439)-1,3)=2,"","")))</f>
        <v/>
      </c>
    </row>
    <row r="2445" spans="1:3" x14ac:dyDescent="0.25">
      <c r="A2445" t="str">
        <f>IF(AND(MOD(ROW(A2440)-1,3)=0,INDEX(artwork.xlsx!G:G,QUOTIENT(ROW(A2440)-1,3)+2)&lt;&gt;""),"/* "&amp;INDEX(artwork.xlsx!G:G,QUOTIENT(ROW(A2440)-1,3)+2)&amp;" */","  ")&amp;
IF(AND(INDEX(artwork.xlsx!F:F,QUOTIENT(ROW(A2440)-1,3)+2)&lt;&gt;""),"/* "&amp;INDEX(artwork.xlsx!F:F,QUOTIENT(ROW(A2440)-1,3)+2)&amp;" */","  ")&amp;IF(AND(ISERROR(MATCH("},",B2445:B$5003,0)), ISERROR(MATCH("    ];",$A$5:A2441,0))),"];","")</f>
        <v xml:space="preserve">    </v>
      </c>
      <c r="B2445" t="str">
        <f t="shared" si="74"/>
        <v>{</v>
      </c>
      <c r="C2445" s="18" t="str">
        <f>IF(AND(MOD(ROW(A2440)-1,3)=0, INDEX(artwork.xlsx!J:J,QUOTIENT(ROW(A2440)-1,3)+2)&lt;&gt;""),
     artwork.xlsx!$H$1&amp;": """ &amp;SUBSTITUTE(INDEX(artwork.xlsx!H:H,QUOTIENT(ROW(A2440)-1,3)+2)," ","") &amp;""",  " &amp;
     artwork.xlsx!$J$1&amp; ": """ &amp; INDEX(artwork.xlsx!J:J,QUOTIENT(ROW(A2440)-1,3)+2) &amp;""",  " &amp;
     artwork.xlsx!$L$1&amp; ": """ &amp; SUBSTITUTE(IF(LEFT(INDEX(artwork.xlsx!L:L,QUOTIENT(ROW(A2440)-1,3)+2),4)="http","",artwork.xlsx!$M$1) &amp; INDEX(artwork.xlsx!L:L,QUOTIENT(ROW(A2440)-1,3)+2),artwork.xlsx!$N$1,"") &amp; """,",
 IF(AND(MOD(ROW(A2440)-1,3)=1,INDEX(artwork.xlsx!J:J,QUOTIENT(ROW(A2440)-1,3)+2)&lt;&gt;""),
SUBSTITUTE(    artwork.xlsx!$K$1&amp;": '\\n" &amp;
SUBSTITUTE(SUBSTITUTE(SUBSTITUTE(SUBSTITUTE(SUBSTITUTE(INDEX(artwork.xlsx!K:K,QUOTIENT(ROW(A2440)-1,3)+2),"'","\'"),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IF(MOD(ROW(A2440)-1,3)=2,"","")))</f>
        <v>id: "infirmary",  frenchName: "Infirmerie",  artwork: "http://wiki.dominionstrategy.com/images/9/93/InfirmaryArt.jpg",</v>
      </c>
    </row>
    <row r="2446" spans="1:3" ht="30" x14ac:dyDescent="0.25">
      <c r="A2446" t="str">
        <f>IF(AND(MOD(ROW(A2441)-1,3)=0,INDEX(artwork.xlsx!G:G,QUOTIENT(ROW(A2441)-1,3)+2)&lt;&gt;""),"/* "&amp;INDEX(artwork.xlsx!G:G,QUOTIENT(ROW(A2441)-1,3)+2)&amp;" */","  ")&amp;
IF(AND(INDEX(artwork.xlsx!F:F,QUOTIENT(ROW(A2441)-1,3)+2)&lt;&gt;""),"/* "&amp;INDEX(artwork.xlsx!F:F,QUOTIENT(ROW(A2441)-1,3)+2)&amp;" */","  ")&amp;IF(AND(ISERROR(MATCH("},",B2446:B$5003,0)), ISERROR(MATCH("    ];",$A$5:A2445,0))),"];","")</f>
        <v xml:space="preserve">    </v>
      </c>
      <c r="B2446" t="str">
        <f t="shared" si="74"/>
        <v/>
      </c>
      <c r="C2446" s="18" t="str">
        <f>IF(AND(MOD(ROW(A2441)-1,3)=0, INDEX(artwork.xlsx!J:J,QUOTIENT(ROW(A2441)-1,3)+2)&lt;&gt;""),
     artwork.xlsx!$H$1&amp;": """ &amp;SUBSTITUTE(INDEX(artwork.xlsx!H:H,QUOTIENT(ROW(A2441)-1,3)+2)," ","") &amp;""",  " &amp;
     artwork.xlsx!$J$1&amp; ": """ &amp; INDEX(artwork.xlsx!J:J,QUOTIENT(ROW(A2441)-1,3)+2) &amp;""",  " &amp;
     artwork.xlsx!$L$1&amp; ": """ &amp; SUBSTITUTE(IF(LEFT(INDEX(artwork.xlsx!L:L,QUOTIENT(ROW(A2441)-1,3)+2),4)="http","",artwork.xlsx!$M$1) &amp; INDEX(artwork.xlsx!L:L,QUOTIENT(ROW(A2441)-1,3)+2),artwork.xlsx!$N$1,"") &amp; """,",
 IF(AND(MOD(ROW(A2441)-1,3)=1,INDEX(artwork.xlsx!J:J,QUOTIENT(ROW(A2441)-1,3)+2)&lt;&gt;""),
SUBSTITUTE(    artwork.xlsx!$K$1&amp;": '\\n" &amp;
SUBSTITUTE(SUBSTITUTE(SUBSTITUTE(SUBSTITUTE(SUBSTITUTE(INDEX(artwork.xlsx!K:K,QUOTIENT(ROW(A2441)-1,3)+2),"'","\'"),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IF(MOD(ROW(A2441)-1,3)=2,"","")))</f>
        <v>text_html: '\
'</v>
      </c>
    </row>
    <row r="2447" spans="1:3" x14ac:dyDescent="0.25">
      <c r="A2447" t="str">
        <f>IF(AND(MOD(ROW(A2442)-1,3)=0,INDEX(artwork.xlsx!G:G,QUOTIENT(ROW(A2442)-1,3)+2)&lt;&gt;""),"/* "&amp;INDEX(artwork.xlsx!G:G,QUOTIENT(ROW(A2442)-1,3)+2)&amp;" */","  ")&amp;
IF(AND(INDEX(artwork.xlsx!F:F,QUOTIENT(ROW(A2442)-1,3)+2)&lt;&gt;""),"/* "&amp;INDEX(artwork.xlsx!F:F,QUOTIENT(ROW(A2442)-1,3)+2)&amp;" */","  ")&amp;IF(AND(ISERROR(MATCH("},",B2447:B$5003,0)), ISERROR(MATCH("    ];",$A$5:A2443,0))),"];","")</f>
        <v xml:space="preserve">    </v>
      </c>
      <c r="B2447" t="str">
        <f t="shared" ref="B2447:B2510" si="75">IF(AND(C2446&lt;&gt;"",MOD(ROW(A2445)-1,3)=2),"},","")&amp;IF(AND(C2447&lt;&gt;"",MOD(ROW(A2442)-1,3)=0),"{","")</f>
        <v>},</v>
      </c>
      <c r="C2447" s="18" t="str">
        <f>IF(AND(MOD(ROW(A2442)-1,3)=0, INDEX(artwork.xlsx!J:J,QUOTIENT(ROW(A2442)-1,3)+2)&lt;&gt;""),
     artwork.xlsx!$H$1&amp;": """ &amp;SUBSTITUTE(INDEX(artwork.xlsx!H:H,QUOTIENT(ROW(A2442)-1,3)+2)," ","") &amp;""",  " &amp;
     artwork.xlsx!$J$1&amp; ": """ &amp; INDEX(artwork.xlsx!J:J,QUOTIENT(ROW(A2442)-1,3)+2) &amp;""",  " &amp;
     artwork.xlsx!$L$1&amp; ": """ &amp; SUBSTITUTE(IF(LEFT(INDEX(artwork.xlsx!L:L,QUOTIENT(ROW(A2442)-1,3)+2),4)="http","",artwork.xlsx!$M$1) &amp; INDEX(artwork.xlsx!L:L,QUOTIENT(ROW(A2442)-1,3)+2),artwork.xlsx!$N$1,"") &amp; """,",
 IF(AND(MOD(ROW(A2442)-1,3)=1,INDEX(artwork.xlsx!J:J,QUOTIENT(ROW(A2442)-1,3)+2)&lt;&gt;""),
SUBSTITUTE(    artwork.xlsx!$K$1&amp;": '\\n" &amp;
SUBSTITUTE(SUBSTITUTE(SUBSTITUTE(SUBSTITUTE(SUBSTITUTE(INDEX(artwork.xlsx!K:K,QUOTIENT(ROW(A2442)-1,3)+2),"'","\'"),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IF(MOD(ROW(A2442)-1,3)=2,"","")))</f>
        <v/>
      </c>
    </row>
    <row r="2448" spans="1:3" x14ac:dyDescent="0.25">
      <c r="A2448" t="str">
        <f>IF(AND(MOD(ROW(A2443)-1,3)=0,INDEX(artwork.xlsx!G:G,QUOTIENT(ROW(A2443)-1,3)+2)&lt;&gt;""),"/* "&amp;INDEX(artwork.xlsx!G:G,QUOTIENT(ROW(A2443)-1,3)+2)&amp;" */","  ")&amp;
IF(AND(INDEX(artwork.xlsx!F:F,QUOTIENT(ROW(A2443)-1,3)+2)&lt;&gt;""),"/* "&amp;INDEX(artwork.xlsx!F:F,QUOTIENT(ROW(A2443)-1,3)+2)&amp;" */","  ")&amp;IF(AND(ISERROR(MATCH("},",B2448:B$5003,0)), ISERROR(MATCH("    ];",$A$5:A2444,0))),"];","")</f>
        <v xml:space="preserve">    </v>
      </c>
      <c r="B2448" t="str">
        <f t="shared" si="75"/>
        <v>{</v>
      </c>
      <c r="C2448" s="18" t="str">
        <f>IF(AND(MOD(ROW(A2443)-1,3)=0, INDEX(artwork.xlsx!J:J,QUOTIENT(ROW(A2443)-1,3)+2)&lt;&gt;""),
     artwork.xlsx!$H$1&amp;": """ &amp;SUBSTITUTE(INDEX(artwork.xlsx!H:H,QUOTIENT(ROW(A2443)-1,3)+2)," ","") &amp;""",  " &amp;
     artwork.xlsx!$J$1&amp; ": """ &amp; INDEX(artwork.xlsx!J:J,QUOTIENT(ROW(A2443)-1,3)+2) &amp;""",  " &amp;
     artwork.xlsx!$L$1&amp; ": """ &amp; SUBSTITUTE(IF(LEFT(INDEX(artwork.xlsx!L:L,QUOTIENT(ROW(A2443)-1,3)+2),4)="http","",artwork.xlsx!$M$1) &amp; INDEX(artwork.xlsx!L:L,QUOTIENT(ROW(A2443)-1,3)+2),artwork.xlsx!$N$1,"") &amp; """,",
 IF(AND(MOD(ROW(A2443)-1,3)=1,INDEX(artwork.xlsx!J:J,QUOTIENT(ROW(A2443)-1,3)+2)&lt;&gt;""),
SUBSTITUTE(    artwork.xlsx!$K$1&amp;": '\\n" &amp;
SUBSTITUTE(SUBSTITUTE(SUBSTITUTE(SUBSTITUTE(SUBSTITUTE(INDEX(artwork.xlsx!K:K,QUOTIENT(ROW(A2443)-1,3)+2),"'","\'"),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IF(MOD(ROW(A2443)-1,3)=2,"","")))</f>
        <v>id: "farmhands",  frenchName: "Glaneuses",  artwork: "http://wiki.dominionstrategy.com/images/2/2d/FarmhandsArt.jpg",</v>
      </c>
    </row>
    <row r="2449" spans="1:3" ht="30" x14ac:dyDescent="0.25">
      <c r="A2449" t="str">
        <f>IF(AND(MOD(ROW(A2444)-1,3)=0,INDEX(artwork.xlsx!G:G,QUOTIENT(ROW(A2444)-1,3)+2)&lt;&gt;""),"/* "&amp;INDEX(artwork.xlsx!G:G,QUOTIENT(ROW(A2444)-1,3)+2)&amp;" */","  ")&amp;
IF(AND(INDEX(artwork.xlsx!F:F,QUOTIENT(ROW(A2444)-1,3)+2)&lt;&gt;""),"/* "&amp;INDEX(artwork.xlsx!F:F,QUOTIENT(ROW(A2444)-1,3)+2)&amp;" */","  ")&amp;IF(AND(ISERROR(MATCH("},",B2449:B$5003,0)), ISERROR(MATCH("    ];",$A$5:A2448,0))),"];","")</f>
        <v xml:space="preserve">    </v>
      </c>
      <c r="B2449" t="str">
        <f t="shared" si="75"/>
        <v/>
      </c>
      <c r="C2449" s="18" t="str">
        <f>IF(AND(MOD(ROW(A2444)-1,3)=0, INDEX(artwork.xlsx!J:J,QUOTIENT(ROW(A2444)-1,3)+2)&lt;&gt;""),
     artwork.xlsx!$H$1&amp;": """ &amp;SUBSTITUTE(INDEX(artwork.xlsx!H:H,QUOTIENT(ROW(A2444)-1,3)+2)," ","") &amp;""",  " &amp;
     artwork.xlsx!$J$1&amp; ": """ &amp; INDEX(artwork.xlsx!J:J,QUOTIENT(ROW(A2444)-1,3)+2) &amp;""",  " &amp;
     artwork.xlsx!$L$1&amp; ": """ &amp; SUBSTITUTE(IF(LEFT(INDEX(artwork.xlsx!L:L,QUOTIENT(ROW(A2444)-1,3)+2),4)="http","",artwork.xlsx!$M$1) &amp; INDEX(artwork.xlsx!L:L,QUOTIENT(ROW(A2444)-1,3)+2),artwork.xlsx!$N$1,"") &amp; """,",
 IF(AND(MOD(ROW(A2444)-1,3)=1,INDEX(artwork.xlsx!J:J,QUOTIENT(ROW(A2444)-1,3)+2)&lt;&gt;""),
SUBSTITUTE(    artwork.xlsx!$K$1&amp;": '\\n" &amp;
SUBSTITUTE(SUBSTITUTE(SUBSTITUTE(SUBSTITUTE(SUBSTITUTE(INDEX(artwork.xlsx!K:K,QUOTIENT(ROW(A2444)-1,3)+2),"'","\'"),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IF(MOD(ROW(A2444)-1,3)=2,"","")))</f>
        <v>text_html: '\
'</v>
      </c>
    </row>
    <row r="2450" spans="1:3" x14ac:dyDescent="0.25">
      <c r="A2450" t="str">
        <f>IF(AND(MOD(ROW(A2445)-1,3)=0,INDEX(artwork.xlsx!G:G,QUOTIENT(ROW(A2445)-1,3)+2)&lt;&gt;""),"/* "&amp;INDEX(artwork.xlsx!G:G,QUOTIENT(ROW(A2445)-1,3)+2)&amp;" */","  ")&amp;
IF(AND(INDEX(artwork.xlsx!F:F,QUOTIENT(ROW(A2445)-1,3)+2)&lt;&gt;""),"/* "&amp;INDEX(artwork.xlsx!F:F,QUOTIENT(ROW(A2445)-1,3)+2)&amp;" */","  ")&amp;IF(AND(ISERROR(MATCH("},",B2450:B$5003,0)), ISERROR(MATCH("    ];",$A$5:A2446,0))),"];","")</f>
        <v xml:space="preserve">    </v>
      </c>
      <c r="B2450" t="str">
        <f t="shared" si="75"/>
        <v>},</v>
      </c>
      <c r="C2450" s="18" t="str">
        <f>IF(AND(MOD(ROW(A2445)-1,3)=0, INDEX(artwork.xlsx!J:J,QUOTIENT(ROW(A2445)-1,3)+2)&lt;&gt;""),
     artwork.xlsx!$H$1&amp;": """ &amp;SUBSTITUTE(INDEX(artwork.xlsx!H:H,QUOTIENT(ROW(A2445)-1,3)+2)," ","") &amp;""",  " &amp;
     artwork.xlsx!$J$1&amp; ": """ &amp; INDEX(artwork.xlsx!J:J,QUOTIENT(ROW(A2445)-1,3)+2) &amp;""",  " &amp;
     artwork.xlsx!$L$1&amp; ": """ &amp; SUBSTITUTE(IF(LEFT(INDEX(artwork.xlsx!L:L,QUOTIENT(ROW(A2445)-1,3)+2),4)="http","",artwork.xlsx!$M$1) &amp; INDEX(artwork.xlsx!L:L,QUOTIENT(ROW(A2445)-1,3)+2),artwork.xlsx!$N$1,"") &amp; """,",
 IF(AND(MOD(ROW(A2445)-1,3)=1,INDEX(artwork.xlsx!J:J,QUOTIENT(ROW(A2445)-1,3)+2)&lt;&gt;""),
SUBSTITUTE(    artwork.xlsx!$K$1&amp;": '\\n" &amp;
SUBSTITUTE(SUBSTITUTE(SUBSTITUTE(SUBSTITUTE(SUBSTITUTE(INDEX(artwork.xlsx!K:K,QUOTIENT(ROW(A2445)-1,3)+2),"'","\'"),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IF(MOD(ROW(A2445)-1,3)=2,"","")))</f>
        <v/>
      </c>
    </row>
    <row r="2451" spans="1:3" x14ac:dyDescent="0.25">
      <c r="A2451" t="str">
        <f>IF(AND(MOD(ROW(A2446)-1,3)=0,INDEX(artwork.xlsx!G:G,QUOTIENT(ROW(A2446)-1,3)+2)&lt;&gt;""),"/* "&amp;INDEX(artwork.xlsx!G:G,QUOTIENT(ROW(A2446)-1,3)+2)&amp;" */","  ")&amp;
IF(AND(INDEX(artwork.xlsx!F:F,QUOTIENT(ROW(A2446)-1,3)+2)&lt;&gt;""),"/* "&amp;INDEX(artwork.xlsx!F:F,QUOTIENT(ROW(A2446)-1,3)+2)&amp;" */","  ")&amp;IF(AND(ISERROR(MATCH("},",B2451:B$5003,0)), ISERROR(MATCH("    ];",$A$5:A2447,0))),"];","")</f>
        <v xml:space="preserve">    </v>
      </c>
      <c r="B2451" t="str">
        <f t="shared" si="75"/>
        <v>{</v>
      </c>
      <c r="C2451" s="18" t="str">
        <f>IF(AND(MOD(ROW(A2446)-1,3)=0, INDEX(artwork.xlsx!J:J,QUOTIENT(ROW(A2446)-1,3)+2)&lt;&gt;""),
     artwork.xlsx!$H$1&amp;": """ &amp;SUBSTITUTE(INDEX(artwork.xlsx!H:H,QUOTIENT(ROW(A2446)-1,3)+2)," ","") &amp;""",  " &amp;
     artwork.xlsx!$J$1&amp; ": """ &amp; INDEX(artwork.xlsx!J:J,QUOTIENT(ROW(A2446)-1,3)+2) &amp;""",  " &amp;
     artwork.xlsx!$L$1&amp; ": """ &amp; SUBSTITUTE(IF(LEFT(INDEX(artwork.xlsx!L:L,QUOTIENT(ROW(A2446)-1,3)+2),4)="http","",artwork.xlsx!$M$1) &amp; INDEX(artwork.xlsx!L:L,QUOTIENT(ROW(A2446)-1,3)+2),artwork.xlsx!$N$1,"") &amp; """,",
 IF(AND(MOD(ROW(A2446)-1,3)=1,INDEX(artwork.xlsx!J:J,QUOTIENT(ROW(A2446)-1,3)+2)&lt;&gt;""),
SUBSTITUTE(    artwork.xlsx!$K$1&amp;": '\\n" &amp;
SUBSTITUTE(SUBSTITUTE(SUBSTITUTE(SUBSTITUTE(SUBSTITUTE(INDEX(artwork.xlsx!K:K,QUOTIENT(ROW(A2446)-1,3)+2),"'","\'"),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IF(MOD(ROW(A2446)-1,3)=2,"","")))</f>
        <v>id: "carnival",  frenchName: "Carnaval",  artwork: "http://wiki.dominionstrategy.com/images/6/64/CarnivalArt.jpg",</v>
      </c>
    </row>
    <row r="2452" spans="1:3" ht="30" x14ac:dyDescent="0.25">
      <c r="A2452" t="str">
        <f>IF(AND(MOD(ROW(A2447)-1,3)=0,INDEX(artwork.xlsx!G:G,QUOTIENT(ROW(A2447)-1,3)+2)&lt;&gt;""),"/* "&amp;INDEX(artwork.xlsx!G:G,QUOTIENT(ROW(A2447)-1,3)+2)&amp;" */","  ")&amp;
IF(AND(INDEX(artwork.xlsx!F:F,QUOTIENT(ROW(A2447)-1,3)+2)&lt;&gt;""),"/* "&amp;INDEX(artwork.xlsx!F:F,QUOTIENT(ROW(A2447)-1,3)+2)&amp;" */","  ")&amp;IF(AND(ISERROR(MATCH("},",B2452:B$5003,0)), ISERROR(MATCH("    ];",$A$5:A2451,0))),"];","")</f>
        <v xml:space="preserve">    </v>
      </c>
      <c r="B2452" t="str">
        <f t="shared" si="75"/>
        <v/>
      </c>
      <c r="C2452" s="18" t="str">
        <f>IF(AND(MOD(ROW(A2447)-1,3)=0, INDEX(artwork.xlsx!J:J,QUOTIENT(ROW(A2447)-1,3)+2)&lt;&gt;""),
     artwork.xlsx!$H$1&amp;": """ &amp;SUBSTITUTE(INDEX(artwork.xlsx!H:H,QUOTIENT(ROW(A2447)-1,3)+2)," ","") &amp;""",  " &amp;
     artwork.xlsx!$J$1&amp; ": """ &amp; INDEX(artwork.xlsx!J:J,QUOTIENT(ROW(A2447)-1,3)+2) &amp;""",  " &amp;
     artwork.xlsx!$L$1&amp; ": """ &amp; SUBSTITUTE(IF(LEFT(INDEX(artwork.xlsx!L:L,QUOTIENT(ROW(A2447)-1,3)+2),4)="http","",artwork.xlsx!$M$1) &amp; INDEX(artwork.xlsx!L:L,QUOTIENT(ROW(A2447)-1,3)+2),artwork.xlsx!$N$1,"") &amp; """,",
 IF(AND(MOD(ROW(A2447)-1,3)=1,INDEX(artwork.xlsx!J:J,QUOTIENT(ROW(A2447)-1,3)+2)&lt;&gt;""),
SUBSTITUTE(    artwork.xlsx!$K$1&amp;": '\\n" &amp;
SUBSTITUTE(SUBSTITUTE(SUBSTITUTE(SUBSTITUTE(SUBSTITUTE(INDEX(artwork.xlsx!K:K,QUOTIENT(ROW(A2447)-1,3)+2),"'","\'"),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IF(MOD(ROW(A2447)-1,3)=2,"","")))</f>
        <v>text_html: '\
'</v>
      </c>
    </row>
    <row r="2453" spans="1:3" x14ac:dyDescent="0.25">
      <c r="A2453" t="str">
        <f>IF(AND(MOD(ROW(A2448)-1,3)=0,INDEX(artwork.xlsx!G:G,QUOTIENT(ROW(A2448)-1,3)+2)&lt;&gt;""),"/* "&amp;INDEX(artwork.xlsx!G:G,QUOTIENT(ROW(A2448)-1,3)+2)&amp;" */","  ")&amp;
IF(AND(INDEX(artwork.xlsx!F:F,QUOTIENT(ROW(A2448)-1,3)+2)&lt;&gt;""),"/* "&amp;INDEX(artwork.xlsx!F:F,QUOTIENT(ROW(A2448)-1,3)+2)&amp;" */","  ")&amp;IF(AND(ISERROR(MATCH("},",B2453:B$5003,0)), ISERROR(MATCH("    ];",$A$5:A2449,0))),"];","")</f>
        <v xml:space="preserve">    </v>
      </c>
      <c r="B2453" t="str">
        <f t="shared" si="75"/>
        <v>},</v>
      </c>
      <c r="C2453" s="18" t="str">
        <f>IF(AND(MOD(ROW(A2448)-1,3)=0, INDEX(artwork.xlsx!J:J,QUOTIENT(ROW(A2448)-1,3)+2)&lt;&gt;""),
     artwork.xlsx!$H$1&amp;": """ &amp;SUBSTITUTE(INDEX(artwork.xlsx!H:H,QUOTIENT(ROW(A2448)-1,3)+2)," ","") &amp;""",  " &amp;
     artwork.xlsx!$J$1&amp; ": """ &amp; INDEX(artwork.xlsx!J:J,QUOTIENT(ROW(A2448)-1,3)+2) &amp;""",  " &amp;
     artwork.xlsx!$L$1&amp; ": """ &amp; SUBSTITUTE(IF(LEFT(INDEX(artwork.xlsx!L:L,QUOTIENT(ROW(A2448)-1,3)+2),4)="http","",artwork.xlsx!$M$1) &amp; INDEX(artwork.xlsx!L:L,QUOTIENT(ROW(A2448)-1,3)+2),artwork.xlsx!$N$1,"") &amp; """,",
 IF(AND(MOD(ROW(A2448)-1,3)=1,INDEX(artwork.xlsx!J:J,QUOTIENT(ROW(A2448)-1,3)+2)&lt;&gt;""),
SUBSTITUTE(    artwork.xlsx!$K$1&amp;": '\\n" &amp;
SUBSTITUTE(SUBSTITUTE(SUBSTITUTE(SUBSTITUTE(SUBSTITUTE(INDEX(artwork.xlsx!K:K,QUOTIENT(ROW(A2448)-1,3)+2),"'","\'"),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IF(MOD(ROW(A2448)-1,3)=2,"","")))</f>
        <v/>
      </c>
    </row>
    <row r="2454" spans="1:3" x14ac:dyDescent="0.25">
      <c r="A2454" t="str">
        <f>IF(AND(MOD(ROW(A2449)-1,3)=0,INDEX(artwork.xlsx!G:G,QUOTIENT(ROW(A2449)-1,3)+2)&lt;&gt;""),"/* "&amp;INDEX(artwork.xlsx!G:G,QUOTIENT(ROW(A2449)-1,3)+2)&amp;" */","  ")&amp;
IF(AND(INDEX(artwork.xlsx!F:F,QUOTIENT(ROW(A2449)-1,3)+2)&lt;&gt;""),"/* "&amp;INDEX(artwork.xlsx!F:F,QUOTIENT(ROW(A2449)-1,3)+2)&amp;" */","  ")&amp;IF(AND(ISERROR(MATCH("},",B2454:B$5003,0)), ISERROR(MATCH("    ];",$A$5:A2450,0))),"];","")</f>
        <v xml:space="preserve">    </v>
      </c>
      <c r="B2454" t="str">
        <f t="shared" si="75"/>
        <v>{</v>
      </c>
      <c r="C2454" s="18" t="str">
        <f>IF(AND(MOD(ROW(A2449)-1,3)=0, INDEX(artwork.xlsx!J:J,QUOTIENT(ROW(A2449)-1,3)+2)&lt;&gt;""),
     artwork.xlsx!$H$1&amp;": """ &amp;SUBSTITUTE(INDEX(artwork.xlsx!H:H,QUOTIENT(ROW(A2449)-1,3)+2)," ","") &amp;""",  " &amp;
     artwork.xlsx!$J$1&amp; ": """ &amp; INDEX(artwork.xlsx!J:J,QUOTIENT(ROW(A2449)-1,3)+2) &amp;""",  " &amp;
     artwork.xlsx!$L$1&amp; ": """ &amp; SUBSTITUTE(IF(LEFT(INDEX(artwork.xlsx!L:L,QUOTIENT(ROW(A2449)-1,3)+2),4)="http","",artwork.xlsx!$M$1) &amp; INDEX(artwork.xlsx!L:L,QUOTIENT(ROW(A2449)-1,3)+2),artwork.xlsx!$N$1,"") &amp; """,",
 IF(AND(MOD(ROW(A2449)-1,3)=1,INDEX(artwork.xlsx!J:J,QUOTIENT(ROW(A2449)-1,3)+2)&lt;&gt;""),
SUBSTITUTE(    artwork.xlsx!$K$1&amp;": '\\n" &amp;
SUBSTITUTE(SUBSTITUTE(SUBSTITUTE(SUBSTITUTE(SUBSTITUTE(INDEX(artwork.xlsx!K:K,QUOTIENT(ROW(A2449)-1,3)+2),"'","\'"),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IF(MOD(ROW(A2449)-1,3)=2,"","")))</f>
        <v>id: "ferryman",  frenchName: "Passeur",  artwork: "http://wiki.dominionstrategy.com/images/e/ea/FerrymanArt.jpg",</v>
      </c>
    </row>
    <row r="2455" spans="1:3" ht="30" x14ac:dyDescent="0.25">
      <c r="A2455" t="str">
        <f>IF(AND(MOD(ROW(A2450)-1,3)=0,INDEX(artwork.xlsx!G:G,QUOTIENT(ROW(A2450)-1,3)+2)&lt;&gt;""),"/* "&amp;INDEX(artwork.xlsx!G:G,QUOTIENT(ROW(A2450)-1,3)+2)&amp;" */","  ")&amp;
IF(AND(INDEX(artwork.xlsx!F:F,QUOTIENT(ROW(A2450)-1,3)+2)&lt;&gt;""),"/* "&amp;INDEX(artwork.xlsx!F:F,QUOTIENT(ROW(A2450)-1,3)+2)&amp;" */","  ")&amp;IF(AND(ISERROR(MATCH("},",B2455:B$5003,0)), ISERROR(MATCH("    ];",$A$5:A2454,0))),"];","")</f>
        <v xml:space="preserve">    </v>
      </c>
      <c r="B2455" t="str">
        <f t="shared" si="75"/>
        <v/>
      </c>
      <c r="C2455" s="18" t="str">
        <f>IF(AND(MOD(ROW(A2450)-1,3)=0, INDEX(artwork.xlsx!J:J,QUOTIENT(ROW(A2450)-1,3)+2)&lt;&gt;""),
     artwork.xlsx!$H$1&amp;": """ &amp;SUBSTITUTE(INDEX(artwork.xlsx!H:H,QUOTIENT(ROW(A2450)-1,3)+2)," ","") &amp;""",  " &amp;
     artwork.xlsx!$J$1&amp; ": """ &amp; INDEX(artwork.xlsx!J:J,QUOTIENT(ROW(A2450)-1,3)+2) &amp;""",  " &amp;
     artwork.xlsx!$L$1&amp; ": """ &amp; SUBSTITUTE(IF(LEFT(INDEX(artwork.xlsx!L:L,QUOTIENT(ROW(A2450)-1,3)+2),4)="http","",artwork.xlsx!$M$1) &amp; INDEX(artwork.xlsx!L:L,QUOTIENT(ROW(A2450)-1,3)+2),artwork.xlsx!$N$1,"") &amp; """,",
 IF(AND(MOD(ROW(A2450)-1,3)=1,INDEX(artwork.xlsx!J:J,QUOTIENT(ROW(A2450)-1,3)+2)&lt;&gt;""),
SUBSTITUTE(    artwork.xlsx!$K$1&amp;": '\\n" &amp;
SUBSTITUTE(SUBSTITUTE(SUBSTITUTE(SUBSTITUTE(SUBSTITUTE(INDEX(artwork.xlsx!K:K,QUOTIENT(ROW(A2450)-1,3)+2),"'","\'"),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IF(MOD(ROW(A2450)-1,3)=2,"","")))</f>
        <v>text_html: '\
'</v>
      </c>
    </row>
    <row r="2456" spans="1:3" x14ac:dyDescent="0.25">
      <c r="A2456" t="str">
        <f>IF(AND(MOD(ROW(A2451)-1,3)=0,INDEX(artwork.xlsx!G:G,QUOTIENT(ROW(A2451)-1,3)+2)&lt;&gt;""),"/* "&amp;INDEX(artwork.xlsx!G:G,QUOTIENT(ROW(A2451)-1,3)+2)&amp;" */","  ")&amp;
IF(AND(INDEX(artwork.xlsx!F:F,QUOTIENT(ROW(A2451)-1,3)+2)&lt;&gt;""),"/* "&amp;INDEX(artwork.xlsx!F:F,QUOTIENT(ROW(A2451)-1,3)+2)&amp;" */","  ")&amp;IF(AND(ISERROR(MATCH("},",B2456:B$5003,0)), ISERROR(MATCH("    ];",$A$5:A2452,0))),"];","")</f>
        <v xml:space="preserve">    </v>
      </c>
      <c r="B2456" t="str">
        <f t="shared" si="75"/>
        <v>},</v>
      </c>
      <c r="C2456" s="18" t="str">
        <f>IF(AND(MOD(ROW(A2451)-1,3)=0, INDEX(artwork.xlsx!J:J,QUOTIENT(ROW(A2451)-1,3)+2)&lt;&gt;""),
     artwork.xlsx!$H$1&amp;": """ &amp;SUBSTITUTE(INDEX(artwork.xlsx!H:H,QUOTIENT(ROW(A2451)-1,3)+2)," ","") &amp;""",  " &amp;
     artwork.xlsx!$J$1&amp; ": """ &amp; INDEX(artwork.xlsx!J:J,QUOTIENT(ROW(A2451)-1,3)+2) &amp;""",  " &amp;
     artwork.xlsx!$L$1&amp; ": """ &amp; SUBSTITUTE(IF(LEFT(INDEX(artwork.xlsx!L:L,QUOTIENT(ROW(A2451)-1,3)+2),4)="http","",artwork.xlsx!$M$1) &amp; INDEX(artwork.xlsx!L:L,QUOTIENT(ROW(A2451)-1,3)+2),artwork.xlsx!$N$1,"") &amp; """,",
 IF(AND(MOD(ROW(A2451)-1,3)=1,INDEX(artwork.xlsx!J:J,QUOTIENT(ROW(A2451)-1,3)+2)&lt;&gt;""),
SUBSTITUTE(    artwork.xlsx!$K$1&amp;": '\\n" &amp;
SUBSTITUTE(SUBSTITUTE(SUBSTITUTE(SUBSTITUTE(SUBSTITUTE(INDEX(artwork.xlsx!K:K,QUOTIENT(ROW(A2451)-1,3)+2),"'","\'"),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IF(MOD(ROW(A2451)-1,3)=2,"","")))</f>
        <v/>
      </c>
    </row>
    <row r="2457" spans="1:3" x14ac:dyDescent="0.25">
      <c r="A2457" t="str">
        <f>IF(AND(MOD(ROW(A2452)-1,3)=0,INDEX(artwork.xlsx!G:G,QUOTIENT(ROW(A2452)-1,3)+2)&lt;&gt;""),"/* "&amp;INDEX(artwork.xlsx!G:G,QUOTIENT(ROW(A2452)-1,3)+2)&amp;" */","  ")&amp;
IF(AND(INDEX(artwork.xlsx!F:F,QUOTIENT(ROW(A2452)-1,3)+2)&lt;&gt;""),"/* "&amp;INDEX(artwork.xlsx!F:F,QUOTIENT(ROW(A2452)-1,3)+2)&amp;" */","  ")&amp;IF(AND(ISERROR(MATCH("},",B2457:B$5003,0)), ISERROR(MATCH("    ];",$A$5:A2453,0))),"];","")</f>
        <v xml:space="preserve">    </v>
      </c>
      <c r="B2457" t="str">
        <f t="shared" si="75"/>
        <v>{</v>
      </c>
      <c r="C2457" s="18" t="str">
        <f>IF(AND(MOD(ROW(A2452)-1,3)=0, INDEX(artwork.xlsx!J:J,QUOTIENT(ROW(A2452)-1,3)+2)&lt;&gt;""),
     artwork.xlsx!$H$1&amp;": """ &amp;SUBSTITUTE(INDEX(artwork.xlsx!H:H,QUOTIENT(ROW(A2452)-1,3)+2)," ","") &amp;""",  " &amp;
     artwork.xlsx!$J$1&amp; ": """ &amp; INDEX(artwork.xlsx!J:J,QUOTIENT(ROW(A2452)-1,3)+2) &amp;""",  " &amp;
     artwork.xlsx!$L$1&amp; ": """ &amp; SUBSTITUTE(IF(LEFT(INDEX(artwork.xlsx!L:L,QUOTIENT(ROW(A2452)-1,3)+2),4)="http","",artwork.xlsx!$M$1) &amp; INDEX(artwork.xlsx!L:L,QUOTIENT(ROW(A2452)-1,3)+2),artwork.xlsx!$N$1,"") &amp; """,",
 IF(AND(MOD(ROW(A2452)-1,3)=1,INDEX(artwork.xlsx!J:J,QUOTIENT(ROW(A2452)-1,3)+2)&lt;&gt;""),
SUBSTITUTE(    artwork.xlsx!$K$1&amp;": '\\n" &amp;
SUBSTITUTE(SUBSTITUTE(SUBSTITUTE(SUBSTITUTE(SUBSTITUTE(INDEX(artwork.xlsx!K:K,QUOTIENT(ROW(A2452)-1,3)+2),"'","\'"),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IF(MOD(ROW(A2452)-1,3)=2,"","")))</f>
        <v>id: "footpad",  frenchName: "Gredin",  artwork: "http://wiki.dominionstrategy.com/images/b/b2/FootpadArt.jpg",</v>
      </c>
    </row>
    <row r="2458" spans="1:3" ht="30" x14ac:dyDescent="0.25">
      <c r="A2458" t="str">
        <f>IF(AND(MOD(ROW(A2453)-1,3)=0,INDEX(artwork.xlsx!G:G,QUOTIENT(ROW(A2453)-1,3)+2)&lt;&gt;""),"/* "&amp;INDEX(artwork.xlsx!G:G,QUOTIENT(ROW(A2453)-1,3)+2)&amp;" */","  ")&amp;
IF(AND(INDEX(artwork.xlsx!F:F,QUOTIENT(ROW(A2453)-1,3)+2)&lt;&gt;""),"/* "&amp;INDEX(artwork.xlsx!F:F,QUOTIENT(ROW(A2453)-1,3)+2)&amp;" */","  ")&amp;IF(AND(ISERROR(MATCH("},",B2458:B$5003,0)), ISERROR(MATCH("    ];",$A$5:A2457,0))),"];","")</f>
        <v xml:space="preserve">    </v>
      </c>
      <c r="B2458" t="str">
        <f t="shared" si="75"/>
        <v/>
      </c>
      <c r="C2458" s="18" t="str">
        <f>IF(AND(MOD(ROW(A2453)-1,3)=0, INDEX(artwork.xlsx!J:J,QUOTIENT(ROW(A2453)-1,3)+2)&lt;&gt;""),
     artwork.xlsx!$H$1&amp;": """ &amp;SUBSTITUTE(INDEX(artwork.xlsx!H:H,QUOTIENT(ROW(A2453)-1,3)+2)," ","") &amp;""",  " &amp;
     artwork.xlsx!$J$1&amp; ": """ &amp; INDEX(artwork.xlsx!J:J,QUOTIENT(ROW(A2453)-1,3)+2) &amp;""",  " &amp;
     artwork.xlsx!$L$1&amp; ": """ &amp; SUBSTITUTE(IF(LEFT(INDEX(artwork.xlsx!L:L,QUOTIENT(ROW(A2453)-1,3)+2),4)="http","",artwork.xlsx!$M$1) &amp; INDEX(artwork.xlsx!L:L,QUOTIENT(ROW(A2453)-1,3)+2),artwork.xlsx!$N$1,"") &amp; """,",
 IF(AND(MOD(ROW(A2453)-1,3)=1,INDEX(artwork.xlsx!J:J,QUOTIENT(ROW(A2453)-1,3)+2)&lt;&gt;""),
SUBSTITUTE(    artwork.xlsx!$K$1&amp;": '\\n" &amp;
SUBSTITUTE(SUBSTITUTE(SUBSTITUTE(SUBSTITUTE(SUBSTITUTE(INDEX(artwork.xlsx!K:K,QUOTIENT(ROW(A2453)-1,3)+2),"'","\'"),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IF(MOD(ROW(A2453)-1,3)=2,"","")))</f>
        <v>text_html: '\
'</v>
      </c>
    </row>
    <row r="2459" spans="1:3" x14ac:dyDescent="0.25">
      <c r="A2459" t="str">
        <f>IF(AND(MOD(ROW(A2454)-1,3)=0,INDEX(artwork.xlsx!G:G,QUOTIENT(ROW(A2454)-1,3)+2)&lt;&gt;""),"/* "&amp;INDEX(artwork.xlsx!G:G,QUOTIENT(ROW(A2454)-1,3)+2)&amp;" */","  ")&amp;
IF(AND(INDEX(artwork.xlsx!F:F,QUOTIENT(ROW(A2454)-1,3)+2)&lt;&gt;""),"/* "&amp;INDEX(artwork.xlsx!F:F,QUOTIENT(ROW(A2454)-1,3)+2)&amp;" */","  ")&amp;IF(AND(ISERROR(MATCH("},",B2459:B$5003,0)), ISERROR(MATCH("    ];",$A$5:A2455,0))),"];","")</f>
        <v xml:space="preserve">    </v>
      </c>
      <c r="B2459" t="str">
        <f t="shared" si="75"/>
        <v>},</v>
      </c>
      <c r="C2459" s="18" t="str">
        <f>IF(AND(MOD(ROW(A2454)-1,3)=0, INDEX(artwork.xlsx!J:J,QUOTIENT(ROW(A2454)-1,3)+2)&lt;&gt;""),
     artwork.xlsx!$H$1&amp;": """ &amp;SUBSTITUTE(INDEX(artwork.xlsx!H:H,QUOTIENT(ROW(A2454)-1,3)+2)," ","") &amp;""",  " &amp;
     artwork.xlsx!$J$1&amp; ": """ &amp; INDEX(artwork.xlsx!J:J,QUOTIENT(ROW(A2454)-1,3)+2) &amp;""",  " &amp;
     artwork.xlsx!$L$1&amp; ": """ &amp; SUBSTITUTE(IF(LEFT(INDEX(artwork.xlsx!L:L,QUOTIENT(ROW(A2454)-1,3)+2),4)="http","",artwork.xlsx!$M$1) &amp; INDEX(artwork.xlsx!L:L,QUOTIENT(ROW(A2454)-1,3)+2),artwork.xlsx!$N$1,"") &amp; """,",
 IF(AND(MOD(ROW(A2454)-1,3)=1,INDEX(artwork.xlsx!J:J,QUOTIENT(ROW(A2454)-1,3)+2)&lt;&gt;""),
SUBSTITUTE(    artwork.xlsx!$K$1&amp;": '\\n" &amp;
SUBSTITUTE(SUBSTITUTE(SUBSTITUTE(SUBSTITUTE(SUBSTITUTE(INDEX(artwork.xlsx!K:K,QUOTIENT(ROW(A2454)-1,3)+2),"'","\'"),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IF(MOD(ROW(A2454)-1,3)=2,"","")))</f>
        <v/>
      </c>
    </row>
    <row r="2460" spans="1:3" x14ac:dyDescent="0.25">
      <c r="A2460" t="str">
        <f>IF(AND(MOD(ROW(A2455)-1,3)=0,INDEX(artwork.xlsx!G:G,QUOTIENT(ROW(A2455)-1,3)+2)&lt;&gt;""),"/* "&amp;INDEX(artwork.xlsx!G:G,QUOTIENT(ROW(A2455)-1,3)+2)&amp;" */","  ")&amp;
IF(AND(INDEX(artwork.xlsx!F:F,QUOTIENT(ROW(A2455)-1,3)+2)&lt;&gt;""),"/* "&amp;INDEX(artwork.xlsx!F:F,QUOTIENT(ROW(A2455)-1,3)+2)&amp;" */","  ")&amp;IF(AND(ISERROR(MATCH("},",B2460:B$5003,0)), ISERROR(MATCH("    ];",$A$5:A2456,0))),"];","")</f>
        <v xml:space="preserve">    </v>
      </c>
      <c r="B2460" t="str">
        <f t="shared" si="75"/>
        <v>{</v>
      </c>
      <c r="C2460" s="18" t="str">
        <f>IF(AND(MOD(ROW(A2455)-1,3)=0, INDEX(artwork.xlsx!J:J,QUOTIENT(ROW(A2455)-1,3)+2)&lt;&gt;""),
     artwork.xlsx!$H$1&amp;": """ &amp;SUBSTITUTE(INDEX(artwork.xlsx!H:H,QUOTIENT(ROW(A2455)-1,3)+2)," ","") &amp;""",  " &amp;
     artwork.xlsx!$J$1&amp; ": """ &amp; INDEX(artwork.xlsx!J:J,QUOTIENT(ROW(A2455)-1,3)+2) &amp;""",  " &amp;
     artwork.xlsx!$L$1&amp; ": """ &amp; SUBSTITUTE(IF(LEFT(INDEX(artwork.xlsx!L:L,QUOTIENT(ROW(A2455)-1,3)+2),4)="http","",artwork.xlsx!$M$1) &amp; INDEX(artwork.xlsx!L:L,QUOTIENT(ROW(A2455)-1,3)+2),artwork.xlsx!$N$1,"") &amp; """,",
 IF(AND(MOD(ROW(A2455)-1,3)=1,INDEX(artwork.xlsx!J:J,QUOTIENT(ROW(A2455)-1,3)+2)&lt;&gt;""),
SUBSTITUTE(    artwork.xlsx!$K$1&amp;": '\\n" &amp;
SUBSTITUTE(SUBSTITUTE(SUBSTITUTE(SUBSTITUTE(SUBSTITUTE(INDEX(artwork.xlsx!K:K,QUOTIENT(ROW(A2455)-1,3)+2),"'","\'"),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IF(MOD(ROW(A2455)-1,3)=2,"","")))</f>
        <v>id: "joust",  frenchName: "Joute",  artwork: "http://wiki.dominionstrategy.com/images/2/2d/JoustArt.jpg",</v>
      </c>
    </row>
    <row r="2461" spans="1:3" ht="30" x14ac:dyDescent="0.25">
      <c r="A2461" t="str">
        <f>IF(AND(MOD(ROW(A2456)-1,3)=0,INDEX(artwork.xlsx!G:G,QUOTIENT(ROW(A2456)-1,3)+2)&lt;&gt;""),"/* "&amp;INDEX(artwork.xlsx!G:G,QUOTIENT(ROW(A2456)-1,3)+2)&amp;" */","  ")&amp;
IF(AND(INDEX(artwork.xlsx!F:F,QUOTIENT(ROW(A2456)-1,3)+2)&lt;&gt;""),"/* "&amp;INDEX(artwork.xlsx!F:F,QUOTIENT(ROW(A2456)-1,3)+2)&amp;" */","  ")&amp;IF(AND(ISERROR(MATCH("},",B2461:B$5003,0)), ISERROR(MATCH("    ];",$A$5:A2460,0))),"];","")</f>
        <v xml:space="preserve">    </v>
      </c>
      <c r="B2461" t="str">
        <f t="shared" si="75"/>
        <v/>
      </c>
      <c r="C2461" s="18" t="str">
        <f>IF(AND(MOD(ROW(A2456)-1,3)=0, INDEX(artwork.xlsx!J:J,QUOTIENT(ROW(A2456)-1,3)+2)&lt;&gt;""),
     artwork.xlsx!$H$1&amp;": """ &amp;SUBSTITUTE(INDEX(artwork.xlsx!H:H,QUOTIENT(ROW(A2456)-1,3)+2)," ","") &amp;""",  " &amp;
     artwork.xlsx!$J$1&amp; ": """ &amp; INDEX(artwork.xlsx!J:J,QUOTIENT(ROW(A2456)-1,3)+2) &amp;""",  " &amp;
     artwork.xlsx!$L$1&amp; ": """ &amp; SUBSTITUTE(IF(LEFT(INDEX(artwork.xlsx!L:L,QUOTIENT(ROW(A2456)-1,3)+2),4)="http","",artwork.xlsx!$M$1) &amp; INDEX(artwork.xlsx!L:L,QUOTIENT(ROW(A2456)-1,3)+2),artwork.xlsx!$N$1,"") &amp; """,",
 IF(AND(MOD(ROW(A2456)-1,3)=1,INDEX(artwork.xlsx!J:J,QUOTIENT(ROW(A2456)-1,3)+2)&lt;&gt;""),
SUBSTITUTE(    artwork.xlsx!$K$1&amp;": '\\n" &amp;
SUBSTITUTE(SUBSTITUTE(SUBSTITUTE(SUBSTITUTE(SUBSTITUTE(INDEX(artwork.xlsx!K:K,QUOTIENT(ROW(A2456)-1,3)+2),"'","\'"),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IF(MOD(ROW(A2456)-1,3)=2,"","")))</f>
        <v>text_html: '\
'</v>
      </c>
    </row>
    <row r="2462" spans="1:3" x14ac:dyDescent="0.25">
      <c r="A2462" t="str">
        <f>IF(AND(MOD(ROW(A2457)-1,3)=0,INDEX(artwork.xlsx!G:G,QUOTIENT(ROW(A2457)-1,3)+2)&lt;&gt;""),"/* "&amp;INDEX(artwork.xlsx!G:G,QUOTIENT(ROW(A2457)-1,3)+2)&amp;" */","  ")&amp;
IF(AND(INDEX(artwork.xlsx!F:F,QUOTIENT(ROW(A2457)-1,3)+2)&lt;&gt;""),"/* "&amp;INDEX(artwork.xlsx!F:F,QUOTIENT(ROW(A2457)-1,3)+2)&amp;" */","  ")&amp;IF(AND(ISERROR(MATCH("},",B2462:B$5003,0)), ISERROR(MATCH("    ];",$A$5:A2458,0))),"];","")</f>
        <v xml:space="preserve">    </v>
      </c>
      <c r="B2462" t="str">
        <f t="shared" si="75"/>
        <v>},</v>
      </c>
      <c r="C2462" s="18" t="str">
        <f>IF(AND(MOD(ROW(A2457)-1,3)=0, INDEX(artwork.xlsx!J:J,QUOTIENT(ROW(A2457)-1,3)+2)&lt;&gt;""),
     artwork.xlsx!$H$1&amp;": """ &amp;SUBSTITUTE(INDEX(artwork.xlsx!H:H,QUOTIENT(ROW(A2457)-1,3)+2)," ","") &amp;""",  " &amp;
     artwork.xlsx!$J$1&amp; ": """ &amp; INDEX(artwork.xlsx!J:J,QUOTIENT(ROW(A2457)-1,3)+2) &amp;""",  " &amp;
     artwork.xlsx!$L$1&amp; ": """ &amp; SUBSTITUTE(IF(LEFT(INDEX(artwork.xlsx!L:L,QUOTIENT(ROW(A2457)-1,3)+2),4)="http","",artwork.xlsx!$M$1) &amp; INDEX(artwork.xlsx!L:L,QUOTIENT(ROW(A2457)-1,3)+2),artwork.xlsx!$N$1,"") &amp; """,",
 IF(AND(MOD(ROW(A2457)-1,3)=1,INDEX(artwork.xlsx!J:J,QUOTIENT(ROW(A2457)-1,3)+2)&lt;&gt;""),
SUBSTITUTE(    artwork.xlsx!$K$1&amp;": '\\n" &amp;
SUBSTITUTE(SUBSTITUTE(SUBSTITUTE(SUBSTITUTE(SUBSTITUTE(INDEX(artwork.xlsx!K:K,QUOTIENT(ROW(A2457)-1,3)+2),"'","\'"),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IF(MOD(ROW(A2457)-1,3)=2,"","")))</f>
        <v/>
      </c>
    </row>
    <row r="2463" spans="1:3" x14ac:dyDescent="0.25">
      <c r="A2463" t="str">
        <f>IF(AND(MOD(ROW(A2458)-1,3)=0,INDEX(artwork.xlsx!G:G,QUOTIENT(ROW(A2458)-1,3)+2)&lt;&gt;""),"/* "&amp;INDEX(artwork.xlsx!G:G,QUOTIENT(ROW(A2458)-1,3)+2)&amp;" */","  ")&amp;
IF(AND(INDEX(artwork.xlsx!F:F,QUOTIENT(ROW(A2458)-1,3)+2)&lt;&gt;""),"/* "&amp;INDEX(artwork.xlsx!F:F,QUOTIENT(ROW(A2458)-1,3)+2)&amp;" */","  ")&amp;IF(AND(ISERROR(MATCH("},",B2463:B$5003,0)), ISERROR(MATCH("    ];",$A$5:A2459,0))),"];","")</f>
        <v xml:space="preserve">    </v>
      </c>
      <c r="B2463" t="str">
        <f t="shared" si="75"/>
        <v>{</v>
      </c>
      <c r="C2463" s="18" t="str">
        <f>IF(AND(MOD(ROW(A2458)-1,3)=0, INDEX(artwork.xlsx!J:J,QUOTIENT(ROW(A2458)-1,3)+2)&lt;&gt;""),
     artwork.xlsx!$H$1&amp;": """ &amp;SUBSTITUTE(INDEX(artwork.xlsx!H:H,QUOTIENT(ROW(A2458)-1,3)+2)," ","") &amp;""",  " &amp;
     artwork.xlsx!$J$1&amp; ": """ &amp; INDEX(artwork.xlsx!J:J,QUOTIENT(ROW(A2458)-1,3)+2) &amp;""",  " &amp;
     artwork.xlsx!$L$1&amp; ": """ &amp; SUBSTITUTE(IF(LEFT(INDEX(artwork.xlsx!L:L,QUOTIENT(ROW(A2458)-1,3)+2),4)="http","",artwork.xlsx!$M$1) &amp; INDEX(artwork.xlsx!L:L,QUOTIENT(ROW(A2458)-1,3)+2),artwork.xlsx!$N$1,"") &amp; """,",
 IF(AND(MOD(ROW(A2458)-1,3)=1,INDEX(artwork.xlsx!J:J,QUOTIENT(ROW(A2458)-1,3)+2)&lt;&gt;""),
SUBSTITUTE(    artwork.xlsx!$K$1&amp;": '\\n" &amp;
SUBSTITUTE(SUBSTITUTE(SUBSTITUTE(SUBSTITUTE(SUBSTITUTE(INDEX(artwork.xlsx!K:K,QUOTIENT(ROW(A2458)-1,3)+2),"'","\'"),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IF(MOD(ROW(A2458)-1,3)=2,"","")))</f>
        <v>id: "coronet",  frenchName: "Couronne de noblesse",  artwork: "http://wiki.dominionstrategy.com/images/d/df/CoronetArt.jpg",</v>
      </c>
    </row>
    <row r="2464" spans="1:3" ht="30" x14ac:dyDescent="0.25">
      <c r="A2464" t="str">
        <f>IF(AND(MOD(ROW(A2459)-1,3)=0,INDEX(artwork.xlsx!G:G,QUOTIENT(ROW(A2459)-1,3)+2)&lt;&gt;""),"/* "&amp;INDEX(artwork.xlsx!G:G,QUOTIENT(ROW(A2459)-1,3)+2)&amp;" */","  ")&amp;
IF(AND(INDEX(artwork.xlsx!F:F,QUOTIENT(ROW(A2459)-1,3)+2)&lt;&gt;""),"/* "&amp;INDEX(artwork.xlsx!F:F,QUOTIENT(ROW(A2459)-1,3)+2)&amp;" */","  ")&amp;IF(AND(ISERROR(MATCH("},",B2464:B$5003,0)), ISERROR(MATCH("    ];",$A$5:A2463,0))),"];","")</f>
        <v xml:space="preserve">    </v>
      </c>
      <c r="B2464" t="str">
        <f t="shared" si="75"/>
        <v/>
      </c>
      <c r="C2464" s="18" t="str">
        <f>IF(AND(MOD(ROW(A2459)-1,3)=0, INDEX(artwork.xlsx!J:J,QUOTIENT(ROW(A2459)-1,3)+2)&lt;&gt;""),
     artwork.xlsx!$H$1&amp;": """ &amp;SUBSTITUTE(INDEX(artwork.xlsx!H:H,QUOTIENT(ROW(A2459)-1,3)+2)," ","") &amp;""",  " &amp;
     artwork.xlsx!$J$1&amp; ": """ &amp; INDEX(artwork.xlsx!J:J,QUOTIENT(ROW(A2459)-1,3)+2) &amp;""",  " &amp;
     artwork.xlsx!$L$1&amp; ": """ &amp; SUBSTITUTE(IF(LEFT(INDEX(artwork.xlsx!L:L,QUOTIENT(ROW(A2459)-1,3)+2),4)="http","",artwork.xlsx!$M$1) &amp; INDEX(artwork.xlsx!L:L,QUOTIENT(ROW(A2459)-1,3)+2),artwork.xlsx!$N$1,"") &amp; """,",
 IF(AND(MOD(ROW(A2459)-1,3)=1,INDEX(artwork.xlsx!J:J,QUOTIENT(ROW(A2459)-1,3)+2)&lt;&gt;""),
SUBSTITUTE(    artwork.xlsx!$K$1&amp;": '\\n" &amp;
SUBSTITUTE(SUBSTITUTE(SUBSTITUTE(SUBSTITUTE(SUBSTITUTE(INDEX(artwork.xlsx!K:K,QUOTIENT(ROW(A2459)-1,3)+2),"'","\'"),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IF(MOD(ROW(A2459)-1,3)=2,"","")))</f>
        <v>text_html: '\
'</v>
      </c>
    </row>
    <row r="2465" spans="1:3" x14ac:dyDescent="0.25">
      <c r="A2465" t="str">
        <f>IF(AND(MOD(ROW(A2460)-1,3)=0,INDEX(artwork.xlsx!G:G,QUOTIENT(ROW(A2460)-1,3)+2)&lt;&gt;""),"/* "&amp;INDEX(artwork.xlsx!G:G,QUOTIENT(ROW(A2460)-1,3)+2)&amp;" */","  ")&amp;
IF(AND(INDEX(artwork.xlsx!F:F,QUOTIENT(ROW(A2460)-1,3)+2)&lt;&gt;""),"/* "&amp;INDEX(artwork.xlsx!F:F,QUOTIENT(ROW(A2460)-1,3)+2)&amp;" */","  ")&amp;IF(AND(ISERROR(MATCH("},",B2465:B$5003,0)), ISERROR(MATCH("    ];",$A$5:A2461,0))),"];","")</f>
        <v xml:space="preserve">    </v>
      </c>
      <c r="B2465" t="str">
        <f t="shared" si="75"/>
        <v>},</v>
      </c>
      <c r="C2465" s="18" t="str">
        <f>IF(AND(MOD(ROW(A2460)-1,3)=0, INDEX(artwork.xlsx!J:J,QUOTIENT(ROW(A2460)-1,3)+2)&lt;&gt;""),
     artwork.xlsx!$H$1&amp;": """ &amp;SUBSTITUTE(INDEX(artwork.xlsx!H:H,QUOTIENT(ROW(A2460)-1,3)+2)," ","") &amp;""",  " &amp;
     artwork.xlsx!$J$1&amp; ": """ &amp; INDEX(artwork.xlsx!J:J,QUOTIENT(ROW(A2460)-1,3)+2) &amp;""",  " &amp;
     artwork.xlsx!$L$1&amp; ": """ &amp; SUBSTITUTE(IF(LEFT(INDEX(artwork.xlsx!L:L,QUOTIENT(ROW(A2460)-1,3)+2),4)="http","",artwork.xlsx!$M$1) &amp; INDEX(artwork.xlsx!L:L,QUOTIENT(ROW(A2460)-1,3)+2),artwork.xlsx!$N$1,"") &amp; """,",
 IF(AND(MOD(ROW(A2460)-1,3)=1,INDEX(artwork.xlsx!J:J,QUOTIENT(ROW(A2460)-1,3)+2)&lt;&gt;""),
SUBSTITUTE(    artwork.xlsx!$K$1&amp;": '\\n" &amp;
SUBSTITUTE(SUBSTITUTE(SUBSTITUTE(SUBSTITUTE(SUBSTITUTE(INDEX(artwork.xlsx!K:K,QUOTIENT(ROW(A2460)-1,3)+2),"'","\'"),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IF(MOD(ROW(A2460)-1,3)=2,"","")))</f>
        <v/>
      </c>
    </row>
    <row r="2466" spans="1:3" x14ac:dyDescent="0.25">
      <c r="A2466" t="str">
        <f>IF(AND(MOD(ROW(A2461)-1,3)=0,INDEX(artwork.xlsx!G:G,QUOTIENT(ROW(A2461)-1,3)+2)&lt;&gt;""),"/* "&amp;INDEX(artwork.xlsx!G:G,QUOTIENT(ROW(A2461)-1,3)+2)&amp;" */","  ")&amp;
IF(AND(INDEX(artwork.xlsx!F:F,QUOTIENT(ROW(A2461)-1,3)+2)&lt;&gt;""),"/* "&amp;INDEX(artwork.xlsx!F:F,QUOTIENT(ROW(A2461)-1,3)+2)&amp;" */","  ")&amp;IF(AND(ISERROR(MATCH("},",B2466:B$5003,0)), ISERROR(MATCH("    ];",$A$5:A2462,0))),"];","")</f>
        <v xml:space="preserve">    </v>
      </c>
      <c r="B2466" t="str">
        <f t="shared" si="75"/>
        <v>{</v>
      </c>
      <c r="C2466" s="18" t="str">
        <f>IF(AND(MOD(ROW(A2461)-1,3)=0, INDEX(artwork.xlsx!J:J,QUOTIENT(ROW(A2461)-1,3)+2)&lt;&gt;""),
     artwork.xlsx!$H$1&amp;": """ &amp;SUBSTITUTE(INDEX(artwork.xlsx!H:H,QUOTIENT(ROW(A2461)-1,3)+2)," ","") &amp;""",  " &amp;
     artwork.xlsx!$J$1&amp; ": """ &amp; INDEX(artwork.xlsx!J:J,QUOTIENT(ROW(A2461)-1,3)+2) &amp;""",  " &amp;
     artwork.xlsx!$L$1&amp; ": """ &amp; SUBSTITUTE(IF(LEFT(INDEX(artwork.xlsx!L:L,QUOTIENT(ROW(A2461)-1,3)+2),4)="http","",artwork.xlsx!$M$1) &amp; INDEX(artwork.xlsx!L:L,QUOTIENT(ROW(A2461)-1,3)+2),artwork.xlsx!$N$1,"") &amp; """,",
 IF(AND(MOD(ROW(A2461)-1,3)=1,INDEX(artwork.xlsx!J:J,QUOTIENT(ROW(A2461)-1,3)+2)&lt;&gt;""),
SUBSTITUTE(    artwork.xlsx!$K$1&amp;": '\\n" &amp;
SUBSTITUTE(SUBSTITUTE(SUBSTITUTE(SUBSTITUTE(SUBSTITUTE(INDEX(artwork.xlsx!K:K,QUOTIENT(ROW(A2461)-1,3)+2),"'","\'"),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IF(MOD(ROW(A2461)-1,3)=2,"","")))</f>
        <v>id: "courser",  frenchName: "Coursier",  artwork: "http://wiki.dominionstrategy.com/images/8/8c/CourserArt.jpg",</v>
      </c>
    </row>
    <row r="2467" spans="1:3" ht="30" x14ac:dyDescent="0.25">
      <c r="A2467" t="str">
        <f>IF(AND(MOD(ROW(A2462)-1,3)=0,INDEX(artwork.xlsx!G:G,QUOTIENT(ROW(A2462)-1,3)+2)&lt;&gt;""),"/* "&amp;INDEX(artwork.xlsx!G:G,QUOTIENT(ROW(A2462)-1,3)+2)&amp;" */","  ")&amp;
IF(AND(INDEX(artwork.xlsx!F:F,QUOTIENT(ROW(A2462)-1,3)+2)&lt;&gt;""),"/* "&amp;INDEX(artwork.xlsx!F:F,QUOTIENT(ROW(A2462)-1,3)+2)&amp;" */","  ")&amp;IF(AND(ISERROR(MATCH("},",B2467:B$5003,0)), ISERROR(MATCH("    ];",$A$5:A2466,0))),"];","")</f>
        <v xml:space="preserve">    </v>
      </c>
      <c r="B2467" t="str">
        <f t="shared" si="75"/>
        <v/>
      </c>
      <c r="C2467" s="18" t="str">
        <f>IF(AND(MOD(ROW(A2462)-1,3)=0, INDEX(artwork.xlsx!J:J,QUOTIENT(ROW(A2462)-1,3)+2)&lt;&gt;""),
     artwork.xlsx!$H$1&amp;": """ &amp;SUBSTITUTE(INDEX(artwork.xlsx!H:H,QUOTIENT(ROW(A2462)-1,3)+2)," ","") &amp;""",  " &amp;
     artwork.xlsx!$J$1&amp; ": """ &amp; INDEX(artwork.xlsx!J:J,QUOTIENT(ROW(A2462)-1,3)+2) &amp;""",  " &amp;
     artwork.xlsx!$L$1&amp; ": """ &amp; SUBSTITUTE(IF(LEFT(INDEX(artwork.xlsx!L:L,QUOTIENT(ROW(A2462)-1,3)+2),4)="http","",artwork.xlsx!$M$1) &amp; INDEX(artwork.xlsx!L:L,QUOTIENT(ROW(A2462)-1,3)+2),artwork.xlsx!$N$1,"") &amp; """,",
 IF(AND(MOD(ROW(A2462)-1,3)=1,INDEX(artwork.xlsx!J:J,QUOTIENT(ROW(A2462)-1,3)+2)&lt;&gt;""),
SUBSTITUTE(    artwork.xlsx!$K$1&amp;": '\\n" &amp;
SUBSTITUTE(SUBSTITUTE(SUBSTITUTE(SUBSTITUTE(SUBSTITUTE(INDEX(artwork.xlsx!K:K,QUOTIENT(ROW(A2462)-1,3)+2),"'","\'"),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IF(MOD(ROW(A2462)-1,3)=2,"","")))</f>
        <v>text_html: '\
'</v>
      </c>
    </row>
    <row r="2468" spans="1:3" x14ac:dyDescent="0.25">
      <c r="A2468" t="str">
        <f>IF(AND(MOD(ROW(A2463)-1,3)=0,INDEX(artwork.xlsx!G:G,QUOTIENT(ROW(A2463)-1,3)+2)&lt;&gt;""),"/* "&amp;INDEX(artwork.xlsx!G:G,QUOTIENT(ROW(A2463)-1,3)+2)&amp;" */","  ")&amp;
IF(AND(INDEX(artwork.xlsx!F:F,QUOTIENT(ROW(A2463)-1,3)+2)&lt;&gt;""),"/* "&amp;INDEX(artwork.xlsx!F:F,QUOTIENT(ROW(A2463)-1,3)+2)&amp;" */","  ")&amp;IF(AND(ISERROR(MATCH("},",B2468:B$5003,0)), ISERROR(MATCH("    ];",$A$5:A2464,0))),"];","")</f>
        <v xml:space="preserve">    </v>
      </c>
      <c r="B2468" t="str">
        <f t="shared" si="75"/>
        <v>},</v>
      </c>
      <c r="C2468" s="18" t="str">
        <f>IF(AND(MOD(ROW(A2463)-1,3)=0, INDEX(artwork.xlsx!J:J,QUOTIENT(ROW(A2463)-1,3)+2)&lt;&gt;""),
     artwork.xlsx!$H$1&amp;": """ &amp;SUBSTITUTE(INDEX(artwork.xlsx!H:H,QUOTIENT(ROW(A2463)-1,3)+2)," ","") &amp;""",  " &amp;
     artwork.xlsx!$J$1&amp; ": """ &amp; INDEX(artwork.xlsx!J:J,QUOTIENT(ROW(A2463)-1,3)+2) &amp;""",  " &amp;
     artwork.xlsx!$L$1&amp; ": """ &amp; SUBSTITUTE(IF(LEFT(INDEX(artwork.xlsx!L:L,QUOTIENT(ROW(A2463)-1,3)+2),4)="http","",artwork.xlsx!$M$1) &amp; INDEX(artwork.xlsx!L:L,QUOTIENT(ROW(A2463)-1,3)+2),artwork.xlsx!$N$1,"") &amp; """,",
 IF(AND(MOD(ROW(A2463)-1,3)=1,INDEX(artwork.xlsx!J:J,QUOTIENT(ROW(A2463)-1,3)+2)&lt;&gt;""),
SUBSTITUTE(    artwork.xlsx!$K$1&amp;": '\\n" &amp;
SUBSTITUTE(SUBSTITUTE(SUBSTITUTE(SUBSTITUTE(SUBSTITUTE(INDEX(artwork.xlsx!K:K,QUOTIENT(ROW(A2463)-1,3)+2),"'","\'"),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IF(MOD(ROW(A2463)-1,3)=2,"","")))</f>
        <v/>
      </c>
    </row>
    <row r="2469" spans="1:3" x14ac:dyDescent="0.25">
      <c r="A2469" t="str">
        <f>IF(AND(MOD(ROW(A2464)-1,3)=0,INDEX(artwork.xlsx!G:G,QUOTIENT(ROW(A2464)-1,3)+2)&lt;&gt;""),"/* "&amp;INDEX(artwork.xlsx!G:G,QUOTIENT(ROW(A2464)-1,3)+2)&amp;" */","  ")&amp;
IF(AND(INDEX(artwork.xlsx!F:F,QUOTIENT(ROW(A2464)-1,3)+2)&lt;&gt;""),"/* "&amp;INDEX(artwork.xlsx!F:F,QUOTIENT(ROW(A2464)-1,3)+2)&amp;" */","  ")&amp;IF(AND(ISERROR(MATCH("},",B2469:B$5003,0)), ISERROR(MATCH("    ];",$A$5:A2465,0))),"];","")</f>
        <v xml:space="preserve">    </v>
      </c>
      <c r="B2469" t="str">
        <f t="shared" si="75"/>
        <v>{</v>
      </c>
      <c r="C2469" s="18" t="str">
        <f>IF(AND(MOD(ROW(A2464)-1,3)=0, INDEX(artwork.xlsx!J:J,QUOTIENT(ROW(A2464)-1,3)+2)&lt;&gt;""),
     artwork.xlsx!$H$1&amp;": """ &amp;SUBSTITUTE(INDEX(artwork.xlsx!H:H,QUOTIENT(ROW(A2464)-1,3)+2)," ","") &amp;""",  " &amp;
     artwork.xlsx!$J$1&amp; ": """ &amp; INDEX(artwork.xlsx!J:J,QUOTIENT(ROW(A2464)-1,3)+2) &amp;""",  " &amp;
     artwork.xlsx!$L$1&amp; ": """ &amp; SUBSTITUTE(IF(LEFT(INDEX(artwork.xlsx!L:L,QUOTIENT(ROW(A2464)-1,3)+2),4)="http","",artwork.xlsx!$M$1) &amp; INDEX(artwork.xlsx!L:L,QUOTIENT(ROW(A2464)-1,3)+2),artwork.xlsx!$N$1,"") &amp; """,",
 IF(AND(MOD(ROW(A2464)-1,3)=1,INDEX(artwork.xlsx!J:J,QUOTIENT(ROW(A2464)-1,3)+2)&lt;&gt;""),
SUBSTITUTE(    artwork.xlsx!$K$1&amp;": '\\n" &amp;
SUBSTITUTE(SUBSTITUTE(SUBSTITUTE(SUBSTITUTE(SUBSTITUTE(INDEX(artwork.xlsx!K:K,QUOTIENT(ROW(A2464)-1,3)+2),"'","\'"),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IF(MOD(ROW(A2464)-1,3)=2,"","")))</f>
        <v>id: "demesne",  frenchName: "Propriété",  artwork: "http://wiki.dominionstrategy.com/images/4/47/DemesneArt.jpg",</v>
      </c>
    </row>
    <row r="2470" spans="1:3" ht="30" x14ac:dyDescent="0.25">
      <c r="A2470" t="str">
        <f>IF(AND(MOD(ROW(A2465)-1,3)=0,INDEX(artwork.xlsx!G:G,QUOTIENT(ROW(A2465)-1,3)+2)&lt;&gt;""),"/* "&amp;INDEX(artwork.xlsx!G:G,QUOTIENT(ROW(A2465)-1,3)+2)&amp;" */","  ")&amp;
IF(AND(INDEX(artwork.xlsx!F:F,QUOTIENT(ROW(A2465)-1,3)+2)&lt;&gt;""),"/* "&amp;INDEX(artwork.xlsx!F:F,QUOTIENT(ROW(A2465)-1,3)+2)&amp;" */","  ")&amp;IF(AND(ISERROR(MATCH("},",B2470:B$5003,0)), ISERROR(MATCH("    ];",$A$5:A2469,0))),"];","")</f>
        <v xml:space="preserve">    </v>
      </c>
      <c r="B2470" t="str">
        <f t="shared" si="75"/>
        <v/>
      </c>
      <c r="C2470" s="18" t="str">
        <f>IF(AND(MOD(ROW(A2465)-1,3)=0, INDEX(artwork.xlsx!J:J,QUOTIENT(ROW(A2465)-1,3)+2)&lt;&gt;""),
     artwork.xlsx!$H$1&amp;": """ &amp;SUBSTITUTE(INDEX(artwork.xlsx!H:H,QUOTIENT(ROW(A2465)-1,3)+2)," ","") &amp;""",  " &amp;
     artwork.xlsx!$J$1&amp; ": """ &amp; INDEX(artwork.xlsx!J:J,QUOTIENT(ROW(A2465)-1,3)+2) &amp;""",  " &amp;
     artwork.xlsx!$L$1&amp; ": """ &amp; SUBSTITUTE(IF(LEFT(INDEX(artwork.xlsx!L:L,QUOTIENT(ROW(A2465)-1,3)+2),4)="http","",artwork.xlsx!$M$1) &amp; INDEX(artwork.xlsx!L:L,QUOTIENT(ROW(A2465)-1,3)+2),artwork.xlsx!$N$1,"") &amp; """,",
 IF(AND(MOD(ROW(A2465)-1,3)=1,INDEX(artwork.xlsx!J:J,QUOTIENT(ROW(A2465)-1,3)+2)&lt;&gt;""),
SUBSTITUTE(    artwork.xlsx!$K$1&amp;": '\\n" &amp;
SUBSTITUTE(SUBSTITUTE(SUBSTITUTE(SUBSTITUTE(SUBSTITUTE(INDEX(artwork.xlsx!K:K,QUOTIENT(ROW(A2465)-1,3)+2),"'","\'"),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IF(MOD(ROW(A2465)-1,3)=2,"","")))</f>
        <v>text_html: '\
'</v>
      </c>
    </row>
    <row r="2471" spans="1:3" x14ac:dyDescent="0.25">
      <c r="A2471" t="str">
        <f>IF(AND(MOD(ROW(A2466)-1,3)=0,INDEX(artwork.xlsx!G:G,QUOTIENT(ROW(A2466)-1,3)+2)&lt;&gt;""),"/* "&amp;INDEX(artwork.xlsx!G:G,QUOTIENT(ROW(A2466)-1,3)+2)&amp;" */","  ")&amp;
IF(AND(INDEX(artwork.xlsx!F:F,QUOTIENT(ROW(A2466)-1,3)+2)&lt;&gt;""),"/* "&amp;INDEX(artwork.xlsx!F:F,QUOTIENT(ROW(A2466)-1,3)+2)&amp;" */","  ")&amp;IF(AND(ISERROR(MATCH("},",B2471:B$5003,0)), ISERROR(MATCH("    ];",$A$5:A2467,0))),"];","")</f>
        <v xml:space="preserve">    </v>
      </c>
      <c r="B2471" t="str">
        <f t="shared" si="75"/>
        <v>},</v>
      </c>
      <c r="C2471" s="18" t="str">
        <f>IF(AND(MOD(ROW(A2466)-1,3)=0, INDEX(artwork.xlsx!J:J,QUOTIENT(ROW(A2466)-1,3)+2)&lt;&gt;""),
     artwork.xlsx!$H$1&amp;": """ &amp;SUBSTITUTE(INDEX(artwork.xlsx!H:H,QUOTIENT(ROW(A2466)-1,3)+2)," ","") &amp;""",  " &amp;
     artwork.xlsx!$J$1&amp; ": """ &amp; INDEX(artwork.xlsx!J:J,QUOTIENT(ROW(A2466)-1,3)+2) &amp;""",  " &amp;
     artwork.xlsx!$L$1&amp; ": """ &amp; SUBSTITUTE(IF(LEFT(INDEX(artwork.xlsx!L:L,QUOTIENT(ROW(A2466)-1,3)+2),4)="http","",artwork.xlsx!$M$1) &amp; INDEX(artwork.xlsx!L:L,QUOTIENT(ROW(A2466)-1,3)+2),artwork.xlsx!$N$1,"") &amp; """,",
 IF(AND(MOD(ROW(A2466)-1,3)=1,INDEX(artwork.xlsx!J:J,QUOTIENT(ROW(A2466)-1,3)+2)&lt;&gt;""),
SUBSTITUTE(    artwork.xlsx!$K$1&amp;": '\\n" &amp;
SUBSTITUTE(SUBSTITUTE(SUBSTITUTE(SUBSTITUTE(SUBSTITUTE(INDEX(artwork.xlsx!K:K,QUOTIENT(ROW(A2466)-1,3)+2),"'","\'"),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IF(MOD(ROW(A2466)-1,3)=2,"","")))</f>
        <v/>
      </c>
    </row>
    <row r="2472" spans="1:3" x14ac:dyDescent="0.25">
      <c r="A2472" t="str">
        <f>IF(AND(MOD(ROW(A2467)-1,3)=0,INDEX(artwork.xlsx!G:G,QUOTIENT(ROW(A2467)-1,3)+2)&lt;&gt;""),"/* "&amp;INDEX(artwork.xlsx!G:G,QUOTIENT(ROW(A2467)-1,3)+2)&amp;" */","  ")&amp;
IF(AND(INDEX(artwork.xlsx!F:F,QUOTIENT(ROW(A2467)-1,3)+2)&lt;&gt;""),"/* "&amp;INDEX(artwork.xlsx!F:F,QUOTIENT(ROW(A2467)-1,3)+2)&amp;" */","  ")&amp;IF(AND(ISERROR(MATCH("},",B2472:B$5003,0)), ISERROR(MATCH("    ];",$A$5:A2468,0))),"];","")</f>
        <v xml:space="preserve">    </v>
      </c>
      <c r="B2472" t="str">
        <f t="shared" si="75"/>
        <v>{</v>
      </c>
      <c r="C2472" s="18" t="str">
        <f>IF(AND(MOD(ROW(A2467)-1,3)=0, INDEX(artwork.xlsx!J:J,QUOTIENT(ROW(A2467)-1,3)+2)&lt;&gt;""),
     artwork.xlsx!$H$1&amp;": """ &amp;SUBSTITUTE(INDEX(artwork.xlsx!H:H,QUOTIENT(ROW(A2467)-1,3)+2)," ","") &amp;""",  " &amp;
     artwork.xlsx!$J$1&amp; ": """ &amp; INDEX(artwork.xlsx!J:J,QUOTIENT(ROW(A2467)-1,3)+2) &amp;""",  " &amp;
     artwork.xlsx!$L$1&amp; ": """ &amp; SUBSTITUTE(IF(LEFT(INDEX(artwork.xlsx!L:L,QUOTIENT(ROW(A2467)-1,3)+2),4)="http","",artwork.xlsx!$M$1) &amp; INDEX(artwork.xlsx!L:L,QUOTIENT(ROW(A2467)-1,3)+2),artwork.xlsx!$N$1,"") &amp; """,",
 IF(AND(MOD(ROW(A2467)-1,3)=1,INDEX(artwork.xlsx!J:J,QUOTIENT(ROW(A2467)-1,3)+2)&lt;&gt;""),
SUBSTITUTE(    artwork.xlsx!$K$1&amp;": '\\n" &amp;
SUBSTITUTE(SUBSTITUTE(SUBSTITUTE(SUBSTITUTE(SUBSTITUTE(INDEX(artwork.xlsx!K:K,QUOTIENT(ROW(A2467)-1,3)+2),"'","\'"),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IF(MOD(ROW(A2467)-1,3)=2,"","")))</f>
        <v>id: "housecarl",  frenchName: "Housecarl",  artwork: "http://wiki.dominionstrategy.com/images/b/be/HousecarlArt.jpg",</v>
      </c>
    </row>
    <row r="2473" spans="1:3" ht="30" x14ac:dyDescent="0.25">
      <c r="A2473" t="str">
        <f>IF(AND(MOD(ROW(A2468)-1,3)=0,INDEX(artwork.xlsx!G:G,QUOTIENT(ROW(A2468)-1,3)+2)&lt;&gt;""),"/* "&amp;INDEX(artwork.xlsx!G:G,QUOTIENT(ROW(A2468)-1,3)+2)&amp;" */","  ")&amp;
IF(AND(INDEX(artwork.xlsx!F:F,QUOTIENT(ROW(A2468)-1,3)+2)&lt;&gt;""),"/* "&amp;INDEX(artwork.xlsx!F:F,QUOTIENT(ROW(A2468)-1,3)+2)&amp;" */","  ")&amp;IF(AND(ISERROR(MATCH("},",B2473:B$5003,0)), ISERROR(MATCH("    ];",$A$5:A2472,0))),"];","")</f>
        <v xml:space="preserve">    </v>
      </c>
      <c r="B2473" t="str">
        <f t="shared" si="75"/>
        <v/>
      </c>
      <c r="C2473" s="18" t="str">
        <f>IF(AND(MOD(ROW(A2468)-1,3)=0, INDEX(artwork.xlsx!J:J,QUOTIENT(ROW(A2468)-1,3)+2)&lt;&gt;""),
     artwork.xlsx!$H$1&amp;": """ &amp;SUBSTITUTE(INDEX(artwork.xlsx!H:H,QUOTIENT(ROW(A2468)-1,3)+2)," ","") &amp;""",  " &amp;
     artwork.xlsx!$J$1&amp; ": """ &amp; INDEX(artwork.xlsx!J:J,QUOTIENT(ROW(A2468)-1,3)+2) &amp;""",  " &amp;
     artwork.xlsx!$L$1&amp; ": """ &amp; SUBSTITUTE(IF(LEFT(INDEX(artwork.xlsx!L:L,QUOTIENT(ROW(A2468)-1,3)+2),4)="http","",artwork.xlsx!$M$1) &amp; INDEX(artwork.xlsx!L:L,QUOTIENT(ROW(A2468)-1,3)+2),artwork.xlsx!$N$1,"") &amp; """,",
 IF(AND(MOD(ROW(A2468)-1,3)=1,INDEX(artwork.xlsx!J:J,QUOTIENT(ROW(A2468)-1,3)+2)&lt;&gt;""),
SUBSTITUTE(    artwork.xlsx!$K$1&amp;": '\\n" &amp;
SUBSTITUTE(SUBSTITUTE(SUBSTITUTE(SUBSTITUTE(SUBSTITUTE(INDEX(artwork.xlsx!K:K,QUOTIENT(ROW(A2468)-1,3)+2),"'","\'"),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IF(MOD(ROW(A2468)-1,3)=2,"","")))</f>
        <v>text_html: '\
'</v>
      </c>
    </row>
    <row r="2474" spans="1:3" x14ac:dyDescent="0.25">
      <c r="A2474" t="str">
        <f>IF(AND(MOD(ROW(A2469)-1,3)=0,INDEX(artwork.xlsx!G:G,QUOTIENT(ROW(A2469)-1,3)+2)&lt;&gt;""),"/* "&amp;INDEX(artwork.xlsx!G:G,QUOTIENT(ROW(A2469)-1,3)+2)&amp;" */","  ")&amp;
IF(AND(INDEX(artwork.xlsx!F:F,QUOTIENT(ROW(A2469)-1,3)+2)&lt;&gt;""),"/* "&amp;INDEX(artwork.xlsx!F:F,QUOTIENT(ROW(A2469)-1,3)+2)&amp;" */","  ")&amp;IF(AND(ISERROR(MATCH("},",B2474:B$5003,0)), ISERROR(MATCH("    ];",$A$5:A2470,0))),"];","")</f>
        <v xml:space="preserve">    </v>
      </c>
      <c r="B2474" t="str">
        <f t="shared" si="75"/>
        <v>},</v>
      </c>
      <c r="C2474" s="18" t="str">
        <f>IF(AND(MOD(ROW(A2469)-1,3)=0, INDEX(artwork.xlsx!J:J,QUOTIENT(ROW(A2469)-1,3)+2)&lt;&gt;""),
     artwork.xlsx!$H$1&amp;": """ &amp;SUBSTITUTE(INDEX(artwork.xlsx!H:H,QUOTIENT(ROW(A2469)-1,3)+2)," ","") &amp;""",  " &amp;
     artwork.xlsx!$J$1&amp; ": """ &amp; INDEX(artwork.xlsx!J:J,QUOTIENT(ROW(A2469)-1,3)+2) &amp;""",  " &amp;
     artwork.xlsx!$L$1&amp; ": """ &amp; SUBSTITUTE(IF(LEFT(INDEX(artwork.xlsx!L:L,QUOTIENT(ROW(A2469)-1,3)+2),4)="http","",artwork.xlsx!$M$1) &amp; INDEX(artwork.xlsx!L:L,QUOTIENT(ROW(A2469)-1,3)+2),artwork.xlsx!$N$1,"") &amp; """,",
 IF(AND(MOD(ROW(A2469)-1,3)=1,INDEX(artwork.xlsx!J:J,QUOTIENT(ROW(A2469)-1,3)+2)&lt;&gt;""),
SUBSTITUTE(    artwork.xlsx!$K$1&amp;": '\\n" &amp;
SUBSTITUTE(SUBSTITUTE(SUBSTITUTE(SUBSTITUTE(SUBSTITUTE(INDEX(artwork.xlsx!K:K,QUOTIENT(ROW(A2469)-1,3)+2),"'","\'"),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IF(MOD(ROW(A2469)-1,3)=2,"","")))</f>
        <v/>
      </c>
    </row>
    <row r="2475" spans="1:3" x14ac:dyDescent="0.25">
      <c r="A2475" t="str">
        <f>IF(AND(MOD(ROW(A2470)-1,3)=0,INDEX(artwork.xlsx!G:G,QUOTIENT(ROW(A2470)-1,3)+2)&lt;&gt;""),"/* "&amp;INDEX(artwork.xlsx!G:G,QUOTIENT(ROW(A2470)-1,3)+2)&amp;" */","  ")&amp;
IF(AND(INDEX(artwork.xlsx!F:F,QUOTIENT(ROW(A2470)-1,3)+2)&lt;&gt;""),"/* "&amp;INDEX(artwork.xlsx!F:F,QUOTIENT(ROW(A2470)-1,3)+2)&amp;" */","  ")&amp;IF(AND(ISERROR(MATCH("},",B2475:B$5003,0)), ISERROR(MATCH("    ];",$A$5:A2471,0))),"];","")</f>
        <v xml:space="preserve">    </v>
      </c>
      <c r="B2475" t="str">
        <f t="shared" si="75"/>
        <v>{</v>
      </c>
      <c r="C2475" s="18" t="str">
        <f>IF(AND(MOD(ROW(A2470)-1,3)=0, INDEX(artwork.xlsx!J:J,QUOTIENT(ROW(A2470)-1,3)+2)&lt;&gt;""),
     artwork.xlsx!$H$1&amp;": """ &amp;SUBSTITUTE(INDEX(artwork.xlsx!H:H,QUOTIENT(ROW(A2470)-1,3)+2)," ","") &amp;""",  " &amp;
     artwork.xlsx!$J$1&amp; ": """ &amp; INDEX(artwork.xlsx!J:J,QUOTIENT(ROW(A2470)-1,3)+2) &amp;""",  " &amp;
     artwork.xlsx!$L$1&amp; ": """ &amp; SUBSTITUTE(IF(LEFT(INDEX(artwork.xlsx!L:L,QUOTIENT(ROW(A2470)-1,3)+2),4)="http","",artwork.xlsx!$M$1) &amp; INDEX(artwork.xlsx!L:L,QUOTIENT(ROW(A2470)-1,3)+2),artwork.xlsx!$N$1,"") &amp; """,",
 IF(AND(MOD(ROW(A2470)-1,3)=1,INDEX(artwork.xlsx!J:J,QUOTIENT(ROW(A2470)-1,3)+2)&lt;&gt;""),
SUBSTITUTE(    artwork.xlsx!$K$1&amp;": '\\n" &amp;
SUBSTITUTE(SUBSTITUTE(SUBSTITUTE(SUBSTITUTE(SUBSTITUTE(INDEX(artwork.xlsx!K:K,QUOTIENT(ROW(A2470)-1,3)+2),"'","\'"),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IF(MOD(ROW(A2470)-1,3)=2,"","")))</f>
        <v>id: "hugeturnip",  frenchName: "Navet géant",  artwork: "http://wiki.dominionstrategy.com/images/8/83/Huge_TurnipArt.jpg",</v>
      </c>
    </row>
    <row r="2476" spans="1:3" ht="30" x14ac:dyDescent="0.25">
      <c r="A2476" t="str">
        <f>IF(AND(MOD(ROW(A2471)-1,3)=0,INDEX(artwork.xlsx!G:G,QUOTIENT(ROW(A2471)-1,3)+2)&lt;&gt;""),"/* "&amp;INDEX(artwork.xlsx!G:G,QUOTIENT(ROW(A2471)-1,3)+2)&amp;" */","  ")&amp;
IF(AND(INDEX(artwork.xlsx!F:F,QUOTIENT(ROW(A2471)-1,3)+2)&lt;&gt;""),"/* "&amp;INDEX(artwork.xlsx!F:F,QUOTIENT(ROW(A2471)-1,3)+2)&amp;" */","  ")&amp;IF(AND(ISERROR(MATCH("},",B2476:B$5003,0)), ISERROR(MATCH("    ];",$A$5:A2475,0))),"];","")</f>
        <v xml:space="preserve">    </v>
      </c>
      <c r="B2476" t="str">
        <f t="shared" si="75"/>
        <v/>
      </c>
      <c r="C2476" s="18" t="str">
        <f>IF(AND(MOD(ROW(A2471)-1,3)=0, INDEX(artwork.xlsx!J:J,QUOTIENT(ROW(A2471)-1,3)+2)&lt;&gt;""),
     artwork.xlsx!$H$1&amp;": """ &amp;SUBSTITUTE(INDEX(artwork.xlsx!H:H,QUOTIENT(ROW(A2471)-1,3)+2)," ","") &amp;""",  " &amp;
     artwork.xlsx!$J$1&amp; ": """ &amp; INDEX(artwork.xlsx!J:J,QUOTIENT(ROW(A2471)-1,3)+2) &amp;""",  " &amp;
     artwork.xlsx!$L$1&amp; ": """ &amp; SUBSTITUTE(IF(LEFT(INDEX(artwork.xlsx!L:L,QUOTIENT(ROW(A2471)-1,3)+2),4)="http","",artwork.xlsx!$M$1) &amp; INDEX(artwork.xlsx!L:L,QUOTIENT(ROW(A2471)-1,3)+2),artwork.xlsx!$N$1,"") &amp; """,",
 IF(AND(MOD(ROW(A2471)-1,3)=1,INDEX(artwork.xlsx!J:J,QUOTIENT(ROW(A2471)-1,3)+2)&lt;&gt;""),
SUBSTITUTE(    artwork.xlsx!$K$1&amp;": '\\n" &amp;
SUBSTITUTE(SUBSTITUTE(SUBSTITUTE(SUBSTITUTE(SUBSTITUTE(INDEX(artwork.xlsx!K:K,QUOTIENT(ROW(A2471)-1,3)+2),"'","\'"),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IF(MOD(ROW(A2471)-1,3)=2,"","")))</f>
        <v>text_html: '\
'</v>
      </c>
    </row>
    <row r="2477" spans="1:3" x14ac:dyDescent="0.25">
      <c r="A2477" t="str">
        <f>IF(AND(MOD(ROW(A2472)-1,3)=0,INDEX(artwork.xlsx!G:G,QUOTIENT(ROW(A2472)-1,3)+2)&lt;&gt;""),"/* "&amp;INDEX(artwork.xlsx!G:G,QUOTIENT(ROW(A2472)-1,3)+2)&amp;" */","  ")&amp;
IF(AND(INDEX(artwork.xlsx!F:F,QUOTIENT(ROW(A2472)-1,3)+2)&lt;&gt;""),"/* "&amp;INDEX(artwork.xlsx!F:F,QUOTIENT(ROW(A2472)-1,3)+2)&amp;" */","  ")&amp;IF(AND(ISERROR(MATCH("},",B2477:B$5003,0)), ISERROR(MATCH("    ];",$A$5:A2473,0))),"];","")</f>
        <v xml:space="preserve">    </v>
      </c>
      <c r="B2477" t="str">
        <f t="shared" si="75"/>
        <v>},</v>
      </c>
      <c r="C2477" s="18" t="str">
        <f>IF(AND(MOD(ROW(A2472)-1,3)=0, INDEX(artwork.xlsx!J:J,QUOTIENT(ROW(A2472)-1,3)+2)&lt;&gt;""),
     artwork.xlsx!$H$1&amp;": """ &amp;SUBSTITUTE(INDEX(artwork.xlsx!H:H,QUOTIENT(ROW(A2472)-1,3)+2)," ","") &amp;""",  " &amp;
     artwork.xlsx!$J$1&amp; ": """ &amp; INDEX(artwork.xlsx!J:J,QUOTIENT(ROW(A2472)-1,3)+2) &amp;""",  " &amp;
     artwork.xlsx!$L$1&amp; ": """ &amp; SUBSTITUTE(IF(LEFT(INDEX(artwork.xlsx!L:L,QUOTIENT(ROW(A2472)-1,3)+2),4)="http","",artwork.xlsx!$M$1) &amp; INDEX(artwork.xlsx!L:L,QUOTIENT(ROW(A2472)-1,3)+2),artwork.xlsx!$N$1,"") &amp; """,",
 IF(AND(MOD(ROW(A2472)-1,3)=1,INDEX(artwork.xlsx!J:J,QUOTIENT(ROW(A2472)-1,3)+2)&lt;&gt;""),
SUBSTITUTE(    artwork.xlsx!$K$1&amp;": '\\n" &amp;
SUBSTITUTE(SUBSTITUTE(SUBSTITUTE(SUBSTITUTE(SUBSTITUTE(INDEX(artwork.xlsx!K:K,QUOTIENT(ROW(A2472)-1,3)+2),"'","\'"),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IF(MOD(ROW(A2472)-1,3)=2,"","")))</f>
        <v/>
      </c>
    </row>
    <row r="2478" spans="1:3" x14ac:dyDescent="0.25">
      <c r="A2478" t="str">
        <f>IF(AND(MOD(ROW(A2473)-1,3)=0,INDEX(artwork.xlsx!G:G,QUOTIENT(ROW(A2473)-1,3)+2)&lt;&gt;""),"/* "&amp;INDEX(artwork.xlsx!G:G,QUOTIENT(ROW(A2473)-1,3)+2)&amp;" */","  ")&amp;
IF(AND(INDEX(artwork.xlsx!F:F,QUOTIENT(ROW(A2473)-1,3)+2)&lt;&gt;""),"/* "&amp;INDEX(artwork.xlsx!F:F,QUOTIENT(ROW(A2473)-1,3)+2)&amp;" */","  ")&amp;IF(AND(ISERROR(MATCH("},",B2478:B$5003,0)), ISERROR(MATCH("    ];",$A$5:A2474,0))),"];","")</f>
        <v xml:space="preserve">    </v>
      </c>
      <c r="B2478" t="str">
        <f t="shared" si="75"/>
        <v>{</v>
      </c>
      <c r="C2478" s="18" t="str">
        <f>IF(AND(MOD(ROW(A2473)-1,3)=0, INDEX(artwork.xlsx!J:J,QUOTIENT(ROW(A2473)-1,3)+2)&lt;&gt;""),
     artwork.xlsx!$H$1&amp;": """ &amp;SUBSTITUTE(INDEX(artwork.xlsx!H:H,QUOTIENT(ROW(A2473)-1,3)+2)," ","") &amp;""",  " &amp;
     artwork.xlsx!$J$1&amp; ": """ &amp; INDEX(artwork.xlsx!J:J,QUOTIENT(ROW(A2473)-1,3)+2) &amp;""",  " &amp;
     artwork.xlsx!$L$1&amp; ": """ &amp; SUBSTITUTE(IF(LEFT(INDEX(artwork.xlsx!L:L,QUOTIENT(ROW(A2473)-1,3)+2),4)="http","",artwork.xlsx!$M$1) &amp; INDEX(artwork.xlsx!L:L,QUOTIENT(ROW(A2473)-1,3)+2),artwork.xlsx!$N$1,"") &amp; """,",
 IF(AND(MOD(ROW(A2473)-1,3)=1,INDEX(artwork.xlsx!J:J,QUOTIENT(ROW(A2473)-1,3)+2)&lt;&gt;""),
SUBSTITUTE(    artwork.xlsx!$K$1&amp;": '\\n" &amp;
SUBSTITUTE(SUBSTITUTE(SUBSTITUTE(SUBSTITUTE(SUBSTITUTE(INDEX(artwork.xlsx!K:K,QUOTIENT(ROW(A2473)-1,3)+2),"'","\'"),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IF(MOD(ROW(A2473)-1,3)=2,"","")))</f>
        <v>id: "renown",  frenchName: "Renommée",  artwork: "http://wiki.dominionstrategy.com/images/d/df/RenownArt.jpg",</v>
      </c>
    </row>
    <row r="2479" spans="1:3" ht="30" x14ac:dyDescent="0.25">
      <c r="A2479" t="str">
        <f>IF(AND(MOD(ROW(A2474)-1,3)=0,INDEX(artwork.xlsx!G:G,QUOTIENT(ROW(A2474)-1,3)+2)&lt;&gt;""),"/* "&amp;INDEX(artwork.xlsx!G:G,QUOTIENT(ROW(A2474)-1,3)+2)&amp;" */","  ")&amp;
IF(AND(INDEX(artwork.xlsx!F:F,QUOTIENT(ROW(A2474)-1,3)+2)&lt;&gt;""),"/* "&amp;INDEX(artwork.xlsx!F:F,QUOTIENT(ROW(A2474)-1,3)+2)&amp;" */","  ")&amp;IF(AND(ISERROR(MATCH("},",B2479:B$5003,0)), ISERROR(MATCH("    ];",$A$5:A2478,0))),"];","")</f>
        <v xml:space="preserve">    </v>
      </c>
      <c r="B2479" t="str">
        <f t="shared" si="75"/>
        <v/>
      </c>
      <c r="C2479" s="18" t="str">
        <f>IF(AND(MOD(ROW(A2474)-1,3)=0, INDEX(artwork.xlsx!J:J,QUOTIENT(ROW(A2474)-1,3)+2)&lt;&gt;""),
     artwork.xlsx!$H$1&amp;": """ &amp;SUBSTITUTE(INDEX(artwork.xlsx!H:H,QUOTIENT(ROW(A2474)-1,3)+2)," ","") &amp;""",  " &amp;
     artwork.xlsx!$J$1&amp; ": """ &amp; INDEX(artwork.xlsx!J:J,QUOTIENT(ROW(A2474)-1,3)+2) &amp;""",  " &amp;
     artwork.xlsx!$L$1&amp; ": """ &amp; SUBSTITUTE(IF(LEFT(INDEX(artwork.xlsx!L:L,QUOTIENT(ROW(A2474)-1,3)+2),4)="http","",artwork.xlsx!$M$1) &amp; INDEX(artwork.xlsx!L:L,QUOTIENT(ROW(A2474)-1,3)+2),artwork.xlsx!$N$1,"") &amp; """,",
 IF(AND(MOD(ROW(A2474)-1,3)=1,INDEX(artwork.xlsx!J:J,QUOTIENT(ROW(A2474)-1,3)+2)&lt;&gt;""),
SUBSTITUTE(    artwork.xlsx!$K$1&amp;": '\\n" &amp;
SUBSTITUTE(SUBSTITUTE(SUBSTITUTE(SUBSTITUTE(SUBSTITUTE(INDEX(artwork.xlsx!K:K,QUOTIENT(ROW(A2474)-1,3)+2),"'","\'"),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IF(MOD(ROW(A2474)-1,3)=2,"","")))</f>
        <v>text_html: '\
'</v>
      </c>
    </row>
    <row r="2480" spans="1:3" x14ac:dyDescent="0.25">
      <c r="A2480" t="str">
        <f>IF(AND(MOD(ROW(A2475)-1,3)=0,INDEX(artwork.xlsx!G:G,QUOTIENT(ROW(A2475)-1,3)+2)&lt;&gt;""),"/* "&amp;INDEX(artwork.xlsx!G:G,QUOTIENT(ROW(A2475)-1,3)+2)&amp;" */","  ")&amp;
IF(AND(INDEX(artwork.xlsx!F:F,QUOTIENT(ROW(A2475)-1,3)+2)&lt;&gt;""),"/* "&amp;INDEX(artwork.xlsx!F:F,QUOTIENT(ROW(A2475)-1,3)+2)&amp;" */","  ")&amp;IF(AND(ISERROR(MATCH("},",B2480:B$5003,0)), ISERROR(MATCH("    ];",$A$5:A2476,0))),"];","")</f>
        <v xml:space="preserve">    </v>
      </c>
      <c r="B2480" t="str">
        <f t="shared" si="75"/>
        <v>},</v>
      </c>
      <c r="C2480" s="18" t="str">
        <f>IF(AND(MOD(ROW(A2475)-1,3)=0, INDEX(artwork.xlsx!J:J,QUOTIENT(ROW(A2475)-1,3)+2)&lt;&gt;""),
     artwork.xlsx!$H$1&amp;": """ &amp;SUBSTITUTE(INDEX(artwork.xlsx!H:H,QUOTIENT(ROW(A2475)-1,3)+2)," ","") &amp;""",  " &amp;
     artwork.xlsx!$J$1&amp; ": """ &amp; INDEX(artwork.xlsx!J:J,QUOTIENT(ROW(A2475)-1,3)+2) &amp;""",  " &amp;
     artwork.xlsx!$L$1&amp; ": """ &amp; SUBSTITUTE(IF(LEFT(INDEX(artwork.xlsx!L:L,QUOTIENT(ROW(A2475)-1,3)+2),4)="http","",artwork.xlsx!$M$1) &amp; INDEX(artwork.xlsx!L:L,QUOTIENT(ROW(A2475)-1,3)+2),artwork.xlsx!$N$1,"") &amp; """,",
 IF(AND(MOD(ROW(A2475)-1,3)=1,INDEX(artwork.xlsx!J:J,QUOTIENT(ROW(A2475)-1,3)+2)&lt;&gt;""),
SUBSTITUTE(    artwork.xlsx!$K$1&amp;": '\\n" &amp;
SUBSTITUTE(SUBSTITUTE(SUBSTITUTE(SUBSTITUTE(SUBSTITUTE(INDEX(artwork.xlsx!K:K,QUOTIENT(ROW(A2475)-1,3)+2),"'","\'"),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IF(MOD(ROW(A2475)-1,3)=2,"","")))</f>
        <v/>
      </c>
    </row>
    <row r="2481" spans="1:3" x14ac:dyDescent="0.25">
      <c r="A2481" t="str">
        <f>IF(AND(MOD(ROW(A2476)-1,3)=0,INDEX(artwork.xlsx!G:G,QUOTIENT(ROW(A2476)-1,3)+2)&lt;&gt;""),"/* "&amp;INDEX(artwork.xlsx!G:G,QUOTIENT(ROW(A2476)-1,3)+2)&amp;" */","  ")&amp;
IF(AND(INDEX(artwork.xlsx!F:F,QUOTIENT(ROW(A2476)-1,3)+2)&lt;&gt;""),"/* "&amp;INDEX(artwork.xlsx!F:F,QUOTIENT(ROW(A2476)-1,3)+2)&amp;" */","  ")&amp;IF(AND(ISERROR(MATCH("},",B2481:B$5003,0)), ISERROR(MATCH("    ];",$A$5:A2477,0))),"];","")</f>
        <v xml:space="preserve">/* Risingsun */  </v>
      </c>
      <c r="B2481" t="str">
        <f t="shared" si="75"/>
        <v>{</v>
      </c>
      <c r="C2481" s="18" t="str">
        <f>IF(AND(MOD(ROW(A2476)-1,3)=0, INDEX(artwork.xlsx!J:J,QUOTIENT(ROW(A2476)-1,3)+2)&lt;&gt;""),
     artwork.xlsx!$H$1&amp;": """ &amp;SUBSTITUTE(INDEX(artwork.xlsx!H:H,QUOTIENT(ROW(A2476)-1,3)+2)," ","") &amp;""",  " &amp;
     artwork.xlsx!$J$1&amp; ": """ &amp; INDEX(artwork.xlsx!J:J,QUOTIENT(ROW(A2476)-1,3)+2) &amp;""",  " &amp;
     artwork.xlsx!$L$1&amp; ": """ &amp; SUBSTITUTE(IF(LEFT(INDEX(artwork.xlsx!L:L,QUOTIENT(ROW(A2476)-1,3)+2),4)="http","",artwork.xlsx!$M$1) &amp; INDEX(artwork.xlsx!L:L,QUOTIENT(ROW(A2476)-1,3)+2),artwork.xlsx!$N$1,"") &amp; """,",
 IF(AND(MOD(ROW(A2476)-1,3)=1,INDEX(artwork.xlsx!J:J,QUOTIENT(ROW(A2476)-1,3)+2)&lt;&gt;""),
SUBSTITUTE(    artwork.xlsx!$K$1&amp;": '\\n" &amp;
SUBSTITUTE(SUBSTITUTE(SUBSTITUTE(SUBSTITUTE(SUBSTITUTE(INDEX(artwork.xlsx!K:K,QUOTIENT(ROW(A2476)-1,3)+2),"'","\'"),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IF(MOD(ROW(A2476)-1,3)=2,"","")))</f>
        <v>id: "alley",  frenchName: "Ruelle",  artwork: "http://wiki.dominionstrategy.com/images/f/f8/AlleyArt.jpg",</v>
      </c>
    </row>
    <row r="2482" spans="1:3" ht="30" x14ac:dyDescent="0.25">
      <c r="A2482" t="str">
        <f>IF(AND(MOD(ROW(A2477)-1,3)=0,INDEX(artwork.xlsx!G:G,QUOTIENT(ROW(A2477)-1,3)+2)&lt;&gt;""),"/* "&amp;INDEX(artwork.xlsx!G:G,QUOTIENT(ROW(A2477)-1,3)+2)&amp;" */","  ")&amp;
IF(AND(INDEX(artwork.xlsx!F:F,QUOTIENT(ROW(A2477)-1,3)+2)&lt;&gt;""),"/* "&amp;INDEX(artwork.xlsx!F:F,QUOTIENT(ROW(A2477)-1,3)+2)&amp;" */","  ")&amp;IF(AND(ISERROR(MATCH("},",B2482:B$5003,0)), ISERROR(MATCH("    ];",$A$5:A2481,0))),"];","")</f>
        <v xml:space="preserve">    </v>
      </c>
      <c r="B2482" t="str">
        <f t="shared" si="75"/>
        <v/>
      </c>
      <c r="C2482" s="18" t="str">
        <f>IF(AND(MOD(ROW(A2477)-1,3)=0, INDEX(artwork.xlsx!J:J,QUOTIENT(ROW(A2477)-1,3)+2)&lt;&gt;""),
     artwork.xlsx!$H$1&amp;": """ &amp;SUBSTITUTE(INDEX(artwork.xlsx!H:H,QUOTIENT(ROW(A2477)-1,3)+2)," ","") &amp;""",  " &amp;
     artwork.xlsx!$J$1&amp; ": """ &amp; INDEX(artwork.xlsx!J:J,QUOTIENT(ROW(A2477)-1,3)+2) &amp;""",  " &amp;
     artwork.xlsx!$L$1&amp; ": """ &amp; SUBSTITUTE(IF(LEFT(INDEX(artwork.xlsx!L:L,QUOTIENT(ROW(A2477)-1,3)+2),4)="http","",artwork.xlsx!$M$1) &amp; INDEX(artwork.xlsx!L:L,QUOTIENT(ROW(A2477)-1,3)+2),artwork.xlsx!$N$1,"") &amp; """,",
 IF(AND(MOD(ROW(A2477)-1,3)=1,INDEX(artwork.xlsx!J:J,QUOTIENT(ROW(A2477)-1,3)+2)&lt;&gt;""),
SUBSTITUTE(    artwork.xlsx!$K$1&amp;": '\\n" &amp;
SUBSTITUTE(SUBSTITUTE(SUBSTITUTE(SUBSTITUTE(SUBSTITUTE(INDEX(artwork.xlsx!K:K,QUOTIENT(ROW(A2477)-1,3)+2),"'","\'"),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IF(MOD(ROW(A2477)-1,3)=2,"","")))</f>
        <v>text_html: '\
'</v>
      </c>
    </row>
    <row r="2483" spans="1:3" x14ac:dyDescent="0.25">
      <c r="A2483" t="str">
        <f>IF(AND(MOD(ROW(A2478)-1,3)=0,INDEX(artwork.xlsx!G:G,QUOTIENT(ROW(A2478)-1,3)+2)&lt;&gt;""),"/* "&amp;INDEX(artwork.xlsx!G:G,QUOTIENT(ROW(A2478)-1,3)+2)&amp;" */","  ")&amp;
IF(AND(INDEX(artwork.xlsx!F:F,QUOTIENT(ROW(A2478)-1,3)+2)&lt;&gt;""),"/* "&amp;INDEX(artwork.xlsx!F:F,QUOTIENT(ROW(A2478)-1,3)+2)&amp;" */","  ")&amp;IF(AND(ISERROR(MATCH("},",B2483:B$5003,0)), ISERROR(MATCH("    ];",$A$5:A2479,0))),"];","")</f>
        <v xml:space="preserve">    </v>
      </c>
      <c r="B2483" t="str">
        <f t="shared" si="75"/>
        <v>},</v>
      </c>
      <c r="C2483" s="18" t="str">
        <f>IF(AND(MOD(ROW(A2478)-1,3)=0, INDEX(artwork.xlsx!J:J,QUOTIENT(ROW(A2478)-1,3)+2)&lt;&gt;""),
     artwork.xlsx!$H$1&amp;": """ &amp;SUBSTITUTE(INDEX(artwork.xlsx!H:H,QUOTIENT(ROW(A2478)-1,3)+2)," ","") &amp;""",  " &amp;
     artwork.xlsx!$J$1&amp; ": """ &amp; INDEX(artwork.xlsx!J:J,QUOTIENT(ROW(A2478)-1,3)+2) &amp;""",  " &amp;
     artwork.xlsx!$L$1&amp; ": """ &amp; SUBSTITUTE(IF(LEFT(INDEX(artwork.xlsx!L:L,QUOTIENT(ROW(A2478)-1,3)+2),4)="http","",artwork.xlsx!$M$1) &amp; INDEX(artwork.xlsx!L:L,QUOTIENT(ROW(A2478)-1,3)+2),artwork.xlsx!$N$1,"") &amp; """,",
 IF(AND(MOD(ROW(A2478)-1,3)=1,INDEX(artwork.xlsx!J:J,QUOTIENT(ROW(A2478)-1,3)+2)&lt;&gt;""),
SUBSTITUTE(    artwork.xlsx!$K$1&amp;": '\\n" &amp;
SUBSTITUTE(SUBSTITUTE(SUBSTITUTE(SUBSTITUTE(SUBSTITUTE(INDEX(artwork.xlsx!K:K,QUOTIENT(ROW(A2478)-1,3)+2),"'","\'"),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IF(MOD(ROW(A2478)-1,3)=2,"","")))</f>
        <v/>
      </c>
    </row>
    <row r="2484" spans="1:3" x14ac:dyDescent="0.25">
      <c r="A2484" t="str">
        <f>IF(AND(MOD(ROW(A2479)-1,3)=0,INDEX(artwork.xlsx!G:G,QUOTIENT(ROW(A2479)-1,3)+2)&lt;&gt;""),"/* "&amp;INDEX(artwork.xlsx!G:G,QUOTIENT(ROW(A2479)-1,3)+2)&amp;" */","  ")&amp;
IF(AND(INDEX(artwork.xlsx!F:F,QUOTIENT(ROW(A2479)-1,3)+2)&lt;&gt;""),"/* "&amp;INDEX(artwork.xlsx!F:F,QUOTIENT(ROW(A2479)-1,3)+2)&amp;" */","  ")&amp;IF(AND(ISERROR(MATCH("},",B2484:B$5003,0)), ISERROR(MATCH("    ];",$A$5:A2480,0))),"];","")</f>
        <v xml:space="preserve">    </v>
      </c>
      <c r="B2484" t="str">
        <f t="shared" si="75"/>
        <v>{</v>
      </c>
      <c r="C2484" s="18" t="str">
        <f>IF(AND(MOD(ROW(A2479)-1,3)=0, INDEX(artwork.xlsx!J:J,QUOTIENT(ROW(A2479)-1,3)+2)&lt;&gt;""),
     artwork.xlsx!$H$1&amp;": """ &amp;SUBSTITUTE(INDEX(artwork.xlsx!H:H,QUOTIENT(ROW(A2479)-1,3)+2)," ","") &amp;""",  " &amp;
     artwork.xlsx!$J$1&amp; ": """ &amp; INDEX(artwork.xlsx!J:J,QUOTIENT(ROW(A2479)-1,3)+2) &amp;""",  " &amp;
     artwork.xlsx!$L$1&amp; ": """ &amp; SUBSTITUTE(IF(LEFT(INDEX(artwork.xlsx!L:L,QUOTIENT(ROW(A2479)-1,3)+2),4)="http","",artwork.xlsx!$M$1) &amp; INDEX(artwork.xlsx!L:L,QUOTIENT(ROW(A2479)-1,3)+2),artwork.xlsx!$N$1,"") &amp; """,",
 IF(AND(MOD(ROW(A2479)-1,3)=1,INDEX(artwork.xlsx!J:J,QUOTIENT(ROW(A2479)-1,3)+2)&lt;&gt;""),
SUBSTITUTE(    artwork.xlsx!$K$1&amp;": '\\n" &amp;
SUBSTITUTE(SUBSTITUTE(SUBSTITUTE(SUBSTITUTE(SUBSTITUTE(INDEX(artwork.xlsx!K:K,QUOTIENT(ROW(A2479)-1,3)+2),"'","\'"),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IF(MOD(ROW(A2479)-1,3)=2,"","")))</f>
        <v>id: "aristocrat",  frenchName: "Aristocrate",  artwork: "http://wiki.dominionstrategy.com/images/a/a9/AristocratArt.jpg",</v>
      </c>
    </row>
    <row r="2485" spans="1:3" ht="30" x14ac:dyDescent="0.25">
      <c r="A2485" t="str">
        <f>IF(AND(MOD(ROW(A2480)-1,3)=0,INDEX(artwork.xlsx!G:G,QUOTIENT(ROW(A2480)-1,3)+2)&lt;&gt;""),"/* "&amp;INDEX(artwork.xlsx!G:G,QUOTIENT(ROW(A2480)-1,3)+2)&amp;" */","  ")&amp;
IF(AND(INDEX(artwork.xlsx!F:F,QUOTIENT(ROW(A2480)-1,3)+2)&lt;&gt;""),"/* "&amp;INDEX(artwork.xlsx!F:F,QUOTIENT(ROW(A2480)-1,3)+2)&amp;" */","  ")&amp;IF(AND(ISERROR(MATCH("},",B2485:B$5003,0)), ISERROR(MATCH("    ];",$A$5:A2484,0))),"];","")</f>
        <v xml:space="preserve">    </v>
      </c>
      <c r="B2485" t="str">
        <f t="shared" si="75"/>
        <v/>
      </c>
      <c r="C2485" s="18" t="str">
        <f>IF(AND(MOD(ROW(A2480)-1,3)=0, INDEX(artwork.xlsx!J:J,QUOTIENT(ROW(A2480)-1,3)+2)&lt;&gt;""),
     artwork.xlsx!$H$1&amp;": """ &amp;SUBSTITUTE(INDEX(artwork.xlsx!H:H,QUOTIENT(ROW(A2480)-1,3)+2)," ","") &amp;""",  " &amp;
     artwork.xlsx!$J$1&amp; ": """ &amp; INDEX(artwork.xlsx!J:J,QUOTIENT(ROW(A2480)-1,3)+2) &amp;""",  " &amp;
     artwork.xlsx!$L$1&amp; ": """ &amp; SUBSTITUTE(IF(LEFT(INDEX(artwork.xlsx!L:L,QUOTIENT(ROW(A2480)-1,3)+2),4)="http","",artwork.xlsx!$M$1) &amp; INDEX(artwork.xlsx!L:L,QUOTIENT(ROW(A2480)-1,3)+2),artwork.xlsx!$N$1,"") &amp; """,",
 IF(AND(MOD(ROW(A2480)-1,3)=1,INDEX(artwork.xlsx!J:J,QUOTIENT(ROW(A2480)-1,3)+2)&lt;&gt;""),
SUBSTITUTE(    artwork.xlsx!$K$1&amp;": '\\n" &amp;
SUBSTITUTE(SUBSTITUTE(SUBSTITUTE(SUBSTITUTE(SUBSTITUTE(INDEX(artwork.xlsx!K:K,QUOTIENT(ROW(A2480)-1,3)+2),"'","\'"),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IF(MOD(ROW(A2480)-1,3)=2,"","")))</f>
        <v>text_html: '\
'</v>
      </c>
    </row>
    <row r="2486" spans="1:3" x14ac:dyDescent="0.25">
      <c r="A2486" t="str">
        <f>IF(AND(MOD(ROW(A2481)-1,3)=0,INDEX(artwork.xlsx!G:G,QUOTIENT(ROW(A2481)-1,3)+2)&lt;&gt;""),"/* "&amp;INDEX(artwork.xlsx!G:G,QUOTIENT(ROW(A2481)-1,3)+2)&amp;" */","  ")&amp;
IF(AND(INDEX(artwork.xlsx!F:F,QUOTIENT(ROW(A2481)-1,3)+2)&lt;&gt;""),"/* "&amp;INDEX(artwork.xlsx!F:F,QUOTIENT(ROW(A2481)-1,3)+2)&amp;" */","  ")&amp;IF(AND(ISERROR(MATCH("},",B2486:B$5003,0)), ISERROR(MATCH("    ];",$A$5:A2482,0))),"];","")</f>
        <v xml:space="preserve">    </v>
      </c>
      <c r="B2486" t="str">
        <f t="shared" si="75"/>
        <v>},</v>
      </c>
      <c r="C2486" s="18" t="str">
        <f>IF(AND(MOD(ROW(A2481)-1,3)=0, INDEX(artwork.xlsx!J:J,QUOTIENT(ROW(A2481)-1,3)+2)&lt;&gt;""),
     artwork.xlsx!$H$1&amp;": """ &amp;SUBSTITUTE(INDEX(artwork.xlsx!H:H,QUOTIENT(ROW(A2481)-1,3)+2)," ","") &amp;""",  " &amp;
     artwork.xlsx!$J$1&amp; ": """ &amp; INDEX(artwork.xlsx!J:J,QUOTIENT(ROW(A2481)-1,3)+2) &amp;""",  " &amp;
     artwork.xlsx!$L$1&amp; ": """ &amp; SUBSTITUTE(IF(LEFT(INDEX(artwork.xlsx!L:L,QUOTIENT(ROW(A2481)-1,3)+2),4)="http","",artwork.xlsx!$M$1) &amp; INDEX(artwork.xlsx!L:L,QUOTIENT(ROW(A2481)-1,3)+2),artwork.xlsx!$N$1,"") &amp; """,",
 IF(AND(MOD(ROW(A2481)-1,3)=1,INDEX(artwork.xlsx!J:J,QUOTIENT(ROW(A2481)-1,3)+2)&lt;&gt;""),
SUBSTITUTE(    artwork.xlsx!$K$1&amp;": '\\n" &amp;
SUBSTITUTE(SUBSTITUTE(SUBSTITUTE(SUBSTITUTE(SUBSTITUTE(INDEX(artwork.xlsx!K:K,QUOTIENT(ROW(A2481)-1,3)+2),"'","\'"),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IF(MOD(ROW(A2481)-1,3)=2,"","")))</f>
        <v/>
      </c>
    </row>
    <row r="2487" spans="1:3" x14ac:dyDescent="0.25">
      <c r="A2487" t="str">
        <f>IF(AND(MOD(ROW(A2482)-1,3)=0,INDEX(artwork.xlsx!G:G,QUOTIENT(ROW(A2482)-1,3)+2)&lt;&gt;""),"/* "&amp;INDEX(artwork.xlsx!G:G,QUOTIENT(ROW(A2482)-1,3)+2)&amp;" */","  ")&amp;
IF(AND(INDEX(artwork.xlsx!F:F,QUOTIENT(ROW(A2482)-1,3)+2)&lt;&gt;""),"/* "&amp;INDEX(artwork.xlsx!F:F,QUOTIENT(ROW(A2482)-1,3)+2)&amp;" */","  ")&amp;IF(AND(ISERROR(MATCH("},",B2487:B$5003,0)), ISERROR(MATCH("    ];",$A$5:A2483,0))),"];","")</f>
        <v xml:space="preserve">    </v>
      </c>
      <c r="B2487" t="str">
        <f t="shared" si="75"/>
        <v>{</v>
      </c>
      <c r="C2487" s="18" t="str">
        <f>IF(AND(MOD(ROW(A2482)-1,3)=0, INDEX(artwork.xlsx!J:J,QUOTIENT(ROW(A2482)-1,3)+2)&lt;&gt;""),
     artwork.xlsx!$H$1&amp;": """ &amp;SUBSTITUTE(INDEX(artwork.xlsx!H:H,QUOTIENT(ROW(A2482)-1,3)+2)," ","") &amp;""",  " &amp;
     artwork.xlsx!$J$1&amp; ": """ &amp; INDEX(artwork.xlsx!J:J,QUOTIENT(ROW(A2482)-1,3)+2) &amp;""",  " &amp;
     artwork.xlsx!$L$1&amp; ": """ &amp; SUBSTITUTE(IF(LEFT(INDEX(artwork.xlsx!L:L,QUOTIENT(ROW(A2482)-1,3)+2),4)="http","",artwork.xlsx!$M$1) &amp; INDEX(artwork.xlsx!L:L,QUOTIENT(ROW(A2482)-1,3)+2),artwork.xlsx!$N$1,"") &amp; """,",
 IF(AND(MOD(ROW(A2482)-1,3)=1,INDEX(artwork.xlsx!J:J,QUOTIENT(ROW(A2482)-1,3)+2)&lt;&gt;""),
SUBSTITUTE(    artwork.xlsx!$K$1&amp;": '\\n" &amp;
SUBSTITUTE(SUBSTITUTE(SUBSTITUTE(SUBSTITUTE(SUBSTITUTE(INDEX(artwork.xlsx!K:K,QUOTIENT(ROW(A2482)-1,3)+2),"'","\'"),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IF(MOD(ROW(A2482)-1,3)=2,"","")))</f>
        <v>id: "artist",  frenchName: "Artiste",  artwork: "http://wiki.dominionstrategy.com/images/6/63/ArtistArt.jpg",</v>
      </c>
    </row>
    <row r="2488" spans="1:3" ht="30" x14ac:dyDescent="0.25">
      <c r="A2488" t="str">
        <f>IF(AND(MOD(ROW(A2483)-1,3)=0,INDEX(artwork.xlsx!G:G,QUOTIENT(ROW(A2483)-1,3)+2)&lt;&gt;""),"/* "&amp;INDEX(artwork.xlsx!G:G,QUOTIENT(ROW(A2483)-1,3)+2)&amp;" */","  ")&amp;
IF(AND(INDEX(artwork.xlsx!F:F,QUOTIENT(ROW(A2483)-1,3)+2)&lt;&gt;""),"/* "&amp;INDEX(artwork.xlsx!F:F,QUOTIENT(ROW(A2483)-1,3)+2)&amp;" */","  ")&amp;IF(AND(ISERROR(MATCH("},",B2488:B$5003,0)), ISERROR(MATCH("    ];",$A$5:A2487,0))),"];","")</f>
        <v xml:space="preserve">    </v>
      </c>
      <c r="B2488" t="str">
        <f t="shared" si="75"/>
        <v/>
      </c>
      <c r="C2488" s="18" t="str">
        <f>IF(AND(MOD(ROW(A2483)-1,3)=0, INDEX(artwork.xlsx!J:J,QUOTIENT(ROW(A2483)-1,3)+2)&lt;&gt;""),
     artwork.xlsx!$H$1&amp;": """ &amp;SUBSTITUTE(INDEX(artwork.xlsx!H:H,QUOTIENT(ROW(A2483)-1,3)+2)," ","") &amp;""",  " &amp;
     artwork.xlsx!$J$1&amp; ": """ &amp; INDEX(artwork.xlsx!J:J,QUOTIENT(ROW(A2483)-1,3)+2) &amp;""",  " &amp;
     artwork.xlsx!$L$1&amp; ": """ &amp; SUBSTITUTE(IF(LEFT(INDEX(artwork.xlsx!L:L,QUOTIENT(ROW(A2483)-1,3)+2),4)="http","",artwork.xlsx!$M$1) &amp; INDEX(artwork.xlsx!L:L,QUOTIENT(ROW(A2483)-1,3)+2),artwork.xlsx!$N$1,"") &amp; """,",
 IF(AND(MOD(ROW(A2483)-1,3)=1,INDEX(artwork.xlsx!J:J,QUOTIENT(ROW(A2483)-1,3)+2)&lt;&gt;""),
SUBSTITUTE(    artwork.xlsx!$K$1&amp;": '\\n" &amp;
SUBSTITUTE(SUBSTITUTE(SUBSTITUTE(SUBSTITUTE(SUBSTITUTE(INDEX(artwork.xlsx!K:K,QUOTIENT(ROW(A2483)-1,3)+2),"'","\'"),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IF(MOD(ROW(A2483)-1,3)=2,"","")))</f>
        <v>text_html: '\
'</v>
      </c>
    </row>
    <row r="2489" spans="1:3" x14ac:dyDescent="0.25">
      <c r="A2489" t="str">
        <f>IF(AND(MOD(ROW(A2484)-1,3)=0,INDEX(artwork.xlsx!G:G,QUOTIENT(ROW(A2484)-1,3)+2)&lt;&gt;""),"/* "&amp;INDEX(artwork.xlsx!G:G,QUOTIENT(ROW(A2484)-1,3)+2)&amp;" */","  ")&amp;
IF(AND(INDEX(artwork.xlsx!F:F,QUOTIENT(ROW(A2484)-1,3)+2)&lt;&gt;""),"/* "&amp;INDEX(artwork.xlsx!F:F,QUOTIENT(ROW(A2484)-1,3)+2)&amp;" */","  ")&amp;IF(AND(ISERROR(MATCH("},",B2489:B$5003,0)), ISERROR(MATCH("    ];",$A$5:A2485,0))),"];","")</f>
        <v xml:space="preserve">    </v>
      </c>
      <c r="B2489" t="str">
        <f t="shared" si="75"/>
        <v>},</v>
      </c>
      <c r="C2489" s="18" t="str">
        <f>IF(AND(MOD(ROW(A2484)-1,3)=0, INDEX(artwork.xlsx!J:J,QUOTIENT(ROW(A2484)-1,3)+2)&lt;&gt;""),
     artwork.xlsx!$H$1&amp;": """ &amp;SUBSTITUTE(INDEX(artwork.xlsx!H:H,QUOTIENT(ROW(A2484)-1,3)+2)," ","") &amp;""",  " &amp;
     artwork.xlsx!$J$1&amp; ": """ &amp; INDEX(artwork.xlsx!J:J,QUOTIENT(ROW(A2484)-1,3)+2) &amp;""",  " &amp;
     artwork.xlsx!$L$1&amp; ": """ &amp; SUBSTITUTE(IF(LEFT(INDEX(artwork.xlsx!L:L,QUOTIENT(ROW(A2484)-1,3)+2),4)="http","",artwork.xlsx!$M$1) &amp; INDEX(artwork.xlsx!L:L,QUOTIENT(ROW(A2484)-1,3)+2),artwork.xlsx!$N$1,"") &amp; """,",
 IF(AND(MOD(ROW(A2484)-1,3)=1,INDEX(artwork.xlsx!J:J,QUOTIENT(ROW(A2484)-1,3)+2)&lt;&gt;""),
SUBSTITUTE(    artwork.xlsx!$K$1&amp;": '\\n" &amp;
SUBSTITUTE(SUBSTITUTE(SUBSTITUTE(SUBSTITUTE(SUBSTITUTE(INDEX(artwork.xlsx!K:K,QUOTIENT(ROW(A2484)-1,3)+2),"'","\'"),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IF(MOD(ROW(A2484)-1,3)=2,"","")))</f>
        <v/>
      </c>
    </row>
    <row r="2490" spans="1:3" x14ac:dyDescent="0.25">
      <c r="A2490" t="str">
        <f>IF(AND(MOD(ROW(A2485)-1,3)=0,INDEX(artwork.xlsx!G:G,QUOTIENT(ROW(A2485)-1,3)+2)&lt;&gt;""),"/* "&amp;INDEX(artwork.xlsx!G:G,QUOTIENT(ROW(A2485)-1,3)+2)&amp;" */","  ")&amp;
IF(AND(INDEX(artwork.xlsx!F:F,QUOTIENT(ROW(A2485)-1,3)+2)&lt;&gt;""),"/* "&amp;INDEX(artwork.xlsx!F:F,QUOTIENT(ROW(A2485)-1,3)+2)&amp;" */","  ")&amp;IF(AND(ISERROR(MATCH("},",B2490:B$5003,0)), ISERROR(MATCH("    ];",$A$5:A2486,0))),"];","")</f>
        <v xml:space="preserve">    </v>
      </c>
      <c r="B2490" t="str">
        <f t="shared" si="75"/>
        <v>{</v>
      </c>
      <c r="C2490" s="18" t="str">
        <f>IF(AND(MOD(ROW(A2485)-1,3)=0, INDEX(artwork.xlsx!J:J,QUOTIENT(ROW(A2485)-1,3)+2)&lt;&gt;""),
     artwork.xlsx!$H$1&amp;": """ &amp;SUBSTITUTE(INDEX(artwork.xlsx!H:H,QUOTIENT(ROW(A2485)-1,3)+2)," ","") &amp;""",  " &amp;
     artwork.xlsx!$J$1&amp; ": """ &amp; INDEX(artwork.xlsx!J:J,QUOTIENT(ROW(A2485)-1,3)+2) &amp;""",  " &amp;
     artwork.xlsx!$L$1&amp; ": """ &amp; SUBSTITUTE(IF(LEFT(INDEX(artwork.xlsx!L:L,QUOTIENT(ROW(A2485)-1,3)+2),4)="http","",artwork.xlsx!$M$1) &amp; INDEX(artwork.xlsx!L:L,QUOTIENT(ROW(A2485)-1,3)+2),artwork.xlsx!$N$1,"") &amp; """,",
 IF(AND(MOD(ROW(A2485)-1,3)=1,INDEX(artwork.xlsx!J:J,QUOTIENT(ROW(A2485)-1,3)+2)&lt;&gt;""),
SUBSTITUTE(    artwork.xlsx!$K$1&amp;": '\\n" &amp;
SUBSTITUTE(SUBSTITUTE(SUBSTITUTE(SUBSTITUTE(SUBSTITUTE(INDEX(artwork.xlsx!K:K,QUOTIENT(ROW(A2485)-1,3)+2),"'","\'"),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IF(MOD(ROW(A2485)-1,3)=2,"","")))</f>
        <v>id: "change",  frenchName: "Changement",  artwork: "http://wiki.dominionstrategy.com/images/a/ad/ChangeArt.jpg",</v>
      </c>
    </row>
    <row r="2491" spans="1:3" ht="30" x14ac:dyDescent="0.25">
      <c r="A2491" t="str">
        <f>IF(AND(MOD(ROW(A2486)-1,3)=0,INDEX(artwork.xlsx!G:G,QUOTIENT(ROW(A2486)-1,3)+2)&lt;&gt;""),"/* "&amp;INDEX(artwork.xlsx!G:G,QUOTIENT(ROW(A2486)-1,3)+2)&amp;" */","  ")&amp;
IF(AND(INDEX(artwork.xlsx!F:F,QUOTIENT(ROW(A2486)-1,3)+2)&lt;&gt;""),"/* "&amp;INDEX(artwork.xlsx!F:F,QUOTIENT(ROW(A2486)-1,3)+2)&amp;" */","  ")&amp;IF(AND(ISERROR(MATCH("},",B2491:B$5003,0)), ISERROR(MATCH("    ];",$A$5:A2490,0))),"];","")</f>
        <v xml:space="preserve">    </v>
      </c>
      <c r="B2491" t="str">
        <f t="shared" si="75"/>
        <v/>
      </c>
      <c r="C2491" s="18" t="str">
        <f>IF(AND(MOD(ROW(A2486)-1,3)=0, INDEX(artwork.xlsx!J:J,QUOTIENT(ROW(A2486)-1,3)+2)&lt;&gt;""),
     artwork.xlsx!$H$1&amp;": """ &amp;SUBSTITUTE(INDEX(artwork.xlsx!H:H,QUOTIENT(ROW(A2486)-1,3)+2)," ","") &amp;""",  " &amp;
     artwork.xlsx!$J$1&amp; ": """ &amp; INDEX(artwork.xlsx!J:J,QUOTIENT(ROW(A2486)-1,3)+2) &amp;""",  " &amp;
     artwork.xlsx!$L$1&amp; ": """ &amp; SUBSTITUTE(IF(LEFT(INDEX(artwork.xlsx!L:L,QUOTIENT(ROW(A2486)-1,3)+2),4)="http","",artwork.xlsx!$M$1) &amp; INDEX(artwork.xlsx!L:L,QUOTIENT(ROW(A2486)-1,3)+2),artwork.xlsx!$N$1,"") &amp; """,",
 IF(AND(MOD(ROW(A2486)-1,3)=1,INDEX(artwork.xlsx!J:J,QUOTIENT(ROW(A2486)-1,3)+2)&lt;&gt;""),
SUBSTITUTE(    artwork.xlsx!$K$1&amp;": '\\n" &amp;
SUBSTITUTE(SUBSTITUTE(SUBSTITUTE(SUBSTITUTE(SUBSTITUTE(INDEX(artwork.xlsx!K:K,QUOTIENT(ROW(A2486)-1,3)+2),"'","\'"),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IF(MOD(ROW(A2486)-1,3)=2,"","")))</f>
        <v>text_html: '\
'</v>
      </c>
    </row>
    <row r="2492" spans="1:3" x14ac:dyDescent="0.25">
      <c r="A2492" t="str">
        <f>IF(AND(MOD(ROW(A2487)-1,3)=0,INDEX(artwork.xlsx!G:G,QUOTIENT(ROW(A2487)-1,3)+2)&lt;&gt;""),"/* "&amp;INDEX(artwork.xlsx!G:G,QUOTIENT(ROW(A2487)-1,3)+2)&amp;" */","  ")&amp;
IF(AND(INDEX(artwork.xlsx!F:F,QUOTIENT(ROW(A2487)-1,3)+2)&lt;&gt;""),"/* "&amp;INDEX(artwork.xlsx!F:F,QUOTIENT(ROW(A2487)-1,3)+2)&amp;" */","  ")&amp;IF(AND(ISERROR(MATCH("},",B2492:B$5003,0)), ISERROR(MATCH("    ];",$A$5:A2488,0))),"];","")</f>
        <v xml:space="preserve">    </v>
      </c>
      <c r="B2492" t="str">
        <f t="shared" si="75"/>
        <v>},</v>
      </c>
      <c r="C2492" s="18" t="str">
        <f>IF(AND(MOD(ROW(A2487)-1,3)=0, INDEX(artwork.xlsx!J:J,QUOTIENT(ROW(A2487)-1,3)+2)&lt;&gt;""),
     artwork.xlsx!$H$1&amp;": """ &amp;SUBSTITUTE(INDEX(artwork.xlsx!H:H,QUOTIENT(ROW(A2487)-1,3)+2)," ","") &amp;""",  " &amp;
     artwork.xlsx!$J$1&amp; ": """ &amp; INDEX(artwork.xlsx!J:J,QUOTIENT(ROW(A2487)-1,3)+2) &amp;""",  " &amp;
     artwork.xlsx!$L$1&amp; ": """ &amp; SUBSTITUTE(IF(LEFT(INDEX(artwork.xlsx!L:L,QUOTIENT(ROW(A2487)-1,3)+2),4)="http","",artwork.xlsx!$M$1) &amp; INDEX(artwork.xlsx!L:L,QUOTIENT(ROW(A2487)-1,3)+2),artwork.xlsx!$N$1,"") &amp; """,",
 IF(AND(MOD(ROW(A2487)-1,3)=1,INDEX(artwork.xlsx!J:J,QUOTIENT(ROW(A2487)-1,3)+2)&lt;&gt;""),
SUBSTITUTE(    artwork.xlsx!$K$1&amp;": '\\n" &amp;
SUBSTITUTE(SUBSTITUTE(SUBSTITUTE(SUBSTITUTE(SUBSTITUTE(INDEX(artwork.xlsx!K:K,QUOTIENT(ROW(A2487)-1,3)+2),"'","\'"),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IF(MOD(ROW(A2487)-1,3)=2,"","")))</f>
        <v/>
      </c>
    </row>
    <row r="2493" spans="1:3" x14ac:dyDescent="0.25">
      <c r="A2493" t="str">
        <f>IF(AND(MOD(ROW(A2488)-1,3)=0,INDEX(artwork.xlsx!G:G,QUOTIENT(ROW(A2488)-1,3)+2)&lt;&gt;""),"/* "&amp;INDEX(artwork.xlsx!G:G,QUOTIENT(ROW(A2488)-1,3)+2)&amp;" */","  ")&amp;
IF(AND(INDEX(artwork.xlsx!F:F,QUOTIENT(ROW(A2488)-1,3)+2)&lt;&gt;""),"/* "&amp;INDEX(artwork.xlsx!F:F,QUOTIENT(ROW(A2488)-1,3)+2)&amp;" */","  ")&amp;IF(AND(ISERROR(MATCH("},",B2493:B$5003,0)), ISERROR(MATCH("    ];",$A$5:A2489,0))),"];","")</f>
        <v xml:space="preserve">    </v>
      </c>
      <c r="B2493" t="str">
        <f t="shared" si="75"/>
        <v>{</v>
      </c>
      <c r="C2493" s="18" t="str">
        <f>IF(AND(MOD(ROW(A2488)-1,3)=0, INDEX(artwork.xlsx!J:J,QUOTIENT(ROW(A2488)-1,3)+2)&lt;&gt;""),
     artwork.xlsx!$H$1&amp;": """ &amp;SUBSTITUTE(INDEX(artwork.xlsx!H:H,QUOTIENT(ROW(A2488)-1,3)+2)," ","") &amp;""",  " &amp;
     artwork.xlsx!$J$1&amp; ": """ &amp; INDEX(artwork.xlsx!J:J,QUOTIENT(ROW(A2488)-1,3)+2) &amp;""",  " &amp;
     artwork.xlsx!$L$1&amp; ": """ &amp; SUBSTITUTE(IF(LEFT(INDEX(artwork.xlsx!L:L,QUOTIENT(ROW(A2488)-1,3)+2),4)="http","",artwork.xlsx!$M$1) &amp; INDEX(artwork.xlsx!L:L,QUOTIENT(ROW(A2488)-1,3)+2),artwork.xlsx!$N$1,"") &amp; """,",
 IF(AND(MOD(ROW(A2488)-1,3)=1,INDEX(artwork.xlsx!J:J,QUOTIENT(ROW(A2488)-1,3)+2)&lt;&gt;""),
SUBSTITUTE(    artwork.xlsx!$K$1&amp;": '\\n" &amp;
SUBSTITUTE(SUBSTITUTE(SUBSTITUTE(SUBSTITUTE(SUBSTITUTE(INDEX(artwork.xlsx!K:K,QUOTIENT(ROW(A2488)-1,3)+2),"'","\'"),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IF(MOD(ROW(A2488)-1,3)=2,"","")))</f>
        <v>id: "craftsman",  frenchName: "Ouvrier",  artwork: "http://wiki.dominionstrategy.com/images/5/53/CraftsmanArt.jpg",</v>
      </c>
    </row>
    <row r="2494" spans="1:3" ht="30" x14ac:dyDescent="0.25">
      <c r="A2494" t="str">
        <f>IF(AND(MOD(ROW(A2489)-1,3)=0,INDEX(artwork.xlsx!G:G,QUOTIENT(ROW(A2489)-1,3)+2)&lt;&gt;""),"/* "&amp;INDEX(artwork.xlsx!G:G,QUOTIENT(ROW(A2489)-1,3)+2)&amp;" */","  ")&amp;
IF(AND(INDEX(artwork.xlsx!F:F,QUOTIENT(ROW(A2489)-1,3)+2)&lt;&gt;""),"/* "&amp;INDEX(artwork.xlsx!F:F,QUOTIENT(ROW(A2489)-1,3)+2)&amp;" */","  ")&amp;IF(AND(ISERROR(MATCH("},",B2494:B$5003,0)), ISERROR(MATCH("    ];",$A$5:A2493,0))),"];","")</f>
        <v xml:space="preserve">    </v>
      </c>
      <c r="B2494" t="str">
        <f t="shared" si="75"/>
        <v/>
      </c>
      <c r="C2494" s="18" t="str">
        <f>IF(AND(MOD(ROW(A2489)-1,3)=0, INDEX(artwork.xlsx!J:J,QUOTIENT(ROW(A2489)-1,3)+2)&lt;&gt;""),
     artwork.xlsx!$H$1&amp;": """ &amp;SUBSTITUTE(INDEX(artwork.xlsx!H:H,QUOTIENT(ROW(A2489)-1,3)+2)," ","") &amp;""",  " &amp;
     artwork.xlsx!$J$1&amp; ": """ &amp; INDEX(artwork.xlsx!J:J,QUOTIENT(ROW(A2489)-1,3)+2) &amp;""",  " &amp;
     artwork.xlsx!$L$1&amp; ": """ &amp; SUBSTITUTE(IF(LEFT(INDEX(artwork.xlsx!L:L,QUOTIENT(ROW(A2489)-1,3)+2),4)="http","",artwork.xlsx!$M$1) &amp; INDEX(artwork.xlsx!L:L,QUOTIENT(ROW(A2489)-1,3)+2),artwork.xlsx!$N$1,"") &amp; """,",
 IF(AND(MOD(ROW(A2489)-1,3)=1,INDEX(artwork.xlsx!J:J,QUOTIENT(ROW(A2489)-1,3)+2)&lt;&gt;""),
SUBSTITUTE(    artwork.xlsx!$K$1&amp;": '\\n" &amp;
SUBSTITUTE(SUBSTITUTE(SUBSTITUTE(SUBSTITUTE(SUBSTITUTE(INDEX(artwork.xlsx!K:K,QUOTIENT(ROW(A2489)-1,3)+2),"'","\'"),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IF(MOD(ROW(A2489)-1,3)=2,"","")))</f>
        <v>text_html: '\
'</v>
      </c>
    </row>
    <row r="2495" spans="1:3" x14ac:dyDescent="0.25">
      <c r="A2495" t="str">
        <f>IF(AND(MOD(ROW(A2490)-1,3)=0,INDEX(artwork.xlsx!G:G,QUOTIENT(ROW(A2490)-1,3)+2)&lt;&gt;""),"/* "&amp;INDEX(artwork.xlsx!G:G,QUOTIENT(ROW(A2490)-1,3)+2)&amp;" */","  ")&amp;
IF(AND(INDEX(artwork.xlsx!F:F,QUOTIENT(ROW(A2490)-1,3)+2)&lt;&gt;""),"/* "&amp;INDEX(artwork.xlsx!F:F,QUOTIENT(ROW(A2490)-1,3)+2)&amp;" */","  ")&amp;IF(AND(ISERROR(MATCH("},",B2495:B$5003,0)), ISERROR(MATCH("    ];",$A$5:A2491,0))),"];","")</f>
        <v xml:space="preserve">    </v>
      </c>
      <c r="B2495" t="str">
        <f t="shared" si="75"/>
        <v>},</v>
      </c>
      <c r="C2495" s="18" t="str">
        <f>IF(AND(MOD(ROW(A2490)-1,3)=0, INDEX(artwork.xlsx!J:J,QUOTIENT(ROW(A2490)-1,3)+2)&lt;&gt;""),
     artwork.xlsx!$H$1&amp;": """ &amp;SUBSTITUTE(INDEX(artwork.xlsx!H:H,QUOTIENT(ROW(A2490)-1,3)+2)," ","") &amp;""",  " &amp;
     artwork.xlsx!$J$1&amp; ": """ &amp; INDEX(artwork.xlsx!J:J,QUOTIENT(ROW(A2490)-1,3)+2) &amp;""",  " &amp;
     artwork.xlsx!$L$1&amp; ": """ &amp; SUBSTITUTE(IF(LEFT(INDEX(artwork.xlsx!L:L,QUOTIENT(ROW(A2490)-1,3)+2),4)="http","",artwork.xlsx!$M$1) &amp; INDEX(artwork.xlsx!L:L,QUOTIENT(ROW(A2490)-1,3)+2),artwork.xlsx!$N$1,"") &amp; """,",
 IF(AND(MOD(ROW(A2490)-1,3)=1,INDEX(artwork.xlsx!J:J,QUOTIENT(ROW(A2490)-1,3)+2)&lt;&gt;""),
SUBSTITUTE(    artwork.xlsx!$K$1&amp;": '\\n" &amp;
SUBSTITUTE(SUBSTITUTE(SUBSTITUTE(SUBSTITUTE(SUBSTITUTE(INDEX(artwork.xlsx!K:K,QUOTIENT(ROW(A2490)-1,3)+2),"'","\'"),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IF(MOD(ROW(A2490)-1,3)=2,"","")))</f>
        <v/>
      </c>
    </row>
    <row r="2496" spans="1:3" x14ac:dyDescent="0.25">
      <c r="A2496" t="str">
        <f>IF(AND(MOD(ROW(A2491)-1,3)=0,INDEX(artwork.xlsx!G:G,QUOTIENT(ROW(A2491)-1,3)+2)&lt;&gt;""),"/* "&amp;INDEX(artwork.xlsx!G:G,QUOTIENT(ROW(A2491)-1,3)+2)&amp;" */","  ")&amp;
IF(AND(INDEX(artwork.xlsx!F:F,QUOTIENT(ROW(A2491)-1,3)+2)&lt;&gt;""),"/* "&amp;INDEX(artwork.xlsx!F:F,QUOTIENT(ROW(A2491)-1,3)+2)&amp;" */","  ")&amp;IF(AND(ISERROR(MATCH("},",B2496:B$5003,0)), ISERROR(MATCH("    ];",$A$5:A2492,0))),"];","")</f>
        <v xml:space="preserve">    </v>
      </c>
      <c r="B2496" t="str">
        <f t="shared" si="75"/>
        <v>{</v>
      </c>
      <c r="C2496" s="18" t="str">
        <f>IF(AND(MOD(ROW(A2491)-1,3)=0, INDEX(artwork.xlsx!J:J,QUOTIENT(ROW(A2491)-1,3)+2)&lt;&gt;""),
     artwork.xlsx!$H$1&amp;": """ &amp;SUBSTITUTE(INDEX(artwork.xlsx!H:H,QUOTIENT(ROW(A2491)-1,3)+2)," ","") &amp;""",  " &amp;
     artwork.xlsx!$J$1&amp; ": """ &amp; INDEX(artwork.xlsx!J:J,QUOTIENT(ROW(A2491)-1,3)+2) &amp;""",  " &amp;
     artwork.xlsx!$L$1&amp; ": """ &amp; SUBSTITUTE(IF(LEFT(INDEX(artwork.xlsx!L:L,QUOTIENT(ROW(A2491)-1,3)+2),4)="http","",artwork.xlsx!$M$1) &amp; INDEX(artwork.xlsx!L:L,QUOTIENT(ROW(A2491)-1,3)+2),artwork.xlsx!$N$1,"") &amp; """,",
 IF(AND(MOD(ROW(A2491)-1,3)=1,INDEX(artwork.xlsx!J:J,QUOTIENT(ROW(A2491)-1,3)+2)&lt;&gt;""),
SUBSTITUTE(    artwork.xlsx!$K$1&amp;": '\\n" &amp;
SUBSTITUTE(SUBSTITUTE(SUBSTITUTE(SUBSTITUTE(SUBSTITUTE(INDEX(artwork.xlsx!K:K,QUOTIENT(ROW(A2491)-1,3)+2),"'","\'"),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IF(MOD(ROW(A2491)-1,3)=2,"","")))</f>
        <v>id: "daimyo",  frenchName: "Daimyo",  artwork: "http://wiki.dominionstrategy.com/images/2/20/DaimyoArt.jpg",</v>
      </c>
    </row>
    <row r="2497" spans="1:3" ht="30" x14ac:dyDescent="0.25">
      <c r="A2497" t="str">
        <f>IF(AND(MOD(ROW(A2492)-1,3)=0,INDEX(artwork.xlsx!G:G,QUOTIENT(ROW(A2492)-1,3)+2)&lt;&gt;""),"/* "&amp;INDEX(artwork.xlsx!G:G,QUOTIENT(ROW(A2492)-1,3)+2)&amp;" */","  ")&amp;
IF(AND(INDEX(artwork.xlsx!F:F,QUOTIENT(ROW(A2492)-1,3)+2)&lt;&gt;""),"/* "&amp;INDEX(artwork.xlsx!F:F,QUOTIENT(ROW(A2492)-1,3)+2)&amp;" */","  ")&amp;IF(AND(ISERROR(MATCH("},",B2497:B$5003,0)), ISERROR(MATCH("    ];",$A$5:A2496,0))),"];","")</f>
        <v xml:space="preserve">    </v>
      </c>
      <c r="B2497" t="str">
        <f t="shared" si="75"/>
        <v/>
      </c>
      <c r="C2497" s="18" t="str">
        <f>IF(AND(MOD(ROW(A2492)-1,3)=0, INDEX(artwork.xlsx!J:J,QUOTIENT(ROW(A2492)-1,3)+2)&lt;&gt;""),
     artwork.xlsx!$H$1&amp;": """ &amp;SUBSTITUTE(INDEX(artwork.xlsx!H:H,QUOTIENT(ROW(A2492)-1,3)+2)," ","") &amp;""",  " &amp;
     artwork.xlsx!$J$1&amp; ": """ &amp; INDEX(artwork.xlsx!J:J,QUOTIENT(ROW(A2492)-1,3)+2) &amp;""",  " &amp;
     artwork.xlsx!$L$1&amp; ": """ &amp; SUBSTITUTE(IF(LEFT(INDEX(artwork.xlsx!L:L,QUOTIENT(ROW(A2492)-1,3)+2),4)="http","",artwork.xlsx!$M$1) &amp; INDEX(artwork.xlsx!L:L,QUOTIENT(ROW(A2492)-1,3)+2),artwork.xlsx!$N$1,"") &amp; """,",
 IF(AND(MOD(ROW(A2492)-1,3)=1,INDEX(artwork.xlsx!J:J,QUOTIENT(ROW(A2492)-1,3)+2)&lt;&gt;""),
SUBSTITUTE(    artwork.xlsx!$K$1&amp;": '\\n" &amp;
SUBSTITUTE(SUBSTITUTE(SUBSTITUTE(SUBSTITUTE(SUBSTITUTE(INDEX(artwork.xlsx!K:K,QUOTIENT(ROW(A2492)-1,3)+2),"'","\'"),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IF(MOD(ROW(A2492)-1,3)=2,"","")))</f>
        <v>text_html: '\
'</v>
      </c>
    </row>
    <row r="2498" spans="1:3" x14ac:dyDescent="0.25">
      <c r="A2498" t="str">
        <f>IF(AND(MOD(ROW(A2493)-1,3)=0,INDEX(artwork.xlsx!G:G,QUOTIENT(ROW(A2493)-1,3)+2)&lt;&gt;""),"/* "&amp;INDEX(artwork.xlsx!G:G,QUOTIENT(ROW(A2493)-1,3)+2)&amp;" */","  ")&amp;
IF(AND(INDEX(artwork.xlsx!F:F,QUOTIENT(ROW(A2493)-1,3)+2)&lt;&gt;""),"/* "&amp;INDEX(artwork.xlsx!F:F,QUOTIENT(ROW(A2493)-1,3)+2)&amp;" */","  ")&amp;IF(AND(ISERROR(MATCH("},",B2498:B$5003,0)), ISERROR(MATCH("    ];",$A$5:A2494,0))),"];","")</f>
        <v xml:space="preserve">    </v>
      </c>
      <c r="B2498" t="str">
        <f t="shared" si="75"/>
        <v>},</v>
      </c>
      <c r="C2498" s="18" t="str">
        <f>IF(AND(MOD(ROW(A2493)-1,3)=0, INDEX(artwork.xlsx!J:J,QUOTIENT(ROW(A2493)-1,3)+2)&lt;&gt;""),
     artwork.xlsx!$H$1&amp;": """ &amp;SUBSTITUTE(INDEX(artwork.xlsx!H:H,QUOTIENT(ROW(A2493)-1,3)+2)," ","") &amp;""",  " &amp;
     artwork.xlsx!$J$1&amp; ": """ &amp; INDEX(artwork.xlsx!J:J,QUOTIENT(ROW(A2493)-1,3)+2) &amp;""",  " &amp;
     artwork.xlsx!$L$1&amp; ": """ &amp; SUBSTITUTE(IF(LEFT(INDEX(artwork.xlsx!L:L,QUOTIENT(ROW(A2493)-1,3)+2),4)="http","",artwork.xlsx!$M$1) &amp; INDEX(artwork.xlsx!L:L,QUOTIENT(ROW(A2493)-1,3)+2),artwork.xlsx!$N$1,"") &amp; """,",
 IF(AND(MOD(ROW(A2493)-1,3)=1,INDEX(artwork.xlsx!J:J,QUOTIENT(ROW(A2493)-1,3)+2)&lt;&gt;""),
SUBSTITUTE(    artwork.xlsx!$K$1&amp;": '\\n" &amp;
SUBSTITUTE(SUBSTITUTE(SUBSTITUTE(SUBSTITUTE(SUBSTITUTE(INDEX(artwork.xlsx!K:K,QUOTIENT(ROW(A2493)-1,3)+2),"'","\'"),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IF(MOD(ROW(A2493)-1,3)=2,"","")))</f>
        <v/>
      </c>
    </row>
    <row r="2499" spans="1:3" x14ac:dyDescent="0.25">
      <c r="A2499" t="str">
        <f>IF(AND(MOD(ROW(A2494)-1,3)=0,INDEX(artwork.xlsx!G:G,QUOTIENT(ROW(A2494)-1,3)+2)&lt;&gt;""),"/* "&amp;INDEX(artwork.xlsx!G:G,QUOTIENT(ROW(A2494)-1,3)+2)&amp;" */","  ")&amp;
IF(AND(INDEX(artwork.xlsx!F:F,QUOTIENT(ROW(A2494)-1,3)+2)&lt;&gt;""),"/* "&amp;INDEX(artwork.xlsx!F:F,QUOTIENT(ROW(A2494)-1,3)+2)&amp;" */","  ")&amp;IF(AND(ISERROR(MATCH("},",B2499:B$5003,0)), ISERROR(MATCH("    ];",$A$5:A2495,0))),"];","")</f>
        <v xml:space="preserve">    </v>
      </c>
      <c r="B2499" t="str">
        <f t="shared" si="75"/>
        <v>{</v>
      </c>
      <c r="C2499" s="18" t="str">
        <f>IF(AND(MOD(ROW(A2494)-1,3)=0, INDEX(artwork.xlsx!J:J,QUOTIENT(ROW(A2494)-1,3)+2)&lt;&gt;""),
     artwork.xlsx!$H$1&amp;": """ &amp;SUBSTITUTE(INDEX(artwork.xlsx!H:H,QUOTIENT(ROW(A2494)-1,3)+2)," ","") &amp;""",  " &amp;
     artwork.xlsx!$J$1&amp; ": """ &amp; INDEX(artwork.xlsx!J:J,QUOTIENT(ROW(A2494)-1,3)+2) &amp;""",  " &amp;
     artwork.xlsx!$L$1&amp; ": """ &amp; SUBSTITUTE(IF(LEFT(INDEX(artwork.xlsx!L:L,QUOTIENT(ROW(A2494)-1,3)+2),4)="http","",artwork.xlsx!$M$1) &amp; INDEX(artwork.xlsx!L:L,QUOTIENT(ROW(A2494)-1,3)+2),artwork.xlsx!$N$1,"") &amp; """,",
 IF(AND(MOD(ROW(A2494)-1,3)=1,INDEX(artwork.xlsx!J:J,QUOTIENT(ROW(A2494)-1,3)+2)&lt;&gt;""),
SUBSTITUTE(    artwork.xlsx!$K$1&amp;": '\\n" &amp;
SUBSTITUTE(SUBSTITUTE(SUBSTITUTE(SUBSTITUTE(SUBSTITUTE(INDEX(artwork.xlsx!K:K,QUOTIENT(ROW(A2494)-1,3)+2),"'","\'"),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IF(MOD(ROW(A2494)-1,3)=2,"","")))</f>
        <v>id: "fishmonger",  frenchName: "Poissonnière",  artwork: "http://wiki.dominionstrategy.com/images/c/cf/FishmongerArt.jpg",</v>
      </c>
    </row>
    <row r="2500" spans="1:3" ht="30" x14ac:dyDescent="0.25">
      <c r="A2500" t="str">
        <f>IF(AND(MOD(ROW(A2495)-1,3)=0,INDEX(artwork.xlsx!G:G,QUOTIENT(ROW(A2495)-1,3)+2)&lt;&gt;""),"/* "&amp;INDEX(artwork.xlsx!G:G,QUOTIENT(ROW(A2495)-1,3)+2)&amp;" */","  ")&amp;
IF(AND(INDEX(artwork.xlsx!F:F,QUOTIENT(ROW(A2495)-1,3)+2)&lt;&gt;""),"/* "&amp;INDEX(artwork.xlsx!F:F,QUOTIENT(ROW(A2495)-1,3)+2)&amp;" */","  ")&amp;IF(AND(ISERROR(MATCH("},",B2500:B$5003,0)), ISERROR(MATCH("    ];",$A$5:A2499,0))),"];","")</f>
        <v xml:space="preserve">    </v>
      </c>
      <c r="B2500" t="str">
        <f t="shared" si="75"/>
        <v/>
      </c>
      <c r="C2500" s="18" t="str">
        <f>IF(AND(MOD(ROW(A2495)-1,3)=0, INDEX(artwork.xlsx!J:J,QUOTIENT(ROW(A2495)-1,3)+2)&lt;&gt;""),
     artwork.xlsx!$H$1&amp;": """ &amp;SUBSTITUTE(INDEX(artwork.xlsx!H:H,QUOTIENT(ROW(A2495)-1,3)+2)," ","") &amp;""",  " &amp;
     artwork.xlsx!$J$1&amp; ": """ &amp; INDEX(artwork.xlsx!J:J,QUOTIENT(ROW(A2495)-1,3)+2) &amp;""",  " &amp;
     artwork.xlsx!$L$1&amp; ": """ &amp; SUBSTITUTE(IF(LEFT(INDEX(artwork.xlsx!L:L,QUOTIENT(ROW(A2495)-1,3)+2),4)="http","",artwork.xlsx!$M$1) &amp; INDEX(artwork.xlsx!L:L,QUOTIENT(ROW(A2495)-1,3)+2),artwork.xlsx!$N$1,"") &amp; """,",
 IF(AND(MOD(ROW(A2495)-1,3)=1,INDEX(artwork.xlsx!J:J,QUOTIENT(ROW(A2495)-1,3)+2)&lt;&gt;""),
SUBSTITUTE(    artwork.xlsx!$K$1&amp;": '\\n" &amp;
SUBSTITUTE(SUBSTITUTE(SUBSTITUTE(SUBSTITUTE(SUBSTITUTE(INDEX(artwork.xlsx!K:K,QUOTIENT(ROW(A2495)-1,3)+2),"'","\'"),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IF(MOD(ROW(A2495)-1,3)=2,"","")))</f>
        <v>text_html: '\
'</v>
      </c>
    </row>
    <row r="2501" spans="1:3" x14ac:dyDescent="0.25">
      <c r="A2501" t="str">
        <f>IF(AND(MOD(ROW(A2496)-1,3)=0,INDEX(artwork.xlsx!G:G,QUOTIENT(ROW(A2496)-1,3)+2)&lt;&gt;""),"/* "&amp;INDEX(artwork.xlsx!G:G,QUOTIENT(ROW(A2496)-1,3)+2)&amp;" */","  ")&amp;
IF(AND(INDEX(artwork.xlsx!F:F,QUOTIENT(ROW(A2496)-1,3)+2)&lt;&gt;""),"/* "&amp;INDEX(artwork.xlsx!F:F,QUOTIENT(ROW(A2496)-1,3)+2)&amp;" */","  ")&amp;IF(AND(ISERROR(MATCH("},",B2501:B$5003,0)), ISERROR(MATCH("    ];",$A$5:A2497,0))),"];","")</f>
        <v xml:space="preserve">    </v>
      </c>
      <c r="B2501" t="str">
        <f t="shared" si="75"/>
        <v>},</v>
      </c>
      <c r="C2501" s="18" t="str">
        <f>IF(AND(MOD(ROW(A2496)-1,3)=0, INDEX(artwork.xlsx!J:J,QUOTIENT(ROW(A2496)-1,3)+2)&lt;&gt;""),
     artwork.xlsx!$H$1&amp;": """ &amp;SUBSTITUTE(INDEX(artwork.xlsx!H:H,QUOTIENT(ROW(A2496)-1,3)+2)," ","") &amp;""",  " &amp;
     artwork.xlsx!$J$1&amp; ": """ &amp; INDEX(artwork.xlsx!J:J,QUOTIENT(ROW(A2496)-1,3)+2) &amp;""",  " &amp;
     artwork.xlsx!$L$1&amp; ": """ &amp; SUBSTITUTE(IF(LEFT(INDEX(artwork.xlsx!L:L,QUOTIENT(ROW(A2496)-1,3)+2),4)="http","",artwork.xlsx!$M$1) &amp; INDEX(artwork.xlsx!L:L,QUOTIENT(ROW(A2496)-1,3)+2),artwork.xlsx!$N$1,"") &amp; """,",
 IF(AND(MOD(ROW(A2496)-1,3)=1,INDEX(artwork.xlsx!J:J,QUOTIENT(ROW(A2496)-1,3)+2)&lt;&gt;""),
SUBSTITUTE(    artwork.xlsx!$K$1&amp;": '\\n" &amp;
SUBSTITUTE(SUBSTITUTE(SUBSTITUTE(SUBSTITUTE(SUBSTITUTE(INDEX(artwork.xlsx!K:K,QUOTIENT(ROW(A2496)-1,3)+2),"'","\'"),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IF(MOD(ROW(A2496)-1,3)=2,"","")))</f>
        <v/>
      </c>
    </row>
    <row r="2502" spans="1:3" x14ac:dyDescent="0.25">
      <c r="A2502" t="str">
        <f>IF(AND(MOD(ROW(A2497)-1,3)=0,INDEX(artwork.xlsx!G:G,QUOTIENT(ROW(A2497)-1,3)+2)&lt;&gt;""),"/* "&amp;INDEX(artwork.xlsx!G:G,QUOTIENT(ROW(A2497)-1,3)+2)&amp;" */","  ")&amp;
IF(AND(INDEX(artwork.xlsx!F:F,QUOTIENT(ROW(A2497)-1,3)+2)&lt;&gt;""),"/* "&amp;INDEX(artwork.xlsx!F:F,QUOTIENT(ROW(A2497)-1,3)+2)&amp;" */","  ")&amp;IF(AND(ISERROR(MATCH("},",B2502:B$5003,0)), ISERROR(MATCH("    ];",$A$5:A2498,0))),"];","")</f>
        <v xml:space="preserve">    </v>
      </c>
      <c r="B2502" t="str">
        <f t="shared" si="75"/>
        <v>{</v>
      </c>
      <c r="C2502" s="18" t="str">
        <f>IF(AND(MOD(ROW(A2497)-1,3)=0, INDEX(artwork.xlsx!J:J,QUOTIENT(ROW(A2497)-1,3)+2)&lt;&gt;""),
     artwork.xlsx!$H$1&amp;": """ &amp;SUBSTITUTE(INDEX(artwork.xlsx!H:H,QUOTIENT(ROW(A2497)-1,3)+2)," ","") &amp;""",  " &amp;
     artwork.xlsx!$J$1&amp; ": """ &amp; INDEX(artwork.xlsx!J:J,QUOTIENT(ROW(A2497)-1,3)+2) &amp;""",  " &amp;
     artwork.xlsx!$L$1&amp; ": """ &amp; SUBSTITUTE(IF(LEFT(INDEX(artwork.xlsx!L:L,QUOTIENT(ROW(A2497)-1,3)+2),4)="http","",artwork.xlsx!$M$1) &amp; INDEX(artwork.xlsx!L:L,QUOTIENT(ROW(A2497)-1,3)+2),artwork.xlsx!$N$1,"") &amp; """,",
 IF(AND(MOD(ROW(A2497)-1,3)=1,INDEX(artwork.xlsx!J:J,QUOTIENT(ROW(A2497)-1,3)+2)&lt;&gt;""),
SUBSTITUTE(    artwork.xlsx!$K$1&amp;": '\\n" &amp;
SUBSTITUTE(SUBSTITUTE(SUBSTITUTE(SUBSTITUTE(SUBSTITUTE(INDEX(artwork.xlsx!K:K,QUOTIENT(ROW(A2497)-1,3)+2),"'","\'"),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IF(MOD(ROW(A2497)-1,3)=2,"","")))</f>
        <v>id: "goldmine",  frenchName: "Mine d'or",  artwork: "http://wiki.dominionstrategy.com/images/c/cf/Gold_MineArt.jpg",</v>
      </c>
    </row>
    <row r="2503" spans="1:3" ht="30" x14ac:dyDescent="0.25">
      <c r="A2503" t="str">
        <f>IF(AND(MOD(ROW(A2498)-1,3)=0,INDEX(artwork.xlsx!G:G,QUOTIENT(ROW(A2498)-1,3)+2)&lt;&gt;""),"/* "&amp;INDEX(artwork.xlsx!G:G,QUOTIENT(ROW(A2498)-1,3)+2)&amp;" */","  ")&amp;
IF(AND(INDEX(artwork.xlsx!F:F,QUOTIENT(ROW(A2498)-1,3)+2)&lt;&gt;""),"/* "&amp;INDEX(artwork.xlsx!F:F,QUOTIENT(ROW(A2498)-1,3)+2)&amp;" */","  ")&amp;IF(AND(ISERROR(MATCH("},",B2503:B$5003,0)), ISERROR(MATCH("    ];",$A$5:A2502,0))),"];","")</f>
        <v xml:space="preserve">    </v>
      </c>
      <c r="B2503" t="str">
        <f t="shared" si="75"/>
        <v/>
      </c>
      <c r="C2503" s="18" t="str">
        <f>IF(AND(MOD(ROW(A2498)-1,3)=0, INDEX(artwork.xlsx!J:J,QUOTIENT(ROW(A2498)-1,3)+2)&lt;&gt;""),
     artwork.xlsx!$H$1&amp;": """ &amp;SUBSTITUTE(INDEX(artwork.xlsx!H:H,QUOTIENT(ROW(A2498)-1,3)+2)," ","") &amp;""",  " &amp;
     artwork.xlsx!$J$1&amp; ": """ &amp; INDEX(artwork.xlsx!J:J,QUOTIENT(ROW(A2498)-1,3)+2) &amp;""",  " &amp;
     artwork.xlsx!$L$1&amp; ": """ &amp; SUBSTITUTE(IF(LEFT(INDEX(artwork.xlsx!L:L,QUOTIENT(ROW(A2498)-1,3)+2),4)="http","",artwork.xlsx!$M$1) &amp; INDEX(artwork.xlsx!L:L,QUOTIENT(ROW(A2498)-1,3)+2),artwork.xlsx!$N$1,"") &amp; """,",
 IF(AND(MOD(ROW(A2498)-1,3)=1,INDEX(artwork.xlsx!J:J,QUOTIENT(ROW(A2498)-1,3)+2)&lt;&gt;""),
SUBSTITUTE(    artwork.xlsx!$K$1&amp;": '\\n" &amp;
SUBSTITUTE(SUBSTITUTE(SUBSTITUTE(SUBSTITUTE(SUBSTITUTE(INDEX(artwork.xlsx!K:K,QUOTIENT(ROW(A2498)-1,3)+2),"'","\'"),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IF(MOD(ROW(A2498)-1,3)=2,"","")))</f>
        <v>text_html: '\
'</v>
      </c>
    </row>
    <row r="2504" spans="1:3" x14ac:dyDescent="0.25">
      <c r="A2504" t="str">
        <f>IF(AND(MOD(ROW(A2499)-1,3)=0,INDEX(artwork.xlsx!G:G,QUOTIENT(ROW(A2499)-1,3)+2)&lt;&gt;""),"/* "&amp;INDEX(artwork.xlsx!G:G,QUOTIENT(ROW(A2499)-1,3)+2)&amp;" */","  ")&amp;
IF(AND(INDEX(artwork.xlsx!F:F,QUOTIENT(ROW(A2499)-1,3)+2)&lt;&gt;""),"/* "&amp;INDEX(artwork.xlsx!F:F,QUOTIENT(ROW(A2499)-1,3)+2)&amp;" */","  ")&amp;IF(AND(ISERROR(MATCH("},",B2504:B$5003,0)), ISERROR(MATCH("    ];",$A$5:A2500,0))),"];","")</f>
        <v xml:space="preserve">    </v>
      </c>
      <c r="B2504" t="str">
        <f t="shared" si="75"/>
        <v>},</v>
      </c>
      <c r="C2504" s="18" t="str">
        <f>IF(AND(MOD(ROW(A2499)-1,3)=0, INDEX(artwork.xlsx!J:J,QUOTIENT(ROW(A2499)-1,3)+2)&lt;&gt;""),
     artwork.xlsx!$H$1&amp;": """ &amp;SUBSTITUTE(INDEX(artwork.xlsx!H:H,QUOTIENT(ROW(A2499)-1,3)+2)," ","") &amp;""",  " &amp;
     artwork.xlsx!$J$1&amp; ": """ &amp; INDEX(artwork.xlsx!J:J,QUOTIENT(ROW(A2499)-1,3)+2) &amp;""",  " &amp;
     artwork.xlsx!$L$1&amp; ": """ &amp; SUBSTITUTE(IF(LEFT(INDEX(artwork.xlsx!L:L,QUOTIENT(ROW(A2499)-1,3)+2),4)="http","",artwork.xlsx!$M$1) &amp; INDEX(artwork.xlsx!L:L,QUOTIENT(ROW(A2499)-1,3)+2),artwork.xlsx!$N$1,"") &amp; """,",
 IF(AND(MOD(ROW(A2499)-1,3)=1,INDEX(artwork.xlsx!J:J,QUOTIENT(ROW(A2499)-1,3)+2)&lt;&gt;""),
SUBSTITUTE(    artwork.xlsx!$K$1&amp;": '\\n" &amp;
SUBSTITUTE(SUBSTITUTE(SUBSTITUTE(SUBSTITUTE(SUBSTITUTE(INDEX(artwork.xlsx!K:K,QUOTIENT(ROW(A2499)-1,3)+2),"'","\'"),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IF(MOD(ROW(A2499)-1,3)=2,"","")))</f>
        <v/>
      </c>
    </row>
    <row r="2505" spans="1:3" x14ac:dyDescent="0.25">
      <c r="A2505" t="str">
        <f>IF(AND(MOD(ROW(A2500)-1,3)=0,INDEX(artwork.xlsx!G:G,QUOTIENT(ROW(A2500)-1,3)+2)&lt;&gt;""),"/* "&amp;INDEX(artwork.xlsx!G:G,QUOTIENT(ROW(A2500)-1,3)+2)&amp;" */","  ")&amp;
IF(AND(INDEX(artwork.xlsx!F:F,QUOTIENT(ROW(A2500)-1,3)+2)&lt;&gt;""),"/* "&amp;INDEX(artwork.xlsx!F:F,QUOTIENT(ROW(A2500)-1,3)+2)&amp;" */","  ")&amp;IF(AND(ISERROR(MATCH("},",B2505:B$5003,0)), ISERROR(MATCH("    ];",$A$5:A2501,0))),"];","")</f>
        <v xml:space="preserve">    </v>
      </c>
      <c r="B2505" t="str">
        <f t="shared" si="75"/>
        <v>{</v>
      </c>
      <c r="C2505" s="18" t="str">
        <f>IF(AND(MOD(ROW(A2500)-1,3)=0, INDEX(artwork.xlsx!J:J,QUOTIENT(ROW(A2500)-1,3)+2)&lt;&gt;""),
     artwork.xlsx!$H$1&amp;": """ &amp;SUBSTITUTE(INDEX(artwork.xlsx!H:H,QUOTIENT(ROW(A2500)-1,3)+2)," ","") &amp;""",  " &amp;
     artwork.xlsx!$J$1&amp; ": """ &amp; INDEX(artwork.xlsx!J:J,QUOTIENT(ROW(A2500)-1,3)+2) &amp;""",  " &amp;
     artwork.xlsx!$L$1&amp; ": """ &amp; SUBSTITUTE(IF(LEFT(INDEX(artwork.xlsx!L:L,QUOTIENT(ROW(A2500)-1,3)+2),4)="http","",artwork.xlsx!$M$1) &amp; INDEX(artwork.xlsx!L:L,QUOTIENT(ROW(A2500)-1,3)+2),artwork.xlsx!$N$1,"") &amp; """,",
 IF(AND(MOD(ROW(A2500)-1,3)=1,INDEX(artwork.xlsx!J:J,QUOTIENT(ROW(A2500)-1,3)+2)&lt;&gt;""),
SUBSTITUTE(    artwork.xlsx!$K$1&amp;": '\\n" &amp;
SUBSTITUTE(SUBSTITUTE(SUBSTITUTE(SUBSTITUTE(SUBSTITUTE(INDEX(artwork.xlsx!K:K,QUOTIENT(ROW(A2500)-1,3)+2),"'","\'"),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IF(MOD(ROW(A2500)-1,3)=2,"","")))</f>
        <v>id: "imperialenvoy",  frenchName: "Délégué impérial",  artwork: "http://wiki.dominionstrategy.com/images/2/26/Imperial_EnvoyArt.jpg",</v>
      </c>
    </row>
    <row r="2506" spans="1:3" ht="30" x14ac:dyDescent="0.25">
      <c r="A2506" t="str">
        <f>IF(AND(MOD(ROW(A2501)-1,3)=0,INDEX(artwork.xlsx!G:G,QUOTIENT(ROW(A2501)-1,3)+2)&lt;&gt;""),"/* "&amp;INDEX(artwork.xlsx!G:G,QUOTIENT(ROW(A2501)-1,3)+2)&amp;" */","  ")&amp;
IF(AND(INDEX(artwork.xlsx!F:F,QUOTIENT(ROW(A2501)-1,3)+2)&lt;&gt;""),"/* "&amp;INDEX(artwork.xlsx!F:F,QUOTIENT(ROW(A2501)-1,3)+2)&amp;" */","  ")&amp;IF(AND(ISERROR(MATCH("},",B2506:B$5003,0)), ISERROR(MATCH("    ];",$A$5:A2505,0))),"];","")</f>
        <v xml:space="preserve">    </v>
      </c>
      <c r="B2506" t="str">
        <f t="shared" si="75"/>
        <v/>
      </c>
      <c r="C2506" s="18" t="str">
        <f>IF(AND(MOD(ROW(A2501)-1,3)=0, INDEX(artwork.xlsx!J:J,QUOTIENT(ROW(A2501)-1,3)+2)&lt;&gt;""),
     artwork.xlsx!$H$1&amp;": """ &amp;SUBSTITUTE(INDEX(artwork.xlsx!H:H,QUOTIENT(ROW(A2501)-1,3)+2)," ","") &amp;""",  " &amp;
     artwork.xlsx!$J$1&amp; ": """ &amp; INDEX(artwork.xlsx!J:J,QUOTIENT(ROW(A2501)-1,3)+2) &amp;""",  " &amp;
     artwork.xlsx!$L$1&amp; ": """ &amp; SUBSTITUTE(IF(LEFT(INDEX(artwork.xlsx!L:L,QUOTIENT(ROW(A2501)-1,3)+2),4)="http","",artwork.xlsx!$M$1) &amp; INDEX(artwork.xlsx!L:L,QUOTIENT(ROW(A2501)-1,3)+2),artwork.xlsx!$N$1,"") &amp; """,",
 IF(AND(MOD(ROW(A2501)-1,3)=1,INDEX(artwork.xlsx!J:J,QUOTIENT(ROW(A2501)-1,3)+2)&lt;&gt;""),
SUBSTITUTE(    artwork.xlsx!$K$1&amp;": '\\n" &amp;
SUBSTITUTE(SUBSTITUTE(SUBSTITUTE(SUBSTITUTE(SUBSTITUTE(INDEX(artwork.xlsx!K:K,QUOTIENT(ROW(A2501)-1,3)+2),"'","\'"),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IF(MOD(ROW(A2501)-1,3)=2,"","")))</f>
        <v>text_html: '\
'</v>
      </c>
    </row>
    <row r="2507" spans="1:3" x14ac:dyDescent="0.25">
      <c r="A2507" t="str">
        <f>IF(AND(MOD(ROW(A2502)-1,3)=0,INDEX(artwork.xlsx!G:G,QUOTIENT(ROW(A2502)-1,3)+2)&lt;&gt;""),"/* "&amp;INDEX(artwork.xlsx!G:G,QUOTIENT(ROW(A2502)-1,3)+2)&amp;" */","  ")&amp;
IF(AND(INDEX(artwork.xlsx!F:F,QUOTIENT(ROW(A2502)-1,3)+2)&lt;&gt;""),"/* "&amp;INDEX(artwork.xlsx!F:F,QUOTIENT(ROW(A2502)-1,3)+2)&amp;" */","  ")&amp;IF(AND(ISERROR(MATCH("},",B2507:B$5003,0)), ISERROR(MATCH("    ];",$A$5:A2503,0))),"];","")</f>
        <v xml:space="preserve">    </v>
      </c>
      <c r="B2507" t="str">
        <f t="shared" si="75"/>
        <v>},</v>
      </c>
      <c r="C2507" s="18" t="str">
        <f>IF(AND(MOD(ROW(A2502)-1,3)=0, INDEX(artwork.xlsx!J:J,QUOTIENT(ROW(A2502)-1,3)+2)&lt;&gt;""),
     artwork.xlsx!$H$1&amp;": """ &amp;SUBSTITUTE(INDEX(artwork.xlsx!H:H,QUOTIENT(ROW(A2502)-1,3)+2)," ","") &amp;""",  " &amp;
     artwork.xlsx!$J$1&amp; ": """ &amp; INDEX(artwork.xlsx!J:J,QUOTIENT(ROW(A2502)-1,3)+2) &amp;""",  " &amp;
     artwork.xlsx!$L$1&amp; ": """ &amp; SUBSTITUTE(IF(LEFT(INDEX(artwork.xlsx!L:L,QUOTIENT(ROW(A2502)-1,3)+2),4)="http","",artwork.xlsx!$M$1) &amp; INDEX(artwork.xlsx!L:L,QUOTIENT(ROW(A2502)-1,3)+2),artwork.xlsx!$N$1,"") &amp; """,",
 IF(AND(MOD(ROW(A2502)-1,3)=1,INDEX(artwork.xlsx!J:J,QUOTIENT(ROW(A2502)-1,3)+2)&lt;&gt;""),
SUBSTITUTE(    artwork.xlsx!$K$1&amp;": '\\n" &amp;
SUBSTITUTE(SUBSTITUTE(SUBSTITUTE(SUBSTITUTE(SUBSTITUTE(INDEX(artwork.xlsx!K:K,QUOTIENT(ROW(A2502)-1,3)+2),"'","\'"),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IF(MOD(ROW(A2502)-1,3)=2,"","")))</f>
        <v/>
      </c>
    </row>
    <row r="2508" spans="1:3" x14ac:dyDescent="0.25">
      <c r="A2508" t="str">
        <f>IF(AND(MOD(ROW(A2503)-1,3)=0,INDEX(artwork.xlsx!G:G,QUOTIENT(ROW(A2503)-1,3)+2)&lt;&gt;""),"/* "&amp;INDEX(artwork.xlsx!G:G,QUOTIENT(ROW(A2503)-1,3)+2)&amp;" */","  ")&amp;
IF(AND(INDEX(artwork.xlsx!F:F,QUOTIENT(ROW(A2503)-1,3)+2)&lt;&gt;""),"/* "&amp;INDEX(artwork.xlsx!F:F,QUOTIENT(ROW(A2503)-1,3)+2)&amp;" */","  ")&amp;IF(AND(ISERROR(MATCH("},",B2508:B$5003,0)), ISERROR(MATCH("    ];",$A$5:A2504,0))),"];","")</f>
        <v xml:space="preserve">    </v>
      </c>
      <c r="B2508" t="str">
        <f t="shared" si="75"/>
        <v>{</v>
      </c>
      <c r="C2508" s="18" t="str">
        <f>IF(AND(MOD(ROW(A2503)-1,3)=0, INDEX(artwork.xlsx!J:J,QUOTIENT(ROW(A2503)-1,3)+2)&lt;&gt;""),
     artwork.xlsx!$H$1&amp;": """ &amp;SUBSTITUTE(INDEX(artwork.xlsx!H:H,QUOTIENT(ROW(A2503)-1,3)+2)," ","") &amp;""",  " &amp;
     artwork.xlsx!$J$1&amp; ": """ &amp; INDEX(artwork.xlsx!J:J,QUOTIENT(ROW(A2503)-1,3)+2) &amp;""",  " &amp;
     artwork.xlsx!$L$1&amp; ": """ &amp; SUBSTITUTE(IF(LEFT(INDEX(artwork.xlsx!L:L,QUOTIENT(ROW(A2503)-1,3)+2),4)="http","",artwork.xlsx!$M$1) &amp; INDEX(artwork.xlsx!L:L,QUOTIENT(ROW(A2503)-1,3)+2),artwork.xlsx!$N$1,"") &amp; """,",
 IF(AND(MOD(ROW(A2503)-1,3)=1,INDEX(artwork.xlsx!J:J,QUOTIENT(ROW(A2503)-1,3)+2)&lt;&gt;""),
SUBSTITUTE(    artwork.xlsx!$K$1&amp;": '\\n" &amp;
SUBSTITUTE(SUBSTITUTE(SUBSTITUTE(SUBSTITUTE(SUBSTITUTE(INDEX(artwork.xlsx!K:K,QUOTIENT(ROW(A2503)-1,3)+2),"'","\'"),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IF(MOD(ROW(A2503)-1,3)=2,"","")))</f>
        <v>id: "kitsune",  frenchName: "Kitsune",  artwork: "http://wiki.dominionstrategy.com/images/8/87/KitsuneArt.jpg",</v>
      </c>
    </row>
    <row r="2509" spans="1:3" ht="30" x14ac:dyDescent="0.25">
      <c r="A2509" t="str">
        <f>IF(AND(MOD(ROW(A2504)-1,3)=0,INDEX(artwork.xlsx!G:G,QUOTIENT(ROW(A2504)-1,3)+2)&lt;&gt;""),"/* "&amp;INDEX(artwork.xlsx!G:G,QUOTIENT(ROW(A2504)-1,3)+2)&amp;" */","  ")&amp;
IF(AND(INDEX(artwork.xlsx!F:F,QUOTIENT(ROW(A2504)-1,3)+2)&lt;&gt;""),"/* "&amp;INDEX(artwork.xlsx!F:F,QUOTIENT(ROW(A2504)-1,3)+2)&amp;" */","  ")&amp;IF(AND(ISERROR(MATCH("},",B2509:B$5003,0)), ISERROR(MATCH("    ];",$A$5:A2508,0))),"];","")</f>
        <v xml:space="preserve">    </v>
      </c>
      <c r="B2509" t="str">
        <f t="shared" si="75"/>
        <v/>
      </c>
      <c r="C2509" s="18" t="str">
        <f>IF(AND(MOD(ROW(A2504)-1,3)=0, INDEX(artwork.xlsx!J:J,QUOTIENT(ROW(A2504)-1,3)+2)&lt;&gt;""),
     artwork.xlsx!$H$1&amp;": """ &amp;SUBSTITUTE(INDEX(artwork.xlsx!H:H,QUOTIENT(ROW(A2504)-1,3)+2)," ","") &amp;""",  " &amp;
     artwork.xlsx!$J$1&amp; ": """ &amp; INDEX(artwork.xlsx!J:J,QUOTIENT(ROW(A2504)-1,3)+2) &amp;""",  " &amp;
     artwork.xlsx!$L$1&amp; ": """ &amp; SUBSTITUTE(IF(LEFT(INDEX(artwork.xlsx!L:L,QUOTIENT(ROW(A2504)-1,3)+2),4)="http","",artwork.xlsx!$M$1) &amp; INDEX(artwork.xlsx!L:L,QUOTIENT(ROW(A2504)-1,3)+2),artwork.xlsx!$N$1,"") &amp; """,",
 IF(AND(MOD(ROW(A2504)-1,3)=1,INDEX(artwork.xlsx!J:J,QUOTIENT(ROW(A2504)-1,3)+2)&lt;&gt;""),
SUBSTITUTE(    artwork.xlsx!$K$1&amp;": '\\n" &amp;
SUBSTITUTE(SUBSTITUTE(SUBSTITUTE(SUBSTITUTE(SUBSTITUTE(INDEX(artwork.xlsx!K:K,QUOTIENT(ROW(A2504)-1,3)+2),"'","\'"),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IF(MOD(ROW(A2504)-1,3)=2,"","")))</f>
        <v>text_html: '\
'</v>
      </c>
    </row>
    <row r="2510" spans="1:3" x14ac:dyDescent="0.25">
      <c r="A2510" t="str">
        <f>IF(AND(MOD(ROW(A2505)-1,3)=0,INDEX(artwork.xlsx!G:G,QUOTIENT(ROW(A2505)-1,3)+2)&lt;&gt;""),"/* "&amp;INDEX(artwork.xlsx!G:G,QUOTIENT(ROW(A2505)-1,3)+2)&amp;" */","  ")&amp;
IF(AND(INDEX(artwork.xlsx!F:F,QUOTIENT(ROW(A2505)-1,3)+2)&lt;&gt;""),"/* "&amp;INDEX(artwork.xlsx!F:F,QUOTIENT(ROW(A2505)-1,3)+2)&amp;" */","  ")&amp;IF(AND(ISERROR(MATCH("},",B2510:B$5003,0)), ISERROR(MATCH("    ];",$A$5:A2506,0))),"];","")</f>
        <v xml:space="preserve">    </v>
      </c>
      <c r="B2510" t="str">
        <f t="shared" si="75"/>
        <v>},</v>
      </c>
      <c r="C2510" s="18" t="str">
        <f>IF(AND(MOD(ROW(A2505)-1,3)=0, INDEX(artwork.xlsx!J:J,QUOTIENT(ROW(A2505)-1,3)+2)&lt;&gt;""),
     artwork.xlsx!$H$1&amp;": """ &amp;SUBSTITUTE(INDEX(artwork.xlsx!H:H,QUOTIENT(ROW(A2505)-1,3)+2)," ","") &amp;""",  " &amp;
     artwork.xlsx!$J$1&amp; ": """ &amp; INDEX(artwork.xlsx!J:J,QUOTIENT(ROW(A2505)-1,3)+2) &amp;""",  " &amp;
     artwork.xlsx!$L$1&amp; ": """ &amp; SUBSTITUTE(IF(LEFT(INDEX(artwork.xlsx!L:L,QUOTIENT(ROW(A2505)-1,3)+2),4)="http","",artwork.xlsx!$M$1) &amp; INDEX(artwork.xlsx!L:L,QUOTIENT(ROW(A2505)-1,3)+2),artwork.xlsx!$N$1,"") &amp; """,",
 IF(AND(MOD(ROW(A2505)-1,3)=1,INDEX(artwork.xlsx!J:J,QUOTIENT(ROW(A2505)-1,3)+2)&lt;&gt;""),
SUBSTITUTE(    artwork.xlsx!$K$1&amp;": '\\n" &amp;
SUBSTITUTE(SUBSTITUTE(SUBSTITUTE(SUBSTITUTE(SUBSTITUTE(INDEX(artwork.xlsx!K:K,QUOTIENT(ROW(A2505)-1,3)+2),"'","\'"),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IF(MOD(ROW(A2505)-1,3)=2,"","")))</f>
        <v/>
      </c>
    </row>
    <row r="2511" spans="1:3" x14ac:dyDescent="0.25">
      <c r="A2511" t="str">
        <f>IF(AND(MOD(ROW(A2506)-1,3)=0,INDEX(artwork.xlsx!G:G,QUOTIENT(ROW(A2506)-1,3)+2)&lt;&gt;""),"/* "&amp;INDEX(artwork.xlsx!G:G,QUOTIENT(ROW(A2506)-1,3)+2)&amp;" */","  ")&amp;
IF(AND(INDEX(artwork.xlsx!F:F,QUOTIENT(ROW(A2506)-1,3)+2)&lt;&gt;""),"/* "&amp;INDEX(artwork.xlsx!F:F,QUOTIENT(ROW(A2506)-1,3)+2)&amp;" */","  ")&amp;IF(AND(ISERROR(MATCH("},",B2511:B$5003,0)), ISERROR(MATCH("    ];",$A$5:A2507,0))),"];","")</f>
        <v xml:space="preserve">    </v>
      </c>
      <c r="B2511" t="str">
        <f t="shared" ref="B2511:B2574" si="76">IF(AND(C2510&lt;&gt;"",MOD(ROW(A2509)-1,3)=2),"},","")&amp;IF(AND(C2511&lt;&gt;"",MOD(ROW(A2506)-1,3)=0),"{","")</f>
        <v>{</v>
      </c>
      <c r="C2511" s="18" t="str">
        <f>IF(AND(MOD(ROW(A2506)-1,3)=0, INDEX(artwork.xlsx!J:J,QUOTIENT(ROW(A2506)-1,3)+2)&lt;&gt;""),
     artwork.xlsx!$H$1&amp;": """ &amp;SUBSTITUTE(INDEX(artwork.xlsx!H:H,QUOTIENT(ROW(A2506)-1,3)+2)," ","") &amp;""",  " &amp;
     artwork.xlsx!$J$1&amp; ": """ &amp; INDEX(artwork.xlsx!J:J,QUOTIENT(ROW(A2506)-1,3)+2) &amp;""",  " &amp;
     artwork.xlsx!$L$1&amp; ": """ &amp; SUBSTITUTE(IF(LEFT(INDEX(artwork.xlsx!L:L,QUOTIENT(ROW(A2506)-1,3)+2),4)="http","",artwork.xlsx!$M$1) &amp; INDEX(artwork.xlsx!L:L,QUOTIENT(ROW(A2506)-1,3)+2),artwork.xlsx!$N$1,"") &amp; """,",
 IF(AND(MOD(ROW(A2506)-1,3)=1,INDEX(artwork.xlsx!J:J,QUOTIENT(ROW(A2506)-1,3)+2)&lt;&gt;""),
SUBSTITUTE(    artwork.xlsx!$K$1&amp;": '\\n" &amp;
SUBSTITUTE(SUBSTITUTE(SUBSTITUTE(SUBSTITUTE(SUBSTITUTE(INDEX(artwork.xlsx!K:K,QUOTIENT(ROW(A2506)-1,3)+2),"'","\'"),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IF(MOD(ROW(A2506)-1,3)=2,"","")))</f>
        <v>id: "litter",  frenchName: "Chaise à porteurs",  artwork: "http://wiki.dominionstrategy.com/images/4/4b/LitterArt.jpg",</v>
      </c>
    </row>
    <row r="2512" spans="1:3" ht="30" x14ac:dyDescent="0.25">
      <c r="A2512" t="str">
        <f>IF(AND(MOD(ROW(A2507)-1,3)=0,INDEX(artwork.xlsx!G:G,QUOTIENT(ROW(A2507)-1,3)+2)&lt;&gt;""),"/* "&amp;INDEX(artwork.xlsx!G:G,QUOTIENT(ROW(A2507)-1,3)+2)&amp;" */","  ")&amp;
IF(AND(INDEX(artwork.xlsx!F:F,QUOTIENT(ROW(A2507)-1,3)+2)&lt;&gt;""),"/* "&amp;INDEX(artwork.xlsx!F:F,QUOTIENT(ROW(A2507)-1,3)+2)&amp;" */","  ")&amp;IF(AND(ISERROR(MATCH("},",B2512:B$5003,0)), ISERROR(MATCH("    ];",$A$5:A2511,0))),"];","")</f>
        <v xml:space="preserve">    </v>
      </c>
      <c r="B2512" t="str">
        <f t="shared" si="76"/>
        <v/>
      </c>
      <c r="C2512" s="18" t="str">
        <f>IF(AND(MOD(ROW(A2507)-1,3)=0, INDEX(artwork.xlsx!J:J,QUOTIENT(ROW(A2507)-1,3)+2)&lt;&gt;""),
     artwork.xlsx!$H$1&amp;": """ &amp;SUBSTITUTE(INDEX(artwork.xlsx!H:H,QUOTIENT(ROW(A2507)-1,3)+2)," ","") &amp;""",  " &amp;
     artwork.xlsx!$J$1&amp; ": """ &amp; INDEX(artwork.xlsx!J:J,QUOTIENT(ROW(A2507)-1,3)+2) &amp;""",  " &amp;
     artwork.xlsx!$L$1&amp; ": """ &amp; SUBSTITUTE(IF(LEFT(INDEX(artwork.xlsx!L:L,QUOTIENT(ROW(A2507)-1,3)+2),4)="http","",artwork.xlsx!$M$1) &amp; INDEX(artwork.xlsx!L:L,QUOTIENT(ROW(A2507)-1,3)+2),artwork.xlsx!$N$1,"") &amp; """,",
 IF(AND(MOD(ROW(A2507)-1,3)=1,INDEX(artwork.xlsx!J:J,QUOTIENT(ROW(A2507)-1,3)+2)&lt;&gt;""),
SUBSTITUTE(    artwork.xlsx!$K$1&amp;": '\\n" &amp;
SUBSTITUTE(SUBSTITUTE(SUBSTITUTE(SUBSTITUTE(SUBSTITUTE(INDEX(artwork.xlsx!K:K,QUOTIENT(ROW(A2507)-1,3)+2),"'","\'"),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IF(MOD(ROW(A2507)-1,3)=2,"","")))</f>
        <v>text_html: '\
'</v>
      </c>
    </row>
    <row r="2513" spans="1:3" x14ac:dyDescent="0.25">
      <c r="A2513" t="str">
        <f>IF(AND(MOD(ROW(A2508)-1,3)=0,INDEX(artwork.xlsx!G:G,QUOTIENT(ROW(A2508)-1,3)+2)&lt;&gt;""),"/* "&amp;INDEX(artwork.xlsx!G:G,QUOTIENT(ROW(A2508)-1,3)+2)&amp;" */","  ")&amp;
IF(AND(INDEX(artwork.xlsx!F:F,QUOTIENT(ROW(A2508)-1,3)+2)&lt;&gt;""),"/* "&amp;INDEX(artwork.xlsx!F:F,QUOTIENT(ROW(A2508)-1,3)+2)&amp;" */","  ")&amp;IF(AND(ISERROR(MATCH("},",B2513:B$5003,0)), ISERROR(MATCH("    ];",$A$5:A2509,0))),"];","")</f>
        <v xml:space="preserve">    </v>
      </c>
      <c r="B2513" t="str">
        <f t="shared" si="76"/>
        <v>},</v>
      </c>
      <c r="C2513" s="18" t="str">
        <f>IF(AND(MOD(ROW(A2508)-1,3)=0, INDEX(artwork.xlsx!J:J,QUOTIENT(ROW(A2508)-1,3)+2)&lt;&gt;""),
     artwork.xlsx!$H$1&amp;": """ &amp;SUBSTITUTE(INDEX(artwork.xlsx!H:H,QUOTIENT(ROW(A2508)-1,3)+2)," ","") &amp;""",  " &amp;
     artwork.xlsx!$J$1&amp; ": """ &amp; INDEX(artwork.xlsx!J:J,QUOTIENT(ROW(A2508)-1,3)+2) &amp;""",  " &amp;
     artwork.xlsx!$L$1&amp; ": """ &amp; SUBSTITUTE(IF(LEFT(INDEX(artwork.xlsx!L:L,QUOTIENT(ROW(A2508)-1,3)+2),4)="http","",artwork.xlsx!$M$1) &amp; INDEX(artwork.xlsx!L:L,QUOTIENT(ROW(A2508)-1,3)+2),artwork.xlsx!$N$1,"") &amp; """,",
 IF(AND(MOD(ROW(A2508)-1,3)=1,INDEX(artwork.xlsx!J:J,QUOTIENT(ROW(A2508)-1,3)+2)&lt;&gt;""),
SUBSTITUTE(    artwork.xlsx!$K$1&amp;": '\\n" &amp;
SUBSTITUTE(SUBSTITUTE(SUBSTITUTE(SUBSTITUTE(SUBSTITUTE(INDEX(artwork.xlsx!K:K,QUOTIENT(ROW(A2508)-1,3)+2),"'","\'"),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IF(MOD(ROW(A2508)-1,3)=2,"","")))</f>
        <v/>
      </c>
    </row>
    <row r="2514" spans="1:3" x14ac:dyDescent="0.25">
      <c r="A2514" t="str">
        <f>IF(AND(MOD(ROW(A2509)-1,3)=0,INDEX(artwork.xlsx!G:G,QUOTIENT(ROW(A2509)-1,3)+2)&lt;&gt;""),"/* "&amp;INDEX(artwork.xlsx!G:G,QUOTIENT(ROW(A2509)-1,3)+2)&amp;" */","  ")&amp;
IF(AND(INDEX(artwork.xlsx!F:F,QUOTIENT(ROW(A2509)-1,3)+2)&lt;&gt;""),"/* "&amp;INDEX(artwork.xlsx!F:F,QUOTIENT(ROW(A2509)-1,3)+2)&amp;" */","  ")&amp;IF(AND(ISERROR(MATCH("},",B2514:B$5003,0)), ISERROR(MATCH("    ];",$A$5:A2510,0))),"];","")</f>
        <v xml:space="preserve">    </v>
      </c>
      <c r="B2514" t="str">
        <f t="shared" si="76"/>
        <v>{</v>
      </c>
      <c r="C2514" s="18" t="str">
        <f>IF(AND(MOD(ROW(A2509)-1,3)=0, INDEX(artwork.xlsx!J:J,QUOTIENT(ROW(A2509)-1,3)+2)&lt;&gt;""),
     artwork.xlsx!$H$1&amp;": """ &amp;SUBSTITUTE(INDEX(artwork.xlsx!H:H,QUOTIENT(ROW(A2509)-1,3)+2)," ","") &amp;""",  " &amp;
     artwork.xlsx!$J$1&amp; ": """ &amp; INDEX(artwork.xlsx!J:J,QUOTIENT(ROW(A2509)-1,3)+2) &amp;""",  " &amp;
     artwork.xlsx!$L$1&amp; ": """ &amp; SUBSTITUTE(IF(LEFT(INDEX(artwork.xlsx!L:L,QUOTIENT(ROW(A2509)-1,3)+2),4)="http","",artwork.xlsx!$M$1) &amp; INDEX(artwork.xlsx!L:L,QUOTIENT(ROW(A2509)-1,3)+2),artwork.xlsx!$N$1,"") &amp; """,",
 IF(AND(MOD(ROW(A2509)-1,3)=1,INDEX(artwork.xlsx!J:J,QUOTIENT(ROW(A2509)-1,3)+2)&lt;&gt;""),
SUBSTITUTE(    artwork.xlsx!$K$1&amp;": '\\n" &amp;
SUBSTITUTE(SUBSTITUTE(SUBSTITUTE(SUBSTITUTE(SUBSTITUTE(INDEX(artwork.xlsx!K:K,QUOTIENT(ROW(A2509)-1,3)+2),"'","\'"),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IF(MOD(ROW(A2509)-1,3)=2,"","")))</f>
        <v>id: "mountainshrine",  frenchName: "Sanctuaire de la montagne",  artwork: "http://wiki.dominionstrategy.com/images/c/c5/Mountain_ShrineArt.jpg",</v>
      </c>
    </row>
    <row r="2515" spans="1:3" ht="30" x14ac:dyDescent="0.25">
      <c r="A2515" t="str">
        <f>IF(AND(MOD(ROW(A2510)-1,3)=0,INDEX(artwork.xlsx!G:G,QUOTIENT(ROW(A2510)-1,3)+2)&lt;&gt;""),"/* "&amp;INDEX(artwork.xlsx!G:G,QUOTIENT(ROW(A2510)-1,3)+2)&amp;" */","  ")&amp;
IF(AND(INDEX(artwork.xlsx!F:F,QUOTIENT(ROW(A2510)-1,3)+2)&lt;&gt;""),"/* "&amp;INDEX(artwork.xlsx!F:F,QUOTIENT(ROW(A2510)-1,3)+2)&amp;" */","  ")&amp;IF(AND(ISERROR(MATCH("},",B2515:B$5003,0)), ISERROR(MATCH("    ];",$A$5:A2514,0))),"];","")</f>
        <v xml:space="preserve">    </v>
      </c>
      <c r="B2515" t="str">
        <f t="shared" si="76"/>
        <v/>
      </c>
      <c r="C2515" s="18" t="str">
        <f>IF(AND(MOD(ROW(A2510)-1,3)=0, INDEX(artwork.xlsx!J:J,QUOTIENT(ROW(A2510)-1,3)+2)&lt;&gt;""),
     artwork.xlsx!$H$1&amp;": """ &amp;SUBSTITUTE(INDEX(artwork.xlsx!H:H,QUOTIENT(ROW(A2510)-1,3)+2)," ","") &amp;""",  " &amp;
     artwork.xlsx!$J$1&amp; ": """ &amp; INDEX(artwork.xlsx!J:J,QUOTIENT(ROW(A2510)-1,3)+2) &amp;""",  " &amp;
     artwork.xlsx!$L$1&amp; ": """ &amp; SUBSTITUTE(IF(LEFT(INDEX(artwork.xlsx!L:L,QUOTIENT(ROW(A2510)-1,3)+2),4)="http","",artwork.xlsx!$M$1) &amp; INDEX(artwork.xlsx!L:L,QUOTIENT(ROW(A2510)-1,3)+2),artwork.xlsx!$N$1,"") &amp; """,",
 IF(AND(MOD(ROW(A2510)-1,3)=1,INDEX(artwork.xlsx!J:J,QUOTIENT(ROW(A2510)-1,3)+2)&lt;&gt;""),
SUBSTITUTE(    artwork.xlsx!$K$1&amp;": '\\n" &amp;
SUBSTITUTE(SUBSTITUTE(SUBSTITUTE(SUBSTITUTE(SUBSTITUTE(INDEX(artwork.xlsx!K:K,QUOTIENT(ROW(A2510)-1,3)+2),"'","\'"),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IF(MOD(ROW(A2510)-1,3)=2,"","")))</f>
        <v>text_html: '\
'</v>
      </c>
    </row>
    <row r="2516" spans="1:3" x14ac:dyDescent="0.25">
      <c r="A2516" t="str">
        <f>IF(AND(MOD(ROW(A2511)-1,3)=0,INDEX(artwork.xlsx!G:G,QUOTIENT(ROW(A2511)-1,3)+2)&lt;&gt;""),"/* "&amp;INDEX(artwork.xlsx!G:G,QUOTIENT(ROW(A2511)-1,3)+2)&amp;" */","  ")&amp;
IF(AND(INDEX(artwork.xlsx!F:F,QUOTIENT(ROW(A2511)-1,3)+2)&lt;&gt;""),"/* "&amp;INDEX(artwork.xlsx!F:F,QUOTIENT(ROW(A2511)-1,3)+2)&amp;" */","  ")&amp;IF(AND(ISERROR(MATCH("},",B2516:B$5003,0)), ISERROR(MATCH("    ];",$A$5:A2512,0))),"];","")</f>
        <v xml:space="preserve">    </v>
      </c>
      <c r="B2516" t="str">
        <f t="shared" si="76"/>
        <v>},</v>
      </c>
      <c r="C2516" s="18" t="str">
        <f>IF(AND(MOD(ROW(A2511)-1,3)=0, INDEX(artwork.xlsx!J:J,QUOTIENT(ROW(A2511)-1,3)+2)&lt;&gt;""),
     artwork.xlsx!$H$1&amp;": """ &amp;SUBSTITUTE(INDEX(artwork.xlsx!H:H,QUOTIENT(ROW(A2511)-1,3)+2)," ","") &amp;""",  " &amp;
     artwork.xlsx!$J$1&amp; ": """ &amp; INDEX(artwork.xlsx!J:J,QUOTIENT(ROW(A2511)-1,3)+2) &amp;""",  " &amp;
     artwork.xlsx!$L$1&amp; ": """ &amp; SUBSTITUTE(IF(LEFT(INDEX(artwork.xlsx!L:L,QUOTIENT(ROW(A2511)-1,3)+2),4)="http","",artwork.xlsx!$M$1) &amp; INDEX(artwork.xlsx!L:L,QUOTIENT(ROW(A2511)-1,3)+2),artwork.xlsx!$N$1,"") &amp; """,",
 IF(AND(MOD(ROW(A2511)-1,3)=1,INDEX(artwork.xlsx!J:J,QUOTIENT(ROW(A2511)-1,3)+2)&lt;&gt;""),
SUBSTITUTE(    artwork.xlsx!$K$1&amp;": '\\n" &amp;
SUBSTITUTE(SUBSTITUTE(SUBSTITUTE(SUBSTITUTE(SUBSTITUTE(INDEX(artwork.xlsx!K:K,QUOTIENT(ROW(A2511)-1,3)+2),"'","\'"),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IF(MOD(ROW(A2511)-1,3)=2,"","")))</f>
        <v/>
      </c>
    </row>
    <row r="2517" spans="1:3" x14ac:dyDescent="0.25">
      <c r="A2517" t="str">
        <f>IF(AND(MOD(ROW(A2512)-1,3)=0,INDEX(artwork.xlsx!G:G,QUOTIENT(ROW(A2512)-1,3)+2)&lt;&gt;""),"/* "&amp;INDEX(artwork.xlsx!G:G,QUOTIENT(ROW(A2512)-1,3)+2)&amp;" */","  ")&amp;
IF(AND(INDEX(artwork.xlsx!F:F,QUOTIENT(ROW(A2512)-1,3)+2)&lt;&gt;""),"/* "&amp;INDEX(artwork.xlsx!F:F,QUOTIENT(ROW(A2512)-1,3)+2)&amp;" */","  ")&amp;IF(AND(ISERROR(MATCH("},",B2517:B$5003,0)), ISERROR(MATCH("    ];",$A$5:A2513,0))),"];","")</f>
        <v xml:space="preserve">    </v>
      </c>
      <c r="B2517" t="str">
        <f t="shared" si="76"/>
        <v>{</v>
      </c>
      <c r="C2517" s="18" t="str">
        <f>IF(AND(MOD(ROW(A2512)-1,3)=0, INDEX(artwork.xlsx!J:J,QUOTIENT(ROW(A2512)-1,3)+2)&lt;&gt;""),
     artwork.xlsx!$H$1&amp;": """ &amp;SUBSTITUTE(INDEX(artwork.xlsx!H:H,QUOTIENT(ROW(A2512)-1,3)+2)," ","") &amp;""",  " &amp;
     artwork.xlsx!$J$1&amp; ": """ &amp; INDEX(artwork.xlsx!J:J,QUOTIENT(ROW(A2512)-1,3)+2) &amp;""",  " &amp;
     artwork.xlsx!$L$1&amp; ": """ &amp; SUBSTITUTE(IF(LEFT(INDEX(artwork.xlsx!L:L,QUOTIENT(ROW(A2512)-1,3)+2),4)="http","",artwork.xlsx!$M$1) &amp; INDEX(artwork.xlsx!L:L,QUOTIENT(ROW(A2512)-1,3)+2),artwork.xlsx!$N$1,"") &amp; """,",
 IF(AND(MOD(ROW(A2512)-1,3)=1,INDEX(artwork.xlsx!J:J,QUOTIENT(ROW(A2512)-1,3)+2)&lt;&gt;""),
SUBSTITUTE(    artwork.xlsx!$K$1&amp;": '\\n" &amp;
SUBSTITUTE(SUBSTITUTE(SUBSTITUTE(SUBSTITUTE(SUBSTITUTE(INDEX(artwork.xlsx!K:K,QUOTIENT(ROW(A2512)-1,3)+2),"'","\'"),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IF(MOD(ROW(A2512)-1,3)=2,"","")))</f>
        <v>id: "ninja",  frenchName: "Ninja",  artwork: "http://wiki.dominionstrategy.com/images/c/c8/NinjaArt.jpg",</v>
      </c>
    </row>
    <row r="2518" spans="1:3" ht="30" x14ac:dyDescent="0.25">
      <c r="A2518" t="str">
        <f>IF(AND(MOD(ROW(A2513)-1,3)=0,INDEX(artwork.xlsx!G:G,QUOTIENT(ROW(A2513)-1,3)+2)&lt;&gt;""),"/* "&amp;INDEX(artwork.xlsx!G:G,QUOTIENT(ROW(A2513)-1,3)+2)&amp;" */","  ")&amp;
IF(AND(INDEX(artwork.xlsx!F:F,QUOTIENT(ROW(A2513)-1,3)+2)&lt;&gt;""),"/* "&amp;INDEX(artwork.xlsx!F:F,QUOTIENT(ROW(A2513)-1,3)+2)&amp;" */","  ")&amp;IF(AND(ISERROR(MATCH("},",B2518:B$5003,0)), ISERROR(MATCH("    ];",$A$5:A2517,0))),"];","")</f>
        <v xml:space="preserve">    </v>
      </c>
      <c r="B2518" t="str">
        <f t="shared" si="76"/>
        <v/>
      </c>
      <c r="C2518" s="18" t="str">
        <f>IF(AND(MOD(ROW(A2513)-1,3)=0, INDEX(artwork.xlsx!J:J,QUOTIENT(ROW(A2513)-1,3)+2)&lt;&gt;""),
     artwork.xlsx!$H$1&amp;": """ &amp;SUBSTITUTE(INDEX(artwork.xlsx!H:H,QUOTIENT(ROW(A2513)-1,3)+2)," ","") &amp;""",  " &amp;
     artwork.xlsx!$J$1&amp; ": """ &amp; INDEX(artwork.xlsx!J:J,QUOTIENT(ROW(A2513)-1,3)+2) &amp;""",  " &amp;
     artwork.xlsx!$L$1&amp; ": """ &amp; SUBSTITUTE(IF(LEFT(INDEX(artwork.xlsx!L:L,QUOTIENT(ROW(A2513)-1,3)+2),4)="http","",artwork.xlsx!$M$1) &amp; INDEX(artwork.xlsx!L:L,QUOTIENT(ROW(A2513)-1,3)+2),artwork.xlsx!$N$1,"") &amp; """,",
 IF(AND(MOD(ROW(A2513)-1,3)=1,INDEX(artwork.xlsx!J:J,QUOTIENT(ROW(A2513)-1,3)+2)&lt;&gt;""),
SUBSTITUTE(    artwork.xlsx!$K$1&amp;": '\\n" &amp;
SUBSTITUTE(SUBSTITUTE(SUBSTITUTE(SUBSTITUTE(SUBSTITUTE(INDEX(artwork.xlsx!K:K,QUOTIENT(ROW(A2513)-1,3)+2),"'","\'"),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IF(MOD(ROW(A2513)-1,3)=2,"","")))</f>
        <v>text_html: '\
'</v>
      </c>
    </row>
    <row r="2519" spans="1:3" x14ac:dyDescent="0.25">
      <c r="A2519" t="str">
        <f>IF(AND(MOD(ROW(A2514)-1,3)=0,INDEX(artwork.xlsx!G:G,QUOTIENT(ROW(A2514)-1,3)+2)&lt;&gt;""),"/* "&amp;INDEX(artwork.xlsx!G:G,QUOTIENT(ROW(A2514)-1,3)+2)&amp;" */","  ")&amp;
IF(AND(INDEX(artwork.xlsx!F:F,QUOTIENT(ROW(A2514)-1,3)+2)&lt;&gt;""),"/* "&amp;INDEX(artwork.xlsx!F:F,QUOTIENT(ROW(A2514)-1,3)+2)&amp;" */","  ")&amp;IF(AND(ISERROR(MATCH("},",B2519:B$5003,0)), ISERROR(MATCH("    ];",$A$5:A2515,0))),"];","")</f>
        <v xml:space="preserve">    </v>
      </c>
      <c r="B2519" t="str">
        <f t="shared" si="76"/>
        <v>},</v>
      </c>
      <c r="C2519" s="18" t="str">
        <f>IF(AND(MOD(ROW(A2514)-1,3)=0, INDEX(artwork.xlsx!J:J,QUOTIENT(ROW(A2514)-1,3)+2)&lt;&gt;""),
     artwork.xlsx!$H$1&amp;": """ &amp;SUBSTITUTE(INDEX(artwork.xlsx!H:H,QUOTIENT(ROW(A2514)-1,3)+2)," ","") &amp;""",  " &amp;
     artwork.xlsx!$J$1&amp; ": """ &amp; INDEX(artwork.xlsx!J:J,QUOTIENT(ROW(A2514)-1,3)+2) &amp;""",  " &amp;
     artwork.xlsx!$L$1&amp; ": """ &amp; SUBSTITUTE(IF(LEFT(INDEX(artwork.xlsx!L:L,QUOTIENT(ROW(A2514)-1,3)+2),4)="http","",artwork.xlsx!$M$1) &amp; INDEX(artwork.xlsx!L:L,QUOTIENT(ROW(A2514)-1,3)+2),artwork.xlsx!$N$1,"") &amp; """,",
 IF(AND(MOD(ROW(A2514)-1,3)=1,INDEX(artwork.xlsx!J:J,QUOTIENT(ROW(A2514)-1,3)+2)&lt;&gt;""),
SUBSTITUTE(    artwork.xlsx!$K$1&amp;": '\\n" &amp;
SUBSTITUTE(SUBSTITUTE(SUBSTITUTE(SUBSTITUTE(SUBSTITUTE(INDEX(artwork.xlsx!K:K,QUOTIENT(ROW(A2514)-1,3)+2),"'","\'"),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IF(MOD(ROW(A2514)-1,3)=2,"","")))</f>
        <v/>
      </c>
    </row>
    <row r="2520" spans="1:3" x14ac:dyDescent="0.25">
      <c r="A2520" t="str">
        <f>IF(AND(MOD(ROW(A2515)-1,3)=0,INDEX(artwork.xlsx!G:G,QUOTIENT(ROW(A2515)-1,3)+2)&lt;&gt;""),"/* "&amp;INDEX(artwork.xlsx!G:G,QUOTIENT(ROW(A2515)-1,3)+2)&amp;" */","  ")&amp;
IF(AND(INDEX(artwork.xlsx!F:F,QUOTIENT(ROW(A2515)-1,3)+2)&lt;&gt;""),"/* "&amp;INDEX(artwork.xlsx!F:F,QUOTIENT(ROW(A2515)-1,3)+2)&amp;" */","  ")&amp;IF(AND(ISERROR(MATCH("},",B2520:B$5003,0)), ISERROR(MATCH("    ];",$A$5:A2516,0))),"];","")</f>
        <v xml:space="preserve">    </v>
      </c>
      <c r="B2520" t="str">
        <f t="shared" si="76"/>
        <v>{</v>
      </c>
      <c r="C2520" s="18" t="str">
        <f>IF(AND(MOD(ROW(A2515)-1,3)=0, INDEX(artwork.xlsx!J:J,QUOTIENT(ROW(A2515)-1,3)+2)&lt;&gt;""),
     artwork.xlsx!$H$1&amp;": """ &amp;SUBSTITUTE(INDEX(artwork.xlsx!H:H,QUOTIENT(ROW(A2515)-1,3)+2)," ","") &amp;""",  " &amp;
     artwork.xlsx!$J$1&amp; ": """ &amp; INDEX(artwork.xlsx!J:J,QUOTIENT(ROW(A2515)-1,3)+2) &amp;""",  " &amp;
     artwork.xlsx!$L$1&amp; ": """ &amp; SUBSTITUTE(IF(LEFT(INDEX(artwork.xlsx!L:L,QUOTIENT(ROW(A2515)-1,3)+2),4)="http","",artwork.xlsx!$M$1) &amp; INDEX(artwork.xlsx!L:L,QUOTIENT(ROW(A2515)-1,3)+2),artwork.xlsx!$N$1,"") &amp; """,",
 IF(AND(MOD(ROW(A2515)-1,3)=1,INDEX(artwork.xlsx!J:J,QUOTIENT(ROW(A2515)-1,3)+2)&lt;&gt;""),
SUBSTITUTE(    artwork.xlsx!$K$1&amp;": '\\n" &amp;
SUBSTITUTE(SUBSTITUTE(SUBSTITUTE(SUBSTITUTE(SUBSTITUTE(INDEX(artwork.xlsx!K:K,QUOTIENT(ROW(A2515)-1,3)+2),"'","\'"),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IF(MOD(ROW(A2515)-1,3)=2,"","")))</f>
        <v>id: "poet",  frenchName: "Poétesse",  artwork: "http://wiki.dominionstrategy.com/images/8/8a/PoetArt.jpg",</v>
      </c>
    </row>
    <row r="2521" spans="1:3" ht="30" x14ac:dyDescent="0.25">
      <c r="A2521" t="str">
        <f>IF(AND(MOD(ROW(A2516)-1,3)=0,INDEX(artwork.xlsx!G:G,QUOTIENT(ROW(A2516)-1,3)+2)&lt;&gt;""),"/* "&amp;INDEX(artwork.xlsx!G:G,QUOTIENT(ROW(A2516)-1,3)+2)&amp;" */","  ")&amp;
IF(AND(INDEX(artwork.xlsx!F:F,QUOTIENT(ROW(A2516)-1,3)+2)&lt;&gt;""),"/* "&amp;INDEX(artwork.xlsx!F:F,QUOTIENT(ROW(A2516)-1,3)+2)&amp;" */","  ")&amp;IF(AND(ISERROR(MATCH("},",B2521:B$5003,0)), ISERROR(MATCH("    ];",$A$5:A2520,0))),"];","")</f>
        <v xml:space="preserve">    </v>
      </c>
      <c r="B2521" t="str">
        <f t="shared" si="76"/>
        <v/>
      </c>
      <c r="C2521" s="18" t="str">
        <f>IF(AND(MOD(ROW(A2516)-1,3)=0, INDEX(artwork.xlsx!J:J,QUOTIENT(ROW(A2516)-1,3)+2)&lt;&gt;""),
     artwork.xlsx!$H$1&amp;": """ &amp;SUBSTITUTE(INDEX(artwork.xlsx!H:H,QUOTIENT(ROW(A2516)-1,3)+2)," ","") &amp;""",  " &amp;
     artwork.xlsx!$J$1&amp; ": """ &amp; INDEX(artwork.xlsx!J:J,QUOTIENT(ROW(A2516)-1,3)+2) &amp;""",  " &amp;
     artwork.xlsx!$L$1&amp; ": """ &amp; SUBSTITUTE(IF(LEFT(INDEX(artwork.xlsx!L:L,QUOTIENT(ROW(A2516)-1,3)+2),4)="http","",artwork.xlsx!$M$1) &amp; INDEX(artwork.xlsx!L:L,QUOTIENT(ROW(A2516)-1,3)+2),artwork.xlsx!$N$1,"") &amp; """,",
 IF(AND(MOD(ROW(A2516)-1,3)=1,INDEX(artwork.xlsx!J:J,QUOTIENT(ROW(A2516)-1,3)+2)&lt;&gt;""),
SUBSTITUTE(    artwork.xlsx!$K$1&amp;": '\\n" &amp;
SUBSTITUTE(SUBSTITUTE(SUBSTITUTE(SUBSTITUTE(SUBSTITUTE(INDEX(artwork.xlsx!K:K,QUOTIENT(ROW(A2516)-1,3)+2),"'","\'"),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IF(MOD(ROW(A2516)-1,3)=2,"","")))</f>
        <v>text_html: '\
'</v>
      </c>
    </row>
    <row r="2522" spans="1:3" x14ac:dyDescent="0.25">
      <c r="A2522" t="str">
        <f>IF(AND(MOD(ROW(A2517)-1,3)=0,INDEX(artwork.xlsx!G:G,QUOTIENT(ROW(A2517)-1,3)+2)&lt;&gt;""),"/* "&amp;INDEX(artwork.xlsx!G:G,QUOTIENT(ROW(A2517)-1,3)+2)&amp;" */","  ")&amp;
IF(AND(INDEX(artwork.xlsx!F:F,QUOTIENT(ROW(A2517)-1,3)+2)&lt;&gt;""),"/* "&amp;INDEX(artwork.xlsx!F:F,QUOTIENT(ROW(A2517)-1,3)+2)&amp;" */","  ")&amp;IF(AND(ISERROR(MATCH("},",B2522:B$5003,0)), ISERROR(MATCH("    ];",$A$5:A2518,0))),"];","")</f>
        <v xml:space="preserve">    </v>
      </c>
      <c r="B2522" t="str">
        <f t="shared" si="76"/>
        <v>},</v>
      </c>
      <c r="C2522" s="18" t="str">
        <f>IF(AND(MOD(ROW(A2517)-1,3)=0, INDEX(artwork.xlsx!J:J,QUOTIENT(ROW(A2517)-1,3)+2)&lt;&gt;""),
     artwork.xlsx!$H$1&amp;": """ &amp;SUBSTITUTE(INDEX(artwork.xlsx!H:H,QUOTIENT(ROW(A2517)-1,3)+2)," ","") &amp;""",  " &amp;
     artwork.xlsx!$J$1&amp; ": """ &amp; INDEX(artwork.xlsx!J:J,QUOTIENT(ROW(A2517)-1,3)+2) &amp;""",  " &amp;
     artwork.xlsx!$L$1&amp; ": """ &amp; SUBSTITUTE(IF(LEFT(INDEX(artwork.xlsx!L:L,QUOTIENT(ROW(A2517)-1,3)+2),4)="http","",artwork.xlsx!$M$1) &amp; INDEX(artwork.xlsx!L:L,QUOTIENT(ROW(A2517)-1,3)+2),artwork.xlsx!$N$1,"") &amp; """,",
 IF(AND(MOD(ROW(A2517)-1,3)=1,INDEX(artwork.xlsx!J:J,QUOTIENT(ROW(A2517)-1,3)+2)&lt;&gt;""),
SUBSTITUTE(    artwork.xlsx!$K$1&amp;": '\\n" &amp;
SUBSTITUTE(SUBSTITUTE(SUBSTITUTE(SUBSTITUTE(SUBSTITUTE(INDEX(artwork.xlsx!K:K,QUOTIENT(ROW(A2517)-1,3)+2),"'","\'"),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IF(MOD(ROW(A2517)-1,3)=2,"","")))</f>
        <v/>
      </c>
    </row>
    <row r="2523" spans="1:3" x14ac:dyDescent="0.25">
      <c r="A2523" t="str">
        <f>IF(AND(MOD(ROW(A2518)-1,3)=0,INDEX(artwork.xlsx!G:G,QUOTIENT(ROW(A2518)-1,3)+2)&lt;&gt;""),"/* "&amp;INDEX(artwork.xlsx!G:G,QUOTIENT(ROW(A2518)-1,3)+2)&amp;" */","  ")&amp;
IF(AND(INDEX(artwork.xlsx!F:F,QUOTIENT(ROW(A2518)-1,3)+2)&lt;&gt;""),"/* "&amp;INDEX(artwork.xlsx!F:F,QUOTIENT(ROW(A2518)-1,3)+2)&amp;" */","  ")&amp;IF(AND(ISERROR(MATCH("},",B2523:B$5003,0)), ISERROR(MATCH("    ];",$A$5:A2519,0))),"];","")</f>
        <v xml:space="preserve">    </v>
      </c>
      <c r="B2523" t="str">
        <f t="shared" si="76"/>
        <v>{</v>
      </c>
      <c r="C2523" s="18" t="str">
        <f>IF(AND(MOD(ROW(A2518)-1,3)=0, INDEX(artwork.xlsx!J:J,QUOTIENT(ROW(A2518)-1,3)+2)&lt;&gt;""),
     artwork.xlsx!$H$1&amp;": """ &amp;SUBSTITUTE(INDEX(artwork.xlsx!H:H,QUOTIENT(ROW(A2518)-1,3)+2)," ","") &amp;""",  " &amp;
     artwork.xlsx!$J$1&amp; ": """ &amp; INDEX(artwork.xlsx!J:J,QUOTIENT(ROW(A2518)-1,3)+2) &amp;""",  " &amp;
     artwork.xlsx!$L$1&amp; ": """ &amp; SUBSTITUTE(IF(LEFT(INDEX(artwork.xlsx!L:L,QUOTIENT(ROW(A2518)-1,3)+2),4)="http","",artwork.xlsx!$M$1) &amp; INDEX(artwork.xlsx!L:L,QUOTIENT(ROW(A2518)-1,3)+2),artwork.xlsx!$N$1,"") &amp; """,",
 IF(AND(MOD(ROW(A2518)-1,3)=1,INDEX(artwork.xlsx!J:J,QUOTIENT(ROW(A2518)-1,3)+2)&lt;&gt;""),
SUBSTITUTE(    artwork.xlsx!$K$1&amp;": '\\n" &amp;
SUBSTITUTE(SUBSTITUTE(SUBSTITUTE(SUBSTITUTE(SUBSTITUTE(INDEX(artwork.xlsx!K:K,QUOTIENT(ROW(A2518)-1,3)+2),"'","\'"),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IF(MOD(ROW(A2518)-1,3)=2,"","")))</f>
        <v>id: "rice",  frenchName: "Riz",  artwork: "http://wiki.dominionstrategy.com/images/b/b6/RiceArt.jpg",</v>
      </c>
    </row>
    <row r="2524" spans="1:3" ht="30" x14ac:dyDescent="0.25">
      <c r="A2524" t="str">
        <f>IF(AND(MOD(ROW(A2519)-1,3)=0,INDEX(artwork.xlsx!G:G,QUOTIENT(ROW(A2519)-1,3)+2)&lt;&gt;""),"/* "&amp;INDEX(artwork.xlsx!G:G,QUOTIENT(ROW(A2519)-1,3)+2)&amp;" */","  ")&amp;
IF(AND(INDEX(artwork.xlsx!F:F,QUOTIENT(ROW(A2519)-1,3)+2)&lt;&gt;""),"/* "&amp;INDEX(artwork.xlsx!F:F,QUOTIENT(ROW(A2519)-1,3)+2)&amp;" */","  ")&amp;IF(AND(ISERROR(MATCH("},",B2524:B$5003,0)), ISERROR(MATCH("    ];",$A$5:A2523,0))),"];","")</f>
        <v xml:space="preserve">    </v>
      </c>
      <c r="B2524" t="str">
        <f t="shared" si="76"/>
        <v/>
      </c>
      <c r="C2524" s="18" t="str">
        <f>IF(AND(MOD(ROW(A2519)-1,3)=0, INDEX(artwork.xlsx!J:J,QUOTIENT(ROW(A2519)-1,3)+2)&lt;&gt;""),
     artwork.xlsx!$H$1&amp;": """ &amp;SUBSTITUTE(INDEX(artwork.xlsx!H:H,QUOTIENT(ROW(A2519)-1,3)+2)," ","") &amp;""",  " &amp;
     artwork.xlsx!$J$1&amp; ": """ &amp; INDEX(artwork.xlsx!J:J,QUOTIENT(ROW(A2519)-1,3)+2) &amp;""",  " &amp;
     artwork.xlsx!$L$1&amp; ": """ &amp; SUBSTITUTE(IF(LEFT(INDEX(artwork.xlsx!L:L,QUOTIENT(ROW(A2519)-1,3)+2),4)="http","",artwork.xlsx!$M$1) &amp; INDEX(artwork.xlsx!L:L,QUOTIENT(ROW(A2519)-1,3)+2),artwork.xlsx!$N$1,"") &amp; """,",
 IF(AND(MOD(ROW(A2519)-1,3)=1,INDEX(artwork.xlsx!J:J,QUOTIENT(ROW(A2519)-1,3)+2)&lt;&gt;""),
SUBSTITUTE(    artwork.xlsx!$K$1&amp;": '\\n" &amp;
SUBSTITUTE(SUBSTITUTE(SUBSTITUTE(SUBSTITUTE(SUBSTITUTE(INDEX(artwork.xlsx!K:K,QUOTIENT(ROW(A2519)-1,3)+2),"'","\'"),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IF(MOD(ROW(A2519)-1,3)=2,"","")))</f>
        <v>text_html: '\
'</v>
      </c>
    </row>
    <row r="2525" spans="1:3" x14ac:dyDescent="0.25">
      <c r="A2525" t="str">
        <f>IF(AND(MOD(ROW(A2520)-1,3)=0,INDEX(artwork.xlsx!G:G,QUOTIENT(ROW(A2520)-1,3)+2)&lt;&gt;""),"/* "&amp;INDEX(artwork.xlsx!G:G,QUOTIENT(ROW(A2520)-1,3)+2)&amp;" */","  ")&amp;
IF(AND(INDEX(artwork.xlsx!F:F,QUOTIENT(ROW(A2520)-1,3)+2)&lt;&gt;""),"/* "&amp;INDEX(artwork.xlsx!F:F,QUOTIENT(ROW(A2520)-1,3)+2)&amp;" */","  ")&amp;IF(AND(ISERROR(MATCH("},",B2525:B$5003,0)), ISERROR(MATCH("    ];",$A$5:A2521,0))),"];","")</f>
        <v xml:space="preserve">    </v>
      </c>
      <c r="B2525" t="str">
        <f t="shared" si="76"/>
        <v>},</v>
      </c>
      <c r="C2525" s="18" t="str">
        <f>IF(AND(MOD(ROW(A2520)-1,3)=0, INDEX(artwork.xlsx!J:J,QUOTIENT(ROW(A2520)-1,3)+2)&lt;&gt;""),
     artwork.xlsx!$H$1&amp;": """ &amp;SUBSTITUTE(INDEX(artwork.xlsx!H:H,QUOTIENT(ROW(A2520)-1,3)+2)," ","") &amp;""",  " &amp;
     artwork.xlsx!$J$1&amp; ": """ &amp; INDEX(artwork.xlsx!J:J,QUOTIENT(ROW(A2520)-1,3)+2) &amp;""",  " &amp;
     artwork.xlsx!$L$1&amp; ": """ &amp; SUBSTITUTE(IF(LEFT(INDEX(artwork.xlsx!L:L,QUOTIENT(ROW(A2520)-1,3)+2),4)="http","",artwork.xlsx!$M$1) &amp; INDEX(artwork.xlsx!L:L,QUOTIENT(ROW(A2520)-1,3)+2),artwork.xlsx!$N$1,"") &amp; """,",
 IF(AND(MOD(ROW(A2520)-1,3)=1,INDEX(artwork.xlsx!J:J,QUOTIENT(ROW(A2520)-1,3)+2)&lt;&gt;""),
SUBSTITUTE(    artwork.xlsx!$K$1&amp;": '\\n" &amp;
SUBSTITUTE(SUBSTITUTE(SUBSTITUTE(SUBSTITUTE(SUBSTITUTE(INDEX(artwork.xlsx!K:K,QUOTIENT(ROW(A2520)-1,3)+2),"'","\'"),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IF(MOD(ROW(A2520)-1,3)=2,"","")))</f>
        <v/>
      </c>
    </row>
    <row r="2526" spans="1:3" x14ac:dyDescent="0.25">
      <c r="A2526" t="str">
        <f>IF(AND(MOD(ROW(A2521)-1,3)=0,INDEX(artwork.xlsx!G:G,QUOTIENT(ROW(A2521)-1,3)+2)&lt;&gt;""),"/* "&amp;INDEX(artwork.xlsx!G:G,QUOTIENT(ROW(A2521)-1,3)+2)&amp;" */","  ")&amp;
IF(AND(INDEX(artwork.xlsx!F:F,QUOTIENT(ROW(A2521)-1,3)+2)&lt;&gt;""),"/* "&amp;INDEX(artwork.xlsx!F:F,QUOTIENT(ROW(A2521)-1,3)+2)&amp;" */","  ")&amp;IF(AND(ISERROR(MATCH("},",B2526:B$5003,0)), ISERROR(MATCH("    ];",$A$5:A2522,0))),"];","")</f>
        <v xml:space="preserve">    </v>
      </c>
      <c r="B2526" t="str">
        <f t="shared" si="76"/>
        <v>{</v>
      </c>
      <c r="C2526" s="18" t="str">
        <f>IF(AND(MOD(ROW(A2521)-1,3)=0, INDEX(artwork.xlsx!J:J,QUOTIENT(ROW(A2521)-1,3)+2)&lt;&gt;""),
     artwork.xlsx!$H$1&amp;": """ &amp;SUBSTITUTE(INDEX(artwork.xlsx!H:H,QUOTIENT(ROW(A2521)-1,3)+2)," ","") &amp;""",  " &amp;
     artwork.xlsx!$J$1&amp; ": """ &amp; INDEX(artwork.xlsx!J:J,QUOTIENT(ROW(A2521)-1,3)+2) &amp;""",  " &amp;
     artwork.xlsx!$L$1&amp; ": """ &amp; SUBSTITUTE(IF(LEFT(INDEX(artwork.xlsx!L:L,QUOTIENT(ROW(A2521)-1,3)+2),4)="http","",artwork.xlsx!$M$1) &amp; INDEX(artwork.xlsx!L:L,QUOTIENT(ROW(A2521)-1,3)+2),artwork.xlsx!$N$1,"") &amp; """,",
 IF(AND(MOD(ROW(A2521)-1,3)=1,INDEX(artwork.xlsx!J:J,QUOTIENT(ROW(A2521)-1,3)+2)&lt;&gt;""),
SUBSTITUTE(    artwork.xlsx!$K$1&amp;": '\\n" &amp;
SUBSTITUTE(SUBSTITUTE(SUBSTITUTE(SUBSTITUTE(SUBSTITUTE(INDEX(artwork.xlsx!K:K,QUOTIENT(ROW(A2521)-1,3)+2),"'","\'"),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IF(MOD(ROW(A2521)-1,3)=2,"","")))</f>
        <v>id: "ricebroker",  frenchName: "Courtier en riz",  artwork: "http://wiki.dominionstrategy.com/images/a/a1/Rice_BrokerArt.jpg",</v>
      </c>
    </row>
    <row r="2527" spans="1:3" ht="30" x14ac:dyDescent="0.25">
      <c r="A2527" t="str">
        <f>IF(AND(MOD(ROW(A2522)-1,3)=0,INDEX(artwork.xlsx!G:G,QUOTIENT(ROW(A2522)-1,3)+2)&lt;&gt;""),"/* "&amp;INDEX(artwork.xlsx!G:G,QUOTIENT(ROW(A2522)-1,3)+2)&amp;" */","  ")&amp;
IF(AND(INDEX(artwork.xlsx!F:F,QUOTIENT(ROW(A2522)-1,3)+2)&lt;&gt;""),"/* "&amp;INDEX(artwork.xlsx!F:F,QUOTIENT(ROW(A2522)-1,3)+2)&amp;" */","  ")&amp;IF(AND(ISERROR(MATCH("},",B2527:B$5003,0)), ISERROR(MATCH("    ];",$A$5:A2526,0))),"];","")</f>
        <v xml:space="preserve">    </v>
      </c>
      <c r="B2527" t="str">
        <f t="shared" si="76"/>
        <v/>
      </c>
      <c r="C2527" s="18" t="str">
        <f>IF(AND(MOD(ROW(A2522)-1,3)=0, INDEX(artwork.xlsx!J:J,QUOTIENT(ROW(A2522)-1,3)+2)&lt;&gt;""),
     artwork.xlsx!$H$1&amp;": """ &amp;SUBSTITUTE(INDEX(artwork.xlsx!H:H,QUOTIENT(ROW(A2522)-1,3)+2)," ","") &amp;""",  " &amp;
     artwork.xlsx!$J$1&amp; ": """ &amp; INDEX(artwork.xlsx!J:J,QUOTIENT(ROW(A2522)-1,3)+2) &amp;""",  " &amp;
     artwork.xlsx!$L$1&amp; ": """ &amp; SUBSTITUTE(IF(LEFT(INDEX(artwork.xlsx!L:L,QUOTIENT(ROW(A2522)-1,3)+2),4)="http","",artwork.xlsx!$M$1) &amp; INDEX(artwork.xlsx!L:L,QUOTIENT(ROW(A2522)-1,3)+2),artwork.xlsx!$N$1,"") &amp; """,",
 IF(AND(MOD(ROW(A2522)-1,3)=1,INDEX(artwork.xlsx!J:J,QUOTIENT(ROW(A2522)-1,3)+2)&lt;&gt;""),
SUBSTITUTE(    artwork.xlsx!$K$1&amp;": '\\n" &amp;
SUBSTITUTE(SUBSTITUTE(SUBSTITUTE(SUBSTITUTE(SUBSTITUTE(INDEX(artwork.xlsx!K:K,QUOTIENT(ROW(A2522)-1,3)+2),"'","\'"),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IF(MOD(ROW(A2522)-1,3)=2,"","")))</f>
        <v>text_html: '\
'</v>
      </c>
    </row>
    <row r="2528" spans="1:3" x14ac:dyDescent="0.25">
      <c r="A2528" t="str">
        <f>IF(AND(MOD(ROW(A2523)-1,3)=0,INDEX(artwork.xlsx!G:G,QUOTIENT(ROW(A2523)-1,3)+2)&lt;&gt;""),"/* "&amp;INDEX(artwork.xlsx!G:G,QUOTIENT(ROW(A2523)-1,3)+2)&amp;" */","  ")&amp;
IF(AND(INDEX(artwork.xlsx!F:F,QUOTIENT(ROW(A2523)-1,3)+2)&lt;&gt;""),"/* "&amp;INDEX(artwork.xlsx!F:F,QUOTIENT(ROW(A2523)-1,3)+2)&amp;" */","  ")&amp;IF(AND(ISERROR(MATCH("},",B2528:B$5003,0)), ISERROR(MATCH("    ];",$A$5:A2524,0))),"];","")</f>
        <v xml:space="preserve">    </v>
      </c>
      <c r="B2528" t="str">
        <f t="shared" si="76"/>
        <v>},</v>
      </c>
      <c r="C2528" s="18" t="str">
        <f>IF(AND(MOD(ROW(A2523)-1,3)=0, INDEX(artwork.xlsx!J:J,QUOTIENT(ROW(A2523)-1,3)+2)&lt;&gt;""),
     artwork.xlsx!$H$1&amp;": """ &amp;SUBSTITUTE(INDEX(artwork.xlsx!H:H,QUOTIENT(ROW(A2523)-1,3)+2)," ","") &amp;""",  " &amp;
     artwork.xlsx!$J$1&amp; ": """ &amp; INDEX(artwork.xlsx!J:J,QUOTIENT(ROW(A2523)-1,3)+2) &amp;""",  " &amp;
     artwork.xlsx!$L$1&amp; ": """ &amp; SUBSTITUTE(IF(LEFT(INDEX(artwork.xlsx!L:L,QUOTIENT(ROW(A2523)-1,3)+2),4)="http","",artwork.xlsx!$M$1) &amp; INDEX(artwork.xlsx!L:L,QUOTIENT(ROW(A2523)-1,3)+2),artwork.xlsx!$N$1,"") &amp; """,",
 IF(AND(MOD(ROW(A2523)-1,3)=1,INDEX(artwork.xlsx!J:J,QUOTIENT(ROW(A2523)-1,3)+2)&lt;&gt;""),
SUBSTITUTE(    artwork.xlsx!$K$1&amp;": '\\n" &amp;
SUBSTITUTE(SUBSTITUTE(SUBSTITUTE(SUBSTITUTE(SUBSTITUTE(INDEX(artwork.xlsx!K:K,QUOTIENT(ROW(A2523)-1,3)+2),"'","\'"),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IF(MOD(ROW(A2523)-1,3)=2,"","")))</f>
        <v/>
      </c>
    </row>
    <row r="2529" spans="1:3" x14ac:dyDescent="0.25">
      <c r="A2529" t="str">
        <f>IF(AND(MOD(ROW(A2524)-1,3)=0,INDEX(artwork.xlsx!G:G,QUOTIENT(ROW(A2524)-1,3)+2)&lt;&gt;""),"/* "&amp;INDEX(artwork.xlsx!G:G,QUOTIENT(ROW(A2524)-1,3)+2)&amp;" */","  ")&amp;
IF(AND(INDEX(artwork.xlsx!F:F,QUOTIENT(ROW(A2524)-1,3)+2)&lt;&gt;""),"/* "&amp;INDEX(artwork.xlsx!F:F,QUOTIENT(ROW(A2524)-1,3)+2)&amp;" */","  ")&amp;IF(AND(ISERROR(MATCH("},",B2529:B$5003,0)), ISERROR(MATCH("    ];",$A$5:A2525,0))),"];","")</f>
        <v xml:space="preserve">    </v>
      </c>
      <c r="B2529" t="str">
        <f t="shared" si="76"/>
        <v>{</v>
      </c>
      <c r="C2529" s="18" t="str">
        <f>IF(AND(MOD(ROW(A2524)-1,3)=0, INDEX(artwork.xlsx!J:J,QUOTIENT(ROW(A2524)-1,3)+2)&lt;&gt;""),
     artwork.xlsx!$H$1&amp;": """ &amp;SUBSTITUTE(INDEX(artwork.xlsx!H:H,QUOTIENT(ROW(A2524)-1,3)+2)," ","") &amp;""",  " &amp;
     artwork.xlsx!$J$1&amp; ": """ &amp; INDEX(artwork.xlsx!J:J,QUOTIENT(ROW(A2524)-1,3)+2) &amp;""",  " &amp;
     artwork.xlsx!$L$1&amp; ": """ &amp; SUBSTITUTE(IF(LEFT(INDEX(artwork.xlsx!L:L,QUOTIENT(ROW(A2524)-1,3)+2),4)="http","",artwork.xlsx!$M$1) &amp; INDEX(artwork.xlsx!L:L,QUOTIENT(ROW(A2524)-1,3)+2),artwork.xlsx!$N$1,"") &amp; """,",
 IF(AND(MOD(ROW(A2524)-1,3)=1,INDEX(artwork.xlsx!J:J,QUOTIENT(ROW(A2524)-1,3)+2)&lt;&gt;""),
SUBSTITUTE(    artwork.xlsx!$K$1&amp;": '\\n" &amp;
SUBSTITUTE(SUBSTITUTE(SUBSTITUTE(SUBSTITUTE(SUBSTITUTE(INDEX(artwork.xlsx!K:K,QUOTIENT(ROW(A2524)-1,3)+2),"'","\'"),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IF(MOD(ROW(A2524)-1,3)=2,"","")))</f>
        <v>id: "rivershrine",  frenchName: "Sanctuaire de la rivière",  artwork: "http://wiki.dominionstrategy.com/images/3/34/River_ShrineArt.jpg",</v>
      </c>
    </row>
    <row r="2530" spans="1:3" ht="30" x14ac:dyDescent="0.25">
      <c r="A2530" t="str">
        <f>IF(AND(MOD(ROW(A2525)-1,3)=0,INDEX(artwork.xlsx!G:G,QUOTIENT(ROW(A2525)-1,3)+2)&lt;&gt;""),"/* "&amp;INDEX(artwork.xlsx!G:G,QUOTIENT(ROW(A2525)-1,3)+2)&amp;" */","  ")&amp;
IF(AND(INDEX(artwork.xlsx!F:F,QUOTIENT(ROW(A2525)-1,3)+2)&lt;&gt;""),"/* "&amp;INDEX(artwork.xlsx!F:F,QUOTIENT(ROW(A2525)-1,3)+2)&amp;" */","  ")&amp;IF(AND(ISERROR(MATCH("},",B2530:B$5003,0)), ISERROR(MATCH("    ];",$A$5:A2529,0))),"];","")</f>
        <v xml:space="preserve">    </v>
      </c>
      <c r="B2530" t="str">
        <f t="shared" si="76"/>
        <v/>
      </c>
      <c r="C2530" s="18" t="str">
        <f>IF(AND(MOD(ROW(A2525)-1,3)=0, INDEX(artwork.xlsx!J:J,QUOTIENT(ROW(A2525)-1,3)+2)&lt;&gt;""),
     artwork.xlsx!$H$1&amp;": """ &amp;SUBSTITUTE(INDEX(artwork.xlsx!H:H,QUOTIENT(ROW(A2525)-1,3)+2)," ","") &amp;""",  " &amp;
     artwork.xlsx!$J$1&amp; ": """ &amp; INDEX(artwork.xlsx!J:J,QUOTIENT(ROW(A2525)-1,3)+2) &amp;""",  " &amp;
     artwork.xlsx!$L$1&amp; ": """ &amp; SUBSTITUTE(IF(LEFT(INDEX(artwork.xlsx!L:L,QUOTIENT(ROW(A2525)-1,3)+2),4)="http","",artwork.xlsx!$M$1) &amp; INDEX(artwork.xlsx!L:L,QUOTIENT(ROW(A2525)-1,3)+2),artwork.xlsx!$N$1,"") &amp; """,",
 IF(AND(MOD(ROW(A2525)-1,3)=1,INDEX(artwork.xlsx!J:J,QUOTIENT(ROW(A2525)-1,3)+2)&lt;&gt;""),
SUBSTITUTE(    artwork.xlsx!$K$1&amp;": '\\n" &amp;
SUBSTITUTE(SUBSTITUTE(SUBSTITUTE(SUBSTITUTE(SUBSTITUTE(INDEX(artwork.xlsx!K:K,QUOTIENT(ROW(A2525)-1,3)+2),"'","\'"),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IF(MOD(ROW(A2525)-1,3)=2,"","")))</f>
        <v>text_html: '\
'</v>
      </c>
    </row>
    <row r="2531" spans="1:3" x14ac:dyDescent="0.25">
      <c r="A2531" t="str">
        <f>IF(AND(MOD(ROW(A2526)-1,3)=0,INDEX(artwork.xlsx!G:G,QUOTIENT(ROW(A2526)-1,3)+2)&lt;&gt;""),"/* "&amp;INDEX(artwork.xlsx!G:G,QUOTIENT(ROW(A2526)-1,3)+2)&amp;" */","  ")&amp;
IF(AND(INDEX(artwork.xlsx!F:F,QUOTIENT(ROW(A2526)-1,3)+2)&lt;&gt;""),"/* "&amp;INDEX(artwork.xlsx!F:F,QUOTIENT(ROW(A2526)-1,3)+2)&amp;" */","  ")&amp;IF(AND(ISERROR(MATCH("},",B2531:B$5003,0)), ISERROR(MATCH("    ];",$A$5:A2527,0))),"];","")</f>
        <v xml:space="preserve">    </v>
      </c>
      <c r="B2531" t="str">
        <f t="shared" si="76"/>
        <v>},</v>
      </c>
      <c r="C2531" s="18" t="str">
        <f>IF(AND(MOD(ROW(A2526)-1,3)=0, INDEX(artwork.xlsx!J:J,QUOTIENT(ROW(A2526)-1,3)+2)&lt;&gt;""),
     artwork.xlsx!$H$1&amp;": """ &amp;SUBSTITUTE(INDEX(artwork.xlsx!H:H,QUOTIENT(ROW(A2526)-1,3)+2)," ","") &amp;""",  " &amp;
     artwork.xlsx!$J$1&amp; ": """ &amp; INDEX(artwork.xlsx!J:J,QUOTIENT(ROW(A2526)-1,3)+2) &amp;""",  " &amp;
     artwork.xlsx!$L$1&amp; ": """ &amp; SUBSTITUTE(IF(LEFT(INDEX(artwork.xlsx!L:L,QUOTIENT(ROW(A2526)-1,3)+2),4)="http","",artwork.xlsx!$M$1) &amp; INDEX(artwork.xlsx!L:L,QUOTIENT(ROW(A2526)-1,3)+2),artwork.xlsx!$N$1,"") &amp; """,",
 IF(AND(MOD(ROW(A2526)-1,3)=1,INDEX(artwork.xlsx!J:J,QUOTIENT(ROW(A2526)-1,3)+2)&lt;&gt;""),
SUBSTITUTE(    artwork.xlsx!$K$1&amp;": '\\n" &amp;
SUBSTITUTE(SUBSTITUTE(SUBSTITUTE(SUBSTITUTE(SUBSTITUTE(INDEX(artwork.xlsx!K:K,QUOTIENT(ROW(A2526)-1,3)+2),"'","\'"),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IF(MOD(ROW(A2526)-1,3)=2,"","")))</f>
        <v/>
      </c>
    </row>
    <row r="2532" spans="1:3" x14ac:dyDescent="0.25">
      <c r="A2532" t="str">
        <f>IF(AND(MOD(ROW(A2527)-1,3)=0,INDEX(artwork.xlsx!G:G,QUOTIENT(ROW(A2527)-1,3)+2)&lt;&gt;""),"/* "&amp;INDEX(artwork.xlsx!G:G,QUOTIENT(ROW(A2527)-1,3)+2)&amp;" */","  ")&amp;
IF(AND(INDEX(artwork.xlsx!F:F,QUOTIENT(ROW(A2527)-1,3)+2)&lt;&gt;""),"/* "&amp;INDEX(artwork.xlsx!F:F,QUOTIENT(ROW(A2527)-1,3)+2)&amp;" */","  ")&amp;IF(AND(ISERROR(MATCH("},",B2532:B$5003,0)), ISERROR(MATCH("    ];",$A$5:A2528,0))),"];","")</f>
        <v xml:space="preserve">    </v>
      </c>
      <c r="B2532" t="str">
        <f t="shared" si="76"/>
        <v>{</v>
      </c>
      <c r="C2532" s="18" t="str">
        <f>IF(AND(MOD(ROW(A2527)-1,3)=0, INDEX(artwork.xlsx!J:J,QUOTIENT(ROW(A2527)-1,3)+2)&lt;&gt;""),
     artwork.xlsx!$H$1&amp;": """ &amp;SUBSTITUTE(INDEX(artwork.xlsx!H:H,QUOTIENT(ROW(A2527)-1,3)+2)," ","") &amp;""",  " &amp;
     artwork.xlsx!$J$1&amp; ": """ &amp; INDEX(artwork.xlsx!J:J,QUOTIENT(ROW(A2527)-1,3)+2) &amp;""",  " &amp;
     artwork.xlsx!$L$1&amp; ": """ &amp; SUBSTITUTE(IF(LEFT(INDEX(artwork.xlsx!L:L,QUOTIENT(ROW(A2527)-1,3)+2),4)="http","",artwork.xlsx!$M$1) &amp; INDEX(artwork.xlsx!L:L,QUOTIENT(ROW(A2527)-1,3)+2),artwork.xlsx!$N$1,"") &amp; """,",
 IF(AND(MOD(ROW(A2527)-1,3)=1,INDEX(artwork.xlsx!J:J,QUOTIENT(ROW(A2527)-1,3)+2)&lt;&gt;""),
SUBSTITUTE(    artwork.xlsx!$K$1&amp;": '\\n" &amp;
SUBSTITUTE(SUBSTITUTE(SUBSTITUTE(SUBSTITUTE(SUBSTITUTE(INDEX(artwork.xlsx!K:K,QUOTIENT(ROW(A2527)-1,3)+2),"'","\'"),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IF(MOD(ROW(A2527)-1,3)=2,"","")))</f>
        <v>id: "riverboat",  frenchName: "Bateau fluvial",  artwork: "http://wiki.dominionstrategy.com/images/0/01/RiverboatArt.jpg",</v>
      </c>
    </row>
    <row r="2533" spans="1:3" ht="30" x14ac:dyDescent="0.25">
      <c r="A2533" t="str">
        <f>IF(AND(MOD(ROW(A2528)-1,3)=0,INDEX(artwork.xlsx!G:G,QUOTIENT(ROW(A2528)-1,3)+2)&lt;&gt;""),"/* "&amp;INDEX(artwork.xlsx!G:G,QUOTIENT(ROW(A2528)-1,3)+2)&amp;" */","  ")&amp;
IF(AND(INDEX(artwork.xlsx!F:F,QUOTIENT(ROW(A2528)-1,3)+2)&lt;&gt;""),"/* "&amp;INDEX(artwork.xlsx!F:F,QUOTIENT(ROW(A2528)-1,3)+2)&amp;" */","  ")&amp;IF(AND(ISERROR(MATCH("},",B2533:B$5003,0)), ISERROR(MATCH("    ];",$A$5:A2532,0))),"];","")</f>
        <v xml:space="preserve">    </v>
      </c>
      <c r="B2533" t="str">
        <f t="shared" si="76"/>
        <v/>
      </c>
      <c r="C2533" s="18" t="str">
        <f>IF(AND(MOD(ROW(A2528)-1,3)=0, INDEX(artwork.xlsx!J:J,QUOTIENT(ROW(A2528)-1,3)+2)&lt;&gt;""),
     artwork.xlsx!$H$1&amp;": """ &amp;SUBSTITUTE(INDEX(artwork.xlsx!H:H,QUOTIENT(ROW(A2528)-1,3)+2)," ","") &amp;""",  " &amp;
     artwork.xlsx!$J$1&amp; ": """ &amp; INDEX(artwork.xlsx!J:J,QUOTIENT(ROW(A2528)-1,3)+2) &amp;""",  " &amp;
     artwork.xlsx!$L$1&amp; ": """ &amp; SUBSTITUTE(IF(LEFT(INDEX(artwork.xlsx!L:L,QUOTIENT(ROW(A2528)-1,3)+2),4)="http","",artwork.xlsx!$M$1) &amp; INDEX(artwork.xlsx!L:L,QUOTIENT(ROW(A2528)-1,3)+2),artwork.xlsx!$N$1,"") &amp; """,",
 IF(AND(MOD(ROW(A2528)-1,3)=1,INDEX(artwork.xlsx!J:J,QUOTIENT(ROW(A2528)-1,3)+2)&lt;&gt;""),
SUBSTITUTE(    artwork.xlsx!$K$1&amp;": '\\n" &amp;
SUBSTITUTE(SUBSTITUTE(SUBSTITUTE(SUBSTITUTE(SUBSTITUTE(INDEX(artwork.xlsx!K:K,QUOTIENT(ROW(A2528)-1,3)+2),"'","\'"),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IF(MOD(ROW(A2528)-1,3)=2,"","")))</f>
        <v>text_html: '\
'</v>
      </c>
    </row>
    <row r="2534" spans="1:3" x14ac:dyDescent="0.25">
      <c r="A2534" t="str">
        <f>IF(AND(MOD(ROW(A2529)-1,3)=0,INDEX(artwork.xlsx!G:G,QUOTIENT(ROW(A2529)-1,3)+2)&lt;&gt;""),"/* "&amp;INDEX(artwork.xlsx!G:G,QUOTIENT(ROW(A2529)-1,3)+2)&amp;" */","  ")&amp;
IF(AND(INDEX(artwork.xlsx!F:F,QUOTIENT(ROW(A2529)-1,3)+2)&lt;&gt;""),"/* "&amp;INDEX(artwork.xlsx!F:F,QUOTIENT(ROW(A2529)-1,3)+2)&amp;" */","  ")&amp;IF(AND(ISERROR(MATCH("},",B2534:B$5003,0)), ISERROR(MATCH("    ];",$A$5:A2530,0))),"];","")</f>
        <v xml:space="preserve">    </v>
      </c>
      <c r="B2534" t="str">
        <f t="shared" si="76"/>
        <v>},</v>
      </c>
      <c r="C2534" s="18" t="str">
        <f>IF(AND(MOD(ROW(A2529)-1,3)=0, INDEX(artwork.xlsx!J:J,QUOTIENT(ROW(A2529)-1,3)+2)&lt;&gt;""),
     artwork.xlsx!$H$1&amp;": """ &amp;SUBSTITUTE(INDEX(artwork.xlsx!H:H,QUOTIENT(ROW(A2529)-1,3)+2)," ","") &amp;""",  " &amp;
     artwork.xlsx!$J$1&amp; ": """ &amp; INDEX(artwork.xlsx!J:J,QUOTIENT(ROW(A2529)-1,3)+2) &amp;""",  " &amp;
     artwork.xlsx!$L$1&amp; ": """ &amp; SUBSTITUTE(IF(LEFT(INDEX(artwork.xlsx!L:L,QUOTIENT(ROW(A2529)-1,3)+2),4)="http","",artwork.xlsx!$M$1) &amp; INDEX(artwork.xlsx!L:L,QUOTIENT(ROW(A2529)-1,3)+2),artwork.xlsx!$N$1,"") &amp; """,",
 IF(AND(MOD(ROW(A2529)-1,3)=1,INDEX(artwork.xlsx!J:J,QUOTIENT(ROW(A2529)-1,3)+2)&lt;&gt;""),
SUBSTITUTE(    artwork.xlsx!$K$1&amp;": '\\n" &amp;
SUBSTITUTE(SUBSTITUTE(SUBSTITUTE(SUBSTITUTE(SUBSTITUTE(INDEX(artwork.xlsx!K:K,QUOTIENT(ROW(A2529)-1,3)+2),"'","\'"),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IF(MOD(ROW(A2529)-1,3)=2,"","")))</f>
        <v/>
      </c>
    </row>
    <row r="2535" spans="1:3" x14ac:dyDescent="0.25">
      <c r="A2535" t="str">
        <f>IF(AND(MOD(ROW(A2530)-1,3)=0,INDEX(artwork.xlsx!G:G,QUOTIENT(ROW(A2530)-1,3)+2)&lt;&gt;""),"/* "&amp;INDEX(artwork.xlsx!G:G,QUOTIENT(ROW(A2530)-1,3)+2)&amp;" */","  ")&amp;
IF(AND(INDEX(artwork.xlsx!F:F,QUOTIENT(ROW(A2530)-1,3)+2)&lt;&gt;""),"/* "&amp;INDEX(artwork.xlsx!F:F,QUOTIENT(ROW(A2530)-1,3)+2)&amp;" */","  ")&amp;IF(AND(ISERROR(MATCH("},",B2535:B$5003,0)), ISERROR(MATCH("    ];",$A$5:A2531,0))),"];","")</f>
        <v xml:space="preserve">    </v>
      </c>
      <c r="B2535" t="str">
        <f t="shared" si="76"/>
        <v>{</v>
      </c>
      <c r="C2535" s="18" t="str">
        <f>IF(AND(MOD(ROW(A2530)-1,3)=0, INDEX(artwork.xlsx!J:J,QUOTIENT(ROW(A2530)-1,3)+2)&lt;&gt;""),
     artwork.xlsx!$H$1&amp;": """ &amp;SUBSTITUTE(INDEX(artwork.xlsx!H:H,QUOTIENT(ROW(A2530)-1,3)+2)," ","") &amp;""",  " &amp;
     artwork.xlsx!$J$1&amp; ": """ &amp; INDEX(artwork.xlsx!J:J,QUOTIENT(ROW(A2530)-1,3)+2) &amp;""",  " &amp;
     artwork.xlsx!$L$1&amp; ": """ &amp; SUBSTITUTE(IF(LEFT(INDEX(artwork.xlsx!L:L,QUOTIENT(ROW(A2530)-1,3)+2),4)="http","",artwork.xlsx!$M$1) &amp; INDEX(artwork.xlsx!L:L,QUOTIENT(ROW(A2530)-1,3)+2),artwork.xlsx!$N$1,"") &amp; """,",
 IF(AND(MOD(ROW(A2530)-1,3)=1,INDEX(artwork.xlsx!J:J,QUOTIENT(ROW(A2530)-1,3)+2)&lt;&gt;""),
SUBSTITUTE(    artwork.xlsx!$K$1&amp;": '\\n" &amp;
SUBSTITUTE(SUBSTITUTE(SUBSTITUTE(SUBSTITUTE(SUBSTITUTE(INDEX(artwork.xlsx!K:K,QUOTIENT(ROW(A2530)-1,3)+2),"'","\'"),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IF(MOD(ROW(A2530)-1,3)=2,"","")))</f>
        <v>id: "ronin",  frenchName: "Ronin",  artwork: "http://wiki.dominionstrategy.com/images/a/a5/RoninArt.jpg",</v>
      </c>
    </row>
    <row r="2536" spans="1:3" ht="30" x14ac:dyDescent="0.25">
      <c r="A2536" t="str">
        <f>IF(AND(MOD(ROW(A2531)-1,3)=0,INDEX(artwork.xlsx!G:G,QUOTIENT(ROW(A2531)-1,3)+2)&lt;&gt;""),"/* "&amp;INDEX(artwork.xlsx!G:G,QUOTIENT(ROW(A2531)-1,3)+2)&amp;" */","  ")&amp;
IF(AND(INDEX(artwork.xlsx!F:F,QUOTIENT(ROW(A2531)-1,3)+2)&lt;&gt;""),"/* "&amp;INDEX(artwork.xlsx!F:F,QUOTIENT(ROW(A2531)-1,3)+2)&amp;" */","  ")&amp;IF(AND(ISERROR(MATCH("},",B2536:B$5003,0)), ISERROR(MATCH("    ];",$A$5:A2535,0))),"];","")</f>
        <v xml:space="preserve">    </v>
      </c>
      <c r="B2536" t="str">
        <f t="shared" si="76"/>
        <v/>
      </c>
      <c r="C2536" s="18" t="str">
        <f>IF(AND(MOD(ROW(A2531)-1,3)=0, INDEX(artwork.xlsx!J:J,QUOTIENT(ROW(A2531)-1,3)+2)&lt;&gt;""),
     artwork.xlsx!$H$1&amp;": """ &amp;SUBSTITUTE(INDEX(artwork.xlsx!H:H,QUOTIENT(ROW(A2531)-1,3)+2)," ","") &amp;""",  " &amp;
     artwork.xlsx!$J$1&amp; ": """ &amp; INDEX(artwork.xlsx!J:J,QUOTIENT(ROW(A2531)-1,3)+2) &amp;""",  " &amp;
     artwork.xlsx!$L$1&amp; ": """ &amp; SUBSTITUTE(IF(LEFT(INDEX(artwork.xlsx!L:L,QUOTIENT(ROW(A2531)-1,3)+2),4)="http","",artwork.xlsx!$M$1) &amp; INDEX(artwork.xlsx!L:L,QUOTIENT(ROW(A2531)-1,3)+2),artwork.xlsx!$N$1,"") &amp; """,",
 IF(AND(MOD(ROW(A2531)-1,3)=1,INDEX(artwork.xlsx!J:J,QUOTIENT(ROW(A2531)-1,3)+2)&lt;&gt;""),
SUBSTITUTE(    artwork.xlsx!$K$1&amp;": '\\n" &amp;
SUBSTITUTE(SUBSTITUTE(SUBSTITUTE(SUBSTITUTE(SUBSTITUTE(INDEX(artwork.xlsx!K:K,QUOTIENT(ROW(A2531)-1,3)+2),"'","\'"),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IF(MOD(ROW(A2531)-1,3)=2,"","")))</f>
        <v>text_html: '\
'</v>
      </c>
    </row>
    <row r="2537" spans="1:3" x14ac:dyDescent="0.25">
      <c r="A2537" t="str">
        <f>IF(AND(MOD(ROW(A2532)-1,3)=0,INDEX(artwork.xlsx!G:G,QUOTIENT(ROW(A2532)-1,3)+2)&lt;&gt;""),"/* "&amp;INDEX(artwork.xlsx!G:G,QUOTIENT(ROW(A2532)-1,3)+2)&amp;" */","  ")&amp;
IF(AND(INDEX(artwork.xlsx!F:F,QUOTIENT(ROW(A2532)-1,3)+2)&lt;&gt;""),"/* "&amp;INDEX(artwork.xlsx!F:F,QUOTIENT(ROW(A2532)-1,3)+2)&amp;" */","  ")&amp;IF(AND(ISERROR(MATCH("},",B2537:B$5003,0)), ISERROR(MATCH("    ];",$A$5:A2533,0))),"];","")</f>
        <v xml:space="preserve">    </v>
      </c>
      <c r="B2537" t="str">
        <f t="shared" si="76"/>
        <v>},</v>
      </c>
      <c r="C2537" s="18" t="str">
        <f>IF(AND(MOD(ROW(A2532)-1,3)=0, INDEX(artwork.xlsx!J:J,QUOTIENT(ROW(A2532)-1,3)+2)&lt;&gt;""),
     artwork.xlsx!$H$1&amp;": """ &amp;SUBSTITUTE(INDEX(artwork.xlsx!H:H,QUOTIENT(ROW(A2532)-1,3)+2)," ","") &amp;""",  " &amp;
     artwork.xlsx!$J$1&amp; ": """ &amp; INDEX(artwork.xlsx!J:J,QUOTIENT(ROW(A2532)-1,3)+2) &amp;""",  " &amp;
     artwork.xlsx!$L$1&amp; ": """ &amp; SUBSTITUTE(IF(LEFT(INDEX(artwork.xlsx!L:L,QUOTIENT(ROW(A2532)-1,3)+2),4)="http","",artwork.xlsx!$M$1) &amp; INDEX(artwork.xlsx!L:L,QUOTIENT(ROW(A2532)-1,3)+2),artwork.xlsx!$N$1,"") &amp; """,",
 IF(AND(MOD(ROW(A2532)-1,3)=1,INDEX(artwork.xlsx!J:J,QUOTIENT(ROW(A2532)-1,3)+2)&lt;&gt;""),
SUBSTITUTE(    artwork.xlsx!$K$1&amp;": '\\n" &amp;
SUBSTITUTE(SUBSTITUTE(SUBSTITUTE(SUBSTITUTE(SUBSTITUTE(INDEX(artwork.xlsx!K:K,QUOTIENT(ROW(A2532)-1,3)+2),"'","\'"),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IF(MOD(ROW(A2532)-1,3)=2,"","")))</f>
        <v/>
      </c>
    </row>
    <row r="2538" spans="1:3" x14ac:dyDescent="0.25">
      <c r="A2538" t="str">
        <f>IF(AND(MOD(ROW(A2533)-1,3)=0,INDEX(artwork.xlsx!G:G,QUOTIENT(ROW(A2533)-1,3)+2)&lt;&gt;""),"/* "&amp;INDEX(artwork.xlsx!G:G,QUOTIENT(ROW(A2533)-1,3)+2)&amp;" */","  ")&amp;
IF(AND(INDEX(artwork.xlsx!F:F,QUOTIENT(ROW(A2533)-1,3)+2)&lt;&gt;""),"/* "&amp;INDEX(artwork.xlsx!F:F,QUOTIENT(ROW(A2533)-1,3)+2)&amp;" */","  ")&amp;IF(AND(ISERROR(MATCH("},",B2538:B$5003,0)), ISERROR(MATCH("    ];",$A$5:A2534,0))),"];","")</f>
        <v xml:space="preserve">    </v>
      </c>
      <c r="B2538" t="str">
        <f t="shared" si="76"/>
        <v>{</v>
      </c>
      <c r="C2538" s="18" t="str">
        <f>IF(AND(MOD(ROW(A2533)-1,3)=0, INDEX(artwork.xlsx!J:J,QUOTIENT(ROW(A2533)-1,3)+2)&lt;&gt;""),
     artwork.xlsx!$H$1&amp;": """ &amp;SUBSTITUTE(INDEX(artwork.xlsx!H:H,QUOTIENT(ROW(A2533)-1,3)+2)," ","") &amp;""",  " &amp;
     artwork.xlsx!$J$1&amp; ": """ &amp; INDEX(artwork.xlsx!J:J,QUOTIENT(ROW(A2533)-1,3)+2) &amp;""",  " &amp;
     artwork.xlsx!$L$1&amp; ": """ &amp; SUBSTITUTE(IF(LEFT(INDEX(artwork.xlsx!L:L,QUOTIENT(ROW(A2533)-1,3)+2),4)="http","",artwork.xlsx!$M$1) &amp; INDEX(artwork.xlsx!L:L,QUOTIENT(ROW(A2533)-1,3)+2),artwork.xlsx!$N$1,"") &amp; """,",
 IF(AND(MOD(ROW(A2533)-1,3)=1,INDEX(artwork.xlsx!J:J,QUOTIENT(ROW(A2533)-1,3)+2)&lt;&gt;""),
SUBSTITUTE(    artwork.xlsx!$K$1&amp;": '\\n" &amp;
SUBSTITUTE(SUBSTITUTE(SUBSTITUTE(SUBSTITUTE(SUBSTITUTE(INDEX(artwork.xlsx!K:K,QUOTIENT(ROW(A2533)-1,3)+2),"'","\'"),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IF(MOD(ROW(A2533)-1,3)=2,"","")))</f>
        <v>id: "rootcellar",  frenchName: "Cellier à légumes",  artwork: "http://wiki.dominionstrategy.com/images/5/5f/Root_CellarArt.jpg",</v>
      </c>
    </row>
    <row r="2539" spans="1:3" ht="30" x14ac:dyDescent="0.25">
      <c r="A2539" t="str">
        <f>IF(AND(MOD(ROW(A2534)-1,3)=0,INDEX(artwork.xlsx!G:G,QUOTIENT(ROW(A2534)-1,3)+2)&lt;&gt;""),"/* "&amp;INDEX(artwork.xlsx!G:G,QUOTIENT(ROW(A2534)-1,3)+2)&amp;" */","  ")&amp;
IF(AND(INDEX(artwork.xlsx!F:F,QUOTIENT(ROW(A2534)-1,3)+2)&lt;&gt;""),"/* "&amp;INDEX(artwork.xlsx!F:F,QUOTIENT(ROW(A2534)-1,3)+2)&amp;" */","  ")&amp;IF(AND(ISERROR(MATCH("},",B2539:B$5003,0)), ISERROR(MATCH("    ];",$A$5:A2538,0))),"];","")</f>
        <v xml:space="preserve">    </v>
      </c>
      <c r="B2539" t="str">
        <f t="shared" si="76"/>
        <v/>
      </c>
      <c r="C2539" s="18" t="str">
        <f>IF(AND(MOD(ROW(A2534)-1,3)=0, INDEX(artwork.xlsx!J:J,QUOTIENT(ROW(A2534)-1,3)+2)&lt;&gt;""),
     artwork.xlsx!$H$1&amp;": """ &amp;SUBSTITUTE(INDEX(artwork.xlsx!H:H,QUOTIENT(ROW(A2534)-1,3)+2)," ","") &amp;""",  " &amp;
     artwork.xlsx!$J$1&amp; ": """ &amp; INDEX(artwork.xlsx!J:J,QUOTIENT(ROW(A2534)-1,3)+2) &amp;""",  " &amp;
     artwork.xlsx!$L$1&amp; ": """ &amp; SUBSTITUTE(IF(LEFT(INDEX(artwork.xlsx!L:L,QUOTIENT(ROW(A2534)-1,3)+2),4)="http","",artwork.xlsx!$M$1) &amp; INDEX(artwork.xlsx!L:L,QUOTIENT(ROW(A2534)-1,3)+2),artwork.xlsx!$N$1,"") &amp; """,",
 IF(AND(MOD(ROW(A2534)-1,3)=1,INDEX(artwork.xlsx!J:J,QUOTIENT(ROW(A2534)-1,3)+2)&lt;&gt;""),
SUBSTITUTE(    artwork.xlsx!$K$1&amp;": '\\n" &amp;
SUBSTITUTE(SUBSTITUTE(SUBSTITUTE(SUBSTITUTE(SUBSTITUTE(INDEX(artwork.xlsx!K:K,QUOTIENT(ROW(A2534)-1,3)+2),"'","\'"),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IF(MOD(ROW(A2534)-1,3)=2,"","")))</f>
        <v>text_html: '\
'</v>
      </c>
    </row>
    <row r="2540" spans="1:3" x14ac:dyDescent="0.25">
      <c r="A2540" t="str">
        <f>IF(AND(MOD(ROW(A2535)-1,3)=0,INDEX(artwork.xlsx!G:G,QUOTIENT(ROW(A2535)-1,3)+2)&lt;&gt;""),"/* "&amp;INDEX(artwork.xlsx!G:G,QUOTIENT(ROW(A2535)-1,3)+2)&amp;" */","  ")&amp;
IF(AND(INDEX(artwork.xlsx!F:F,QUOTIENT(ROW(A2535)-1,3)+2)&lt;&gt;""),"/* "&amp;INDEX(artwork.xlsx!F:F,QUOTIENT(ROW(A2535)-1,3)+2)&amp;" */","  ")&amp;IF(AND(ISERROR(MATCH("},",B2540:B$5003,0)), ISERROR(MATCH("    ];",$A$5:A2536,0))),"];","")</f>
        <v xml:space="preserve">    </v>
      </c>
      <c r="B2540" t="str">
        <f t="shared" si="76"/>
        <v>},</v>
      </c>
      <c r="C2540" s="18" t="str">
        <f>IF(AND(MOD(ROW(A2535)-1,3)=0, INDEX(artwork.xlsx!J:J,QUOTIENT(ROW(A2535)-1,3)+2)&lt;&gt;""),
     artwork.xlsx!$H$1&amp;": """ &amp;SUBSTITUTE(INDEX(artwork.xlsx!H:H,QUOTIENT(ROW(A2535)-1,3)+2)," ","") &amp;""",  " &amp;
     artwork.xlsx!$J$1&amp; ": """ &amp; INDEX(artwork.xlsx!J:J,QUOTIENT(ROW(A2535)-1,3)+2) &amp;""",  " &amp;
     artwork.xlsx!$L$1&amp; ": """ &amp; SUBSTITUTE(IF(LEFT(INDEX(artwork.xlsx!L:L,QUOTIENT(ROW(A2535)-1,3)+2),4)="http","",artwork.xlsx!$M$1) &amp; INDEX(artwork.xlsx!L:L,QUOTIENT(ROW(A2535)-1,3)+2),artwork.xlsx!$N$1,"") &amp; """,",
 IF(AND(MOD(ROW(A2535)-1,3)=1,INDEX(artwork.xlsx!J:J,QUOTIENT(ROW(A2535)-1,3)+2)&lt;&gt;""),
SUBSTITUTE(    artwork.xlsx!$K$1&amp;": '\\n" &amp;
SUBSTITUTE(SUBSTITUTE(SUBSTITUTE(SUBSTITUTE(SUBSTITUTE(INDEX(artwork.xlsx!K:K,QUOTIENT(ROW(A2535)-1,3)+2),"'","\'"),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IF(MOD(ROW(A2535)-1,3)=2,"","")))</f>
        <v/>
      </c>
    </row>
    <row r="2541" spans="1:3" x14ac:dyDescent="0.25">
      <c r="A2541" t="str">
        <f>IF(AND(MOD(ROW(A2536)-1,3)=0,INDEX(artwork.xlsx!G:G,QUOTIENT(ROW(A2536)-1,3)+2)&lt;&gt;""),"/* "&amp;INDEX(artwork.xlsx!G:G,QUOTIENT(ROW(A2536)-1,3)+2)&amp;" */","  ")&amp;
IF(AND(INDEX(artwork.xlsx!F:F,QUOTIENT(ROW(A2536)-1,3)+2)&lt;&gt;""),"/* "&amp;INDEX(artwork.xlsx!F:F,QUOTIENT(ROW(A2536)-1,3)+2)&amp;" */","  ")&amp;IF(AND(ISERROR(MATCH("},",B2541:B$5003,0)), ISERROR(MATCH("    ];",$A$5:A2537,0))),"];","")</f>
        <v xml:space="preserve">    </v>
      </c>
      <c r="B2541" t="str">
        <f t="shared" si="76"/>
        <v>{</v>
      </c>
      <c r="C2541" s="18" t="str">
        <f>IF(AND(MOD(ROW(A2536)-1,3)=0, INDEX(artwork.xlsx!J:J,QUOTIENT(ROW(A2536)-1,3)+2)&lt;&gt;""),
     artwork.xlsx!$H$1&amp;": """ &amp;SUBSTITUTE(INDEX(artwork.xlsx!H:H,QUOTIENT(ROW(A2536)-1,3)+2)," ","") &amp;""",  " &amp;
     artwork.xlsx!$J$1&amp; ": """ &amp; INDEX(artwork.xlsx!J:J,QUOTIENT(ROW(A2536)-1,3)+2) &amp;""",  " &amp;
     artwork.xlsx!$L$1&amp; ": """ &amp; SUBSTITUTE(IF(LEFT(INDEX(artwork.xlsx!L:L,QUOTIENT(ROW(A2536)-1,3)+2),4)="http","",artwork.xlsx!$M$1) &amp; INDEX(artwork.xlsx!L:L,QUOTIENT(ROW(A2536)-1,3)+2),artwork.xlsx!$N$1,"") &amp; """,",
 IF(AND(MOD(ROW(A2536)-1,3)=1,INDEX(artwork.xlsx!J:J,QUOTIENT(ROW(A2536)-1,3)+2)&lt;&gt;""),
SUBSTITUTE(    artwork.xlsx!$K$1&amp;": '\\n" &amp;
SUBSTITUTE(SUBSTITUTE(SUBSTITUTE(SUBSTITUTE(SUBSTITUTE(INDEX(artwork.xlsx!K:K,QUOTIENT(ROW(A2536)-1,3)+2),"'","\'"),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IF(MOD(ROW(A2536)-1,3)=2,"","")))</f>
        <v>id: "rusticvillage",  frenchName: "Village rustique",  artwork: "http://wiki.dominionstrategy.com/images/a/a5/Rustic_VillageArt.jpg",</v>
      </c>
    </row>
    <row r="2542" spans="1:3" ht="30" x14ac:dyDescent="0.25">
      <c r="A2542" t="str">
        <f>IF(AND(MOD(ROW(A2537)-1,3)=0,INDEX(artwork.xlsx!G:G,QUOTIENT(ROW(A2537)-1,3)+2)&lt;&gt;""),"/* "&amp;INDEX(artwork.xlsx!G:G,QUOTIENT(ROW(A2537)-1,3)+2)&amp;" */","  ")&amp;
IF(AND(INDEX(artwork.xlsx!F:F,QUOTIENT(ROW(A2537)-1,3)+2)&lt;&gt;""),"/* "&amp;INDEX(artwork.xlsx!F:F,QUOTIENT(ROW(A2537)-1,3)+2)&amp;" */","  ")&amp;IF(AND(ISERROR(MATCH("},",B2542:B$5003,0)), ISERROR(MATCH("    ];",$A$5:A2541,0))),"];","")</f>
        <v xml:space="preserve">    </v>
      </c>
      <c r="B2542" t="str">
        <f t="shared" si="76"/>
        <v/>
      </c>
      <c r="C2542" s="18" t="str">
        <f>IF(AND(MOD(ROW(A2537)-1,3)=0, INDEX(artwork.xlsx!J:J,QUOTIENT(ROW(A2537)-1,3)+2)&lt;&gt;""),
     artwork.xlsx!$H$1&amp;": """ &amp;SUBSTITUTE(INDEX(artwork.xlsx!H:H,QUOTIENT(ROW(A2537)-1,3)+2)," ","") &amp;""",  " &amp;
     artwork.xlsx!$J$1&amp; ": """ &amp; INDEX(artwork.xlsx!J:J,QUOTIENT(ROW(A2537)-1,3)+2) &amp;""",  " &amp;
     artwork.xlsx!$L$1&amp; ": """ &amp; SUBSTITUTE(IF(LEFT(INDEX(artwork.xlsx!L:L,QUOTIENT(ROW(A2537)-1,3)+2),4)="http","",artwork.xlsx!$M$1) &amp; INDEX(artwork.xlsx!L:L,QUOTIENT(ROW(A2537)-1,3)+2),artwork.xlsx!$N$1,"") &amp; """,",
 IF(AND(MOD(ROW(A2537)-1,3)=1,INDEX(artwork.xlsx!J:J,QUOTIENT(ROW(A2537)-1,3)+2)&lt;&gt;""),
SUBSTITUTE(    artwork.xlsx!$K$1&amp;": '\\n" &amp;
SUBSTITUTE(SUBSTITUTE(SUBSTITUTE(SUBSTITUTE(SUBSTITUTE(INDEX(artwork.xlsx!K:K,QUOTIENT(ROW(A2537)-1,3)+2),"'","\'"),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IF(MOD(ROW(A2537)-1,3)=2,"","")))</f>
        <v>text_html: '\
'</v>
      </c>
    </row>
    <row r="2543" spans="1:3" x14ac:dyDescent="0.25">
      <c r="A2543" t="str">
        <f>IF(AND(MOD(ROW(A2538)-1,3)=0,INDEX(artwork.xlsx!G:G,QUOTIENT(ROW(A2538)-1,3)+2)&lt;&gt;""),"/* "&amp;INDEX(artwork.xlsx!G:G,QUOTIENT(ROW(A2538)-1,3)+2)&amp;" */","  ")&amp;
IF(AND(INDEX(artwork.xlsx!F:F,QUOTIENT(ROW(A2538)-1,3)+2)&lt;&gt;""),"/* "&amp;INDEX(artwork.xlsx!F:F,QUOTIENT(ROW(A2538)-1,3)+2)&amp;" */","  ")&amp;IF(AND(ISERROR(MATCH("},",B2543:B$5003,0)), ISERROR(MATCH("    ];",$A$5:A2539,0))),"];","")</f>
        <v xml:space="preserve">    </v>
      </c>
      <c r="B2543" t="str">
        <f t="shared" si="76"/>
        <v>},</v>
      </c>
      <c r="C2543" s="18" t="str">
        <f>IF(AND(MOD(ROW(A2538)-1,3)=0, INDEX(artwork.xlsx!J:J,QUOTIENT(ROW(A2538)-1,3)+2)&lt;&gt;""),
     artwork.xlsx!$H$1&amp;": """ &amp;SUBSTITUTE(INDEX(artwork.xlsx!H:H,QUOTIENT(ROW(A2538)-1,3)+2)," ","") &amp;""",  " &amp;
     artwork.xlsx!$J$1&amp; ": """ &amp; INDEX(artwork.xlsx!J:J,QUOTIENT(ROW(A2538)-1,3)+2) &amp;""",  " &amp;
     artwork.xlsx!$L$1&amp; ": """ &amp; SUBSTITUTE(IF(LEFT(INDEX(artwork.xlsx!L:L,QUOTIENT(ROW(A2538)-1,3)+2),4)="http","",artwork.xlsx!$M$1) &amp; INDEX(artwork.xlsx!L:L,QUOTIENT(ROW(A2538)-1,3)+2),artwork.xlsx!$N$1,"") &amp; """,",
 IF(AND(MOD(ROW(A2538)-1,3)=1,INDEX(artwork.xlsx!J:J,QUOTIENT(ROW(A2538)-1,3)+2)&lt;&gt;""),
SUBSTITUTE(    artwork.xlsx!$K$1&amp;": '\\n" &amp;
SUBSTITUTE(SUBSTITUTE(SUBSTITUTE(SUBSTITUTE(SUBSTITUTE(INDEX(artwork.xlsx!K:K,QUOTIENT(ROW(A2538)-1,3)+2),"'","\'"),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IF(MOD(ROW(A2538)-1,3)=2,"","")))</f>
        <v/>
      </c>
    </row>
    <row r="2544" spans="1:3" x14ac:dyDescent="0.25">
      <c r="A2544" t="str">
        <f>IF(AND(MOD(ROW(A2539)-1,3)=0,INDEX(artwork.xlsx!G:G,QUOTIENT(ROW(A2539)-1,3)+2)&lt;&gt;""),"/* "&amp;INDEX(artwork.xlsx!G:G,QUOTIENT(ROW(A2539)-1,3)+2)&amp;" */","  ")&amp;
IF(AND(INDEX(artwork.xlsx!F:F,QUOTIENT(ROW(A2539)-1,3)+2)&lt;&gt;""),"/* "&amp;INDEX(artwork.xlsx!F:F,QUOTIENT(ROW(A2539)-1,3)+2)&amp;" */","  ")&amp;IF(AND(ISERROR(MATCH("},",B2544:B$5003,0)), ISERROR(MATCH("    ];",$A$5:A2540,0))),"];","")</f>
        <v xml:space="preserve">    </v>
      </c>
      <c r="B2544" t="str">
        <f t="shared" si="76"/>
        <v>{</v>
      </c>
      <c r="C2544" s="18" t="str">
        <f>IF(AND(MOD(ROW(A2539)-1,3)=0, INDEX(artwork.xlsx!J:J,QUOTIENT(ROW(A2539)-1,3)+2)&lt;&gt;""),
     artwork.xlsx!$H$1&amp;": """ &amp;SUBSTITUTE(INDEX(artwork.xlsx!H:H,QUOTIENT(ROW(A2539)-1,3)+2)," ","") &amp;""",  " &amp;
     artwork.xlsx!$J$1&amp; ": """ &amp; INDEX(artwork.xlsx!J:J,QUOTIENT(ROW(A2539)-1,3)+2) &amp;""",  " &amp;
     artwork.xlsx!$L$1&amp; ": """ &amp; SUBSTITUTE(IF(LEFT(INDEX(artwork.xlsx!L:L,QUOTIENT(ROW(A2539)-1,3)+2),4)="http","",artwork.xlsx!$M$1) &amp; INDEX(artwork.xlsx!L:L,QUOTIENT(ROW(A2539)-1,3)+2),artwork.xlsx!$N$1,"") &amp; """,",
 IF(AND(MOD(ROW(A2539)-1,3)=1,INDEX(artwork.xlsx!J:J,QUOTIENT(ROW(A2539)-1,3)+2)&lt;&gt;""),
SUBSTITUTE(    artwork.xlsx!$K$1&amp;": '\\n" &amp;
SUBSTITUTE(SUBSTITUTE(SUBSTITUTE(SUBSTITUTE(SUBSTITUTE(INDEX(artwork.xlsx!K:K,QUOTIENT(ROW(A2539)-1,3)+2),"'","\'"),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IF(MOD(ROW(A2539)-1,3)=2,"","")))</f>
        <v>id: "samurai",  frenchName: "Samouraï",  artwork: "http://wiki.dominionstrategy.com/images/d/d4/SamuraiArt.jpg",</v>
      </c>
    </row>
    <row r="2545" spans="1:3" ht="30" x14ac:dyDescent="0.25">
      <c r="A2545" t="str">
        <f>IF(AND(MOD(ROW(A2540)-1,3)=0,INDEX(artwork.xlsx!G:G,QUOTIENT(ROW(A2540)-1,3)+2)&lt;&gt;""),"/* "&amp;INDEX(artwork.xlsx!G:G,QUOTIENT(ROW(A2540)-1,3)+2)&amp;" */","  ")&amp;
IF(AND(INDEX(artwork.xlsx!F:F,QUOTIENT(ROW(A2540)-1,3)+2)&lt;&gt;""),"/* "&amp;INDEX(artwork.xlsx!F:F,QUOTIENT(ROW(A2540)-1,3)+2)&amp;" */","  ")&amp;IF(AND(ISERROR(MATCH("},",B2545:B$5003,0)), ISERROR(MATCH("    ];",$A$5:A2544,0))),"];","")</f>
        <v xml:space="preserve">    </v>
      </c>
      <c r="B2545" t="str">
        <f t="shared" si="76"/>
        <v/>
      </c>
      <c r="C2545" s="18" t="str">
        <f>IF(AND(MOD(ROW(A2540)-1,3)=0, INDEX(artwork.xlsx!J:J,QUOTIENT(ROW(A2540)-1,3)+2)&lt;&gt;""),
     artwork.xlsx!$H$1&amp;": """ &amp;SUBSTITUTE(INDEX(artwork.xlsx!H:H,QUOTIENT(ROW(A2540)-1,3)+2)," ","") &amp;""",  " &amp;
     artwork.xlsx!$J$1&amp; ": """ &amp; INDEX(artwork.xlsx!J:J,QUOTIENT(ROW(A2540)-1,3)+2) &amp;""",  " &amp;
     artwork.xlsx!$L$1&amp; ": """ &amp; SUBSTITUTE(IF(LEFT(INDEX(artwork.xlsx!L:L,QUOTIENT(ROW(A2540)-1,3)+2),4)="http","",artwork.xlsx!$M$1) &amp; INDEX(artwork.xlsx!L:L,QUOTIENT(ROW(A2540)-1,3)+2),artwork.xlsx!$N$1,"") &amp; """,",
 IF(AND(MOD(ROW(A2540)-1,3)=1,INDEX(artwork.xlsx!J:J,QUOTIENT(ROW(A2540)-1,3)+2)&lt;&gt;""),
SUBSTITUTE(    artwork.xlsx!$K$1&amp;": '\\n" &amp;
SUBSTITUTE(SUBSTITUTE(SUBSTITUTE(SUBSTITUTE(SUBSTITUTE(INDEX(artwork.xlsx!K:K,QUOTIENT(ROW(A2540)-1,3)+2),"'","\'"),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IF(MOD(ROW(A2540)-1,3)=2,"","")))</f>
        <v>text_html: '\
'</v>
      </c>
    </row>
    <row r="2546" spans="1:3" x14ac:dyDescent="0.25">
      <c r="A2546" t="str">
        <f>IF(AND(MOD(ROW(A2541)-1,3)=0,INDEX(artwork.xlsx!G:G,QUOTIENT(ROW(A2541)-1,3)+2)&lt;&gt;""),"/* "&amp;INDEX(artwork.xlsx!G:G,QUOTIENT(ROW(A2541)-1,3)+2)&amp;" */","  ")&amp;
IF(AND(INDEX(artwork.xlsx!F:F,QUOTIENT(ROW(A2541)-1,3)+2)&lt;&gt;""),"/* "&amp;INDEX(artwork.xlsx!F:F,QUOTIENT(ROW(A2541)-1,3)+2)&amp;" */","  ")&amp;IF(AND(ISERROR(MATCH("},",B2546:B$5003,0)), ISERROR(MATCH("    ];",$A$5:A2542,0))),"];","")</f>
        <v xml:space="preserve">    </v>
      </c>
      <c r="B2546" t="str">
        <f t="shared" si="76"/>
        <v>},</v>
      </c>
      <c r="C2546" s="18" t="str">
        <f>IF(AND(MOD(ROW(A2541)-1,3)=0, INDEX(artwork.xlsx!J:J,QUOTIENT(ROW(A2541)-1,3)+2)&lt;&gt;""),
     artwork.xlsx!$H$1&amp;": """ &amp;SUBSTITUTE(INDEX(artwork.xlsx!H:H,QUOTIENT(ROW(A2541)-1,3)+2)," ","") &amp;""",  " &amp;
     artwork.xlsx!$J$1&amp; ": """ &amp; INDEX(artwork.xlsx!J:J,QUOTIENT(ROW(A2541)-1,3)+2) &amp;""",  " &amp;
     artwork.xlsx!$L$1&amp; ": """ &amp; SUBSTITUTE(IF(LEFT(INDEX(artwork.xlsx!L:L,QUOTIENT(ROW(A2541)-1,3)+2),4)="http","",artwork.xlsx!$M$1) &amp; INDEX(artwork.xlsx!L:L,QUOTIENT(ROW(A2541)-1,3)+2),artwork.xlsx!$N$1,"") &amp; """,",
 IF(AND(MOD(ROW(A2541)-1,3)=1,INDEX(artwork.xlsx!J:J,QUOTIENT(ROW(A2541)-1,3)+2)&lt;&gt;""),
SUBSTITUTE(    artwork.xlsx!$K$1&amp;": '\\n" &amp;
SUBSTITUTE(SUBSTITUTE(SUBSTITUTE(SUBSTITUTE(SUBSTITUTE(INDEX(artwork.xlsx!K:K,QUOTIENT(ROW(A2541)-1,3)+2),"'","\'"),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IF(MOD(ROW(A2541)-1,3)=2,"","")))</f>
        <v/>
      </c>
    </row>
    <row r="2547" spans="1:3" x14ac:dyDescent="0.25">
      <c r="A2547" t="str">
        <f>IF(AND(MOD(ROW(A2542)-1,3)=0,INDEX(artwork.xlsx!G:G,QUOTIENT(ROW(A2542)-1,3)+2)&lt;&gt;""),"/* "&amp;INDEX(artwork.xlsx!G:G,QUOTIENT(ROW(A2542)-1,3)+2)&amp;" */","  ")&amp;
IF(AND(INDEX(artwork.xlsx!F:F,QUOTIENT(ROW(A2542)-1,3)+2)&lt;&gt;""),"/* "&amp;INDEX(artwork.xlsx!F:F,QUOTIENT(ROW(A2542)-1,3)+2)&amp;" */","  ")&amp;IF(AND(ISERROR(MATCH("},",B2547:B$5003,0)), ISERROR(MATCH("    ];",$A$5:A2543,0))),"];","")</f>
        <v xml:space="preserve">    </v>
      </c>
      <c r="B2547" t="str">
        <f t="shared" si="76"/>
        <v>{</v>
      </c>
      <c r="C2547" s="18" t="str">
        <f>IF(AND(MOD(ROW(A2542)-1,3)=0, INDEX(artwork.xlsx!J:J,QUOTIENT(ROW(A2542)-1,3)+2)&lt;&gt;""),
     artwork.xlsx!$H$1&amp;": """ &amp;SUBSTITUTE(INDEX(artwork.xlsx!H:H,QUOTIENT(ROW(A2542)-1,3)+2)," ","") &amp;""",  " &amp;
     artwork.xlsx!$J$1&amp; ": """ &amp; INDEX(artwork.xlsx!J:J,QUOTIENT(ROW(A2542)-1,3)+2) &amp;""",  " &amp;
     artwork.xlsx!$L$1&amp; ": """ &amp; SUBSTITUTE(IF(LEFT(INDEX(artwork.xlsx!L:L,QUOTIENT(ROW(A2542)-1,3)+2),4)="http","",artwork.xlsx!$M$1) &amp; INDEX(artwork.xlsx!L:L,QUOTIENT(ROW(A2542)-1,3)+2),artwork.xlsx!$N$1,"") &amp; """,",
 IF(AND(MOD(ROW(A2542)-1,3)=1,INDEX(artwork.xlsx!J:J,QUOTIENT(ROW(A2542)-1,3)+2)&lt;&gt;""),
SUBSTITUTE(    artwork.xlsx!$K$1&amp;": '\\n" &amp;
SUBSTITUTE(SUBSTITUTE(SUBSTITUTE(SUBSTITUTE(SUBSTITUTE(INDEX(artwork.xlsx!K:K,QUOTIENT(ROW(A2542)-1,3)+2),"'","\'"),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IF(MOD(ROW(A2542)-1,3)=2,"","")))</f>
        <v>id: "snakewitch",  frenchName: "Sorcière aux serpents",  artwork: "http://wiki.dominionstrategy.com/images/b/b8/Snake_WitchArt.jpg",</v>
      </c>
    </row>
    <row r="2548" spans="1:3" ht="30" x14ac:dyDescent="0.25">
      <c r="A2548" t="str">
        <f>IF(AND(MOD(ROW(A2543)-1,3)=0,INDEX(artwork.xlsx!G:G,QUOTIENT(ROW(A2543)-1,3)+2)&lt;&gt;""),"/* "&amp;INDEX(artwork.xlsx!G:G,QUOTIENT(ROW(A2543)-1,3)+2)&amp;" */","  ")&amp;
IF(AND(INDEX(artwork.xlsx!F:F,QUOTIENT(ROW(A2543)-1,3)+2)&lt;&gt;""),"/* "&amp;INDEX(artwork.xlsx!F:F,QUOTIENT(ROW(A2543)-1,3)+2)&amp;" */","  ")&amp;IF(AND(ISERROR(MATCH("},",B2548:B$5003,0)), ISERROR(MATCH("    ];",$A$5:A2547,0))),"];","")</f>
        <v xml:space="preserve">    </v>
      </c>
      <c r="B2548" t="str">
        <f t="shared" si="76"/>
        <v/>
      </c>
      <c r="C2548" s="18" t="str">
        <f>IF(AND(MOD(ROW(A2543)-1,3)=0, INDEX(artwork.xlsx!J:J,QUOTIENT(ROW(A2543)-1,3)+2)&lt;&gt;""),
     artwork.xlsx!$H$1&amp;": """ &amp;SUBSTITUTE(INDEX(artwork.xlsx!H:H,QUOTIENT(ROW(A2543)-1,3)+2)," ","") &amp;""",  " &amp;
     artwork.xlsx!$J$1&amp; ": """ &amp; INDEX(artwork.xlsx!J:J,QUOTIENT(ROW(A2543)-1,3)+2) &amp;""",  " &amp;
     artwork.xlsx!$L$1&amp; ": """ &amp; SUBSTITUTE(IF(LEFT(INDEX(artwork.xlsx!L:L,QUOTIENT(ROW(A2543)-1,3)+2),4)="http","",artwork.xlsx!$M$1) &amp; INDEX(artwork.xlsx!L:L,QUOTIENT(ROW(A2543)-1,3)+2),artwork.xlsx!$N$1,"") &amp; """,",
 IF(AND(MOD(ROW(A2543)-1,3)=1,INDEX(artwork.xlsx!J:J,QUOTIENT(ROW(A2543)-1,3)+2)&lt;&gt;""),
SUBSTITUTE(    artwork.xlsx!$K$1&amp;": '\\n" &amp;
SUBSTITUTE(SUBSTITUTE(SUBSTITUTE(SUBSTITUTE(SUBSTITUTE(INDEX(artwork.xlsx!K:K,QUOTIENT(ROW(A2543)-1,3)+2),"'","\'"),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IF(MOD(ROW(A2543)-1,3)=2,"","")))</f>
        <v>text_html: '\
'</v>
      </c>
    </row>
    <row r="2549" spans="1:3" x14ac:dyDescent="0.25">
      <c r="A2549" t="str">
        <f>IF(AND(MOD(ROW(A2544)-1,3)=0,INDEX(artwork.xlsx!G:G,QUOTIENT(ROW(A2544)-1,3)+2)&lt;&gt;""),"/* "&amp;INDEX(artwork.xlsx!G:G,QUOTIENT(ROW(A2544)-1,3)+2)&amp;" */","  ")&amp;
IF(AND(INDEX(artwork.xlsx!F:F,QUOTIENT(ROW(A2544)-1,3)+2)&lt;&gt;""),"/* "&amp;INDEX(artwork.xlsx!F:F,QUOTIENT(ROW(A2544)-1,3)+2)&amp;" */","  ")&amp;IF(AND(ISERROR(MATCH("},",B2549:B$5003,0)), ISERROR(MATCH("    ];",$A$5:A2545,0))),"];","")</f>
        <v xml:space="preserve">    </v>
      </c>
      <c r="B2549" t="str">
        <f t="shared" si="76"/>
        <v>},</v>
      </c>
      <c r="C2549" s="18" t="str">
        <f>IF(AND(MOD(ROW(A2544)-1,3)=0, INDEX(artwork.xlsx!J:J,QUOTIENT(ROW(A2544)-1,3)+2)&lt;&gt;""),
     artwork.xlsx!$H$1&amp;": """ &amp;SUBSTITUTE(INDEX(artwork.xlsx!H:H,QUOTIENT(ROW(A2544)-1,3)+2)," ","") &amp;""",  " &amp;
     artwork.xlsx!$J$1&amp; ": """ &amp; INDEX(artwork.xlsx!J:J,QUOTIENT(ROW(A2544)-1,3)+2) &amp;""",  " &amp;
     artwork.xlsx!$L$1&amp; ": """ &amp; SUBSTITUTE(IF(LEFT(INDEX(artwork.xlsx!L:L,QUOTIENT(ROW(A2544)-1,3)+2),4)="http","",artwork.xlsx!$M$1) &amp; INDEX(artwork.xlsx!L:L,QUOTIENT(ROW(A2544)-1,3)+2),artwork.xlsx!$N$1,"") &amp; """,",
 IF(AND(MOD(ROW(A2544)-1,3)=1,INDEX(artwork.xlsx!J:J,QUOTIENT(ROW(A2544)-1,3)+2)&lt;&gt;""),
SUBSTITUTE(    artwork.xlsx!$K$1&amp;": '\\n" &amp;
SUBSTITUTE(SUBSTITUTE(SUBSTITUTE(SUBSTITUTE(SUBSTITUTE(INDEX(artwork.xlsx!K:K,QUOTIENT(ROW(A2544)-1,3)+2),"'","\'"),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IF(MOD(ROW(A2544)-1,3)=2,"","")))</f>
        <v/>
      </c>
    </row>
    <row r="2550" spans="1:3" x14ac:dyDescent="0.25">
      <c r="A2550" t="str">
        <f>IF(AND(MOD(ROW(A2545)-1,3)=0,INDEX(artwork.xlsx!G:G,QUOTIENT(ROW(A2545)-1,3)+2)&lt;&gt;""),"/* "&amp;INDEX(artwork.xlsx!G:G,QUOTIENT(ROW(A2545)-1,3)+2)&amp;" */","  ")&amp;
IF(AND(INDEX(artwork.xlsx!F:F,QUOTIENT(ROW(A2545)-1,3)+2)&lt;&gt;""),"/* "&amp;INDEX(artwork.xlsx!F:F,QUOTIENT(ROW(A2545)-1,3)+2)&amp;" */","  ")&amp;IF(AND(ISERROR(MATCH("},",B2550:B$5003,0)), ISERROR(MATCH("    ];",$A$5:A2546,0))),"];","")</f>
        <v xml:space="preserve">    </v>
      </c>
      <c r="B2550" t="str">
        <f t="shared" si="76"/>
        <v>{</v>
      </c>
      <c r="C2550" s="18" t="str">
        <f>IF(AND(MOD(ROW(A2545)-1,3)=0, INDEX(artwork.xlsx!J:J,QUOTIENT(ROW(A2545)-1,3)+2)&lt;&gt;""),
     artwork.xlsx!$H$1&amp;": """ &amp;SUBSTITUTE(INDEX(artwork.xlsx!H:H,QUOTIENT(ROW(A2545)-1,3)+2)," ","") &amp;""",  " &amp;
     artwork.xlsx!$J$1&amp; ": """ &amp; INDEX(artwork.xlsx!J:J,QUOTIENT(ROW(A2545)-1,3)+2) &amp;""",  " &amp;
     artwork.xlsx!$L$1&amp; ": """ &amp; SUBSTITUTE(IF(LEFT(INDEX(artwork.xlsx!L:L,QUOTIENT(ROW(A2545)-1,3)+2),4)="http","",artwork.xlsx!$M$1) &amp; INDEX(artwork.xlsx!L:L,QUOTIENT(ROW(A2545)-1,3)+2),artwork.xlsx!$N$1,"") &amp; """,",
 IF(AND(MOD(ROW(A2545)-1,3)=1,INDEX(artwork.xlsx!J:J,QUOTIENT(ROW(A2545)-1,3)+2)&lt;&gt;""),
SUBSTITUTE(    artwork.xlsx!$K$1&amp;": '\\n" &amp;
SUBSTITUTE(SUBSTITUTE(SUBSTITUTE(SUBSTITUTE(SUBSTITUTE(INDEX(artwork.xlsx!K:K,QUOTIENT(ROW(A2545)-1,3)+2),"'","\'"),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IF(MOD(ROW(A2545)-1,3)=2,"","")))</f>
        <v>id: "tanuki",  frenchName: "Tanuki",  artwork: "http://wiki.dominionstrategy.com/images/f/f0/TanukiArt.jpg",</v>
      </c>
    </row>
    <row r="2551" spans="1:3" ht="30" x14ac:dyDescent="0.25">
      <c r="A2551" t="str">
        <f>IF(AND(MOD(ROW(A2546)-1,3)=0,INDEX(artwork.xlsx!G:G,QUOTIENT(ROW(A2546)-1,3)+2)&lt;&gt;""),"/* "&amp;INDEX(artwork.xlsx!G:G,QUOTIENT(ROW(A2546)-1,3)+2)&amp;" */","  ")&amp;
IF(AND(INDEX(artwork.xlsx!F:F,QUOTIENT(ROW(A2546)-1,3)+2)&lt;&gt;""),"/* "&amp;INDEX(artwork.xlsx!F:F,QUOTIENT(ROW(A2546)-1,3)+2)&amp;" */","  ")&amp;IF(AND(ISERROR(MATCH("},",B2551:B$5003,0)), ISERROR(MATCH("    ];",$A$5:A2550,0))),"];","")</f>
        <v xml:space="preserve">    </v>
      </c>
      <c r="B2551" t="str">
        <f t="shared" si="76"/>
        <v/>
      </c>
      <c r="C2551" s="18" t="str">
        <f>IF(AND(MOD(ROW(A2546)-1,3)=0, INDEX(artwork.xlsx!J:J,QUOTIENT(ROW(A2546)-1,3)+2)&lt;&gt;""),
     artwork.xlsx!$H$1&amp;": """ &amp;SUBSTITUTE(INDEX(artwork.xlsx!H:H,QUOTIENT(ROW(A2546)-1,3)+2)," ","") &amp;""",  " &amp;
     artwork.xlsx!$J$1&amp; ": """ &amp; INDEX(artwork.xlsx!J:J,QUOTIENT(ROW(A2546)-1,3)+2) &amp;""",  " &amp;
     artwork.xlsx!$L$1&amp; ": """ &amp; SUBSTITUTE(IF(LEFT(INDEX(artwork.xlsx!L:L,QUOTIENT(ROW(A2546)-1,3)+2),4)="http","",artwork.xlsx!$M$1) &amp; INDEX(artwork.xlsx!L:L,QUOTIENT(ROW(A2546)-1,3)+2),artwork.xlsx!$N$1,"") &amp; """,",
 IF(AND(MOD(ROW(A2546)-1,3)=1,INDEX(artwork.xlsx!J:J,QUOTIENT(ROW(A2546)-1,3)+2)&lt;&gt;""),
SUBSTITUTE(    artwork.xlsx!$K$1&amp;": '\\n" &amp;
SUBSTITUTE(SUBSTITUTE(SUBSTITUTE(SUBSTITUTE(SUBSTITUTE(INDEX(artwork.xlsx!K:K,QUOTIENT(ROW(A2546)-1,3)+2),"'","\'"),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IF(MOD(ROW(A2546)-1,3)=2,"","")))</f>
        <v>text_html: '\
'</v>
      </c>
    </row>
    <row r="2552" spans="1:3" x14ac:dyDescent="0.25">
      <c r="A2552" t="str">
        <f>IF(AND(MOD(ROW(A2547)-1,3)=0,INDEX(artwork.xlsx!G:G,QUOTIENT(ROW(A2547)-1,3)+2)&lt;&gt;""),"/* "&amp;INDEX(artwork.xlsx!G:G,QUOTIENT(ROW(A2547)-1,3)+2)&amp;" */","  ")&amp;
IF(AND(INDEX(artwork.xlsx!F:F,QUOTIENT(ROW(A2547)-1,3)+2)&lt;&gt;""),"/* "&amp;INDEX(artwork.xlsx!F:F,QUOTIENT(ROW(A2547)-1,3)+2)&amp;" */","  ")&amp;IF(AND(ISERROR(MATCH("},",B2552:B$5003,0)), ISERROR(MATCH("    ];",$A$5:A2548,0))),"];","")</f>
        <v xml:space="preserve">    </v>
      </c>
      <c r="B2552" t="str">
        <f t="shared" si="76"/>
        <v>},</v>
      </c>
      <c r="C2552" s="18" t="str">
        <f>IF(AND(MOD(ROW(A2547)-1,3)=0, INDEX(artwork.xlsx!J:J,QUOTIENT(ROW(A2547)-1,3)+2)&lt;&gt;""),
     artwork.xlsx!$H$1&amp;": """ &amp;SUBSTITUTE(INDEX(artwork.xlsx!H:H,QUOTIENT(ROW(A2547)-1,3)+2)," ","") &amp;""",  " &amp;
     artwork.xlsx!$J$1&amp; ": """ &amp; INDEX(artwork.xlsx!J:J,QUOTIENT(ROW(A2547)-1,3)+2) &amp;""",  " &amp;
     artwork.xlsx!$L$1&amp; ": """ &amp; SUBSTITUTE(IF(LEFT(INDEX(artwork.xlsx!L:L,QUOTIENT(ROW(A2547)-1,3)+2),4)="http","",artwork.xlsx!$M$1) &amp; INDEX(artwork.xlsx!L:L,QUOTIENT(ROW(A2547)-1,3)+2),artwork.xlsx!$N$1,"") &amp; """,",
 IF(AND(MOD(ROW(A2547)-1,3)=1,INDEX(artwork.xlsx!J:J,QUOTIENT(ROW(A2547)-1,3)+2)&lt;&gt;""),
SUBSTITUTE(    artwork.xlsx!$K$1&amp;": '\\n" &amp;
SUBSTITUTE(SUBSTITUTE(SUBSTITUTE(SUBSTITUTE(SUBSTITUTE(INDEX(artwork.xlsx!K:K,QUOTIENT(ROW(A2547)-1,3)+2),"'","\'"),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IF(MOD(ROW(A2547)-1,3)=2,"","")))</f>
        <v/>
      </c>
    </row>
    <row r="2553" spans="1:3" x14ac:dyDescent="0.25">
      <c r="A2553" t="str">
        <f>IF(AND(MOD(ROW(A2548)-1,3)=0,INDEX(artwork.xlsx!G:G,QUOTIENT(ROW(A2548)-1,3)+2)&lt;&gt;""),"/* "&amp;INDEX(artwork.xlsx!G:G,QUOTIENT(ROW(A2548)-1,3)+2)&amp;" */","  ")&amp;
IF(AND(INDEX(artwork.xlsx!F:F,QUOTIENT(ROW(A2548)-1,3)+2)&lt;&gt;""),"/* "&amp;INDEX(artwork.xlsx!F:F,QUOTIENT(ROW(A2548)-1,3)+2)&amp;" */","  ")&amp;IF(AND(ISERROR(MATCH("},",B2553:B$5003,0)), ISERROR(MATCH("    ];",$A$5:A2549,0))),"];","")</f>
        <v xml:space="preserve">    </v>
      </c>
      <c r="B2553" t="str">
        <f t="shared" si="76"/>
        <v>{</v>
      </c>
      <c r="C2553" s="18" t="str">
        <f>IF(AND(MOD(ROW(A2548)-1,3)=0, INDEX(artwork.xlsx!J:J,QUOTIENT(ROW(A2548)-1,3)+2)&lt;&gt;""),
     artwork.xlsx!$H$1&amp;": """ &amp;SUBSTITUTE(INDEX(artwork.xlsx!H:H,QUOTIENT(ROW(A2548)-1,3)+2)," ","") &amp;""",  " &amp;
     artwork.xlsx!$J$1&amp; ": """ &amp; INDEX(artwork.xlsx!J:J,QUOTIENT(ROW(A2548)-1,3)+2) &amp;""",  " &amp;
     artwork.xlsx!$L$1&amp; ": """ &amp; SUBSTITUTE(IF(LEFT(INDEX(artwork.xlsx!L:L,QUOTIENT(ROW(A2548)-1,3)+2),4)="http","",artwork.xlsx!$M$1) &amp; INDEX(artwork.xlsx!L:L,QUOTIENT(ROW(A2548)-1,3)+2),artwork.xlsx!$N$1,"") &amp; """,",
 IF(AND(MOD(ROW(A2548)-1,3)=1,INDEX(artwork.xlsx!J:J,QUOTIENT(ROW(A2548)-1,3)+2)&lt;&gt;""),
SUBSTITUTE(    artwork.xlsx!$K$1&amp;": '\\n" &amp;
SUBSTITUTE(SUBSTITUTE(SUBSTITUTE(SUBSTITUTE(SUBSTITUTE(INDEX(artwork.xlsx!K:K,QUOTIENT(ROW(A2548)-1,3)+2),"'","\'"),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IF(MOD(ROW(A2548)-1,3)=2,"","")))</f>
        <v>id: "teahouse",  frenchName: "Salon de thé",  artwork: "http://wiki.dominionstrategy.com/images/0/0c/Tea_HouseArt.jpg",</v>
      </c>
    </row>
    <row r="2554" spans="1:3" ht="30" x14ac:dyDescent="0.25">
      <c r="A2554" t="str">
        <f>IF(AND(MOD(ROW(A2549)-1,3)=0,INDEX(artwork.xlsx!G:G,QUOTIENT(ROW(A2549)-1,3)+2)&lt;&gt;""),"/* "&amp;INDEX(artwork.xlsx!G:G,QUOTIENT(ROW(A2549)-1,3)+2)&amp;" */","  ")&amp;
IF(AND(INDEX(artwork.xlsx!F:F,QUOTIENT(ROW(A2549)-1,3)+2)&lt;&gt;""),"/* "&amp;INDEX(artwork.xlsx!F:F,QUOTIENT(ROW(A2549)-1,3)+2)&amp;" */","  ")&amp;IF(AND(ISERROR(MATCH("},",B2554:B$5003,0)), ISERROR(MATCH("    ];",$A$5:A2553,0))),"];","")</f>
        <v xml:space="preserve">    </v>
      </c>
      <c r="B2554" t="str">
        <f t="shared" si="76"/>
        <v/>
      </c>
      <c r="C2554" s="18" t="str">
        <f>IF(AND(MOD(ROW(A2549)-1,3)=0, INDEX(artwork.xlsx!J:J,QUOTIENT(ROW(A2549)-1,3)+2)&lt;&gt;""),
     artwork.xlsx!$H$1&amp;": """ &amp;SUBSTITUTE(INDEX(artwork.xlsx!H:H,QUOTIENT(ROW(A2549)-1,3)+2)," ","") &amp;""",  " &amp;
     artwork.xlsx!$J$1&amp; ": """ &amp; INDEX(artwork.xlsx!J:J,QUOTIENT(ROW(A2549)-1,3)+2) &amp;""",  " &amp;
     artwork.xlsx!$L$1&amp; ": """ &amp; SUBSTITUTE(IF(LEFT(INDEX(artwork.xlsx!L:L,QUOTIENT(ROW(A2549)-1,3)+2),4)="http","",artwork.xlsx!$M$1) &amp; INDEX(artwork.xlsx!L:L,QUOTIENT(ROW(A2549)-1,3)+2),artwork.xlsx!$N$1,"") &amp; """,",
 IF(AND(MOD(ROW(A2549)-1,3)=1,INDEX(artwork.xlsx!J:J,QUOTIENT(ROW(A2549)-1,3)+2)&lt;&gt;""),
SUBSTITUTE(    artwork.xlsx!$K$1&amp;": '\\n" &amp;
SUBSTITUTE(SUBSTITUTE(SUBSTITUTE(SUBSTITUTE(SUBSTITUTE(INDEX(artwork.xlsx!K:K,QUOTIENT(ROW(A2549)-1,3)+2),"'","\'"),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IF(MOD(ROW(A2549)-1,3)=2,"","")))</f>
        <v>text_html: '\
'</v>
      </c>
    </row>
    <row r="2555" spans="1:3" x14ac:dyDescent="0.25">
      <c r="A2555" t="str">
        <f>IF(AND(MOD(ROW(A2550)-1,3)=0,INDEX(artwork.xlsx!G:G,QUOTIENT(ROW(A2550)-1,3)+2)&lt;&gt;""),"/* "&amp;INDEX(artwork.xlsx!G:G,QUOTIENT(ROW(A2550)-1,3)+2)&amp;" */","  ")&amp;
IF(AND(INDEX(artwork.xlsx!F:F,QUOTIENT(ROW(A2550)-1,3)+2)&lt;&gt;""),"/* "&amp;INDEX(artwork.xlsx!F:F,QUOTIENT(ROW(A2550)-1,3)+2)&amp;" */","  ")&amp;IF(AND(ISERROR(MATCH("},",B2555:B$5003,0)), ISERROR(MATCH("    ];",$A$5:A2551,0))),"];","")</f>
        <v xml:space="preserve">    </v>
      </c>
      <c r="B2555" t="str">
        <f t="shared" si="76"/>
        <v>},</v>
      </c>
      <c r="C2555" s="18" t="str">
        <f>IF(AND(MOD(ROW(A2550)-1,3)=0, INDEX(artwork.xlsx!J:J,QUOTIENT(ROW(A2550)-1,3)+2)&lt;&gt;""),
     artwork.xlsx!$H$1&amp;": """ &amp;SUBSTITUTE(INDEX(artwork.xlsx!H:H,QUOTIENT(ROW(A2550)-1,3)+2)," ","") &amp;""",  " &amp;
     artwork.xlsx!$J$1&amp; ": """ &amp; INDEX(artwork.xlsx!J:J,QUOTIENT(ROW(A2550)-1,3)+2) &amp;""",  " &amp;
     artwork.xlsx!$L$1&amp; ": """ &amp; SUBSTITUTE(IF(LEFT(INDEX(artwork.xlsx!L:L,QUOTIENT(ROW(A2550)-1,3)+2),4)="http","",artwork.xlsx!$M$1) &amp; INDEX(artwork.xlsx!L:L,QUOTIENT(ROW(A2550)-1,3)+2),artwork.xlsx!$N$1,"") &amp; """,",
 IF(AND(MOD(ROW(A2550)-1,3)=1,INDEX(artwork.xlsx!J:J,QUOTIENT(ROW(A2550)-1,3)+2)&lt;&gt;""),
SUBSTITUTE(    artwork.xlsx!$K$1&amp;": '\\n" &amp;
SUBSTITUTE(SUBSTITUTE(SUBSTITUTE(SUBSTITUTE(SUBSTITUTE(INDEX(artwork.xlsx!K:K,QUOTIENT(ROW(A2550)-1,3)+2),"'","\'"),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IF(MOD(ROW(A2550)-1,3)=2,"","")))</f>
        <v/>
      </c>
    </row>
    <row r="2556" spans="1:3" x14ac:dyDescent="0.25">
      <c r="A2556" t="str">
        <f>IF(AND(MOD(ROW(A2551)-1,3)=0,INDEX(artwork.xlsx!G:G,QUOTIENT(ROW(A2551)-1,3)+2)&lt;&gt;""),"/* "&amp;INDEX(artwork.xlsx!G:G,QUOTIENT(ROW(A2551)-1,3)+2)&amp;" */","  ")&amp;
IF(AND(INDEX(artwork.xlsx!F:F,QUOTIENT(ROW(A2551)-1,3)+2)&lt;&gt;""),"/* "&amp;INDEX(artwork.xlsx!F:F,QUOTIENT(ROW(A2551)-1,3)+2)&amp;" */","  ")&amp;IF(AND(ISERROR(MATCH("},",B2556:B$5003,0)), ISERROR(MATCH("    ];",$A$5:A2552,0))),"];","")</f>
        <v xml:space="preserve">  /* landscape */</v>
      </c>
      <c r="B2556" t="str">
        <f t="shared" si="76"/>
        <v>{</v>
      </c>
      <c r="C2556" s="18" t="str">
        <f>IF(AND(MOD(ROW(A2551)-1,3)=0, INDEX(artwork.xlsx!J:J,QUOTIENT(ROW(A2551)-1,3)+2)&lt;&gt;""),
     artwork.xlsx!$H$1&amp;": """ &amp;SUBSTITUTE(INDEX(artwork.xlsx!H:H,QUOTIENT(ROW(A2551)-1,3)+2)," ","") &amp;""",  " &amp;
     artwork.xlsx!$J$1&amp; ": """ &amp; INDEX(artwork.xlsx!J:J,QUOTIENT(ROW(A2551)-1,3)+2) &amp;""",  " &amp;
     artwork.xlsx!$L$1&amp; ": """ &amp; SUBSTITUTE(IF(LEFT(INDEX(artwork.xlsx!L:L,QUOTIENT(ROW(A2551)-1,3)+2),4)="http","",artwork.xlsx!$M$1) &amp; INDEX(artwork.xlsx!L:L,QUOTIENT(ROW(A2551)-1,3)+2),artwork.xlsx!$N$1,"") &amp; """,",
 IF(AND(MOD(ROW(A2551)-1,3)=1,INDEX(artwork.xlsx!J:J,QUOTIENT(ROW(A2551)-1,3)+2)&lt;&gt;""),
SUBSTITUTE(    artwork.xlsx!$K$1&amp;": '\\n" &amp;
SUBSTITUTE(SUBSTITUTE(SUBSTITUTE(SUBSTITUTE(SUBSTITUTE(INDEX(artwork.xlsx!K:K,QUOTIENT(ROW(A2551)-1,3)+2),"'","\'"),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IF(MOD(ROW(A2551)-1,3)=2,"","")))</f>
        <v>id: "amass",  frenchName: "Amassement",  artwork: "http://wiki.dominionstrategy.com/images/e/e3/AmassArt.jpg",</v>
      </c>
    </row>
    <row r="2557" spans="1:3" ht="30" x14ac:dyDescent="0.25">
      <c r="A2557" t="str">
        <f>IF(AND(MOD(ROW(A2552)-1,3)=0,INDEX(artwork.xlsx!G:G,QUOTIENT(ROW(A2552)-1,3)+2)&lt;&gt;""),"/* "&amp;INDEX(artwork.xlsx!G:G,QUOTIENT(ROW(A2552)-1,3)+2)&amp;" */","  ")&amp;
IF(AND(INDEX(artwork.xlsx!F:F,QUOTIENT(ROW(A2552)-1,3)+2)&lt;&gt;""),"/* "&amp;INDEX(artwork.xlsx!F:F,QUOTIENT(ROW(A2552)-1,3)+2)&amp;" */","  ")&amp;IF(AND(ISERROR(MATCH("},",B2557:B$5003,0)), ISERROR(MATCH("    ];",$A$5:A2556,0))),"];","")</f>
        <v xml:space="preserve">  /* landscape */</v>
      </c>
      <c r="B2557" t="str">
        <f t="shared" si="76"/>
        <v/>
      </c>
      <c r="C2557" s="18" t="str">
        <f>IF(AND(MOD(ROW(A2552)-1,3)=0, INDEX(artwork.xlsx!J:J,QUOTIENT(ROW(A2552)-1,3)+2)&lt;&gt;""),
     artwork.xlsx!$H$1&amp;": """ &amp;SUBSTITUTE(INDEX(artwork.xlsx!H:H,QUOTIENT(ROW(A2552)-1,3)+2)," ","") &amp;""",  " &amp;
     artwork.xlsx!$J$1&amp; ": """ &amp; INDEX(artwork.xlsx!J:J,QUOTIENT(ROW(A2552)-1,3)+2) &amp;""",  " &amp;
     artwork.xlsx!$L$1&amp; ": """ &amp; SUBSTITUTE(IF(LEFT(INDEX(artwork.xlsx!L:L,QUOTIENT(ROW(A2552)-1,3)+2),4)="http","",artwork.xlsx!$M$1) &amp; INDEX(artwork.xlsx!L:L,QUOTIENT(ROW(A2552)-1,3)+2),artwork.xlsx!$N$1,"") &amp; """,",
 IF(AND(MOD(ROW(A2552)-1,3)=1,INDEX(artwork.xlsx!J:J,QUOTIENT(ROW(A2552)-1,3)+2)&lt;&gt;""),
SUBSTITUTE(    artwork.xlsx!$K$1&amp;": '\\n" &amp;
SUBSTITUTE(SUBSTITUTE(SUBSTITUTE(SUBSTITUTE(SUBSTITUTE(INDEX(artwork.xlsx!K:K,QUOTIENT(ROW(A2552)-1,3)+2),"'","\'"),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IF(MOD(ROW(A2552)-1,3)=2,"","")))</f>
        <v>text_html: '\
'</v>
      </c>
    </row>
    <row r="2558" spans="1:3" x14ac:dyDescent="0.25">
      <c r="A2558" t="str">
        <f>IF(AND(MOD(ROW(A2553)-1,3)=0,INDEX(artwork.xlsx!G:G,QUOTIENT(ROW(A2553)-1,3)+2)&lt;&gt;""),"/* "&amp;INDEX(artwork.xlsx!G:G,QUOTIENT(ROW(A2553)-1,3)+2)&amp;" */","  ")&amp;
IF(AND(INDEX(artwork.xlsx!F:F,QUOTIENT(ROW(A2553)-1,3)+2)&lt;&gt;""),"/* "&amp;INDEX(artwork.xlsx!F:F,QUOTIENT(ROW(A2553)-1,3)+2)&amp;" */","  ")&amp;IF(AND(ISERROR(MATCH("},",B2558:B$5003,0)), ISERROR(MATCH("    ];",$A$5:A2554,0))),"];","")</f>
        <v xml:space="preserve">  /* landscape */</v>
      </c>
      <c r="B2558" t="str">
        <f t="shared" si="76"/>
        <v>},</v>
      </c>
      <c r="C2558" s="18" t="str">
        <f>IF(AND(MOD(ROW(A2553)-1,3)=0, INDEX(artwork.xlsx!J:J,QUOTIENT(ROW(A2553)-1,3)+2)&lt;&gt;""),
     artwork.xlsx!$H$1&amp;": """ &amp;SUBSTITUTE(INDEX(artwork.xlsx!H:H,QUOTIENT(ROW(A2553)-1,3)+2)," ","") &amp;""",  " &amp;
     artwork.xlsx!$J$1&amp; ": """ &amp; INDEX(artwork.xlsx!J:J,QUOTIENT(ROW(A2553)-1,3)+2) &amp;""",  " &amp;
     artwork.xlsx!$L$1&amp; ": """ &amp; SUBSTITUTE(IF(LEFT(INDEX(artwork.xlsx!L:L,QUOTIENT(ROW(A2553)-1,3)+2),4)="http","",artwork.xlsx!$M$1) &amp; INDEX(artwork.xlsx!L:L,QUOTIENT(ROW(A2553)-1,3)+2),artwork.xlsx!$N$1,"") &amp; """,",
 IF(AND(MOD(ROW(A2553)-1,3)=1,INDEX(artwork.xlsx!J:J,QUOTIENT(ROW(A2553)-1,3)+2)&lt;&gt;""),
SUBSTITUTE(    artwork.xlsx!$K$1&amp;": '\\n" &amp;
SUBSTITUTE(SUBSTITUTE(SUBSTITUTE(SUBSTITUTE(SUBSTITUTE(INDEX(artwork.xlsx!K:K,QUOTIENT(ROW(A2553)-1,3)+2),"'","\'"),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IF(MOD(ROW(A2553)-1,3)=2,"","")))</f>
        <v/>
      </c>
    </row>
    <row r="2559" spans="1:3" x14ac:dyDescent="0.25">
      <c r="A2559" t="str">
        <f>IF(AND(MOD(ROW(A2554)-1,3)=0,INDEX(artwork.xlsx!G:G,QUOTIENT(ROW(A2554)-1,3)+2)&lt;&gt;""),"/* "&amp;INDEX(artwork.xlsx!G:G,QUOTIENT(ROW(A2554)-1,3)+2)&amp;" */","  ")&amp;
IF(AND(INDEX(artwork.xlsx!F:F,QUOTIENT(ROW(A2554)-1,3)+2)&lt;&gt;""),"/* "&amp;INDEX(artwork.xlsx!F:F,QUOTIENT(ROW(A2554)-1,3)+2)&amp;" */","  ")&amp;IF(AND(ISERROR(MATCH("},",B2559:B$5003,0)), ISERROR(MATCH("    ];",$A$5:A2555,0))),"];","")</f>
        <v xml:space="preserve">  /* landscape */</v>
      </c>
      <c r="B2559" t="str">
        <f t="shared" si="76"/>
        <v>{</v>
      </c>
      <c r="C2559" s="18" t="str">
        <f>IF(AND(MOD(ROW(A2554)-1,3)=0, INDEX(artwork.xlsx!J:J,QUOTIENT(ROW(A2554)-1,3)+2)&lt;&gt;""),
     artwork.xlsx!$H$1&amp;": """ &amp;SUBSTITUTE(INDEX(artwork.xlsx!H:H,QUOTIENT(ROW(A2554)-1,3)+2)," ","") &amp;""",  " &amp;
     artwork.xlsx!$J$1&amp; ": """ &amp; INDEX(artwork.xlsx!J:J,QUOTIENT(ROW(A2554)-1,3)+2) &amp;""",  " &amp;
     artwork.xlsx!$L$1&amp; ": """ &amp; SUBSTITUTE(IF(LEFT(INDEX(artwork.xlsx!L:L,QUOTIENT(ROW(A2554)-1,3)+2),4)="http","",artwork.xlsx!$M$1) &amp; INDEX(artwork.xlsx!L:L,QUOTIENT(ROW(A2554)-1,3)+2),artwork.xlsx!$N$1,"") &amp; """,",
 IF(AND(MOD(ROW(A2554)-1,3)=1,INDEX(artwork.xlsx!J:J,QUOTIENT(ROW(A2554)-1,3)+2)&lt;&gt;""),
SUBSTITUTE(    artwork.xlsx!$K$1&amp;": '\\n" &amp;
SUBSTITUTE(SUBSTITUTE(SUBSTITUTE(SUBSTITUTE(SUBSTITUTE(INDEX(artwork.xlsx!K:K,QUOTIENT(ROW(A2554)-1,3)+2),"'","\'"),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IF(MOD(ROW(A2554)-1,3)=2,"","")))</f>
        <v>id: "asceticism",  frenchName: "Ascèse",  artwork: "http://wiki.dominionstrategy.com/images/f/f4/AsceticismArt.jpg",</v>
      </c>
    </row>
    <row r="2560" spans="1:3" ht="30" x14ac:dyDescent="0.25">
      <c r="A2560" t="str">
        <f>IF(AND(MOD(ROW(A2555)-1,3)=0,INDEX(artwork.xlsx!G:G,QUOTIENT(ROW(A2555)-1,3)+2)&lt;&gt;""),"/* "&amp;INDEX(artwork.xlsx!G:G,QUOTIENT(ROW(A2555)-1,3)+2)&amp;" */","  ")&amp;
IF(AND(INDEX(artwork.xlsx!F:F,QUOTIENT(ROW(A2555)-1,3)+2)&lt;&gt;""),"/* "&amp;INDEX(artwork.xlsx!F:F,QUOTIENT(ROW(A2555)-1,3)+2)&amp;" */","  ")&amp;IF(AND(ISERROR(MATCH("},",B2560:B$5003,0)), ISERROR(MATCH("    ];",$A$5:A2559,0))),"];","")</f>
        <v xml:space="preserve">  /* landscape */</v>
      </c>
      <c r="B2560" t="str">
        <f t="shared" si="76"/>
        <v/>
      </c>
      <c r="C2560" s="18" t="str">
        <f>IF(AND(MOD(ROW(A2555)-1,3)=0, INDEX(artwork.xlsx!J:J,QUOTIENT(ROW(A2555)-1,3)+2)&lt;&gt;""),
     artwork.xlsx!$H$1&amp;": """ &amp;SUBSTITUTE(INDEX(artwork.xlsx!H:H,QUOTIENT(ROW(A2555)-1,3)+2)," ","") &amp;""",  " &amp;
     artwork.xlsx!$J$1&amp; ": """ &amp; INDEX(artwork.xlsx!J:J,QUOTIENT(ROW(A2555)-1,3)+2) &amp;""",  " &amp;
     artwork.xlsx!$L$1&amp; ": """ &amp; SUBSTITUTE(IF(LEFT(INDEX(artwork.xlsx!L:L,QUOTIENT(ROW(A2555)-1,3)+2),4)="http","",artwork.xlsx!$M$1) &amp; INDEX(artwork.xlsx!L:L,QUOTIENT(ROW(A2555)-1,3)+2),artwork.xlsx!$N$1,"") &amp; """,",
 IF(AND(MOD(ROW(A2555)-1,3)=1,INDEX(artwork.xlsx!J:J,QUOTIENT(ROW(A2555)-1,3)+2)&lt;&gt;""),
SUBSTITUTE(    artwork.xlsx!$K$1&amp;": '\\n" &amp;
SUBSTITUTE(SUBSTITUTE(SUBSTITUTE(SUBSTITUTE(SUBSTITUTE(INDEX(artwork.xlsx!K:K,QUOTIENT(ROW(A2555)-1,3)+2),"'","\'"),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IF(MOD(ROW(A2555)-1,3)=2,"","")))</f>
        <v>text_html: '\
'</v>
      </c>
    </row>
    <row r="2561" spans="1:3" x14ac:dyDescent="0.25">
      <c r="A2561" t="str">
        <f>IF(AND(MOD(ROW(A2556)-1,3)=0,INDEX(artwork.xlsx!G:G,QUOTIENT(ROW(A2556)-1,3)+2)&lt;&gt;""),"/* "&amp;INDEX(artwork.xlsx!G:G,QUOTIENT(ROW(A2556)-1,3)+2)&amp;" */","  ")&amp;
IF(AND(INDEX(artwork.xlsx!F:F,QUOTIENT(ROW(A2556)-1,3)+2)&lt;&gt;""),"/* "&amp;INDEX(artwork.xlsx!F:F,QUOTIENT(ROW(A2556)-1,3)+2)&amp;" */","  ")&amp;IF(AND(ISERROR(MATCH("},",B2561:B$5003,0)), ISERROR(MATCH("    ];",$A$5:A2557,0))),"];","")</f>
        <v xml:space="preserve">  /* landscape */</v>
      </c>
      <c r="B2561" t="str">
        <f t="shared" si="76"/>
        <v>},</v>
      </c>
      <c r="C2561" s="18" t="str">
        <f>IF(AND(MOD(ROW(A2556)-1,3)=0, INDEX(artwork.xlsx!J:J,QUOTIENT(ROW(A2556)-1,3)+2)&lt;&gt;""),
     artwork.xlsx!$H$1&amp;": """ &amp;SUBSTITUTE(INDEX(artwork.xlsx!H:H,QUOTIENT(ROW(A2556)-1,3)+2)," ","") &amp;""",  " &amp;
     artwork.xlsx!$J$1&amp; ": """ &amp; INDEX(artwork.xlsx!J:J,QUOTIENT(ROW(A2556)-1,3)+2) &amp;""",  " &amp;
     artwork.xlsx!$L$1&amp; ": """ &amp; SUBSTITUTE(IF(LEFT(INDEX(artwork.xlsx!L:L,QUOTIENT(ROW(A2556)-1,3)+2),4)="http","",artwork.xlsx!$M$1) &amp; INDEX(artwork.xlsx!L:L,QUOTIENT(ROW(A2556)-1,3)+2),artwork.xlsx!$N$1,"") &amp; """,",
 IF(AND(MOD(ROW(A2556)-1,3)=1,INDEX(artwork.xlsx!J:J,QUOTIENT(ROW(A2556)-1,3)+2)&lt;&gt;""),
SUBSTITUTE(    artwork.xlsx!$K$1&amp;": '\\n" &amp;
SUBSTITUTE(SUBSTITUTE(SUBSTITUTE(SUBSTITUTE(SUBSTITUTE(INDEX(artwork.xlsx!K:K,QUOTIENT(ROW(A2556)-1,3)+2),"'","\'"),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IF(MOD(ROW(A2556)-1,3)=2,"","")))</f>
        <v/>
      </c>
    </row>
    <row r="2562" spans="1:3" x14ac:dyDescent="0.25">
      <c r="A2562" t="str">
        <f>IF(AND(MOD(ROW(A2557)-1,3)=0,INDEX(artwork.xlsx!G:G,QUOTIENT(ROW(A2557)-1,3)+2)&lt;&gt;""),"/* "&amp;INDEX(artwork.xlsx!G:G,QUOTIENT(ROW(A2557)-1,3)+2)&amp;" */","  ")&amp;
IF(AND(INDEX(artwork.xlsx!F:F,QUOTIENT(ROW(A2557)-1,3)+2)&lt;&gt;""),"/* "&amp;INDEX(artwork.xlsx!F:F,QUOTIENT(ROW(A2557)-1,3)+2)&amp;" */","  ")&amp;IF(AND(ISERROR(MATCH("},",B2562:B$5003,0)), ISERROR(MATCH("    ];",$A$5:A2558,0))),"];","")</f>
        <v xml:space="preserve">  /* landscape */</v>
      </c>
      <c r="B2562" t="str">
        <f t="shared" si="76"/>
        <v>{</v>
      </c>
      <c r="C2562" s="18" t="str">
        <f>IF(AND(MOD(ROW(A2557)-1,3)=0, INDEX(artwork.xlsx!J:J,QUOTIENT(ROW(A2557)-1,3)+2)&lt;&gt;""),
     artwork.xlsx!$H$1&amp;": """ &amp;SUBSTITUTE(INDEX(artwork.xlsx!H:H,QUOTIENT(ROW(A2557)-1,3)+2)," ","") &amp;""",  " &amp;
     artwork.xlsx!$J$1&amp; ": """ &amp; INDEX(artwork.xlsx!J:J,QUOTIENT(ROW(A2557)-1,3)+2) &amp;""",  " &amp;
     artwork.xlsx!$L$1&amp; ": """ &amp; SUBSTITUTE(IF(LEFT(INDEX(artwork.xlsx!L:L,QUOTIENT(ROW(A2557)-1,3)+2),4)="http","",artwork.xlsx!$M$1) &amp; INDEX(artwork.xlsx!L:L,QUOTIENT(ROW(A2557)-1,3)+2),artwork.xlsx!$N$1,"") &amp; """,",
 IF(AND(MOD(ROW(A2557)-1,3)=1,INDEX(artwork.xlsx!J:J,QUOTIENT(ROW(A2557)-1,3)+2)&lt;&gt;""),
SUBSTITUTE(    artwork.xlsx!$K$1&amp;": '\\n" &amp;
SUBSTITUTE(SUBSTITUTE(SUBSTITUTE(SUBSTITUTE(SUBSTITUTE(INDEX(artwork.xlsx!K:K,QUOTIENT(ROW(A2557)-1,3)+2),"'","\'"),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IF(MOD(ROW(A2557)-1,3)=2,"","")))</f>
        <v>id: "continue",  frenchName: "Prolongation",  artwork: "http://wiki.dominionstrategy.com/images/7/72/ContinueArt.jpg",</v>
      </c>
    </row>
    <row r="2563" spans="1:3" ht="30" x14ac:dyDescent="0.25">
      <c r="A2563" t="str">
        <f>IF(AND(MOD(ROW(A2558)-1,3)=0,INDEX(artwork.xlsx!G:G,QUOTIENT(ROW(A2558)-1,3)+2)&lt;&gt;""),"/* "&amp;INDEX(artwork.xlsx!G:G,QUOTIENT(ROW(A2558)-1,3)+2)&amp;" */","  ")&amp;
IF(AND(INDEX(artwork.xlsx!F:F,QUOTIENT(ROW(A2558)-1,3)+2)&lt;&gt;""),"/* "&amp;INDEX(artwork.xlsx!F:F,QUOTIENT(ROW(A2558)-1,3)+2)&amp;" */","  ")&amp;IF(AND(ISERROR(MATCH("},",B2563:B$5003,0)), ISERROR(MATCH("    ];",$A$5:A2562,0))),"];","")</f>
        <v xml:space="preserve">  /* landscape */</v>
      </c>
      <c r="B2563" t="str">
        <f t="shared" si="76"/>
        <v/>
      </c>
      <c r="C2563" s="18" t="str">
        <f>IF(AND(MOD(ROW(A2558)-1,3)=0, INDEX(artwork.xlsx!J:J,QUOTIENT(ROW(A2558)-1,3)+2)&lt;&gt;""),
     artwork.xlsx!$H$1&amp;": """ &amp;SUBSTITUTE(INDEX(artwork.xlsx!H:H,QUOTIENT(ROW(A2558)-1,3)+2)," ","") &amp;""",  " &amp;
     artwork.xlsx!$J$1&amp; ": """ &amp; INDEX(artwork.xlsx!J:J,QUOTIENT(ROW(A2558)-1,3)+2) &amp;""",  " &amp;
     artwork.xlsx!$L$1&amp; ": """ &amp; SUBSTITUTE(IF(LEFT(INDEX(artwork.xlsx!L:L,QUOTIENT(ROW(A2558)-1,3)+2),4)="http","",artwork.xlsx!$M$1) &amp; INDEX(artwork.xlsx!L:L,QUOTIENT(ROW(A2558)-1,3)+2),artwork.xlsx!$N$1,"") &amp; """,",
 IF(AND(MOD(ROW(A2558)-1,3)=1,INDEX(artwork.xlsx!J:J,QUOTIENT(ROW(A2558)-1,3)+2)&lt;&gt;""),
SUBSTITUTE(    artwork.xlsx!$K$1&amp;": '\\n" &amp;
SUBSTITUTE(SUBSTITUTE(SUBSTITUTE(SUBSTITUTE(SUBSTITUTE(INDEX(artwork.xlsx!K:K,QUOTIENT(ROW(A2558)-1,3)+2),"'","\'"),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IF(MOD(ROW(A2558)-1,3)=2,"","")))</f>
        <v>text_html: '\
'</v>
      </c>
    </row>
    <row r="2564" spans="1:3" x14ac:dyDescent="0.25">
      <c r="A2564" t="str">
        <f>IF(AND(MOD(ROW(A2559)-1,3)=0,INDEX(artwork.xlsx!G:G,QUOTIENT(ROW(A2559)-1,3)+2)&lt;&gt;""),"/* "&amp;INDEX(artwork.xlsx!G:G,QUOTIENT(ROW(A2559)-1,3)+2)&amp;" */","  ")&amp;
IF(AND(INDEX(artwork.xlsx!F:F,QUOTIENT(ROW(A2559)-1,3)+2)&lt;&gt;""),"/* "&amp;INDEX(artwork.xlsx!F:F,QUOTIENT(ROW(A2559)-1,3)+2)&amp;" */","  ")&amp;IF(AND(ISERROR(MATCH("},",B2564:B$5003,0)), ISERROR(MATCH("    ];",$A$5:A2560,0))),"];","")</f>
        <v xml:space="preserve">  /* landscape */</v>
      </c>
      <c r="B2564" t="str">
        <f t="shared" si="76"/>
        <v>},</v>
      </c>
      <c r="C2564" s="18" t="str">
        <f>IF(AND(MOD(ROW(A2559)-1,3)=0, INDEX(artwork.xlsx!J:J,QUOTIENT(ROW(A2559)-1,3)+2)&lt;&gt;""),
     artwork.xlsx!$H$1&amp;": """ &amp;SUBSTITUTE(INDEX(artwork.xlsx!H:H,QUOTIENT(ROW(A2559)-1,3)+2)," ","") &amp;""",  " &amp;
     artwork.xlsx!$J$1&amp; ": """ &amp; INDEX(artwork.xlsx!J:J,QUOTIENT(ROW(A2559)-1,3)+2) &amp;""",  " &amp;
     artwork.xlsx!$L$1&amp; ": """ &amp; SUBSTITUTE(IF(LEFT(INDEX(artwork.xlsx!L:L,QUOTIENT(ROW(A2559)-1,3)+2),4)="http","",artwork.xlsx!$M$1) &amp; INDEX(artwork.xlsx!L:L,QUOTIENT(ROW(A2559)-1,3)+2),artwork.xlsx!$N$1,"") &amp; """,",
 IF(AND(MOD(ROW(A2559)-1,3)=1,INDEX(artwork.xlsx!J:J,QUOTIENT(ROW(A2559)-1,3)+2)&lt;&gt;""),
SUBSTITUTE(    artwork.xlsx!$K$1&amp;": '\\n" &amp;
SUBSTITUTE(SUBSTITUTE(SUBSTITUTE(SUBSTITUTE(SUBSTITUTE(INDEX(artwork.xlsx!K:K,QUOTIENT(ROW(A2559)-1,3)+2),"'","\'"),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IF(MOD(ROW(A2559)-1,3)=2,"","")))</f>
        <v/>
      </c>
    </row>
    <row r="2565" spans="1:3" x14ac:dyDescent="0.25">
      <c r="A2565" t="str">
        <f>IF(AND(MOD(ROW(A2560)-1,3)=0,INDEX(artwork.xlsx!G:G,QUOTIENT(ROW(A2560)-1,3)+2)&lt;&gt;""),"/* "&amp;INDEX(artwork.xlsx!G:G,QUOTIENT(ROW(A2560)-1,3)+2)&amp;" */","  ")&amp;
IF(AND(INDEX(artwork.xlsx!F:F,QUOTIENT(ROW(A2560)-1,3)+2)&lt;&gt;""),"/* "&amp;INDEX(artwork.xlsx!F:F,QUOTIENT(ROW(A2560)-1,3)+2)&amp;" */","  ")&amp;IF(AND(ISERROR(MATCH("},",B2565:B$5003,0)), ISERROR(MATCH("    ];",$A$5:A2561,0))),"];","")</f>
        <v xml:space="preserve">  /* landscape */</v>
      </c>
      <c r="B2565" t="str">
        <f t="shared" si="76"/>
        <v>{</v>
      </c>
      <c r="C2565" s="18" t="str">
        <f>IF(AND(MOD(ROW(A2560)-1,3)=0, INDEX(artwork.xlsx!J:J,QUOTIENT(ROW(A2560)-1,3)+2)&lt;&gt;""),
     artwork.xlsx!$H$1&amp;": """ &amp;SUBSTITUTE(INDEX(artwork.xlsx!H:H,QUOTIENT(ROW(A2560)-1,3)+2)," ","") &amp;""",  " &amp;
     artwork.xlsx!$J$1&amp; ": """ &amp; INDEX(artwork.xlsx!J:J,QUOTIENT(ROW(A2560)-1,3)+2) &amp;""",  " &amp;
     artwork.xlsx!$L$1&amp; ": """ &amp; SUBSTITUTE(IF(LEFT(INDEX(artwork.xlsx!L:L,QUOTIENT(ROW(A2560)-1,3)+2),4)="http","",artwork.xlsx!$M$1) &amp; INDEX(artwork.xlsx!L:L,QUOTIENT(ROW(A2560)-1,3)+2),artwork.xlsx!$N$1,"") &amp; """,",
 IF(AND(MOD(ROW(A2560)-1,3)=1,INDEX(artwork.xlsx!J:J,QUOTIENT(ROW(A2560)-1,3)+2)&lt;&gt;""),
SUBSTITUTE(    artwork.xlsx!$K$1&amp;": '\\n" &amp;
SUBSTITUTE(SUBSTITUTE(SUBSTITUTE(SUBSTITUTE(SUBSTITUTE(INDEX(artwork.xlsx!K:K,QUOTIENT(ROW(A2560)-1,3)+2),"'","\'"),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IF(MOD(ROW(A2560)-1,3)=2,"","")))</f>
        <v>id: "credit",  frenchName: "Crédit",  artwork: "http://wiki.dominionstrategy.com/images/9/94/CreditArt.jpg",</v>
      </c>
    </row>
    <row r="2566" spans="1:3" ht="30" x14ac:dyDescent="0.25">
      <c r="A2566" t="str">
        <f>IF(AND(MOD(ROW(A2561)-1,3)=0,INDEX(artwork.xlsx!G:G,QUOTIENT(ROW(A2561)-1,3)+2)&lt;&gt;""),"/* "&amp;INDEX(artwork.xlsx!G:G,QUOTIENT(ROW(A2561)-1,3)+2)&amp;" */","  ")&amp;
IF(AND(INDEX(artwork.xlsx!F:F,QUOTIENT(ROW(A2561)-1,3)+2)&lt;&gt;""),"/* "&amp;INDEX(artwork.xlsx!F:F,QUOTIENT(ROW(A2561)-1,3)+2)&amp;" */","  ")&amp;IF(AND(ISERROR(MATCH("},",B2566:B$5003,0)), ISERROR(MATCH("    ];",$A$5:A2565,0))),"];","")</f>
        <v xml:space="preserve">  /* landscape */</v>
      </c>
      <c r="B2566" t="str">
        <f t="shared" si="76"/>
        <v/>
      </c>
      <c r="C2566" s="18" t="str">
        <f>IF(AND(MOD(ROW(A2561)-1,3)=0, INDEX(artwork.xlsx!J:J,QUOTIENT(ROW(A2561)-1,3)+2)&lt;&gt;""),
     artwork.xlsx!$H$1&amp;": """ &amp;SUBSTITUTE(INDEX(artwork.xlsx!H:H,QUOTIENT(ROW(A2561)-1,3)+2)," ","") &amp;""",  " &amp;
     artwork.xlsx!$J$1&amp; ": """ &amp; INDEX(artwork.xlsx!J:J,QUOTIENT(ROW(A2561)-1,3)+2) &amp;""",  " &amp;
     artwork.xlsx!$L$1&amp; ": """ &amp; SUBSTITUTE(IF(LEFT(INDEX(artwork.xlsx!L:L,QUOTIENT(ROW(A2561)-1,3)+2),4)="http","",artwork.xlsx!$M$1) &amp; INDEX(artwork.xlsx!L:L,QUOTIENT(ROW(A2561)-1,3)+2),artwork.xlsx!$N$1,"") &amp; """,",
 IF(AND(MOD(ROW(A2561)-1,3)=1,INDEX(artwork.xlsx!J:J,QUOTIENT(ROW(A2561)-1,3)+2)&lt;&gt;""),
SUBSTITUTE(    artwork.xlsx!$K$1&amp;": '\\n" &amp;
SUBSTITUTE(SUBSTITUTE(SUBSTITUTE(SUBSTITUTE(SUBSTITUTE(INDEX(artwork.xlsx!K:K,QUOTIENT(ROW(A2561)-1,3)+2),"'","\'"),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IF(MOD(ROW(A2561)-1,3)=2,"","")))</f>
        <v>text_html: '\
'</v>
      </c>
    </row>
    <row r="2567" spans="1:3" x14ac:dyDescent="0.25">
      <c r="A2567" t="str">
        <f>IF(AND(MOD(ROW(A2562)-1,3)=0,INDEX(artwork.xlsx!G:G,QUOTIENT(ROW(A2562)-1,3)+2)&lt;&gt;""),"/* "&amp;INDEX(artwork.xlsx!G:G,QUOTIENT(ROW(A2562)-1,3)+2)&amp;" */","  ")&amp;
IF(AND(INDEX(artwork.xlsx!F:F,QUOTIENT(ROW(A2562)-1,3)+2)&lt;&gt;""),"/* "&amp;INDEX(artwork.xlsx!F:F,QUOTIENT(ROW(A2562)-1,3)+2)&amp;" */","  ")&amp;IF(AND(ISERROR(MATCH("},",B2567:B$5003,0)), ISERROR(MATCH("    ];",$A$5:A2563,0))),"];","")</f>
        <v xml:space="preserve">  /* landscape */</v>
      </c>
      <c r="B2567" t="str">
        <f t="shared" si="76"/>
        <v>},</v>
      </c>
      <c r="C2567" s="18" t="str">
        <f>IF(AND(MOD(ROW(A2562)-1,3)=0, INDEX(artwork.xlsx!J:J,QUOTIENT(ROW(A2562)-1,3)+2)&lt;&gt;""),
     artwork.xlsx!$H$1&amp;": """ &amp;SUBSTITUTE(INDEX(artwork.xlsx!H:H,QUOTIENT(ROW(A2562)-1,3)+2)," ","") &amp;""",  " &amp;
     artwork.xlsx!$J$1&amp; ": """ &amp; INDEX(artwork.xlsx!J:J,QUOTIENT(ROW(A2562)-1,3)+2) &amp;""",  " &amp;
     artwork.xlsx!$L$1&amp; ": """ &amp; SUBSTITUTE(IF(LEFT(INDEX(artwork.xlsx!L:L,QUOTIENT(ROW(A2562)-1,3)+2),4)="http","",artwork.xlsx!$M$1) &amp; INDEX(artwork.xlsx!L:L,QUOTIENT(ROW(A2562)-1,3)+2),artwork.xlsx!$N$1,"") &amp; """,",
 IF(AND(MOD(ROW(A2562)-1,3)=1,INDEX(artwork.xlsx!J:J,QUOTIENT(ROW(A2562)-1,3)+2)&lt;&gt;""),
SUBSTITUTE(    artwork.xlsx!$K$1&amp;": '\\n" &amp;
SUBSTITUTE(SUBSTITUTE(SUBSTITUTE(SUBSTITUTE(SUBSTITUTE(INDEX(artwork.xlsx!K:K,QUOTIENT(ROW(A2562)-1,3)+2),"'","\'"),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IF(MOD(ROW(A2562)-1,3)=2,"","")))</f>
        <v/>
      </c>
    </row>
    <row r="2568" spans="1:3" x14ac:dyDescent="0.25">
      <c r="A2568" t="str">
        <f>IF(AND(MOD(ROW(A2563)-1,3)=0,INDEX(artwork.xlsx!G:G,QUOTIENT(ROW(A2563)-1,3)+2)&lt;&gt;""),"/* "&amp;INDEX(artwork.xlsx!G:G,QUOTIENT(ROW(A2563)-1,3)+2)&amp;" */","  ")&amp;
IF(AND(INDEX(artwork.xlsx!F:F,QUOTIENT(ROW(A2563)-1,3)+2)&lt;&gt;""),"/* "&amp;INDEX(artwork.xlsx!F:F,QUOTIENT(ROW(A2563)-1,3)+2)&amp;" */","  ")&amp;IF(AND(ISERROR(MATCH("},",B2568:B$5003,0)), ISERROR(MATCH("    ];",$A$5:A2564,0))),"];","")</f>
        <v xml:space="preserve">  /* landscape */</v>
      </c>
      <c r="B2568" t="str">
        <f t="shared" si="76"/>
        <v>{</v>
      </c>
      <c r="C2568" s="18" t="str">
        <f>IF(AND(MOD(ROW(A2563)-1,3)=0, INDEX(artwork.xlsx!J:J,QUOTIENT(ROW(A2563)-1,3)+2)&lt;&gt;""),
     artwork.xlsx!$H$1&amp;": """ &amp;SUBSTITUTE(INDEX(artwork.xlsx!H:H,QUOTIENT(ROW(A2563)-1,3)+2)," ","") &amp;""",  " &amp;
     artwork.xlsx!$J$1&amp; ": """ &amp; INDEX(artwork.xlsx!J:J,QUOTIENT(ROW(A2563)-1,3)+2) &amp;""",  " &amp;
     artwork.xlsx!$L$1&amp; ": """ &amp; SUBSTITUTE(IF(LEFT(INDEX(artwork.xlsx!L:L,QUOTIENT(ROW(A2563)-1,3)+2),4)="http","",artwork.xlsx!$M$1) &amp; INDEX(artwork.xlsx!L:L,QUOTIENT(ROW(A2563)-1,3)+2),artwork.xlsx!$N$1,"") &amp; """,",
 IF(AND(MOD(ROW(A2563)-1,3)=1,INDEX(artwork.xlsx!J:J,QUOTIENT(ROW(A2563)-1,3)+2)&lt;&gt;""),
SUBSTITUTE(    artwork.xlsx!$K$1&amp;": '\\n" &amp;
SUBSTITUTE(SUBSTITUTE(SUBSTITUTE(SUBSTITUTE(SUBSTITUTE(INDEX(artwork.xlsx!K:K,QUOTIENT(ROW(A2563)-1,3)+2),"'","\'"),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IF(MOD(ROW(A2563)-1,3)=2,"","")))</f>
        <v>id: "foresight",  frenchName: "Prévoyance",  artwork: "http://wiki.dominionstrategy.com/images/a/ab/ForesightArt.jpg",</v>
      </c>
    </row>
    <row r="2569" spans="1:3" ht="30" x14ac:dyDescent="0.25">
      <c r="A2569" t="str">
        <f>IF(AND(MOD(ROW(A2564)-1,3)=0,INDEX(artwork.xlsx!G:G,QUOTIENT(ROW(A2564)-1,3)+2)&lt;&gt;""),"/* "&amp;INDEX(artwork.xlsx!G:G,QUOTIENT(ROW(A2564)-1,3)+2)&amp;" */","  ")&amp;
IF(AND(INDEX(artwork.xlsx!F:F,QUOTIENT(ROW(A2564)-1,3)+2)&lt;&gt;""),"/* "&amp;INDEX(artwork.xlsx!F:F,QUOTIENT(ROW(A2564)-1,3)+2)&amp;" */","  ")&amp;IF(AND(ISERROR(MATCH("},",B2569:B$5003,0)), ISERROR(MATCH("    ];",$A$5:A2568,0))),"];","")</f>
        <v xml:space="preserve">  /* landscape */</v>
      </c>
      <c r="B2569" t="str">
        <f t="shared" si="76"/>
        <v/>
      </c>
      <c r="C2569" s="18" t="str">
        <f>IF(AND(MOD(ROW(A2564)-1,3)=0, INDEX(artwork.xlsx!J:J,QUOTIENT(ROW(A2564)-1,3)+2)&lt;&gt;""),
     artwork.xlsx!$H$1&amp;": """ &amp;SUBSTITUTE(INDEX(artwork.xlsx!H:H,QUOTIENT(ROW(A2564)-1,3)+2)," ","") &amp;""",  " &amp;
     artwork.xlsx!$J$1&amp; ": """ &amp; INDEX(artwork.xlsx!J:J,QUOTIENT(ROW(A2564)-1,3)+2) &amp;""",  " &amp;
     artwork.xlsx!$L$1&amp; ": """ &amp; SUBSTITUTE(IF(LEFT(INDEX(artwork.xlsx!L:L,QUOTIENT(ROW(A2564)-1,3)+2),4)="http","",artwork.xlsx!$M$1) &amp; INDEX(artwork.xlsx!L:L,QUOTIENT(ROW(A2564)-1,3)+2),artwork.xlsx!$N$1,"") &amp; """,",
 IF(AND(MOD(ROW(A2564)-1,3)=1,INDEX(artwork.xlsx!J:J,QUOTIENT(ROW(A2564)-1,3)+2)&lt;&gt;""),
SUBSTITUTE(    artwork.xlsx!$K$1&amp;": '\\n" &amp;
SUBSTITUTE(SUBSTITUTE(SUBSTITUTE(SUBSTITUTE(SUBSTITUTE(INDEX(artwork.xlsx!K:K,QUOTIENT(ROW(A2564)-1,3)+2),"'","\'"),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IF(MOD(ROW(A2564)-1,3)=2,"","")))</f>
        <v>text_html: '\
'</v>
      </c>
    </row>
    <row r="2570" spans="1:3" x14ac:dyDescent="0.25">
      <c r="A2570" t="str">
        <f>IF(AND(MOD(ROW(A2565)-1,3)=0,INDEX(artwork.xlsx!G:G,QUOTIENT(ROW(A2565)-1,3)+2)&lt;&gt;""),"/* "&amp;INDEX(artwork.xlsx!G:G,QUOTIENT(ROW(A2565)-1,3)+2)&amp;" */","  ")&amp;
IF(AND(INDEX(artwork.xlsx!F:F,QUOTIENT(ROW(A2565)-1,3)+2)&lt;&gt;""),"/* "&amp;INDEX(artwork.xlsx!F:F,QUOTIENT(ROW(A2565)-1,3)+2)&amp;" */","  ")&amp;IF(AND(ISERROR(MATCH("},",B2570:B$5003,0)), ISERROR(MATCH("    ];",$A$5:A2566,0))),"];","")</f>
        <v xml:space="preserve">  /* landscape */</v>
      </c>
      <c r="B2570" t="str">
        <f t="shared" si="76"/>
        <v>},</v>
      </c>
      <c r="C2570" s="18" t="str">
        <f>IF(AND(MOD(ROW(A2565)-1,3)=0, INDEX(artwork.xlsx!J:J,QUOTIENT(ROW(A2565)-1,3)+2)&lt;&gt;""),
     artwork.xlsx!$H$1&amp;": """ &amp;SUBSTITUTE(INDEX(artwork.xlsx!H:H,QUOTIENT(ROW(A2565)-1,3)+2)," ","") &amp;""",  " &amp;
     artwork.xlsx!$J$1&amp; ": """ &amp; INDEX(artwork.xlsx!J:J,QUOTIENT(ROW(A2565)-1,3)+2) &amp;""",  " &amp;
     artwork.xlsx!$L$1&amp; ": """ &amp; SUBSTITUTE(IF(LEFT(INDEX(artwork.xlsx!L:L,QUOTIENT(ROW(A2565)-1,3)+2),4)="http","",artwork.xlsx!$M$1) &amp; INDEX(artwork.xlsx!L:L,QUOTIENT(ROW(A2565)-1,3)+2),artwork.xlsx!$N$1,"") &amp; """,",
 IF(AND(MOD(ROW(A2565)-1,3)=1,INDEX(artwork.xlsx!J:J,QUOTIENT(ROW(A2565)-1,3)+2)&lt;&gt;""),
SUBSTITUTE(    artwork.xlsx!$K$1&amp;": '\\n" &amp;
SUBSTITUTE(SUBSTITUTE(SUBSTITUTE(SUBSTITUTE(SUBSTITUTE(INDEX(artwork.xlsx!K:K,QUOTIENT(ROW(A2565)-1,3)+2),"'","\'"),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IF(MOD(ROW(A2565)-1,3)=2,"","")))</f>
        <v/>
      </c>
    </row>
    <row r="2571" spans="1:3" x14ac:dyDescent="0.25">
      <c r="A2571" t="str">
        <f>IF(AND(MOD(ROW(A2566)-1,3)=0,INDEX(artwork.xlsx!G:G,QUOTIENT(ROW(A2566)-1,3)+2)&lt;&gt;""),"/* "&amp;INDEX(artwork.xlsx!G:G,QUOTIENT(ROW(A2566)-1,3)+2)&amp;" */","  ")&amp;
IF(AND(INDEX(artwork.xlsx!F:F,QUOTIENT(ROW(A2566)-1,3)+2)&lt;&gt;""),"/* "&amp;INDEX(artwork.xlsx!F:F,QUOTIENT(ROW(A2566)-1,3)+2)&amp;" */","  ")&amp;IF(AND(ISERROR(MATCH("},",B2571:B$5003,0)), ISERROR(MATCH("    ];",$A$5:A2567,0))),"];","")</f>
        <v xml:space="preserve">  /* landscape */</v>
      </c>
      <c r="B2571" t="str">
        <f t="shared" si="76"/>
        <v>{</v>
      </c>
      <c r="C2571" s="18" t="str">
        <f>IF(AND(MOD(ROW(A2566)-1,3)=0, INDEX(artwork.xlsx!J:J,QUOTIENT(ROW(A2566)-1,3)+2)&lt;&gt;""),
     artwork.xlsx!$H$1&amp;": """ &amp;SUBSTITUTE(INDEX(artwork.xlsx!H:H,QUOTIENT(ROW(A2566)-1,3)+2)," ","") &amp;""",  " &amp;
     artwork.xlsx!$J$1&amp; ": """ &amp; INDEX(artwork.xlsx!J:J,QUOTIENT(ROW(A2566)-1,3)+2) &amp;""",  " &amp;
     artwork.xlsx!$L$1&amp; ": """ &amp; SUBSTITUTE(IF(LEFT(INDEX(artwork.xlsx!L:L,QUOTIENT(ROW(A2566)-1,3)+2),4)="http","",artwork.xlsx!$M$1) &amp; INDEX(artwork.xlsx!L:L,QUOTIENT(ROW(A2566)-1,3)+2),artwork.xlsx!$N$1,"") &amp; """,",
 IF(AND(MOD(ROW(A2566)-1,3)=1,INDEX(artwork.xlsx!J:J,QUOTIENT(ROW(A2566)-1,3)+2)&lt;&gt;""),
SUBSTITUTE(    artwork.xlsx!$K$1&amp;": '\\n" &amp;
SUBSTITUTE(SUBSTITUTE(SUBSTITUTE(SUBSTITUTE(SUBSTITUTE(INDEX(artwork.xlsx!K:K,QUOTIENT(ROW(A2566)-1,3)+2),"'","\'"),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IF(MOD(ROW(A2566)-1,3)=2,"","")))</f>
        <v>id: "gather",  frenchName: "Cueillette",  artwork: "http://wiki.dominionstrategy.com/images/c/c5/GatherArt.jpg",</v>
      </c>
    </row>
    <row r="2572" spans="1:3" ht="30" x14ac:dyDescent="0.25">
      <c r="A2572" t="str">
        <f>IF(AND(MOD(ROW(A2567)-1,3)=0,INDEX(artwork.xlsx!G:G,QUOTIENT(ROW(A2567)-1,3)+2)&lt;&gt;""),"/* "&amp;INDEX(artwork.xlsx!G:G,QUOTIENT(ROW(A2567)-1,3)+2)&amp;" */","  ")&amp;
IF(AND(INDEX(artwork.xlsx!F:F,QUOTIENT(ROW(A2567)-1,3)+2)&lt;&gt;""),"/* "&amp;INDEX(artwork.xlsx!F:F,QUOTIENT(ROW(A2567)-1,3)+2)&amp;" */","  ")&amp;IF(AND(ISERROR(MATCH("},",B2572:B$5003,0)), ISERROR(MATCH("    ];",$A$5:A2571,0))),"];","")</f>
        <v xml:space="preserve">  /* landscape */</v>
      </c>
      <c r="B2572" t="str">
        <f t="shared" si="76"/>
        <v/>
      </c>
      <c r="C2572" s="18" t="str">
        <f>IF(AND(MOD(ROW(A2567)-1,3)=0, INDEX(artwork.xlsx!J:J,QUOTIENT(ROW(A2567)-1,3)+2)&lt;&gt;""),
     artwork.xlsx!$H$1&amp;": """ &amp;SUBSTITUTE(INDEX(artwork.xlsx!H:H,QUOTIENT(ROW(A2567)-1,3)+2)," ","") &amp;""",  " &amp;
     artwork.xlsx!$J$1&amp; ": """ &amp; INDEX(artwork.xlsx!J:J,QUOTIENT(ROW(A2567)-1,3)+2) &amp;""",  " &amp;
     artwork.xlsx!$L$1&amp; ": """ &amp; SUBSTITUTE(IF(LEFT(INDEX(artwork.xlsx!L:L,QUOTIENT(ROW(A2567)-1,3)+2),4)="http","",artwork.xlsx!$M$1) &amp; INDEX(artwork.xlsx!L:L,QUOTIENT(ROW(A2567)-1,3)+2),artwork.xlsx!$N$1,"") &amp; """,",
 IF(AND(MOD(ROW(A2567)-1,3)=1,INDEX(artwork.xlsx!J:J,QUOTIENT(ROW(A2567)-1,3)+2)&lt;&gt;""),
SUBSTITUTE(    artwork.xlsx!$K$1&amp;": '\\n" &amp;
SUBSTITUTE(SUBSTITUTE(SUBSTITUTE(SUBSTITUTE(SUBSTITUTE(INDEX(artwork.xlsx!K:K,QUOTIENT(ROW(A2567)-1,3)+2),"'","\'"),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IF(MOD(ROW(A2567)-1,3)=2,"","")))</f>
        <v>text_html: '\
'</v>
      </c>
    </row>
    <row r="2573" spans="1:3" x14ac:dyDescent="0.25">
      <c r="A2573" t="str">
        <f>IF(AND(MOD(ROW(A2568)-1,3)=0,INDEX(artwork.xlsx!G:G,QUOTIENT(ROW(A2568)-1,3)+2)&lt;&gt;""),"/* "&amp;INDEX(artwork.xlsx!G:G,QUOTIENT(ROW(A2568)-1,3)+2)&amp;" */","  ")&amp;
IF(AND(INDEX(artwork.xlsx!F:F,QUOTIENT(ROW(A2568)-1,3)+2)&lt;&gt;""),"/* "&amp;INDEX(artwork.xlsx!F:F,QUOTIENT(ROW(A2568)-1,3)+2)&amp;" */","  ")&amp;IF(AND(ISERROR(MATCH("},",B2573:B$5003,0)), ISERROR(MATCH("    ];",$A$5:A2569,0))),"];","")</f>
        <v xml:space="preserve">  /* landscape */</v>
      </c>
      <c r="B2573" t="str">
        <f t="shared" si="76"/>
        <v>},</v>
      </c>
      <c r="C2573" s="18" t="str">
        <f>IF(AND(MOD(ROW(A2568)-1,3)=0, INDEX(artwork.xlsx!J:J,QUOTIENT(ROW(A2568)-1,3)+2)&lt;&gt;""),
     artwork.xlsx!$H$1&amp;": """ &amp;SUBSTITUTE(INDEX(artwork.xlsx!H:H,QUOTIENT(ROW(A2568)-1,3)+2)," ","") &amp;""",  " &amp;
     artwork.xlsx!$J$1&amp; ": """ &amp; INDEX(artwork.xlsx!J:J,QUOTIENT(ROW(A2568)-1,3)+2) &amp;""",  " &amp;
     artwork.xlsx!$L$1&amp; ": """ &amp; SUBSTITUTE(IF(LEFT(INDEX(artwork.xlsx!L:L,QUOTIENT(ROW(A2568)-1,3)+2),4)="http","",artwork.xlsx!$M$1) &amp; INDEX(artwork.xlsx!L:L,QUOTIENT(ROW(A2568)-1,3)+2),artwork.xlsx!$N$1,"") &amp; """,",
 IF(AND(MOD(ROW(A2568)-1,3)=1,INDEX(artwork.xlsx!J:J,QUOTIENT(ROW(A2568)-1,3)+2)&lt;&gt;""),
SUBSTITUTE(    artwork.xlsx!$K$1&amp;": '\\n" &amp;
SUBSTITUTE(SUBSTITUTE(SUBSTITUTE(SUBSTITUTE(SUBSTITUTE(INDEX(artwork.xlsx!K:K,QUOTIENT(ROW(A2568)-1,3)+2),"'","\'"),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IF(MOD(ROW(A2568)-1,3)=2,"","")))</f>
        <v/>
      </c>
    </row>
    <row r="2574" spans="1:3" x14ac:dyDescent="0.25">
      <c r="A2574" t="str">
        <f>IF(AND(MOD(ROW(A2569)-1,3)=0,INDEX(artwork.xlsx!G:G,QUOTIENT(ROW(A2569)-1,3)+2)&lt;&gt;""),"/* "&amp;INDEX(artwork.xlsx!G:G,QUOTIENT(ROW(A2569)-1,3)+2)&amp;" */","  ")&amp;
IF(AND(INDEX(artwork.xlsx!F:F,QUOTIENT(ROW(A2569)-1,3)+2)&lt;&gt;""),"/* "&amp;INDEX(artwork.xlsx!F:F,QUOTIENT(ROW(A2569)-1,3)+2)&amp;" */","  ")&amp;IF(AND(ISERROR(MATCH("},",B2574:B$5003,0)), ISERROR(MATCH("    ];",$A$5:A2570,0))),"];","")</f>
        <v xml:space="preserve">  /* landscape */</v>
      </c>
      <c r="B2574" t="str">
        <f t="shared" si="76"/>
        <v>{</v>
      </c>
      <c r="C2574" s="18" t="str">
        <f>IF(AND(MOD(ROW(A2569)-1,3)=0, INDEX(artwork.xlsx!J:J,QUOTIENT(ROW(A2569)-1,3)+2)&lt;&gt;""),
     artwork.xlsx!$H$1&amp;": """ &amp;SUBSTITUTE(INDEX(artwork.xlsx!H:H,QUOTIENT(ROW(A2569)-1,3)+2)," ","") &amp;""",  " &amp;
     artwork.xlsx!$J$1&amp; ": """ &amp; INDEX(artwork.xlsx!J:J,QUOTIENT(ROW(A2569)-1,3)+2) &amp;""",  " &amp;
     artwork.xlsx!$L$1&amp; ": """ &amp; SUBSTITUTE(IF(LEFT(INDEX(artwork.xlsx!L:L,QUOTIENT(ROW(A2569)-1,3)+2),4)="http","",artwork.xlsx!$M$1) &amp; INDEX(artwork.xlsx!L:L,QUOTIENT(ROW(A2569)-1,3)+2),artwork.xlsx!$N$1,"") &amp; """,",
 IF(AND(MOD(ROW(A2569)-1,3)=1,INDEX(artwork.xlsx!J:J,QUOTIENT(ROW(A2569)-1,3)+2)&lt;&gt;""),
SUBSTITUTE(    artwork.xlsx!$K$1&amp;": '\\n" &amp;
SUBSTITUTE(SUBSTITUTE(SUBSTITUTE(SUBSTITUTE(SUBSTITUTE(INDEX(artwork.xlsx!K:K,QUOTIENT(ROW(A2569)-1,3)+2),"'","\'"),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IF(MOD(ROW(A2569)-1,3)=2,"","")))</f>
        <v>id: "kintsugi",  frenchName: "Kintsugi",  artwork: "http://wiki.dominionstrategy.com/images/8/81/KintsugiArt.jpg",</v>
      </c>
    </row>
    <row r="2575" spans="1:3" ht="30" x14ac:dyDescent="0.25">
      <c r="A2575" t="str">
        <f>IF(AND(MOD(ROW(A2570)-1,3)=0,INDEX(artwork.xlsx!G:G,QUOTIENT(ROW(A2570)-1,3)+2)&lt;&gt;""),"/* "&amp;INDEX(artwork.xlsx!G:G,QUOTIENT(ROW(A2570)-1,3)+2)&amp;" */","  ")&amp;
IF(AND(INDEX(artwork.xlsx!F:F,QUOTIENT(ROW(A2570)-1,3)+2)&lt;&gt;""),"/* "&amp;INDEX(artwork.xlsx!F:F,QUOTIENT(ROW(A2570)-1,3)+2)&amp;" */","  ")&amp;IF(AND(ISERROR(MATCH("},",B2575:B$5003,0)), ISERROR(MATCH("    ];",$A$5:A2574,0))),"];","")</f>
        <v xml:space="preserve">  /* landscape */</v>
      </c>
      <c r="B2575" t="str">
        <f t="shared" ref="B2575:B2634" si="77">IF(AND(C2574&lt;&gt;"",MOD(ROW(A2573)-1,3)=2),"},","")&amp;IF(AND(C2575&lt;&gt;"",MOD(ROW(A2570)-1,3)=0),"{","")</f>
        <v/>
      </c>
      <c r="C2575" s="18" t="str">
        <f>IF(AND(MOD(ROW(A2570)-1,3)=0, INDEX(artwork.xlsx!J:J,QUOTIENT(ROW(A2570)-1,3)+2)&lt;&gt;""),
     artwork.xlsx!$H$1&amp;": """ &amp;SUBSTITUTE(INDEX(artwork.xlsx!H:H,QUOTIENT(ROW(A2570)-1,3)+2)," ","") &amp;""",  " &amp;
     artwork.xlsx!$J$1&amp; ": """ &amp; INDEX(artwork.xlsx!J:J,QUOTIENT(ROW(A2570)-1,3)+2) &amp;""",  " &amp;
     artwork.xlsx!$L$1&amp; ": """ &amp; SUBSTITUTE(IF(LEFT(INDEX(artwork.xlsx!L:L,QUOTIENT(ROW(A2570)-1,3)+2),4)="http","",artwork.xlsx!$M$1) &amp; INDEX(artwork.xlsx!L:L,QUOTIENT(ROW(A2570)-1,3)+2),artwork.xlsx!$N$1,"") &amp; """,",
 IF(AND(MOD(ROW(A2570)-1,3)=1,INDEX(artwork.xlsx!J:J,QUOTIENT(ROW(A2570)-1,3)+2)&lt;&gt;""),
SUBSTITUTE(    artwork.xlsx!$K$1&amp;": '\\n" &amp;
SUBSTITUTE(SUBSTITUTE(SUBSTITUTE(SUBSTITUTE(SUBSTITUTE(INDEX(artwork.xlsx!K:K,QUOTIENT(ROW(A2570)-1,3)+2),"'","\'"),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IF(MOD(ROW(A2570)-1,3)=2,"","")))</f>
        <v>text_html: '\
'</v>
      </c>
    </row>
    <row r="2576" spans="1:3" x14ac:dyDescent="0.25">
      <c r="A2576" t="str">
        <f>IF(AND(MOD(ROW(A2571)-1,3)=0,INDEX(artwork.xlsx!G:G,QUOTIENT(ROW(A2571)-1,3)+2)&lt;&gt;""),"/* "&amp;INDEX(artwork.xlsx!G:G,QUOTIENT(ROW(A2571)-1,3)+2)&amp;" */","  ")&amp;
IF(AND(INDEX(artwork.xlsx!F:F,QUOTIENT(ROW(A2571)-1,3)+2)&lt;&gt;""),"/* "&amp;INDEX(artwork.xlsx!F:F,QUOTIENT(ROW(A2571)-1,3)+2)&amp;" */","  ")&amp;IF(AND(ISERROR(MATCH("},",B2576:B$5003,0)), ISERROR(MATCH("    ];",$A$5:A2572,0))),"];","")</f>
        <v xml:space="preserve">  /* landscape */</v>
      </c>
      <c r="B2576" t="str">
        <f t="shared" si="77"/>
        <v>},</v>
      </c>
      <c r="C2576" s="18" t="str">
        <f>IF(AND(MOD(ROW(A2571)-1,3)=0, INDEX(artwork.xlsx!J:J,QUOTIENT(ROW(A2571)-1,3)+2)&lt;&gt;""),
     artwork.xlsx!$H$1&amp;": """ &amp;SUBSTITUTE(INDEX(artwork.xlsx!H:H,QUOTIENT(ROW(A2571)-1,3)+2)," ","") &amp;""",  " &amp;
     artwork.xlsx!$J$1&amp; ": """ &amp; INDEX(artwork.xlsx!J:J,QUOTIENT(ROW(A2571)-1,3)+2) &amp;""",  " &amp;
     artwork.xlsx!$L$1&amp; ": """ &amp; SUBSTITUTE(IF(LEFT(INDEX(artwork.xlsx!L:L,QUOTIENT(ROW(A2571)-1,3)+2),4)="http","",artwork.xlsx!$M$1) &amp; INDEX(artwork.xlsx!L:L,QUOTIENT(ROW(A2571)-1,3)+2),artwork.xlsx!$N$1,"") &amp; """,",
 IF(AND(MOD(ROW(A2571)-1,3)=1,INDEX(artwork.xlsx!J:J,QUOTIENT(ROW(A2571)-1,3)+2)&lt;&gt;""),
SUBSTITUTE(    artwork.xlsx!$K$1&amp;": '\\n" &amp;
SUBSTITUTE(SUBSTITUTE(SUBSTITUTE(SUBSTITUTE(SUBSTITUTE(INDEX(artwork.xlsx!K:K,QUOTIENT(ROW(A2571)-1,3)+2),"'","\'"),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IF(MOD(ROW(A2571)-1,3)=2,"","")))</f>
        <v/>
      </c>
    </row>
    <row r="2577" spans="1:3" x14ac:dyDescent="0.25">
      <c r="A2577" t="str">
        <f>IF(AND(MOD(ROW(A2572)-1,3)=0,INDEX(artwork.xlsx!G:G,QUOTIENT(ROW(A2572)-1,3)+2)&lt;&gt;""),"/* "&amp;INDEX(artwork.xlsx!G:G,QUOTIENT(ROW(A2572)-1,3)+2)&amp;" */","  ")&amp;
IF(AND(INDEX(artwork.xlsx!F:F,QUOTIENT(ROW(A2572)-1,3)+2)&lt;&gt;""),"/* "&amp;INDEX(artwork.xlsx!F:F,QUOTIENT(ROW(A2572)-1,3)+2)&amp;" */","  ")&amp;IF(AND(ISERROR(MATCH("},",B2577:B$5003,0)), ISERROR(MATCH("    ];",$A$5:A2573,0))),"];","")</f>
        <v xml:space="preserve">  /* landscape */</v>
      </c>
      <c r="B2577" t="str">
        <f t="shared" si="77"/>
        <v>{</v>
      </c>
      <c r="C2577" s="18" t="str">
        <f>IF(AND(MOD(ROW(A2572)-1,3)=0, INDEX(artwork.xlsx!J:J,QUOTIENT(ROW(A2572)-1,3)+2)&lt;&gt;""),
     artwork.xlsx!$H$1&amp;": """ &amp;SUBSTITUTE(INDEX(artwork.xlsx!H:H,QUOTIENT(ROW(A2572)-1,3)+2)," ","") &amp;""",  " &amp;
     artwork.xlsx!$J$1&amp; ": """ &amp; INDEX(artwork.xlsx!J:J,QUOTIENT(ROW(A2572)-1,3)+2) &amp;""",  " &amp;
     artwork.xlsx!$L$1&amp; ": """ &amp; SUBSTITUTE(IF(LEFT(INDEX(artwork.xlsx!L:L,QUOTIENT(ROW(A2572)-1,3)+2),4)="http","",artwork.xlsx!$M$1) &amp; INDEX(artwork.xlsx!L:L,QUOTIENT(ROW(A2572)-1,3)+2),artwork.xlsx!$N$1,"") &amp; """,",
 IF(AND(MOD(ROW(A2572)-1,3)=1,INDEX(artwork.xlsx!J:J,QUOTIENT(ROW(A2572)-1,3)+2)&lt;&gt;""),
SUBSTITUTE(    artwork.xlsx!$K$1&amp;": '\\n" &amp;
SUBSTITUTE(SUBSTITUTE(SUBSTITUTE(SUBSTITUTE(SUBSTITUTE(INDEX(artwork.xlsx!K:K,QUOTIENT(ROW(A2572)-1,3)+2),"'","\'"),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IF(MOD(ROW(A2572)-1,3)=2,"","")))</f>
        <v>id: "practice",  frenchName: "Entraînement",  artwork: "http://wiki.dominionstrategy.com/images/7/7d/PracticeArt.jpg",</v>
      </c>
    </row>
    <row r="2578" spans="1:3" ht="30" x14ac:dyDescent="0.25">
      <c r="A2578" t="str">
        <f>IF(AND(MOD(ROW(A2573)-1,3)=0,INDEX(artwork.xlsx!G:G,QUOTIENT(ROW(A2573)-1,3)+2)&lt;&gt;""),"/* "&amp;INDEX(artwork.xlsx!G:G,QUOTIENT(ROW(A2573)-1,3)+2)&amp;" */","  ")&amp;
IF(AND(INDEX(artwork.xlsx!F:F,QUOTIENT(ROW(A2573)-1,3)+2)&lt;&gt;""),"/* "&amp;INDEX(artwork.xlsx!F:F,QUOTIENT(ROW(A2573)-1,3)+2)&amp;" */","  ")&amp;IF(AND(ISERROR(MATCH("},",B2578:B$5003,0)), ISERROR(MATCH("    ];",$A$5:A2577,0))),"];","")</f>
        <v xml:space="preserve">  /* landscape */</v>
      </c>
      <c r="B2578" t="str">
        <f t="shared" si="77"/>
        <v/>
      </c>
      <c r="C2578" s="18" t="str">
        <f>IF(AND(MOD(ROW(A2573)-1,3)=0, INDEX(artwork.xlsx!J:J,QUOTIENT(ROW(A2573)-1,3)+2)&lt;&gt;""),
     artwork.xlsx!$H$1&amp;": """ &amp;SUBSTITUTE(INDEX(artwork.xlsx!H:H,QUOTIENT(ROW(A2573)-1,3)+2)," ","") &amp;""",  " &amp;
     artwork.xlsx!$J$1&amp; ": """ &amp; INDEX(artwork.xlsx!J:J,QUOTIENT(ROW(A2573)-1,3)+2) &amp;""",  " &amp;
     artwork.xlsx!$L$1&amp; ": """ &amp; SUBSTITUTE(IF(LEFT(INDEX(artwork.xlsx!L:L,QUOTIENT(ROW(A2573)-1,3)+2),4)="http","",artwork.xlsx!$M$1) &amp; INDEX(artwork.xlsx!L:L,QUOTIENT(ROW(A2573)-1,3)+2),artwork.xlsx!$N$1,"") &amp; """,",
 IF(AND(MOD(ROW(A2573)-1,3)=1,INDEX(artwork.xlsx!J:J,QUOTIENT(ROW(A2573)-1,3)+2)&lt;&gt;""),
SUBSTITUTE(    artwork.xlsx!$K$1&amp;": '\\n" &amp;
SUBSTITUTE(SUBSTITUTE(SUBSTITUTE(SUBSTITUTE(SUBSTITUTE(INDEX(artwork.xlsx!K:K,QUOTIENT(ROW(A2573)-1,3)+2),"'","\'"),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IF(MOD(ROW(A2573)-1,3)=2,"","")))</f>
        <v>text_html: '\
'</v>
      </c>
    </row>
    <row r="2579" spans="1:3" x14ac:dyDescent="0.25">
      <c r="A2579" t="str">
        <f>IF(AND(MOD(ROW(A2574)-1,3)=0,INDEX(artwork.xlsx!G:G,QUOTIENT(ROW(A2574)-1,3)+2)&lt;&gt;""),"/* "&amp;INDEX(artwork.xlsx!G:G,QUOTIENT(ROW(A2574)-1,3)+2)&amp;" */","  ")&amp;
IF(AND(INDEX(artwork.xlsx!F:F,QUOTIENT(ROW(A2574)-1,3)+2)&lt;&gt;""),"/* "&amp;INDEX(artwork.xlsx!F:F,QUOTIENT(ROW(A2574)-1,3)+2)&amp;" */","  ")&amp;IF(AND(ISERROR(MATCH("},",B2579:B$5003,0)), ISERROR(MATCH("    ];",$A$5:A2575,0))),"];","")</f>
        <v xml:space="preserve">  /* landscape */</v>
      </c>
      <c r="B2579" t="str">
        <f t="shared" si="77"/>
        <v>},</v>
      </c>
      <c r="C2579" s="18" t="str">
        <f>IF(AND(MOD(ROW(A2574)-1,3)=0, INDEX(artwork.xlsx!J:J,QUOTIENT(ROW(A2574)-1,3)+2)&lt;&gt;""),
     artwork.xlsx!$H$1&amp;": """ &amp;SUBSTITUTE(INDEX(artwork.xlsx!H:H,QUOTIENT(ROW(A2574)-1,3)+2)," ","") &amp;""",  " &amp;
     artwork.xlsx!$J$1&amp; ": """ &amp; INDEX(artwork.xlsx!J:J,QUOTIENT(ROW(A2574)-1,3)+2) &amp;""",  " &amp;
     artwork.xlsx!$L$1&amp; ": """ &amp; SUBSTITUTE(IF(LEFT(INDEX(artwork.xlsx!L:L,QUOTIENT(ROW(A2574)-1,3)+2),4)="http","",artwork.xlsx!$M$1) &amp; INDEX(artwork.xlsx!L:L,QUOTIENT(ROW(A2574)-1,3)+2),artwork.xlsx!$N$1,"") &amp; """,",
 IF(AND(MOD(ROW(A2574)-1,3)=1,INDEX(artwork.xlsx!J:J,QUOTIENT(ROW(A2574)-1,3)+2)&lt;&gt;""),
SUBSTITUTE(    artwork.xlsx!$K$1&amp;": '\\n" &amp;
SUBSTITUTE(SUBSTITUTE(SUBSTITUTE(SUBSTITUTE(SUBSTITUTE(INDEX(artwork.xlsx!K:K,QUOTIENT(ROW(A2574)-1,3)+2),"'","\'"),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IF(MOD(ROW(A2574)-1,3)=2,"","")))</f>
        <v/>
      </c>
    </row>
    <row r="2580" spans="1:3" x14ac:dyDescent="0.25">
      <c r="A2580" t="str">
        <f>IF(AND(MOD(ROW(A2575)-1,3)=0,INDEX(artwork.xlsx!G:G,QUOTIENT(ROW(A2575)-1,3)+2)&lt;&gt;""),"/* "&amp;INDEX(artwork.xlsx!G:G,QUOTIENT(ROW(A2575)-1,3)+2)&amp;" */","  ")&amp;
IF(AND(INDEX(artwork.xlsx!F:F,QUOTIENT(ROW(A2575)-1,3)+2)&lt;&gt;""),"/* "&amp;INDEX(artwork.xlsx!F:F,QUOTIENT(ROW(A2575)-1,3)+2)&amp;" */","  ")&amp;IF(AND(ISERROR(MATCH("},",B2580:B$5003,0)), ISERROR(MATCH("    ];",$A$5:A2576,0))),"];","")</f>
        <v xml:space="preserve">  /* landscape */</v>
      </c>
      <c r="B2580" t="str">
        <f t="shared" si="77"/>
        <v>{</v>
      </c>
      <c r="C2580" s="18" t="str">
        <f>IF(AND(MOD(ROW(A2575)-1,3)=0, INDEX(artwork.xlsx!J:J,QUOTIENT(ROW(A2575)-1,3)+2)&lt;&gt;""),
     artwork.xlsx!$H$1&amp;": """ &amp;SUBSTITUTE(INDEX(artwork.xlsx!H:H,QUOTIENT(ROW(A2575)-1,3)+2)," ","") &amp;""",  " &amp;
     artwork.xlsx!$J$1&amp; ": """ &amp; INDEX(artwork.xlsx!J:J,QUOTIENT(ROW(A2575)-1,3)+2) &amp;""",  " &amp;
     artwork.xlsx!$L$1&amp; ": """ &amp; SUBSTITUTE(IF(LEFT(INDEX(artwork.xlsx!L:L,QUOTIENT(ROW(A2575)-1,3)+2),4)="http","",artwork.xlsx!$M$1) &amp; INDEX(artwork.xlsx!L:L,QUOTIENT(ROW(A2575)-1,3)+2),artwork.xlsx!$N$1,"") &amp; """,",
 IF(AND(MOD(ROW(A2575)-1,3)=1,INDEX(artwork.xlsx!J:J,QUOTIENT(ROW(A2575)-1,3)+2)&lt;&gt;""),
SUBSTITUTE(    artwork.xlsx!$K$1&amp;": '\\n" &amp;
SUBSTITUTE(SUBSTITUTE(SUBSTITUTE(SUBSTITUTE(SUBSTITUTE(INDEX(artwork.xlsx!K:K,QUOTIENT(ROW(A2575)-1,3)+2),"'","\'"),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IF(MOD(ROW(A2575)-1,3)=2,"","")))</f>
        <v>id: "receivetribute",  frenchName: "Hommage rendu",  artwork: "http://wiki.dominionstrategy.com/images/a/a9/Receive_TributeArt.jpg",</v>
      </c>
    </row>
    <row r="2581" spans="1:3" ht="30" x14ac:dyDescent="0.25">
      <c r="A2581" t="str">
        <f>IF(AND(MOD(ROW(A2576)-1,3)=0,INDEX(artwork.xlsx!G:G,QUOTIENT(ROW(A2576)-1,3)+2)&lt;&gt;""),"/* "&amp;INDEX(artwork.xlsx!G:G,QUOTIENT(ROW(A2576)-1,3)+2)&amp;" */","  ")&amp;
IF(AND(INDEX(artwork.xlsx!F:F,QUOTIENT(ROW(A2576)-1,3)+2)&lt;&gt;""),"/* "&amp;INDEX(artwork.xlsx!F:F,QUOTIENT(ROW(A2576)-1,3)+2)&amp;" */","  ")&amp;IF(AND(ISERROR(MATCH("},",B2581:B$5003,0)), ISERROR(MATCH("    ];",$A$5:A2580,0))),"];","")</f>
        <v xml:space="preserve">  /* landscape */</v>
      </c>
      <c r="B2581" t="str">
        <f t="shared" si="77"/>
        <v/>
      </c>
      <c r="C2581" s="18" t="str">
        <f>IF(AND(MOD(ROW(A2576)-1,3)=0, INDEX(artwork.xlsx!J:J,QUOTIENT(ROW(A2576)-1,3)+2)&lt;&gt;""),
     artwork.xlsx!$H$1&amp;": """ &amp;SUBSTITUTE(INDEX(artwork.xlsx!H:H,QUOTIENT(ROW(A2576)-1,3)+2)," ","") &amp;""",  " &amp;
     artwork.xlsx!$J$1&amp; ": """ &amp; INDEX(artwork.xlsx!J:J,QUOTIENT(ROW(A2576)-1,3)+2) &amp;""",  " &amp;
     artwork.xlsx!$L$1&amp; ": """ &amp; SUBSTITUTE(IF(LEFT(INDEX(artwork.xlsx!L:L,QUOTIENT(ROW(A2576)-1,3)+2),4)="http","",artwork.xlsx!$M$1) &amp; INDEX(artwork.xlsx!L:L,QUOTIENT(ROW(A2576)-1,3)+2),artwork.xlsx!$N$1,"") &amp; """,",
 IF(AND(MOD(ROW(A2576)-1,3)=1,INDEX(artwork.xlsx!J:J,QUOTIENT(ROW(A2576)-1,3)+2)&lt;&gt;""),
SUBSTITUTE(    artwork.xlsx!$K$1&amp;": '\\n" &amp;
SUBSTITUTE(SUBSTITUTE(SUBSTITUTE(SUBSTITUTE(SUBSTITUTE(INDEX(artwork.xlsx!K:K,QUOTIENT(ROW(A2576)-1,3)+2),"'","\'"),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IF(MOD(ROW(A2576)-1,3)=2,"","")))</f>
        <v>text_html: '\
'</v>
      </c>
    </row>
    <row r="2582" spans="1:3" x14ac:dyDescent="0.25">
      <c r="A2582" t="str">
        <f>IF(AND(MOD(ROW(A2577)-1,3)=0,INDEX(artwork.xlsx!G:G,QUOTIENT(ROW(A2577)-1,3)+2)&lt;&gt;""),"/* "&amp;INDEX(artwork.xlsx!G:G,QUOTIENT(ROW(A2577)-1,3)+2)&amp;" */","  ")&amp;
IF(AND(INDEX(artwork.xlsx!F:F,QUOTIENT(ROW(A2577)-1,3)+2)&lt;&gt;""),"/* "&amp;INDEX(artwork.xlsx!F:F,QUOTIENT(ROW(A2577)-1,3)+2)&amp;" */","  ")&amp;IF(AND(ISERROR(MATCH("},",B2582:B$5003,0)), ISERROR(MATCH("    ];",$A$5:A2578,0))),"];","")</f>
        <v xml:space="preserve">  /* landscape */</v>
      </c>
      <c r="B2582" t="str">
        <f t="shared" si="77"/>
        <v>},</v>
      </c>
      <c r="C2582" s="18" t="str">
        <f>IF(AND(MOD(ROW(A2577)-1,3)=0, INDEX(artwork.xlsx!J:J,QUOTIENT(ROW(A2577)-1,3)+2)&lt;&gt;""),
     artwork.xlsx!$H$1&amp;": """ &amp;SUBSTITUTE(INDEX(artwork.xlsx!H:H,QUOTIENT(ROW(A2577)-1,3)+2)," ","") &amp;""",  " &amp;
     artwork.xlsx!$J$1&amp; ": """ &amp; INDEX(artwork.xlsx!J:J,QUOTIENT(ROW(A2577)-1,3)+2) &amp;""",  " &amp;
     artwork.xlsx!$L$1&amp; ": """ &amp; SUBSTITUTE(IF(LEFT(INDEX(artwork.xlsx!L:L,QUOTIENT(ROW(A2577)-1,3)+2),4)="http","",artwork.xlsx!$M$1) &amp; INDEX(artwork.xlsx!L:L,QUOTIENT(ROW(A2577)-1,3)+2),artwork.xlsx!$N$1,"") &amp; """,",
 IF(AND(MOD(ROW(A2577)-1,3)=1,INDEX(artwork.xlsx!J:J,QUOTIENT(ROW(A2577)-1,3)+2)&lt;&gt;""),
SUBSTITUTE(    artwork.xlsx!$K$1&amp;": '\\n" &amp;
SUBSTITUTE(SUBSTITUTE(SUBSTITUTE(SUBSTITUTE(SUBSTITUTE(INDEX(artwork.xlsx!K:K,QUOTIENT(ROW(A2577)-1,3)+2),"'","\'"),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IF(MOD(ROW(A2577)-1,3)=2,"","")))</f>
        <v/>
      </c>
    </row>
    <row r="2583" spans="1:3" x14ac:dyDescent="0.25">
      <c r="A2583" t="str">
        <f>IF(AND(MOD(ROW(A2578)-1,3)=0,INDEX(artwork.xlsx!G:G,QUOTIENT(ROW(A2578)-1,3)+2)&lt;&gt;""),"/* "&amp;INDEX(artwork.xlsx!G:G,QUOTIENT(ROW(A2578)-1,3)+2)&amp;" */","  ")&amp;
IF(AND(INDEX(artwork.xlsx!F:F,QUOTIENT(ROW(A2578)-1,3)+2)&lt;&gt;""),"/* "&amp;INDEX(artwork.xlsx!F:F,QUOTIENT(ROW(A2578)-1,3)+2)&amp;" */","  ")&amp;IF(AND(ISERROR(MATCH("},",B2583:B$5003,0)), ISERROR(MATCH("    ];",$A$5:A2579,0))),"];","")</f>
        <v xml:space="preserve">  /* landscape */</v>
      </c>
      <c r="B2583" t="str">
        <f t="shared" si="77"/>
        <v>{</v>
      </c>
      <c r="C2583" s="18" t="str">
        <f>IF(AND(MOD(ROW(A2578)-1,3)=0, INDEX(artwork.xlsx!J:J,QUOTIENT(ROW(A2578)-1,3)+2)&lt;&gt;""),
     artwork.xlsx!$H$1&amp;": """ &amp;SUBSTITUTE(INDEX(artwork.xlsx!H:H,QUOTIENT(ROW(A2578)-1,3)+2)," ","") &amp;""",  " &amp;
     artwork.xlsx!$J$1&amp; ": """ &amp; INDEX(artwork.xlsx!J:J,QUOTIENT(ROW(A2578)-1,3)+2) &amp;""",  " &amp;
     artwork.xlsx!$L$1&amp; ": """ &amp; SUBSTITUTE(IF(LEFT(INDEX(artwork.xlsx!L:L,QUOTIENT(ROW(A2578)-1,3)+2),4)="http","",artwork.xlsx!$M$1) &amp; INDEX(artwork.xlsx!L:L,QUOTIENT(ROW(A2578)-1,3)+2),artwork.xlsx!$N$1,"") &amp; """,",
 IF(AND(MOD(ROW(A2578)-1,3)=1,INDEX(artwork.xlsx!J:J,QUOTIENT(ROW(A2578)-1,3)+2)&lt;&gt;""),
SUBSTITUTE(    artwork.xlsx!$K$1&amp;": '\\n" &amp;
SUBSTITUTE(SUBSTITUTE(SUBSTITUTE(SUBSTITUTE(SUBSTITUTE(INDEX(artwork.xlsx!K:K,QUOTIENT(ROW(A2578)-1,3)+2),"'","\'"),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IF(MOD(ROW(A2578)-1,3)=2,"","")))</f>
        <v>id: "seatrade",  frenchName: "Commerce maritime",  artwork: "http://wiki.dominionstrategy.com/images/4/4d/Sea_TradeArt.jpg",</v>
      </c>
    </row>
    <row r="2584" spans="1:3" ht="30" x14ac:dyDescent="0.25">
      <c r="A2584" t="str">
        <f>IF(AND(MOD(ROW(A2579)-1,3)=0,INDEX(artwork.xlsx!G:G,QUOTIENT(ROW(A2579)-1,3)+2)&lt;&gt;""),"/* "&amp;INDEX(artwork.xlsx!G:G,QUOTIENT(ROW(A2579)-1,3)+2)&amp;" */","  ")&amp;
IF(AND(INDEX(artwork.xlsx!F:F,QUOTIENT(ROW(A2579)-1,3)+2)&lt;&gt;""),"/* "&amp;INDEX(artwork.xlsx!F:F,QUOTIENT(ROW(A2579)-1,3)+2)&amp;" */","  ")&amp;IF(AND(ISERROR(MATCH("},",B2584:B$5003,0)), ISERROR(MATCH("    ];",$A$5:A2583,0))),"];","")</f>
        <v xml:space="preserve">  /* landscape */</v>
      </c>
      <c r="B2584" t="str">
        <f t="shared" si="77"/>
        <v/>
      </c>
      <c r="C2584" s="18" t="str">
        <f>IF(AND(MOD(ROW(A2579)-1,3)=0, INDEX(artwork.xlsx!J:J,QUOTIENT(ROW(A2579)-1,3)+2)&lt;&gt;""),
     artwork.xlsx!$H$1&amp;": """ &amp;SUBSTITUTE(INDEX(artwork.xlsx!H:H,QUOTIENT(ROW(A2579)-1,3)+2)," ","") &amp;""",  " &amp;
     artwork.xlsx!$J$1&amp; ": """ &amp; INDEX(artwork.xlsx!J:J,QUOTIENT(ROW(A2579)-1,3)+2) &amp;""",  " &amp;
     artwork.xlsx!$L$1&amp; ": """ &amp; SUBSTITUTE(IF(LEFT(INDEX(artwork.xlsx!L:L,QUOTIENT(ROW(A2579)-1,3)+2),4)="http","",artwork.xlsx!$M$1) &amp; INDEX(artwork.xlsx!L:L,QUOTIENT(ROW(A2579)-1,3)+2),artwork.xlsx!$N$1,"") &amp; """,",
 IF(AND(MOD(ROW(A2579)-1,3)=1,INDEX(artwork.xlsx!J:J,QUOTIENT(ROW(A2579)-1,3)+2)&lt;&gt;""),
SUBSTITUTE(    artwork.xlsx!$K$1&amp;": '\\n" &amp;
SUBSTITUTE(SUBSTITUTE(SUBSTITUTE(SUBSTITUTE(SUBSTITUTE(INDEX(artwork.xlsx!K:K,QUOTIENT(ROW(A2579)-1,3)+2),"'","\'"),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IF(MOD(ROW(A2579)-1,3)=2,"","")))</f>
        <v>text_html: '\
'</v>
      </c>
    </row>
    <row r="2585" spans="1:3" x14ac:dyDescent="0.25">
      <c r="A2585" t="str">
        <f>IF(AND(MOD(ROW(A2580)-1,3)=0,INDEX(artwork.xlsx!G:G,QUOTIENT(ROW(A2580)-1,3)+2)&lt;&gt;""),"/* "&amp;INDEX(artwork.xlsx!G:G,QUOTIENT(ROW(A2580)-1,3)+2)&amp;" */","  ")&amp;
IF(AND(INDEX(artwork.xlsx!F:F,QUOTIENT(ROW(A2580)-1,3)+2)&lt;&gt;""),"/* "&amp;INDEX(artwork.xlsx!F:F,QUOTIENT(ROW(A2580)-1,3)+2)&amp;" */","  ")&amp;IF(AND(ISERROR(MATCH("},",B2585:B$5003,0)), ISERROR(MATCH("    ];",$A$5:A2581,0))),"];","")</f>
        <v xml:space="preserve">  /* landscape */</v>
      </c>
      <c r="B2585" t="str">
        <f t="shared" si="77"/>
        <v>},</v>
      </c>
      <c r="C2585" s="18" t="str">
        <f>IF(AND(MOD(ROW(A2580)-1,3)=0, INDEX(artwork.xlsx!J:J,QUOTIENT(ROW(A2580)-1,3)+2)&lt;&gt;""),
     artwork.xlsx!$H$1&amp;": """ &amp;SUBSTITUTE(INDEX(artwork.xlsx!H:H,QUOTIENT(ROW(A2580)-1,3)+2)," ","") &amp;""",  " &amp;
     artwork.xlsx!$J$1&amp; ": """ &amp; INDEX(artwork.xlsx!J:J,QUOTIENT(ROW(A2580)-1,3)+2) &amp;""",  " &amp;
     artwork.xlsx!$L$1&amp; ": """ &amp; SUBSTITUTE(IF(LEFT(INDEX(artwork.xlsx!L:L,QUOTIENT(ROW(A2580)-1,3)+2),4)="http","",artwork.xlsx!$M$1) &amp; INDEX(artwork.xlsx!L:L,QUOTIENT(ROW(A2580)-1,3)+2),artwork.xlsx!$N$1,"") &amp; """,",
 IF(AND(MOD(ROW(A2580)-1,3)=1,INDEX(artwork.xlsx!J:J,QUOTIENT(ROW(A2580)-1,3)+2)&lt;&gt;""),
SUBSTITUTE(    artwork.xlsx!$K$1&amp;": '\\n" &amp;
SUBSTITUTE(SUBSTITUTE(SUBSTITUTE(SUBSTITUTE(SUBSTITUTE(INDEX(artwork.xlsx!K:K,QUOTIENT(ROW(A2580)-1,3)+2),"'","\'"),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IF(MOD(ROW(A2580)-1,3)=2,"","")))</f>
        <v/>
      </c>
    </row>
    <row r="2586" spans="1:3" x14ac:dyDescent="0.25">
      <c r="A2586" t="str">
        <f>IF(AND(MOD(ROW(A2581)-1,3)=0,INDEX(artwork.xlsx!G:G,QUOTIENT(ROW(A2581)-1,3)+2)&lt;&gt;""),"/* "&amp;INDEX(artwork.xlsx!G:G,QUOTIENT(ROW(A2581)-1,3)+2)&amp;" */","  ")&amp;
IF(AND(INDEX(artwork.xlsx!F:F,QUOTIENT(ROW(A2581)-1,3)+2)&lt;&gt;""),"/* "&amp;INDEX(artwork.xlsx!F:F,QUOTIENT(ROW(A2581)-1,3)+2)&amp;" */","  ")&amp;IF(AND(ISERROR(MATCH("},",B2586:B$5003,0)), ISERROR(MATCH("    ];",$A$5:A2582,0))),"];","")</f>
        <v xml:space="preserve">  /* landscape */</v>
      </c>
      <c r="B2586" t="str">
        <f t="shared" si="77"/>
        <v>{</v>
      </c>
      <c r="C2586" s="18" t="str">
        <f>IF(AND(MOD(ROW(A2581)-1,3)=0, INDEX(artwork.xlsx!J:J,QUOTIENT(ROW(A2581)-1,3)+2)&lt;&gt;""),
     artwork.xlsx!$H$1&amp;": """ &amp;SUBSTITUTE(INDEX(artwork.xlsx!H:H,QUOTIENT(ROW(A2581)-1,3)+2)," ","") &amp;""",  " &amp;
     artwork.xlsx!$J$1&amp; ": """ &amp; INDEX(artwork.xlsx!J:J,QUOTIENT(ROW(A2581)-1,3)+2) &amp;""",  " &amp;
     artwork.xlsx!$L$1&amp; ": """ &amp; SUBSTITUTE(IF(LEFT(INDEX(artwork.xlsx!L:L,QUOTIENT(ROW(A2581)-1,3)+2),4)="http","",artwork.xlsx!$M$1) &amp; INDEX(artwork.xlsx!L:L,QUOTIENT(ROW(A2581)-1,3)+2),artwork.xlsx!$N$1,"") &amp; """,",
 IF(AND(MOD(ROW(A2581)-1,3)=1,INDEX(artwork.xlsx!J:J,QUOTIENT(ROW(A2581)-1,3)+2)&lt;&gt;""),
SUBSTITUTE(    artwork.xlsx!$K$1&amp;": '\\n" &amp;
SUBSTITUTE(SUBSTITUTE(SUBSTITUTE(SUBSTITUTE(SUBSTITUTE(INDEX(artwork.xlsx!K:K,QUOTIENT(ROW(A2581)-1,3)+2),"'","\'"),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IF(MOD(ROW(A2581)-1,3)=2,"","")))</f>
        <v>id: "approachingarmy",  frenchName: "Armée en approche",  artwork: "http://wiki.dominionstrategy.com/images/a/a4/Approaching_ArmyArt.jpg",</v>
      </c>
    </row>
    <row r="2587" spans="1:3" ht="30" x14ac:dyDescent="0.25">
      <c r="A2587" t="str">
        <f>IF(AND(MOD(ROW(A2582)-1,3)=0,INDEX(artwork.xlsx!G:G,QUOTIENT(ROW(A2582)-1,3)+2)&lt;&gt;""),"/* "&amp;INDEX(artwork.xlsx!G:G,QUOTIENT(ROW(A2582)-1,3)+2)&amp;" */","  ")&amp;
IF(AND(INDEX(artwork.xlsx!F:F,QUOTIENT(ROW(A2582)-1,3)+2)&lt;&gt;""),"/* "&amp;INDEX(artwork.xlsx!F:F,QUOTIENT(ROW(A2582)-1,3)+2)&amp;" */","  ")&amp;IF(AND(ISERROR(MATCH("},",B2587:B$5003,0)), ISERROR(MATCH("    ];",$A$5:A2586,0))),"];","")</f>
        <v xml:space="preserve">  /* landscape */</v>
      </c>
      <c r="B2587" t="str">
        <f t="shared" si="77"/>
        <v/>
      </c>
      <c r="C2587" s="18" t="str">
        <f>IF(AND(MOD(ROW(A2582)-1,3)=0, INDEX(artwork.xlsx!J:J,QUOTIENT(ROW(A2582)-1,3)+2)&lt;&gt;""),
     artwork.xlsx!$H$1&amp;": """ &amp;SUBSTITUTE(INDEX(artwork.xlsx!H:H,QUOTIENT(ROW(A2582)-1,3)+2)," ","") &amp;""",  " &amp;
     artwork.xlsx!$J$1&amp; ": """ &amp; INDEX(artwork.xlsx!J:J,QUOTIENT(ROW(A2582)-1,3)+2) &amp;""",  " &amp;
     artwork.xlsx!$L$1&amp; ": """ &amp; SUBSTITUTE(IF(LEFT(INDEX(artwork.xlsx!L:L,QUOTIENT(ROW(A2582)-1,3)+2),4)="http","",artwork.xlsx!$M$1) &amp; INDEX(artwork.xlsx!L:L,QUOTIENT(ROW(A2582)-1,3)+2),artwork.xlsx!$N$1,"") &amp; """,",
 IF(AND(MOD(ROW(A2582)-1,3)=1,INDEX(artwork.xlsx!J:J,QUOTIENT(ROW(A2582)-1,3)+2)&lt;&gt;""),
SUBSTITUTE(    artwork.xlsx!$K$1&amp;": '\\n" &amp;
SUBSTITUTE(SUBSTITUTE(SUBSTITUTE(SUBSTITUTE(SUBSTITUTE(INDEX(artwork.xlsx!K:K,QUOTIENT(ROW(A2582)-1,3)+2),"'","\'"),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IF(MOD(ROW(A2582)-1,3)=2,"","")))</f>
        <v>text_html: '\
'</v>
      </c>
    </row>
    <row r="2588" spans="1:3" x14ac:dyDescent="0.25">
      <c r="A2588" t="str">
        <f>IF(AND(MOD(ROW(A2583)-1,3)=0,INDEX(artwork.xlsx!G:G,QUOTIENT(ROW(A2583)-1,3)+2)&lt;&gt;""),"/* "&amp;INDEX(artwork.xlsx!G:G,QUOTIENT(ROW(A2583)-1,3)+2)&amp;" */","  ")&amp;
IF(AND(INDEX(artwork.xlsx!F:F,QUOTIENT(ROW(A2583)-1,3)+2)&lt;&gt;""),"/* "&amp;INDEX(artwork.xlsx!F:F,QUOTIENT(ROW(A2583)-1,3)+2)&amp;" */","  ")&amp;IF(AND(ISERROR(MATCH("},",B2588:B$5003,0)), ISERROR(MATCH("    ];",$A$5:A2584,0))),"];","")</f>
        <v xml:space="preserve">  /* landscape */</v>
      </c>
      <c r="B2588" t="str">
        <f t="shared" si="77"/>
        <v>},</v>
      </c>
      <c r="C2588" s="18" t="str">
        <f>IF(AND(MOD(ROW(A2583)-1,3)=0, INDEX(artwork.xlsx!J:J,QUOTIENT(ROW(A2583)-1,3)+2)&lt;&gt;""),
     artwork.xlsx!$H$1&amp;": """ &amp;SUBSTITUTE(INDEX(artwork.xlsx!H:H,QUOTIENT(ROW(A2583)-1,3)+2)," ","") &amp;""",  " &amp;
     artwork.xlsx!$J$1&amp; ": """ &amp; INDEX(artwork.xlsx!J:J,QUOTIENT(ROW(A2583)-1,3)+2) &amp;""",  " &amp;
     artwork.xlsx!$L$1&amp; ": """ &amp; SUBSTITUTE(IF(LEFT(INDEX(artwork.xlsx!L:L,QUOTIENT(ROW(A2583)-1,3)+2),4)="http","",artwork.xlsx!$M$1) &amp; INDEX(artwork.xlsx!L:L,QUOTIENT(ROW(A2583)-1,3)+2),artwork.xlsx!$N$1,"") &amp; """,",
 IF(AND(MOD(ROW(A2583)-1,3)=1,INDEX(artwork.xlsx!J:J,QUOTIENT(ROW(A2583)-1,3)+2)&lt;&gt;""),
SUBSTITUTE(    artwork.xlsx!$K$1&amp;": '\\n" &amp;
SUBSTITUTE(SUBSTITUTE(SUBSTITUTE(SUBSTITUTE(SUBSTITUTE(INDEX(artwork.xlsx!K:K,QUOTIENT(ROW(A2583)-1,3)+2),"'","\'"),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IF(MOD(ROW(A2583)-1,3)=2,"","")))</f>
        <v/>
      </c>
    </row>
    <row r="2589" spans="1:3" x14ac:dyDescent="0.25">
      <c r="A2589" t="str">
        <f>IF(AND(MOD(ROW(A2584)-1,3)=0,INDEX(artwork.xlsx!G:G,QUOTIENT(ROW(A2584)-1,3)+2)&lt;&gt;""),"/* "&amp;INDEX(artwork.xlsx!G:G,QUOTIENT(ROW(A2584)-1,3)+2)&amp;" */","  ")&amp;
IF(AND(INDEX(artwork.xlsx!F:F,QUOTIENT(ROW(A2584)-1,3)+2)&lt;&gt;""),"/* "&amp;INDEX(artwork.xlsx!F:F,QUOTIENT(ROW(A2584)-1,3)+2)&amp;" */","  ")&amp;IF(AND(ISERROR(MATCH("},",B2589:B$5003,0)), ISERROR(MATCH("    ];",$A$5:A2585,0))),"];","")</f>
        <v xml:space="preserve">  /* landscape */</v>
      </c>
      <c r="B2589" t="str">
        <f t="shared" si="77"/>
        <v>{</v>
      </c>
      <c r="C2589" s="18" t="str">
        <f>IF(AND(MOD(ROW(A2584)-1,3)=0, INDEX(artwork.xlsx!J:J,QUOTIENT(ROW(A2584)-1,3)+2)&lt;&gt;""),
     artwork.xlsx!$H$1&amp;": """ &amp;SUBSTITUTE(INDEX(artwork.xlsx!H:H,QUOTIENT(ROW(A2584)-1,3)+2)," ","") &amp;""",  " &amp;
     artwork.xlsx!$J$1&amp; ": """ &amp; INDEX(artwork.xlsx!J:J,QUOTIENT(ROW(A2584)-1,3)+2) &amp;""",  " &amp;
     artwork.xlsx!$L$1&amp; ": """ &amp; SUBSTITUTE(IF(LEFT(INDEX(artwork.xlsx!L:L,QUOTIENT(ROW(A2584)-1,3)+2),4)="http","",artwork.xlsx!$M$1) &amp; INDEX(artwork.xlsx!L:L,QUOTIENT(ROW(A2584)-1,3)+2),artwork.xlsx!$N$1,"") &amp; """,",
 IF(AND(MOD(ROW(A2584)-1,3)=1,INDEX(artwork.xlsx!J:J,QUOTIENT(ROW(A2584)-1,3)+2)&lt;&gt;""),
SUBSTITUTE(    artwork.xlsx!$K$1&amp;": '\\n" &amp;
SUBSTITUTE(SUBSTITUTE(SUBSTITUTE(SUBSTITUTE(SUBSTITUTE(INDEX(artwork.xlsx!K:K,QUOTIENT(ROW(A2584)-1,3)+2),"'","\'"),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IF(MOD(ROW(A2584)-1,3)=2,"","")))</f>
        <v>id: "bidingtime",  frenchName: "Attendre son heure",  artwork: "http://wiki.dominionstrategy.com/images/b/b7/Biding_TimeArt.jpg",</v>
      </c>
    </row>
    <row r="2590" spans="1:3" ht="30" x14ac:dyDescent="0.25">
      <c r="A2590" t="str">
        <f>IF(AND(MOD(ROW(A2585)-1,3)=0,INDEX(artwork.xlsx!G:G,QUOTIENT(ROW(A2585)-1,3)+2)&lt;&gt;""),"/* "&amp;INDEX(artwork.xlsx!G:G,QUOTIENT(ROW(A2585)-1,3)+2)&amp;" */","  ")&amp;
IF(AND(INDEX(artwork.xlsx!F:F,QUOTIENT(ROW(A2585)-1,3)+2)&lt;&gt;""),"/* "&amp;INDEX(artwork.xlsx!F:F,QUOTIENT(ROW(A2585)-1,3)+2)&amp;" */","  ")&amp;IF(AND(ISERROR(MATCH("},",B2590:B$5003,0)), ISERROR(MATCH("    ];",$A$5:A2589,0))),"];","")</f>
        <v xml:space="preserve">  /* landscape */</v>
      </c>
      <c r="B2590" t="str">
        <f t="shared" si="77"/>
        <v/>
      </c>
      <c r="C2590" s="18" t="str">
        <f>IF(AND(MOD(ROW(A2585)-1,3)=0, INDEX(artwork.xlsx!J:J,QUOTIENT(ROW(A2585)-1,3)+2)&lt;&gt;""),
     artwork.xlsx!$H$1&amp;": """ &amp;SUBSTITUTE(INDEX(artwork.xlsx!H:H,QUOTIENT(ROW(A2585)-1,3)+2)," ","") &amp;""",  " &amp;
     artwork.xlsx!$J$1&amp; ": """ &amp; INDEX(artwork.xlsx!J:J,QUOTIENT(ROW(A2585)-1,3)+2) &amp;""",  " &amp;
     artwork.xlsx!$L$1&amp; ": """ &amp; SUBSTITUTE(IF(LEFT(INDEX(artwork.xlsx!L:L,QUOTIENT(ROW(A2585)-1,3)+2),4)="http","",artwork.xlsx!$M$1) &amp; INDEX(artwork.xlsx!L:L,QUOTIENT(ROW(A2585)-1,3)+2),artwork.xlsx!$N$1,"") &amp; """,",
 IF(AND(MOD(ROW(A2585)-1,3)=1,INDEX(artwork.xlsx!J:J,QUOTIENT(ROW(A2585)-1,3)+2)&lt;&gt;""),
SUBSTITUTE(    artwork.xlsx!$K$1&amp;": '\\n" &amp;
SUBSTITUTE(SUBSTITUTE(SUBSTITUTE(SUBSTITUTE(SUBSTITUTE(INDEX(artwork.xlsx!K:K,QUOTIENT(ROW(A2585)-1,3)+2),"'","\'"),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IF(MOD(ROW(A2585)-1,3)=2,"","")))</f>
        <v>text_html: '\
'</v>
      </c>
    </row>
    <row r="2591" spans="1:3" x14ac:dyDescent="0.25">
      <c r="A2591" t="str">
        <f>IF(AND(MOD(ROW(A2586)-1,3)=0,INDEX(artwork.xlsx!G:G,QUOTIENT(ROW(A2586)-1,3)+2)&lt;&gt;""),"/* "&amp;INDEX(artwork.xlsx!G:G,QUOTIENT(ROW(A2586)-1,3)+2)&amp;" */","  ")&amp;
IF(AND(INDEX(artwork.xlsx!F:F,QUOTIENT(ROW(A2586)-1,3)+2)&lt;&gt;""),"/* "&amp;INDEX(artwork.xlsx!F:F,QUOTIENT(ROW(A2586)-1,3)+2)&amp;" */","  ")&amp;IF(AND(ISERROR(MATCH("},",B2591:B$5003,0)), ISERROR(MATCH("    ];",$A$5:A2587,0))),"];","")</f>
        <v xml:space="preserve">  /* landscape */</v>
      </c>
      <c r="B2591" t="str">
        <f t="shared" si="77"/>
        <v>},</v>
      </c>
      <c r="C2591" s="18" t="str">
        <f>IF(AND(MOD(ROW(A2586)-1,3)=0, INDEX(artwork.xlsx!J:J,QUOTIENT(ROW(A2586)-1,3)+2)&lt;&gt;""),
     artwork.xlsx!$H$1&amp;": """ &amp;SUBSTITUTE(INDEX(artwork.xlsx!H:H,QUOTIENT(ROW(A2586)-1,3)+2)," ","") &amp;""",  " &amp;
     artwork.xlsx!$J$1&amp; ": """ &amp; INDEX(artwork.xlsx!J:J,QUOTIENT(ROW(A2586)-1,3)+2) &amp;""",  " &amp;
     artwork.xlsx!$L$1&amp; ": """ &amp; SUBSTITUTE(IF(LEFT(INDEX(artwork.xlsx!L:L,QUOTIENT(ROW(A2586)-1,3)+2),4)="http","",artwork.xlsx!$M$1) &amp; INDEX(artwork.xlsx!L:L,QUOTIENT(ROW(A2586)-1,3)+2),artwork.xlsx!$N$1,"") &amp; """,",
 IF(AND(MOD(ROW(A2586)-1,3)=1,INDEX(artwork.xlsx!J:J,QUOTIENT(ROW(A2586)-1,3)+2)&lt;&gt;""),
SUBSTITUTE(    artwork.xlsx!$K$1&amp;": '\\n" &amp;
SUBSTITUTE(SUBSTITUTE(SUBSTITUTE(SUBSTITUTE(SUBSTITUTE(INDEX(artwork.xlsx!K:K,QUOTIENT(ROW(A2586)-1,3)+2),"'","\'"),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IF(MOD(ROW(A2586)-1,3)=2,"","")))</f>
        <v/>
      </c>
    </row>
    <row r="2592" spans="1:3" x14ac:dyDescent="0.25">
      <c r="A2592" t="str">
        <f>IF(AND(MOD(ROW(A2587)-1,3)=0,INDEX(artwork.xlsx!G:G,QUOTIENT(ROW(A2587)-1,3)+2)&lt;&gt;""),"/* "&amp;INDEX(artwork.xlsx!G:G,QUOTIENT(ROW(A2587)-1,3)+2)&amp;" */","  ")&amp;
IF(AND(INDEX(artwork.xlsx!F:F,QUOTIENT(ROW(A2587)-1,3)+2)&lt;&gt;""),"/* "&amp;INDEX(artwork.xlsx!F:F,QUOTIENT(ROW(A2587)-1,3)+2)&amp;" */","  ")&amp;IF(AND(ISERROR(MATCH("},",B2592:B$5003,0)), ISERROR(MATCH("    ];",$A$5:A2588,0))),"];","")</f>
        <v xml:space="preserve">  /* landscape */</v>
      </c>
      <c r="B2592" t="str">
        <f t="shared" si="77"/>
        <v>{</v>
      </c>
      <c r="C2592" s="18" t="str">
        <f>IF(AND(MOD(ROW(A2587)-1,3)=0, INDEX(artwork.xlsx!J:J,QUOTIENT(ROW(A2587)-1,3)+2)&lt;&gt;""),
     artwork.xlsx!$H$1&amp;": """ &amp;SUBSTITUTE(INDEX(artwork.xlsx!H:H,QUOTIENT(ROW(A2587)-1,3)+2)," ","") &amp;""",  " &amp;
     artwork.xlsx!$J$1&amp; ": """ &amp; INDEX(artwork.xlsx!J:J,QUOTIENT(ROW(A2587)-1,3)+2) &amp;""",  " &amp;
     artwork.xlsx!$L$1&amp; ": """ &amp; SUBSTITUTE(IF(LEFT(INDEX(artwork.xlsx!L:L,QUOTIENT(ROW(A2587)-1,3)+2),4)="http","",artwork.xlsx!$M$1) &amp; INDEX(artwork.xlsx!L:L,QUOTIENT(ROW(A2587)-1,3)+2),artwork.xlsx!$N$1,"") &amp; """,",
 IF(AND(MOD(ROW(A2587)-1,3)=1,INDEX(artwork.xlsx!J:J,QUOTIENT(ROW(A2587)-1,3)+2)&lt;&gt;""),
SUBSTITUTE(    artwork.xlsx!$K$1&amp;": '\\n" &amp;
SUBSTITUTE(SUBSTITUTE(SUBSTITUTE(SUBSTITUTE(SUBSTITUTE(INDEX(artwork.xlsx!K:K,QUOTIENT(ROW(A2587)-1,3)+2),"'","\'"),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IF(MOD(ROW(A2587)-1,3)=2,"","")))</f>
        <v>id: "bureaucracy",  frenchName: "Bureaucratie",  artwork: "http://wiki.dominionstrategy.com/images/4/42/BureaucracyArt.jpg",</v>
      </c>
    </row>
    <row r="2593" spans="1:3" ht="30" x14ac:dyDescent="0.25">
      <c r="A2593" t="str">
        <f>IF(AND(MOD(ROW(A2588)-1,3)=0,INDEX(artwork.xlsx!G:G,QUOTIENT(ROW(A2588)-1,3)+2)&lt;&gt;""),"/* "&amp;INDEX(artwork.xlsx!G:G,QUOTIENT(ROW(A2588)-1,3)+2)&amp;" */","  ")&amp;
IF(AND(INDEX(artwork.xlsx!F:F,QUOTIENT(ROW(A2588)-1,3)+2)&lt;&gt;""),"/* "&amp;INDEX(artwork.xlsx!F:F,QUOTIENT(ROW(A2588)-1,3)+2)&amp;" */","  ")&amp;IF(AND(ISERROR(MATCH("},",B2593:B$5003,0)), ISERROR(MATCH("    ];",$A$5:A2592,0))),"];","")</f>
        <v xml:space="preserve">  /* landscape */</v>
      </c>
      <c r="B2593" t="str">
        <f t="shared" si="77"/>
        <v/>
      </c>
      <c r="C2593" s="18" t="str">
        <f>IF(AND(MOD(ROW(A2588)-1,3)=0, INDEX(artwork.xlsx!J:J,QUOTIENT(ROW(A2588)-1,3)+2)&lt;&gt;""),
     artwork.xlsx!$H$1&amp;": """ &amp;SUBSTITUTE(INDEX(artwork.xlsx!H:H,QUOTIENT(ROW(A2588)-1,3)+2)," ","") &amp;""",  " &amp;
     artwork.xlsx!$J$1&amp; ": """ &amp; INDEX(artwork.xlsx!J:J,QUOTIENT(ROW(A2588)-1,3)+2) &amp;""",  " &amp;
     artwork.xlsx!$L$1&amp; ": """ &amp; SUBSTITUTE(IF(LEFT(INDEX(artwork.xlsx!L:L,QUOTIENT(ROW(A2588)-1,3)+2),4)="http","",artwork.xlsx!$M$1) &amp; INDEX(artwork.xlsx!L:L,QUOTIENT(ROW(A2588)-1,3)+2),artwork.xlsx!$N$1,"") &amp; """,",
 IF(AND(MOD(ROW(A2588)-1,3)=1,INDEX(artwork.xlsx!J:J,QUOTIENT(ROW(A2588)-1,3)+2)&lt;&gt;""),
SUBSTITUTE(    artwork.xlsx!$K$1&amp;": '\\n" &amp;
SUBSTITUTE(SUBSTITUTE(SUBSTITUTE(SUBSTITUTE(SUBSTITUTE(INDEX(artwork.xlsx!K:K,QUOTIENT(ROW(A2588)-1,3)+2),"'","\'"),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IF(MOD(ROW(A2588)-1,3)=2,"","")))</f>
        <v>text_html: '\
'</v>
      </c>
    </row>
    <row r="2594" spans="1:3" x14ac:dyDescent="0.25">
      <c r="A2594" t="str">
        <f>IF(AND(MOD(ROW(A2589)-1,3)=0,INDEX(artwork.xlsx!G:G,QUOTIENT(ROW(A2589)-1,3)+2)&lt;&gt;""),"/* "&amp;INDEX(artwork.xlsx!G:G,QUOTIENT(ROW(A2589)-1,3)+2)&amp;" */","  ")&amp;
IF(AND(INDEX(artwork.xlsx!F:F,QUOTIENT(ROW(A2589)-1,3)+2)&lt;&gt;""),"/* "&amp;INDEX(artwork.xlsx!F:F,QUOTIENT(ROW(A2589)-1,3)+2)&amp;" */","  ")&amp;IF(AND(ISERROR(MATCH("},",B2594:B$5003,0)), ISERROR(MATCH("    ];",$A$5:A2590,0))),"];","")</f>
        <v xml:space="preserve">  /* landscape */</v>
      </c>
      <c r="B2594" t="str">
        <f t="shared" si="77"/>
        <v>},</v>
      </c>
      <c r="C2594" s="18" t="str">
        <f>IF(AND(MOD(ROW(A2589)-1,3)=0, INDEX(artwork.xlsx!J:J,QUOTIENT(ROW(A2589)-1,3)+2)&lt;&gt;""),
     artwork.xlsx!$H$1&amp;": """ &amp;SUBSTITUTE(INDEX(artwork.xlsx!H:H,QUOTIENT(ROW(A2589)-1,3)+2)," ","") &amp;""",  " &amp;
     artwork.xlsx!$J$1&amp; ": """ &amp; INDEX(artwork.xlsx!J:J,QUOTIENT(ROW(A2589)-1,3)+2) &amp;""",  " &amp;
     artwork.xlsx!$L$1&amp; ": """ &amp; SUBSTITUTE(IF(LEFT(INDEX(artwork.xlsx!L:L,QUOTIENT(ROW(A2589)-1,3)+2),4)="http","",artwork.xlsx!$M$1) &amp; INDEX(artwork.xlsx!L:L,QUOTIENT(ROW(A2589)-1,3)+2),artwork.xlsx!$N$1,"") &amp; """,",
 IF(AND(MOD(ROW(A2589)-1,3)=1,INDEX(artwork.xlsx!J:J,QUOTIENT(ROW(A2589)-1,3)+2)&lt;&gt;""),
SUBSTITUTE(    artwork.xlsx!$K$1&amp;": '\\n" &amp;
SUBSTITUTE(SUBSTITUTE(SUBSTITUTE(SUBSTITUTE(SUBSTITUTE(INDEX(artwork.xlsx!K:K,QUOTIENT(ROW(A2589)-1,3)+2),"'","\'"),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IF(MOD(ROW(A2589)-1,3)=2,"","")))</f>
        <v/>
      </c>
    </row>
    <row r="2595" spans="1:3" x14ac:dyDescent="0.25">
      <c r="A2595" t="str">
        <f>IF(AND(MOD(ROW(A2590)-1,3)=0,INDEX(artwork.xlsx!G:G,QUOTIENT(ROW(A2590)-1,3)+2)&lt;&gt;""),"/* "&amp;INDEX(artwork.xlsx!G:G,QUOTIENT(ROW(A2590)-1,3)+2)&amp;" */","  ")&amp;
IF(AND(INDEX(artwork.xlsx!F:F,QUOTIENT(ROW(A2590)-1,3)+2)&lt;&gt;""),"/* "&amp;INDEX(artwork.xlsx!F:F,QUOTIENT(ROW(A2590)-1,3)+2)&amp;" */","  ")&amp;IF(AND(ISERROR(MATCH("},",B2595:B$5003,0)), ISERROR(MATCH("    ];",$A$5:A2591,0))),"];","")</f>
        <v xml:space="preserve">  /* landscape */</v>
      </c>
      <c r="B2595" t="str">
        <f t="shared" si="77"/>
        <v>{</v>
      </c>
      <c r="C2595" s="18" t="str">
        <f>IF(AND(MOD(ROW(A2590)-1,3)=0, INDEX(artwork.xlsx!J:J,QUOTIENT(ROW(A2590)-1,3)+2)&lt;&gt;""),
     artwork.xlsx!$H$1&amp;": """ &amp;SUBSTITUTE(INDEX(artwork.xlsx!H:H,QUOTIENT(ROW(A2590)-1,3)+2)," ","") &amp;""",  " &amp;
     artwork.xlsx!$J$1&amp; ": """ &amp; INDEX(artwork.xlsx!J:J,QUOTIENT(ROW(A2590)-1,3)+2) &amp;""",  " &amp;
     artwork.xlsx!$L$1&amp; ": """ &amp; SUBSTITUTE(IF(LEFT(INDEX(artwork.xlsx!L:L,QUOTIENT(ROW(A2590)-1,3)+2),4)="http","",artwork.xlsx!$M$1) &amp; INDEX(artwork.xlsx!L:L,QUOTIENT(ROW(A2590)-1,3)+2),artwork.xlsx!$N$1,"") &amp; """,",
 IF(AND(MOD(ROW(A2590)-1,3)=1,INDEX(artwork.xlsx!J:J,QUOTIENT(ROW(A2590)-1,3)+2)&lt;&gt;""),
SUBSTITUTE(    artwork.xlsx!$K$1&amp;": '\\n" &amp;
SUBSTITUTE(SUBSTITUTE(SUBSTITUTE(SUBSTITUTE(SUBSTITUTE(INDEX(artwork.xlsx!K:K,QUOTIENT(ROW(A2590)-1,3)+2),"'","\'"),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IF(MOD(ROW(A2590)-1,3)=2,"","")))</f>
        <v>id: "divinewind",  frenchName: "Vent divin",  artwork: "http://wiki.dominionstrategy.com/images/d/dd/Divine_WindArt.jpg",</v>
      </c>
    </row>
    <row r="2596" spans="1:3" ht="30" x14ac:dyDescent="0.25">
      <c r="A2596" t="str">
        <f>IF(AND(MOD(ROW(A2591)-1,3)=0,INDEX(artwork.xlsx!G:G,QUOTIENT(ROW(A2591)-1,3)+2)&lt;&gt;""),"/* "&amp;INDEX(artwork.xlsx!G:G,QUOTIENT(ROW(A2591)-1,3)+2)&amp;" */","  ")&amp;
IF(AND(INDEX(artwork.xlsx!F:F,QUOTIENT(ROW(A2591)-1,3)+2)&lt;&gt;""),"/* "&amp;INDEX(artwork.xlsx!F:F,QUOTIENT(ROW(A2591)-1,3)+2)&amp;" */","  ")&amp;IF(AND(ISERROR(MATCH("},",B2596:B$5003,0)), ISERROR(MATCH("    ];",$A$5:A2595,0))),"];","")</f>
        <v xml:space="preserve">  /* landscape */</v>
      </c>
      <c r="B2596" t="str">
        <f t="shared" si="77"/>
        <v/>
      </c>
      <c r="C2596" s="18" t="str">
        <f>IF(AND(MOD(ROW(A2591)-1,3)=0, INDEX(artwork.xlsx!J:J,QUOTIENT(ROW(A2591)-1,3)+2)&lt;&gt;""),
     artwork.xlsx!$H$1&amp;": """ &amp;SUBSTITUTE(INDEX(artwork.xlsx!H:H,QUOTIENT(ROW(A2591)-1,3)+2)," ","") &amp;""",  " &amp;
     artwork.xlsx!$J$1&amp; ": """ &amp; INDEX(artwork.xlsx!J:J,QUOTIENT(ROW(A2591)-1,3)+2) &amp;""",  " &amp;
     artwork.xlsx!$L$1&amp; ": """ &amp; SUBSTITUTE(IF(LEFT(INDEX(artwork.xlsx!L:L,QUOTIENT(ROW(A2591)-1,3)+2),4)="http","",artwork.xlsx!$M$1) &amp; INDEX(artwork.xlsx!L:L,QUOTIENT(ROW(A2591)-1,3)+2),artwork.xlsx!$N$1,"") &amp; """,",
 IF(AND(MOD(ROW(A2591)-1,3)=1,INDEX(artwork.xlsx!J:J,QUOTIENT(ROW(A2591)-1,3)+2)&lt;&gt;""),
SUBSTITUTE(    artwork.xlsx!$K$1&amp;": '\\n" &amp;
SUBSTITUTE(SUBSTITUTE(SUBSTITUTE(SUBSTITUTE(SUBSTITUTE(INDEX(artwork.xlsx!K:K,QUOTIENT(ROW(A2591)-1,3)+2),"'","\'"),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IF(MOD(ROW(A2591)-1,3)=2,"","")))</f>
        <v>text_html: '\
'</v>
      </c>
    </row>
    <row r="2597" spans="1:3" x14ac:dyDescent="0.25">
      <c r="A2597" t="str">
        <f>IF(AND(MOD(ROW(A2592)-1,3)=0,INDEX(artwork.xlsx!G:G,QUOTIENT(ROW(A2592)-1,3)+2)&lt;&gt;""),"/* "&amp;INDEX(artwork.xlsx!G:G,QUOTIENT(ROW(A2592)-1,3)+2)&amp;" */","  ")&amp;
IF(AND(INDEX(artwork.xlsx!F:F,QUOTIENT(ROW(A2592)-1,3)+2)&lt;&gt;""),"/* "&amp;INDEX(artwork.xlsx!F:F,QUOTIENT(ROW(A2592)-1,3)+2)&amp;" */","  ")&amp;IF(AND(ISERROR(MATCH("},",B2597:B$5003,0)), ISERROR(MATCH("    ];",$A$5:A2593,0))),"];","")</f>
        <v xml:space="preserve">  /* landscape */</v>
      </c>
      <c r="B2597" t="str">
        <f t="shared" si="77"/>
        <v>},</v>
      </c>
      <c r="C2597" s="18" t="str">
        <f>IF(AND(MOD(ROW(A2592)-1,3)=0, INDEX(artwork.xlsx!J:J,QUOTIENT(ROW(A2592)-1,3)+2)&lt;&gt;""),
     artwork.xlsx!$H$1&amp;": """ &amp;SUBSTITUTE(INDEX(artwork.xlsx!H:H,QUOTIENT(ROW(A2592)-1,3)+2)," ","") &amp;""",  " &amp;
     artwork.xlsx!$J$1&amp; ": """ &amp; INDEX(artwork.xlsx!J:J,QUOTIENT(ROW(A2592)-1,3)+2) &amp;""",  " &amp;
     artwork.xlsx!$L$1&amp; ": """ &amp; SUBSTITUTE(IF(LEFT(INDEX(artwork.xlsx!L:L,QUOTIENT(ROW(A2592)-1,3)+2),4)="http","",artwork.xlsx!$M$1) &amp; INDEX(artwork.xlsx!L:L,QUOTIENT(ROW(A2592)-1,3)+2),artwork.xlsx!$N$1,"") &amp; """,",
 IF(AND(MOD(ROW(A2592)-1,3)=1,INDEX(artwork.xlsx!J:J,QUOTIENT(ROW(A2592)-1,3)+2)&lt;&gt;""),
SUBSTITUTE(    artwork.xlsx!$K$1&amp;": '\\n" &amp;
SUBSTITUTE(SUBSTITUTE(SUBSTITUTE(SUBSTITUTE(SUBSTITUTE(INDEX(artwork.xlsx!K:K,QUOTIENT(ROW(A2592)-1,3)+2),"'","\'"),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IF(MOD(ROW(A2592)-1,3)=2,"","")))</f>
        <v/>
      </c>
    </row>
    <row r="2598" spans="1:3" x14ac:dyDescent="0.25">
      <c r="A2598" t="str">
        <f>IF(AND(MOD(ROW(A2593)-1,3)=0,INDEX(artwork.xlsx!G:G,QUOTIENT(ROW(A2593)-1,3)+2)&lt;&gt;""),"/* "&amp;INDEX(artwork.xlsx!G:G,QUOTIENT(ROW(A2593)-1,3)+2)&amp;" */","  ")&amp;
IF(AND(INDEX(artwork.xlsx!F:F,QUOTIENT(ROW(A2593)-1,3)+2)&lt;&gt;""),"/* "&amp;INDEX(artwork.xlsx!F:F,QUOTIENT(ROW(A2593)-1,3)+2)&amp;" */","  ")&amp;IF(AND(ISERROR(MATCH("},",B2598:B$5003,0)), ISERROR(MATCH("    ];",$A$5:A2594,0))),"];","")</f>
        <v xml:space="preserve">  /* landscape */</v>
      </c>
      <c r="B2598" t="str">
        <f t="shared" si="77"/>
        <v>{</v>
      </c>
      <c r="C2598" s="18" t="str">
        <f>IF(AND(MOD(ROW(A2593)-1,3)=0, INDEX(artwork.xlsx!J:J,QUOTIENT(ROW(A2593)-1,3)+2)&lt;&gt;""),
     artwork.xlsx!$H$1&amp;": """ &amp;SUBSTITUTE(INDEX(artwork.xlsx!H:H,QUOTIENT(ROW(A2593)-1,3)+2)," ","") &amp;""",  " &amp;
     artwork.xlsx!$J$1&amp; ": """ &amp; INDEX(artwork.xlsx!J:J,QUOTIENT(ROW(A2593)-1,3)+2) &amp;""",  " &amp;
     artwork.xlsx!$L$1&amp; ": """ &amp; SUBSTITUTE(IF(LEFT(INDEX(artwork.xlsx!L:L,QUOTIENT(ROW(A2593)-1,3)+2),4)="http","",artwork.xlsx!$M$1) &amp; INDEX(artwork.xlsx!L:L,QUOTIENT(ROW(A2593)-1,3)+2),artwork.xlsx!$N$1,"") &amp; """,",
 IF(AND(MOD(ROW(A2593)-1,3)=1,INDEX(artwork.xlsx!J:J,QUOTIENT(ROW(A2593)-1,3)+2)&lt;&gt;""),
SUBSTITUTE(    artwork.xlsx!$K$1&amp;": '\\n" &amp;
SUBSTITUTE(SUBSTITUTE(SUBSTITUTE(SUBSTITUTE(SUBSTITUTE(INDEX(artwork.xlsx!K:K,QUOTIENT(ROW(A2593)-1,3)+2),"'","\'"),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IF(MOD(ROW(A2593)-1,3)=2,"","")))</f>
        <v>id: "enlightenment",  frenchName: "Illumination",  artwork: "http://wiki.dominionstrategy.com/images/3/33/EnlightenmentArt.jpg",</v>
      </c>
    </row>
    <row r="2599" spans="1:3" ht="30" x14ac:dyDescent="0.25">
      <c r="A2599" t="str">
        <f>IF(AND(MOD(ROW(A2594)-1,3)=0,INDEX(artwork.xlsx!G:G,QUOTIENT(ROW(A2594)-1,3)+2)&lt;&gt;""),"/* "&amp;INDEX(artwork.xlsx!G:G,QUOTIENT(ROW(A2594)-1,3)+2)&amp;" */","  ")&amp;
IF(AND(INDEX(artwork.xlsx!F:F,QUOTIENT(ROW(A2594)-1,3)+2)&lt;&gt;""),"/* "&amp;INDEX(artwork.xlsx!F:F,QUOTIENT(ROW(A2594)-1,3)+2)&amp;" */","  ")&amp;IF(AND(ISERROR(MATCH("},",B2599:B$5003,0)), ISERROR(MATCH("    ];",$A$5:A2598,0))),"];","")</f>
        <v xml:space="preserve">  /* landscape */</v>
      </c>
      <c r="B2599" t="str">
        <f t="shared" si="77"/>
        <v/>
      </c>
      <c r="C2599" s="18" t="str">
        <f>IF(AND(MOD(ROW(A2594)-1,3)=0, INDEX(artwork.xlsx!J:J,QUOTIENT(ROW(A2594)-1,3)+2)&lt;&gt;""),
     artwork.xlsx!$H$1&amp;": """ &amp;SUBSTITUTE(INDEX(artwork.xlsx!H:H,QUOTIENT(ROW(A2594)-1,3)+2)," ","") &amp;""",  " &amp;
     artwork.xlsx!$J$1&amp; ": """ &amp; INDEX(artwork.xlsx!J:J,QUOTIENT(ROW(A2594)-1,3)+2) &amp;""",  " &amp;
     artwork.xlsx!$L$1&amp; ": """ &amp; SUBSTITUTE(IF(LEFT(INDEX(artwork.xlsx!L:L,QUOTIENT(ROW(A2594)-1,3)+2),4)="http","",artwork.xlsx!$M$1) &amp; INDEX(artwork.xlsx!L:L,QUOTIENT(ROW(A2594)-1,3)+2),artwork.xlsx!$N$1,"") &amp; """,",
 IF(AND(MOD(ROW(A2594)-1,3)=1,INDEX(artwork.xlsx!J:J,QUOTIENT(ROW(A2594)-1,3)+2)&lt;&gt;""),
SUBSTITUTE(    artwork.xlsx!$K$1&amp;": '\\n" &amp;
SUBSTITUTE(SUBSTITUTE(SUBSTITUTE(SUBSTITUTE(SUBSTITUTE(INDEX(artwork.xlsx!K:K,QUOTIENT(ROW(A2594)-1,3)+2),"'","\'"),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IF(MOD(ROW(A2594)-1,3)=2,"","")))</f>
        <v>text_html: '\
'</v>
      </c>
    </row>
    <row r="2600" spans="1:3" x14ac:dyDescent="0.25">
      <c r="A2600" t="str">
        <f>IF(AND(MOD(ROW(A2595)-1,3)=0,INDEX(artwork.xlsx!G:G,QUOTIENT(ROW(A2595)-1,3)+2)&lt;&gt;""),"/* "&amp;INDEX(artwork.xlsx!G:G,QUOTIENT(ROW(A2595)-1,3)+2)&amp;" */","  ")&amp;
IF(AND(INDEX(artwork.xlsx!F:F,QUOTIENT(ROW(A2595)-1,3)+2)&lt;&gt;""),"/* "&amp;INDEX(artwork.xlsx!F:F,QUOTIENT(ROW(A2595)-1,3)+2)&amp;" */","  ")&amp;IF(AND(ISERROR(MATCH("},",B2600:B$5003,0)), ISERROR(MATCH("    ];",$A$5:A2596,0))),"];","")</f>
        <v xml:space="preserve">  /* landscape */</v>
      </c>
      <c r="B2600" t="str">
        <f t="shared" si="77"/>
        <v>},</v>
      </c>
      <c r="C2600" s="18" t="str">
        <f>IF(AND(MOD(ROW(A2595)-1,3)=0, INDEX(artwork.xlsx!J:J,QUOTIENT(ROW(A2595)-1,3)+2)&lt;&gt;""),
     artwork.xlsx!$H$1&amp;": """ &amp;SUBSTITUTE(INDEX(artwork.xlsx!H:H,QUOTIENT(ROW(A2595)-1,3)+2)," ","") &amp;""",  " &amp;
     artwork.xlsx!$J$1&amp; ": """ &amp; INDEX(artwork.xlsx!J:J,QUOTIENT(ROW(A2595)-1,3)+2) &amp;""",  " &amp;
     artwork.xlsx!$L$1&amp; ": """ &amp; SUBSTITUTE(IF(LEFT(INDEX(artwork.xlsx!L:L,QUOTIENT(ROW(A2595)-1,3)+2),4)="http","",artwork.xlsx!$M$1) &amp; INDEX(artwork.xlsx!L:L,QUOTIENT(ROW(A2595)-1,3)+2),artwork.xlsx!$N$1,"") &amp; """,",
 IF(AND(MOD(ROW(A2595)-1,3)=1,INDEX(artwork.xlsx!J:J,QUOTIENT(ROW(A2595)-1,3)+2)&lt;&gt;""),
SUBSTITUTE(    artwork.xlsx!$K$1&amp;": '\\n" &amp;
SUBSTITUTE(SUBSTITUTE(SUBSTITUTE(SUBSTITUTE(SUBSTITUTE(INDEX(artwork.xlsx!K:K,QUOTIENT(ROW(A2595)-1,3)+2),"'","\'"),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IF(MOD(ROW(A2595)-1,3)=2,"","")))</f>
        <v/>
      </c>
    </row>
    <row r="2601" spans="1:3" x14ac:dyDescent="0.25">
      <c r="A2601" t="str">
        <f>IF(AND(MOD(ROW(A2596)-1,3)=0,INDEX(artwork.xlsx!G:G,QUOTIENT(ROW(A2596)-1,3)+2)&lt;&gt;""),"/* "&amp;INDEX(artwork.xlsx!G:G,QUOTIENT(ROW(A2596)-1,3)+2)&amp;" */","  ")&amp;
IF(AND(INDEX(artwork.xlsx!F:F,QUOTIENT(ROW(A2596)-1,3)+2)&lt;&gt;""),"/* "&amp;INDEX(artwork.xlsx!F:F,QUOTIENT(ROW(A2596)-1,3)+2)&amp;" */","  ")&amp;IF(AND(ISERROR(MATCH("},",B2601:B$5003,0)), ISERROR(MATCH("    ];",$A$5:A2597,0))),"];","")</f>
        <v xml:space="preserve">  /* landscape */</v>
      </c>
      <c r="B2601" t="str">
        <f t="shared" si="77"/>
        <v>{</v>
      </c>
      <c r="C2601" s="18" t="str">
        <f>IF(AND(MOD(ROW(A2596)-1,3)=0, INDEX(artwork.xlsx!J:J,QUOTIENT(ROW(A2596)-1,3)+2)&lt;&gt;""),
     artwork.xlsx!$H$1&amp;": """ &amp;SUBSTITUTE(INDEX(artwork.xlsx!H:H,QUOTIENT(ROW(A2596)-1,3)+2)," ","") &amp;""",  " &amp;
     artwork.xlsx!$J$1&amp; ": """ &amp; INDEX(artwork.xlsx!J:J,QUOTIENT(ROW(A2596)-1,3)+2) &amp;""",  " &amp;
     artwork.xlsx!$L$1&amp; ": """ &amp; SUBSTITUTE(IF(LEFT(INDEX(artwork.xlsx!L:L,QUOTIENT(ROW(A2596)-1,3)+2),4)="http","",artwork.xlsx!$M$1) &amp; INDEX(artwork.xlsx!L:L,QUOTIENT(ROW(A2596)-1,3)+2),artwork.xlsx!$N$1,"") &amp; """,",
 IF(AND(MOD(ROW(A2596)-1,3)=1,INDEX(artwork.xlsx!J:J,QUOTIENT(ROW(A2596)-1,3)+2)&lt;&gt;""),
SUBSTITUTE(    artwork.xlsx!$K$1&amp;": '\\n" &amp;
SUBSTITUTE(SUBSTITUTE(SUBSTITUTE(SUBSTITUTE(SUBSTITUTE(INDEX(artwork.xlsx!K:K,QUOTIENT(ROW(A2596)-1,3)+2),"'","\'"),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IF(MOD(ROW(A2596)-1,3)=2,"","")))</f>
        <v>id: "flourishingtrade",  frenchName: "Commerce florissant",  artwork: "http://wiki.dominionstrategy.com/images/8/87/Flourishing_TradeArt.jpg",</v>
      </c>
    </row>
    <row r="2602" spans="1:3" ht="30" x14ac:dyDescent="0.25">
      <c r="A2602" t="str">
        <f>IF(AND(MOD(ROW(A2597)-1,3)=0,INDEX(artwork.xlsx!G:G,QUOTIENT(ROW(A2597)-1,3)+2)&lt;&gt;""),"/* "&amp;INDEX(artwork.xlsx!G:G,QUOTIENT(ROW(A2597)-1,3)+2)&amp;" */","  ")&amp;
IF(AND(INDEX(artwork.xlsx!F:F,QUOTIENT(ROW(A2597)-1,3)+2)&lt;&gt;""),"/* "&amp;INDEX(artwork.xlsx!F:F,QUOTIENT(ROW(A2597)-1,3)+2)&amp;" */","  ")&amp;IF(AND(ISERROR(MATCH("},",B2602:B$5003,0)), ISERROR(MATCH("    ];",$A$5:A2601,0))),"];","")</f>
        <v xml:space="preserve">  /* landscape */</v>
      </c>
      <c r="B2602" t="str">
        <f t="shared" si="77"/>
        <v/>
      </c>
      <c r="C2602" s="18" t="str">
        <f>IF(AND(MOD(ROW(A2597)-1,3)=0, INDEX(artwork.xlsx!J:J,QUOTIENT(ROW(A2597)-1,3)+2)&lt;&gt;""),
     artwork.xlsx!$H$1&amp;": """ &amp;SUBSTITUTE(INDEX(artwork.xlsx!H:H,QUOTIENT(ROW(A2597)-1,3)+2)," ","") &amp;""",  " &amp;
     artwork.xlsx!$J$1&amp; ": """ &amp; INDEX(artwork.xlsx!J:J,QUOTIENT(ROW(A2597)-1,3)+2) &amp;""",  " &amp;
     artwork.xlsx!$L$1&amp; ": """ &amp; SUBSTITUTE(IF(LEFT(INDEX(artwork.xlsx!L:L,QUOTIENT(ROW(A2597)-1,3)+2),4)="http","",artwork.xlsx!$M$1) &amp; INDEX(artwork.xlsx!L:L,QUOTIENT(ROW(A2597)-1,3)+2),artwork.xlsx!$N$1,"") &amp; """,",
 IF(AND(MOD(ROW(A2597)-1,3)=1,INDEX(artwork.xlsx!J:J,QUOTIENT(ROW(A2597)-1,3)+2)&lt;&gt;""),
SUBSTITUTE(    artwork.xlsx!$K$1&amp;": '\\n" &amp;
SUBSTITUTE(SUBSTITUTE(SUBSTITUTE(SUBSTITUTE(SUBSTITUTE(INDEX(artwork.xlsx!K:K,QUOTIENT(ROW(A2597)-1,3)+2),"'","\'"),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IF(MOD(ROW(A2597)-1,3)=2,"","")))</f>
        <v>text_html: '\
'</v>
      </c>
    </row>
    <row r="2603" spans="1:3" x14ac:dyDescent="0.25">
      <c r="A2603" t="str">
        <f>IF(AND(MOD(ROW(A2598)-1,3)=0,INDEX(artwork.xlsx!G:G,QUOTIENT(ROW(A2598)-1,3)+2)&lt;&gt;""),"/* "&amp;INDEX(artwork.xlsx!G:G,QUOTIENT(ROW(A2598)-1,3)+2)&amp;" */","  ")&amp;
IF(AND(INDEX(artwork.xlsx!F:F,QUOTIENT(ROW(A2598)-1,3)+2)&lt;&gt;""),"/* "&amp;INDEX(artwork.xlsx!F:F,QUOTIENT(ROW(A2598)-1,3)+2)&amp;" */","  ")&amp;IF(AND(ISERROR(MATCH("},",B2603:B$5003,0)), ISERROR(MATCH("    ];",$A$5:A2599,0))),"];","")</f>
        <v xml:space="preserve">  /* landscape */</v>
      </c>
      <c r="B2603" t="str">
        <f t="shared" si="77"/>
        <v>},</v>
      </c>
      <c r="C2603" s="18" t="str">
        <f>IF(AND(MOD(ROW(A2598)-1,3)=0, INDEX(artwork.xlsx!J:J,QUOTIENT(ROW(A2598)-1,3)+2)&lt;&gt;""),
     artwork.xlsx!$H$1&amp;": """ &amp;SUBSTITUTE(INDEX(artwork.xlsx!H:H,QUOTIENT(ROW(A2598)-1,3)+2)," ","") &amp;""",  " &amp;
     artwork.xlsx!$J$1&amp; ": """ &amp; INDEX(artwork.xlsx!J:J,QUOTIENT(ROW(A2598)-1,3)+2) &amp;""",  " &amp;
     artwork.xlsx!$L$1&amp; ": """ &amp; SUBSTITUTE(IF(LEFT(INDEX(artwork.xlsx!L:L,QUOTIENT(ROW(A2598)-1,3)+2),4)="http","",artwork.xlsx!$M$1) &amp; INDEX(artwork.xlsx!L:L,QUOTIENT(ROW(A2598)-1,3)+2),artwork.xlsx!$N$1,"") &amp; """,",
 IF(AND(MOD(ROW(A2598)-1,3)=1,INDEX(artwork.xlsx!J:J,QUOTIENT(ROW(A2598)-1,3)+2)&lt;&gt;""),
SUBSTITUTE(    artwork.xlsx!$K$1&amp;": '\\n" &amp;
SUBSTITUTE(SUBSTITUTE(SUBSTITUTE(SUBSTITUTE(SUBSTITUTE(INDEX(artwork.xlsx!K:K,QUOTIENT(ROW(A2598)-1,3)+2),"'","\'"),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IF(MOD(ROW(A2598)-1,3)=2,"","")))</f>
        <v/>
      </c>
    </row>
    <row r="2604" spans="1:3" x14ac:dyDescent="0.25">
      <c r="A2604" t="str">
        <f>IF(AND(MOD(ROW(A2599)-1,3)=0,INDEX(artwork.xlsx!G:G,QUOTIENT(ROW(A2599)-1,3)+2)&lt;&gt;""),"/* "&amp;INDEX(artwork.xlsx!G:G,QUOTIENT(ROW(A2599)-1,3)+2)&amp;" */","  ")&amp;
IF(AND(INDEX(artwork.xlsx!F:F,QUOTIENT(ROW(A2599)-1,3)+2)&lt;&gt;""),"/* "&amp;INDEX(artwork.xlsx!F:F,QUOTIENT(ROW(A2599)-1,3)+2)&amp;" */","  ")&amp;IF(AND(ISERROR(MATCH("},",B2604:B$5003,0)), ISERROR(MATCH("    ];",$A$5:A2600,0))),"];","")</f>
        <v xml:space="preserve">  /* landscape */</v>
      </c>
      <c r="B2604" t="str">
        <f t="shared" si="77"/>
        <v>{</v>
      </c>
      <c r="C2604" s="18" t="str">
        <f>IF(AND(MOD(ROW(A2599)-1,3)=0, INDEX(artwork.xlsx!J:J,QUOTIENT(ROW(A2599)-1,3)+2)&lt;&gt;""),
     artwork.xlsx!$H$1&amp;": """ &amp;SUBSTITUTE(INDEX(artwork.xlsx!H:H,QUOTIENT(ROW(A2599)-1,3)+2)," ","") &amp;""",  " &amp;
     artwork.xlsx!$J$1&amp; ": """ &amp; INDEX(artwork.xlsx!J:J,QUOTIENT(ROW(A2599)-1,3)+2) &amp;""",  " &amp;
     artwork.xlsx!$L$1&amp; ": """ &amp; SUBSTITUTE(IF(LEFT(INDEX(artwork.xlsx!L:L,QUOTIENT(ROW(A2599)-1,3)+2),4)="http","",artwork.xlsx!$M$1) &amp; INDEX(artwork.xlsx!L:L,QUOTIENT(ROW(A2599)-1,3)+2),artwork.xlsx!$N$1,"") &amp; """,",
 IF(AND(MOD(ROW(A2599)-1,3)=1,INDEX(artwork.xlsx!J:J,QUOTIENT(ROW(A2599)-1,3)+2)&lt;&gt;""),
SUBSTITUTE(    artwork.xlsx!$K$1&amp;": '\\n" &amp;
SUBSTITUTE(SUBSTITUTE(SUBSTITUTE(SUBSTITUTE(SUBSTITUTE(INDEX(artwork.xlsx!K:K,QUOTIENT(ROW(A2599)-1,3)+2),"'","\'"),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IF(MOD(ROW(A2599)-1,3)=2,"","")))</f>
        <v>id: "goodharvest",  frenchName: "Bonne récolte",  artwork: "http://wiki.dominionstrategy.com/images/7/70/Good_HarvestArt.jpg",</v>
      </c>
    </row>
    <row r="2605" spans="1:3" ht="30" x14ac:dyDescent="0.25">
      <c r="A2605" t="str">
        <f>IF(AND(MOD(ROW(A2600)-1,3)=0,INDEX(artwork.xlsx!G:G,QUOTIENT(ROW(A2600)-1,3)+2)&lt;&gt;""),"/* "&amp;INDEX(artwork.xlsx!G:G,QUOTIENT(ROW(A2600)-1,3)+2)&amp;" */","  ")&amp;
IF(AND(INDEX(artwork.xlsx!F:F,QUOTIENT(ROW(A2600)-1,3)+2)&lt;&gt;""),"/* "&amp;INDEX(artwork.xlsx!F:F,QUOTIENT(ROW(A2600)-1,3)+2)&amp;" */","  ")&amp;IF(AND(ISERROR(MATCH("},",B2605:B$5003,0)), ISERROR(MATCH("    ];",$A$5:A2604,0))),"];","")</f>
        <v xml:space="preserve">  /* landscape */</v>
      </c>
      <c r="B2605" t="str">
        <f t="shared" si="77"/>
        <v/>
      </c>
      <c r="C2605" s="18" t="str">
        <f>IF(AND(MOD(ROW(A2600)-1,3)=0, INDEX(artwork.xlsx!J:J,QUOTIENT(ROW(A2600)-1,3)+2)&lt;&gt;""),
     artwork.xlsx!$H$1&amp;": """ &amp;SUBSTITUTE(INDEX(artwork.xlsx!H:H,QUOTIENT(ROW(A2600)-1,3)+2)," ","") &amp;""",  " &amp;
     artwork.xlsx!$J$1&amp; ": """ &amp; INDEX(artwork.xlsx!J:J,QUOTIENT(ROW(A2600)-1,3)+2) &amp;""",  " &amp;
     artwork.xlsx!$L$1&amp; ": """ &amp; SUBSTITUTE(IF(LEFT(INDEX(artwork.xlsx!L:L,QUOTIENT(ROW(A2600)-1,3)+2),4)="http","",artwork.xlsx!$M$1) &amp; INDEX(artwork.xlsx!L:L,QUOTIENT(ROW(A2600)-1,3)+2),artwork.xlsx!$N$1,"") &amp; """,",
 IF(AND(MOD(ROW(A2600)-1,3)=1,INDEX(artwork.xlsx!J:J,QUOTIENT(ROW(A2600)-1,3)+2)&lt;&gt;""),
SUBSTITUTE(    artwork.xlsx!$K$1&amp;": '\\n" &amp;
SUBSTITUTE(SUBSTITUTE(SUBSTITUTE(SUBSTITUTE(SUBSTITUTE(INDEX(artwork.xlsx!K:K,QUOTIENT(ROW(A2600)-1,3)+2),"'","\'"),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IF(MOD(ROW(A2600)-1,3)=2,"","")))</f>
        <v>text_html: '\
'</v>
      </c>
    </row>
    <row r="2606" spans="1:3" x14ac:dyDescent="0.25">
      <c r="A2606" t="str">
        <f>IF(AND(MOD(ROW(A2601)-1,3)=0,INDEX(artwork.xlsx!G:G,QUOTIENT(ROW(A2601)-1,3)+2)&lt;&gt;""),"/* "&amp;INDEX(artwork.xlsx!G:G,QUOTIENT(ROW(A2601)-1,3)+2)&amp;" */","  ")&amp;
IF(AND(INDEX(artwork.xlsx!F:F,QUOTIENT(ROW(A2601)-1,3)+2)&lt;&gt;""),"/* "&amp;INDEX(artwork.xlsx!F:F,QUOTIENT(ROW(A2601)-1,3)+2)&amp;" */","  ")&amp;IF(AND(ISERROR(MATCH("},",B2606:B$5003,0)), ISERROR(MATCH("    ];",$A$5:A2602,0))),"];","")</f>
        <v xml:space="preserve">  /* landscape */</v>
      </c>
      <c r="B2606" t="str">
        <f t="shared" si="77"/>
        <v>},</v>
      </c>
      <c r="C2606" s="18" t="str">
        <f>IF(AND(MOD(ROW(A2601)-1,3)=0, INDEX(artwork.xlsx!J:J,QUOTIENT(ROW(A2601)-1,3)+2)&lt;&gt;""),
     artwork.xlsx!$H$1&amp;": """ &amp;SUBSTITUTE(INDEX(artwork.xlsx!H:H,QUOTIENT(ROW(A2601)-1,3)+2)," ","") &amp;""",  " &amp;
     artwork.xlsx!$J$1&amp; ": """ &amp; INDEX(artwork.xlsx!J:J,QUOTIENT(ROW(A2601)-1,3)+2) &amp;""",  " &amp;
     artwork.xlsx!$L$1&amp; ": """ &amp; SUBSTITUTE(IF(LEFT(INDEX(artwork.xlsx!L:L,QUOTIENT(ROW(A2601)-1,3)+2),4)="http","",artwork.xlsx!$M$1) &amp; INDEX(artwork.xlsx!L:L,QUOTIENT(ROW(A2601)-1,3)+2),artwork.xlsx!$N$1,"") &amp; """,",
 IF(AND(MOD(ROW(A2601)-1,3)=1,INDEX(artwork.xlsx!J:J,QUOTIENT(ROW(A2601)-1,3)+2)&lt;&gt;""),
SUBSTITUTE(    artwork.xlsx!$K$1&amp;": '\\n" &amp;
SUBSTITUTE(SUBSTITUTE(SUBSTITUTE(SUBSTITUTE(SUBSTITUTE(INDEX(artwork.xlsx!K:K,QUOTIENT(ROW(A2601)-1,3)+2),"'","\'"),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IF(MOD(ROW(A2601)-1,3)=2,"","")))</f>
        <v/>
      </c>
    </row>
    <row r="2607" spans="1:3" x14ac:dyDescent="0.25">
      <c r="A2607" t="str">
        <f>IF(AND(MOD(ROW(A2602)-1,3)=0,INDEX(artwork.xlsx!G:G,QUOTIENT(ROW(A2602)-1,3)+2)&lt;&gt;""),"/* "&amp;INDEX(artwork.xlsx!G:G,QUOTIENT(ROW(A2602)-1,3)+2)&amp;" */","  ")&amp;
IF(AND(INDEX(artwork.xlsx!F:F,QUOTIENT(ROW(A2602)-1,3)+2)&lt;&gt;""),"/* "&amp;INDEX(artwork.xlsx!F:F,QUOTIENT(ROW(A2602)-1,3)+2)&amp;" */","  ")&amp;IF(AND(ISERROR(MATCH("},",B2607:B$5003,0)), ISERROR(MATCH("    ];",$A$5:A2603,0))),"];","")</f>
        <v xml:space="preserve">  /* landscape */</v>
      </c>
      <c r="B2607" t="str">
        <f t="shared" si="77"/>
        <v>{</v>
      </c>
      <c r="C2607" s="18" t="str">
        <f>IF(AND(MOD(ROW(A2602)-1,3)=0, INDEX(artwork.xlsx!J:J,QUOTIENT(ROW(A2602)-1,3)+2)&lt;&gt;""),
     artwork.xlsx!$H$1&amp;": """ &amp;SUBSTITUTE(INDEX(artwork.xlsx!H:H,QUOTIENT(ROW(A2602)-1,3)+2)," ","") &amp;""",  " &amp;
     artwork.xlsx!$J$1&amp; ": """ &amp; INDEX(artwork.xlsx!J:J,QUOTIENT(ROW(A2602)-1,3)+2) &amp;""",  " &amp;
     artwork.xlsx!$L$1&amp; ": """ &amp; SUBSTITUTE(IF(LEFT(INDEX(artwork.xlsx!L:L,QUOTIENT(ROW(A2602)-1,3)+2),4)="http","",artwork.xlsx!$M$1) &amp; INDEX(artwork.xlsx!L:L,QUOTIENT(ROW(A2602)-1,3)+2),artwork.xlsx!$N$1,"") &amp; """,",
 IF(AND(MOD(ROW(A2602)-1,3)=1,INDEX(artwork.xlsx!J:J,QUOTIENT(ROW(A2602)-1,3)+2)&lt;&gt;""),
SUBSTITUTE(    artwork.xlsx!$K$1&amp;": '\\n" &amp;
SUBSTITUTE(SUBSTITUTE(SUBSTITUTE(SUBSTITUTE(SUBSTITUTE(INDEX(artwork.xlsx!K:K,QUOTIENT(ROW(A2602)-1,3)+2),"'","\'"),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IF(MOD(ROW(A2602)-1,3)=2,"","")))</f>
        <v>id: "greatleader",  frenchName: "Grand dirigeant",  artwork: "http://wiki.dominionstrategy.com/images/6/6a/Great_LeaderArt.jpg",</v>
      </c>
    </row>
    <row r="2608" spans="1:3" ht="30" x14ac:dyDescent="0.25">
      <c r="A2608" t="str">
        <f>IF(AND(MOD(ROW(A2603)-1,3)=0,INDEX(artwork.xlsx!G:G,QUOTIENT(ROW(A2603)-1,3)+2)&lt;&gt;""),"/* "&amp;INDEX(artwork.xlsx!G:G,QUOTIENT(ROW(A2603)-1,3)+2)&amp;" */","  ")&amp;
IF(AND(INDEX(artwork.xlsx!F:F,QUOTIENT(ROW(A2603)-1,3)+2)&lt;&gt;""),"/* "&amp;INDEX(artwork.xlsx!F:F,QUOTIENT(ROW(A2603)-1,3)+2)&amp;" */","  ")&amp;IF(AND(ISERROR(MATCH("},",B2608:B$5003,0)), ISERROR(MATCH("    ];",$A$5:A2607,0))),"];","")</f>
        <v xml:space="preserve">  /* landscape */</v>
      </c>
      <c r="B2608" t="str">
        <f t="shared" si="77"/>
        <v/>
      </c>
      <c r="C2608" s="18" t="str">
        <f>IF(AND(MOD(ROW(A2603)-1,3)=0, INDEX(artwork.xlsx!J:J,QUOTIENT(ROW(A2603)-1,3)+2)&lt;&gt;""),
     artwork.xlsx!$H$1&amp;": """ &amp;SUBSTITUTE(INDEX(artwork.xlsx!H:H,QUOTIENT(ROW(A2603)-1,3)+2)," ","") &amp;""",  " &amp;
     artwork.xlsx!$J$1&amp; ": """ &amp; INDEX(artwork.xlsx!J:J,QUOTIENT(ROW(A2603)-1,3)+2) &amp;""",  " &amp;
     artwork.xlsx!$L$1&amp; ": """ &amp; SUBSTITUTE(IF(LEFT(INDEX(artwork.xlsx!L:L,QUOTIENT(ROW(A2603)-1,3)+2),4)="http","",artwork.xlsx!$M$1) &amp; INDEX(artwork.xlsx!L:L,QUOTIENT(ROW(A2603)-1,3)+2),artwork.xlsx!$N$1,"") &amp; """,",
 IF(AND(MOD(ROW(A2603)-1,3)=1,INDEX(artwork.xlsx!J:J,QUOTIENT(ROW(A2603)-1,3)+2)&lt;&gt;""),
SUBSTITUTE(    artwork.xlsx!$K$1&amp;": '\\n" &amp;
SUBSTITUTE(SUBSTITUTE(SUBSTITUTE(SUBSTITUTE(SUBSTITUTE(INDEX(artwork.xlsx!K:K,QUOTIENT(ROW(A2603)-1,3)+2),"'","\'"),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IF(MOD(ROW(A2603)-1,3)=2,"","")))</f>
        <v>text_html: '\
'</v>
      </c>
    </row>
    <row r="2609" spans="1:3" x14ac:dyDescent="0.25">
      <c r="A2609" t="str">
        <f>IF(AND(MOD(ROW(A2604)-1,3)=0,INDEX(artwork.xlsx!G:G,QUOTIENT(ROW(A2604)-1,3)+2)&lt;&gt;""),"/* "&amp;INDEX(artwork.xlsx!G:G,QUOTIENT(ROW(A2604)-1,3)+2)&amp;" */","  ")&amp;
IF(AND(INDEX(artwork.xlsx!F:F,QUOTIENT(ROW(A2604)-1,3)+2)&lt;&gt;""),"/* "&amp;INDEX(artwork.xlsx!F:F,QUOTIENT(ROW(A2604)-1,3)+2)&amp;" */","  ")&amp;IF(AND(ISERROR(MATCH("},",B2609:B$5003,0)), ISERROR(MATCH("    ];",$A$5:A2605,0))),"];","")</f>
        <v xml:space="preserve">  /* landscape */</v>
      </c>
      <c r="B2609" t="str">
        <f t="shared" si="77"/>
        <v>},</v>
      </c>
      <c r="C2609" s="18" t="str">
        <f>IF(AND(MOD(ROW(A2604)-1,3)=0, INDEX(artwork.xlsx!J:J,QUOTIENT(ROW(A2604)-1,3)+2)&lt;&gt;""),
     artwork.xlsx!$H$1&amp;": """ &amp;SUBSTITUTE(INDEX(artwork.xlsx!H:H,QUOTIENT(ROW(A2604)-1,3)+2)," ","") &amp;""",  " &amp;
     artwork.xlsx!$J$1&amp; ": """ &amp; INDEX(artwork.xlsx!J:J,QUOTIENT(ROW(A2604)-1,3)+2) &amp;""",  " &amp;
     artwork.xlsx!$L$1&amp; ": """ &amp; SUBSTITUTE(IF(LEFT(INDEX(artwork.xlsx!L:L,QUOTIENT(ROW(A2604)-1,3)+2),4)="http","",artwork.xlsx!$M$1) &amp; INDEX(artwork.xlsx!L:L,QUOTIENT(ROW(A2604)-1,3)+2),artwork.xlsx!$N$1,"") &amp; """,",
 IF(AND(MOD(ROW(A2604)-1,3)=1,INDEX(artwork.xlsx!J:J,QUOTIENT(ROW(A2604)-1,3)+2)&lt;&gt;""),
SUBSTITUTE(    artwork.xlsx!$K$1&amp;": '\\n" &amp;
SUBSTITUTE(SUBSTITUTE(SUBSTITUTE(SUBSTITUTE(SUBSTITUTE(INDEX(artwork.xlsx!K:K,QUOTIENT(ROW(A2604)-1,3)+2),"'","\'"),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IF(MOD(ROW(A2604)-1,3)=2,"","")))</f>
        <v/>
      </c>
    </row>
    <row r="2610" spans="1:3" x14ac:dyDescent="0.25">
      <c r="A2610" t="str">
        <f>IF(AND(MOD(ROW(A2605)-1,3)=0,INDEX(artwork.xlsx!G:G,QUOTIENT(ROW(A2605)-1,3)+2)&lt;&gt;""),"/* "&amp;INDEX(artwork.xlsx!G:G,QUOTIENT(ROW(A2605)-1,3)+2)&amp;" */","  ")&amp;
IF(AND(INDEX(artwork.xlsx!F:F,QUOTIENT(ROW(A2605)-1,3)+2)&lt;&gt;""),"/* "&amp;INDEX(artwork.xlsx!F:F,QUOTIENT(ROW(A2605)-1,3)+2)&amp;" */","  ")&amp;IF(AND(ISERROR(MATCH("},",B2610:B$5003,0)), ISERROR(MATCH("    ];",$A$5:A2606,0))),"];","")</f>
        <v xml:space="preserve">  /* landscape */</v>
      </c>
      <c r="B2610" t="str">
        <f t="shared" si="77"/>
        <v>{</v>
      </c>
      <c r="C2610" s="18" t="str">
        <f>IF(AND(MOD(ROW(A2605)-1,3)=0, INDEX(artwork.xlsx!J:J,QUOTIENT(ROW(A2605)-1,3)+2)&lt;&gt;""),
     artwork.xlsx!$H$1&amp;": """ &amp;SUBSTITUTE(INDEX(artwork.xlsx!H:H,QUOTIENT(ROW(A2605)-1,3)+2)," ","") &amp;""",  " &amp;
     artwork.xlsx!$J$1&amp; ": """ &amp; INDEX(artwork.xlsx!J:J,QUOTIENT(ROW(A2605)-1,3)+2) &amp;""",  " &amp;
     artwork.xlsx!$L$1&amp; ": """ &amp; SUBSTITUTE(IF(LEFT(INDEX(artwork.xlsx!L:L,QUOTIENT(ROW(A2605)-1,3)+2),4)="http","",artwork.xlsx!$M$1) &amp; INDEX(artwork.xlsx!L:L,QUOTIENT(ROW(A2605)-1,3)+2),artwork.xlsx!$N$1,"") &amp; """,",
 IF(AND(MOD(ROW(A2605)-1,3)=1,INDEX(artwork.xlsx!J:J,QUOTIENT(ROW(A2605)-1,3)+2)&lt;&gt;""),
SUBSTITUTE(    artwork.xlsx!$K$1&amp;": '\\n" &amp;
SUBSTITUTE(SUBSTITUTE(SUBSTITUTE(SUBSTITUTE(SUBSTITUTE(INDEX(artwork.xlsx!K:K,QUOTIENT(ROW(A2605)-1,3)+2),"'","\'"),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IF(MOD(ROW(A2605)-1,3)=2,"","")))</f>
        <v>id: "growth",  frenchName: "Croissance",  artwork: "http://wiki.dominionstrategy.com/images/2/25/GrowthArt.jpg",</v>
      </c>
    </row>
    <row r="2611" spans="1:3" ht="30" x14ac:dyDescent="0.25">
      <c r="A2611" t="str">
        <f>IF(AND(MOD(ROW(A2606)-1,3)=0,INDEX(artwork.xlsx!G:G,QUOTIENT(ROW(A2606)-1,3)+2)&lt;&gt;""),"/* "&amp;INDEX(artwork.xlsx!G:G,QUOTIENT(ROW(A2606)-1,3)+2)&amp;" */","  ")&amp;
IF(AND(INDEX(artwork.xlsx!F:F,QUOTIENT(ROW(A2606)-1,3)+2)&lt;&gt;""),"/* "&amp;INDEX(artwork.xlsx!F:F,QUOTIENT(ROW(A2606)-1,3)+2)&amp;" */","  ")&amp;IF(AND(ISERROR(MATCH("},",B2611:B$5003,0)), ISERROR(MATCH("    ];",$A$5:A2610,0))),"];","")</f>
        <v xml:space="preserve">  /* landscape */</v>
      </c>
      <c r="B2611" t="str">
        <f t="shared" si="77"/>
        <v/>
      </c>
      <c r="C2611" s="18" t="str">
        <f>IF(AND(MOD(ROW(A2606)-1,3)=0, INDEX(artwork.xlsx!J:J,QUOTIENT(ROW(A2606)-1,3)+2)&lt;&gt;""),
     artwork.xlsx!$H$1&amp;": """ &amp;SUBSTITUTE(INDEX(artwork.xlsx!H:H,QUOTIENT(ROW(A2606)-1,3)+2)," ","") &amp;""",  " &amp;
     artwork.xlsx!$J$1&amp; ": """ &amp; INDEX(artwork.xlsx!J:J,QUOTIENT(ROW(A2606)-1,3)+2) &amp;""",  " &amp;
     artwork.xlsx!$L$1&amp; ": """ &amp; SUBSTITUTE(IF(LEFT(INDEX(artwork.xlsx!L:L,QUOTIENT(ROW(A2606)-1,3)+2),4)="http","",artwork.xlsx!$M$1) &amp; INDEX(artwork.xlsx!L:L,QUOTIENT(ROW(A2606)-1,3)+2),artwork.xlsx!$N$1,"") &amp; """,",
 IF(AND(MOD(ROW(A2606)-1,3)=1,INDEX(artwork.xlsx!J:J,QUOTIENT(ROW(A2606)-1,3)+2)&lt;&gt;""),
SUBSTITUTE(    artwork.xlsx!$K$1&amp;": '\\n" &amp;
SUBSTITUTE(SUBSTITUTE(SUBSTITUTE(SUBSTITUTE(SUBSTITUTE(INDEX(artwork.xlsx!K:K,QUOTIENT(ROW(A2606)-1,3)+2),"'","\'"),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IF(MOD(ROW(A2606)-1,3)=2,"","")))</f>
        <v>text_html: '\
'</v>
      </c>
    </row>
    <row r="2612" spans="1:3" x14ac:dyDescent="0.25">
      <c r="A2612" t="str">
        <f>IF(AND(MOD(ROW(A2607)-1,3)=0,INDEX(artwork.xlsx!G:G,QUOTIENT(ROW(A2607)-1,3)+2)&lt;&gt;""),"/* "&amp;INDEX(artwork.xlsx!G:G,QUOTIENT(ROW(A2607)-1,3)+2)&amp;" */","  ")&amp;
IF(AND(INDEX(artwork.xlsx!F:F,QUOTIENT(ROW(A2607)-1,3)+2)&lt;&gt;""),"/* "&amp;INDEX(artwork.xlsx!F:F,QUOTIENT(ROW(A2607)-1,3)+2)&amp;" */","  ")&amp;IF(AND(ISERROR(MATCH("},",B2612:B$5003,0)), ISERROR(MATCH("    ];",$A$5:A2608,0))),"];","")</f>
        <v xml:space="preserve">  /* landscape */</v>
      </c>
      <c r="B2612" t="str">
        <f t="shared" si="77"/>
        <v>},</v>
      </c>
      <c r="C2612" s="18" t="str">
        <f>IF(AND(MOD(ROW(A2607)-1,3)=0, INDEX(artwork.xlsx!J:J,QUOTIENT(ROW(A2607)-1,3)+2)&lt;&gt;""),
     artwork.xlsx!$H$1&amp;": """ &amp;SUBSTITUTE(INDEX(artwork.xlsx!H:H,QUOTIENT(ROW(A2607)-1,3)+2)," ","") &amp;""",  " &amp;
     artwork.xlsx!$J$1&amp; ": """ &amp; INDEX(artwork.xlsx!J:J,QUOTIENT(ROW(A2607)-1,3)+2) &amp;""",  " &amp;
     artwork.xlsx!$L$1&amp; ": """ &amp; SUBSTITUTE(IF(LEFT(INDEX(artwork.xlsx!L:L,QUOTIENT(ROW(A2607)-1,3)+2),4)="http","",artwork.xlsx!$M$1) &amp; INDEX(artwork.xlsx!L:L,QUOTIENT(ROW(A2607)-1,3)+2),artwork.xlsx!$N$1,"") &amp; """,",
 IF(AND(MOD(ROW(A2607)-1,3)=1,INDEX(artwork.xlsx!J:J,QUOTIENT(ROW(A2607)-1,3)+2)&lt;&gt;""),
SUBSTITUTE(    artwork.xlsx!$K$1&amp;": '\\n" &amp;
SUBSTITUTE(SUBSTITUTE(SUBSTITUTE(SUBSTITUTE(SUBSTITUTE(INDEX(artwork.xlsx!K:K,QUOTIENT(ROW(A2607)-1,3)+2),"'","\'"),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IF(MOD(ROW(A2607)-1,3)=2,"","")))</f>
        <v/>
      </c>
    </row>
    <row r="2613" spans="1:3" x14ac:dyDescent="0.25">
      <c r="A2613" t="str">
        <f>IF(AND(MOD(ROW(A2608)-1,3)=0,INDEX(artwork.xlsx!G:G,QUOTIENT(ROW(A2608)-1,3)+2)&lt;&gt;""),"/* "&amp;INDEX(artwork.xlsx!G:G,QUOTIENT(ROW(A2608)-1,3)+2)&amp;" */","  ")&amp;
IF(AND(INDEX(artwork.xlsx!F:F,QUOTIENT(ROW(A2608)-1,3)+2)&lt;&gt;""),"/* "&amp;INDEX(artwork.xlsx!F:F,QUOTIENT(ROW(A2608)-1,3)+2)&amp;" */","  ")&amp;IF(AND(ISERROR(MATCH("},",B2613:B$5003,0)), ISERROR(MATCH("    ];",$A$5:A2609,0))),"];","")</f>
        <v xml:space="preserve">  /* landscape */</v>
      </c>
      <c r="B2613" t="str">
        <f t="shared" si="77"/>
        <v>{</v>
      </c>
      <c r="C2613" s="18" t="str">
        <f>IF(AND(MOD(ROW(A2608)-1,3)=0, INDEX(artwork.xlsx!J:J,QUOTIENT(ROW(A2608)-1,3)+2)&lt;&gt;""),
     artwork.xlsx!$H$1&amp;": """ &amp;SUBSTITUTE(INDEX(artwork.xlsx!H:H,QUOTIENT(ROW(A2608)-1,3)+2)," ","") &amp;""",  " &amp;
     artwork.xlsx!$J$1&amp; ": """ &amp; INDEX(artwork.xlsx!J:J,QUOTIENT(ROW(A2608)-1,3)+2) &amp;""",  " &amp;
     artwork.xlsx!$L$1&amp; ": """ &amp; SUBSTITUTE(IF(LEFT(INDEX(artwork.xlsx!L:L,QUOTIENT(ROW(A2608)-1,3)+2),4)="http","",artwork.xlsx!$M$1) &amp; INDEX(artwork.xlsx!L:L,QUOTIENT(ROW(A2608)-1,3)+2),artwork.xlsx!$N$1,"") &amp; """,",
 IF(AND(MOD(ROW(A2608)-1,3)=1,INDEX(artwork.xlsx!J:J,QUOTIENT(ROW(A2608)-1,3)+2)&lt;&gt;""),
SUBSTITUTE(    artwork.xlsx!$K$1&amp;": '\\n" &amp;
SUBSTITUTE(SUBSTITUTE(SUBSTITUTE(SUBSTITUTE(SUBSTITUTE(INDEX(artwork.xlsx!K:K,QUOTIENT(ROW(A2608)-1,3)+2),"'","\'"),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IF(MOD(ROW(A2608)-1,3)=2,"","")))</f>
        <v>id: "harshwinter",  frenchName: "Hiver rude",  artwork: "http://wiki.dominionstrategy.com/images/2/22/Harsh_WinterArt.jpg",</v>
      </c>
    </row>
    <row r="2614" spans="1:3" ht="30" x14ac:dyDescent="0.25">
      <c r="A2614" t="str">
        <f>IF(AND(MOD(ROW(A2609)-1,3)=0,INDEX(artwork.xlsx!G:G,QUOTIENT(ROW(A2609)-1,3)+2)&lt;&gt;""),"/* "&amp;INDEX(artwork.xlsx!G:G,QUOTIENT(ROW(A2609)-1,3)+2)&amp;" */","  ")&amp;
IF(AND(INDEX(artwork.xlsx!F:F,QUOTIENT(ROW(A2609)-1,3)+2)&lt;&gt;""),"/* "&amp;INDEX(artwork.xlsx!F:F,QUOTIENT(ROW(A2609)-1,3)+2)&amp;" */","  ")&amp;IF(AND(ISERROR(MATCH("},",B2614:B$5003,0)), ISERROR(MATCH("    ];",$A$5:A2613,0))),"];","")</f>
        <v xml:space="preserve">  /* landscape */</v>
      </c>
      <c r="B2614" t="str">
        <f t="shared" si="77"/>
        <v/>
      </c>
      <c r="C2614" s="18" t="str">
        <f>IF(AND(MOD(ROW(A2609)-1,3)=0, INDEX(artwork.xlsx!J:J,QUOTIENT(ROW(A2609)-1,3)+2)&lt;&gt;""),
     artwork.xlsx!$H$1&amp;": """ &amp;SUBSTITUTE(INDEX(artwork.xlsx!H:H,QUOTIENT(ROW(A2609)-1,3)+2)," ","") &amp;""",  " &amp;
     artwork.xlsx!$J$1&amp; ": """ &amp; INDEX(artwork.xlsx!J:J,QUOTIENT(ROW(A2609)-1,3)+2) &amp;""",  " &amp;
     artwork.xlsx!$L$1&amp; ": """ &amp; SUBSTITUTE(IF(LEFT(INDEX(artwork.xlsx!L:L,QUOTIENT(ROW(A2609)-1,3)+2),4)="http","",artwork.xlsx!$M$1) &amp; INDEX(artwork.xlsx!L:L,QUOTIENT(ROW(A2609)-1,3)+2),artwork.xlsx!$N$1,"") &amp; """,",
 IF(AND(MOD(ROW(A2609)-1,3)=1,INDEX(artwork.xlsx!J:J,QUOTIENT(ROW(A2609)-1,3)+2)&lt;&gt;""),
SUBSTITUTE(    artwork.xlsx!$K$1&amp;": '\\n" &amp;
SUBSTITUTE(SUBSTITUTE(SUBSTITUTE(SUBSTITUTE(SUBSTITUTE(INDEX(artwork.xlsx!K:K,QUOTIENT(ROW(A2609)-1,3)+2),"'","\'"),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IF(MOD(ROW(A2609)-1,3)=2,"","")))</f>
        <v>text_html: '\
'</v>
      </c>
    </row>
    <row r="2615" spans="1:3" x14ac:dyDescent="0.25">
      <c r="A2615" t="str">
        <f>IF(AND(MOD(ROW(A2610)-1,3)=0,INDEX(artwork.xlsx!G:G,QUOTIENT(ROW(A2610)-1,3)+2)&lt;&gt;""),"/* "&amp;INDEX(artwork.xlsx!G:G,QUOTIENT(ROW(A2610)-1,3)+2)&amp;" */","  ")&amp;
IF(AND(INDEX(artwork.xlsx!F:F,QUOTIENT(ROW(A2610)-1,3)+2)&lt;&gt;""),"/* "&amp;INDEX(artwork.xlsx!F:F,QUOTIENT(ROW(A2610)-1,3)+2)&amp;" */","  ")&amp;IF(AND(ISERROR(MATCH("},",B2615:B$5003,0)), ISERROR(MATCH("    ];",$A$5:A2611,0))),"];","")</f>
        <v xml:space="preserve">  /* landscape */</v>
      </c>
      <c r="B2615" t="str">
        <f t="shared" si="77"/>
        <v>},</v>
      </c>
      <c r="C2615" s="18" t="str">
        <f>IF(AND(MOD(ROW(A2610)-1,3)=0, INDEX(artwork.xlsx!J:J,QUOTIENT(ROW(A2610)-1,3)+2)&lt;&gt;""),
     artwork.xlsx!$H$1&amp;": """ &amp;SUBSTITUTE(INDEX(artwork.xlsx!H:H,QUOTIENT(ROW(A2610)-1,3)+2)," ","") &amp;""",  " &amp;
     artwork.xlsx!$J$1&amp; ": """ &amp; INDEX(artwork.xlsx!J:J,QUOTIENT(ROW(A2610)-1,3)+2) &amp;""",  " &amp;
     artwork.xlsx!$L$1&amp; ": """ &amp; SUBSTITUTE(IF(LEFT(INDEX(artwork.xlsx!L:L,QUOTIENT(ROW(A2610)-1,3)+2),4)="http","",artwork.xlsx!$M$1) &amp; INDEX(artwork.xlsx!L:L,QUOTIENT(ROW(A2610)-1,3)+2),artwork.xlsx!$N$1,"") &amp; """,",
 IF(AND(MOD(ROW(A2610)-1,3)=1,INDEX(artwork.xlsx!J:J,QUOTIENT(ROW(A2610)-1,3)+2)&lt;&gt;""),
SUBSTITUTE(    artwork.xlsx!$K$1&amp;": '\\n" &amp;
SUBSTITUTE(SUBSTITUTE(SUBSTITUTE(SUBSTITUTE(SUBSTITUTE(INDEX(artwork.xlsx!K:K,QUOTIENT(ROW(A2610)-1,3)+2),"'","\'"),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IF(MOD(ROW(A2610)-1,3)=2,"","")))</f>
        <v/>
      </c>
    </row>
    <row r="2616" spans="1:3" x14ac:dyDescent="0.25">
      <c r="A2616" t="str">
        <f>IF(AND(MOD(ROW(A2611)-1,3)=0,INDEX(artwork.xlsx!G:G,QUOTIENT(ROW(A2611)-1,3)+2)&lt;&gt;""),"/* "&amp;INDEX(artwork.xlsx!G:G,QUOTIENT(ROW(A2611)-1,3)+2)&amp;" */","  ")&amp;
IF(AND(INDEX(artwork.xlsx!F:F,QUOTIENT(ROW(A2611)-1,3)+2)&lt;&gt;""),"/* "&amp;INDEX(artwork.xlsx!F:F,QUOTIENT(ROW(A2611)-1,3)+2)&amp;" */","  ")&amp;IF(AND(ISERROR(MATCH("},",B2616:B$5003,0)), ISERROR(MATCH("    ];",$A$5:A2612,0))),"];","")</f>
        <v xml:space="preserve">  /* landscape */</v>
      </c>
      <c r="B2616" t="str">
        <f t="shared" si="77"/>
        <v>{</v>
      </c>
      <c r="C2616" s="18" t="str">
        <f>IF(AND(MOD(ROW(A2611)-1,3)=0, INDEX(artwork.xlsx!J:J,QUOTIENT(ROW(A2611)-1,3)+2)&lt;&gt;""),
     artwork.xlsx!$H$1&amp;": """ &amp;SUBSTITUTE(INDEX(artwork.xlsx!H:H,QUOTIENT(ROW(A2611)-1,3)+2)," ","") &amp;""",  " &amp;
     artwork.xlsx!$J$1&amp; ": """ &amp; INDEX(artwork.xlsx!J:J,QUOTIENT(ROW(A2611)-1,3)+2) &amp;""",  " &amp;
     artwork.xlsx!$L$1&amp; ": """ &amp; SUBSTITUTE(IF(LEFT(INDEX(artwork.xlsx!L:L,QUOTIENT(ROW(A2611)-1,3)+2),4)="http","",artwork.xlsx!$M$1) &amp; INDEX(artwork.xlsx!L:L,QUOTIENT(ROW(A2611)-1,3)+2),artwork.xlsx!$N$1,"") &amp; """,",
 IF(AND(MOD(ROW(A2611)-1,3)=1,INDEX(artwork.xlsx!J:J,QUOTIENT(ROW(A2611)-1,3)+2)&lt;&gt;""),
SUBSTITUTE(    artwork.xlsx!$K$1&amp;": '\\n" &amp;
SUBSTITUTE(SUBSTITUTE(SUBSTITUTE(SUBSTITUTE(SUBSTITUTE(INDEX(artwork.xlsx!K:K,QUOTIENT(ROW(A2611)-1,3)+2),"'","\'"),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IF(MOD(ROW(A2611)-1,3)=2,"","")))</f>
        <v>id: "kindemperor",  frenchName: "Bon empereur",  artwork: "http://wiki.dominionstrategy.com/images/2/22/Kind_EmperorArt.jpg",</v>
      </c>
    </row>
    <row r="2617" spans="1:3" ht="30" x14ac:dyDescent="0.25">
      <c r="A2617" t="str">
        <f>IF(AND(MOD(ROW(A2612)-1,3)=0,INDEX(artwork.xlsx!G:G,QUOTIENT(ROW(A2612)-1,3)+2)&lt;&gt;""),"/* "&amp;INDEX(artwork.xlsx!G:G,QUOTIENT(ROW(A2612)-1,3)+2)&amp;" */","  ")&amp;
IF(AND(INDEX(artwork.xlsx!F:F,QUOTIENT(ROW(A2612)-1,3)+2)&lt;&gt;""),"/* "&amp;INDEX(artwork.xlsx!F:F,QUOTIENT(ROW(A2612)-1,3)+2)&amp;" */","  ")&amp;IF(AND(ISERROR(MATCH("},",B2617:B$5003,0)), ISERROR(MATCH("    ];",$A$5:A2616,0))),"];","")</f>
        <v xml:space="preserve">  /* landscape */</v>
      </c>
      <c r="B2617" t="str">
        <f t="shared" si="77"/>
        <v/>
      </c>
      <c r="C2617" s="18" t="str">
        <f>IF(AND(MOD(ROW(A2612)-1,3)=0, INDEX(artwork.xlsx!J:J,QUOTIENT(ROW(A2612)-1,3)+2)&lt;&gt;""),
     artwork.xlsx!$H$1&amp;": """ &amp;SUBSTITUTE(INDEX(artwork.xlsx!H:H,QUOTIENT(ROW(A2612)-1,3)+2)," ","") &amp;""",  " &amp;
     artwork.xlsx!$J$1&amp; ": """ &amp; INDEX(artwork.xlsx!J:J,QUOTIENT(ROW(A2612)-1,3)+2) &amp;""",  " &amp;
     artwork.xlsx!$L$1&amp; ": """ &amp; SUBSTITUTE(IF(LEFT(INDEX(artwork.xlsx!L:L,QUOTIENT(ROW(A2612)-1,3)+2),4)="http","",artwork.xlsx!$M$1) &amp; INDEX(artwork.xlsx!L:L,QUOTIENT(ROW(A2612)-1,3)+2),artwork.xlsx!$N$1,"") &amp; """,",
 IF(AND(MOD(ROW(A2612)-1,3)=1,INDEX(artwork.xlsx!J:J,QUOTIENT(ROW(A2612)-1,3)+2)&lt;&gt;""),
SUBSTITUTE(    artwork.xlsx!$K$1&amp;": '\\n" &amp;
SUBSTITUTE(SUBSTITUTE(SUBSTITUTE(SUBSTITUTE(SUBSTITUTE(INDEX(artwork.xlsx!K:K,QUOTIENT(ROW(A2612)-1,3)+2),"'","\'"),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IF(MOD(ROW(A2612)-1,3)=2,"","")))</f>
        <v>text_html: '\
'</v>
      </c>
    </row>
    <row r="2618" spans="1:3" x14ac:dyDescent="0.25">
      <c r="A2618" t="str">
        <f>IF(AND(MOD(ROW(A2613)-1,3)=0,INDEX(artwork.xlsx!G:G,QUOTIENT(ROW(A2613)-1,3)+2)&lt;&gt;""),"/* "&amp;INDEX(artwork.xlsx!G:G,QUOTIENT(ROW(A2613)-1,3)+2)&amp;" */","  ")&amp;
IF(AND(INDEX(artwork.xlsx!F:F,QUOTIENT(ROW(A2613)-1,3)+2)&lt;&gt;""),"/* "&amp;INDEX(artwork.xlsx!F:F,QUOTIENT(ROW(A2613)-1,3)+2)&amp;" */","  ")&amp;IF(AND(ISERROR(MATCH("},",B2618:B$5003,0)), ISERROR(MATCH("    ];",$A$5:A2614,0))),"];","")</f>
        <v xml:space="preserve">  /* landscape */</v>
      </c>
      <c r="B2618" t="str">
        <f t="shared" si="77"/>
        <v>},</v>
      </c>
      <c r="C2618" s="18" t="str">
        <f>IF(AND(MOD(ROW(A2613)-1,3)=0, INDEX(artwork.xlsx!J:J,QUOTIENT(ROW(A2613)-1,3)+2)&lt;&gt;""),
     artwork.xlsx!$H$1&amp;": """ &amp;SUBSTITUTE(INDEX(artwork.xlsx!H:H,QUOTIENT(ROW(A2613)-1,3)+2)," ","") &amp;""",  " &amp;
     artwork.xlsx!$J$1&amp; ": """ &amp; INDEX(artwork.xlsx!J:J,QUOTIENT(ROW(A2613)-1,3)+2) &amp;""",  " &amp;
     artwork.xlsx!$L$1&amp; ": """ &amp; SUBSTITUTE(IF(LEFT(INDEX(artwork.xlsx!L:L,QUOTIENT(ROW(A2613)-1,3)+2),4)="http","",artwork.xlsx!$M$1) &amp; INDEX(artwork.xlsx!L:L,QUOTIENT(ROW(A2613)-1,3)+2),artwork.xlsx!$N$1,"") &amp; """,",
 IF(AND(MOD(ROW(A2613)-1,3)=1,INDEX(artwork.xlsx!J:J,QUOTIENT(ROW(A2613)-1,3)+2)&lt;&gt;""),
SUBSTITUTE(    artwork.xlsx!$K$1&amp;": '\\n" &amp;
SUBSTITUTE(SUBSTITUTE(SUBSTITUTE(SUBSTITUTE(SUBSTITUTE(INDEX(artwork.xlsx!K:K,QUOTIENT(ROW(A2613)-1,3)+2),"'","\'"),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IF(MOD(ROW(A2613)-1,3)=2,"","")))</f>
        <v/>
      </c>
    </row>
    <row r="2619" spans="1:3" x14ac:dyDescent="0.25">
      <c r="A2619" t="str">
        <f>IF(AND(MOD(ROW(A2614)-1,3)=0,INDEX(artwork.xlsx!G:G,QUOTIENT(ROW(A2614)-1,3)+2)&lt;&gt;""),"/* "&amp;INDEX(artwork.xlsx!G:G,QUOTIENT(ROW(A2614)-1,3)+2)&amp;" */","  ")&amp;
IF(AND(INDEX(artwork.xlsx!F:F,QUOTIENT(ROW(A2614)-1,3)+2)&lt;&gt;""),"/* "&amp;INDEX(artwork.xlsx!F:F,QUOTIENT(ROW(A2614)-1,3)+2)&amp;" */","  ")&amp;IF(AND(ISERROR(MATCH("},",B2619:B$5003,0)), ISERROR(MATCH("    ];",$A$5:A2615,0))),"];","")</f>
        <v xml:space="preserve">  /* landscape */</v>
      </c>
      <c r="B2619" t="str">
        <f t="shared" si="77"/>
        <v>{</v>
      </c>
      <c r="C2619" s="18" t="str">
        <f>IF(AND(MOD(ROW(A2614)-1,3)=0, INDEX(artwork.xlsx!J:J,QUOTIENT(ROW(A2614)-1,3)+2)&lt;&gt;""),
     artwork.xlsx!$H$1&amp;": """ &amp;SUBSTITUTE(INDEX(artwork.xlsx!H:H,QUOTIENT(ROW(A2614)-1,3)+2)," ","") &amp;""",  " &amp;
     artwork.xlsx!$J$1&amp; ": """ &amp; INDEX(artwork.xlsx!J:J,QUOTIENT(ROW(A2614)-1,3)+2) &amp;""",  " &amp;
     artwork.xlsx!$L$1&amp; ": """ &amp; SUBSTITUTE(IF(LEFT(INDEX(artwork.xlsx!L:L,QUOTIENT(ROW(A2614)-1,3)+2),4)="http","",artwork.xlsx!$M$1) &amp; INDEX(artwork.xlsx!L:L,QUOTIENT(ROW(A2614)-1,3)+2),artwork.xlsx!$N$1,"") &amp; """,",
 IF(AND(MOD(ROW(A2614)-1,3)=1,INDEX(artwork.xlsx!J:J,QUOTIENT(ROW(A2614)-1,3)+2)&lt;&gt;""),
SUBSTITUTE(    artwork.xlsx!$K$1&amp;": '\\n" &amp;
SUBSTITUTE(SUBSTITUTE(SUBSTITUTE(SUBSTITUTE(SUBSTITUTE(INDEX(artwork.xlsx!K:K,QUOTIENT(ROW(A2614)-1,3)+2),"'","\'"),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IF(MOD(ROW(A2614)-1,3)=2,"","")))</f>
        <v>id: "panic",  frenchName: "Panique",  artwork: "http://wiki.dominionstrategy.com/images/b/b1/PanicArt.jpg",</v>
      </c>
    </row>
    <row r="2620" spans="1:3" ht="30" x14ac:dyDescent="0.25">
      <c r="A2620" t="str">
        <f>IF(AND(MOD(ROW(A2615)-1,3)=0,INDEX(artwork.xlsx!G:G,QUOTIENT(ROW(A2615)-1,3)+2)&lt;&gt;""),"/* "&amp;INDEX(artwork.xlsx!G:G,QUOTIENT(ROW(A2615)-1,3)+2)&amp;" */","  ")&amp;
IF(AND(INDEX(artwork.xlsx!F:F,QUOTIENT(ROW(A2615)-1,3)+2)&lt;&gt;""),"/* "&amp;INDEX(artwork.xlsx!F:F,QUOTIENT(ROW(A2615)-1,3)+2)&amp;" */","  ")&amp;IF(AND(ISERROR(MATCH("},",B2620:B$5003,0)), ISERROR(MATCH("    ];",$A$5:A2619,0))),"];","")</f>
        <v xml:space="preserve">  /* landscape */</v>
      </c>
      <c r="B2620" t="str">
        <f t="shared" si="77"/>
        <v/>
      </c>
      <c r="C2620" s="18" t="str">
        <f>IF(AND(MOD(ROW(A2615)-1,3)=0, INDEX(artwork.xlsx!J:J,QUOTIENT(ROW(A2615)-1,3)+2)&lt;&gt;""),
     artwork.xlsx!$H$1&amp;": """ &amp;SUBSTITUTE(INDEX(artwork.xlsx!H:H,QUOTIENT(ROW(A2615)-1,3)+2)," ","") &amp;""",  " &amp;
     artwork.xlsx!$J$1&amp; ": """ &amp; INDEX(artwork.xlsx!J:J,QUOTIENT(ROW(A2615)-1,3)+2) &amp;""",  " &amp;
     artwork.xlsx!$L$1&amp; ": """ &amp; SUBSTITUTE(IF(LEFT(INDEX(artwork.xlsx!L:L,QUOTIENT(ROW(A2615)-1,3)+2),4)="http","",artwork.xlsx!$M$1) &amp; INDEX(artwork.xlsx!L:L,QUOTIENT(ROW(A2615)-1,3)+2),artwork.xlsx!$N$1,"") &amp; """,",
 IF(AND(MOD(ROW(A2615)-1,3)=1,INDEX(artwork.xlsx!J:J,QUOTIENT(ROW(A2615)-1,3)+2)&lt;&gt;""),
SUBSTITUTE(    artwork.xlsx!$K$1&amp;": '\\n" &amp;
SUBSTITUTE(SUBSTITUTE(SUBSTITUTE(SUBSTITUTE(SUBSTITUTE(INDEX(artwork.xlsx!K:K,QUOTIENT(ROW(A2615)-1,3)+2),"'","\'"),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IF(MOD(ROW(A2615)-1,3)=2,"","")))</f>
        <v>text_html: '\
'</v>
      </c>
    </row>
    <row r="2621" spans="1:3" x14ac:dyDescent="0.25">
      <c r="A2621" t="str">
        <f>IF(AND(MOD(ROW(A2616)-1,3)=0,INDEX(artwork.xlsx!G:G,QUOTIENT(ROW(A2616)-1,3)+2)&lt;&gt;""),"/* "&amp;INDEX(artwork.xlsx!G:G,QUOTIENT(ROW(A2616)-1,3)+2)&amp;" */","  ")&amp;
IF(AND(INDEX(artwork.xlsx!F:F,QUOTIENT(ROW(A2616)-1,3)+2)&lt;&gt;""),"/* "&amp;INDEX(artwork.xlsx!F:F,QUOTIENT(ROW(A2616)-1,3)+2)&amp;" */","  ")&amp;IF(AND(ISERROR(MATCH("},",B2621:B$5003,0)), ISERROR(MATCH("    ];",$A$5:A2617,0))),"];","")</f>
        <v xml:space="preserve">  /* landscape */</v>
      </c>
      <c r="B2621" t="str">
        <f t="shared" si="77"/>
        <v>},</v>
      </c>
      <c r="C2621" s="18" t="str">
        <f>IF(AND(MOD(ROW(A2616)-1,3)=0, INDEX(artwork.xlsx!J:J,QUOTIENT(ROW(A2616)-1,3)+2)&lt;&gt;""),
     artwork.xlsx!$H$1&amp;": """ &amp;SUBSTITUTE(INDEX(artwork.xlsx!H:H,QUOTIENT(ROW(A2616)-1,3)+2)," ","") &amp;""",  " &amp;
     artwork.xlsx!$J$1&amp; ": """ &amp; INDEX(artwork.xlsx!J:J,QUOTIENT(ROW(A2616)-1,3)+2) &amp;""",  " &amp;
     artwork.xlsx!$L$1&amp; ": """ &amp; SUBSTITUTE(IF(LEFT(INDEX(artwork.xlsx!L:L,QUOTIENT(ROW(A2616)-1,3)+2),4)="http","",artwork.xlsx!$M$1) &amp; INDEX(artwork.xlsx!L:L,QUOTIENT(ROW(A2616)-1,3)+2),artwork.xlsx!$N$1,"") &amp; """,",
 IF(AND(MOD(ROW(A2616)-1,3)=1,INDEX(artwork.xlsx!J:J,QUOTIENT(ROW(A2616)-1,3)+2)&lt;&gt;""),
SUBSTITUTE(    artwork.xlsx!$K$1&amp;": '\\n" &amp;
SUBSTITUTE(SUBSTITUTE(SUBSTITUTE(SUBSTITUTE(SUBSTITUTE(INDEX(artwork.xlsx!K:K,QUOTIENT(ROW(A2616)-1,3)+2),"'","\'"),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IF(MOD(ROW(A2616)-1,3)=2,"","")))</f>
        <v/>
      </c>
    </row>
    <row r="2622" spans="1:3" x14ac:dyDescent="0.25">
      <c r="A2622" t="str">
        <f>IF(AND(MOD(ROW(A2617)-1,3)=0,INDEX(artwork.xlsx!G:G,QUOTIENT(ROW(A2617)-1,3)+2)&lt;&gt;""),"/* "&amp;INDEX(artwork.xlsx!G:G,QUOTIENT(ROW(A2617)-1,3)+2)&amp;" */","  ")&amp;
IF(AND(INDEX(artwork.xlsx!F:F,QUOTIENT(ROW(A2617)-1,3)+2)&lt;&gt;""),"/* "&amp;INDEX(artwork.xlsx!F:F,QUOTIENT(ROW(A2617)-1,3)+2)&amp;" */","  ")&amp;IF(AND(ISERROR(MATCH("},",B2622:B$5003,0)), ISERROR(MATCH("    ];",$A$5:A2618,0))),"];","")</f>
        <v xml:space="preserve">  /* landscape */</v>
      </c>
      <c r="B2622" t="str">
        <f t="shared" si="77"/>
        <v>{</v>
      </c>
      <c r="C2622" s="18" t="str">
        <f>IF(AND(MOD(ROW(A2617)-1,3)=0, INDEX(artwork.xlsx!J:J,QUOTIENT(ROW(A2617)-1,3)+2)&lt;&gt;""),
     artwork.xlsx!$H$1&amp;": """ &amp;SUBSTITUTE(INDEX(artwork.xlsx!H:H,QUOTIENT(ROW(A2617)-1,3)+2)," ","") &amp;""",  " &amp;
     artwork.xlsx!$J$1&amp; ": """ &amp; INDEX(artwork.xlsx!J:J,QUOTIENT(ROW(A2617)-1,3)+2) &amp;""",  " &amp;
     artwork.xlsx!$L$1&amp; ": """ &amp; SUBSTITUTE(IF(LEFT(INDEX(artwork.xlsx!L:L,QUOTIENT(ROW(A2617)-1,3)+2),4)="http","",artwork.xlsx!$M$1) &amp; INDEX(artwork.xlsx!L:L,QUOTIENT(ROW(A2617)-1,3)+2),artwork.xlsx!$N$1,"") &amp; """,",
 IF(AND(MOD(ROW(A2617)-1,3)=1,INDEX(artwork.xlsx!J:J,QUOTIENT(ROW(A2617)-1,3)+2)&lt;&gt;""),
SUBSTITUTE(    artwork.xlsx!$K$1&amp;": '\\n" &amp;
SUBSTITUTE(SUBSTITUTE(SUBSTITUTE(SUBSTITUTE(SUBSTITUTE(INDEX(artwork.xlsx!K:K,QUOTIENT(ROW(A2617)-1,3)+2),"'","\'"),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IF(MOD(ROW(A2617)-1,3)=2,"","")))</f>
        <v>id: "progress",  frenchName: "Progrès",  artwork: "http://wiki.dominionstrategy.com/images/9/93/ProgressArt.jpg",</v>
      </c>
    </row>
    <row r="2623" spans="1:3" ht="30" x14ac:dyDescent="0.25">
      <c r="A2623" t="str">
        <f>IF(AND(MOD(ROW(A2618)-1,3)=0,INDEX(artwork.xlsx!G:G,QUOTIENT(ROW(A2618)-1,3)+2)&lt;&gt;""),"/* "&amp;INDEX(artwork.xlsx!G:G,QUOTIENT(ROW(A2618)-1,3)+2)&amp;" */","  ")&amp;
IF(AND(INDEX(artwork.xlsx!F:F,QUOTIENT(ROW(A2618)-1,3)+2)&lt;&gt;""),"/* "&amp;INDEX(artwork.xlsx!F:F,QUOTIENT(ROW(A2618)-1,3)+2)&amp;" */","  ")&amp;IF(AND(ISERROR(MATCH("},",B2623:B$5003,0)), ISERROR(MATCH("    ];",$A$5:A2622,0))),"];","")</f>
        <v xml:space="preserve">  /* landscape */</v>
      </c>
      <c r="B2623" t="str">
        <f t="shared" si="77"/>
        <v/>
      </c>
      <c r="C2623" s="18" t="str">
        <f>IF(AND(MOD(ROW(A2618)-1,3)=0, INDEX(artwork.xlsx!J:J,QUOTIENT(ROW(A2618)-1,3)+2)&lt;&gt;""),
     artwork.xlsx!$H$1&amp;": """ &amp;SUBSTITUTE(INDEX(artwork.xlsx!H:H,QUOTIENT(ROW(A2618)-1,3)+2)," ","") &amp;""",  " &amp;
     artwork.xlsx!$J$1&amp; ": """ &amp; INDEX(artwork.xlsx!J:J,QUOTIENT(ROW(A2618)-1,3)+2) &amp;""",  " &amp;
     artwork.xlsx!$L$1&amp; ": """ &amp; SUBSTITUTE(IF(LEFT(INDEX(artwork.xlsx!L:L,QUOTIENT(ROW(A2618)-1,3)+2),4)="http","",artwork.xlsx!$M$1) &amp; INDEX(artwork.xlsx!L:L,QUOTIENT(ROW(A2618)-1,3)+2),artwork.xlsx!$N$1,"") &amp; """,",
 IF(AND(MOD(ROW(A2618)-1,3)=1,INDEX(artwork.xlsx!J:J,QUOTIENT(ROW(A2618)-1,3)+2)&lt;&gt;""),
SUBSTITUTE(    artwork.xlsx!$K$1&amp;": '\\n" &amp;
SUBSTITUTE(SUBSTITUTE(SUBSTITUTE(SUBSTITUTE(SUBSTITUTE(INDEX(artwork.xlsx!K:K,QUOTIENT(ROW(A2618)-1,3)+2),"'","\'"),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IF(MOD(ROW(A2618)-1,3)=2,"","")))</f>
        <v>text_html: '\
'</v>
      </c>
    </row>
    <row r="2624" spans="1:3" x14ac:dyDescent="0.25">
      <c r="A2624" t="str">
        <f>IF(AND(MOD(ROW(A2619)-1,3)=0,INDEX(artwork.xlsx!G:G,QUOTIENT(ROW(A2619)-1,3)+2)&lt;&gt;""),"/* "&amp;INDEX(artwork.xlsx!G:G,QUOTIENT(ROW(A2619)-1,3)+2)&amp;" */","  ")&amp;
IF(AND(INDEX(artwork.xlsx!F:F,QUOTIENT(ROW(A2619)-1,3)+2)&lt;&gt;""),"/* "&amp;INDEX(artwork.xlsx!F:F,QUOTIENT(ROW(A2619)-1,3)+2)&amp;" */","  ")&amp;IF(AND(ISERROR(MATCH("},",B2624:B$5003,0)), ISERROR(MATCH("    ];",$A$5:A2620,0))),"];","")</f>
        <v xml:space="preserve">  /* landscape */</v>
      </c>
      <c r="B2624" t="str">
        <f t="shared" si="77"/>
        <v>},</v>
      </c>
      <c r="C2624" s="18" t="str">
        <f>IF(AND(MOD(ROW(A2619)-1,3)=0, INDEX(artwork.xlsx!J:J,QUOTIENT(ROW(A2619)-1,3)+2)&lt;&gt;""),
     artwork.xlsx!$H$1&amp;": """ &amp;SUBSTITUTE(INDEX(artwork.xlsx!H:H,QUOTIENT(ROW(A2619)-1,3)+2)," ","") &amp;""",  " &amp;
     artwork.xlsx!$J$1&amp; ": """ &amp; INDEX(artwork.xlsx!J:J,QUOTIENT(ROW(A2619)-1,3)+2) &amp;""",  " &amp;
     artwork.xlsx!$L$1&amp; ": """ &amp; SUBSTITUTE(IF(LEFT(INDEX(artwork.xlsx!L:L,QUOTIENT(ROW(A2619)-1,3)+2),4)="http","",artwork.xlsx!$M$1) &amp; INDEX(artwork.xlsx!L:L,QUOTIENT(ROW(A2619)-1,3)+2),artwork.xlsx!$N$1,"") &amp; """,",
 IF(AND(MOD(ROW(A2619)-1,3)=1,INDEX(artwork.xlsx!J:J,QUOTIENT(ROW(A2619)-1,3)+2)&lt;&gt;""),
SUBSTITUTE(    artwork.xlsx!$K$1&amp;": '\\n" &amp;
SUBSTITUTE(SUBSTITUTE(SUBSTITUTE(SUBSTITUTE(SUBSTITUTE(INDEX(artwork.xlsx!K:K,QUOTIENT(ROW(A2619)-1,3)+2),"'","\'"),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IF(MOD(ROW(A2619)-1,3)=2,"","")))</f>
        <v/>
      </c>
    </row>
    <row r="2625" spans="1:3" x14ac:dyDescent="0.25">
      <c r="A2625" t="str">
        <f>IF(AND(MOD(ROW(A2620)-1,3)=0,INDEX(artwork.xlsx!G:G,QUOTIENT(ROW(A2620)-1,3)+2)&lt;&gt;""),"/* "&amp;INDEX(artwork.xlsx!G:G,QUOTIENT(ROW(A2620)-1,3)+2)&amp;" */","  ")&amp;
IF(AND(INDEX(artwork.xlsx!F:F,QUOTIENT(ROW(A2620)-1,3)+2)&lt;&gt;""),"/* "&amp;INDEX(artwork.xlsx!F:F,QUOTIENT(ROW(A2620)-1,3)+2)&amp;" */","  ")&amp;IF(AND(ISERROR(MATCH("},",B2625:B$5003,0)), ISERROR(MATCH("    ];",$A$5:A2621,0))),"];","")</f>
        <v xml:space="preserve">  /* landscape */</v>
      </c>
      <c r="B2625" t="str">
        <f t="shared" si="77"/>
        <v>{</v>
      </c>
      <c r="C2625" s="18" t="str">
        <f>IF(AND(MOD(ROW(A2620)-1,3)=0, INDEX(artwork.xlsx!J:J,QUOTIENT(ROW(A2620)-1,3)+2)&lt;&gt;""),
     artwork.xlsx!$H$1&amp;": """ &amp;SUBSTITUTE(INDEX(artwork.xlsx!H:H,QUOTIENT(ROW(A2620)-1,3)+2)," ","") &amp;""",  " &amp;
     artwork.xlsx!$J$1&amp; ": """ &amp; INDEX(artwork.xlsx!J:J,QUOTIENT(ROW(A2620)-1,3)+2) &amp;""",  " &amp;
     artwork.xlsx!$L$1&amp; ": """ &amp; SUBSTITUTE(IF(LEFT(INDEX(artwork.xlsx!L:L,QUOTIENT(ROW(A2620)-1,3)+2),4)="http","",artwork.xlsx!$M$1) &amp; INDEX(artwork.xlsx!L:L,QUOTIENT(ROW(A2620)-1,3)+2),artwork.xlsx!$N$1,"") &amp; """,",
 IF(AND(MOD(ROW(A2620)-1,3)=1,INDEX(artwork.xlsx!J:J,QUOTIENT(ROW(A2620)-1,3)+2)&lt;&gt;""),
SUBSTITUTE(    artwork.xlsx!$K$1&amp;": '\\n" &amp;
SUBSTITUTE(SUBSTITUTE(SUBSTITUTE(SUBSTITUTE(SUBSTITUTE(INDEX(artwork.xlsx!K:K,QUOTIENT(ROW(A2620)-1,3)+2),"'","\'"),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IF(MOD(ROW(A2620)-1,3)=2,"","")))</f>
        <v>id: "rapidexpansion",  frenchName: "Expansion rapide",  artwork: "http://wiki.dominionstrategy.com/images/5/50/Rapid_ExpansionArt.jpg",</v>
      </c>
    </row>
    <row r="2626" spans="1:3" ht="30" x14ac:dyDescent="0.25">
      <c r="A2626" t="str">
        <f>IF(AND(MOD(ROW(A2621)-1,3)=0,INDEX(artwork.xlsx!G:G,QUOTIENT(ROW(A2621)-1,3)+2)&lt;&gt;""),"/* "&amp;INDEX(artwork.xlsx!G:G,QUOTIENT(ROW(A2621)-1,3)+2)&amp;" */","  ")&amp;
IF(AND(INDEX(artwork.xlsx!F:F,QUOTIENT(ROW(A2621)-1,3)+2)&lt;&gt;""),"/* "&amp;INDEX(artwork.xlsx!F:F,QUOTIENT(ROW(A2621)-1,3)+2)&amp;" */","  ")&amp;IF(AND(ISERROR(MATCH("},",B2626:B$5003,0)), ISERROR(MATCH("    ];",$A$5:A2625,0))),"];","")</f>
        <v xml:space="preserve">  /* landscape */</v>
      </c>
      <c r="B2626" t="str">
        <f t="shared" si="77"/>
        <v/>
      </c>
      <c r="C2626" s="18" t="str">
        <f>IF(AND(MOD(ROW(A2621)-1,3)=0, INDEX(artwork.xlsx!J:J,QUOTIENT(ROW(A2621)-1,3)+2)&lt;&gt;""),
     artwork.xlsx!$H$1&amp;": """ &amp;SUBSTITUTE(INDEX(artwork.xlsx!H:H,QUOTIENT(ROW(A2621)-1,3)+2)," ","") &amp;""",  " &amp;
     artwork.xlsx!$J$1&amp; ": """ &amp; INDEX(artwork.xlsx!J:J,QUOTIENT(ROW(A2621)-1,3)+2) &amp;""",  " &amp;
     artwork.xlsx!$L$1&amp; ": """ &amp; SUBSTITUTE(IF(LEFT(INDEX(artwork.xlsx!L:L,QUOTIENT(ROW(A2621)-1,3)+2),4)="http","",artwork.xlsx!$M$1) &amp; INDEX(artwork.xlsx!L:L,QUOTIENT(ROW(A2621)-1,3)+2),artwork.xlsx!$N$1,"") &amp; """,",
 IF(AND(MOD(ROW(A2621)-1,3)=1,INDEX(artwork.xlsx!J:J,QUOTIENT(ROW(A2621)-1,3)+2)&lt;&gt;""),
SUBSTITUTE(    artwork.xlsx!$K$1&amp;": '\\n" &amp;
SUBSTITUTE(SUBSTITUTE(SUBSTITUTE(SUBSTITUTE(SUBSTITUTE(INDEX(artwork.xlsx!K:K,QUOTIENT(ROW(A2621)-1,3)+2),"'","\'"),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IF(MOD(ROW(A2621)-1,3)=2,"","")))</f>
        <v>text_html: '\
'</v>
      </c>
    </row>
    <row r="2627" spans="1:3" x14ac:dyDescent="0.25">
      <c r="A2627" t="str">
        <f>IF(AND(MOD(ROW(A2622)-1,3)=0,INDEX(artwork.xlsx!G:G,QUOTIENT(ROW(A2622)-1,3)+2)&lt;&gt;""),"/* "&amp;INDEX(artwork.xlsx!G:G,QUOTIENT(ROW(A2622)-1,3)+2)&amp;" */","  ")&amp;
IF(AND(INDEX(artwork.xlsx!F:F,QUOTIENT(ROW(A2622)-1,3)+2)&lt;&gt;""),"/* "&amp;INDEX(artwork.xlsx!F:F,QUOTIENT(ROW(A2622)-1,3)+2)&amp;" */","  ")&amp;IF(AND(ISERROR(MATCH("},",B2627:B$5003,0)), ISERROR(MATCH("    ];",$A$5:A2623,0))),"];","")</f>
        <v xml:space="preserve">  /* landscape */</v>
      </c>
      <c r="B2627" t="str">
        <f t="shared" si="77"/>
        <v>},</v>
      </c>
      <c r="C2627" s="18" t="str">
        <f>IF(AND(MOD(ROW(A2622)-1,3)=0, INDEX(artwork.xlsx!J:J,QUOTIENT(ROW(A2622)-1,3)+2)&lt;&gt;""),
     artwork.xlsx!$H$1&amp;": """ &amp;SUBSTITUTE(INDEX(artwork.xlsx!H:H,QUOTIENT(ROW(A2622)-1,3)+2)," ","") &amp;""",  " &amp;
     artwork.xlsx!$J$1&amp; ": """ &amp; INDEX(artwork.xlsx!J:J,QUOTIENT(ROW(A2622)-1,3)+2) &amp;""",  " &amp;
     artwork.xlsx!$L$1&amp; ": """ &amp; SUBSTITUTE(IF(LEFT(INDEX(artwork.xlsx!L:L,QUOTIENT(ROW(A2622)-1,3)+2),4)="http","",artwork.xlsx!$M$1) &amp; INDEX(artwork.xlsx!L:L,QUOTIENT(ROW(A2622)-1,3)+2),artwork.xlsx!$N$1,"") &amp; """,",
 IF(AND(MOD(ROW(A2622)-1,3)=1,INDEX(artwork.xlsx!J:J,QUOTIENT(ROW(A2622)-1,3)+2)&lt;&gt;""),
SUBSTITUTE(    artwork.xlsx!$K$1&amp;": '\\n" &amp;
SUBSTITUTE(SUBSTITUTE(SUBSTITUTE(SUBSTITUTE(SUBSTITUTE(INDEX(artwork.xlsx!K:K,QUOTIENT(ROW(A2622)-1,3)+2),"'","\'"),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IF(MOD(ROW(A2622)-1,3)=2,"","")))</f>
        <v/>
      </c>
    </row>
    <row r="2628" spans="1:3" x14ac:dyDescent="0.25">
      <c r="A2628" t="str">
        <f>IF(AND(MOD(ROW(A2623)-1,3)=0,INDEX(artwork.xlsx!G:G,QUOTIENT(ROW(A2623)-1,3)+2)&lt;&gt;""),"/* "&amp;INDEX(artwork.xlsx!G:G,QUOTIENT(ROW(A2623)-1,3)+2)&amp;" */","  ")&amp;
IF(AND(INDEX(artwork.xlsx!F:F,QUOTIENT(ROW(A2623)-1,3)+2)&lt;&gt;""),"/* "&amp;INDEX(artwork.xlsx!F:F,QUOTIENT(ROW(A2623)-1,3)+2)&amp;" */","  ")&amp;IF(AND(ISERROR(MATCH("},",B2628:B$5003,0)), ISERROR(MATCH("    ];",$A$5:A2624,0))),"];","")</f>
        <v xml:space="preserve">  /* landscape */</v>
      </c>
      <c r="B2628" t="str">
        <f t="shared" si="77"/>
        <v>{</v>
      </c>
      <c r="C2628" s="18" t="str">
        <f>IF(AND(MOD(ROW(A2623)-1,3)=0, INDEX(artwork.xlsx!J:J,QUOTIENT(ROW(A2623)-1,3)+2)&lt;&gt;""),
     artwork.xlsx!$H$1&amp;": """ &amp;SUBSTITUTE(INDEX(artwork.xlsx!H:H,QUOTIENT(ROW(A2623)-1,3)+2)," ","") &amp;""",  " &amp;
     artwork.xlsx!$J$1&amp; ": """ &amp; INDEX(artwork.xlsx!J:J,QUOTIENT(ROW(A2623)-1,3)+2) &amp;""",  " &amp;
     artwork.xlsx!$L$1&amp; ": """ &amp; SUBSTITUTE(IF(LEFT(INDEX(artwork.xlsx!L:L,QUOTIENT(ROW(A2623)-1,3)+2),4)="http","",artwork.xlsx!$M$1) &amp; INDEX(artwork.xlsx!L:L,QUOTIENT(ROW(A2623)-1,3)+2),artwork.xlsx!$N$1,"") &amp; """,",
 IF(AND(MOD(ROW(A2623)-1,3)=1,INDEX(artwork.xlsx!J:J,QUOTIENT(ROW(A2623)-1,3)+2)&lt;&gt;""),
SUBSTITUTE(    artwork.xlsx!$K$1&amp;": '\\n" &amp;
SUBSTITUTE(SUBSTITUTE(SUBSTITUTE(SUBSTITUTE(SUBSTITUTE(INDEX(artwork.xlsx!K:K,QUOTIENT(ROW(A2623)-1,3)+2),"'","\'"),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IF(MOD(ROW(A2623)-1,3)=2,"","")))</f>
        <v>id: "sickness",  frenchName: "Maladie",  artwork: "http://wiki.dominionstrategy.com/images/f/f6/SicknessArt.jpg",</v>
      </c>
    </row>
    <row r="2629" spans="1:3" ht="30" x14ac:dyDescent="0.25">
      <c r="A2629" t="str">
        <f>IF(AND(MOD(ROW(A2624)-1,3)=0,INDEX(artwork.xlsx!G:G,QUOTIENT(ROW(A2624)-1,3)+2)&lt;&gt;""),"/* "&amp;INDEX(artwork.xlsx!G:G,QUOTIENT(ROW(A2624)-1,3)+2)&amp;" */","  ")&amp;
IF(AND(INDEX(artwork.xlsx!F:F,QUOTIENT(ROW(A2624)-1,3)+2)&lt;&gt;""),"/* "&amp;INDEX(artwork.xlsx!F:F,QUOTIENT(ROW(A2624)-1,3)+2)&amp;" */","  ")&amp;IF(AND(ISERROR(MATCH("},",B2629:B$5003,0)), ISERROR(MATCH("    ];",$A$5:A2628,0))),"];","")</f>
        <v xml:space="preserve">  /* landscape */</v>
      </c>
      <c r="B2629" t="str">
        <f t="shared" si="77"/>
        <v/>
      </c>
      <c r="C2629" s="18" t="str">
        <f>IF(AND(MOD(ROW(A2624)-1,3)=0, INDEX(artwork.xlsx!J:J,QUOTIENT(ROW(A2624)-1,3)+2)&lt;&gt;""),
     artwork.xlsx!$H$1&amp;": """ &amp;SUBSTITUTE(INDEX(artwork.xlsx!H:H,QUOTIENT(ROW(A2624)-1,3)+2)," ","") &amp;""",  " &amp;
     artwork.xlsx!$J$1&amp; ": """ &amp; INDEX(artwork.xlsx!J:J,QUOTIENT(ROW(A2624)-1,3)+2) &amp;""",  " &amp;
     artwork.xlsx!$L$1&amp; ": """ &amp; SUBSTITUTE(IF(LEFT(INDEX(artwork.xlsx!L:L,QUOTIENT(ROW(A2624)-1,3)+2),4)="http","",artwork.xlsx!$M$1) &amp; INDEX(artwork.xlsx!L:L,QUOTIENT(ROW(A2624)-1,3)+2),artwork.xlsx!$N$1,"") &amp; """,",
 IF(AND(MOD(ROW(A2624)-1,3)=1,INDEX(artwork.xlsx!J:J,QUOTIENT(ROW(A2624)-1,3)+2)&lt;&gt;""),
SUBSTITUTE(    artwork.xlsx!$K$1&amp;": '\\n" &amp;
SUBSTITUTE(SUBSTITUTE(SUBSTITUTE(SUBSTITUTE(SUBSTITUTE(INDEX(artwork.xlsx!K:K,QUOTIENT(ROW(A2624)-1,3)+2),"'","\'"),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IF(MOD(ROW(A2624)-1,3)=2,"","")))</f>
        <v>text_html: '\
'</v>
      </c>
    </row>
    <row r="2630" spans="1:3" x14ac:dyDescent="0.25">
      <c r="A2630" t="str">
        <f>IF(AND(MOD(ROW(A2625)-1,3)=0,INDEX(artwork.xlsx!G:G,QUOTIENT(ROW(A2625)-1,3)+2)&lt;&gt;""),"/* "&amp;INDEX(artwork.xlsx!G:G,QUOTIENT(ROW(A2625)-1,3)+2)&amp;" */","  ")&amp;
IF(AND(INDEX(artwork.xlsx!F:F,QUOTIENT(ROW(A2625)-1,3)+2)&lt;&gt;""),"/* "&amp;INDEX(artwork.xlsx!F:F,QUOTIENT(ROW(A2625)-1,3)+2)&amp;" */","  ")&amp;IF(AND(ISERROR(MATCH("},",B2630:B$5003,0)), ISERROR(MATCH("    ];",$A$5:A2626,0))),"];","")</f>
        <v xml:space="preserve">  /* landscape */</v>
      </c>
      <c r="B2630" t="str">
        <f t="shared" si="77"/>
        <v>},</v>
      </c>
      <c r="C2630" s="18" t="str">
        <f>IF(AND(MOD(ROW(A2625)-1,3)=0, INDEX(artwork.xlsx!J:J,QUOTIENT(ROW(A2625)-1,3)+2)&lt;&gt;""),
     artwork.xlsx!$H$1&amp;": """ &amp;SUBSTITUTE(INDEX(artwork.xlsx!H:H,QUOTIENT(ROW(A2625)-1,3)+2)," ","") &amp;""",  " &amp;
     artwork.xlsx!$J$1&amp; ": """ &amp; INDEX(artwork.xlsx!J:J,QUOTIENT(ROW(A2625)-1,3)+2) &amp;""",  " &amp;
     artwork.xlsx!$L$1&amp; ": """ &amp; SUBSTITUTE(IF(LEFT(INDEX(artwork.xlsx!L:L,QUOTIENT(ROW(A2625)-1,3)+2),4)="http","",artwork.xlsx!$M$1) &amp; INDEX(artwork.xlsx!L:L,QUOTIENT(ROW(A2625)-1,3)+2),artwork.xlsx!$N$1,"") &amp; """,",
 IF(AND(MOD(ROW(A2625)-1,3)=1,INDEX(artwork.xlsx!J:J,QUOTIENT(ROW(A2625)-1,3)+2)&lt;&gt;""),
SUBSTITUTE(    artwork.xlsx!$K$1&amp;": '\\n" &amp;
SUBSTITUTE(SUBSTITUTE(SUBSTITUTE(SUBSTITUTE(SUBSTITUTE(INDEX(artwork.xlsx!K:K,QUOTIENT(ROW(A2625)-1,3)+2),"'","\'"),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IF(MOD(ROW(A2625)-1,3)=2,"","")))</f>
        <v/>
      </c>
    </row>
    <row r="2631" spans="1:3" x14ac:dyDescent="0.25">
      <c r="A2631" t="str">
        <f>IF(AND(MOD(ROW(A2626)-1,3)=0,INDEX(artwork.xlsx!G:G,QUOTIENT(ROW(A2626)-1,3)+2)&lt;&gt;""),"/* "&amp;INDEX(artwork.xlsx!G:G,QUOTIENT(ROW(A2626)-1,3)+2)&amp;" */","  ")&amp;
IF(AND(INDEX(artwork.xlsx!F:F,QUOTIENT(ROW(A2626)-1,3)+2)&lt;&gt;""),"/* "&amp;INDEX(artwork.xlsx!F:F,QUOTIENT(ROW(A2626)-1,3)+2)&amp;" */","  ")&amp;IF(AND(ISERROR(MATCH("},",B2631:B$5003,0)), ISERROR(MATCH("    ];",$A$5:A2627,0))),"];","")</f>
        <v>/* end */  ];</v>
      </c>
      <c r="B2631" t="str">
        <f t="shared" si="77"/>
        <v/>
      </c>
      <c r="C2631" s="18" t="str">
        <f>IF(AND(MOD(ROW(A2626)-1,3)=0, INDEX(artwork.xlsx!J:J,QUOTIENT(ROW(A2626)-1,3)+2)&lt;&gt;""),
     artwork.xlsx!$H$1&amp;": """ &amp;SUBSTITUTE(INDEX(artwork.xlsx!H:H,QUOTIENT(ROW(A2626)-1,3)+2)," ","") &amp;""",  " &amp;
     artwork.xlsx!$J$1&amp; ": """ &amp; INDEX(artwork.xlsx!J:J,QUOTIENT(ROW(A2626)-1,3)+2) &amp;""",  " &amp;
     artwork.xlsx!$L$1&amp; ": """ &amp; SUBSTITUTE(IF(LEFT(INDEX(artwork.xlsx!L:L,QUOTIENT(ROW(A2626)-1,3)+2),4)="http","",artwork.xlsx!$M$1) &amp; INDEX(artwork.xlsx!L:L,QUOTIENT(ROW(A2626)-1,3)+2),artwork.xlsx!$N$1,"") &amp; """,",
 IF(AND(MOD(ROW(A2626)-1,3)=1,INDEX(artwork.xlsx!J:J,QUOTIENT(ROW(A2626)-1,3)+2)&lt;&gt;""),
SUBSTITUTE(    artwork.xlsx!$K$1&amp;": '\\n" &amp;
SUBSTITUTE(SUBSTITUTE(SUBSTITUTE(SUBSTITUTE(SUBSTITUTE(INDEX(artwork.xlsx!K:K,QUOTIENT(ROW(A2626)-1,3)+2),"'","\'"),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IF(MOD(ROW(A2626)-1,3)=2,"","")))</f>
        <v/>
      </c>
    </row>
    <row r="2632" spans="1:3" x14ac:dyDescent="0.25">
      <c r="A2632" t="str">
        <f>IF(AND(MOD(ROW(A2627)-1,3)=0,INDEX(artwork.xlsx!G:G,QUOTIENT(ROW(A2627)-1,3)+2)&lt;&gt;""),"/* "&amp;INDEX(artwork.xlsx!G:G,QUOTIENT(ROW(A2627)-1,3)+2)&amp;" */","  ")&amp;
IF(AND(INDEX(artwork.xlsx!F:F,QUOTIENT(ROW(A2627)-1,3)+2)&lt;&gt;""),"/* "&amp;INDEX(artwork.xlsx!F:F,QUOTIENT(ROW(A2627)-1,3)+2)&amp;" */","  ")&amp;IF(AND(ISERROR(MATCH("},",B2632:B$5003,0)), ISERROR(MATCH("    ];",$A$5:A2631,0))),"];","")</f>
        <v xml:space="preserve">    ];</v>
      </c>
      <c r="B2632" t="str">
        <f t="shared" si="77"/>
        <v/>
      </c>
      <c r="C2632" s="18" t="str">
        <f>IF(AND(MOD(ROW(A2627)-1,3)=0, INDEX(artwork.xlsx!J:J,QUOTIENT(ROW(A2627)-1,3)+2)&lt;&gt;""),
     artwork.xlsx!$H$1&amp;": """ &amp;SUBSTITUTE(INDEX(artwork.xlsx!H:H,QUOTIENT(ROW(A2627)-1,3)+2)," ","") &amp;""",  " &amp;
     artwork.xlsx!$J$1&amp; ": """ &amp; INDEX(artwork.xlsx!J:J,QUOTIENT(ROW(A2627)-1,3)+2) &amp;""",  " &amp;
     artwork.xlsx!$L$1&amp; ": """ &amp; SUBSTITUTE(IF(LEFT(INDEX(artwork.xlsx!L:L,QUOTIENT(ROW(A2627)-1,3)+2),4)="http","",artwork.xlsx!$M$1) &amp; INDEX(artwork.xlsx!L:L,QUOTIENT(ROW(A2627)-1,3)+2),artwork.xlsx!$N$1,"") &amp; """,",
 IF(AND(MOD(ROW(A2627)-1,3)=1,INDEX(artwork.xlsx!J:J,QUOTIENT(ROW(A2627)-1,3)+2)&lt;&gt;""),
SUBSTITUTE(    artwork.xlsx!$K$1&amp;": '\\n" &amp;
SUBSTITUTE(SUBSTITUTE(SUBSTITUTE(SUBSTITUTE(SUBSTITUTE(INDEX(artwork.xlsx!K:K,QUOTIENT(ROW(A2627)-1,3)+2),"'","\'"),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IF(MOD(ROW(A2627)-1,3)=2,"","")))</f>
        <v/>
      </c>
    </row>
    <row r="2633" spans="1:3" x14ac:dyDescent="0.25">
      <c r="A2633" t="str">
        <f>IF(AND(MOD(ROW(A2628)-1,3)=0,INDEX(artwork.xlsx!G:G,QUOTIENT(ROW(A2628)-1,3)+2)&lt;&gt;""),"/* "&amp;INDEX(artwork.xlsx!G:G,QUOTIENT(ROW(A2628)-1,3)+2)&amp;" */","  ")&amp;
IF(AND(INDEX(artwork.xlsx!F:F,QUOTIENT(ROW(A2628)-1,3)+2)&lt;&gt;""),"/* "&amp;INDEX(artwork.xlsx!F:F,QUOTIENT(ROW(A2628)-1,3)+2)&amp;" */","  ")&amp;IF(AND(ISERROR(MATCH("},",B2633:B$5003,0)), ISERROR(MATCH("    ];",$A$5:A2629,0))),"];","")</f>
        <v xml:space="preserve">    ];</v>
      </c>
      <c r="B2633" t="str">
        <f t="shared" si="77"/>
        <v/>
      </c>
      <c r="C2633" s="18" t="str">
        <f>IF(AND(MOD(ROW(A2628)-1,3)=0, INDEX(artwork.xlsx!J:J,QUOTIENT(ROW(A2628)-1,3)+2)&lt;&gt;""),
     artwork.xlsx!$H$1&amp;": """ &amp;SUBSTITUTE(INDEX(artwork.xlsx!H:H,QUOTIENT(ROW(A2628)-1,3)+2)," ","") &amp;""",  " &amp;
     artwork.xlsx!$J$1&amp; ": """ &amp; INDEX(artwork.xlsx!J:J,QUOTIENT(ROW(A2628)-1,3)+2) &amp;""",  " &amp;
     artwork.xlsx!$L$1&amp; ": """ &amp; SUBSTITUTE(IF(LEFT(INDEX(artwork.xlsx!L:L,QUOTIENT(ROW(A2628)-1,3)+2),4)="http","",artwork.xlsx!$M$1) &amp; INDEX(artwork.xlsx!L:L,QUOTIENT(ROW(A2628)-1,3)+2),artwork.xlsx!$N$1,"") &amp; """,",
 IF(AND(MOD(ROW(A2628)-1,3)=1,INDEX(artwork.xlsx!J:J,QUOTIENT(ROW(A2628)-1,3)+2)&lt;&gt;""),
SUBSTITUTE(    artwork.xlsx!$K$1&amp;": '\\n" &amp;
SUBSTITUTE(SUBSTITUTE(SUBSTITUTE(SUBSTITUTE(SUBSTITUTE(INDEX(artwork.xlsx!K:K,QUOTIENT(ROW(A2628)-1,3)+2),"'","\'"),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IF(MOD(ROW(A2628)-1,3)=2,"","")))</f>
        <v/>
      </c>
    </row>
    <row r="2634" spans="1:3" x14ac:dyDescent="0.25">
      <c r="A2634" t="str">
        <f>IF(AND(MOD(ROW(A2629)-1,3)=0,INDEX(artwork.xlsx!G:G,QUOTIENT(ROW(A2629)-1,3)+2)&lt;&gt;""),"/* "&amp;INDEX(artwork.xlsx!G:G,QUOTIENT(ROW(A2629)-1,3)+2)&amp;" */","  ")&amp;
IF(AND(INDEX(artwork.xlsx!F:F,QUOTIENT(ROW(A2629)-1,3)+2)&lt;&gt;""),"/* "&amp;INDEX(artwork.xlsx!F:F,QUOTIENT(ROW(A2629)-1,3)+2)&amp;" */","  ")&amp;IF(AND(ISERROR(MATCH("},",B2634:B$5003,0)), ISERROR(MATCH("    ];",$A$5:A2630,0))),"];","")</f>
        <v xml:space="preserve">    ];</v>
      </c>
      <c r="B2634" t="str">
        <f t="shared" si="77"/>
        <v/>
      </c>
      <c r="C2634" s="18" t="str">
        <f>IF(AND(MOD(ROW(A2629)-1,3)=0, INDEX(artwork.xlsx!J:J,QUOTIENT(ROW(A2629)-1,3)+2)&lt;&gt;""),
     artwork.xlsx!$H$1&amp;": """ &amp;SUBSTITUTE(INDEX(artwork.xlsx!H:H,QUOTIENT(ROW(A2629)-1,3)+2)," ","") &amp;""",  " &amp;
     artwork.xlsx!$J$1&amp; ": """ &amp; INDEX(artwork.xlsx!J:J,QUOTIENT(ROW(A2629)-1,3)+2) &amp;""",  " &amp;
     artwork.xlsx!$L$1&amp; ": """ &amp; SUBSTITUTE(IF(LEFT(INDEX(artwork.xlsx!L:L,QUOTIENT(ROW(A2629)-1,3)+2),4)="http","",artwork.xlsx!$M$1) &amp; INDEX(artwork.xlsx!L:L,QUOTIENT(ROW(A2629)-1,3)+2),artwork.xlsx!$N$1,"") &amp; """,",
 IF(AND(MOD(ROW(A2629)-1,3)=1,INDEX(artwork.xlsx!J:J,QUOTIENT(ROW(A2629)-1,3)+2)&lt;&gt;""),
SUBSTITUTE(    artwork.xlsx!$K$1&amp;": '\\n" &amp;
SUBSTITUTE(SUBSTITUTE(SUBSTITUTE(SUBSTITUTE(SUBSTITUTE(INDEX(artwork.xlsx!K:K,QUOTIENT(ROW(A2629)-1,3)+2),"'","\'"),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IF(MOD(ROW(A2629)-1,3)=2,"","")))</f>
        <v/>
      </c>
    </row>
    <row r="2635" spans="1:3" x14ac:dyDescent="0.25">
      <c r="A2635" t="str">
        <f>IF(AND(MOD(ROW(A2630)-1,3)=0,INDEX(artwork.xlsx!G:G,QUOTIENT(ROW(A2630)-1,3)+2)&lt;&gt;""),"/* "&amp;INDEX(artwork.xlsx!G:G,QUOTIENT(ROW(A2630)-1,3)+2)&amp;" */","  ")&amp;
IF(AND(INDEX(artwork.xlsx!F:F,QUOTIENT(ROW(A2630)-1,3)+2)&lt;&gt;""),"/* "&amp;INDEX(artwork.xlsx!F:F,QUOTIENT(ROW(A2630)-1,3)+2)&amp;" */","  ")&amp;IF(AND(ISERROR(MATCH("},",B2635:B$5003,0)), ISERROR(MATCH("    ];",$A$5:A2634,0))),"];","")</f>
        <v xml:space="preserve">    </v>
      </c>
      <c r="B2635" t="str">
        <f t="shared" ref="B2635:B2672" si="78">IF(AND(C2634&lt;&gt;"",MOD(ROW(A2633)-1,3)=2),"},","")&amp;IF(AND(C2635&lt;&gt;"",MOD(ROW(A2630)-1,3)=0),"{","")</f>
        <v/>
      </c>
      <c r="C2635" s="18" t="str">
        <f>IF(AND(MOD(ROW(A2630)-1,3)=0, INDEX(artwork.xlsx!J:J,QUOTIENT(ROW(A2630)-1,3)+2)&lt;&gt;""),
     artwork.xlsx!$H$1&amp;": """ &amp;SUBSTITUTE(INDEX(artwork.xlsx!H:H,QUOTIENT(ROW(A2630)-1,3)+2)," ","") &amp;""",  " &amp;
     artwork.xlsx!$J$1&amp; ": """ &amp; INDEX(artwork.xlsx!J:J,QUOTIENT(ROW(A2630)-1,3)+2) &amp;""",  " &amp;
     artwork.xlsx!$L$1&amp; ": """ &amp; SUBSTITUTE(IF(LEFT(INDEX(artwork.xlsx!L:L,QUOTIENT(ROW(A2630)-1,3)+2),4)="http","",artwork.xlsx!$M$1) &amp; INDEX(artwork.xlsx!L:L,QUOTIENT(ROW(A2630)-1,3)+2),artwork.xlsx!$N$1,"") &amp; """,",
 IF(AND(MOD(ROW(A2630)-1,3)=1,INDEX(artwork.xlsx!J:J,QUOTIENT(ROW(A2630)-1,3)+2)&lt;&gt;""),
SUBSTITUTE(    artwork.xlsx!$K$1&amp;": '\\n" &amp;
SUBSTITUTE(SUBSTITUTE(SUBSTITUTE(SUBSTITUTE(SUBSTITUTE(INDEX(artwork.xlsx!K:K,QUOTIENT(ROW(A2630)-1,3)+2),"'","\'"),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IF(MOD(ROW(A2630)-1,3)=2,"","")))</f>
        <v/>
      </c>
    </row>
    <row r="2636" spans="1:3" x14ac:dyDescent="0.25">
      <c r="A2636" t="str">
        <f>IF(AND(MOD(ROW(A2631)-1,3)=0,INDEX(artwork.xlsx!G:G,QUOTIENT(ROW(A2631)-1,3)+2)&lt;&gt;""),"/* "&amp;INDEX(artwork.xlsx!G:G,QUOTIENT(ROW(A2631)-1,3)+2)&amp;" */","  ")&amp;
IF(AND(INDEX(artwork.xlsx!F:F,QUOTIENT(ROW(A2631)-1,3)+2)&lt;&gt;""),"/* "&amp;INDEX(artwork.xlsx!F:F,QUOTIENT(ROW(A2631)-1,3)+2)&amp;" */","  ")&amp;IF(AND(ISERROR(MATCH("},",B2636:B$5003,0)), ISERROR(MATCH("    ];",$A$5:A2635,0))),"];","")</f>
        <v xml:space="preserve">    </v>
      </c>
      <c r="B2636" t="str">
        <f t="shared" si="78"/>
        <v/>
      </c>
      <c r="C2636" s="18" t="str">
        <f>IF(AND(MOD(ROW(A2631)-1,3)=0, INDEX(artwork.xlsx!J:J,QUOTIENT(ROW(A2631)-1,3)+2)&lt;&gt;""),
     artwork.xlsx!$H$1&amp;": """ &amp;SUBSTITUTE(INDEX(artwork.xlsx!H:H,QUOTIENT(ROW(A2631)-1,3)+2)," ","") &amp;""",  " &amp;
     artwork.xlsx!$J$1&amp; ": """ &amp; INDEX(artwork.xlsx!J:J,QUOTIENT(ROW(A2631)-1,3)+2) &amp;""",  " &amp;
     artwork.xlsx!$L$1&amp; ": """ &amp; SUBSTITUTE(IF(LEFT(INDEX(artwork.xlsx!L:L,QUOTIENT(ROW(A2631)-1,3)+2),4)="http","",artwork.xlsx!$M$1) &amp; INDEX(artwork.xlsx!L:L,QUOTIENT(ROW(A2631)-1,3)+2),artwork.xlsx!$N$1,"") &amp; """,",
 IF(AND(MOD(ROW(A2631)-1,3)=1,INDEX(artwork.xlsx!J:J,QUOTIENT(ROW(A2631)-1,3)+2)&lt;&gt;""),
SUBSTITUTE(    artwork.xlsx!$K$1&amp;": '\\n" &amp;
SUBSTITUTE(SUBSTITUTE(SUBSTITUTE(SUBSTITUTE(SUBSTITUTE(INDEX(artwork.xlsx!K:K,QUOTIENT(ROW(A2631)-1,3)+2),"'","\'"),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IF(MOD(ROW(A2631)-1,3)=2,"","")))</f>
        <v/>
      </c>
    </row>
    <row r="2637" spans="1:3" x14ac:dyDescent="0.25">
      <c r="A2637" t="str">
        <f>IF(AND(MOD(ROW(A2632)-1,3)=0,INDEX(artwork.xlsx!G:G,QUOTIENT(ROW(A2632)-1,3)+2)&lt;&gt;""),"/* "&amp;INDEX(artwork.xlsx!G:G,QUOTIENT(ROW(A2632)-1,3)+2)&amp;" */","  ")&amp;
IF(AND(INDEX(artwork.xlsx!F:F,QUOTIENT(ROW(A2632)-1,3)+2)&lt;&gt;""),"/* "&amp;INDEX(artwork.xlsx!F:F,QUOTIENT(ROW(A2632)-1,3)+2)&amp;" */","  ")&amp;IF(AND(ISERROR(MATCH("},",B2637:B$5003,0)), ISERROR(MATCH("    ];",$A$5:A2636,0))),"];","")</f>
        <v xml:space="preserve">    </v>
      </c>
      <c r="B2637" t="str">
        <f t="shared" si="78"/>
        <v/>
      </c>
      <c r="C2637" s="18" t="str">
        <f>IF(AND(MOD(ROW(A2632)-1,3)=0, INDEX(artwork.xlsx!J:J,QUOTIENT(ROW(A2632)-1,3)+2)&lt;&gt;""),
     artwork.xlsx!$H$1&amp;": """ &amp;SUBSTITUTE(INDEX(artwork.xlsx!H:H,QUOTIENT(ROW(A2632)-1,3)+2)," ","") &amp;""",  " &amp;
     artwork.xlsx!$J$1&amp; ": """ &amp; INDEX(artwork.xlsx!J:J,QUOTIENT(ROW(A2632)-1,3)+2) &amp;""",  " &amp;
     artwork.xlsx!$L$1&amp; ": """ &amp; SUBSTITUTE(IF(LEFT(INDEX(artwork.xlsx!L:L,QUOTIENT(ROW(A2632)-1,3)+2),4)="http","",artwork.xlsx!$M$1) &amp; INDEX(artwork.xlsx!L:L,QUOTIENT(ROW(A2632)-1,3)+2),artwork.xlsx!$N$1,"") &amp; """,",
 IF(AND(MOD(ROW(A2632)-1,3)=1,INDEX(artwork.xlsx!J:J,QUOTIENT(ROW(A2632)-1,3)+2)&lt;&gt;""),
SUBSTITUTE(    artwork.xlsx!$K$1&amp;": '\\n" &amp;
SUBSTITUTE(SUBSTITUTE(SUBSTITUTE(SUBSTITUTE(SUBSTITUTE(INDEX(artwork.xlsx!K:K,QUOTIENT(ROW(A2632)-1,3)+2),"'","\'"),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IF(MOD(ROW(A2632)-1,3)=2,"","")))</f>
        <v/>
      </c>
    </row>
    <row r="2638" spans="1:3" x14ac:dyDescent="0.25">
      <c r="A2638" t="str">
        <f>IF(AND(MOD(ROW(A2633)-1,3)=0,INDEX(artwork.xlsx!G:G,QUOTIENT(ROW(A2633)-1,3)+2)&lt;&gt;""),"/* "&amp;INDEX(artwork.xlsx!G:G,QUOTIENT(ROW(A2633)-1,3)+2)&amp;" */","  ")&amp;
IF(AND(INDEX(artwork.xlsx!F:F,QUOTIENT(ROW(A2633)-1,3)+2)&lt;&gt;""),"/* "&amp;INDEX(artwork.xlsx!F:F,QUOTIENT(ROW(A2633)-1,3)+2)&amp;" */","  ")&amp;IF(AND(ISERROR(MATCH("},",B2638:B$5003,0)), ISERROR(MATCH("    ];",$A$5:A2637,0))),"];","")</f>
        <v xml:space="preserve">    </v>
      </c>
      <c r="B2638" t="str">
        <f t="shared" si="78"/>
        <v/>
      </c>
      <c r="C2638" s="18" t="str">
        <f>IF(AND(MOD(ROW(A2633)-1,3)=0, INDEX(artwork.xlsx!J:J,QUOTIENT(ROW(A2633)-1,3)+2)&lt;&gt;""),
     artwork.xlsx!$H$1&amp;": """ &amp;SUBSTITUTE(INDEX(artwork.xlsx!H:H,QUOTIENT(ROW(A2633)-1,3)+2)," ","") &amp;""",  " &amp;
     artwork.xlsx!$J$1&amp; ": """ &amp; INDEX(artwork.xlsx!J:J,QUOTIENT(ROW(A2633)-1,3)+2) &amp;""",  " &amp;
     artwork.xlsx!$L$1&amp; ": """ &amp; SUBSTITUTE(IF(LEFT(INDEX(artwork.xlsx!L:L,QUOTIENT(ROW(A2633)-1,3)+2),4)="http","",artwork.xlsx!$M$1) &amp; INDEX(artwork.xlsx!L:L,QUOTIENT(ROW(A2633)-1,3)+2),artwork.xlsx!$N$1,"") &amp; """,",
 IF(AND(MOD(ROW(A2633)-1,3)=1,INDEX(artwork.xlsx!J:J,QUOTIENT(ROW(A2633)-1,3)+2)&lt;&gt;""),
SUBSTITUTE(    artwork.xlsx!$K$1&amp;": '\\n" &amp;
SUBSTITUTE(SUBSTITUTE(SUBSTITUTE(SUBSTITUTE(SUBSTITUTE(INDEX(artwork.xlsx!K:K,QUOTIENT(ROW(A2633)-1,3)+2),"'","\'"),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IF(MOD(ROW(A2633)-1,3)=2,"","")))</f>
        <v/>
      </c>
    </row>
    <row r="2639" spans="1:3" x14ac:dyDescent="0.25">
      <c r="A2639" t="str">
        <f>IF(AND(MOD(ROW(A2634)-1,3)=0,INDEX(artwork.xlsx!G:G,QUOTIENT(ROW(A2634)-1,3)+2)&lt;&gt;""),"/* "&amp;INDEX(artwork.xlsx!G:G,QUOTIENT(ROW(A2634)-1,3)+2)&amp;" */","  ")&amp;
IF(AND(INDEX(artwork.xlsx!F:F,QUOTIENT(ROW(A2634)-1,3)+2)&lt;&gt;""),"/* "&amp;INDEX(artwork.xlsx!F:F,QUOTIENT(ROW(A2634)-1,3)+2)&amp;" */","  ")&amp;IF(AND(ISERROR(MATCH("},",B2639:B$5003,0)), ISERROR(MATCH("    ];",$A$5:A2638,0))),"];","")</f>
        <v xml:space="preserve">    </v>
      </c>
      <c r="B2639" t="str">
        <f t="shared" si="78"/>
        <v/>
      </c>
      <c r="C2639" s="18" t="str">
        <f>IF(AND(MOD(ROW(A2634)-1,3)=0, INDEX(artwork.xlsx!J:J,QUOTIENT(ROW(A2634)-1,3)+2)&lt;&gt;""),
     artwork.xlsx!$H$1&amp;": """ &amp;SUBSTITUTE(INDEX(artwork.xlsx!H:H,QUOTIENT(ROW(A2634)-1,3)+2)," ","") &amp;""",  " &amp;
     artwork.xlsx!$J$1&amp; ": """ &amp; INDEX(artwork.xlsx!J:J,QUOTIENT(ROW(A2634)-1,3)+2) &amp;""",  " &amp;
     artwork.xlsx!$L$1&amp; ": """ &amp; SUBSTITUTE(IF(LEFT(INDEX(artwork.xlsx!L:L,QUOTIENT(ROW(A2634)-1,3)+2),4)="http","",artwork.xlsx!$M$1) &amp; INDEX(artwork.xlsx!L:L,QUOTIENT(ROW(A2634)-1,3)+2),artwork.xlsx!$N$1,"") &amp; """,",
 IF(AND(MOD(ROW(A2634)-1,3)=1,INDEX(artwork.xlsx!J:J,QUOTIENT(ROW(A2634)-1,3)+2)&lt;&gt;""),
SUBSTITUTE(    artwork.xlsx!$K$1&amp;": '\\n" &amp;
SUBSTITUTE(SUBSTITUTE(SUBSTITUTE(SUBSTITUTE(SUBSTITUTE(INDEX(artwork.xlsx!K:K,QUOTIENT(ROW(A2634)-1,3)+2),"'","\'"),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IF(MOD(ROW(A2634)-1,3)=2,"","")))</f>
        <v/>
      </c>
    </row>
    <row r="2640" spans="1:3" x14ac:dyDescent="0.25">
      <c r="A2640" t="str">
        <f>IF(AND(MOD(ROW(A2635)-1,3)=0,INDEX(artwork.xlsx!G:G,QUOTIENT(ROW(A2635)-1,3)+2)&lt;&gt;""),"/* "&amp;INDEX(artwork.xlsx!G:G,QUOTIENT(ROW(A2635)-1,3)+2)&amp;" */","  ")&amp;
IF(AND(INDEX(artwork.xlsx!F:F,QUOTIENT(ROW(A2635)-1,3)+2)&lt;&gt;""),"/* "&amp;INDEX(artwork.xlsx!F:F,QUOTIENT(ROW(A2635)-1,3)+2)&amp;" */","  ")&amp;IF(AND(ISERROR(MATCH("},",B2640:B$5003,0)), ISERROR(MATCH("    ];",$A$5:A2639,0))),"];","")</f>
        <v xml:space="preserve">    </v>
      </c>
      <c r="B2640" t="str">
        <f t="shared" si="78"/>
        <v/>
      </c>
      <c r="C2640" s="18" t="str">
        <f>IF(AND(MOD(ROW(A2635)-1,3)=0, INDEX(artwork.xlsx!J:J,QUOTIENT(ROW(A2635)-1,3)+2)&lt;&gt;""),
     artwork.xlsx!$H$1&amp;": """ &amp;SUBSTITUTE(INDEX(artwork.xlsx!H:H,QUOTIENT(ROW(A2635)-1,3)+2)," ","") &amp;""",  " &amp;
     artwork.xlsx!$J$1&amp; ": """ &amp; INDEX(artwork.xlsx!J:J,QUOTIENT(ROW(A2635)-1,3)+2) &amp;""",  " &amp;
     artwork.xlsx!$L$1&amp; ": """ &amp; SUBSTITUTE(IF(LEFT(INDEX(artwork.xlsx!L:L,QUOTIENT(ROW(A2635)-1,3)+2),4)="http","",artwork.xlsx!$M$1) &amp; INDEX(artwork.xlsx!L:L,QUOTIENT(ROW(A2635)-1,3)+2),artwork.xlsx!$N$1,"") &amp; """,",
 IF(AND(MOD(ROW(A2635)-1,3)=1,INDEX(artwork.xlsx!J:J,QUOTIENT(ROW(A2635)-1,3)+2)&lt;&gt;""),
SUBSTITUTE(    artwork.xlsx!$K$1&amp;": '\\n" &amp;
SUBSTITUTE(SUBSTITUTE(SUBSTITUTE(SUBSTITUTE(SUBSTITUTE(INDEX(artwork.xlsx!K:K,QUOTIENT(ROW(A2635)-1,3)+2),"'","\'"),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IF(MOD(ROW(A2635)-1,3)=2,"","")))</f>
        <v/>
      </c>
    </row>
    <row r="2641" spans="1:3" x14ac:dyDescent="0.25">
      <c r="A2641" t="str">
        <f>IF(AND(MOD(ROW(A2636)-1,3)=0,INDEX(artwork.xlsx!G:G,QUOTIENT(ROW(A2636)-1,3)+2)&lt;&gt;""),"/* "&amp;INDEX(artwork.xlsx!G:G,QUOTIENT(ROW(A2636)-1,3)+2)&amp;" */","  ")&amp;
IF(AND(INDEX(artwork.xlsx!F:F,QUOTIENT(ROW(A2636)-1,3)+2)&lt;&gt;""),"/* "&amp;INDEX(artwork.xlsx!F:F,QUOTIENT(ROW(A2636)-1,3)+2)&amp;" */","  ")&amp;IF(AND(ISERROR(MATCH("},",B2641:B$5003,0)), ISERROR(MATCH("    ];",$A$5:A2640,0))),"];","")</f>
        <v xml:space="preserve">    </v>
      </c>
      <c r="B2641" t="str">
        <f t="shared" si="78"/>
        <v/>
      </c>
      <c r="C2641" s="18" t="str">
        <f>IF(AND(MOD(ROW(A2636)-1,3)=0, INDEX(artwork.xlsx!J:J,QUOTIENT(ROW(A2636)-1,3)+2)&lt;&gt;""),
     artwork.xlsx!$H$1&amp;": """ &amp;SUBSTITUTE(INDEX(artwork.xlsx!H:H,QUOTIENT(ROW(A2636)-1,3)+2)," ","") &amp;""",  " &amp;
     artwork.xlsx!$J$1&amp; ": """ &amp; INDEX(artwork.xlsx!J:J,QUOTIENT(ROW(A2636)-1,3)+2) &amp;""",  " &amp;
     artwork.xlsx!$L$1&amp; ": """ &amp; SUBSTITUTE(IF(LEFT(INDEX(artwork.xlsx!L:L,QUOTIENT(ROW(A2636)-1,3)+2),4)="http","",artwork.xlsx!$M$1) &amp; INDEX(artwork.xlsx!L:L,QUOTIENT(ROW(A2636)-1,3)+2),artwork.xlsx!$N$1,"") &amp; """,",
 IF(AND(MOD(ROW(A2636)-1,3)=1,INDEX(artwork.xlsx!J:J,QUOTIENT(ROW(A2636)-1,3)+2)&lt;&gt;""),
SUBSTITUTE(    artwork.xlsx!$K$1&amp;": '\\n" &amp;
SUBSTITUTE(SUBSTITUTE(SUBSTITUTE(SUBSTITUTE(SUBSTITUTE(INDEX(artwork.xlsx!K:K,QUOTIENT(ROW(A2636)-1,3)+2),"'","\'"),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IF(MOD(ROW(A2636)-1,3)=2,"","")))</f>
        <v/>
      </c>
    </row>
    <row r="2642" spans="1:3" x14ac:dyDescent="0.25">
      <c r="A2642" t="str">
        <f>IF(AND(MOD(ROW(A2637)-1,3)=0,INDEX(artwork.xlsx!G:G,QUOTIENT(ROW(A2637)-1,3)+2)&lt;&gt;""),"/* "&amp;INDEX(artwork.xlsx!G:G,QUOTIENT(ROW(A2637)-1,3)+2)&amp;" */","  ")&amp;
IF(AND(INDEX(artwork.xlsx!F:F,QUOTIENT(ROW(A2637)-1,3)+2)&lt;&gt;""),"/* "&amp;INDEX(artwork.xlsx!F:F,QUOTIENT(ROW(A2637)-1,3)+2)&amp;" */","  ")&amp;IF(AND(ISERROR(MATCH("},",B2642:B$5003,0)), ISERROR(MATCH("    ];",$A$5:A2641,0))),"];","")</f>
        <v xml:space="preserve">    </v>
      </c>
      <c r="B2642" t="str">
        <f t="shared" si="78"/>
        <v/>
      </c>
      <c r="C2642" s="18" t="str">
        <f>IF(AND(MOD(ROW(A2637)-1,3)=0, INDEX(artwork.xlsx!J:J,QUOTIENT(ROW(A2637)-1,3)+2)&lt;&gt;""),
     artwork.xlsx!$H$1&amp;": """ &amp;SUBSTITUTE(INDEX(artwork.xlsx!H:H,QUOTIENT(ROW(A2637)-1,3)+2)," ","") &amp;""",  " &amp;
     artwork.xlsx!$J$1&amp; ": """ &amp; INDEX(artwork.xlsx!J:J,QUOTIENT(ROW(A2637)-1,3)+2) &amp;""",  " &amp;
     artwork.xlsx!$L$1&amp; ": """ &amp; SUBSTITUTE(IF(LEFT(INDEX(artwork.xlsx!L:L,QUOTIENT(ROW(A2637)-1,3)+2),4)="http","",artwork.xlsx!$M$1) &amp; INDEX(artwork.xlsx!L:L,QUOTIENT(ROW(A2637)-1,3)+2),artwork.xlsx!$N$1,"") &amp; """,",
 IF(AND(MOD(ROW(A2637)-1,3)=1,INDEX(artwork.xlsx!J:J,QUOTIENT(ROW(A2637)-1,3)+2)&lt;&gt;""),
SUBSTITUTE(    artwork.xlsx!$K$1&amp;": '\\n" &amp;
SUBSTITUTE(SUBSTITUTE(SUBSTITUTE(SUBSTITUTE(SUBSTITUTE(INDEX(artwork.xlsx!K:K,QUOTIENT(ROW(A2637)-1,3)+2),"'","\'"),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IF(MOD(ROW(A2637)-1,3)=2,"","")))</f>
        <v/>
      </c>
    </row>
    <row r="2643" spans="1:3" x14ac:dyDescent="0.25">
      <c r="A2643" t="str">
        <f>IF(AND(MOD(ROW(A2638)-1,3)=0,INDEX(artwork.xlsx!G:G,QUOTIENT(ROW(A2638)-1,3)+2)&lt;&gt;""),"/* "&amp;INDEX(artwork.xlsx!G:G,QUOTIENT(ROW(A2638)-1,3)+2)&amp;" */","  ")&amp;
IF(AND(INDEX(artwork.xlsx!F:F,QUOTIENT(ROW(A2638)-1,3)+2)&lt;&gt;""),"/* "&amp;INDEX(artwork.xlsx!F:F,QUOTIENT(ROW(A2638)-1,3)+2)&amp;" */","  ")&amp;IF(AND(ISERROR(MATCH("},",B2643:B$5003,0)), ISERROR(MATCH("    ];",$A$5:A2642,0))),"];","")</f>
        <v xml:space="preserve">    </v>
      </c>
      <c r="B2643" t="str">
        <f t="shared" si="78"/>
        <v/>
      </c>
      <c r="C2643" s="18" t="str">
        <f>IF(AND(MOD(ROW(A2638)-1,3)=0, INDEX(artwork.xlsx!J:J,QUOTIENT(ROW(A2638)-1,3)+2)&lt;&gt;""),
     artwork.xlsx!$H$1&amp;": """ &amp;SUBSTITUTE(INDEX(artwork.xlsx!H:H,QUOTIENT(ROW(A2638)-1,3)+2)," ","") &amp;""",  " &amp;
     artwork.xlsx!$J$1&amp; ": """ &amp; INDEX(artwork.xlsx!J:J,QUOTIENT(ROW(A2638)-1,3)+2) &amp;""",  " &amp;
     artwork.xlsx!$L$1&amp; ": """ &amp; SUBSTITUTE(IF(LEFT(INDEX(artwork.xlsx!L:L,QUOTIENT(ROW(A2638)-1,3)+2),4)="http","",artwork.xlsx!$M$1) &amp; INDEX(artwork.xlsx!L:L,QUOTIENT(ROW(A2638)-1,3)+2),artwork.xlsx!$N$1,"") &amp; """,",
 IF(AND(MOD(ROW(A2638)-1,3)=1,INDEX(artwork.xlsx!J:J,QUOTIENT(ROW(A2638)-1,3)+2)&lt;&gt;""),
SUBSTITUTE(    artwork.xlsx!$K$1&amp;": '\\n" &amp;
SUBSTITUTE(SUBSTITUTE(SUBSTITUTE(SUBSTITUTE(SUBSTITUTE(INDEX(artwork.xlsx!K:K,QUOTIENT(ROW(A2638)-1,3)+2),"'","\'"),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IF(MOD(ROW(A2638)-1,3)=2,"","")))</f>
        <v/>
      </c>
    </row>
    <row r="2644" spans="1:3" x14ac:dyDescent="0.25">
      <c r="A2644" t="str">
        <f>IF(AND(MOD(ROW(A2639)-1,3)=0,INDEX(artwork.xlsx!G:G,QUOTIENT(ROW(A2639)-1,3)+2)&lt;&gt;""),"/* "&amp;INDEX(artwork.xlsx!G:G,QUOTIENT(ROW(A2639)-1,3)+2)&amp;" */","  ")&amp;
IF(AND(INDEX(artwork.xlsx!F:F,QUOTIENT(ROW(A2639)-1,3)+2)&lt;&gt;""),"/* "&amp;INDEX(artwork.xlsx!F:F,QUOTIENT(ROW(A2639)-1,3)+2)&amp;" */","  ")&amp;IF(AND(ISERROR(MATCH("},",B2644:B$5003,0)), ISERROR(MATCH("    ];",$A$5:A2643,0))),"];","")</f>
        <v xml:space="preserve">    </v>
      </c>
      <c r="B2644" t="str">
        <f t="shared" si="78"/>
        <v/>
      </c>
      <c r="C2644" s="18" t="str">
        <f>IF(AND(MOD(ROW(A2639)-1,3)=0, INDEX(artwork.xlsx!J:J,QUOTIENT(ROW(A2639)-1,3)+2)&lt;&gt;""),
     artwork.xlsx!$H$1&amp;": """ &amp;SUBSTITUTE(INDEX(artwork.xlsx!H:H,QUOTIENT(ROW(A2639)-1,3)+2)," ","") &amp;""",  " &amp;
     artwork.xlsx!$J$1&amp; ": """ &amp; INDEX(artwork.xlsx!J:J,QUOTIENT(ROW(A2639)-1,3)+2) &amp;""",  " &amp;
     artwork.xlsx!$L$1&amp; ": """ &amp; SUBSTITUTE(IF(LEFT(INDEX(artwork.xlsx!L:L,QUOTIENT(ROW(A2639)-1,3)+2),4)="http","",artwork.xlsx!$M$1) &amp; INDEX(artwork.xlsx!L:L,QUOTIENT(ROW(A2639)-1,3)+2),artwork.xlsx!$N$1,"") &amp; """,",
 IF(AND(MOD(ROW(A2639)-1,3)=1,INDEX(artwork.xlsx!J:J,QUOTIENT(ROW(A2639)-1,3)+2)&lt;&gt;""),
SUBSTITUTE(    artwork.xlsx!$K$1&amp;": '\\n" &amp;
SUBSTITUTE(SUBSTITUTE(SUBSTITUTE(SUBSTITUTE(SUBSTITUTE(INDEX(artwork.xlsx!K:K,QUOTIENT(ROW(A2639)-1,3)+2),"'","\'"),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IF(MOD(ROW(A2639)-1,3)=2,"","")))</f>
        <v/>
      </c>
    </row>
    <row r="2645" spans="1:3" x14ac:dyDescent="0.25">
      <c r="A2645" t="str">
        <f>IF(AND(MOD(ROW(A2640)-1,3)=0,INDEX(artwork.xlsx!G:G,QUOTIENT(ROW(A2640)-1,3)+2)&lt;&gt;""),"/* "&amp;INDEX(artwork.xlsx!G:G,QUOTIENT(ROW(A2640)-1,3)+2)&amp;" */","  ")&amp;
IF(AND(INDEX(artwork.xlsx!F:F,QUOTIENT(ROW(A2640)-1,3)+2)&lt;&gt;""),"/* "&amp;INDEX(artwork.xlsx!F:F,QUOTIENT(ROW(A2640)-1,3)+2)&amp;" */","  ")&amp;IF(AND(ISERROR(MATCH("},",B2645:B$5003,0)), ISERROR(MATCH("    ];",$A$5:A2644,0))),"];","")</f>
        <v xml:space="preserve">    </v>
      </c>
      <c r="B2645" t="str">
        <f t="shared" si="78"/>
        <v/>
      </c>
      <c r="C2645" s="18" t="str">
        <f>IF(AND(MOD(ROW(A2640)-1,3)=0, INDEX(artwork.xlsx!J:J,QUOTIENT(ROW(A2640)-1,3)+2)&lt;&gt;""),
     artwork.xlsx!$H$1&amp;": """ &amp;SUBSTITUTE(INDEX(artwork.xlsx!H:H,QUOTIENT(ROW(A2640)-1,3)+2)," ","") &amp;""",  " &amp;
     artwork.xlsx!$J$1&amp; ": """ &amp; INDEX(artwork.xlsx!J:J,QUOTIENT(ROW(A2640)-1,3)+2) &amp;""",  " &amp;
     artwork.xlsx!$L$1&amp; ": """ &amp; SUBSTITUTE(IF(LEFT(INDEX(artwork.xlsx!L:L,QUOTIENT(ROW(A2640)-1,3)+2),4)="http","",artwork.xlsx!$M$1) &amp; INDEX(artwork.xlsx!L:L,QUOTIENT(ROW(A2640)-1,3)+2),artwork.xlsx!$N$1,"") &amp; """,",
 IF(AND(MOD(ROW(A2640)-1,3)=1,INDEX(artwork.xlsx!J:J,QUOTIENT(ROW(A2640)-1,3)+2)&lt;&gt;""),
SUBSTITUTE(    artwork.xlsx!$K$1&amp;": '\\n" &amp;
SUBSTITUTE(SUBSTITUTE(SUBSTITUTE(SUBSTITUTE(SUBSTITUTE(INDEX(artwork.xlsx!K:K,QUOTIENT(ROW(A2640)-1,3)+2),"'","\'"),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IF(MOD(ROW(A2640)-1,3)=2,"","")))</f>
        <v/>
      </c>
    </row>
    <row r="2646" spans="1:3" x14ac:dyDescent="0.25">
      <c r="A2646" t="str">
        <f>IF(AND(MOD(ROW(A2641)-1,3)=0,INDEX(artwork.xlsx!G:G,QUOTIENT(ROW(A2641)-1,3)+2)&lt;&gt;""),"/* "&amp;INDEX(artwork.xlsx!G:G,QUOTIENT(ROW(A2641)-1,3)+2)&amp;" */","  ")&amp;
IF(AND(INDEX(artwork.xlsx!F:F,QUOTIENT(ROW(A2641)-1,3)+2)&lt;&gt;""),"/* "&amp;INDEX(artwork.xlsx!F:F,QUOTIENT(ROW(A2641)-1,3)+2)&amp;" */","  ")&amp;IF(AND(ISERROR(MATCH("},",B2646:B$5003,0)), ISERROR(MATCH("    ];",$A$5:A2645,0))),"];","")</f>
        <v xml:space="preserve">    </v>
      </c>
      <c r="B2646" t="str">
        <f t="shared" si="78"/>
        <v/>
      </c>
      <c r="C2646" s="18" t="str">
        <f>IF(AND(MOD(ROW(A2641)-1,3)=0, INDEX(artwork.xlsx!J:J,QUOTIENT(ROW(A2641)-1,3)+2)&lt;&gt;""),
     artwork.xlsx!$H$1&amp;": """ &amp;SUBSTITUTE(INDEX(artwork.xlsx!H:H,QUOTIENT(ROW(A2641)-1,3)+2)," ","") &amp;""",  " &amp;
     artwork.xlsx!$J$1&amp; ": """ &amp; INDEX(artwork.xlsx!J:J,QUOTIENT(ROW(A2641)-1,3)+2) &amp;""",  " &amp;
     artwork.xlsx!$L$1&amp; ": """ &amp; SUBSTITUTE(IF(LEFT(INDEX(artwork.xlsx!L:L,QUOTIENT(ROW(A2641)-1,3)+2),4)="http","",artwork.xlsx!$M$1) &amp; INDEX(artwork.xlsx!L:L,QUOTIENT(ROW(A2641)-1,3)+2),artwork.xlsx!$N$1,"") &amp; """,",
 IF(AND(MOD(ROW(A2641)-1,3)=1,INDEX(artwork.xlsx!J:J,QUOTIENT(ROW(A2641)-1,3)+2)&lt;&gt;""),
SUBSTITUTE(    artwork.xlsx!$K$1&amp;": '\\n" &amp;
SUBSTITUTE(SUBSTITUTE(SUBSTITUTE(SUBSTITUTE(SUBSTITUTE(INDEX(artwork.xlsx!K:K,QUOTIENT(ROW(A2641)-1,3)+2),"'","\'"),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IF(MOD(ROW(A2641)-1,3)=2,"","")))</f>
        <v/>
      </c>
    </row>
    <row r="2647" spans="1:3" x14ac:dyDescent="0.25">
      <c r="A2647" t="str">
        <f>IF(AND(MOD(ROW(A2642)-1,3)=0,INDEX(artwork.xlsx!G:G,QUOTIENT(ROW(A2642)-1,3)+2)&lt;&gt;""),"/* "&amp;INDEX(artwork.xlsx!G:G,QUOTIENT(ROW(A2642)-1,3)+2)&amp;" */","  ")&amp;
IF(AND(INDEX(artwork.xlsx!F:F,QUOTIENT(ROW(A2642)-1,3)+2)&lt;&gt;""),"/* "&amp;INDEX(artwork.xlsx!F:F,QUOTIENT(ROW(A2642)-1,3)+2)&amp;" */","  ")&amp;IF(AND(ISERROR(MATCH("},",B2647:B$5003,0)), ISERROR(MATCH("    ];",$A$5:A2646,0))),"];","")</f>
        <v xml:space="preserve">    </v>
      </c>
      <c r="B2647" t="str">
        <f t="shared" si="78"/>
        <v/>
      </c>
      <c r="C2647" s="18" t="str">
        <f>IF(AND(MOD(ROW(A2642)-1,3)=0, INDEX(artwork.xlsx!J:J,QUOTIENT(ROW(A2642)-1,3)+2)&lt;&gt;""),
     artwork.xlsx!$H$1&amp;": """ &amp;SUBSTITUTE(INDEX(artwork.xlsx!H:H,QUOTIENT(ROW(A2642)-1,3)+2)," ","") &amp;""",  " &amp;
     artwork.xlsx!$J$1&amp; ": """ &amp; INDEX(artwork.xlsx!J:J,QUOTIENT(ROW(A2642)-1,3)+2) &amp;""",  " &amp;
     artwork.xlsx!$L$1&amp; ": """ &amp; SUBSTITUTE(IF(LEFT(INDEX(artwork.xlsx!L:L,QUOTIENT(ROW(A2642)-1,3)+2),4)="http","",artwork.xlsx!$M$1) &amp; INDEX(artwork.xlsx!L:L,QUOTIENT(ROW(A2642)-1,3)+2),artwork.xlsx!$N$1,"") &amp; """,",
 IF(AND(MOD(ROW(A2642)-1,3)=1,INDEX(artwork.xlsx!J:J,QUOTIENT(ROW(A2642)-1,3)+2)&lt;&gt;""),
SUBSTITUTE(    artwork.xlsx!$K$1&amp;": '\\n" &amp;
SUBSTITUTE(SUBSTITUTE(SUBSTITUTE(SUBSTITUTE(SUBSTITUTE(INDEX(artwork.xlsx!K:K,QUOTIENT(ROW(A2642)-1,3)+2),"'","\'"),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IF(MOD(ROW(A2642)-1,3)=2,"","")))</f>
        <v/>
      </c>
    </row>
    <row r="2648" spans="1:3" x14ac:dyDescent="0.25">
      <c r="A2648" t="str">
        <f>IF(AND(MOD(ROW(A2643)-1,3)=0,INDEX(artwork.xlsx!G:G,QUOTIENT(ROW(A2643)-1,3)+2)&lt;&gt;""),"/* "&amp;INDEX(artwork.xlsx!G:G,QUOTIENT(ROW(A2643)-1,3)+2)&amp;" */","  ")&amp;
IF(AND(INDEX(artwork.xlsx!F:F,QUOTIENT(ROW(A2643)-1,3)+2)&lt;&gt;""),"/* "&amp;INDEX(artwork.xlsx!F:F,QUOTIENT(ROW(A2643)-1,3)+2)&amp;" */","  ")&amp;IF(AND(ISERROR(MATCH("},",B2648:B$5003,0)), ISERROR(MATCH("    ];",$A$5:A2647,0))),"];","")</f>
        <v xml:space="preserve">    </v>
      </c>
      <c r="B2648" t="str">
        <f t="shared" si="78"/>
        <v/>
      </c>
      <c r="C2648" s="18" t="str">
        <f>IF(AND(MOD(ROW(A2643)-1,3)=0, INDEX(artwork.xlsx!J:J,QUOTIENT(ROW(A2643)-1,3)+2)&lt;&gt;""),
     artwork.xlsx!$H$1&amp;": """ &amp;SUBSTITUTE(INDEX(artwork.xlsx!H:H,QUOTIENT(ROW(A2643)-1,3)+2)," ","") &amp;""",  " &amp;
     artwork.xlsx!$J$1&amp; ": """ &amp; INDEX(artwork.xlsx!J:J,QUOTIENT(ROW(A2643)-1,3)+2) &amp;""",  " &amp;
     artwork.xlsx!$L$1&amp; ": """ &amp; SUBSTITUTE(IF(LEFT(INDEX(artwork.xlsx!L:L,QUOTIENT(ROW(A2643)-1,3)+2),4)="http","",artwork.xlsx!$M$1) &amp; INDEX(artwork.xlsx!L:L,QUOTIENT(ROW(A2643)-1,3)+2),artwork.xlsx!$N$1,"") &amp; """,",
 IF(AND(MOD(ROW(A2643)-1,3)=1,INDEX(artwork.xlsx!J:J,QUOTIENT(ROW(A2643)-1,3)+2)&lt;&gt;""),
SUBSTITUTE(    artwork.xlsx!$K$1&amp;": '\\n" &amp;
SUBSTITUTE(SUBSTITUTE(SUBSTITUTE(SUBSTITUTE(SUBSTITUTE(INDEX(artwork.xlsx!K:K,QUOTIENT(ROW(A2643)-1,3)+2),"'","\'"),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IF(MOD(ROW(A2643)-1,3)=2,"","")))</f>
        <v/>
      </c>
    </row>
    <row r="2649" spans="1:3" x14ac:dyDescent="0.25">
      <c r="A2649" t="str">
        <f>IF(AND(MOD(ROW(A2644)-1,3)=0,INDEX(artwork.xlsx!G:G,QUOTIENT(ROW(A2644)-1,3)+2)&lt;&gt;""),"/* "&amp;INDEX(artwork.xlsx!G:G,QUOTIENT(ROW(A2644)-1,3)+2)&amp;" */","  ")&amp;
IF(AND(INDEX(artwork.xlsx!F:F,QUOTIENT(ROW(A2644)-1,3)+2)&lt;&gt;""),"/* "&amp;INDEX(artwork.xlsx!F:F,QUOTIENT(ROW(A2644)-1,3)+2)&amp;" */","  ")&amp;IF(AND(ISERROR(MATCH("},",B2649:B$5003,0)), ISERROR(MATCH("    ];",$A$5:A2648,0))),"];","")</f>
        <v xml:space="preserve">    </v>
      </c>
      <c r="B2649" t="str">
        <f t="shared" si="78"/>
        <v/>
      </c>
      <c r="C2649" s="18" t="str">
        <f>IF(AND(MOD(ROW(A2644)-1,3)=0, INDEX(artwork.xlsx!J:J,QUOTIENT(ROW(A2644)-1,3)+2)&lt;&gt;""),
     artwork.xlsx!$H$1&amp;": """ &amp;SUBSTITUTE(INDEX(artwork.xlsx!H:H,QUOTIENT(ROW(A2644)-1,3)+2)," ","") &amp;""",  " &amp;
     artwork.xlsx!$J$1&amp; ": """ &amp; INDEX(artwork.xlsx!J:J,QUOTIENT(ROW(A2644)-1,3)+2) &amp;""",  " &amp;
     artwork.xlsx!$L$1&amp; ": """ &amp; SUBSTITUTE(IF(LEFT(INDEX(artwork.xlsx!L:L,QUOTIENT(ROW(A2644)-1,3)+2),4)="http","",artwork.xlsx!$M$1) &amp; INDEX(artwork.xlsx!L:L,QUOTIENT(ROW(A2644)-1,3)+2),artwork.xlsx!$N$1,"") &amp; """,",
 IF(AND(MOD(ROW(A2644)-1,3)=1,INDEX(artwork.xlsx!J:J,QUOTIENT(ROW(A2644)-1,3)+2)&lt;&gt;""),
SUBSTITUTE(    artwork.xlsx!$K$1&amp;": '\\n" &amp;
SUBSTITUTE(SUBSTITUTE(SUBSTITUTE(SUBSTITUTE(SUBSTITUTE(INDEX(artwork.xlsx!K:K,QUOTIENT(ROW(A2644)-1,3)+2),"'","\'"),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IF(MOD(ROW(A2644)-1,3)=2,"","")))</f>
        <v/>
      </c>
    </row>
    <row r="2650" spans="1:3" x14ac:dyDescent="0.25">
      <c r="A2650" t="str">
        <f>IF(AND(MOD(ROW(A2645)-1,3)=0,INDEX(artwork.xlsx!G:G,QUOTIENT(ROW(A2645)-1,3)+2)&lt;&gt;""),"/* "&amp;INDEX(artwork.xlsx!G:G,QUOTIENT(ROW(A2645)-1,3)+2)&amp;" */","  ")&amp;
IF(AND(INDEX(artwork.xlsx!F:F,QUOTIENT(ROW(A2645)-1,3)+2)&lt;&gt;""),"/* "&amp;INDEX(artwork.xlsx!F:F,QUOTIENT(ROW(A2645)-1,3)+2)&amp;" */","  ")&amp;IF(AND(ISERROR(MATCH("},",B2650:B$5003,0)), ISERROR(MATCH("    ];",$A$5:A2649,0))),"];","")</f>
        <v xml:space="preserve">    </v>
      </c>
      <c r="B2650" t="str">
        <f t="shared" si="78"/>
        <v/>
      </c>
      <c r="C2650" s="18" t="str">
        <f>IF(AND(MOD(ROW(A2645)-1,3)=0, INDEX(artwork.xlsx!J:J,QUOTIENT(ROW(A2645)-1,3)+2)&lt;&gt;""),
     artwork.xlsx!$H$1&amp;": """ &amp;SUBSTITUTE(INDEX(artwork.xlsx!H:H,QUOTIENT(ROW(A2645)-1,3)+2)," ","") &amp;""",  " &amp;
     artwork.xlsx!$J$1&amp; ": """ &amp; INDEX(artwork.xlsx!J:J,QUOTIENT(ROW(A2645)-1,3)+2) &amp;""",  " &amp;
     artwork.xlsx!$L$1&amp; ": """ &amp; SUBSTITUTE(IF(LEFT(INDEX(artwork.xlsx!L:L,QUOTIENT(ROW(A2645)-1,3)+2),4)="http","",artwork.xlsx!$M$1) &amp; INDEX(artwork.xlsx!L:L,QUOTIENT(ROW(A2645)-1,3)+2),artwork.xlsx!$N$1,"") &amp; """,",
 IF(AND(MOD(ROW(A2645)-1,3)=1,INDEX(artwork.xlsx!J:J,QUOTIENT(ROW(A2645)-1,3)+2)&lt;&gt;""),
SUBSTITUTE(    artwork.xlsx!$K$1&amp;": '\\n" &amp;
SUBSTITUTE(SUBSTITUTE(SUBSTITUTE(SUBSTITUTE(SUBSTITUTE(INDEX(artwork.xlsx!K:K,QUOTIENT(ROW(A2645)-1,3)+2),"'","\'"),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IF(MOD(ROW(A2645)-1,3)=2,"","")))</f>
        <v/>
      </c>
    </row>
    <row r="2651" spans="1:3" x14ac:dyDescent="0.25">
      <c r="A2651" t="str">
        <f>IF(AND(MOD(ROW(A2646)-1,3)=0,INDEX(artwork.xlsx!G:G,QUOTIENT(ROW(A2646)-1,3)+2)&lt;&gt;""),"/* "&amp;INDEX(artwork.xlsx!G:G,QUOTIENT(ROW(A2646)-1,3)+2)&amp;" */","  ")&amp;
IF(AND(INDEX(artwork.xlsx!F:F,QUOTIENT(ROW(A2646)-1,3)+2)&lt;&gt;""),"/* "&amp;INDEX(artwork.xlsx!F:F,QUOTIENT(ROW(A2646)-1,3)+2)&amp;" */","  ")&amp;IF(AND(ISERROR(MATCH("},",B2651:B$5003,0)), ISERROR(MATCH("    ];",$A$5:A2650,0))),"];","")</f>
        <v xml:space="preserve">    </v>
      </c>
      <c r="B2651" t="str">
        <f t="shared" si="78"/>
        <v/>
      </c>
      <c r="C2651" s="18" t="str">
        <f>IF(AND(MOD(ROW(A2646)-1,3)=0, INDEX(artwork.xlsx!J:J,QUOTIENT(ROW(A2646)-1,3)+2)&lt;&gt;""),
     artwork.xlsx!$H$1&amp;": """ &amp;SUBSTITUTE(INDEX(artwork.xlsx!H:H,QUOTIENT(ROW(A2646)-1,3)+2)," ","") &amp;""",  " &amp;
     artwork.xlsx!$J$1&amp; ": """ &amp; INDEX(artwork.xlsx!J:J,QUOTIENT(ROW(A2646)-1,3)+2) &amp;""",  " &amp;
     artwork.xlsx!$L$1&amp; ": """ &amp; SUBSTITUTE(IF(LEFT(INDEX(artwork.xlsx!L:L,QUOTIENT(ROW(A2646)-1,3)+2),4)="http","",artwork.xlsx!$M$1) &amp; INDEX(artwork.xlsx!L:L,QUOTIENT(ROW(A2646)-1,3)+2),artwork.xlsx!$N$1,"") &amp; """,",
 IF(AND(MOD(ROW(A2646)-1,3)=1,INDEX(artwork.xlsx!J:J,QUOTIENT(ROW(A2646)-1,3)+2)&lt;&gt;""),
SUBSTITUTE(    artwork.xlsx!$K$1&amp;": '\\n" &amp;
SUBSTITUTE(SUBSTITUTE(SUBSTITUTE(SUBSTITUTE(SUBSTITUTE(INDEX(artwork.xlsx!K:K,QUOTIENT(ROW(A2646)-1,3)+2),"'","\'"),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IF(MOD(ROW(A2646)-1,3)=2,"","")))</f>
        <v/>
      </c>
    </row>
    <row r="2652" spans="1:3" x14ac:dyDescent="0.25">
      <c r="A2652" t="str">
        <f>IF(AND(MOD(ROW(A2647)-1,3)=0,INDEX(artwork.xlsx!G:G,QUOTIENT(ROW(A2647)-1,3)+2)&lt;&gt;""),"/* "&amp;INDEX(artwork.xlsx!G:G,QUOTIENT(ROW(A2647)-1,3)+2)&amp;" */","  ")&amp;
IF(AND(INDEX(artwork.xlsx!F:F,QUOTIENT(ROW(A2647)-1,3)+2)&lt;&gt;""),"/* "&amp;INDEX(artwork.xlsx!F:F,QUOTIENT(ROW(A2647)-1,3)+2)&amp;" */","  ")&amp;IF(AND(ISERROR(MATCH("},",B2652:B$5003,0)), ISERROR(MATCH("    ];",$A$5:A2651,0))),"];","")</f>
        <v xml:space="preserve">    </v>
      </c>
      <c r="B2652" t="str">
        <f t="shared" si="78"/>
        <v/>
      </c>
      <c r="C2652" s="18" t="str">
        <f>IF(AND(MOD(ROW(A2647)-1,3)=0, INDEX(artwork.xlsx!J:J,QUOTIENT(ROW(A2647)-1,3)+2)&lt;&gt;""),
     artwork.xlsx!$H$1&amp;": """ &amp;SUBSTITUTE(INDEX(artwork.xlsx!H:H,QUOTIENT(ROW(A2647)-1,3)+2)," ","") &amp;""",  " &amp;
     artwork.xlsx!$J$1&amp; ": """ &amp; INDEX(artwork.xlsx!J:J,QUOTIENT(ROW(A2647)-1,3)+2) &amp;""",  " &amp;
     artwork.xlsx!$L$1&amp; ": """ &amp; SUBSTITUTE(IF(LEFT(INDEX(artwork.xlsx!L:L,QUOTIENT(ROW(A2647)-1,3)+2),4)="http","",artwork.xlsx!$M$1) &amp; INDEX(artwork.xlsx!L:L,QUOTIENT(ROW(A2647)-1,3)+2),artwork.xlsx!$N$1,"") &amp; """,",
 IF(AND(MOD(ROW(A2647)-1,3)=1,INDEX(artwork.xlsx!J:J,QUOTIENT(ROW(A2647)-1,3)+2)&lt;&gt;""),
SUBSTITUTE(    artwork.xlsx!$K$1&amp;": '\\n" &amp;
SUBSTITUTE(SUBSTITUTE(SUBSTITUTE(SUBSTITUTE(SUBSTITUTE(INDEX(artwork.xlsx!K:K,QUOTIENT(ROW(A2647)-1,3)+2),"'","\'"),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IF(MOD(ROW(A2647)-1,3)=2,"","")))</f>
        <v/>
      </c>
    </row>
    <row r="2653" spans="1:3" x14ac:dyDescent="0.25">
      <c r="A2653" t="str">
        <f>IF(AND(MOD(ROW(A2648)-1,3)=0,INDEX(artwork.xlsx!G:G,QUOTIENT(ROW(A2648)-1,3)+2)&lt;&gt;""),"/* "&amp;INDEX(artwork.xlsx!G:G,QUOTIENT(ROW(A2648)-1,3)+2)&amp;" */","  ")&amp;
IF(AND(INDEX(artwork.xlsx!F:F,QUOTIENT(ROW(A2648)-1,3)+2)&lt;&gt;""),"/* "&amp;INDEX(artwork.xlsx!F:F,QUOTIENT(ROW(A2648)-1,3)+2)&amp;" */","  ")&amp;IF(AND(ISERROR(MATCH("},",B2653:B$5003,0)), ISERROR(MATCH("    ];",$A$5:A2652,0))),"];","")</f>
        <v xml:space="preserve">    </v>
      </c>
      <c r="B2653" t="str">
        <f t="shared" si="78"/>
        <v/>
      </c>
      <c r="C2653" s="18" t="str">
        <f>IF(AND(MOD(ROW(A2648)-1,3)=0, INDEX(artwork.xlsx!J:J,QUOTIENT(ROW(A2648)-1,3)+2)&lt;&gt;""),
     artwork.xlsx!$H$1&amp;": """ &amp;SUBSTITUTE(INDEX(artwork.xlsx!H:H,QUOTIENT(ROW(A2648)-1,3)+2)," ","") &amp;""",  " &amp;
     artwork.xlsx!$J$1&amp; ": """ &amp; INDEX(artwork.xlsx!J:J,QUOTIENT(ROW(A2648)-1,3)+2) &amp;""",  " &amp;
     artwork.xlsx!$L$1&amp; ": """ &amp; SUBSTITUTE(IF(LEFT(INDEX(artwork.xlsx!L:L,QUOTIENT(ROW(A2648)-1,3)+2),4)="http","",artwork.xlsx!$M$1) &amp; INDEX(artwork.xlsx!L:L,QUOTIENT(ROW(A2648)-1,3)+2),artwork.xlsx!$N$1,"") &amp; """,",
 IF(AND(MOD(ROW(A2648)-1,3)=1,INDEX(artwork.xlsx!J:J,QUOTIENT(ROW(A2648)-1,3)+2)&lt;&gt;""),
SUBSTITUTE(    artwork.xlsx!$K$1&amp;": '\\n" &amp;
SUBSTITUTE(SUBSTITUTE(SUBSTITUTE(SUBSTITUTE(SUBSTITUTE(INDEX(artwork.xlsx!K:K,QUOTIENT(ROW(A2648)-1,3)+2),"'","\'"),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IF(MOD(ROW(A2648)-1,3)=2,"","")))</f>
        <v/>
      </c>
    </row>
    <row r="2654" spans="1:3" x14ac:dyDescent="0.25">
      <c r="A2654" t="str">
        <f>IF(AND(MOD(ROW(A2649)-1,3)=0,INDEX(artwork.xlsx!G:G,QUOTIENT(ROW(A2649)-1,3)+2)&lt;&gt;""),"/* "&amp;INDEX(artwork.xlsx!G:G,QUOTIENT(ROW(A2649)-1,3)+2)&amp;" */","  ")&amp;
IF(AND(INDEX(artwork.xlsx!F:F,QUOTIENT(ROW(A2649)-1,3)+2)&lt;&gt;""),"/* "&amp;INDEX(artwork.xlsx!F:F,QUOTIENT(ROW(A2649)-1,3)+2)&amp;" */","  ")&amp;IF(AND(ISERROR(MATCH("},",B2654:B$5003,0)), ISERROR(MATCH("    ];",$A$5:A2653,0))),"];","")</f>
        <v xml:space="preserve">    </v>
      </c>
      <c r="B2654" t="str">
        <f t="shared" si="78"/>
        <v/>
      </c>
      <c r="C2654" s="18" t="str">
        <f>IF(AND(MOD(ROW(A2649)-1,3)=0, INDEX(artwork.xlsx!J:J,QUOTIENT(ROW(A2649)-1,3)+2)&lt;&gt;""),
     artwork.xlsx!$H$1&amp;": """ &amp;SUBSTITUTE(INDEX(artwork.xlsx!H:H,QUOTIENT(ROW(A2649)-1,3)+2)," ","") &amp;""",  " &amp;
     artwork.xlsx!$J$1&amp; ": """ &amp; INDEX(artwork.xlsx!J:J,QUOTIENT(ROW(A2649)-1,3)+2) &amp;""",  " &amp;
     artwork.xlsx!$L$1&amp; ": """ &amp; SUBSTITUTE(IF(LEFT(INDEX(artwork.xlsx!L:L,QUOTIENT(ROW(A2649)-1,3)+2),4)="http","",artwork.xlsx!$M$1) &amp; INDEX(artwork.xlsx!L:L,QUOTIENT(ROW(A2649)-1,3)+2),artwork.xlsx!$N$1,"") &amp; """,",
 IF(AND(MOD(ROW(A2649)-1,3)=1,INDEX(artwork.xlsx!J:J,QUOTIENT(ROW(A2649)-1,3)+2)&lt;&gt;""),
SUBSTITUTE(    artwork.xlsx!$K$1&amp;": '\\n" &amp;
SUBSTITUTE(SUBSTITUTE(SUBSTITUTE(SUBSTITUTE(SUBSTITUTE(INDEX(artwork.xlsx!K:K,QUOTIENT(ROW(A2649)-1,3)+2),"'","\'"),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IF(MOD(ROW(A2649)-1,3)=2,"","")))</f>
        <v/>
      </c>
    </row>
    <row r="2655" spans="1:3" x14ac:dyDescent="0.25">
      <c r="A2655" t="str">
        <f>IF(AND(MOD(ROW(A2650)-1,3)=0,INDEX(artwork.xlsx!G:G,QUOTIENT(ROW(A2650)-1,3)+2)&lt;&gt;""),"/* "&amp;INDEX(artwork.xlsx!G:G,QUOTIENT(ROW(A2650)-1,3)+2)&amp;" */","  ")&amp;
IF(AND(INDEX(artwork.xlsx!F:F,QUOTIENT(ROW(A2650)-1,3)+2)&lt;&gt;""),"/* "&amp;INDEX(artwork.xlsx!F:F,QUOTIENT(ROW(A2650)-1,3)+2)&amp;" */","  ")&amp;IF(AND(ISERROR(MATCH("},",B2655:B$5003,0)), ISERROR(MATCH("    ];",$A$5:A2654,0))),"];","")</f>
        <v xml:space="preserve">    </v>
      </c>
      <c r="B2655" t="str">
        <f t="shared" si="78"/>
        <v/>
      </c>
      <c r="C2655" s="18" t="str">
        <f>IF(AND(MOD(ROW(A2650)-1,3)=0, INDEX(artwork.xlsx!J:J,QUOTIENT(ROW(A2650)-1,3)+2)&lt;&gt;""),
     artwork.xlsx!$H$1&amp;": """ &amp;SUBSTITUTE(INDEX(artwork.xlsx!H:H,QUOTIENT(ROW(A2650)-1,3)+2)," ","") &amp;""",  " &amp;
     artwork.xlsx!$J$1&amp; ": """ &amp; INDEX(artwork.xlsx!J:J,QUOTIENT(ROW(A2650)-1,3)+2) &amp;""",  " &amp;
     artwork.xlsx!$L$1&amp; ": """ &amp; SUBSTITUTE(IF(LEFT(INDEX(artwork.xlsx!L:L,QUOTIENT(ROW(A2650)-1,3)+2),4)="http","",artwork.xlsx!$M$1) &amp; INDEX(artwork.xlsx!L:L,QUOTIENT(ROW(A2650)-1,3)+2),artwork.xlsx!$N$1,"") &amp; """,",
 IF(AND(MOD(ROW(A2650)-1,3)=1,INDEX(artwork.xlsx!J:J,QUOTIENT(ROW(A2650)-1,3)+2)&lt;&gt;""),
SUBSTITUTE(    artwork.xlsx!$K$1&amp;": '\\n" &amp;
SUBSTITUTE(SUBSTITUTE(SUBSTITUTE(SUBSTITUTE(SUBSTITUTE(INDEX(artwork.xlsx!K:K,QUOTIENT(ROW(A2650)-1,3)+2),"'","\'"),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IF(MOD(ROW(A2650)-1,3)=2,"","")))</f>
        <v/>
      </c>
    </row>
    <row r="2656" spans="1:3" x14ac:dyDescent="0.25">
      <c r="A2656" t="str">
        <f>IF(AND(MOD(ROW(A2651)-1,3)=0,INDEX(artwork.xlsx!G:G,QUOTIENT(ROW(A2651)-1,3)+2)&lt;&gt;""),"/* "&amp;INDEX(artwork.xlsx!G:G,QUOTIENT(ROW(A2651)-1,3)+2)&amp;" */","  ")&amp;
IF(AND(INDEX(artwork.xlsx!F:F,QUOTIENT(ROW(A2651)-1,3)+2)&lt;&gt;""),"/* "&amp;INDEX(artwork.xlsx!F:F,QUOTIENT(ROW(A2651)-1,3)+2)&amp;" */","  ")&amp;IF(AND(ISERROR(MATCH("},",B2656:B$5003,0)), ISERROR(MATCH("    ];",$A$5:A2655,0))),"];","")</f>
        <v xml:space="preserve">    </v>
      </c>
      <c r="B2656" t="str">
        <f t="shared" si="78"/>
        <v/>
      </c>
      <c r="C2656" s="18" t="str">
        <f>IF(AND(MOD(ROW(A2651)-1,3)=0, INDEX(artwork.xlsx!J:J,QUOTIENT(ROW(A2651)-1,3)+2)&lt;&gt;""),
     artwork.xlsx!$H$1&amp;": """ &amp;SUBSTITUTE(INDEX(artwork.xlsx!H:H,QUOTIENT(ROW(A2651)-1,3)+2)," ","") &amp;""",  " &amp;
     artwork.xlsx!$J$1&amp; ": """ &amp; INDEX(artwork.xlsx!J:J,QUOTIENT(ROW(A2651)-1,3)+2) &amp;""",  " &amp;
     artwork.xlsx!$L$1&amp; ": """ &amp; SUBSTITUTE(IF(LEFT(INDEX(artwork.xlsx!L:L,QUOTIENT(ROW(A2651)-1,3)+2),4)="http","",artwork.xlsx!$M$1) &amp; INDEX(artwork.xlsx!L:L,QUOTIENT(ROW(A2651)-1,3)+2),artwork.xlsx!$N$1,"") &amp; """,",
 IF(AND(MOD(ROW(A2651)-1,3)=1,INDEX(artwork.xlsx!J:J,QUOTIENT(ROW(A2651)-1,3)+2)&lt;&gt;""),
SUBSTITUTE(    artwork.xlsx!$K$1&amp;": '\\n" &amp;
SUBSTITUTE(SUBSTITUTE(SUBSTITUTE(SUBSTITUTE(SUBSTITUTE(INDEX(artwork.xlsx!K:K,QUOTIENT(ROW(A2651)-1,3)+2),"'","\'"),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IF(MOD(ROW(A2651)-1,3)=2,"","")))</f>
        <v/>
      </c>
    </row>
    <row r="2657" spans="1:3" x14ac:dyDescent="0.25">
      <c r="A2657" t="str">
        <f>IF(AND(MOD(ROW(A2652)-1,3)=0,INDEX(artwork.xlsx!G:G,QUOTIENT(ROW(A2652)-1,3)+2)&lt;&gt;""),"/* "&amp;INDEX(artwork.xlsx!G:G,QUOTIENT(ROW(A2652)-1,3)+2)&amp;" */","  ")&amp;
IF(AND(INDEX(artwork.xlsx!F:F,QUOTIENT(ROW(A2652)-1,3)+2)&lt;&gt;""),"/* "&amp;INDEX(artwork.xlsx!F:F,QUOTIENT(ROW(A2652)-1,3)+2)&amp;" */","  ")&amp;IF(AND(ISERROR(MATCH("},",B2657:B$5003,0)), ISERROR(MATCH("    ];",$A$5:A2656,0))),"];","")</f>
        <v xml:space="preserve">    </v>
      </c>
      <c r="B2657" t="str">
        <f t="shared" si="78"/>
        <v/>
      </c>
      <c r="C2657" s="18" t="str">
        <f>IF(AND(MOD(ROW(A2652)-1,3)=0, INDEX(artwork.xlsx!J:J,QUOTIENT(ROW(A2652)-1,3)+2)&lt;&gt;""),
     artwork.xlsx!$H$1&amp;": """ &amp;SUBSTITUTE(INDEX(artwork.xlsx!H:H,QUOTIENT(ROW(A2652)-1,3)+2)," ","") &amp;""",  " &amp;
     artwork.xlsx!$J$1&amp; ": """ &amp; INDEX(artwork.xlsx!J:J,QUOTIENT(ROW(A2652)-1,3)+2) &amp;""",  " &amp;
     artwork.xlsx!$L$1&amp; ": """ &amp; SUBSTITUTE(IF(LEFT(INDEX(artwork.xlsx!L:L,QUOTIENT(ROW(A2652)-1,3)+2),4)="http","",artwork.xlsx!$M$1) &amp; INDEX(artwork.xlsx!L:L,QUOTIENT(ROW(A2652)-1,3)+2),artwork.xlsx!$N$1,"") &amp; """,",
 IF(AND(MOD(ROW(A2652)-1,3)=1,INDEX(artwork.xlsx!J:J,QUOTIENT(ROW(A2652)-1,3)+2)&lt;&gt;""),
SUBSTITUTE(    artwork.xlsx!$K$1&amp;": '\\n" &amp;
SUBSTITUTE(SUBSTITUTE(SUBSTITUTE(SUBSTITUTE(SUBSTITUTE(INDEX(artwork.xlsx!K:K,QUOTIENT(ROW(A2652)-1,3)+2),"'","\'"),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IF(MOD(ROW(A2652)-1,3)=2,"","")))</f>
        <v/>
      </c>
    </row>
    <row r="2658" spans="1:3" x14ac:dyDescent="0.25">
      <c r="A2658" t="str">
        <f>IF(AND(MOD(ROW(A2653)-1,3)=0,INDEX(artwork.xlsx!G:G,QUOTIENT(ROW(A2653)-1,3)+2)&lt;&gt;""),"/* "&amp;INDEX(artwork.xlsx!G:G,QUOTIENT(ROW(A2653)-1,3)+2)&amp;" */","  ")&amp;
IF(AND(INDEX(artwork.xlsx!F:F,QUOTIENT(ROW(A2653)-1,3)+2)&lt;&gt;""),"/* "&amp;INDEX(artwork.xlsx!F:F,QUOTIENT(ROW(A2653)-1,3)+2)&amp;" */","  ")&amp;IF(AND(ISERROR(MATCH("},",B2658:B$5003,0)), ISERROR(MATCH("    ];",$A$5:A2657,0))),"];","")</f>
        <v xml:space="preserve">    </v>
      </c>
      <c r="B2658" t="str">
        <f t="shared" si="78"/>
        <v/>
      </c>
      <c r="C2658" s="18" t="str">
        <f>IF(AND(MOD(ROW(A2653)-1,3)=0, INDEX(artwork.xlsx!J:J,QUOTIENT(ROW(A2653)-1,3)+2)&lt;&gt;""),
     artwork.xlsx!$H$1&amp;": """ &amp;SUBSTITUTE(INDEX(artwork.xlsx!H:H,QUOTIENT(ROW(A2653)-1,3)+2)," ","") &amp;""",  " &amp;
     artwork.xlsx!$J$1&amp; ": """ &amp; INDEX(artwork.xlsx!J:J,QUOTIENT(ROW(A2653)-1,3)+2) &amp;""",  " &amp;
     artwork.xlsx!$L$1&amp; ": """ &amp; SUBSTITUTE(IF(LEFT(INDEX(artwork.xlsx!L:L,QUOTIENT(ROW(A2653)-1,3)+2),4)="http","",artwork.xlsx!$M$1) &amp; INDEX(artwork.xlsx!L:L,QUOTIENT(ROW(A2653)-1,3)+2),artwork.xlsx!$N$1,"") &amp; """,",
 IF(AND(MOD(ROW(A2653)-1,3)=1,INDEX(artwork.xlsx!J:J,QUOTIENT(ROW(A2653)-1,3)+2)&lt;&gt;""),
SUBSTITUTE(    artwork.xlsx!$K$1&amp;": '\\n" &amp;
SUBSTITUTE(SUBSTITUTE(SUBSTITUTE(SUBSTITUTE(SUBSTITUTE(INDEX(artwork.xlsx!K:K,QUOTIENT(ROW(A2653)-1,3)+2),"'","\'"),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IF(MOD(ROW(A2653)-1,3)=2,"","")))</f>
        <v/>
      </c>
    </row>
    <row r="2659" spans="1:3" x14ac:dyDescent="0.25">
      <c r="A2659" t="str">
        <f>IF(AND(MOD(ROW(A2654)-1,3)=0,INDEX(artwork.xlsx!G:G,QUOTIENT(ROW(A2654)-1,3)+2)&lt;&gt;""),"/* "&amp;INDEX(artwork.xlsx!G:G,QUOTIENT(ROW(A2654)-1,3)+2)&amp;" */","  ")&amp;
IF(AND(INDEX(artwork.xlsx!F:F,QUOTIENT(ROW(A2654)-1,3)+2)&lt;&gt;""),"/* "&amp;INDEX(artwork.xlsx!F:F,QUOTIENT(ROW(A2654)-1,3)+2)&amp;" */","  ")&amp;IF(AND(ISERROR(MATCH("},",B2659:B$5003,0)), ISERROR(MATCH("    ];",$A$5:A2658,0))),"];","")</f>
        <v xml:space="preserve">    </v>
      </c>
      <c r="B2659" t="str">
        <f t="shared" si="78"/>
        <v/>
      </c>
      <c r="C2659" s="18" t="str">
        <f>IF(AND(MOD(ROW(A2654)-1,3)=0, INDEX(artwork.xlsx!J:J,QUOTIENT(ROW(A2654)-1,3)+2)&lt;&gt;""),
     artwork.xlsx!$H$1&amp;": """ &amp;SUBSTITUTE(INDEX(artwork.xlsx!H:H,QUOTIENT(ROW(A2654)-1,3)+2)," ","") &amp;""",  " &amp;
     artwork.xlsx!$J$1&amp; ": """ &amp; INDEX(artwork.xlsx!J:J,QUOTIENT(ROW(A2654)-1,3)+2) &amp;""",  " &amp;
     artwork.xlsx!$L$1&amp; ": """ &amp; SUBSTITUTE(IF(LEFT(INDEX(artwork.xlsx!L:L,QUOTIENT(ROW(A2654)-1,3)+2),4)="http","",artwork.xlsx!$M$1) &amp; INDEX(artwork.xlsx!L:L,QUOTIENT(ROW(A2654)-1,3)+2),artwork.xlsx!$N$1,"") &amp; """,",
 IF(AND(MOD(ROW(A2654)-1,3)=1,INDEX(artwork.xlsx!J:J,QUOTIENT(ROW(A2654)-1,3)+2)&lt;&gt;""),
SUBSTITUTE(    artwork.xlsx!$K$1&amp;": '\\n" &amp;
SUBSTITUTE(SUBSTITUTE(SUBSTITUTE(SUBSTITUTE(SUBSTITUTE(INDEX(artwork.xlsx!K:K,QUOTIENT(ROW(A2654)-1,3)+2),"'","\'"),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IF(MOD(ROW(A2654)-1,3)=2,"","")))</f>
        <v/>
      </c>
    </row>
    <row r="2660" spans="1:3" x14ac:dyDescent="0.25">
      <c r="A2660" t="str">
        <f>IF(AND(MOD(ROW(A2655)-1,3)=0,INDEX(artwork.xlsx!G:G,QUOTIENT(ROW(A2655)-1,3)+2)&lt;&gt;""),"/* "&amp;INDEX(artwork.xlsx!G:G,QUOTIENT(ROW(A2655)-1,3)+2)&amp;" */","  ")&amp;
IF(AND(INDEX(artwork.xlsx!F:F,QUOTIENT(ROW(A2655)-1,3)+2)&lt;&gt;""),"/* "&amp;INDEX(artwork.xlsx!F:F,QUOTIENT(ROW(A2655)-1,3)+2)&amp;" */","  ")&amp;IF(AND(ISERROR(MATCH("},",B2660:B$5003,0)), ISERROR(MATCH("    ];",$A$5:A2659,0))),"];","")</f>
        <v xml:space="preserve">    </v>
      </c>
      <c r="B2660" t="str">
        <f t="shared" si="78"/>
        <v/>
      </c>
      <c r="C2660" s="18" t="str">
        <f>IF(AND(MOD(ROW(A2655)-1,3)=0, INDEX(artwork.xlsx!J:J,QUOTIENT(ROW(A2655)-1,3)+2)&lt;&gt;""),
     artwork.xlsx!$H$1&amp;": """ &amp;SUBSTITUTE(INDEX(artwork.xlsx!H:H,QUOTIENT(ROW(A2655)-1,3)+2)," ","") &amp;""",  " &amp;
     artwork.xlsx!$J$1&amp; ": """ &amp; INDEX(artwork.xlsx!J:J,QUOTIENT(ROW(A2655)-1,3)+2) &amp;""",  " &amp;
     artwork.xlsx!$L$1&amp; ": """ &amp; SUBSTITUTE(IF(LEFT(INDEX(artwork.xlsx!L:L,QUOTIENT(ROW(A2655)-1,3)+2),4)="http","",artwork.xlsx!$M$1) &amp; INDEX(artwork.xlsx!L:L,QUOTIENT(ROW(A2655)-1,3)+2),artwork.xlsx!$N$1,"") &amp; """,",
 IF(AND(MOD(ROW(A2655)-1,3)=1,INDEX(artwork.xlsx!J:J,QUOTIENT(ROW(A2655)-1,3)+2)&lt;&gt;""),
SUBSTITUTE(    artwork.xlsx!$K$1&amp;": '\\n" &amp;
SUBSTITUTE(SUBSTITUTE(SUBSTITUTE(SUBSTITUTE(SUBSTITUTE(INDEX(artwork.xlsx!K:K,QUOTIENT(ROW(A2655)-1,3)+2),"'","\'"),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IF(MOD(ROW(A2655)-1,3)=2,"","")))</f>
        <v/>
      </c>
    </row>
    <row r="2661" spans="1:3" x14ac:dyDescent="0.25">
      <c r="A2661" t="str">
        <f>IF(AND(MOD(ROW(A2656)-1,3)=0,INDEX(artwork.xlsx!G:G,QUOTIENT(ROW(A2656)-1,3)+2)&lt;&gt;""),"/* "&amp;INDEX(artwork.xlsx!G:G,QUOTIENT(ROW(A2656)-1,3)+2)&amp;" */","  ")&amp;
IF(AND(INDEX(artwork.xlsx!F:F,QUOTIENT(ROW(A2656)-1,3)+2)&lt;&gt;""),"/* "&amp;INDEX(artwork.xlsx!F:F,QUOTIENT(ROW(A2656)-1,3)+2)&amp;" */","  ")&amp;IF(AND(ISERROR(MATCH("},",B2661:B$5003,0)), ISERROR(MATCH("    ];",$A$5:A2660,0))),"];","")</f>
        <v xml:space="preserve">    </v>
      </c>
      <c r="B2661" t="str">
        <f t="shared" si="78"/>
        <v/>
      </c>
      <c r="C2661" s="18" t="str">
        <f>IF(AND(MOD(ROW(A2656)-1,3)=0, INDEX(artwork.xlsx!J:J,QUOTIENT(ROW(A2656)-1,3)+2)&lt;&gt;""),
     artwork.xlsx!$H$1&amp;": """ &amp;SUBSTITUTE(INDEX(artwork.xlsx!H:H,QUOTIENT(ROW(A2656)-1,3)+2)," ","") &amp;""",  " &amp;
     artwork.xlsx!$J$1&amp; ": """ &amp; INDEX(artwork.xlsx!J:J,QUOTIENT(ROW(A2656)-1,3)+2) &amp;""",  " &amp;
     artwork.xlsx!$L$1&amp; ": """ &amp; SUBSTITUTE(IF(LEFT(INDEX(artwork.xlsx!L:L,QUOTIENT(ROW(A2656)-1,3)+2),4)="http","",artwork.xlsx!$M$1) &amp; INDEX(artwork.xlsx!L:L,QUOTIENT(ROW(A2656)-1,3)+2),artwork.xlsx!$N$1,"") &amp; """,",
 IF(AND(MOD(ROW(A2656)-1,3)=1,INDEX(artwork.xlsx!J:J,QUOTIENT(ROW(A2656)-1,3)+2)&lt;&gt;""),
SUBSTITUTE(    artwork.xlsx!$K$1&amp;": '\\n" &amp;
SUBSTITUTE(SUBSTITUTE(SUBSTITUTE(SUBSTITUTE(SUBSTITUTE(INDEX(artwork.xlsx!K:K,QUOTIENT(ROW(A2656)-1,3)+2),"'","\'"),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IF(MOD(ROW(A2656)-1,3)=2,"","")))</f>
        <v/>
      </c>
    </row>
    <row r="2662" spans="1:3" x14ac:dyDescent="0.25">
      <c r="A2662" t="str">
        <f>IF(AND(MOD(ROW(A2657)-1,3)=0,INDEX(artwork.xlsx!G:G,QUOTIENT(ROW(A2657)-1,3)+2)&lt;&gt;""),"/* "&amp;INDEX(artwork.xlsx!G:G,QUOTIENT(ROW(A2657)-1,3)+2)&amp;" */","  ")&amp;
IF(AND(INDEX(artwork.xlsx!F:F,QUOTIENT(ROW(A2657)-1,3)+2)&lt;&gt;""),"/* "&amp;INDEX(artwork.xlsx!F:F,QUOTIENT(ROW(A2657)-1,3)+2)&amp;" */","  ")&amp;IF(AND(ISERROR(MATCH("},",B2662:B$5003,0)), ISERROR(MATCH("    ];",$A$5:A2661,0))),"];","")</f>
        <v xml:space="preserve">    </v>
      </c>
      <c r="B2662" t="str">
        <f t="shared" si="78"/>
        <v/>
      </c>
      <c r="C2662" s="18" t="str">
        <f>IF(AND(MOD(ROW(A2657)-1,3)=0, INDEX(artwork.xlsx!J:J,QUOTIENT(ROW(A2657)-1,3)+2)&lt;&gt;""),
     artwork.xlsx!$H$1&amp;": """ &amp;SUBSTITUTE(INDEX(artwork.xlsx!H:H,QUOTIENT(ROW(A2657)-1,3)+2)," ","") &amp;""",  " &amp;
     artwork.xlsx!$J$1&amp; ": """ &amp; INDEX(artwork.xlsx!J:J,QUOTIENT(ROW(A2657)-1,3)+2) &amp;""",  " &amp;
     artwork.xlsx!$L$1&amp; ": """ &amp; SUBSTITUTE(IF(LEFT(INDEX(artwork.xlsx!L:L,QUOTIENT(ROW(A2657)-1,3)+2),4)="http","",artwork.xlsx!$M$1) &amp; INDEX(artwork.xlsx!L:L,QUOTIENT(ROW(A2657)-1,3)+2),artwork.xlsx!$N$1,"") &amp; """,",
 IF(AND(MOD(ROW(A2657)-1,3)=1,INDEX(artwork.xlsx!J:J,QUOTIENT(ROW(A2657)-1,3)+2)&lt;&gt;""),
SUBSTITUTE(    artwork.xlsx!$K$1&amp;": '\\n" &amp;
SUBSTITUTE(SUBSTITUTE(SUBSTITUTE(SUBSTITUTE(SUBSTITUTE(INDEX(artwork.xlsx!K:K,QUOTIENT(ROW(A2657)-1,3)+2),"'","\'"),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IF(MOD(ROW(A2657)-1,3)=2,"","")))</f>
        <v/>
      </c>
    </row>
    <row r="2663" spans="1:3" x14ac:dyDescent="0.25">
      <c r="A2663" t="str">
        <f>IF(AND(MOD(ROW(A2658)-1,3)=0,INDEX(artwork.xlsx!G:G,QUOTIENT(ROW(A2658)-1,3)+2)&lt;&gt;""),"/* "&amp;INDEX(artwork.xlsx!G:G,QUOTIENT(ROW(A2658)-1,3)+2)&amp;" */","  ")&amp;
IF(AND(INDEX(artwork.xlsx!F:F,QUOTIENT(ROW(A2658)-1,3)+2)&lt;&gt;""),"/* "&amp;INDEX(artwork.xlsx!F:F,QUOTIENT(ROW(A2658)-1,3)+2)&amp;" */","  ")&amp;IF(AND(ISERROR(MATCH("},",B2663:B$5003,0)), ISERROR(MATCH("    ];",$A$5:A2662,0))),"];","")</f>
        <v xml:space="preserve">    </v>
      </c>
      <c r="B2663" t="str">
        <f t="shared" si="78"/>
        <v/>
      </c>
      <c r="C2663" s="18" t="str">
        <f>IF(AND(MOD(ROW(A2658)-1,3)=0, INDEX(artwork.xlsx!J:J,QUOTIENT(ROW(A2658)-1,3)+2)&lt;&gt;""),
     artwork.xlsx!$H$1&amp;": """ &amp;SUBSTITUTE(INDEX(artwork.xlsx!H:H,QUOTIENT(ROW(A2658)-1,3)+2)," ","") &amp;""",  " &amp;
     artwork.xlsx!$J$1&amp; ": """ &amp; INDEX(artwork.xlsx!J:J,QUOTIENT(ROW(A2658)-1,3)+2) &amp;""",  " &amp;
     artwork.xlsx!$L$1&amp; ": """ &amp; SUBSTITUTE(IF(LEFT(INDEX(artwork.xlsx!L:L,QUOTIENT(ROW(A2658)-1,3)+2),4)="http","",artwork.xlsx!$M$1) &amp; INDEX(artwork.xlsx!L:L,QUOTIENT(ROW(A2658)-1,3)+2),artwork.xlsx!$N$1,"") &amp; """,",
 IF(AND(MOD(ROW(A2658)-1,3)=1,INDEX(artwork.xlsx!J:J,QUOTIENT(ROW(A2658)-1,3)+2)&lt;&gt;""),
SUBSTITUTE(    artwork.xlsx!$K$1&amp;": '\\n" &amp;
SUBSTITUTE(SUBSTITUTE(SUBSTITUTE(SUBSTITUTE(SUBSTITUTE(INDEX(artwork.xlsx!K:K,QUOTIENT(ROW(A2658)-1,3)+2),"'","\'"),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IF(MOD(ROW(A2658)-1,3)=2,"","")))</f>
        <v/>
      </c>
    </row>
    <row r="2664" spans="1:3" x14ac:dyDescent="0.25">
      <c r="A2664" t="str">
        <f>IF(AND(MOD(ROW(A2659)-1,3)=0,INDEX(artwork.xlsx!G:G,QUOTIENT(ROW(A2659)-1,3)+2)&lt;&gt;""),"/* "&amp;INDEX(artwork.xlsx!G:G,QUOTIENT(ROW(A2659)-1,3)+2)&amp;" */","  ")&amp;
IF(AND(INDEX(artwork.xlsx!F:F,QUOTIENT(ROW(A2659)-1,3)+2)&lt;&gt;""),"/* "&amp;INDEX(artwork.xlsx!F:F,QUOTIENT(ROW(A2659)-1,3)+2)&amp;" */","  ")&amp;IF(AND(ISERROR(MATCH("},",B2664:B$5003,0)), ISERROR(MATCH("    ];",$A$5:A2663,0))),"];","")</f>
        <v xml:space="preserve">    </v>
      </c>
      <c r="B2664" t="str">
        <f t="shared" si="78"/>
        <v/>
      </c>
      <c r="C2664" s="18" t="str">
        <f>IF(AND(MOD(ROW(A2659)-1,3)=0, INDEX(artwork.xlsx!J:J,QUOTIENT(ROW(A2659)-1,3)+2)&lt;&gt;""),
     artwork.xlsx!$H$1&amp;": """ &amp;SUBSTITUTE(INDEX(artwork.xlsx!H:H,QUOTIENT(ROW(A2659)-1,3)+2)," ","") &amp;""",  " &amp;
     artwork.xlsx!$J$1&amp; ": """ &amp; INDEX(artwork.xlsx!J:J,QUOTIENT(ROW(A2659)-1,3)+2) &amp;""",  " &amp;
     artwork.xlsx!$L$1&amp; ": """ &amp; SUBSTITUTE(IF(LEFT(INDEX(artwork.xlsx!L:L,QUOTIENT(ROW(A2659)-1,3)+2),4)="http","",artwork.xlsx!$M$1) &amp; INDEX(artwork.xlsx!L:L,QUOTIENT(ROW(A2659)-1,3)+2),artwork.xlsx!$N$1,"") &amp; """,",
 IF(AND(MOD(ROW(A2659)-1,3)=1,INDEX(artwork.xlsx!J:J,QUOTIENT(ROW(A2659)-1,3)+2)&lt;&gt;""),
SUBSTITUTE(    artwork.xlsx!$K$1&amp;": '\\n" &amp;
SUBSTITUTE(SUBSTITUTE(SUBSTITUTE(SUBSTITUTE(SUBSTITUTE(INDEX(artwork.xlsx!K:K,QUOTIENT(ROW(A2659)-1,3)+2),"'","\'"),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IF(MOD(ROW(A2659)-1,3)=2,"","")))</f>
        <v/>
      </c>
    </row>
    <row r="2665" spans="1:3" x14ac:dyDescent="0.25">
      <c r="A2665" t="str">
        <f>IF(AND(MOD(ROW(A2660)-1,3)=0,INDEX(artwork.xlsx!G:G,QUOTIENT(ROW(A2660)-1,3)+2)&lt;&gt;""),"/* "&amp;INDEX(artwork.xlsx!G:G,QUOTIENT(ROW(A2660)-1,3)+2)&amp;" */","  ")&amp;
IF(AND(INDEX(artwork.xlsx!F:F,QUOTIENT(ROW(A2660)-1,3)+2)&lt;&gt;""),"/* "&amp;INDEX(artwork.xlsx!F:F,QUOTIENT(ROW(A2660)-1,3)+2)&amp;" */","  ")&amp;IF(AND(ISERROR(MATCH("},",B2665:B$5003,0)), ISERROR(MATCH("    ];",$A$5:A2664,0))),"];","")</f>
        <v xml:space="preserve">    </v>
      </c>
      <c r="B2665" t="str">
        <f t="shared" si="78"/>
        <v/>
      </c>
      <c r="C2665" s="18" t="str">
        <f>IF(AND(MOD(ROW(A2660)-1,3)=0, INDEX(artwork.xlsx!J:J,QUOTIENT(ROW(A2660)-1,3)+2)&lt;&gt;""),
     artwork.xlsx!$H$1&amp;": """ &amp;SUBSTITUTE(INDEX(artwork.xlsx!H:H,QUOTIENT(ROW(A2660)-1,3)+2)," ","") &amp;""",  " &amp;
     artwork.xlsx!$J$1&amp; ": """ &amp; INDEX(artwork.xlsx!J:J,QUOTIENT(ROW(A2660)-1,3)+2) &amp;""",  " &amp;
     artwork.xlsx!$L$1&amp; ": """ &amp; SUBSTITUTE(IF(LEFT(INDEX(artwork.xlsx!L:L,QUOTIENT(ROW(A2660)-1,3)+2),4)="http","",artwork.xlsx!$M$1) &amp; INDEX(artwork.xlsx!L:L,QUOTIENT(ROW(A2660)-1,3)+2),artwork.xlsx!$N$1,"") &amp; """,",
 IF(AND(MOD(ROW(A2660)-1,3)=1,INDEX(artwork.xlsx!J:J,QUOTIENT(ROW(A2660)-1,3)+2)&lt;&gt;""),
SUBSTITUTE(    artwork.xlsx!$K$1&amp;": '\\n" &amp;
SUBSTITUTE(SUBSTITUTE(SUBSTITUTE(SUBSTITUTE(SUBSTITUTE(INDEX(artwork.xlsx!K:K,QUOTIENT(ROW(A2660)-1,3)+2),"'","\'"),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IF(MOD(ROW(A2660)-1,3)=2,"","")))</f>
        <v/>
      </c>
    </row>
    <row r="2666" spans="1:3" x14ac:dyDescent="0.25">
      <c r="A2666" t="str">
        <f>IF(AND(MOD(ROW(A2661)-1,3)=0,INDEX(artwork.xlsx!G:G,QUOTIENT(ROW(A2661)-1,3)+2)&lt;&gt;""),"/* "&amp;INDEX(artwork.xlsx!G:G,QUOTIENT(ROW(A2661)-1,3)+2)&amp;" */","  ")&amp;
IF(AND(INDEX(artwork.xlsx!F:F,QUOTIENT(ROW(A2661)-1,3)+2)&lt;&gt;""),"/* "&amp;INDEX(artwork.xlsx!F:F,QUOTIENT(ROW(A2661)-1,3)+2)&amp;" */","  ")&amp;IF(AND(ISERROR(MATCH("},",B2666:B$5003,0)), ISERROR(MATCH("    ];",$A$5:A2665,0))),"];","")</f>
        <v xml:space="preserve">    </v>
      </c>
      <c r="B2666" t="str">
        <f t="shared" si="78"/>
        <v/>
      </c>
      <c r="C2666" s="18" t="str">
        <f>IF(AND(MOD(ROW(A2661)-1,3)=0, INDEX(artwork.xlsx!J:J,QUOTIENT(ROW(A2661)-1,3)+2)&lt;&gt;""),
     artwork.xlsx!$H$1&amp;": """ &amp;SUBSTITUTE(INDEX(artwork.xlsx!H:H,QUOTIENT(ROW(A2661)-1,3)+2)," ","") &amp;""",  " &amp;
     artwork.xlsx!$J$1&amp; ": """ &amp; INDEX(artwork.xlsx!J:J,QUOTIENT(ROW(A2661)-1,3)+2) &amp;""",  " &amp;
     artwork.xlsx!$L$1&amp; ": """ &amp; SUBSTITUTE(IF(LEFT(INDEX(artwork.xlsx!L:L,QUOTIENT(ROW(A2661)-1,3)+2),4)="http","",artwork.xlsx!$M$1) &amp; INDEX(artwork.xlsx!L:L,QUOTIENT(ROW(A2661)-1,3)+2),artwork.xlsx!$N$1,"") &amp; """,",
 IF(AND(MOD(ROW(A2661)-1,3)=1,INDEX(artwork.xlsx!J:J,QUOTIENT(ROW(A2661)-1,3)+2)&lt;&gt;""),
SUBSTITUTE(    artwork.xlsx!$K$1&amp;": '\\n" &amp;
SUBSTITUTE(SUBSTITUTE(SUBSTITUTE(SUBSTITUTE(SUBSTITUTE(INDEX(artwork.xlsx!K:K,QUOTIENT(ROW(A2661)-1,3)+2),"'","\'"),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IF(MOD(ROW(A2661)-1,3)=2,"","")))</f>
        <v/>
      </c>
    </row>
    <row r="2667" spans="1:3" x14ac:dyDescent="0.25">
      <c r="A2667" t="str">
        <f>IF(AND(MOD(ROW(A2662)-1,3)=0,INDEX(artwork.xlsx!G:G,QUOTIENT(ROW(A2662)-1,3)+2)&lt;&gt;""),"/* "&amp;INDEX(artwork.xlsx!G:G,QUOTIENT(ROW(A2662)-1,3)+2)&amp;" */","  ")&amp;
IF(AND(INDEX(artwork.xlsx!F:F,QUOTIENT(ROW(A2662)-1,3)+2)&lt;&gt;""),"/* "&amp;INDEX(artwork.xlsx!F:F,QUOTIENT(ROW(A2662)-1,3)+2)&amp;" */","  ")&amp;IF(AND(ISERROR(MATCH("},",B2667:B$5003,0)), ISERROR(MATCH("    ];",$A$5:A2666,0))),"];","")</f>
        <v xml:space="preserve">    </v>
      </c>
      <c r="B2667" t="str">
        <f t="shared" si="78"/>
        <v/>
      </c>
      <c r="C2667" s="18" t="str">
        <f>IF(AND(MOD(ROW(A2662)-1,3)=0, INDEX(artwork.xlsx!J:J,QUOTIENT(ROW(A2662)-1,3)+2)&lt;&gt;""),
     artwork.xlsx!$H$1&amp;": """ &amp;SUBSTITUTE(INDEX(artwork.xlsx!H:H,QUOTIENT(ROW(A2662)-1,3)+2)," ","") &amp;""",  " &amp;
     artwork.xlsx!$J$1&amp; ": """ &amp; INDEX(artwork.xlsx!J:J,QUOTIENT(ROW(A2662)-1,3)+2) &amp;""",  " &amp;
     artwork.xlsx!$L$1&amp; ": """ &amp; SUBSTITUTE(IF(LEFT(INDEX(artwork.xlsx!L:L,QUOTIENT(ROW(A2662)-1,3)+2),4)="http","",artwork.xlsx!$M$1) &amp; INDEX(artwork.xlsx!L:L,QUOTIENT(ROW(A2662)-1,3)+2),artwork.xlsx!$N$1,"") &amp; """,",
 IF(AND(MOD(ROW(A2662)-1,3)=1,INDEX(artwork.xlsx!J:J,QUOTIENT(ROW(A2662)-1,3)+2)&lt;&gt;""),
SUBSTITUTE(    artwork.xlsx!$K$1&amp;": '\\n" &amp;
SUBSTITUTE(SUBSTITUTE(SUBSTITUTE(SUBSTITUTE(SUBSTITUTE(INDEX(artwork.xlsx!K:K,QUOTIENT(ROW(A2662)-1,3)+2),"'","\'"),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IF(MOD(ROW(A2662)-1,3)=2,"","")))</f>
        <v/>
      </c>
    </row>
    <row r="2668" spans="1:3" x14ac:dyDescent="0.25">
      <c r="A2668" t="str">
        <f>IF(AND(MOD(ROW(A2663)-1,3)=0,INDEX(artwork.xlsx!G:G,QUOTIENT(ROW(A2663)-1,3)+2)&lt;&gt;""),"/* "&amp;INDEX(artwork.xlsx!G:G,QUOTIENT(ROW(A2663)-1,3)+2)&amp;" */","  ")&amp;
IF(AND(INDEX(artwork.xlsx!F:F,QUOTIENT(ROW(A2663)-1,3)+2)&lt;&gt;""),"/* "&amp;INDEX(artwork.xlsx!F:F,QUOTIENT(ROW(A2663)-1,3)+2)&amp;" */","  ")&amp;IF(AND(ISERROR(MATCH("},",B2668:B$5003,0)), ISERROR(MATCH("    ];",$A$5:A2667,0))),"];","")</f>
        <v xml:space="preserve">    </v>
      </c>
      <c r="B2668" t="str">
        <f t="shared" si="78"/>
        <v/>
      </c>
      <c r="C2668" s="18" t="str">
        <f>IF(AND(MOD(ROW(A2663)-1,3)=0, INDEX(artwork.xlsx!J:J,QUOTIENT(ROW(A2663)-1,3)+2)&lt;&gt;""),
     artwork.xlsx!$H$1&amp;": """ &amp;SUBSTITUTE(INDEX(artwork.xlsx!H:H,QUOTIENT(ROW(A2663)-1,3)+2)," ","") &amp;""",  " &amp;
     artwork.xlsx!$J$1&amp; ": """ &amp; INDEX(artwork.xlsx!J:J,QUOTIENT(ROW(A2663)-1,3)+2) &amp;""",  " &amp;
     artwork.xlsx!$L$1&amp; ": """ &amp; SUBSTITUTE(IF(LEFT(INDEX(artwork.xlsx!L:L,QUOTIENT(ROW(A2663)-1,3)+2),4)="http","",artwork.xlsx!$M$1) &amp; INDEX(artwork.xlsx!L:L,QUOTIENT(ROW(A2663)-1,3)+2),artwork.xlsx!$N$1,"") &amp; """,",
 IF(AND(MOD(ROW(A2663)-1,3)=1,INDEX(artwork.xlsx!J:J,QUOTIENT(ROW(A2663)-1,3)+2)&lt;&gt;""),
SUBSTITUTE(    artwork.xlsx!$K$1&amp;": '\\n" &amp;
SUBSTITUTE(SUBSTITUTE(SUBSTITUTE(SUBSTITUTE(SUBSTITUTE(INDEX(artwork.xlsx!K:K,QUOTIENT(ROW(A2663)-1,3)+2),"'","\'"),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IF(MOD(ROW(A2663)-1,3)=2,"","")))</f>
        <v/>
      </c>
    </row>
    <row r="2669" spans="1:3" x14ac:dyDescent="0.25">
      <c r="A2669" t="str">
        <f>IF(AND(MOD(ROW(A2664)-1,3)=0,INDEX(artwork.xlsx!G:G,QUOTIENT(ROW(A2664)-1,3)+2)&lt;&gt;""),"/* "&amp;INDEX(artwork.xlsx!G:G,QUOTIENT(ROW(A2664)-1,3)+2)&amp;" */","  ")&amp;
IF(AND(INDEX(artwork.xlsx!F:F,QUOTIENT(ROW(A2664)-1,3)+2)&lt;&gt;""),"/* "&amp;INDEX(artwork.xlsx!F:F,QUOTIENT(ROW(A2664)-1,3)+2)&amp;" */","  ")&amp;IF(AND(ISERROR(MATCH("},",B2669:B$5003,0)), ISERROR(MATCH("    ];",$A$5:A2668,0))),"];","")</f>
        <v xml:space="preserve">    </v>
      </c>
      <c r="B2669" t="str">
        <f t="shared" si="78"/>
        <v/>
      </c>
      <c r="C2669" s="18" t="str">
        <f>IF(AND(MOD(ROW(A2664)-1,3)=0, INDEX(artwork.xlsx!J:J,QUOTIENT(ROW(A2664)-1,3)+2)&lt;&gt;""),
     artwork.xlsx!$H$1&amp;": """ &amp;SUBSTITUTE(INDEX(artwork.xlsx!H:H,QUOTIENT(ROW(A2664)-1,3)+2)," ","") &amp;""",  " &amp;
     artwork.xlsx!$J$1&amp; ": """ &amp; INDEX(artwork.xlsx!J:J,QUOTIENT(ROW(A2664)-1,3)+2) &amp;""",  " &amp;
     artwork.xlsx!$L$1&amp; ": """ &amp; SUBSTITUTE(IF(LEFT(INDEX(artwork.xlsx!L:L,QUOTIENT(ROW(A2664)-1,3)+2),4)="http","",artwork.xlsx!$M$1) &amp; INDEX(artwork.xlsx!L:L,QUOTIENT(ROW(A2664)-1,3)+2),artwork.xlsx!$N$1,"") &amp; """,",
 IF(AND(MOD(ROW(A2664)-1,3)=1,INDEX(artwork.xlsx!J:J,QUOTIENT(ROW(A2664)-1,3)+2)&lt;&gt;""),
SUBSTITUTE(    artwork.xlsx!$K$1&amp;": '\\n" &amp;
SUBSTITUTE(SUBSTITUTE(SUBSTITUTE(SUBSTITUTE(SUBSTITUTE(INDEX(artwork.xlsx!K:K,QUOTIENT(ROW(A2664)-1,3)+2),"'","\'"),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IF(MOD(ROW(A2664)-1,3)=2,"","")))</f>
        <v/>
      </c>
    </row>
    <row r="2670" spans="1:3" x14ac:dyDescent="0.25">
      <c r="A2670" t="str">
        <f>IF(AND(MOD(ROW(A2665)-1,3)=0,INDEX(artwork.xlsx!G:G,QUOTIENT(ROW(A2665)-1,3)+2)&lt;&gt;""),"/* "&amp;INDEX(artwork.xlsx!G:G,QUOTIENT(ROW(A2665)-1,3)+2)&amp;" */","  ")&amp;
IF(AND(INDEX(artwork.xlsx!F:F,QUOTIENT(ROW(A2665)-1,3)+2)&lt;&gt;""),"/* "&amp;INDEX(artwork.xlsx!F:F,QUOTIENT(ROW(A2665)-1,3)+2)&amp;" */","  ")&amp;IF(AND(ISERROR(MATCH("},",B2670:B$5003,0)), ISERROR(MATCH("    ];",$A$5:A2669,0))),"];","")</f>
        <v xml:space="preserve">    </v>
      </c>
      <c r="B2670" t="str">
        <f t="shared" si="78"/>
        <v/>
      </c>
      <c r="C2670" s="18" t="str">
        <f>IF(AND(MOD(ROW(A2665)-1,3)=0, INDEX(artwork.xlsx!J:J,QUOTIENT(ROW(A2665)-1,3)+2)&lt;&gt;""),
     artwork.xlsx!$H$1&amp;": """ &amp;SUBSTITUTE(INDEX(artwork.xlsx!H:H,QUOTIENT(ROW(A2665)-1,3)+2)," ","") &amp;""",  " &amp;
     artwork.xlsx!$J$1&amp; ": """ &amp; INDEX(artwork.xlsx!J:J,QUOTIENT(ROW(A2665)-1,3)+2) &amp;""",  " &amp;
     artwork.xlsx!$L$1&amp; ": """ &amp; SUBSTITUTE(IF(LEFT(INDEX(artwork.xlsx!L:L,QUOTIENT(ROW(A2665)-1,3)+2),4)="http","",artwork.xlsx!$M$1) &amp; INDEX(artwork.xlsx!L:L,QUOTIENT(ROW(A2665)-1,3)+2),artwork.xlsx!$N$1,"") &amp; """,",
 IF(AND(MOD(ROW(A2665)-1,3)=1,INDEX(artwork.xlsx!J:J,QUOTIENT(ROW(A2665)-1,3)+2)&lt;&gt;""),
SUBSTITUTE(    artwork.xlsx!$K$1&amp;": '\\n" &amp;
SUBSTITUTE(SUBSTITUTE(SUBSTITUTE(SUBSTITUTE(SUBSTITUTE(INDEX(artwork.xlsx!K:K,QUOTIENT(ROW(A2665)-1,3)+2),"'","\'"),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IF(MOD(ROW(A2665)-1,3)=2,"","")))</f>
        <v/>
      </c>
    </row>
    <row r="2671" spans="1:3" x14ac:dyDescent="0.25">
      <c r="A2671" t="str">
        <f>IF(AND(MOD(ROW(A2666)-1,3)=0,INDEX(artwork.xlsx!G:G,QUOTIENT(ROW(A2666)-1,3)+2)&lt;&gt;""),"/* "&amp;INDEX(artwork.xlsx!G:G,QUOTIENT(ROW(A2666)-1,3)+2)&amp;" */","  ")&amp;
IF(AND(INDEX(artwork.xlsx!F:F,QUOTIENT(ROW(A2666)-1,3)+2)&lt;&gt;""),"/* "&amp;INDEX(artwork.xlsx!F:F,QUOTIENT(ROW(A2666)-1,3)+2)&amp;" */","  ")&amp;IF(AND(ISERROR(MATCH("},",B2671:B$5003,0)), ISERROR(MATCH("    ];",$A$5:A2670,0))),"];","")</f>
        <v xml:space="preserve">    </v>
      </c>
      <c r="B2671" t="str">
        <f t="shared" si="78"/>
        <v/>
      </c>
      <c r="C2671" s="18" t="str">
        <f>IF(AND(MOD(ROW(A2666)-1,3)=0, INDEX(artwork.xlsx!J:J,QUOTIENT(ROW(A2666)-1,3)+2)&lt;&gt;""),
     artwork.xlsx!$H$1&amp;": """ &amp;SUBSTITUTE(INDEX(artwork.xlsx!H:H,QUOTIENT(ROW(A2666)-1,3)+2)," ","") &amp;""",  " &amp;
     artwork.xlsx!$J$1&amp; ": """ &amp; INDEX(artwork.xlsx!J:J,QUOTIENT(ROW(A2666)-1,3)+2) &amp;""",  " &amp;
     artwork.xlsx!$L$1&amp; ": """ &amp; SUBSTITUTE(IF(LEFT(INDEX(artwork.xlsx!L:L,QUOTIENT(ROW(A2666)-1,3)+2),4)="http","",artwork.xlsx!$M$1) &amp; INDEX(artwork.xlsx!L:L,QUOTIENT(ROW(A2666)-1,3)+2),artwork.xlsx!$N$1,"") &amp; """,",
 IF(AND(MOD(ROW(A2666)-1,3)=1,INDEX(artwork.xlsx!J:J,QUOTIENT(ROW(A2666)-1,3)+2)&lt;&gt;""),
SUBSTITUTE(    artwork.xlsx!$K$1&amp;": '\\n" &amp;
SUBSTITUTE(SUBSTITUTE(SUBSTITUTE(SUBSTITUTE(SUBSTITUTE(INDEX(artwork.xlsx!K:K,QUOTIENT(ROW(A2666)-1,3)+2),"'","\'"),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IF(MOD(ROW(A2666)-1,3)=2,"","")))</f>
        <v/>
      </c>
    </row>
    <row r="2672" spans="1:3" x14ac:dyDescent="0.25">
      <c r="A2672" t="str">
        <f>IF(AND(MOD(ROW(A2667)-1,3)=0,INDEX(artwork.xlsx!G:G,QUOTIENT(ROW(A2667)-1,3)+2)&lt;&gt;""),"/* "&amp;INDEX(artwork.xlsx!G:G,QUOTIENT(ROW(A2667)-1,3)+2)&amp;" */","  ")&amp;
IF(AND(INDEX(artwork.xlsx!F:F,QUOTIENT(ROW(A2667)-1,3)+2)&lt;&gt;""),"/* "&amp;INDEX(artwork.xlsx!F:F,QUOTIENT(ROW(A2667)-1,3)+2)&amp;" */","  ")&amp;IF(AND(ISERROR(MATCH("},",B2672:B$5003,0)), ISERROR(MATCH("    ];",$A$5:A2671,0))),"];","")</f>
        <v xml:space="preserve">    </v>
      </c>
      <c r="B2672" t="str">
        <f t="shared" si="78"/>
        <v/>
      </c>
      <c r="C2672" s="18" t="str">
        <f>IF(AND(MOD(ROW(A2667)-1,3)=0, INDEX(artwork.xlsx!J:J,QUOTIENT(ROW(A2667)-1,3)+2)&lt;&gt;""),
     artwork.xlsx!$H$1&amp;": """ &amp;SUBSTITUTE(INDEX(artwork.xlsx!H:H,QUOTIENT(ROW(A2667)-1,3)+2)," ","") &amp;""",  " &amp;
     artwork.xlsx!$J$1&amp; ": """ &amp; INDEX(artwork.xlsx!J:J,QUOTIENT(ROW(A2667)-1,3)+2) &amp;""",  " &amp;
     artwork.xlsx!$L$1&amp; ": """ &amp; SUBSTITUTE(IF(LEFT(INDEX(artwork.xlsx!L:L,QUOTIENT(ROW(A2667)-1,3)+2),4)="http","",artwork.xlsx!$M$1) &amp; INDEX(artwork.xlsx!L:L,QUOTIENT(ROW(A2667)-1,3)+2),artwork.xlsx!$N$1,"") &amp; """,",
 IF(AND(MOD(ROW(A2667)-1,3)=1,INDEX(artwork.xlsx!J:J,QUOTIENT(ROW(A2667)-1,3)+2)&lt;&gt;""),
SUBSTITUTE(    artwork.xlsx!$K$1&amp;": '\\n" &amp;
SUBSTITUTE(SUBSTITUTE(SUBSTITUTE(SUBSTITUTE(SUBSTITUTE(INDEX(artwork.xlsx!K:K,QUOTIENT(ROW(A2667)-1,3)+2),"'","\'"),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IF(MOD(ROW(A2667)-1,3)=2,"","")))</f>
        <v/>
      </c>
    </row>
    <row r="2673" spans="1:3" x14ac:dyDescent="0.25">
      <c r="A2673" t="str">
        <f>IF(AND(MOD(ROW(A2668)-1,3)=0,INDEX(artwork.xlsx!G:G,QUOTIENT(ROW(A2668)-1,3)+2)&lt;&gt;""),"/* "&amp;INDEX(artwork.xlsx!G:G,QUOTIENT(ROW(A2668)-1,3)+2)&amp;" */","  ")&amp;
IF(AND(INDEX(artwork.xlsx!F:F,QUOTIENT(ROW(A2668)-1,3)+2)&lt;&gt;""),"/* "&amp;INDEX(artwork.xlsx!F:F,QUOTIENT(ROW(A2668)-1,3)+2)&amp;" */","  ")&amp;IF(AND(ISERROR(MATCH("},",B2673:B$5003,0)), ISERROR(MATCH("    ];",$A$5:A2672,0))),"];","")</f>
        <v xml:space="preserve">    </v>
      </c>
      <c r="B2673" t="str">
        <f t="shared" ref="B2673:B2736" si="79">IF(AND(C2672&lt;&gt;"",MOD(ROW(A2671)-1,3)=2),"},","")&amp;IF(AND(C2673&lt;&gt;"",MOD(ROW(A2668)-1,3)=0),"{","")</f>
        <v/>
      </c>
      <c r="C2673" s="18" t="str">
        <f>IF(AND(MOD(ROW(A2668)-1,3)=0, INDEX(artwork.xlsx!J:J,QUOTIENT(ROW(A2668)-1,3)+2)&lt;&gt;""),
     artwork.xlsx!$H$1&amp;": """ &amp;SUBSTITUTE(INDEX(artwork.xlsx!H:H,QUOTIENT(ROW(A2668)-1,3)+2)," ","") &amp;""",  " &amp;
     artwork.xlsx!$J$1&amp; ": """ &amp; INDEX(artwork.xlsx!J:J,QUOTIENT(ROW(A2668)-1,3)+2) &amp;""",  " &amp;
     artwork.xlsx!$L$1&amp; ": """ &amp; SUBSTITUTE(IF(LEFT(INDEX(artwork.xlsx!L:L,QUOTIENT(ROW(A2668)-1,3)+2),4)="http","",artwork.xlsx!$M$1) &amp; INDEX(artwork.xlsx!L:L,QUOTIENT(ROW(A2668)-1,3)+2),artwork.xlsx!$N$1,"") &amp; """,",
 IF(AND(MOD(ROW(A2668)-1,3)=1,INDEX(artwork.xlsx!J:J,QUOTIENT(ROW(A2668)-1,3)+2)&lt;&gt;""),
SUBSTITUTE(    artwork.xlsx!$K$1&amp;": '\\n" &amp;
SUBSTITUTE(SUBSTITUTE(SUBSTITUTE(SUBSTITUTE(SUBSTITUTE(INDEX(artwork.xlsx!K:K,QUOTIENT(ROW(A2668)-1,3)+2),"'","\'"),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IF(MOD(ROW(A2668)-1,3)=2,"","")))</f>
        <v/>
      </c>
    </row>
    <row r="2674" spans="1:3" x14ac:dyDescent="0.25">
      <c r="A2674" t="str">
        <f>IF(AND(MOD(ROW(A2669)-1,3)=0,INDEX(artwork.xlsx!G:G,QUOTIENT(ROW(A2669)-1,3)+2)&lt;&gt;""),"/* "&amp;INDEX(artwork.xlsx!G:G,QUOTIENT(ROW(A2669)-1,3)+2)&amp;" */","  ")&amp;
IF(AND(INDEX(artwork.xlsx!F:F,QUOTIENT(ROW(A2669)-1,3)+2)&lt;&gt;""),"/* "&amp;INDEX(artwork.xlsx!F:F,QUOTIENT(ROW(A2669)-1,3)+2)&amp;" */","  ")&amp;IF(AND(ISERROR(MATCH("},",B2674:B$5003,0)), ISERROR(MATCH("    ];",$A$5:A2673,0))),"];","")</f>
        <v xml:space="preserve">    </v>
      </c>
      <c r="B2674" t="str">
        <f t="shared" si="79"/>
        <v/>
      </c>
      <c r="C2674" s="18" t="str">
        <f>IF(AND(MOD(ROW(A2669)-1,3)=0, INDEX(artwork.xlsx!J:J,QUOTIENT(ROW(A2669)-1,3)+2)&lt;&gt;""),
     artwork.xlsx!$H$1&amp;": """ &amp;SUBSTITUTE(INDEX(artwork.xlsx!H:H,QUOTIENT(ROW(A2669)-1,3)+2)," ","") &amp;""",  " &amp;
     artwork.xlsx!$J$1&amp; ": """ &amp; INDEX(artwork.xlsx!J:J,QUOTIENT(ROW(A2669)-1,3)+2) &amp;""",  " &amp;
     artwork.xlsx!$L$1&amp; ": """ &amp; SUBSTITUTE(IF(LEFT(INDEX(artwork.xlsx!L:L,QUOTIENT(ROW(A2669)-1,3)+2),4)="http","",artwork.xlsx!$M$1) &amp; INDEX(artwork.xlsx!L:L,QUOTIENT(ROW(A2669)-1,3)+2),artwork.xlsx!$N$1,"") &amp; """,",
 IF(AND(MOD(ROW(A2669)-1,3)=1,INDEX(artwork.xlsx!J:J,QUOTIENT(ROW(A2669)-1,3)+2)&lt;&gt;""),
SUBSTITUTE(    artwork.xlsx!$K$1&amp;": '\\n" &amp;
SUBSTITUTE(SUBSTITUTE(SUBSTITUTE(SUBSTITUTE(SUBSTITUTE(INDEX(artwork.xlsx!K:K,QUOTIENT(ROW(A2669)-1,3)+2),"'","\'"),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IF(MOD(ROW(A2669)-1,3)=2,"","")))</f>
        <v/>
      </c>
    </row>
    <row r="2675" spans="1:3" x14ac:dyDescent="0.25">
      <c r="A2675" t="str">
        <f>IF(AND(MOD(ROW(A2670)-1,3)=0,INDEX(artwork.xlsx!G:G,QUOTIENT(ROW(A2670)-1,3)+2)&lt;&gt;""),"/* "&amp;INDEX(artwork.xlsx!G:G,QUOTIENT(ROW(A2670)-1,3)+2)&amp;" */","  ")&amp;
IF(AND(INDEX(artwork.xlsx!F:F,QUOTIENT(ROW(A2670)-1,3)+2)&lt;&gt;""),"/* "&amp;INDEX(artwork.xlsx!F:F,QUOTIENT(ROW(A2670)-1,3)+2)&amp;" */","  ")&amp;IF(AND(ISERROR(MATCH("},",B2675:B$5003,0)), ISERROR(MATCH("    ];",$A$5:A2674,0))),"];","")</f>
        <v xml:space="preserve">    </v>
      </c>
      <c r="B2675" t="str">
        <f t="shared" si="79"/>
        <v/>
      </c>
      <c r="C2675" s="18" t="str">
        <f>IF(AND(MOD(ROW(A2670)-1,3)=0, INDEX(artwork.xlsx!J:J,QUOTIENT(ROW(A2670)-1,3)+2)&lt;&gt;""),
     artwork.xlsx!$H$1&amp;": """ &amp;SUBSTITUTE(INDEX(artwork.xlsx!H:H,QUOTIENT(ROW(A2670)-1,3)+2)," ","") &amp;""",  " &amp;
     artwork.xlsx!$J$1&amp; ": """ &amp; INDEX(artwork.xlsx!J:J,QUOTIENT(ROW(A2670)-1,3)+2) &amp;""",  " &amp;
     artwork.xlsx!$L$1&amp; ": """ &amp; SUBSTITUTE(IF(LEFT(INDEX(artwork.xlsx!L:L,QUOTIENT(ROW(A2670)-1,3)+2),4)="http","",artwork.xlsx!$M$1) &amp; INDEX(artwork.xlsx!L:L,QUOTIENT(ROW(A2670)-1,3)+2),artwork.xlsx!$N$1,"") &amp; """,",
 IF(AND(MOD(ROW(A2670)-1,3)=1,INDEX(artwork.xlsx!J:J,QUOTIENT(ROW(A2670)-1,3)+2)&lt;&gt;""),
SUBSTITUTE(    artwork.xlsx!$K$1&amp;": '\\n" &amp;
SUBSTITUTE(SUBSTITUTE(SUBSTITUTE(SUBSTITUTE(SUBSTITUTE(INDEX(artwork.xlsx!K:K,QUOTIENT(ROW(A2670)-1,3)+2),"'","\'"),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IF(MOD(ROW(A2670)-1,3)=2,"","")))</f>
        <v/>
      </c>
    </row>
    <row r="2676" spans="1:3" x14ac:dyDescent="0.25">
      <c r="A2676" t="str">
        <f>IF(AND(MOD(ROW(A2671)-1,3)=0,INDEX(artwork.xlsx!G:G,QUOTIENT(ROW(A2671)-1,3)+2)&lt;&gt;""),"/* "&amp;INDEX(artwork.xlsx!G:G,QUOTIENT(ROW(A2671)-1,3)+2)&amp;" */","  ")&amp;
IF(AND(INDEX(artwork.xlsx!F:F,QUOTIENT(ROW(A2671)-1,3)+2)&lt;&gt;""),"/* "&amp;INDEX(artwork.xlsx!F:F,QUOTIENT(ROW(A2671)-1,3)+2)&amp;" */","  ")&amp;IF(AND(ISERROR(MATCH("},",B2676:B$5003,0)), ISERROR(MATCH("    ];",$A$5:A2675,0))),"];","")</f>
        <v xml:space="preserve">    </v>
      </c>
      <c r="B2676" t="str">
        <f t="shared" si="79"/>
        <v/>
      </c>
      <c r="C2676" s="18" t="str">
        <f>IF(AND(MOD(ROW(A2671)-1,3)=0, INDEX(artwork.xlsx!J:J,QUOTIENT(ROW(A2671)-1,3)+2)&lt;&gt;""),
     artwork.xlsx!$H$1&amp;": """ &amp;SUBSTITUTE(INDEX(artwork.xlsx!H:H,QUOTIENT(ROW(A2671)-1,3)+2)," ","") &amp;""",  " &amp;
     artwork.xlsx!$J$1&amp; ": """ &amp; INDEX(artwork.xlsx!J:J,QUOTIENT(ROW(A2671)-1,3)+2) &amp;""",  " &amp;
     artwork.xlsx!$L$1&amp; ": """ &amp; SUBSTITUTE(IF(LEFT(INDEX(artwork.xlsx!L:L,QUOTIENT(ROW(A2671)-1,3)+2),4)="http","",artwork.xlsx!$M$1) &amp; INDEX(artwork.xlsx!L:L,QUOTIENT(ROW(A2671)-1,3)+2),artwork.xlsx!$N$1,"") &amp; """,",
 IF(AND(MOD(ROW(A2671)-1,3)=1,INDEX(artwork.xlsx!J:J,QUOTIENT(ROW(A2671)-1,3)+2)&lt;&gt;""),
SUBSTITUTE(    artwork.xlsx!$K$1&amp;": '\\n" &amp;
SUBSTITUTE(SUBSTITUTE(SUBSTITUTE(SUBSTITUTE(SUBSTITUTE(INDEX(artwork.xlsx!K:K,QUOTIENT(ROW(A2671)-1,3)+2),"'","\'"),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IF(MOD(ROW(A2671)-1,3)=2,"","")))</f>
        <v/>
      </c>
    </row>
    <row r="2677" spans="1:3" x14ac:dyDescent="0.25">
      <c r="A2677" t="str">
        <f>IF(AND(MOD(ROW(A2672)-1,3)=0,INDEX(artwork.xlsx!G:G,QUOTIENT(ROW(A2672)-1,3)+2)&lt;&gt;""),"/* "&amp;INDEX(artwork.xlsx!G:G,QUOTIENT(ROW(A2672)-1,3)+2)&amp;" */","  ")&amp;
IF(AND(INDEX(artwork.xlsx!F:F,QUOTIENT(ROW(A2672)-1,3)+2)&lt;&gt;""),"/* "&amp;INDEX(artwork.xlsx!F:F,QUOTIENT(ROW(A2672)-1,3)+2)&amp;" */","  ")&amp;IF(AND(ISERROR(MATCH("},",B2677:B$5003,0)), ISERROR(MATCH("    ];",$A$5:A2676,0))),"];","")</f>
        <v xml:space="preserve">    </v>
      </c>
      <c r="B2677" t="str">
        <f t="shared" si="79"/>
        <v/>
      </c>
      <c r="C2677" s="18" t="str">
        <f>IF(AND(MOD(ROW(A2672)-1,3)=0, INDEX(artwork.xlsx!J:J,QUOTIENT(ROW(A2672)-1,3)+2)&lt;&gt;""),
     artwork.xlsx!$H$1&amp;": """ &amp;SUBSTITUTE(INDEX(artwork.xlsx!H:H,QUOTIENT(ROW(A2672)-1,3)+2)," ","") &amp;""",  " &amp;
     artwork.xlsx!$J$1&amp; ": """ &amp; INDEX(artwork.xlsx!J:J,QUOTIENT(ROW(A2672)-1,3)+2) &amp;""",  " &amp;
     artwork.xlsx!$L$1&amp; ": """ &amp; SUBSTITUTE(IF(LEFT(INDEX(artwork.xlsx!L:L,QUOTIENT(ROW(A2672)-1,3)+2),4)="http","",artwork.xlsx!$M$1) &amp; INDEX(artwork.xlsx!L:L,QUOTIENT(ROW(A2672)-1,3)+2),artwork.xlsx!$N$1,"") &amp; """,",
 IF(AND(MOD(ROW(A2672)-1,3)=1,INDEX(artwork.xlsx!J:J,QUOTIENT(ROW(A2672)-1,3)+2)&lt;&gt;""),
SUBSTITUTE(    artwork.xlsx!$K$1&amp;": '\\n" &amp;
SUBSTITUTE(SUBSTITUTE(SUBSTITUTE(SUBSTITUTE(SUBSTITUTE(INDEX(artwork.xlsx!K:K,QUOTIENT(ROW(A2672)-1,3)+2),"'","\'"),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IF(MOD(ROW(A2672)-1,3)=2,"","")))</f>
        <v/>
      </c>
    </row>
    <row r="2678" spans="1:3" x14ac:dyDescent="0.25">
      <c r="A2678" t="str">
        <f>IF(AND(MOD(ROW(A2673)-1,3)=0,INDEX(artwork.xlsx!G:G,QUOTIENT(ROW(A2673)-1,3)+2)&lt;&gt;""),"/* "&amp;INDEX(artwork.xlsx!G:G,QUOTIENT(ROW(A2673)-1,3)+2)&amp;" */","  ")&amp;
IF(AND(INDEX(artwork.xlsx!F:F,QUOTIENT(ROW(A2673)-1,3)+2)&lt;&gt;""),"/* "&amp;INDEX(artwork.xlsx!F:F,QUOTIENT(ROW(A2673)-1,3)+2)&amp;" */","  ")&amp;IF(AND(ISERROR(MATCH("},",B2678:B$5003,0)), ISERROR(MATCH("    ];",$A$5:A2677,0))),"];","")</f>
        <v xml:space="preserve">    </v>
      </c>
      <c r="B2678" t="str">
        <f t="shared" si="79"/>
        <v/>
      </c>
      <c r="C2678" s="18" t="str">
        <f>IF(AND(MOD(ROW(A2673)-1,3)=0, INDEX(artwork.xlsx!J:J,QUOTIENT(ROW(A2673)-1,3)+2)&lt;&gt;""),
     artwork.xlsx!$H$1&amp;": """ &amp;SUBSTITUTE(INDEX(artwork.xlsx!H:H,QUOTIENT(ROW(A2673)-1,3)+2)," ","") &amp;""",  " &amp;
     artwork.xlsx!$J$1&amp; ": """ &amp; INDEX(artwork.xlsx!J:J,QUOTIENT(ROW(A2673)-1,3)+2) &amp;""",  " &amp;
     artwork.xlsx!$L$1&amp; ": """ &amp; SUBSTITUTE(IF(LEFT(INDEX(artwork.xlsx!L:L,QUOTIENT(ROW(A2673)-1,3)+2),4)="http","",artwork.xlsx!$M$1) &amp; INDEX(artwork.xlsx!L:L,QUOTIENT(ROW(A2673)-1,3)+2),artwork.xlsx!$N$1,"") &amp; """,",
 IF(AND(MOD(ROW(A2673)-1,3)=1,INDEX(artwork.xlsx!J:J,QUOTIENT(ROW(A2673)-1,3)+2)&lt;&gt;""),
SUBSTITUTE(    artwork.xlsx!$K$1&amp;": '\\n" &amp;
SUBSTITUTE(SUBSTITUTE(SUBSTITUTE(SUBSTITUTE(SUBSTITUTE(INDEX(artwork.xlsx!K:K,QUOTIENT(ROW(A2673)-1,3)+2),"'","\'"),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IF(MOD(ROW(A2673)-1,3)=2,"","")))</f>
        <v/>
      </c>
    </row>
    <row r="2679" spans="1:3" x14ac:dyDescent="0.25">
      <c r="A2679" t="str">
        <f>IF(AND(MOD(ROW(A2674)-1,3)=0,INDEX(artwork.xlsx!G:G,QUOTIENT(ROW(A2674)-1,3)+2)&lt;&gt;""),"/* "&amp;INDEX(artwork.xlsx!G:G,QUOTIENT(ROW(A2674)-1,3)+2)&amp;" */","  ")&amp;
IF(AND(INDEX(artwork.xlsx!F:F,QUOTIENT(ROW(A2674)-1,3)+2)&lt;&gt;""),"/* "&amp;INDEX(artwork.xlsx!F:F,QUOTIENT(ROW(A2674)-1,3)+2)&amp;" */","  ")&amp;IF(AND(ISERROR(MATCH("},",B2679:B$5003,0)), ISERROR(MATCH("    ];",$A$5:A2678,0))),"];","")</f>
        <v xml:space="preserve">    </v>
      </c>
      <c r="B2679" t="str">
        <f t="shared" si="79"/>
        <v/>
      </c>
      <c r="C2679" s="18" t="str">
        <f>IF(AND(MOD(ROW(A2674)-1,3)=0, INDEX(artwork.xlsx!J:J,QUOTIENT(ROW(A2674)-1,3)+2)&lt;&gt;""),
     artwork.xlsx!$H$1&amp;": """ &amp;SUBSTITUTE(INDEX(artwork.xlsx!H:H,QUOTIENT(ROW(A2674)-1,3)+2)," ","") &amp;""",  " &amp;
     artwork.xlsx!$J$1&amp; ": """ &amp; INDEX(artwork.xlsx!J:J,QUOTIENT(ROW(A2674)-1,3)+2) &amp;""",  " &amp;
     artwork.xlsx!$L$1&amp; ": """ &amp; SUBSTITUTE(IF(LEFT(INDEX(artwork.xlsx!L:L,QUOTIENT(ROW(A2674)-1,3)+2),4)="http","",artwork.xlsx!$M$1) &amp; INDEX(artwork.xlsx!L:L,QUOTIENT(ROW(A2674)-1,3)+2),artwork.xlsx!$N$1,"") &amp; """,",
 IF(AND(MOD(ROW(A2674)-1,3)=1,INDEX(artwork.xlsx!J:J,QUOTIENT(ROW(A2674)-1,3)+2)&lt;&gt;""),
SUBSTITUTE(    artwork.xlsx!$K$1&amp;": '\\n" &amp;
SUBSTITUTE(SUBSTITUTE(SUBSTITUTE(SUBSTITUTE(SUBSTITUTE(INDEX(artwork.xlsx!K:K,QUOTIENT(ROW(A2674)-1,3)+2),"'","\'"),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IF(MOD(ROW(A2674)-1,3)=2,"","")))</f>
        <v/>
      </c>
    </row>
    <row r="2680" spans="1:3" x14ac:dyDescent="0.25">
      <c r="A2680" t="str">
        <f>IF(AND(MOD(ROW(A2675)-1,3)=0,INDEX(artwork.xlsx!G:G,QUOTIENT(ROW(A2675)-1,3)+2)&lt;&gt;""),"/* "&amp;INDEX(artwork.xlsx!G:G,QUOTIENT(ROW(A2675)-1,3)+2)&amp;" */","  ")&amp;
IF(AND(INDEX(artwork.xlsx!F:F,QUOTIENT(ROW(A2675)-1,3)+2)&lt;&gt;""),"/* "&amp;INDEX(artwork.xlsx!F:F,QUOTIENT(ROW(A2675)-1,3)+2)&amp;" */","  ")&amp;IF(AND(ISERROR(MATCH("},",B2680:B$5003,0)), ISERROR(MATCH("    ];",$A$5:A2679,0))),"];","")</f>
        <v xml:space="preserve">    </v>
      </c>
      <c r="B2680" t="str">
        <f t="shared" si="79"/>
        <v/>
      </c>
      <c r="C2680" s="18" t="str">
        <f>IF(AND(MOD(ROW(A2675)-1,3)=0, INDEX(artwork.xlsx!J:J,QUOTIENT(ROW(A2675)-1,3)+2)&lt;&gt;""),
     artwork.xlsx!$H$1&amp;": """ &amp;SUBSTITUTE(INDEX(artwork.xlsx!H:H,QUOTIENT(ROW(A2675)-1,3)+2)," ","") &amp;""",  " &amp;
     artwork.xlsx!$J$1&amp; ": """ &amp; INDEX(artwork.xlsx!J:J,QUOTIENT(ROW(A2675)-1,3)+2) &amp;""",  " &amp;
     artwork.xlsx!$L$1&amp; ": """ &amp; SUBSTITUTE(IF(LEFT(INDEX(artwork.xlsx!L:L,QUOTIENT(ROW(A2675)-1,3)+2),4)="http","",artwork.xlsx!$M$1) &amp; INDEX(artwork.xlsx!L:L,QUOTIENT(ROW(A2675)-1,3)+2),artwork.xlsx!$N$1,"") &amp; """,",
 IF(AND(MOD(ROW(A2675)-1,3)=1,INDEX(artwork.xlsx!J:J,QUOTIENT(ROW(A2675)-1,3)+2)&lt;&gt;""),
SUBSTITUTE(    artwork.xlsx!$K$1&amp;": '\\n" &amp;
SUBSTITUTE(SUBSTITUTE(SUBSTITUTE(SUBSTITUTE(SUBSTITUTE(INDEX(artwork.xlsx!K:K,QUOTIENT(ROW(A2675)-1,3)+2),"'","\'"),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IF(MOD(ROW(A2675)-1,3)=2,"","")))</f>
        <v/>
      </c>
    </row>
    <row r="2681" spans="1:3" x14ac:dyDescent="0.25">
      <c r="A2681" t="str">
        <f>IF(AND(MOD(ROW(A2676)-1,3)=0,INDEX(artwork.xlsx!G:G,QUOTIENT(ROW(A2676)-1,3)+2)&lt;&gt;""),"/* "&amp;INDEX(artwork.xlsx!G:G,QUOTIENT(ROW(A2676)-1,3)+2)&amp;" */","  ")&amp;
IF(AND(INDEX(artwork.xlsx!F:F,QUOTIENT(ROW(A2676)-1,3)+2)&lt;&gt;""),"/* "&amp;INDEX(artwork.xlsx!F:F,QUOTIENT(ROW(A2676)-1,3)+2)&amp;" */","  ")&amp;IF(AND(ISERROR(MATCH("},",B2681:B$5003,0)), ISERROR(MATCH("    ];",$A$5:A2680,0))),"];","")</f>
        <v xml:space="preserve">    </v>
      </c>
      <c r="B2681" t="str">
        <f t="shared" si="79"/>
        <v/>
      </c>
      <c r="C2681" s="18" t="str">
        <f>IF(AND(MOD(ROW(A2676)-1,3)=0, INDEX(artwork.xlsx!J:J,QUOTIENT(ROW(A2676)-1,3)+2)&lt;&gt;""),
     artwork.xlsx!$H$1&amp;": """ &amp;SUBSTITUTE(INDEX(artwork.xlsx!H:H,QUOTIENT(ROW(A2676)-1,3)+2)," ","") &amp;""",  " &amp;
     artwork.xlsx!$J$1&amp; ": """ &amp; INDEX(artwork.xlsx!J:J,QUOTIENT(ROW(A2676)-1,3)+2) &amp;""",  " &amp;
     artwork.xlsx!$L$1&amp; ": """ &amp; SUBSTITUTE(IF(LEFT(INDEX(artwork.xlsx!L:L,QUOTIENT(ROW(A2676)-1,3)+2),4)="http","",artwork.xlsx!$M$1) &amp; INDEX(artwork.xlsx!L:L,QUOTIENT(ROW(A2676)-1,3)+2),artwork.xlsx!$N$1,"") &amp; """,",
 IF(AND(MOD(ROW(A2676)-1,3)=1,INDEX(artwork.xlsx!J:J,QUOTIENT(ROW(A2676)-1,3)+2)&lt;&gt;""),
SUBSTITUTE(    artwork.xlsx!$K$1&amp;": '\\n" &amp;
SUBSTITUTE(SUBSTITUTE(SUBSTITUTE(SUBSTITUTE(SUBSTITUTE(INDEX(artwork.xlsx!K:K,QUOTIENT(ROW(A2676)-1,3)+2),"'","\'"),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IF(MOD(ROW(A2676)-1,3)=2,"","")))</f>
        <v/>
      </c>
    </row>
    <row r="2682" spans="1:3" x14ac:dyDescent="0.25">
      <c r="A2682" t="str">
        <f>IF(AND(MOD(ROW(A2677)-1,3)=0,INDEX(artwork.xlsx!G:G,QUOTIENT(ROW(A2677)-1,3)+2)&lt;&gt;""),"/* "&amp;INDEX(artwork.xlsx!G:G,QUOTIENT(ROW(A2677)-1,3)+2)&amp;" */","  ")&amp;
IF(AND(INDEX(artwork.xlsx!F:F,QUOTIENT(ROW(A2677)-1,3)+2)&lt;&gt;""),"/* "&amp;INDEX(artwork.xlsx!F:F,QUOTIENT(ROW(A2677)-1,3)+2)&amp;" */","  ")&amp;IF(AND(ISERROR(MATCH("},",B2682:B$5003,0)), ISERROR(MATCH("    ];",$A$5:A2681,0))),"];","")</f>
        <v xml:space="preserve">    </v>
      </c>
      <c r="B2682" t="str">
        <f t="shared" si="79"/>
        <v/>
      </c>
      <c r="C2682" s="18" t="str">
        <f>IF(AND(MOD(ROW(A2677)-1,3)=0, INDEX(artwork.xlsx!J:J,QUOTIENT(ROW(A2677)-1,3)+2)&lt;&gt;""),
     artwork.xlsx!$H$1&amp;": """ &amp;SUBSTITUTE(INDEX(artwork.xlsx!H:H,QUOTIENT(ROW(A2677)-1,3)+2)," ","") &amp;""",  " &amp;
     artwork.xlsx!$J$1&amp; ": """ &amp; INDEX(artwork.xlsx!J:J,QUOTIENT(ROW(A2677)-1,3)+2) &amp;""",  " &amp;
     artwork.xlsx!$L$1&amp; ": """ &amp; SUBSTITUTE(IF(LEFT(INDEX(artwork.xlsx!L:L,QUOTIENT(ROW(A2677)-1,3)+2),4)="http","",artwork.xlsx!$M$1) &amp; INDEX(artwork.xlsx!L:L,QUOTIENT(ROW(A2677)-1,3)+2),artwork.xlsx!$N$1,"") &amp; """,",
 IF(AND(MOD(ROW(A2677)-1,3)=1,INDEX(artwork.xlsx!J:J,QUOTIENT(ROW(A2677)-1,3)+2)&lt;&gt;""),
SUBSTITUTE(    artwork.xlsx!$K$1&amp;": '\\n" &amp;
SUBSTITUTE(SUBSTITUTE(SUBSTITUTE(SUBSTITUTE(SUBSTITUTE(INDEX(artwork.xlsx!K:K,QUOTIENT(ROW(A2677)-1,3)+2),"'","\'"),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IF(MOD(ROW(A2677)-1,3)=2,"","")))</f>
        <v/>
      </c>
    </row>
    <row r="2683" spans="1:3" x14ac:dyDescent="0.25">
      <c r="A2683" t="str">
        <f>IF(AND(MOD(ROW(A2678)-1,3)=0,INDEX(artwork.xlsx!G:G,QUOTIENT(ROW(A2678)-1,3)+2)&lt;&gt;""),"/* "&amp;INDEX(artwork.xlsx!G:G,QUOTIENT(ROW(A2678)-1,3)+2)&amp;" */","  ")&amp;
IF(AND(INDEX(artwork.xlsx!F:F,QUOTIENT(ROW(A2678)-1,3)+2)&lt;&gt;""),"/* "&amp;INDEX(artwork.xlsx!F:F,QUOTIENT(ROW(A2678)-1,3)+2)&amp;" */","  ")&amp;IF(AND(ISERROR(MATCH("},",B2683:B$5003,0)), ISERROR(MATCH("    ];",$A$5:A2682,0))),"];","")</f>
        <v xml:space="preserve">    </v>
      </c>
      <c r="B2683" t="str">
        <f t="shared" si="79"/>
        <v/>
      </c>
      <c r="C2683" s="18" t="str">
        <f>IF(AND(MOD(ROW(A2678)-1,3)=0, INDEX(artwork.xlsx!J:J,QUOTIENT(ROW(A2678)-1,3)+2)&lt;&gt;""),
     artwork.xlsx!$H$1&amp;": """ &amp;SUBSTITUTE(INDEX(artwork.xlsx!H:H,QUOTIENT(ROW(A2678)-1,3)+2)," ","") &amp;""",  " &amp;
     artwork.xlsx!$J$1&amp; ": """ &amp; INDEX(artwork.xlsx!J:J,QUOTIENT(ROW(A2678)-1,3)+2) &amp;""",  " &amp;
     artwork.xlsx!$L$1&amp; ": """ &amp; SUBSTITUTE(IF(LEFT(INDEX(artwork.xlsx!L:L,QUOTIENT(ROW(A2678)-1,3)+2),4)="http","",artwork.xlsx!$M$1) &amp; INDEX(artwork.xlsx!L:L,QUOTIENT(ROW(A2678)-1,3)+2),artwork.xlsx!$N$1,"") &amp; """,",
 IF(AND(MOD(ROW(A2678)-1,3)=1,INDEX(artwork.xlsx!J:J,QUOTIENT(ROW(A2678)-1,3)+2)&lt;&gt;""),
SUBSTITUTE(    artwork.xlsx!$K$1&amp;": '\\n" &amp;
SUBSTITUTE(SUBSTITUTE(SUBSTITUTE(SUBSTITUTE(SUBSTITUTE(INDEX(artwork.xlsx!K:K,QUOTIENT(ROW(A2678)-1,3)+2),"'","\'"),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IF(MOD(ROW(A2678)-1,3)=2,"","")))</f>
        <v/>
      </c>
    </row>
    <row r="2684" spans="1:3" x14ac:dyDescent="0.25">
      <c r="A2684" t="str">
        <f>IF(AND(MOD(ROW(A2679)-1,3)=0,INDEX(artwork.xlsx!G:G,QUOTIENT(ROW(A2679)-1,3)+2)&lt;&gt;""),"/* "&amp;INDEX(artwork.xlsx!G:G,QUOTIENT(ROW(A2679)-1,3)+2)&amp;" */","  ")&amp;
IF(AND(INDEX(artwork.xlsx!F:F,QUOTIENT(ROW(A2679)-1,3)+2)&lt;&gt;""),"/* "&amp;INDEX(artwork.xlsx!F:F,QUOTIENT(ROW(A2679)-1,3)+2)&amp;" */","  ")&amp;IF(AND(ISERROR(MATCH("},",B2684:B$5003,0)), ISERROR(MATCH("    ];",$A$5:A2683,0))),"];","")</f>
        <v xml:space="preserve">    </v>
      </c>
      <c r="B2684" t="str">
        <f t="shared" si="79"/>
        <v/>
      </c>
      <c r="C2684" s="18" t="str">
        <f>IF(AND(MOD(ROW(A2679)-1,3)=0, INDEX(artwork.xlsx!J:J,QUOTIENT(ROW(A2679)-1,3)+2)&lt;&gt;""),
     artwork.xlsx!$H$1&amp;": """ &amp;SUBSTITUTE(INDEX(artwork.xlsx!H:H,QUOTIENT(ROW(A2679)-1,3)+2)," ","") &amp;""",  " &amp;
     artwork.xlsx!$J$1&amp; ": """ &amp; INDEX(artwork.xlsx!J:J,QUOTIENT(ROW(A2679)-1,3)+2) &amp;""",  " &amp;
     artwork.xlsx!$L$1&amp; ": """ &amp; SUBSTITUTE(IF(LEFT(INDEX(artwork.xlsx!L:L,QUOTIENT(ROW(A2679)-1,3)+2),4)="http","",artwork.xlsx!$M$1) &amp; INDEX(artwork.xlsx!L:L,QUOTIENT(ROW(A2679)-1,3)+2),artwork.xlsx!$N$1,"") &amp; """,",
 IF(AND(MOD(ROW(A2679)-1,3)=1,INDEX(artwork.xlsx!J:J,QUOTIENT(ROW(A2679)-1,3)+2)&lt;&gt;""),
SUBSTITUTE(    artwork.xlsx!$K$1&amp;": '\\n" &amp;
SUBSTITUTE(SUBSTITUTE(SUBSTITUTE(SUBSTITUTE(SUBSTITUTE(INDEX(artwork.xlsx!K:K,QUOTIENT(ROW(A2679)-1,3)+2),"'","\'"),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IF(MOD(ROW(A2679)-1,3)=2,"","")))</f>
        <v/>
      </c>
    </row>
    <row r="2685" spans="1:3" x14ac:dyDescent="0.25">
      <c r="A2685" t="str">
        <f>IF(AND(MOD(ROW(A2680)-1,3)=0,INDEX(artwork.xlsx!G:G,QUOTIENT(ROW(A2680)-1,3)+2)&lt;&gt;""),"/* "&amp;INDEX(artwork.xlsx!G:G,QUOTIENT(ROW(A2680)-1,3)+2)&amp;" */","  ")&amp;
IF(AND(INDEX(artwork.xlsx!F:F,QUOTIENT(ROW(A2680)-1,3)+2)&lt;&gt;""),"/* "&amp;INDEX(artwork.xlsx!F:F,QUOTIENT(ROW(A2680)-1,3)+2)&amp;" */","  ")&amp;IF(AND(ISERROR(MATCH("},",B2685:B$5003,0)), ISERROR(MATCH("    ];",$A$5:A2684,0))),"];","")</f>
        <v xml:space="preserve">    </v>
      </c>
      <c r="B2685" t="str">
        <f t="shared" si="79"/>
        <v/>
      </c>
      <c r="C2685" s="18" t="str">
        <f>IF(AND(MOD(ROW(A2680)-1,3)=0, INDEX(artwork.xlsx!J:J,QUOTIENT(ROW(A2680)-1,3)+2)&lt;&gt;""),
     artwork.xlsx!$H$1&amp;": """ &amp;SUBSTITUTE(INDEX(artwork.xlsx!H:H,QUOTIENT(ROW(A2680)-1,3)+2)," ","") &amp;""",  " &amp;
     artwork.xlsx!$J$1&amp; ": """ &amp; INDEX(artwork.xlsx!J:J,QUOTIENT(ROW(A2680)-1,3)+2) &amp;""",  " &amp;
     artwork.xlsx!$L$1&amp; ": """ &amp; SUBSTITUTE(IF(LEFT(INDEX(artwork.xlsx!L:L,QUOTIENT(ROW(A2680)-1,3)+2),4)="http","",artwork.xlsx!$M$1) &amp; INDEX(artwork.xlsx!L:L,QUOTIENT(ROW(A2680)-1,3)+2),artwork.xlsx!$N$1,"") &amp; """,",
 IF(AND(MOD(ROW(A2680)-1,3)=1,INDEX(artwork.xlsx!J:J,QUOTIENT(ROW(A2680)-1,3)+2)&lt;&gt;""),
SUBSTITUTE(    artwork.xlsx!$K$1&amp;": '\\n" &amp;
SUBSTITUTE(SUBSTITUTE(SUBSTITUTE(SUBSTITUTE(SUBSTITUTE(INDEX(artwork.xlsx!K:K,QUOTIENT(ROW(A2680)-1,3)+2),"'","\'"),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IF(MOD(ROW(A2680)-1,3)=2,"","")))</f>
        <v/>
      </c>
    </row>
    <row r="2686" spans="1:3" x14ac:dyDescent="0.25">
      <c r="A2686" t="str">
        <f>IF(AND(MOD(ROW(A2681)-1,3)=0,INDEX(artwork.xlsx!G:G,QUOTIENT(ROW(A2681)-1,3)+2)&lt;&gt;""),"/* "&amp;INDEX(artwork.xlsx!G:G,QUOTIENT(ROW(A2681)-1,3)+2)&amp;" */","  ")&amp;
IF(AND(INDEX(artwork.xlsx!F:F,QUOTIENT(ROW(A2681)-1,3)+2)&lt;&gt;""),"/* "&amp;INDEX(artwork.xlsx!F:F,QUOTIENT(ROW(A2681)-1,3)+2)&amp;" */","  ")&amp;IF(AND(ISERROR(MATCH("},",B2686:B$5003,0)), ISERROR(MATCH("    ];",$A$5:A2685,0))),"];","")</f>
        <v xml:space="preserve">    </v>
      </c>
      <c r="B2686" t="str">
        <f t="shared" si="79"/>
        <v/>
      </c>
      <c r="C2686" s="18" t="str">
        <f>IF(AND(MOD(ROW(A2681)-1,3)=0, INDEX(artwork.xlsx!J:J,QUOTIENT(ROW(A2681)-1,3)+2)&lt;&gt;""),
     artwork.xlsx!$H$1&amp;": """ &amp;SUBSTITUTE(INDEX(artwork.xlsx!H:H,QUOTIENT(ROW(A2681)-1,3)+2)," ","") &amp;""",  " &amp;
     artwork.xlsx!$J$1&amp; ": """ &amp; INDEX(artwork.xlsx!J:J,QUOTIENT(ROW(A2681)-1,3)+2) &amp;""",  " &amp;
     artwork.xlsx!$L$1&amp; ": """ &amp; SUBSTITUTE(IF(LEFT(INDEX(artwork.xlsx!L:L,QUOTIENT(ROW(A2681)-1,3)+2),4)="http","",artwork.xlsx!$M$1) &amp; INDEX(artwork.xlsx!L:L,QUOTIENT(ROW(A2681)-1,3)+2),artwork.xlsx!$N$1,"") &amp; """,",
 IF(AND(MOD(ROW(A2681)-1,3)=1,INDEX(artwork.xlsx!J:J,QUOTIENT(ROW(A2681)-1,3)+2)&lt;&gt;""),
SUBSTITUTE(    artwork.xlsx!$K$1&amp;": '\\n" &amp;
SUBSTITUTE(SUBSTITUTE(SUBSTITUTE(SUBSTITUTE(SUBSTITUTE(INDEX(artwork.xlsx!K:K,QUOTIENT(ROW(A2681)-1,3)+2),"'","\'"),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IF(MOD(ROW(A2681)-1,3)=2,"","")))</f>
        <v/>
      </c>
    </row>
    <row r="2687" spans="1:3" x14ac:dyDescent="0.25">
      <c r="A2687" t="str">
        <f>IF(AND(MOD(ROW(A2682)-1,3)=0,INDEX(artwork.xlsx!G:G,QUOTIENT(ROW(A2682)-1,3)+2)&lt;&gt;""),"/* "&amp;INDEX(artwork.xlsx!G:G,QUOTIENT(ROW(A2682)-1,3)+2)&amp;" */","  ")&amp;
IF(AND(INDEX(artwork.xlsx!F:F,QUOTIENT(ROW(A2682)-1,3)+2)&lt;&gt;""),"/* "&amp;INDEX(artwork.xlsx!F:F,QUOTIENT(ROW(A2682)-1,3)+2)&amp;" */","  ")&amp;IF(AND(ISERROR(MATCH("},",B2687:B$5003,0)), ISERROR(MATCH("    ];",$A$5:A2686,0))),"];","")</f>
        <v xml:space="preserve">    </v>
      </c>
      <c r="B2687" t="str">
        <f t="shared" si="79"/>
        <v/>
      </c>
      <c r="C2687" s="18" t="str">
        <f>IF(AND(MOD(ROW(A2682)-1,3)=0, INDEX(artwork.xlsx!J:J,QUOTIENT(ROW(A2682)-1,3)+2)&lt;&gt;""),
     artwork.xlsx!$H$1&amp;": """ &amp;SUBSTITUTE(INDEX(artwork.xlsx!H:H,QUOTIENT(ROW(A2682)-1,3)+2)," ","") &amp;""",  " &amp;
     artwork.xlsx!$J$1&amp; ": """ &amp; INDEX(artwork.xlsx!J:J,QUOTIENT(ROW(A2682)-1,3)+2) &amp;""",  " &amp;
     artwork.xlsx!$L$1&amp; ": """ &amp; SUBSTITUTE(IF(LEFT(INDEX(artwork.xlsx!L:L,QUOTIENT(ROW(A2682)-1,3)+2),4)="http","",artwork.xlsx!$M$1) &amp; INDEX(artwork.xlsx!L:L,QUOTIENT(ROW(A2682)-1,3)+2),artwork.xlsx!$N$1,"") &amp; """,",
 IF(AND(MOD(ROW(A2682)-1,3)=1,INDEX(artwork.xlsx!J:J,QUOTIENT(ROW(A2682)-1,3)+2)&lt;&gt;""),
SUBSTITUTE(    artwork.xlsx!$K$1&amp;": '\\n" &amp;
SUBSTITUTE(SUBSTITUTE(SUBSTITUTE(SUBSTITUTE(SUBSTITUTE(INDEX(artwork.xlsx!K:K,QUOTIENT(ROW(A2682)-1,3)+2),"'","\'"),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IF(MOD(ROW(A2682)-1,3)=2,"","")))</f>
        <v/>
      </c>
    </row>
    <row r="2688" spans="1:3" x14ac:dyDescent="0.25">
      <c r="A2688" t="str">
        <f>IF(AND(MOD(ROW(A2683)-1,3)=0,INDEX(artwork.xlsx!G:G,QUOTIENT(ROW(A2683)-1,3)+2)&lt;&gt;""),"/* "&amp;INDEX(artwork.xlsx!G:G,QUOTIENT(ROW(A2683)-1,3)+2)&amp;" */","  ")&amp;
IF(AND(INDEX(artwork.xlsx!F:F,QUOTIENT(ROW(A2683)-1,3)+2)&lt;&gt;""),"/* "&amp;INDEX(artwork.xlsx!F:F,QUOTIENT(ROW(A2683)-1,3)+2)&amp;" */","  ")&amp;IF(AND(ISERROR(MATCH("},",B2688:B$5003,0)), ISERROR(MATCH("    ];",$A$5:A2687,0))),"];","")</f>
        <v xml:space="preserve">    </v>
      </c>
      <c r="B2688" t="str">
        <f t="shared" si="79"/>
        <v/>
      </c>
      <c r="C2688" s="18" t="str">
        <f>IF(AND(MOD(ROW(A2683)-1,3)=0, INDEX(artwork.xlsx!J:J,QUOTIENT(ROW(A2683)-1,3)+2)&lt;&gt;""),
     artwork.xlsx!$H$1&amp;": """ &amp;SUBSTITUTE(INDEX(artwork.xlsx!H:H,QUOTIENT(ROW(A2683)-1,3)+2)," ","") &amp;""",  " &amp;
     artwork.xlsx!$J$1&amp; ": """ &amp; INDEX(artwork.xlsx!J:J,QUOTIENT(ROW(A2683)-1,3)+2) &amp;""",  " &amp;
     artwork.xlsx!$L$1&amp; ": """ &amp; SUBSTITUTE(IF(LEFT(INDEX(artwork.xlsx!L:L,QUOTIENT(ROW(A2683)-1,3)+2),4)="http","",artwork.xlsx!$M$1) &amp; INDEX(artwork.xlsx!L:L,QUOTIENT(ROW(A2683)-1,3)+2),artwork.xlsx!$N$1,"") &amp; """,",
 IF(AND(MOD(ROW(A2683)-1,3)=1,INDEX(artwork.xlsx!J:J,QUOTIENT(ROW(A2683)-1,3)+2)&lt;&gt;""),
SUBSTITUTE(    artwork.xlsx!$K$1&amp;": '\\n" &amp;
SUBSTITUTE(SUBSTITUTE(SUBSTITUTE(SUBSTITUTE(SUBSTITUTE(INDEX(artwork.xlsx!K:K,QUOTIENT(ROW(A2683)-1,3)+2),"'","\'"),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IF(MOD(ROW(A2683)-1,3)=2,"","")))</f>
        <v/>
      </c>
    </row>
    <row r="2689" spans="1:3" x14ac:dyDescent="0.25">
      <c r="A2689" t="str">
        <f>IF(AND(MOD(ROW(A2684)-1,3)=0,INDEX(artwork.xlsx!G:G,QUOTIENT(ROW(A2684)-1,3)+2)&lt;&gt;""),"/* "&amp;INDEX(artwork.xlsx!G:G,QUOTIENT(ROW(A2684)-1,3)+2)&amp;" */","  ")&amp;
IF(AND(INDEX(artwork.xlsx!F:F,QUOTIENT(ROW(A2684)-1,3)+2)&lt;&gt;""),"/* "&amp;INDEX(artwork.xlsx!F:F,QUOTIENT(ROW(A2684)-1,3)+2)&amp;" */","  ")&amp;IF(AND(ISERROR(MATCH("},",B2689:B$5003,0)), ISERROR(MATCH("    ];",$A$5:A2688,0))),"];","")</f>
        <v xml:space="preserve">    </v>
      </c>
      <c r="B2689" t="str">
        <f t="shared" si="79"/>
        <v/>
      </c>
      <c r="C2689" s="18" t="str">
        <f>IF(AND(MOD(ROW(A2684)-1,3)=0, INDEX(artwork.xlsx!J:J,QUOTIENT(ROW(A2684)-1,3)+2)&lt;&gt;""),
     artwork.xlsx!$H$1&amp;": """ &amp;SUBSTITUTE(INDEX(artwork.xlsx!H:H,QUOTIENT(ROW(A2684)-1,3)+2)," ","") &amp;""",  " &amp;
     artwork.xlsx!$J$1&amp; ": """ &amp; INDEX(artwork.xlsx!J:J,QUOTIENT(ROW(A2684)-1,3)+2) &amp;""",  " &amp;
     artwork.xlsx!$L$1&amp; ": """ &amp; SUBSTITUTE(IF(LEFT(INDEX(artwork.xlsx!L:L,QUOTIENT(ROW(A2684)-1,3)+2),4)="http","",artwork.xlsx!$M$1) &amp; INDEX(artwork.xlsx!L:L,QUOTIENT(ROW(A2684)-1,3)+2),artwork.xlsx!$N$1,"") &amp; """,",
 IF(AND(MOD(ROW(A2684)-1,3)=1,INDEX(artwork.xlsx!J:J,QUOTIENT(ROW(A2684)-1,3)+2)&lt;&gt;""),
SUBSTITUTE(    artwork.xlsx!$K$1&amp;": '\\n" &amp;
SUBSTITUTE(SUBSTITUTE(SUBSTITUTE(SUBSTITUTE(SUBSTITUTE(INDEX(artwork.xlsx!K:K,QUOTIENT(ROW(A2684)-1,3)+2),"'","\'"),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IF(MOD(ROW(A2684)-1,3)=2,"","")))</f>
        <v/>
      </c>
    </row>
    <row r="2690" spans="1:3" x14ac:dyDescent="0.25">
      <c r="A2690" t="str">
        <f>IF(AND(MOD(ROW(A2685)-1,3)=0,INDEX(artwork.xlsx!G:G,QUOTIENT(ROW(A2685)-1,3)+2)&lt;&gt;""),"/* "&amp;INDEX(artwork.xlsx!G:G,QUOTIENT(ROW(A2685)-1,3)+2)&amp;" */","  ")&amp;
IF(AND(INDEX(artwork.xlsx!F:F,QUOTIENT(ROW(A2685)-1,3)+2)&lt;&gt;""),"/* "&amp;INDEX(artwork.xlsx!F:F,QUOTIENT(ROW(A2685)-1,3)+2)&amp;" */","  ")&amp;IF(AND(ISERROR(MATCH("},",B2690:B$5003,0)), ISERROR(MATCH("    ];",$A$5:A2689,0))),"];","")</f>
        <v xml:space="preserve">    </v>
      </c>
      <c r="B2690" t="str">
        <f t="shared" si="79"/>
        <v/>
      </c>
      <c r="C2690" s="18" t="str">
        <f>IF(AND(MOD(ROW(A2685)-1,3)=0, INDEX(artwork.xlsx!J:J,QUOTIENT(ROW(A2685)-1,3)+2)&lt;&gt;""),
     artwork.xlsx!$H$1&amp;": """ &amp;SUBSTITUTE(INDEX(artwork.xlsx!H:H,QUOTIENT(ROW(A2685)-1,3)+2)," ","") &amp;""",  " &amp;
     artwork.xlsx!$J$1&amp; ": """ &amp; INDEX(artwork.xlsx!J:J,QUOTIENT(ROW(A2685)-1,3)+2) &amp;""",  " &amp;
     artwork.xlsx!$L$1&amp; ": """ &amp; SUBSTITUTE(IF(LEFT(INDEX(artwork.xlsx!L:L,QUOTIENT(ROW(A2685)-1,3)+2),4)="http","",artwork.xlsx!$M$1) &amp; INDEX(artwork.xlsx!L:L,QUOTIENT(ROW(A2685)-1,3)+2),artwork.xlsx!$N$1,"") &amp; """,",
 IF(AND(MOD(ROW(A2685)-1,3)=1,INDEX(artwork.xlsx!J:J,QUOTIENT(ROW(A2685)-1,3)+2)&lt;&gt;""),
SUBSTITUTE(    artwork.xlsx!$K$1&amp;": '\\n" &amp;
SUBSTITUTE(SUBSTITUTE(SUBSTITUTE(SUBSTITUTE(SUBSTITUTE(INDEX(artwork.xlsx!K:K,QUOTIENT(ROW(A2685)-1,3)+2),"'","\'"),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IF(MOD(ROW(A2685)-1,3)=2,"","")))</f>
        <v/>
      </c>
    </row>
    <row r="2691" spans="1:3" x14ac:dyDescent="0.25">
      <c r="A2691" t="str">
        <f>IF(AND(MOD(ROW(A2686)-1,3)=0,INDEX(artwork.xlsx!G:G,QUOTIENT(ROW(A2686)-1,3)+2)&lt;&gt;""),"/* "&amp;INDEX(artwork.xlsx!G:G,QUOTIENT(ROW(A2686)-1,3)+2)&amp;" */","  ")&amp;
IF(AND(INDEX(artwork.xlsx!F:F,QUOTIENT(ROW(A2686)-1,3)+2)&lt;&gt;""),"/* "&amp;INDEX(artwork.xlsx!F:F,QUOTIENT(ROW(A2686)-1,3)+2)&amp;" */","  ")&amp;IF(AND(ISERROR(MATCH("},",B2691:B$5003,0)), ISERROR(MATCH("    ];",$A$5:A2690,0))),"];","")</f>
        <v xml:space="preserve">    </v>
      </c>
      <c r="B2691" t="str">
        <f t="shared" si="79"/>
        <v/>
      </c>
      <c r="C2691" s="18" t="str">
        <f>IF(AND(MOD(ROW(A2686)-1,3)=0, INDEX(artwork.xlsx!J:J,QUOTIENT(ROW(A2686)-1,3)+2)&lt;&gt;""),
     artwork.xlsx!$H$1&amp;": """ &amp;SUBSTITUTE(INDEX(artwork.xlsx!H:H,QUOTIENT(ROW(A2686)-1,3)+2)," ","") &amp;""",  " &amp;
     artwork.xlsx!$J$1&amp; ": """ &amp; INDEX(artwork.xlsx!J:J,QUOTIENT(ROW(A2686)-1,3)+2) &amp;""",  " &amp;
     artwork.xlsx!$L$1&amp; ": """ &amp; SUBSTITUTE(IF(LEFT(INDEX(artwork.xlsx!L:L,QUOTIENT(ROW(A2686)-1,3)+2),4)="http","",artwork.xlsx!$M$1) &amp; INDEX(artwork.xlsx!L:L,QUOTIENT(ROW(A2686)-1,3)+2),artwork.xlsx!$N$1,"") &amp; """,",
 IF(AND(MOD(ROW(A2686)-1,3)=1,INDEX(artwork.xlsx!J:J,QUOTIENT(ROW(A2686)-1,3)+2)&lt;&gt;""),
SUBSTITUTE(    artwork.xlsx!$K$1&amp;": '\\n" &amp;
SUBSTITUTE(SUBSTITUTE(SUBSTITUTE(SUBSTITUTE(SUBSTITUTE(INDEX(artwork.xlsx!K:K,QUOTIENT(ROW(A2686)-1,3)+2),"'","\'"),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IF(MOD(ROW(A2686)-1,3)=2,"","")))</f>
        <v/>
      </c>
    </row>
    <row r="2692" spans="1:3" x14ac:dyDescent="0.25">
      <c r="A2692" t="str">
        <f>IF(AND(MOD(ROW(A2687)-1,3)=0,INDEX(artwork.xlsx!G:G,QUOTIENT(ROW(A2687)-1,3)+2)&lt;&gt;""),"/* "&amp;INDEX(artwork.xlsx!G:G,QUOTIENT(ROW(A2687)-1,3)+2)&amp;" */","  ")&amp;
IF(AND(INDEX(artwork.xlsx!F:F,QUOTIENT(ROW(A2687)-1,3)+2)&lt;&gt;""),"/* "&amp;INDEX(artwork.xlsx!F:F,QUOTIENT(ROW(A2687)-1,3)+2)&amp;" */","  ")&amp;IF(AND(ISERROR(MATCH("},",B2692:B$5003,0)), ISERROR(MATCH("    ];",$A$5:A2691,0))),"];","")</f>
        <v xml:space="preserve">    </v>
      </c>
      <c r="B2692" t="str">
        <f t="shared" si="79"/>
        <v/>
      </c>
      <c r="C2692" s="18" t="str">
        <f>IF(AND(MOD(ROW(A2687)-1,3)=0, INDEX(artwork.xlsx!J:J,QUOTIENT(ROW(A2687)-1,3)+2)&lt;&gt;""),
     artwork.xlsx!$H$1&amp;": """ &amp;SUBSTITUTE(INDEX(artwork.xlsx!H:H,QUOTIENT(ROW(A2687)-1,3)+2)," ","") &amp;""",  " &amp;
     artwork.xlsx!$J$1&amp; ": """ &amp; INDEX(artwork.xlsx!J:J,QUOTIENT(ROW(A2687)-1,3)+2) &amp;""",  " &amp;
     artwork.xlsx!$L$1&amp; ": """ &amp; SUBSTITUTE(IF(LEFT(INDEX(artwork.xlsx!L:L,QUOTIENT(ROW(A2687)-1,3)+2),4)="http","",artwork.xlsx!$M$1) &amp; INDEX(artwork.xlsx!L:L,QUOTIENT(ROW(A2687)-1,3)+2),artwork.xlsx!$N$1,"") &amp; """,",
 IF(AND(MOD(ROW(A2687)-1,3)=1,INDEX(artwork.xlsx!J:J,QUOTIENT(ROW(A2687)-1,3)+2)&lt;&gt;""),
SUBSTITUTE(    artwork.xlsx!$K$1&amp;": '\\n" &amp;
SUBSTITUTE(SUBSTITUTE(SUBSTITUTE(SUBSTITUTE(SUBSTITUTE(INDEX(artwork.xlsx!K:K,QUOTIENT(ROW(A2687)-1,3)+2),"'","\'"),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IF(MOD(ROW(A2687)-1,3)=2,"","")))</f>
        <v/>
      </c>
    </row>
    <row r="2693" spans="1:3" x14ac:dyDescent="0.25">
      <c r="A2693" t="str">
        <f>IF(AND(MOD(ROW(A2688)-1,3)=0,INDEX(artwork.xlsx!G:G,QUOTIENT(ROW(A2688)-1,3)+2)&lt;&gt;""),"/* "&amp;INDEX(artwork.xlsx!G:G,QUOTIENT(ROW(A2688)-1,3)+2)&amp;" */","  ")&amp;
IF(AND(INDEX(artwork.xlsx!F:F,QUOTIENT(ROW(A2688)-1,3)+2)&lt;&gt;""),"/* "&amp;INDEX(artwork.xlsx!F:F,QUOTIENT(ROW(A2688)-1,3)+2)&amp;" */","  ")&amp;IF(AND(ISERROR(MATCH("},",B2693:B$5003,0)), ISERROR(MATCH("    ];",$A$5:A2692,0))),"];","")</f>
        <v xml:space="preserve">    </v>
      </c>
      <c r="B2693" t="str">
        <f t="shared" si="79"/>
        <v/>
      </c>
      <c r="C2693" s="18" t="str">
        <f>IF(AND(MOD(ROW(A2688)-1,3)=0, INDEX(artwork.xlsx!J:J,QUOTIENT(ROW(A2688)-1,3)+2)&lt;&gt;""),
     artwork.xlsx!$H$1&amp;": """ &amp;SUBSTITUTE(INDEX(artwork.xlsx!H:H,QUOTIENT(ROW(A2688)-1,3)+2)," ","") &amp;""",  " &amp;
     artwork.xlsx!$J$1&amp; ": """ &amp; INDEX(artwork.xlsx!J:J,QUOTIENT(ROW(A2688)-1,3)+2) &amp;""",  " &amp;
     artwork.xlsx!$L$1&amp; ": """ &amp; SUBSTITUTE(IF(LEFT(INDEX(artwork.xlsx!L:L,QUOTIENT(ROW(A2688)-1,3)+2),4)="http","",artwork.xlsx!$M$1) &amp; INDEX(artwork.xlsx!L:L,QUOTIENT(ROW(A2688)-1,3)+2),artwork.xlsx!$N$1,"") &amp; """,",
 IF(AND(MOD(ROW(A2688)-1,3)=1,INDEX(artwork.xlsx!J:J,QUOTIENT(ROW(A2688)-1,3)+2)&lt;&gt;""),
SUBSTITUTE(    artwork.xlsx!$K$1&amp;": '\\n" &amp;
SUBSTITUTE(SUBSTITUTE(SUBSTITUTE(SUBSTITUTE(SUBSTITUTE(INDEX(artwork.xlsx!K:K,QUOTIENT(ROW(A2688)-1,3)+2),"'","\'"),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IF(MOD(ROW(A2688)-1,3)=2,"","")))</f>
        <v/>
      </c>
    </row>
    <row r="2694" spans="1:3" x14ac:dyDescent="0.25">
      <c r="A2694" t="str">
        <f>IF(AND(MOD(ROW(A2689)-1,3)=0,INDEX(artwork.xlsx!G:G,QUOTIENT(ROW(A2689)-1,3)+2)&lt;&gt;""),"/* "&amp;INDEX(artwork.xlsx!G:G,QUOTIENT(ROW(A2689)-1,3)+2)&amp;" */","  ")&amp;
IF(AND(INDEX(artwork.xlsx!F:F,QUOTIENT(ROW(A2689)-1,3)+2)&lt;&gt;""),"/* "&amp;INDEX(artwork.xlsx!F:F,QUOTIENT(ROW(A2689)-1,3)+2)&amp;" */","  ")&amp;IF(AND(ISERROR(MATCH("},",B2694:B$5003,0)), ISERROR(MATCH("    ];",$A$5:A2693,0))),"];","")</f>
        <v xml:space="preserve">    </v>
      </c>
      <c r="B2694" t="str">
        <f t="shared" si="79"/>
        <v/>
      </c>
      <c r="C2694" s="18" t="str">
        <f>IF(AND(MOD(ROW(A2689)-1,3)=0, INDEX(artwork.xlsx!J:J,QUOTIENT(ROW(A2689)-1,3)+2)&lt;&gt;""),
     artwork.xlsx!$H$1&amp;": """ &amp;SUBSTITUTE(INDEX(artwork.xlsx!H:H,QUOTIENT(ROW(A2689)-1,3)+2)," ","") &amp;""",  " &amp;
     artwork.xlsx!$J$1&amp; ": """ &amp; INDEX(artwork.xlsx!J:J,QUOTIENT(ROW(A2689)-1,3)+2) &amp;""",  " &amp;
     artwork.xlsx!$L$1&amp; ": """ &amp; SUBSTITUTE(IF(LEFT(INDEX(artwork.xlsx!L:L,QUOTIENT(ROW(A2689)-1,3)+2),4)="http","",artwork.xlsx!$M$1) &amp; INDEX(artwork.xlsx!L:L,QUOTIENT(ROW(A2689)-1,3)+2),artwork.xlsx!$N$1,"") &amp; """,",
 IF(AND(MOD(ROW(A2689)-1,3)=1,INDEX(artwork.xlsx!J:J,QUOTIENT(ROW(A2689)-1,3)+2)&lt;&gt;""),
SUBSTITUTE(    artwork.xlsx!$K$1&amp;": '\\n" &amp;
SUBSTITUTE(SUBSTITUTE(SUBSTITUTE(SUBSTITUTE(SUBSTITUTE(INDEX(artwork.xlsx!K:K,QUOTIENT(ROW(A2689)-1,3)+2),"'","\'"),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IF(MOD(ROW(A2689)-1,3)=2,"","")))</f>
        <v/>
      </c>
    </row>
    <row r="2695" spans="1:3" x14ac:dyDescent="0.25">
      <c r="A2695" t="str">
        <f>IF(AND(MOD(ROW(A2690)-1,3)=0,INDEX(artwork.xlsx!G:G,QUOTIENT(ROW(A2690)-1,3)+2)&lt;&gt;""),"/* "&amp;INDEX(artwork.xlsx!G:G,QUOTIENT(ROW(A2690)-1,3)+2)&amp;" */","  ")&amp;
IF(AND(INDEX(artwork.xlsx!F:F,QUOTIENT(ROW(A2690)-1,3)+2)&lt;&gt;""),"/* "&amp;INDEX(artwork.xlsx!F:F,QUOTIENT(ROW(A2690)-1,3)+2)&amp;" */","  ")&amp;IF(AND(ISERROR(MATCH("},",B2695:B$5003,0)), ISERROR(MATCH("    ];",$A$5:A2694,0))),"];","")</f>
        <v xml:space="preserve">    </v>
      </c>
      <c r="B2695" t="str">
        <f t="shared" si="79"/>
        <v/>
      </c>
      <c r="C2695" s="18" t="str">
        <f>IF(AND(MOD(ROW(A2690)-1,3)=0, INDEX(artwork.xlsx!J:J,QUOTIENT(ROW(A2690)-1,3)+2)&lt;&gt;""),
     artwork.xlsx!$H$1&amp;": """ &amp;SUBSTITUTE(INDEX(artwork.xlsx!H:H,QUOTIENT(ROW(A2690)-1,3)+2)," ","") &amp;""",  " &amp;
     artwork.xlsx!$J$1&amp; ": """ &amp; INDEX(artwork.xlsx!J:J,QUOTIENT(ROW(A2690)-1,3)+2) &amp;""",  " &amp;
     artwork.xlsx!$L$1&amp; ": """ &amp; SUBSTITUTE(IF(LEFT(INDEX(artwork.xlsx!L:L,QUOTIENT(ROW(A2690)-1,3)+2),4)="http","",artwork.xlsx!$M$1) &amp; INDEX(artwork.xlsx!L:L,QUOTIENT(ROW(A2690)-1,3)+2),artwork.xlsx!$N$1,"") &amp; """,",
 IF(AND(MOD(ROW(A2690)-1,3)=1,INDEX(artwork.xlsx!J:J,QUOTIENT(ROW(A2690)-1,3)+2)&lt;&gt;""),
SUBSTITUTE(    artwork.xlsx!$K$1&amp;": '\\n" &amp;
SUBSTITUTE(SUBSTITUTE(SUBSTITUTE(SUBSTITUTE(SUBSTITUTE(INDEX(artwork.xlsx!K:K,QUOTIENT(ROW(A2690)-1,3)+2),"'","\'"),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IF(MOD(ROW(A2690)-1,3)=2,"","")))</f>
        <v/>
      </c>
    </row>
    <row r="2696" spans="1:3" x14ac:dyDescent="0.25">
      <c r="A2696" t="str">
        <f>IF(AND(MOD(ROW(A2691)-1,3)=0,INDEX(artwork.xlsx!G:G,QUOTIENT(ROW(A2691)-1,3)+2)&lt;&gt;""),"/* "&amp;INDEX(artwork.xlsx!G:G,QUOTIENT(ROW(A2691)-1,3)+2)&amp;" */","  ")&amp;
IF(AND(INDEX(artwork.xlsx!F:F,QUOTIENT(ROW(A2691)-1,3)+2)&lt;&gt;""),"/* "&amp;INDEX(artwork.xlsx!F:F,QUOTIENT(ROW(A2691)-1,3)+2)&amp;" */","  ")&amp;IF(AND(ISERROR(MATCH("},",B2696:B$5003,0)), ISERROR(MATCH("    ];",$A$5:A2695,0))),"];","")</f>
        <v xml:space="preserve">    </v>
      </c>
      <c r="B2696" t="str">
        <f t="shared" si="79"/>
        <v/>
      </c>
      <c r="C2696" s="18" t="str">
        <f>IF(AND(MOD(ROW(A2691)-1,3)=0, INDEX(artwork.xlsx!J:J,QUOTIENT(ROW(A2691)-1,3)+2)&lt;&gt;""),
     artwork.xlsx!$H$1&amp;": """ &amp;SUBSTITUTE(INDEX(artwork.xlsx!H:H,QUOTIENT(ROW(A2691)-1,3)+2)," ","") &amp;""",  " &amp;
     artwork.xlsx!$J$1&amp; ": """ &amp; INDEX(artwork.xlsx!J:J,QUOTIENT(ROW(A2691)-1,3)+2) &amp;""",  " &amp;
     artwork.xlsx!$L$1&amp; ": """ &amp; SUBSTITUTE(IF(LEFT(INDEX(artwork.xlsx!L:L,QUOTIENT(ROW(A2691)-1,3)+2),4)="http","",artwork.xlsx!$M$1) &amp; INDEX(artwork.xlsx!L:L,QUOTIENT(ROW(A2691)-1,3)+2),artwork.xlsx!$N$1,"") &amp; """,",
 IF(AND(MOD(ROW(A2691)-1,3)=1,INDEX(artwork.xlsx!J:J,QUOTIENT(ROW(A2691)-1,3)+2)&lt;&gt;""),
SUBSTITUTE(    artwork.xlsx!$K$1&amp;": '\\n" &amp;
SUBSTITUTE(SUBSTITUTE(SUBSTITUTE(SUBSTITUTE(SUBSTITUTE(INDEX(artwork.xlsx!K:K,QUOTIENT(ROW(A2691)-1,3)+2),"'","\'"),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IF(MOD(ROW(A2691)-1,3)=2,"","")))</f>
        <v/>
      </c>
    </row>
    <row r="2697" spans="1:3" x14ac:dyDescent="0.25">
      <c r="A2697" t="str">
        <f>IF(AND(MOD(ROW(A2692)-1,3)=0,INDEX(artwork.xlsx!G:G,QUOTIENT(ROW(A2692)-1,3)+2)&lt;&gt;""),"/* "&amp;INDEX(artwork.xlsx!G:G,QUOTIENT(ROW(A2692)-1,3)+2)&amp;" */","  ")&amp;
IF(AND(INDEX(artwork.xlsx!F:F,QUOTIENT(ROW(A2692)-1,3)+2)&lt;&gt;""),"/* "&amp;INDEX(artwork.xlsx!F:F,QUOTIENT(ROW(A2692)-1,3)+2)&amp;" */","  ")&amp;IF(AND(ISERROR(MATCH("},",B2697:B$5003,0)), ISERROR(MATCH("    ];",$A$5:A2696,0))),"];","")</f>
        <v xml:space="preserve">    </v>
      </c>
      <c r="B2697" t="str">
        <f t="shared" si="79"/>
        <v/>
      </c>
      <c r="C2697" s="18" t="str">
        <f>IF(AND(MOD(ROW(A2692)-1,3)=0, INDEX(artwork.xlsx!J:J,QUOTIENT(ROW(A2692)-1,3)+2)&lt;&gt;""),
     artwork.xlsx!$H$1&amp;": """ &amp;SUBSTITUTE(INDEX(artwork.xlsx!H:H,QUOTIENT(ROW(A2692)-1,3)+2)," ","") &amp;""",  " &amp;
     artwork.xlsx!$J$1&amp; ": """ &amp; INDEX(artwork.xlsx!J:J,QUOTIENT(ROW(A2692)-1,3)+2) &amp;""",  " &amp;
     artwork.xlsx!$L$1&amp; ": """ &amp; SUBSTITUTE(IF(LEFT(INDEX(artwork.xlsx!L:L,QUOTIENT(ROW(A2692)-1,3)+2),4)="http","",artwork.xlsx!$M$1) &amp; INDEX(artwork.xlsx!L:L,QUOTIENT(ROW(A2692)-1,3)+2),artwork.xlsx!$N$1,"") &amp; """,",
 IF(AND(MOD(ROW(A2692)-1,3)=1,INDEX(artwork.xlsx!J:J,QUOTIENT(ROW(A2692)-1,3)+2)&lt;&gt;""),
SUBSTITUTE(    artwork.xlsx!$K$1&amp;": '\\n" &amp;
SUBSTITUTE(SUBSTITUTE(SUBSTITUTE(SUBSTITUTE(SUBSTITUTE(INDEX(artwork.xlsx!K:K,QUOTIENT(ROW(A2692)-1,3)+2),"'","\'"),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IF(MOD(ROW(A2692)-1,3)=2,"","")))</f>
        <v/>
      </c>
    </row>
    <row r="2698" spans="1:3" x14ac:dyDescent="0.25">
      <c r="A2698" t="str">
        <f>IF(AND(MOD(ROW(A2693)-1,3)=0,INDEX(artwork.xlsx!G:G,QUOTIENT(ROW(A2693)-1,3)+2)&lt;&gt;""),"/* "&amp;INDEX(artwork.xlsx!G:G,QUOTIENT(ROW(A2693)-1,3)+2)&amp;" */","  ")&amp;
IF(AND(INDEX(artwork.xlsx!F:F,QUOTIENT(ROW(A2693)-1,3)+2)&lt;&gt;""),"/* "&amp;INDEX(artwork.xlsx!F:F,QUOTIENT(ROW(A2693)-1,3)+2)&amp;" */","  ")&amp;IF(AND(ISERROR(MATCH("},",B2698:B$5003,0)), ISERROR(MATCH("    ];",$A$5:A2697,0))),"];","")</f>
        <v xml:space="preserve">    </v>
      </c>
      <c r="B2698" t="str">
        <f t="shared" si="79"/>
        <v/>
      </c>
      <c r="C2698" s="18" t="str">
        <f>IF(AND(MOD(ROW(A2693)-1,3)=0, INDEX(artwork.xlsx!J:J,QUOTIENT(ROW(A2693)-1,3)+2)&lt;&gt;""),
     artwork.xlsx!$H$1&amp;": """ &amp;SUBSTITUTE(INDEX(artwork.xlsx!H:H,QUOTIENT(ROW(A2693)-1,3)+2)," ","") &amp;""",  " &amp;
     artwork.xlsx!$J$1&amp; ": """ &amp; INDEX(artwork.xlsx!J:J,QUOTIENT(ROW(A2693)-1,3)+2) &amp;""",  " &amp;
     artwork.xlsx!$L$1&amp; ": """ &amp; SUBSTITUTE(IF(LEFT(INDEX(artwork.xlsx!L:L,QUOTIENT(ROW(A2693)-1,3)+2),4)="http","",artwork.xlsx!$M$1) &amp; INDEX(artwork.xlsx!L:L,QUOTIENT(ROW(A2693)-1,3)+2),artwork.xlsx!$N$1,"") &amp; """,",
 IF(AND(MOD(ROW(A2693)-1,3)=1,INDEX(artwork.xlsx!J:J,QUOTIENT(ROW(A2693)-1,3)+2)&lt;&gt;""),
SUBSTITUTE(    artwork.xlsx!$K$1&amp;": '\\n" &amp;
SUBSTITUTE(SUBSTITUTE(SUBSTITUTE(SUBSTITUTE(SUBSTITUTE(INDEX(artwork.xlsx!K:K,QUOTIENT(ROW(A2693)-1,3)+2),"'","\'"),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IF(MOD(ROW(A2693)-1,3)=2,"","")))</f>
        <v/>
      </c>
    </row>
    <row r="2699" spans="1:3" x14ac:dyDescent="0.25">
      <c r="A2699" t="str">
        <f>IF(AND(MOD(ROW(A2694)-1,3)=0,INDEX(artwork.xlsx!G:G,QUOTIENT(ROW(A2694)-1,3)+2)&lt;&gt;""),"/* "&amp;INDEX(artwork.xlsx!G:G,QUOTIENT(ROW(A2694)-1,3)+2)&amp;" */","  ")&amp;
IF(AND(INDEX(artwork.xlsx!F:F,QUOTIENT(ROW(A2694)-1,3)+2)&lt;&gt;""),"/* "&amp;INDEX(artwork.xlsx!F:F,QUOTIENT(ROW(A2694)-1,3)+2)&amp;" */","  ")&amp;IF(AND(ISERROR(MATCH("},",B2699:B$5003,0)), ISERROR(MATCH("    ];",$A$5:A2698,0))),"];","")</f>
        <v xml:space="preserve">    </v>
      </c>
      <c r="B2699" t="str">
        <f t="shared" si="79"/>
        <v/>
      </c>
      <c r="C2699" s="18" t="str">
        <f>IF(AND(MOD(ROW(A2694)-1,3)=0, INDEX(artwork.xlsx!J:J,QUOTIENT(ROW(A2694)-1,3)+2)&lt;&gt;""),
     artwork.xlsx!$H$1&amp;": """ &amp;SUBSTITUTE(INDEX(artwork.xlsx!H:H,QUOTIENT(ROW(A2694)-1,3)+2)," ","") &amp;""",  " &amp;
     artwork.xlsx!$J$1&amp; ": """ &amp; INDEX(artwork.xlsx!J:J,QUOTIENT(ROW(A2694)-1,3)+2) &amp;""",  " &amp;
     artwork.xlsx!$L$1&amp; ": """ &amp; SUBSTITUTE(IF(LEFT(INDEX(artwork.xlsx!L:L,QUOTIENT(ROW(A2694)-1,3)+2),4)="http","",artwork.xlsx!$M$1) &amp; INDEX(artwork.xlsx!L:L,QUOTIENT(ROW(A2694)-1,3)+2),artwork.xlsx!$N$1,"") &amp; """,",
 IF(AND(MOD(ROW(A2694)-1,3)=1,INDEX(artwork.xlsx!J:J,QUOTIENT(ROW(A2694)-1,3)+2)&lt;&gt;""),
SUBSTITUTE(    artwork.xlsx!$K$1&amp;": '\\n" &amp;
SUBSTITUTE(SUBSTITUTE(SUBSTITUTE(SUBSTITUTE(SUBSTITUTE(INDEX(artwork.xlsx!K:K,QUOTIENT(ROW(A2694)-1,3)+2),"'","\'"),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IF(MOD(ROW(A2694)-1,3)=2,"","")))</f>
        <v/>
      </c>
    </row>
    <row r="2700" spans="1:3" x14ac:dyDescent="0.25">
      <c r="A2700" t="str">
        <f>IF(AND(MOD(ROW(A2695)-1,3)=0,INDEX(artwork.xlsx!G:G,QUOTIENT(ROW(A2695)-1,3)+2)&lt;&gt;""),"/* "&amp;INDEX(artwork.xlsx!G:G,QUOTIENT(ROW(A2695)-1,3)+2)&amp;" */","  ")&amp;
IF(AND(INDEX(artwork.xlsx!F:F,QUOTIENT(ROW(A2695)-1,3)+2)&lt;&gt;""),"/* "&amp;INDEX(artwork.xlsx!F:F,QUOTIENT(ROW(A2695)-1,3)+2)&amp;" */","  ")&amp;IF(AND(ISERROR(MATCH("},",B2700:B$5003,0)), ISERROR(MATCH("    ];",$A$5:A2699,0))),"];","")</f>
        <v xml:space="preserve">    </v>
      </c>
      <c r="B2700" t="str">
        <f t="shared" si="79"/>
        <v/>
      </c>
      <c r="C2700" s="18" t="str">
        <f>IF(AND(MOD(ROW(A2695)-1,3)=0, INDEX(artwork.xlsx!J:J,QUOTIENT(ROW(A2695)-1,3)+2)&lt;&gt;""),
     artwork.xlsx!$H$1&amp;": """ &amp;SUBSTITUTE(INDEX(artwork.xlsx!H:H,QUOTIENT(ROW(A2695)-1,3)+2)," ","") &amp;""",  " &amp;
     artwork.xlsx!$J$1&amp; ": """ &amp; INDEX(artwork.xlsx!J:J,QUOTIENT(ROW(A2695)-1,3)+2) &amp;""",  " &amp;
     artwork.xlsx!$L$1&amp; ": """ &amp; SUBSTITUTE(IF(LEFT(INDEX(artwork.xlsx!L:L,QUOTIENT(ROW(A2695)-1,3)+2),4)="http","",artwork.xlsx!$M$1) &amp; INDEX(artwork.xlsx!L:L,QUOTIENT(ROW(A2695)-1,3)+2),artwork.xlsx!$N$1,"") &amp; """,",
 IF(AND(MOD(ROW(A2695)-1,3)=1,INDEX(artwork.xlsx!J:J,QUOTIENT(ROW(A2695)-1,3)+2)&lt;&gt;""),
SUBSTITUTE(    artwork.xlsx!$K$1&amp;": '\\n" &amp;
SUBSTITUTE(SUBSTITUTE(SUBSTITUTE(SUBSTITUTE(SUBSTITUTE(INDEX(artwork.xlsx!K:K,QUOTIENT(ROW(A2695)-1,3)+2),"'","\'"),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IF(MOD(ROW(A2695)-1,3)=2,"","")))</f>
        <v/>
      </c>
    </row>
    <row r="2701" spans="1:3" x14ac:dyDescent="0.25">
      <c r="A2701" t="str">
        <f>IF(AND(MOD(ROW(A2696)-1,3)=0,INDEX(artwork.xlsx!G:G,QUOTIENT(ROW(A2696)-1,3)+2)&lt;&gt;""),"/* "&amp;INDEX(artwork.xlsx!G:G,QUOTIENT(ROW(A2696)-1,3)+2)&amp;" */","  ")&amp;
IF(AND(INDEX(artwork.xlsx!F:F,QUOTIENT(ROW(A2696)-1,3)+2)&lt;&gt;""),"/* "&amp;INDEX(artwork.xlsx!F:F,QUOTIENT(ROW(A2696)-1,3)+2)&amp;" */","  ")&amp;IF(AND(ISERROR(MATCH("},",B2701:B$5003,0)), ISERROR(MATCH("    ];",$A$5:A2700,0))),"];","")</f>
        <v xml:space="preserve">    </v>
      </c>
      <c r="B2701" t="str">
        <f t="shared" si="79"/>
        <v/>
      </c>
      <c r="C2701" s="18" t="str">
        <f>IF(AND(MOD(ROW(A2696)-1,3)=0, INDEX(artwork.xlsx!J:J,QUOTIENT(ROW(A2696)-1,3)+2)&lt;&gt;""),
     artwork.xlsx!$H$1&amp;": """ &amp;SUBSTITUTE(INDEX(artwork.xlsx!H:H,QUOTIENT(ROW(A2696)-1,3)+2)," ","") &amp;""",  " &amp;
     artwork.xlsx!$J$1&amp; ": """ &amp; INDEX(artwork.xlsx!J:J,QUOTIENT(ROW(A2696)-1,3)+2) &amp;""",  " &amp;
     artwork.xlsx!$L$1&amp; ": """ &amp; SUBSTITUTE(IF(LEFT(INDEX(artwork.xlsx!L:L,QUOTIENT(ROW(A2696)-1,3)+2),4)="http","",artwork.xlsx!$M$1) &amp; INDEX(artwork.xlsx!L:L,QUOTIENT(ROW(A2696)-1,3)+2),artwork.xlsx!$N$1,"") &amp; """,",
 IF(AND(MOD(ROW(A2696)-1,3)=1,INDEX(artwork.xlsx!J:J,QUOTIENT(ROW(A2696)-1,3)+2)&lt;&gt;""),
SUBSTITUTE(    artwork.xlsx!$K$1&amp;": '\\n" &amp;
SUBSTITUTE(SUBSTITUTE(SUBSTITUTE(SUBSTITUTE(SUBSTITUTE(INDEX(artwork.xlsx!K:K,QUOTIENT(ROW(A2696)-1,3)+2),"'","\'"),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IF(MOD(ROW(A2696)-1,3)=2,"","")))</f>
        <v/>
      </c>
    </row>
    <row r="2702" spans="1:3" x14ac:dyDescent="0.25">
      <c r="A2702" t="str">
        <f>IF(AND(MOD(ROW(A2697)-1,3)=0,INDEX(artwork.xlsx!G:G,QUOTIENT(ROW(A2697)-1,3)+2)&lt;&gt;""),"/* "&amp;INDEX(artwork.xlsx!G:G,QUOTIENT(ROW(A2697)-1,3)+2)&amp;" */","  ")&amp;
IF(AND(INDEX(artwork.xlsx!F:F,QUOTIENT(ROW(A2697)-1,3)+2)&lt;&gt;""),"/* "&amp;INDEX(artwork.xlsx!F:F,QUOTIENT(ROW(A2697)-1,3)+2)&amp;" */","  ")&amp;IF(AND(ISERROR(MATCH("},",B2702:B$5003,0)), ISERROR(MATCH("    ];",$A$5:A2701,0))),"];","")</f>
        <v xml:space="preserve">    </v>
      </c>
      <c r="B2702" t="str">
        <f t="shared" si="79"/>
        <v/>
      </c>
      <c r="C2702" s="18" t="str">
        <f>IF(AND(MOD(ROW(A2697)-1,3)=0, INDEX(artwork.xlsx!J:J,QUOTIENT(ROW(A2697)-1,3)+2)&lt;&gt;""),
     artwork.xlsx!$H$1&amp;": """ &amp;SUBSTITUTE(INDEX(artwork.xlsx!H:H,QUOTIENT(ROW(A2697)-1,3)+2)," ","") &amp;""",  " &amp;
     artwork.xlsx!$J$1&amp; ": """ &amp; INDEX(artwork.xlsx!J:J,QUOTIENT(ROW(A2697)-1,3)+2) &amp;""",  " &amp;
     artwork.xlsx!$L$1&amp; ": """ &amp; SUBSTITUTE(IF(LEFT(INDEX(artwork.xlsx!L:L,QUOTIENT(ROW(A2697)-1,3)+2),4)="http","",artwork.xlsx!$M$1) &amp; INDEX(artwork.xlsx!L:L,QUOTIENT(ROW(A2697)-1,3)+2),artwork.xlsx!$N$1,"") &amp; """,",
 IF(AND(MOD(ROW(A2697)-1,3)=1,INDEX(artwork.xlsx!J:J,QUOTIENT(ROW(A2697)-1,3)+2)&lt;&gt;""),
SUBSTITUTE(    artwork.xlsx!$K$1&amp;": '\\n" &amp;
SUBSTITUTE(SUBSTITUTE(SUBSTITUTE(SUBSTITUTE(SUBSTITUTE(INDEX(artwork.xlsx!K:K,QUOTIENT(ROW(A2697)-1,3)+2),"'","\'"),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IF(MOD(ROW(A2697)-1,3)=2,"","")))</f>
        <v/>
      </c>
    </row>
    <row r="2703" spans="1:3" x14ac:dyDescent="0.25">
      <c r="A2703" t="str">
        <f>IF(AND(MOD(ROW(A2698)-1,3)=0,INDEX(artwork.xlsx!G:G,QUOTIENT(ROW(A2698)-1,3)+2)&lt;&gt;""),"/* "&amp;INDEX(artwork.xlsx!G:G,QUOTIENT(ROW(A2698)-1,3)+2)&amp;" */","  ")&amp;
IF(AND(INDEX(artwork.xlsx!F:F,QUOTIENT(ROW(A2698)-1,3)+2)&lt;&gt;""),"/* "&amp;INDEX(artwork.xlsx!F:F,QUOTIENT(ROW(A2698)-1,3)+2)&amp;" */","  ")&amp;IF(AND(ISERROR(MATCH("},",B2703:B$5003,0)), ISERROR(MATCH("    ];",$A$5:A2702,0))),"];","")</f>
        <v xml:space="preserve">    </v>
      </c>
      <c r="B2703" t="str">
        <f t="shared" si="79"/>
        <v/>
      </c>
      <c r="C2703" s="18" t="str">
        <f>IF(AND(MOD(ROW(A2698)-1,3)=0, INDEX(artwork.xlsx!J:J,QUOTIENT(ROW(A2698)-1,3)+2)&lt;&gt;""),
     artwork.xlsx!$H$1&amp;": """ &amp;SUBSTITUTE(INDEX(artwork.xlsx!H:H,QUOTIENT(ROW(A2698)-1,3)+2)," ","") &amp;""",  " &amp;
     artwork.xlsx!$J$1&amp; ": """ &amp; INDEX(artwork.xlsx!J:J,QUOTIENT(ROW(A2698)-1,3)+2) &amp;""",  " &amp;
     artwork.xlsx!$L$1&amp; ": """ &amp; SUBSTITUTE(IF(LEFT(INDEX(artwork.xlsx!L:L,QUOTIENT(ROW(A2698)-1,3)+2),4)="http","",artwork.xlsx!$M$1) &amp; INDEX(artwork.xlsx!L:L,QUOTIENT(ROW(A2698)-1,3)+2),artwork.xlsx!$N$1,"") &amp; """,",
 IF(AND(MOD(ROW(A2698)-1,3)=1,INDEX(artwork.xlsx!J:J,QUOTIENT(ROW(A2698)-1,3)+2)&lt;&gt;""),
SUBSTITUTE(    artwork.xlsx!$K$1&amp;": '\\n" &amp;
SUBSTITUTE(SUBSTITUTE(SUBSTITUTE(SUBSTITUTE(SUBSTITUTE(INDEX(artwork.xlsx!K:K,QUOTIENT(ROW(A2698)-1,3)+2),"'","\'"),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IF(MOD(ROW(A2698)-1,3)=2,"","")))</f>
        <v/>
      </c>
    </row>
    <row r="2704" spans="1:3" x14ac:dyDescent="0.25">
      <c r="A2704" t="str">
        <f>IF(AND(MOD(ROW(A2699)-1,3)=0,INDEX(artwork.xlsx!G:G,QUOTIENT(ROW(A2699)-1,3)+2)&lt;&gt;""),"/* "&amp;INDEX(artwork.xlsx!G:G,QUOTIENT(ROW(A2699)-1,3)+2)&amp;" */","  ")&amp;
IF(AND(INDEX(artwork.xlsx!F:F,QUOTIENT(ROW(A2699)-1,3)+2)&lt;&gt;""),"/* "&amp;INDEX(artwork.xlsx!F:F,QUOTIENT(ROW(A2699)-1,3)+2)&amp;" */","  ")&amp;IF(AND(ISERROR(MATCH("},",B2704:B$5003,0)), ISERROR(MATCH("    ];",$A$5:A2703,0))),"];","")</f>
        <v xml:space="preserve">    </v>
      </c>
      <c r="B2704" t="str">
        <f t="shared" si="79"/>
        <v/>
      </c>
      <c r="C2704" s="18" t="str">
        <f>IF(AND(MOD(ROW(A2699)-1,3)=0, INDEX(artwork.xlsx!J:J,QUOTIENT(ROW(A2699)-1,3)+2)&lt;&gt;""),
     artwork.xlsx!$H$1&amp;": """ &amp;SUBSTITUTE(INDEX(artwork.xlsx!H:H,QUOTIENT(ROW(A2699)-1,3)+2)," ","") &amp;""",  " &amp;
     artwork.xlsx!$J$1&amp; ": """ &amp; INDEX(artwork.xlsx!J:J,QUOTIENT(ROW(A2699)-1,3)+2) &amp;""",  " &amp;
     artwork.xlsx!$L$1&amp; ": """ &amp; SUBSTITUTE(IF(LEFT(INDEX(artwork.xlsx!L:L,QUOTIENT(ROW(A2699)-1,3)+2),4)="http","",artwork.xlsx!$M$1) &amp; INDEX(artwork.xlsx!L:L,QUOTIENT(ROW(A2699)-1,3)+2),artwork.xlsx!$N$1,"") &amp; """,",
 IF(AND(MOD(ROW(A2699)-1,3)=1,INDEX(artwork.xlsx!J:J,QUOTIENT(ROW(A2699)-1,3)+2)&lt;&gt;""),
SUBSTITUTE(    artwork.xlsx!$K$1&amp;": '\\n" &amp;
SUBSTITUTE(SUBSTITUTE(SUBSTITUTE(SUBSTITUTE(SUBSTITUTE(INDEX(artwork.xlsx!K:K,QUOTIENT(ROW(A2699)-1,3)+2),"'","\'"),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IF(MOD(ROW(A2699)-1,3)=2,"","")))</f>
        <v/>
      </c>
    </row>
    <row r="2705" spans="1:3" x14ac:dyDescent="0.25">
      <c r="A2705" t="str">
        <f>IF(AND(MOD(ROW(A2700)-1,3)=0,INDEX(artwork.xlsx!G:G,QUOTIENT(ROW(A2700)-1,3)+2)&lt;&gt;""),"/* "&amp;INDEX(artwork.xlsx!G:G,QUOTIENT(ROW(A2700)-1,3)+2)&amp;" */","  ")&amp;
IF(AND(INDEX(artwork.xlsx!F:F,QUOTIENT(ROW(A2700)-1,3)+2)&lt;&gt;""),"/* "&amp;INDEX(artwork.xlsx!F:F,QUOTIENT(ROW(A2700)-1,3)+2)&amp;" */","  ")&amp;IF(AND(ISERROR(MATCH("},",B2705:B$5003,0)), ISERROR(MATCH("    ];",$A$5:A2704,0))),"];","")</f>
        <v xml:space="preserve">    </v>
      </c>
      <c r="B2705" t="str">
        <f t="shared" si="79"/>
        <v/>
      </c>
      <c r="C2705" s="18" t="str">
        <f>IF(AND(MOD(ROW(A2700)-1,3)=0, INDEX(artwork.xlsx!J:J,QUOTIENT(ROW(A2700)-1,3)+2)&lt;&gt;""),
     artwork.xlsx!$H$1&amp;": """ &amp;SUBSTITUTE(INDEX(artwork.xlsx!H:H,QUOTIENT(ROW(A2700)-1,3)+2)," ","") &amp;""",  " &amp;
     artwork.xlsx!$J$1&amp; ": """ &amp; INDEX(artwork.xlsx!J:J,QUOTIENT(ROW(A2700)-1,3)+2) &amp;""",  " &amp;
     artwork.xlsx!$L$1&amp; ": """ &amp; SUBSTITUTE(IF(LEFT(INDEX(artwork.xlsx!L:L,QUOTIENT(ROW(A2700)-1,3)+2),4)="http","",artwork.xlsx!$M$1) &amp; INDEX(artwork.xlsx!L:L,QUOTIENT(ROW(A2700)-1,3)+2),artwork.xlsx!$N$1,"") &amp; """,",
 IF(AND(MOD(ROW(A2700)-1,3)=1,INDEX(artwork.xlsx!J:J,QUOTIENT(ROW(A2700)-1,3)+2)&lt;&gt;""),
SUBSTITUTE(    artwork.xlsx!$K$1&amp;": '\\n" &amp;
SUBSTITUTE(SUBSTITUTE(SUBSTITUTE(SUBSTITUTE(SUBSTITUTE(INDEX(artwork.xlsx!K:K,QUOTIENT(ROW(A2700)-1,3)+2),"'","\'"),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IF(MOD(ROW(A2700)-1,3)=2,"","")))</f>
        <v/>
      </c>
    </row>
    <row r="2706" spans="1:3" x14ac:dyDescent="0.25">
      <c r="A2706" t="str">
        <f>IF(AND(MOD(ROW(A2701)-1,3)=0,INDEX(artwork.xlsx!G:G,QUOTIENT(ROW(A2701)-1,3)+2)&lt;&gt;""),"/* "&amp;INDEX(artwork.xlsx!G:G,QUOTIENT(ROW(A2701)-1,3)+2)&amp;" */","  ")&amp;
IF(AND(INDEX(artwork.xlsx!F:F,QUOTIENT(ROW(A2701)-1,3)+2)&lt;&gt;""),"/* "&amp;INDEX(artwork.xlsx!F:F,QUOTIENT(ROW(A2701)-1,3)+2)&amp;" */","  ")&amp;IF(AND(ISERROR(MATCH("},",B2706:B$5003,0)), ISERROR(MATCH("    ];",$A$5:A2705,0))),"];","")</f>
        <v xml:space="preserve">    </v>
      </c>
      <c r="B2706" t="str">
        <f t="shared" si="79"/>
        <v/>
      </c>
      <c r="C2706" s="18" t="str">
        <f>IF(AND(MOD(ROW(A2701)-1,3)=0, INDEX(artwork.xlsx!J:J,QUOTIENT(ROW(A2701)-1,3)+2)&lt;&gt;""),
     artwork.xlsx!$H$1&amp;": """ &amp;SUBSTITUTE(INDEX(artwork.xlsx!H:H,QUOTIENT(ROW(A2701)-1,3)+2)," ","") &amp;""",  " &amp;
     artwork.xlsx!$J$1&amp; ": """ &amp; INDEX(artwork.xlsx!J:J,QUOTIENT(ROW(A2701)-1,3)+2) &amp;""",  " &amp;
     artwork.xlsx!$L$1&amp; ": """ &amp; SUBSTITUTE(IF(LEFT(INDEX(artwork.xlsx!L:L,QUOTIENT(ROW(A2701)-1,3)+2),4)="http","",artwork.xlsx!$M$1) &amp; INDEX(artwork.xlsx!L:L,QUOTIENT(ROW(A2701)-1,3)+2),artwork.xlsx!$N$1,"") &amp; """,",
 IF(AND(MOD(ROW(A2701)-1,3)=1,INDEX(artwork.xlsx!J:J,QUOTIENT(ROW(A2701)-1,3)+2)&lt;&gt;""),
SUBSTITUTE(    artwork.xlsx!$K$1&amp;": '\\n" &amp;
SUBSTITUTE(SUBSTITUTE(SUBSTITUTE(SUBSTITUTE(SUBSTITUTE(INDEX(artwork.xlsx!K:K,QUOTIENT(ROW(A2701)-1,3)+2),"'","\'"),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IF(MOD(ROW(A2701)-1,3)=2,"","")))</f>
        <v/>
      </c>
    </row>
    <row r="2707" spans="1:3" x14ac:dyDescent="0.25">
      <c r="A2707" t="str">
        <f>IF(AND(MOD(ROW(A2702)-1,3)=0,INDEX(artwork.xlsx!G:G,QUOTIENT(ROW(A2702)-1,3)+2)&lt;&gt;""),"/* "&amp;INDEX(artwork.xlsx!G:G,QUOTIENT(ROW(A2702)-1,3)+2)&amp;" */","  ")&amp;
IF(AND(INDEX(artwork.xlsx!F:F,QUOTIENT(ROW(A2702)-1,3)+2)&lt;&gt;""),"/* "&amp;INDEX(artwork.xlsx!F:F,QUOTIENT(ROW(A2702)-1,3)+2)&amp;" */","  ")&amp;IF(AND(ISERROR(MATCH("},",B2707:B$5003,0)), ISERROR(MATCH("    ];",$A$5:A2706,0))),"];","")</f>
        <v xml:space="preserve">    </v>
      </c>
      <c r="B2707" t="str">
        <f t="shared" si="79"/>
        <v/>
      </c>
      <c r="C2707" s="18" t="str">
        <f>IF(AND(MOD(ROW(A2702)-1,3)=0, INDEX(artwork.xlsx!J:J,QUOTIENT(ROW(A2702)-1,3)+2)&lt;&gt;""),
     artwork.xlsx!$H$1&amp;": """ &amp;SUBSTITUTE(INDEX(artwork.xlsx!H:H,QUOTIENT(ROW(A2702)-1,3)+2)," ","") &amp;""",  " &amp;
     artwork.xlsx!$J$1&amp; ": """ &amp; INDEX(artwork.xlsx!J:J,QUOTIENT(ROW(A2702)-1,3)+2) &amp;""",  " &amp;
     artwork.xlsx!$L$1&amp; ": """ &amp; SUBSTITUTE(IF(LEFT(INDEX(artwork.xlsx!L:L,QUOTIENT(ROW(A2702)-1,3)+2),4)="http","",artwork.xlsx!$M$1) &amp; INDEX(artwork.xlsx!L:L,QUOTIENT(ROW(A2702)-1,3)+2),artwork.xlsx!$N$1,"") &amp; """,",
 IF(AND(MOD(ROW(A2702)-1,3)=1,INDEX(artwork.xlsx!J:J,QUOTIENT(ROW(A2702)-1,3)+2)&lt;&gt;""),
SUBSTITUTE(    artwork.xlsx!$K$1&amp;": '\\n" &amp;
SUBSTITUTE(SUBSTITUTE(SUBSTITUTE(SUBSTITUTE(SUBSTITUTE(INDEX(artwork.xlsx!K:K,QUOTIENT(ROW(A2702)-1,3)+2),"'","\'"),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IF(MOD(ROW(A2702)-1,3)=2,"","")))</f>
        <v/>
      </c>
    </row>
    <row r="2708" spans="1:3" x14ac:dyDescent="0.25">
      <c r="A2708" t="str">
        <f>IF(AND(MOD(ROW(A2703)-1,3)=0,INDEX(artwork.xlsx!G:G,QUOTIENT(ROW(A2703)-1,3)+2)&lt;&gt;""),"/* "&amp;INDEX(artwork.xlsx!G:G,QUOTIENT(ROW(A2703)-1,3)+2)&amp;" */","  ")&amp;
IF(AND(INDEX(artwork.xlsx!F:F,QUOTIENT(ROW(A2703)-1,3)+2)&lt;&gt;""),"/* "&amp;INDEX(artwork.xlsx!F:F,QUOTIENT(ROW(A2703)-1,3)+2)&amp;" */","  ")&amp;IF(AND(ISERROR(MATCH("},",B2708:B$5003,0)), ISERROR(MATCH("    ];",$A$5:A2707,0))),"];","")</f>
        <v xml:space="preserve">    </v>
      </c>
      <c r="B2708" t="str">
        <f t="shared" si="79"/>
        <v/>
      </c>
      <c r="C2708" s="18" t="str">
        <f>IF(AND(MOD(ROW(A2703)-1,3)=0, INDEX(artwork.xlsx!J:J,QUOTIENT(ROW(A2703)-1,3)+2)&lt;&gt;""),
     artwork.xlsx!$H$1&amp;": """ &amp;SUBSTITUTE(INDEX(artwork.xlsx!H:H,QUOTIENT(ROW(A2703)-1,3)+2)," ","") &amp;""",  " &amp;
     artwork.xlsx!$J$1&amp; ": """ &amp; INDEX(artwork.xlsx!J:J,QUOTIENT(ROW(A2703)-1,3)+2) &amp;""",  " &amp;
     artwork.xlsx!$L$1&amp; ": """ &amp; SUBSTITUTE(IF(LEFT(INDEX(artwork.xlsx!L:L,QUOTIENT(ROW(A2703)-1,3)+2),4)="http","",artwork.xlsx!$M$1) &amp; INDEX(artwork.xlsx!L:L,QUOTIENT(ROW(A2703)-1,3)+2),artwork.xlsx!$N$1,"") &amp; """,",
 IF(AND(MOD(ROW(A2703)-1,3)=1,INDEX(artwork.xlsx!J:J,QUOTIENT(ROW(A2703)-1,3)+2)&lt;&gt;""),
SUBSTITUTE(    artwork.xlsx!$K$1&amp;": '\\n" &amp;
SUBSTITUTE(SUBSTITUTE(SUBSTITUTE(SUBSTITUTE(SUBSTITUTE(INDEX(artwork.xlsx!K:K,QUOTIENT(ROW(A2703)-1,3)+2),"'","\'"),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IF(MOD(ROW(A2703)-1,3)=2,"","")))</f>
        <v/>
      </c>
    </row>
    <row r="2709" spans="1:3" x14ac:dyDescent="0.25">
      <c r="A2709" t="str">
        <f>IF(AND(MOD(ROW(A2704)-1,3)=0,INDEX(artwork.xlsx!G:G,QUOTIENT(ROW(A2704)-1,3)+2)&lt;&gt;""),"/* "&amp;INDEX(artwork.xlsx!G:G,QUOTIENT(ROW(A2704)-1,3)+2)&amp;" */","  ")&amp;
IF(AND(INDEX(artwork.xlsx!F:F,QUOTIENT(ROW(A2704)-1,3)+2)&lt;&gt;""),"/* "&amp;INDEX(artwork.xlsx!F:F,QUOTIENT(ROW(A2704)-1,3)+2)&amp;" */","  ")&amp;IF(AND(ISERROR(MATCH("},",B2709:B$5003,0)), ISERROR(MATCH("    ];",$A$5:A2708,0))),"];","")</f>
        <v xml:space="preserve">    </v>
      </c>
      <c r="B2709" t="str">
        <f t="shared" si="79"/>
        <v/>
      </c>
      <c r="C2709" s="18" t="str">
        <f>IF(AND(MOD(ROW(A2704)-1,3)=0, INDEX(artwork.xlsx!J:J,QUOTIENT(ROW(A2704)-1,3)+2)&lt;&gt;""),
     artwork.xlsx!$H$1&amp;": """ &amp;SUBSTITUTE(INDEX(artwork.xlsx!H:H,QUOTIENT(ROW(A2704)-1,3)+2)," ","") &amp;""",  " &amp;
     artwork.xlsx!$J$1&amp; ": """ &amp; INDEX(artwork.xlsx!J:J,QUOTIENT(ROW(A2704)-1,3)+2) &amp;""",  " &amp;
     artwork.xlsx!$L$1&amp; ": """ &amp; SUBSTITUTE(IF(LEFT(INDEX(artwork.xlsx!L:L,QUOTIENT(ROW(A2704)-1,3)+2),4)="http","",artwork.xlsx!$M$1) &amp; INDEX(artwork.xlsx!L:L,QUOTIENT(ROW(A2704)-1,3)+2),artwork.xlsx!$N$1,"") &amp; """,",
 IF(AND(MOD(ROW(A2704)-1,3)=1,INDEX(artwork.xlsx!J:J,QUOTIENT(ROW(A2704)-1,3)+2)&lt;&gt;""),
SUBSTITUTE(    artwork.xlsx!$K$1&amp;": '\\n" &amp;
SUBSTITUTE(SUBSTITUTE(SUBSTITUTE(SUBSTITUTE(SUBSTITUTE(INDEX(artwork.xlsx!K:K,QUOTIENT(ROW(A2704)-1,3)+2),"'","\'"),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IF(MOD(ROW(A2704)-1,3)=2,"","")))</f>
        <v/>
      </c>
    </row>
    <row r="2710" spans="1:3" x14ac:dyDescent="0.25">
      <c r="A2710" t="str">
        <f>IF(AND(MOD(ROW(A2705)-1,3)=0,INDEX(artwork.xlsx!G:G,QUOTIENT(ROW(A2705)-1,3)+2)&lt;&gt;""),"/* "&amp;INDEX(artwork.xlsx!G:G,QUOTIENT(ROW(A2705)-1,3)+2)&amp;" */","  ")&amp;
IF(AND(INDEX(artwork.xlsx!F:F,QUOTIENT(ROW(A2705)-1,3)+2)&lt;&gt;""),"/* "&amp;INDEX(artwork.xlsx!F:F,QUOTIENT(ROW(A2705)-1,3)+2)&amp;" */","  ")&amp;IF(AND(ISERROR(MATCH("},",B2710:B$5003,0)), ISERROR(MATCH("    ];",$A$5:A2709,0))),"];","")</f>
        <v xml:space="preserve">    </v>
      </c>
      <c r="B2710" t="str">
        <f t="shared" si="79"/>
        <v/>
      </c>
      <c r="C2710" s="18" t="str">
        <f>IF(AND(MOD(ROW(A2705)-1,3)=0, INDEX(artwork.xlsx!J:J,QUOTIENT(ROW(A2705)-1,3)+2)&lt;&gt;""),
     artwork.xlsx!$H$1&amp;": """ &amp;SUBSTITUTE(INDEX(artwork.xlsx!H:H,QUOTIENT(ROW(A2705)-1,3)+2)," ","") &amp;""",  " &amp;
     artwork.xlsx!$J$1&amp; ": """ &amp; INDEX(artwork.xlsx!J:J,QUOTIENT(ROW(A2705)-1,3)+2) &amp;""",  " &amp;
     artwork.xlsx!$L$1&amp; ": """ &amp; SUBSTITUTE(IF(LEFT(INDEX(artwork.xlsx!L:L,QUOTIENT(ROW(A2705)-1,3)+2),4)="http","",artwork.xlsx!$M$1) &amp; INDEX(artwork.xlsx!L:L,QUOTIENT(ROW(A2705)-1,3)+2),artwork.xlsx!$N$1,"") &amp; """,",
 IF(AND(MOD(ROW(A2705)-1,3)=1,INDEX(artwork.xlsx!J:J,QUOTIENT(ROW(A2705)-1,3)+2)&lt;&gt;""),
SUBSTITUTE(    artwork.xlsx!$K$1&amp;": '\\n" &amp;
SUBSTITUTE(SUBSTITUTE(SUBSTITUTE(SUBSTITUTE(SUBSTITUTE(INDEX(artwork.xlsx!K:K,QUOTIENT(ROW(A2705)-1,3)+2),"'","\'"),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IF(MOD(ROW(A2705)-1,3)=2,"","")))</f>
        <v/>
      </c>
    </row>
    <row r="2711" spans="1:3" x14ac:dyDescent="0.25">
      <c r="A2711" t="str">
        <f>IF(AND(MOD(ROW(A2706)-1,3)=0,INDEX(artwork.xlsx!G:G,QUOTIENT(ROW(A2706)-1,3)+2)&lt;&gt;""),"/* "&amp;INDEX(artwork.xlsx!G:G,QUOTIENT(ROW(A2706)-1,3)+2)&amp;" */","  ")&amp;
IF(AND(INDEX(artwork.xlsx!F:F,QUOTIENT(ROW(A2706)-1,3)+2)&lt;&gt;""),"/* "&amp;INDEX(artwork.xlsx!F:F,QUOTIENT(ROW(A2706)-1,3)+2)&amp;" */","  ")&amp;IF(AND(ISERROR(MATCH("},",B2711:B$5003,0)), ISERROR(MATCH("    ];",$A$5:A2710,0))),"];","")</f>
        <v xml:space="preserve">    </v>
      </c>
      <c r="B2711" t="str">
        <f t="shared" si="79"/>
        <v/>
      </c>
      <c r="C2711" s="18" t="str">
        <f>IF(AND(MOD(ROW(A2706)-1,3)=0, INDEX(artwork.xlsx!J:J,QUOTIENT(ROW(A2706)-1,3)+2)&lt;&gt;""),
     artwork.xlsx!$H$1&amp;": """ &amp;SUBSTITUTE(INDEX(artwork.xlsx!H:H,QUOTIENT(ROW(A2706)-1,3)+2)," ","") &amp;""",  " &amp;
     artwork.xlsx!$J$1&amp; ": """ &amp; INDEX(artwork.xlsx!J:J,QUOTIENT(ROW(A2706)-1,3)+2) &amp;""",  " &amp;
     artwork.xlsx!$L$1&amp; ": """ &amp; SUBSTITUTE(IF(LEFT(INDEX(artwork.xlsx!L:L,QUOTIENT(ROW(A2706)-1,3)+2),4)="http","",artwork.xlsx!$M$1) &amp; INDEX(artwork.xlsx!L:L,QUOTIENT(ROW(A2706)-1,3)+2),artwork.xlsx!$N$1,"") &amp; """,",
 IF(AND(MOD(ROW(A2706)-1,3)=1,INDEX(artwork.xlsx!J:J,QUOTIENT(ROW(A2706)-1,3)+2)&lt;&gt;""),
SUBSTITUTE(    artwork.xlsx!$K$1&amp;": '\\n" &amp;
SUBSTITUTE(SUBSTITUTE(SUBSTITUTE(SUBSTITUTE(SUBSTITUTE(INDEX(artwork.xlsx!K:K,QUOTIENT(ROW(A2706)-1,3)+2),"'","\'"),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IF(MOD(ROW(A2706)-1,3)=2,"","")))</f>
        <v/>
      </c>
    </row>
    <row r="2712" spans="1:3" x14ac:dyDescent="0.25">
      <c r="A2712" t="str">
        <f>IF(AND(MOD(ROW(A2707)-1,3)=0,INDEX(artwork.xlsx!G:G,QUOTIENT(ROW(A2707)-1,3)+2)&lt;&gt;""),"/* "&amp;INDEX(artwork.xlsx!G:G,QUOTIENT(ROW(A2707)-1,3)+2)&amp;" */","  ")&amp;
IF(AND(INDEX(artwork.xlsx!F:F,QUOTIENT(ROW(A2707)-1,3)+2)&lt;&gt;""),"/* "&amp;INDEX(artwork.xlsx!F:F,QUOTIENT(ROW(A2707)-1,3)+2)&amp;" */","  ")&amp;IF(AND(ISERROR(MATCH("},",B2712:B$5003,0)), ISERROR(MATCH("    ];",$A$5:A2711,0))),"];","")</f>
        <v xml:space="preserve">    </v>
      </c>
      <c r="B2712" t="str">
        <f t="shared" si="79"/>
        <v/>
      </c>
      <c r="C2712" s="18" t="str">
        <f>IF(AND(MOD(ROW(A2707)-1,3)=0, INDEX(artwork.xlsx!J:J,QUOTIENT(ROW(A2707)-1,3)+2)&lt;&gt;""),
     artwork.xlsx!$H$1&amp;": """ &amp;SUBSTITUTE(INDEX(artwork.xlsx!H:H,QUOTIENT(ROW(A2707)-1,3)+2)," ","") &amp;""",  " &amp;
     artwork.xlsx!$J$1&amp; ": """ &amp; INDEX(artwork.xlsx!J:J,QUOTIENT(ROW(A2707)-1,3)+2) &amp;""",  " &amp;
     artwork.xlsx!$L$1&amp; ": """ &amp; SUBSTITUTE(IF(LEFT(INDEX(artwork.xlsx!L:L,QUOTIENT(ROW(A2707)-1,3)+2),4)="http","",artwork.xlsx!$M$1) &amp; INDEX(artwork.xlsx!L:L,QUOTIENT(ROW(A2707)-1,3)+2),artwork.xlsx!$N$1,"") &amp; """,",
 IF(AND(MOD(ROW(A2707)-1,3)=1,INDEX(artwork.xlsx!J:J,QUOTIENT(ROW(A2707)-1,3)+2)&lt;&gt;""),
SUBSTITUTE(    artwork.xlsx!$K$1&amp;": '\\n" &amp;
SUBSTITUTE(SUBSTITUTE(SUBSTITUTE(SUBSTITUTE(SUBSTITUTE(INDEX(artwork.xlsx!K:K,QUOTIENT(ROW(A2707)-1,3)+2),"'","\'"),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IF(MOD(ROW(A2707)-1,3)=2,"","")))</f>
        <v/>
      </c>
    </row>
    <row r="2713" spans="1:3" x14ac:dyDescent="0.25">
      <c r="A2713" t="str">
        <f>IF(AND(MOD(ROW(A2708)-1,3)=0,INDEX(artwork.xlsx!G:G,QUOTIENT(ROW(A2708)-1,3)+2)&lt;&gt;""),"/* "&amp;INDEX(artwork.xlsx!G:G,QUOTIENT(ROW(A2708)-1,3)+2)&amp;" */","  ")&amp;
IF(AND(INDEX(artwork.xlsx!F:F,QUOTIENT(ROW(A2708)-1,3)+2)&lt;&gt;""),"/* "&amp;INDEX(artwork.xlsx!F:F,QUOTIENT(ROW(A2708)-1,3)+2)&amp;" */","  ")&amp;IF(AND(ISERROR(MATCH("},",B2713:B$5003,0)), ISERROR(MATCH("    ];",$A$5:A2712,0))),"];","")</f>
        <v xml:space="preserve">    </v>
      </c>
      <c r="B2713" t="str">
        <f t="shared" si="79"/>
        <v/>
      </c>
      <c r="C2713" s="18" t="str">
        <f>IF(AND(MOD(ROW(A2708)-1,3)=0, INDEX(artwork.xlsx!J:J,QUOTIENT(ROW(A2708)-1,3)+2)&lt;&gt;""),
     artwork.xlsx!$H$1&amp;": """ &amp;SUBSTITUTE(INDEX(artwork.xlsx!H:H,QUOTIENT(ROW(A2708)-1,3)+2)," ","") &amp;""",  " &amp;
     artwork.xlsx!$J$1&amp; ": """ &amp; INDEX(artwork.xlsx!J:J,QUOTIENT(ROW(A2708)-1,3)+2) &amp;""",  " &amp;
     artwork.xlsx!$L$1&amp; ": """ &amp; SUBSTITUTE(IF(LEFT(INDEX(artwork.xlsx!L:L,QUOTIENT(ROW(A2708)-1,3)+2),4)="http","",artwork.xlsx!$M$1) &amp; INDEX(artwork.xlsx!L:L,QUOTIENT(ROW(A2708)-1,3)+2),artwork.xlsx!$N$1,"") &amp; """,",
 IF(AND(MOD(ROW(A2708)-1,3)=1,INDEX(artwork.xlsx!J:J,QUOTIENT(ROW(A2708)-1,3)+2)&lt;&gt;""),
SUBSTITUTE(    artwork.xlsx!$K$1&amp;": '\\n" &amp;
SUBSTITUTE(SUBSTITUTE(SUBSTITUTE(SUBSTITUTE(SUBSTITUTE(INDEX(artwork.xlsx!K:K,QUOTIENT(ROW(A2708)-1,3)+2),"'","\'"),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IF(MOD(ROW(A2708)-1,3)=2,"","")))</f>
        <v/>
      </c>
    </row>
    <row r="2714" spans="1:3" x14ac:dyDescent="0.25">
      <c r="A2714" t="str">
        <f>IF(AND(MOD(ROW(A2709)-1,3)=0,INDEX(artwork.xlsx!G:G,QUOTIENT(ROW(A2709)-1,3)+2)&lt;&gt;""),"/* "&amp;INDEX(artwork.xlsx!G:G,QUOTIENT(ROW(A2709)-1,3)+2)&amp;" */","  ")&amp;
IF(AND(INDEX(artwork.xlsx!F:F,QUOTIENT(ROW(A2709)-1,3)+2)&lt;&gt;""),"/* "&amp;INDEX(artwork.xlsx!F:F,QUOTIENT(ROW(A2709)-1,3)+2)&amp;" */","  ")&amp;IF(AND(ISERROR(MATCH("},",B2714:B$5003,0)), ISERROR(MATCH("    ];",$A$5:A2713,0))),"];","")</f>
        <v xml:space="preserve">    </v>
      </c>
      <c r="B2714" t="str">
        <f t="shared" si="79"/>
        <v/>
      </c>
      <c r="C2714" s="18" t="str">
        <f>IF(AND(MOD(ROW(A2709)-1,3)=0, INDEX(artwork.xlsx!J:J,QUOTIENT(ROW(A2709)-1,3)+2)&lt;&gt;""),
     artwork.xlsx!$H$1&amp;": """ &amp;SUBSTITUTE(INDEX(artwork.xlsx!H:H,QUOTIENT(ROW(A2709)-1,3)+2)," ","") &amp;""",  " &amp;
     artwork.xlsx!$J$1&amp; ": """ &amp; INDEX(artwork.xlsx!J:J,QUOTIENT(ROW(A2709)-1,3)+2) &amp;""",  " &amp;
     artwork.xlsx!$L$1&amp; ": """ &amp; SUBSTITUTE(IF(LEFT(INDEX(artwork.xlsx!L:L,QUOTIENT(ROW(A2709)-1,3)+2),4)="http","",artwork.xlsx!$M$1) &amp; INDEX(artwork.xlsx!L:L,QUOTIENT(ROW(A2709)-1,3)+2),artwork.xlsx!$N$1,"") &amp; """,",
 IF(AND(MOD(ROW(A2709)-1,3)=1,INDEX(artwork.xlsx!J:J,QUOTIENT(ROW(A2709)-1,3)+2)&lt;&gt;""),
SUBSTITUTE(    artwork.xlsx!$K$1&amp;": '\\n" &amp;
SUBSTITUTE(SUBSTITUTE(SUBSTITUTE(SUBSTITUTE(SUBSTITUTE(INDEX(artwork.xlsx!K:K,QUOTIENT(ROW(A2709)-1,3)+2),"'","\'"),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IF(MOD(ROW(A2709)-1,3)=2,"","")))</f>
        <v/>
      </c>
    </row>
    <row r="2715" spans="1:3" x14ac:dyDescent="0.25">
      <c r="A2715" t="str">
        <f>IF(AND(MOD(ROW(A2710)-1,3)=0,INDEX(artwork.xlsx!G:G,QUOTIENT(ROW(A2710)-1,3)+2)&lt;&gt;""),"/* "&amp;INDEX(artwork.xlsx!G:G,QUOTIENT(ROW(A2710)-1,3)+2)&amp;" */","  ")&amp;
IF(AND(INDEX(artwork.xlsx!F:F,QUOTIENT(ROW(A2710)-1,3)+2)&lt;&gt;""),"/* "&amp;INDEX(artwork.xlsx!F:F,QUOTIENT(ROW(A2710)-1,3)+2)&amp;" */","  ")&amp;IF(AND(ISERROR(MATCH("},",B2715:B$5003,0)), ISERROR(MATCH("    ];",$A$5:A2714,0))),"];","")</f>
        <v xml:space="preserve">    </v>
      </c>
      <c r="B2715" t="str">
        <f t="shared" si="79"/>
        <v/>
      </c>
      <c r="C2715" s="18" t="str">
        <f>IF(AND(MOD(ROW(A2710)-1,3)=0, INDEX(artwork.xlsx!J:J,QUOTIENT(ROW(A2710)-1,3)+2)&lt;&gt;""),
     artwork.xlsx!$H$1&amp;": """ &amp;SUBSTITUTE(INDEX(artwork.xlsx!H:H,QUOTIENT(ROW(A2710)-1,3)+2)," ","") &amp;""",  " &amp;
     artwork.xlsx!$J$1&amp; ": """ &amp; INDEX(artwork.xlsx!J:J,QUOTIENT(ROW(A2710)-1,3)+2) &amp;""",  " &amp;
     artwork.xlsx!$L$1&amp; ": """ &amp; SUBSTITUTE(IF(LEFT(INDEX(artwork.xlsx!L:L,QUOTIENT(ROW(A2710)-1,3)+2),4)="http","",artwork.xlsx!$M$1) &amp; INDEX(artwork.xlsx!L:L,QUOTIENT(ROW(A2710)-1,3)+2),artwork.xlsx!$N$1,"") &amp; """,",
 IF(AND(MOD(ROW(A2710)-1,3)=1,INDEX(artwork.xlsx!J:J,QUOTIENT(ROW(A2710)-1,3)+2)&lt;&gt;""),
SUBSTITUTE(    artwork.xlsx!$K$1&amp;": '\\n" &amp;
SUBSTITUTE(SUBSTITUTE(SUBSTITUTE(SUBSTITUTE(SUBSTITUTE(INDEX(artwork.xlsx!K:K,QUOTIENT(ROW(A2710)-1,3)+2),"'","\'"),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IF(MOD(ROW(A2710)-1,3)=2,"","")))</f>
        <v/>
      </c>
    </row>
    <row r="2716" spans="1:3" x14ac:dyDescent="0.25">
      <c r="A2716" t="str">
        <f>IF(AND(MOD(ROW(A2711)-1,3)=0,INDEX(artwork.xlsx!G:G,QUOTIENT(ROW(A2711)-1,3)+2)&lt;&gt;""),"/* "&amp;INDEX(artwork.xlsx!G:G,QUOTIENT(ROW(A2711)-1,3)+2)&amp;" */","  ")&amp;
IF(AND(INDEX(artwork.xlsx!F:F,QUOTIENT(ROW(A2711)-1,3)+2)&lt;&gt;""),"/* "&amp;INDEX(artwork.xlsx!F:F,QUOTIENT(ROW(A2711)-1,3)+2)&amp;" */","  ")&amp;IF(AND(ISERROR(MATCH("},",B2716:B$5003,0)), ISERROR(MATCH("    ];",$A$5:A2715,0))),"];","")</f>
        <v xml:space="preserve">    </v>
      </c>
      <c r="B2716" t="str">
        <f t="shared" si="79"/>
        <v/>
      </c>
      <c r="C2716" s="18" t="str">
        <f>IF(AND(MOD(ROW(A2711)-1,3)=0, INDEX(artwork.xlsx!J:J,QUOTIENT(ROW(A2711)-1,3)+2)&lt;&gt;""),
     artwork.xlsx!$H$1&amp;": """ &amp;SUBSTITUTE(INDEX(artwork.xlsx!H:H,QUOTIENT(ROW(A2711)-1,3)+2)," ","") &amp;""",  " &amp;
     artwork.xlsx!$J$1&amp; ": """ &amp; INDEX(artwork.xlsx!J:J,QUOTIENT(ROW(A2711)-1,3)+2) &amp;""",  " &amp;
     artwork.xlsx!$L$1&amp; ": """ &amp; SUBSTITUTE(IF(LEFT(INDEX(artwork.xlsx!L:L,QUOTIENT(ROW(A2711)-1,3)+2),4)="http","",artwork.xlsx!$M$1) &amp; INDEX(artwork.xlsx!L:L,QUOTIENT(ROW(A2711)-1,3)+2),artwork.xlsx!$N$1,"") &amp; """,",
 IF(AND(MOD(ROW(A2711)-1,3)=1,INDEX(artwork.xlsx!J:J,QUOTIENT(ROW(A2711)-1,3)+2)&lt;&gt;""),
SUBSTITUTE(    artwork.xlsx!$K$1&amp;": '\\n" &amp;
SUBSTITUTE(SUBSTITUTE(SUBSTITUTE(SUBSTITUTE(SUBSTITUTE(INDEX(artwork.xlsx!K:K,QUOTIENT(ROW(A2711)-1,3)+2),"'","\'"),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IF(MOD(ROW(A2711)-1,3)=2,"","")))</f>
        <v/>
      </c>
    </row>
    <row r="2717" spans="1:3" x14ac:dyDescent="0.25">
      <c r="A2717" t="str">
        <f>IF(AND(MOD(ROW(A2712)-1,3)=0,INDEX(artwork.xlsx!G:G,QUOTIENT(ROW(A2712)-1,3)+2)&lt;&gt;""),"/* "&amp;INDEX(artwork.xlsx!G:G,QUOTIENT(ROW(A2712)-1,3)+2)&amp;" */","  ")&amp;
IF(AND(INDEX(artwork.xlsx!F:F,QUOTIENT(ROW(A2712)-1,3)+2)&lt;&gt;""),"/* "&amp;INDEX(artwork.xlsx!F:F,QUOTIENT(ROW(A2712)-1,3)+2)&amp;" */","  ")&amp;IF(AND(ISERROR(MATCH("},",B2717:B$5003,0)), ISERROR(MATCH("    ];",$A$5:A2716,0))),"];","")</f>
        <v xml:space="preserve">    </v>
      </c>
      <c r="B2717" t="str">
        <f t="shared" si="79"/>
        <v/>
      </c>
      <c r="C2717" s="18" t="str">
        <f>IF(AND(MOD(ROW(A2712)-1,3)=0, INDEX(artwork.xlsx!J:J,QUOTIENT(ROW(A2712)-1,3)+2)&lt;&gt;""),
     artwork.xlsx!$H$1&amp;": """ &amp;SUBSTITUTE(INDEX(artwork.xlsx!H:H,QUOTIENT(ROW(A2712)-1,3)+2)," ","") &amp;""",  " &amp;
     artwork.xlsx!$J$1&amp; ": """ &amp; INDEX(artwork.xlsx!J:J,QUOTIENT(ROW(A2712)-1,3)+2) &amp;""",  " &amp;
     artwork.xlsx!$L$1&amp; ": """ &amp; SUBSTITUTE(IF(LEFT(INDEX(artwork.xlsx!L:L,QUOTIENT(ROW(A2712)-1,3)+2),4)="http","",artwork.xlsx!$M$1) &amp; INDEX(artwork.xlsx!L:L,QUOTIENT(ROW(A2712)-1,3)+2),artwork.xlsx!$N$1,"") &amp; """,",
 IF(AND(MOD(ROW(A2712)-1,3)=1,INDEX(artwork.xlsx!J:J,QUOTIENT(ROW(A2712)-1,3)+2)&lt;&gt;""),
SUBSTITUTE(    artwork.xlsx!$K$1&amp;": '\\n" &amp;
SUBSTITUTE(SUBSTITUTE(SUBSTITUTE(SUBSTITUTE(SUBSTITUTE(INDEX(artwork.xlsx!K:K,QUOTIENT(ROW(A2712)-1,3)+2),"'","\'"),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IF(MOD(ROW(A2712)-1,3)=2,"","")))</f>
        <v/>
      </c>
    </row>
    <row r="2718" spans="1:3" x14ac:dyDescent="0.25">
      <c r="A2718" t="str">
        <f>IF(AND(MOD(ROW(A2713)-1,3)=0,INDEX(artwork.xlsx!G:G,QUOTIENT(ROW(A2713)-1,3)+2)&lt;&gt;""),"/* "&amp;INDEX(artwork.xlsx!G:G,QUOTIENT(ROW(A2713)-1,3)+2)&amp;" */","  ")&amp;
IF(AND(INDEX(artwork.xlsx!F:F,QUOTIENT(ROW(A2713)-1,3)+2)&lt;&gt;""),"/* "&amp;INDEX(artwork.xlsx!F:F,QUOTIENT(ROW(A2713)-1,3)+2)&amp;" */","  ")&amp;IF(AND(ISERROR(MATCH("},",B2718:B$5003,0)), ISERROR(MATCH("    ];",$A$5:A2717,0))),"];","")</f>
        <v xml:space="preserve">    </v>
      </c>
      <c r="B2718" t="str">
        <f t="shared" si="79"/>
        <v/>
      </c>
      <c r="C2718" s="18" t="str">
        <f>IF(AND(MOD(ROW(A2713)-1,3)=0, INDEX(artwork.xlsx!J:J,QUOTIENT(ROW(A2713)-1,3)+2)&lt;&gt;""),
     artwork.xlsx!$H$1&amp;": """ &amp;SUBSTITUTE(INDEX(artwork.xlsx!H:H,QUOTIENT(ROW(A2713)-1,3)+2)," ","") &amp;""",  " &amp;
     artwork.xlsx!$J$1&amp; ": """ &amp; INDEX(artwork.xlsx!J:J,QUOTIENT(ROW(A2713)-1,3)+2) &amp;""",  " &amp;
     artwork.xlsx!$L$1&amp; ": """ &amp; SUBSTITUTE(IF(LEFT(INDEX(artwork.xlsx!L:L,QUOTIENT(ROW(A2713)-1,3)+2),4)="http","",artwork.xlsx!$M$1) &amp; INDEX(artwork.xlsx!L:L,QUOTIENT(ROW(A2713)-1,3)+2),artwork.xlsx!$N$1,"") &amp; """,",
 IF(AND(MOD(ROW(A2713)-1,3)=1,INDEX(artwork.xlsx!J:J,QUOTIENT(ROW(A2713)-1,3)+2)&lt;&gt;""),
SUBSTITUTE(    artwork.xlsx!$K$1&amp;": '\\n" &amp;
SUBSTITUTE(SUBSTITUTE(SUBSTITUTE(SUBSTITUTE(SUBSTITUTE(INDEX(artwork.xlsx!K:K,QUOTIENT(ROW(A2713)-1,3)+2),"'","\'"),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IF(MOD(ROW(A2713)-1,3)=2,"","")))</f>
        <v/>
      </c>
    </row>
    <row r="2719" spans="1:3" x14ac:dyDescent="0.25">
      <c r="A2719" t="str">
        <f>IF(AND(MOD(ROW(A2714)-1,3)=0,INDEX(artwork.xlsx!G:G,QUOTIENT(ROW(A2714)-1,3)+2)&lt;&gt;""),"/* "&amp;INDEX(artwork.xlsx!G:G,QUOTIENT(ROW(A2714)-1,3)+2)&amp;" */","  ")&amp;
IF(AND(INDEX(artwork.xlsx!F:F,QUOTIENT(ROW(A2714)-1,3)+2)&lt;&gt;""),"/* "&amp;INDEX(artwork.xlsx!F:F,QUOTIENT(ROW(A2714)-1,3)+2)&amp;" */","  ")&amp;IF(AND(ISERROR(MATCH("},",B2719:B$5003,0)), ISERROR(MATCH("    ];",$A$5:A2718,0))),"];","")</f>
        <v xml:space="preserve">    </v>
      </c>
      <c r="B2719" t="str">
        <f t="shared" si="79"/>
        <v/>
      </c>
      <c r="C2719" s="18" t="str">
        <f>IF(AND(MOD(ROW(A2714)-1,3)=0, INDEX(artwork.xlsx!J:J,QUOTIENT(ROW(A2714)-1,3)+2)&lt;&gt;""),
     artwork.xlsx!$H$1&amp;": """ &amp;SUBSTITUTE(INDEX(artwork.xlsx!H:H,QUOTIENT(ROW(A2714)-1,3)+2)," ","") &amp;""",  " &amp;
     artwork.xlsx!$J$1&amp; ": """ &amp; INDEX(artwork.xlsx!J:J,QUOTIENT(ROW(A2714)-1,3)+2) &amp;""",  " &amp;
     artwork.xlsx!$L$1&amp; ": """ &amp; SUBSTITUTE(IF(LEFT(INDEX(artwork.xlsx!L:L,QUOTIENT(ROW(A2714)-1,3)+2),4)="http","",artwork.xlsx!$M$1) &amp; INDEX(artwork.xlsx!L:L,QUOTIENT(ROW(A2714)-1,3)+2),artwork.xlsx!$N$1,"") &amp; """,",
 IF(AND(MOD(ROW(A2714)-1,3)=1,INDEX(artwork.xlsx!J:J,QUOTIENT(ROW(A2714)-1,3)+2)&lt;&gt;""),
SUBSTITUTE(    artwork.xlsx!$K$1&amp;": '\\n" &amp;
SUBSTITUTE(SUBSTITUTE(SUBSTITUTE(SUBSTITUTE(SUBSTITUTE(INDEX(artwork.xlsx!K:K,QUOTIENT(ROW(A2714)-1,3)+2),"'","\'"),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IF(MOD(ROW(A2714)-1,3)=2,"","")))</f>
        <v/>
      </c>
    </row>
    <row r="2720" spans="1:3" x14ac:dyDescent="0.25">
      <c r="A2720" t="str">
        <f>IF(AND(MOD(ROW(A2715)-1,3)=0,INDEX(artwork.xlsx!G:G,QUOTIENT(ROW(A2715)-1,3)+2)&lt;&gt;""),"/* "&amp;INDEX(artwork.xlsx!G:G,QUOTIENT(ROW(A2715)-1,3)+2)&amp;" */","  ")&amp;
IF(AND(INDEX(artwork.xlsx!F:F,QUOTIENT(ROW(A2715)-1,3)+2)&lt;&gt;""),"/* "&amp;INDEX(artwork.xlsx!F:F,QUOTIENT(ROW(A2715)-1,3)+2)&amp;" */","  ")&amp;IF(AND(ISERROR(MATCH("},",B2720:B$5003,0)), ISERROR(MATCH("    ];",$A$5:A2719,0))),"];","")</f>
        <v xml:space="preserve">    </v>
      </c>
      <c r="B2720" t="str">
        <f t="shared" si="79"/>
        <v/>
      </c>
      <c r="C2720" s="18" t="str">
        <f>IF(AND(MOD(ROW(A2715)-1,3)=0, INDEX(artwork.xlsx!J:J,QUOTIENT(ROW(A2715)-1,3)+2)&lt;&gt;""),
     artwork.xlsx!$H$1&amp;": """ &amp;SUBSTITUTE(INDEX(artwork.xlsx!H:H,QUOTIENT(ROW(A2715)-1,3)+2)," ","") &amp;""",  " &amp;
     artwork.xlsx!$J$1&amp; ": """ &amp; INDEX(artwork.xlsx!J:J,QUOTIENT(ROW(A2715)-1,3)+2) &amp;""",  " &amp;
     artwork.xlsx!$L$1&amp; ": """ &amp; SUBSTITUTE(IF(LEFT(INDEX(artwork.xlsx!L:L,QUOTIENT(ROW(A2715)-1,3)+2),4)="http","",artwork.xlsx!$M$1) &amp; INDEX(artwork.xlsx!L:L,QUOTIENT(ROW(A2715)-1,3)+2),artwork.xlsx!$N$1,"") &amp; """,",
 IF(AND(MOD(ROW(A2715)-1,3)=1,INDEX(artwork.xlsx!J:J,QUOTIENT(ROW(A2715)-1,3)+2)&lt;&gt;""),
SUBSTITUTE(    artwork.xlsx!$K$1&amp;": '\\n" &amp;
SUBSTITUTE(SUBSTITUTE(SUBSTITUTE(SUBSTITUTE(SUBSTITUTE(INDEX(artwork.xlsx!K:K,QUOTIENT(ROW(A2715)-1,3)+2),"'","\'"),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IF(MOD(ROW(A2715)-1,3)=2,"","")))</f>
        <v/>
      </c>
    </row>
    <row r="2721" spans="1:3" x14ac:dyDescent="0.25">
      <c r="A2721" t="str">
        <f>IF(AND(MOD(ROW(A2716)-1,3)=0,INDEX(artwork.xlsx!G:G,QUOTIENT(ROW(A2716)-1,3)+2)&lt;&gt;""),"/* "&amp;INDEX(artwork.xlsx!G:G,QUOTIENT(ROW(A2716)-1,3)+2)&amp;" */","  ")&amp;
IF(AND(INDEX(artwork.xlsx!F:F,QUOTIENT(ROW(A2716)-1,3)+2)&lt;&gt;""),"/* "&amp;INDEX(artwork.xlsx!F:F,QUOTIENT(ROW(A2716)-1,3)+2)&amp;" */","  ")&amp;IF(AND(ISERROR(MATCH("},",B2721:B$5003,0)), ISERROR(MATCH("    ];",$A$5:A2720,0))),"];","")</f>
        <v xml:space="preserve">    </v>
      </c>
      <c r="B2721" t="str">
        <f t="shared" si="79"/>
        <v/>
      </c>
      <c r="C2721" s="18" t="str">
        <f>IF(AND(MOD(ROW(A2716)-1,3)=0, INDEX(artwork.xlsx!J:J,QUOTIENT(ROW(A2716)-1,3)+2)&lt;&gt;""),
     artwork.xlsx!$H$1&amp;": """ &amp;SUBSTITUTE(INDEX(artwork.xlsx!H:H,QUOTIENT(ROW(A2716)-1,3)+2)," ","") &amp;""",  " &amp;
     artwork.xlsx!$J$1&amp; ": """ &amp; INDEX(artwork.xlsx!J:J,QUOTIENT(ROW(A2716)-1,3)+2) &amp;""",  " &amp;
     artwork.xlsx!$L$1&amp; ": """ &amp; SUBSTITUTE(IF(LEFT(INDEX(artwork.xlsx!L:L,QUOTIENT(ROW(A2716)-1,3)+2),4)="http","",artwork.xlsx!$M$1) &amp; INDEX(artwork.xlsx!L:L,QUOTIENT(ROW(A2716)-1,3)+2),artwork.xlsx!$N$1,"") &amp; """,",
 IF(AND(MOD(ROW(A2716)-1,3)=1,INDEX(artwork.xlsx!J:J,QUOTIENT(ROW(A2716)-1,3)+2)&lt;&gt;""),
SUBSTITUTE(    artwork.xlsx!$K$1&amp;": '\\n" &amp;
SUBSTITUTE(SUBSTITUTE(SUBSTITUTE(SUBSTITUTE(SUBSTITUTE(INDEX(artwork.xlsx!K:K,QUOTIENT(ROW(A2716)-1,3)+2),"'","\'"),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IF(MOD(ROW(A2716)-1,3)=2,"","")))</f>
        <v/>
      </c>
    </row>
    <row r="2722" spans="1:3" x14ac:dyDescent="0.25">
      <c r="A2722" t="str">
        <f>IF(AND(MOD(ROW(A2717)-1,3)=0,INDEX(artwork.xlsx!G:G,QUOTIENT(ROW(A2717)-1,3)+2)&lt;&gt;""),"/* "&amp;INDEX(artwork.xlsx!G:G,QUOTIENT(ROW(A2717)-1,3)+2)&amp;" */","  ")&amp;
IF(AND(INDEX(artwork.xlsx!F:F,QUOTIENT(ROW(A2717)-1,3)+2)&lt;&gt;""),"/* "&amp;INDEX(artwork.xlsx!F:F,QUOTIENT(ROW(A2717)-1,3)+2)&amp;" */","  ")&amp;IF(AND(ISERROR(MATCH("},",B2722:B$5003,0)), ISERROR(MATCH("    ];",$A$5:A2721,0))),"];","")</f>
        <v xml:space="preserve">    </v>
      </c>
      <c r="B2722" t="str">
        <f t="shared" si="79"/>
        <v/>
      </c>
      <c r="C2722" s="18" t="str">
        <f>IF(AND(MOD(ROW(A2717)-1,3)=0, INDEX(artwork.xlsx!J:J,QUOTIENT(ROW(A2717)-1,3)+2)&lt;&gt;""),
     artwork.xlsx!$H$1&amp;": """ &amp;SUBSTITUTE(INDEX(artwork.xlsx!H:H,QUOTIENT(ROW(A2717)-1,3)+2)," ","") &amp;""",  " &amp;
     artwork.xlsx!$J$1&amp; ": """ &amp; INDEX(artwork.xlsx!J:J,QUOTIENT(ROW(A2717)-1,3)+2) &amp;""",  " &amp;
     artwork.xlsx!$L$1&amp; ": """ &amp; SUBSTITUTE(IF(LEFT(INDEX(artwork.xlsx!L:L,QUOTIENT(ROW(A2717)-1,3)+2),4)="http","",artwork.xlsx!$M$1) &amp; INDEX(artwork.xlsx!L:L,QUOTIENT(ROW(A2717)-1,3)+2),artwork.xlsx!$N$1,"") &amp; """,",
 IF(AND(MOD(ROW(A2717)-1,3)=1,INDEX(artwork.xlsx!J:J,QUOTIENT(ROW(A2717)-1,3)+2)&lt;&gt;""),
SUBSTITUTE(    artwork.xlsx!$K$1&amp;": '\\n" &amp;
SUBSTITUTE(SUBSTITUTE(SUBSTITUTE(SUBSTITUTE(SUBSTITUTE(INDEX(artwork.xlsx!K:K,QUOTIENT(ROW(A2717)-1,3)+2),"'","\'"),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IF(MOD(ROW(A2717)-1,3)=2,"","")))</f>
        <v/>
      </c>
    </row>
    <row r="2723" spans="1:3" x14ac:dyDescent="0.25">
      <c r="A2723" t="str">
        <f>IF(AND(MOD(ROW(A2718)-1,3)=0,INDEX(artwork.xlsx!G:G,QUOTIENT(ROW(A2718)-1,3)+2)&lt;&gt;""),"/* "&amp;INDEX(artwork.xlsx!G:G,QUOTIENT(ROW(A2718)-1,3)+2)&amp;" */","  ")&amp;
IF(AND(INDEX(artwork.xlsx!F:F,QUOTIENT(ROW(A2718)-1,3)+2)&lt;&gt;""),"/* "&amp;INDEX(artwork.xlsx!F:F,QUOTIENT(ROW(A2718)-1,3)+2)&amp;" */","  ")&amp;IF(AND(ISERROR(MATCH("},",B2723:B$5003,0)), ISERROR(MATCH("    ];",$A$5:A2722,0))),"];","")</f>
        <v xml:space="preserve">    </v>
      </c>
      <c r="B2723" t="str">
        <f t="shared" si="79"/>
        <v/>
      </c>
      <c r="C2723" s="18" t="str">
        <f>IF(AND(MOD(ROW(A2718)-1,3)=0, INDEX(artwork.xlsx!J:J,QUOTIENT(ROW(A2718)-1,3)+2)&lt;&gt;""),
     artwork.xlsx!$H$1&amp;": """ &amp;SUBSTITUTE(INDEX(artwork.xlsx!H:H,QUOTIENT(ROW(A2718)-1,3)+2)," ","") &amp;""",  " &amp;
     artwork.xlsx!$J$1&amp; ": """ &amp; INDEX(artwork.xlsx!J:J,QUOTIENT(ROW(A2718)-1,3)+2) &amp;""",  " &amp;
     artwork.xlsx!$L$1&amp; ": """ &amp; SUBSTITUTE(IF(LEFT(INDEX(artwork.xlsx!L:L,QUOTIENT(ROW(A2718)-1,3)+2),4)="http","",artwork.xlsx!$M$1) &amp; INDEX(artwork.xlsx!L:L,QUOTIENT(ROW(A2718)-1,3)+2),artwork.xlsx!$N$1,"") &amp; """,",
 IF(AND(MOD(ROW(A2718)-1,3)=1,INDEX(artwork.xlsx!J:J,QUOTIENT(ROW(A2718)-1,3)+2)&lt;&gt;""),
SUBSTITUTE(    artwork.xlsx!$K$1&amp;": '\\n" &amp;
SUBSTITUTE(SUBSTITUTE(SUBSTITUTE(SUBSTITUTE(SUBSTITUTE(INDEX(artwork.xlsx!K:K,QUOTIENT(ROW(A2718)-1,3)+2),"'","\'"),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IF(MOD(ROW(A2718)-1,3)=2,"","")))</f>
        <v/>
      </c>
    </row>
    <row r="2724" spans="1:3" x14ac:dyDescent="0.25">
      <c r="A2724" t="str">
        <f>IF(AND(MOD(ROW(A2719)-1,3)=0,INDEX(artwork.xlsx!G:G,QUOTIENT(ROW(A2719)-1,3)+2)&lt;&gt;""),"/* "&amp;INDEX(artwork.xlsx!G:G,QUOTIENT(ROW(A2719)-1,3)+2)&amp;" */","  ")&amp;
IF(AND(INDEX(artwork.xlsx!F:F,QUOTIENT(ROW(A2719)-1,3)+2)&lt;&gt;""),"/* "&amp;INDEX(artwork.xlsx!F:F,QUOTIENT(ROW(A2719)-1,3)+2)&amp;" */","  ")&amp;IF(AND(ISERROR(MATCH("},",B2724:B$5003,0)), ISERROR(MATCH("    ];",$A$5:A2723,0))),"];","")</f>
        <v xml:space="preserve">    </v>
      </c>
      <c r="B2724" t="str">
        <f t="shared" si="79"/>
        <v/>
      </c>
      <c r="C2724" s="18" t="str">
        <f>IF(AND(MOD(ROW(A2719)-1,3)=0, INDEX(artwork.xlsx!J:J,QUOTIENT(ROW(A2719)-1,3)+2)&lt;&gt;""),
     artwork.xlsx!$H$1&amp;": """ &amp;SUBSTITUTE(INDEX(artwork.xlsx!H:H,QUOTIENT(ROW(A2719)-1,3)+2)," ","") &amp;""",  " &amp;
     artwork.xlsx!$J$1&amp; ": """ &amp; INDEX(artwork.xlsx!J:J,QUOTIENT(ROW(A2719)-1,3)+2) &amp;""",  " &amp;
     artwork.xlsx!$L$1&amp; ": """ &amp; SUBSTITUTE(IF(LEFT(INDEX(artwork.xlsx!L:L,QUOTIENT(ROW(A2719)-1,3)+2),4)="http","",artwork.xlsx!$M$1) &amp; INDEX(artwork.xlsx!L:L,QUOTIENT(ROW(A2719)-1,3)+2),artwork.xlsx!$N$1,"") &amp; """,",
 IF(AND(MOD(ROW(A2719)-1,3)=1,INDEX(artwork.xlsx!J:J,QUOTIENT(ROW(A2719)-1,3)+2)&lt;&gt;""),
SUBSTITUTE(    artwork.xlsx!$K$1&amp;": '\\n" &amp;
SUBSTITUTE(SUBSTITUTE(SUBSTITUTE(SUBSTITUTE(SUBSTITUTE(INDEX(artwork.xlsx!K:K,QUOTIENT(ROW(A2719)-1,3)+2),"'","\'"),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IF(MOD(ROW(A2719)-1,3)=2,"","")))</f>
        <v/>
      </c>
    </row>
    <row r="2725" spans="1:3" x14ac:dyDescent="0.25">
      <c r="A2725" t="str">
        <f>IF(AND(MOD(ROW(A2720)-1,3)=0,INDEX(artwork.xlsx!G:G,QUOTIENT(ROW(A2720)-1,3)+2)&lt;&gt;""),"/* "&amp;INDEX(artwork.xlsx!G:G,QUOTIENT(ROW(A2720)-1,3)+2)&amp;" */","  ")&amp;
IF(AND(INDEX(artwork.xlsx!F:F,QUOTIENT(ROW(A2720)-1,3)+2)&lt;&gt;""),"/* "&amp;INDEX(artwork.xlsx!F:F,QUOTIENT(ROW(A2720)-1,3)+2)&amp;" */","  ")&amp;IF(AND(ISERROR(MATCH("},",B2725:B$5003,0)), ISERROR(MATCH("    ];",$A$5:A2724,0))),"];","")</f>
        <v xml:space="preserve">    </v>
      </c>
      <c r="B2725" t="str">
        <f t="shared" si="79"/>
        <v/>
      </c>
      <c r="C2725" s="18" t="str">
        <f>IF(AND(MOD(ROW(A2720)-1,3)=0, INDEX(artwork.xlsx!J:J,QUOTIENT(ROW(A2720)-1,3)+2)&lt;&gt;""),
     artwork.xlsx!$H$1&amp;": """ &amp;SUBSTITUTE(INDEX(artwork.xlsx!H:H,QUOTIENT(ROW(A2720)-1,3)+2)," ","") &amp;""",  " &amp;
     artwork.xlsx!$J$1&amp; ": """ &amp; INDEX(artwork.xlsx!J:J,QUOTIENT(ROW(A2720)-1,3)+2) &amp;""",  " &amp;
     artwork.xlsx!$L$1&amp; ": """ &amp; SUBSTITUTE(IF(LEFT(INDEX(artwork.xlsx!L:L,QUOTIENT(ROW(A2720)-1,3)+2),4)="http","",artwork.xlsx!$M$1) &amp; INDEX(artwork.xlsx!L:L,QUOTIENT(ROW(A2720)-1,3)+2),artwork.xlsx!$N$1,"") &amp; """,",
 IF(AND(MOD(ROW(A2720)-1,3)=1,INDEX(artwork.xlsx!J:J,QUOTIENT(ROW(A2720)-1,3)+2)&lt;&gt;""),
SUBSTITUTE(    artwork.xlsx!$K$1&amp;": '\\n" &amp;
SUBSTITUTE(SUBSTITUTE(SUBSTITUTE(SUBSTITUTE(SUBSTITUTE(INDEX(artwork.xlsx!K:K,QUOTIENT(ROW(A2720)-1,3)+2),"'","\'"),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IF(MOD(ROW(A2720)-1,3)=2,"","")))</f>
        <v/>
      </c>
    </row>
    <row r="2726" spans="1:3" x14ac:dyDescent="0.25">
      <c r="A2726" t="str">
        <f>IF(AND(MOD(ROW(A2721)-1,3)=0,INDEX(artwork.xlsx!G:G,QUOTIENT(ROW(A2721)-1,3)+2)&lt;&gt;""),"/* "&amp;INDEX(artwork.xlsx!G:G,QUOTIENT(ROW(A2721)-1,3)+2)&amp;" */","  ")&amp;
IF(AND(INDEX(artwork.xlsx!F:F,QUOTIENT(ROW(A2721)-1,3)+2)&lt;&gt;""),"/* "&amp;INDEX(artwork.xlsx!F:F,QUOTIENT(ROW(A2721)-1,3)+2)&amp;" */","  ")&amp;IF(AND(ISERROR(MATCH("},",B2726:B$5003,0)), ISERROR(MATCH("    ];",$A$5:A2725,0))),"];","")</f>
        <v xml:space="preserve">    </v>
      </c>
      <c r="B2726" t="str">
        <f t="shared" si="79"/>
        <v/>
      </c>
      <c r="C2726" s="18" t="str">
        <f>IF(AND(MOD(ROW(A2721)-1,3)=0, INDEX(artwork.xlsx!J:J,QUOTIENT(ROW(A2721)-1,3)+2)&lt;&gt;""),
     artwork.xlsx!$H$1&amp;": """ &amp;SUBSTITUTE(INDEX(artwork.xlsx!H:H,QUOTIENT(ROW(A2721)-1,3)+2)," ","") &amp;""",  " &amp;
     artwork.xlsx!$J$1&amp; ": """ &amp; INDEX(artwork.xlsx!J:J,QUOTIENT(ROW(A2721)-1,3)+2) &amp;""",  " &amp;
     artwork.xlsx!$L$1&amp; ": """ &amp; SUBSTITUTE(IF(LEFT(INDEX(artwork.xlsx!L:L,QUOTIENT(ROW(A2721)-1,3)+2),4)="http","",artwork.xlsx!$M$1) &amp; INDEX(artwork.xlsx!L:L,QUOTIENT(ROW(A2721)-1,3)+2),artwork.xlsx!$N$1,"") &amp; """,",
 IF(AND(MOD(ROW(A2721)-1,3)=1,INDEX(artwork.xlsx!J:J,QUOTIENT(ROW(A2721)-1,3)+2)&lt;&gt;""),
SUBSTITUTE(    artwork.xlsx!$K$1&amp;": '\\n" &amp;
SUBSTITUTE(SUBSTITUTE(SUBSTITUTE(SUBSTITUTE(SUBSTITUTE(INDEX(artwork.xlsx!K:K,QUOTIENT(ROW(A2721)-1,3)+2),"'","\'"),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IF(MOD(ROW(A2721)-1,3)=2,"","")))</f>
        <v/>
      </c>
    </row>
    <row r="2727" spans="1:3" x14ac:dyDescent="0.25">
      <c r="A2727" t="str">
        <f>IF(AND(MOD(ROW(A2722)-1,3)=0,INDEX(artwork.xlsx!G:G,QUOTIENT(ROW(A2722)-1,3)+2)&lt;&gt;""),"/* "&amp;INDEX(artwork.xlsx!G:G,QUOTIENT(ROW(A2722)-1,3)+2)&amp;" */","  ")&amp;
IF(AND(INDEX(artwork.xlsx!F:F,QUOTIENT(ROW(A2722)-1,3)+2)&lt;&gt;""),"/* "&amp;INDEX(artwork.xlsx!F:F,QUOTIENT(ROW(A2722)-1,3)+2)&amp;" */","  ")&amp;IF(AND(ISERROR(MATCH("},",B2727:B$5003,0)), ISERROR(MATCH("    ];",$A$5:A2726,0))),"];","")</f>
        <v xml:space="preserve">    </v>
      </c>
      <c r="B2727" t="str">
        <f t="shared" si="79"/>
        <v/>
      </c>
      <c r="C2727" s="18" t="str">
        <f>IF(AND(MOD(ROW(A2722)-1,3)=0, INDEX(artwork.xlsx!J:J,QUOTIENT(ROW(A2722)-1,3)+2)&lt;&gt;""),
     artwork.xlsx!$H$1&amp;": """ &amp;SUBSTITUTE(INDEX(artwork.xlsx!H:H,QUOTIENT(ROW(A2722)-1,3)+2)," ","") &amp;""",  " &amp;
     artwork.xlsx!$J$1&amp; ": """ &amp; INDEX(artwork.xlsx!J:J,QUOTIENT(ROW(A2722)-1,3)+2) &amp;""",  " &amp;
     artwork.xlsx!$L$1&amp; ": """ &amp; SUBSTITUTE(IF(LEFT(INDEX(artwork.xlsx!L:L,QUOTIENT(ROW(A2722)-1,3)+2),4)="http","",artwork.xlsx!$M$1) &amp; INDEX(artwork.xlsx!L:L,QUOTIENT(ROW(A2722)-1,3)+2),artwork.xlsx!$N$1,"") &amp; """,",
 IF(AND(MOD(ROW(A2722)-1,3)=1,INDEX(artwork.xlsx!J:J,QUOTIENT(ROW(A2722)-1,3)+2)&lt;&gt;""),
SUBSTITUTE(    artwork.xlsx!$K$1&amp;": '\\n" &amp;
SUBSTITUTE(SUBSTITUTE(SUBSTITUTE(SUBSTITUTE(SUBSTITUTE(INDEX(artwork.xlsx!K:K,QUOTIENT(ROW(A2722)-1,3)+2),"'","\'"),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IF(MOD(ROW(A2722)-1,3)=2,"","")))</f>
        <v/>
      </c>
    </row>
    <row r="2728" spans="1:3" x14ac:dyDescent="0.25">
      <c r="A2728" t="str">
        <f>IF(AND(MOD(ROW(A2723)-1,3)=0,INDEX(artwork.xlsx!G:G,QUOTIENT(ROW(A2723)-1,3)+2)&lt;&gt;""),"/* "&amp;INDEX(artwork.xlsx!G:G,QUOTIENT(ROW(A2723)-1,3)+2)&amp;" */","  ")&amp;
IF(AND(INDEX(artwork.xlsx!F:F,QUOTIENT(ROW(A2723)-1,3)+2)&lt;&gt;""),"/* "&amp;INDEX(artwork.xlsx!F:F,QUOTIENT(ROW(A2723)-1,3)+2)&amp;" */","  ")&amp;IF(AND(ISERROR(MATCH("},",B2728:B$5003,0)), ISERROR(MATCH("    ];",$A$5:A2727,0))),"];","")</f>
        <v xml:space="preserve">    </v>
      </c>
      <c r="B2728" t="str">
        <f t="shared" si="79"/>
        <v/>
      </c>
      <c r="C2728" s="18" t="str">
        <f>IF(AND(MOD(ROW(A2723)-1,3)=0, INDEX(artwork.xlsx!J:J,QUOTIENT(ROW(A2723)-1,3)+2)&lt;&gt;""),
     artwork.xlsx!$H$1&amp;": """ &amp;SUBSTITUTE(INDEX(artwork.xlsx!H:H,QUOTIENT(ROW(A2723)-1,3)+2)," ","") &amp;""",  " &amp;
     artwork.xlsx!$J$1&amp; ": """ &amp; INDEX(artwork.xlsx!J:J,QUOTIENT(ROW(A2723)-1,3)+2) &amp;""",  " &amp;
     artwork.xlsx!$L$1&amp; ": """ &amp; SUBSTITUTE(IF(LEFT(INDEX(artwork.xlsx!L:L,QUOTIENT(ROW(A2723)-1,3)+2),4)="http","",artwork.xlsx!$M$1) &amp; INDEX(artwork.xlsx!L:L,QUOTIENT(ROW(A2723)-1,3)+2),artwork.xlsx!$N$1,"") &amp; """,",
 IF(AND(MOD(ROW(A2723)-1,3)=1,INDEX(artwork.xlsx!J:J,QUOTIENT(ROW(A2723)-1,3)+2)&lt;&gt;""),
SUBSTITUTE(    artwork.xlsx!$K$1&amp;": '\\n" &amp;
SUBSTITUTE(SUBSTITUTE(SUBSTITUTE(SUBSTITUTE(SUBSTITUTE(INDEX(artwork.xlsx!K:K,QUOTIENT(ROW(A2723)-1,3)+2),"'","\'"),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IF(MOD(ROW(A2723)-1,3)=2,"","")))</f>
        <v/>
      </c>
    </row>
    <row r="2729" spans="1:3" x14ac:dyDescent="0.25">
      <c r="A2729" t="str">
        <f>IF(AND(MOD(ROW(A2724)-1,3)=0,INDEX(artwork.xlsx!G:G,QUOTIENT(ROW(A2724)-1,3)+2)&lt;&gt;""),"/* "&amp;INDEX(artwork.xlsx!G:G,QUOTIENT(ROW(A2724)-1,3)+2)&amp;" */","  ")&amp;
IF(AND(INDEX(artwork.xlsx!F:F,QUOTIENT(ROW(A2724)-1,3)+2)&lt;&gt;""),"/* "&amp;INDEX(artwork.xlsx!F:F,QUOTIENT(ROW(A2724)-1,3)+2)&amp;" */","  ")&amp;IF(AND(ISERROR(MATCH("},",B2729:B$5003,0)), ISERROR(MATCH("    ];",$A$5:A2728,0))),"];","")</f>
        <v xml:space="preserve">    </v>
      </c>
      <c r="B2729" t="str">
        <f t="shared" si="79"/>
        <v/>
      </c>
      <c r="C2729" s="18" t="str">
        <f>IF(AND(MOD(ROW(A2724)-1,3)=0, INDEX(artwork.xlsx!J:J,QUOTIENT(ROW(A2724)-1,3)+2)&lt;&gt;""),
     artwork.xlsx!$H$1&amp;": """ &amp;SUBSTITUTE(INDEX(artwork.xlsx!H:H,QUOTIENT(ROW(A2724)-1,3)+2)," ","") &amp;""",  " &amp;
     artwork.xlsx!$J$1&amp; ": """ &amp; INDEX(artwork.xlsx!J:J,QUOTIENT(ROW(A2724)-1,3)+2) &amp;""",  " &amp;
     artwork.xlsx!$L$1&amp; ": """ &amp; SUBSTITUTE(IF(LEFT(INDEX(artwork.xlsx!L:L,QUOTIENT(ROW(A2724)-1,3)+2),4)="http","",artwork.xlsx!$M$1) &amp; INDEX(artwork.xlsx!L:L,QUOTIENT(ROW(A2724)-1,3)+2),artwork.xlsx!$N$1,"") &amp; """,",
 IF(AND(MOD(ROW(A2724)-1,3)=1,INDEX(artwork.xlsx!J:J,QUOTIENT(ROW(A2724)-1,3)+2)&lt;&gt;""),
SUBSTITUTE(    artwork.xlsx!$K$1&amp;": '\\n" &amp;
SUBSTITUTE(SUBSTITUTE(SUBSTITUTE(SUBSTITUTE(SUBSTITUTE(INDEX(artwork.xlsx!K:K,QUOTIENT(ROW(A2724)-1,3)+2),"'","\'"),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IF(MOD(ROW(A2724)-1,3)=2,"","")))</f>
        <v/>
      </c>
    </row>
    <row r="2730" spans="1:3" x14ac:dyDescent="0.25">
      <c r="A2730" t="str">
        <f>IF(AND(MOD(ROW(A2725)-1,3)=0,INDEX(artwork.xlsx!G:G,QUOTIENT(ROW(A2725)-1,3)+2)&lt;&gt;""),"/* "&amp;INDEX(artwork.xlsx!G:G,QUOTIENT(ROW(A2725)-1,3)+2)&amp;" */","  ")&amp;
IF(AND(INDEX(artwork.xlsx!F:F,QUOTIENT(ROW(A2725)-1,3)+2)&lt;&gt;""),"/* "&amp;INDEX(artwork.xlsx!F:F,QUOTIENT(ROW(A2725)-1,3)+2)&amp;" */","  ")&amp;IF(AND(ISERROR(MATCH("},",B2730:B$5003,0)), ISERROR(MATCH("    ];",$A$5:A2729,0))),"];","")</f>
        <v xml:space="preserve">    </v>
      </c>
      <c r="B2730" t="str">
        <f t="shared" si="79"/>
        <v/>
      </c>
      <c r="C2730" s="18" t="str">
        <f>IF(AND(MOD(ROW(A2725)-1,3)=0, INDEX(artwork.xlsx!J:J,QUOTIENT(ROW(A2725)-1,3)+2)&lt;&gt;""),
     artwork.xlsx!$H$1&amp;": """ &amp;SUBSTITUTE(INDEX(artwork.xlsx!H:H,QUOTIENT(ROW(A2725)-1,3)+2)," ","") &amp;""",  " &amp;
     artwork.xlsx!$J$1&amp; ": """ &amp; INDEX(artwork.xlsx!J:J,QUOTIENT(ROW(A2725)-1,3)+2) &amp;""",  " &amp;
     artwork.xlsx!$L$1&amp; ": """ &amp; SUBSTITUTE(IF(LEFT(INDEX(artwork.xlsx!L:L,QUOTIENT(ROW(A2725)-1,3)+2),4)="http","",artwork.xlsx!$M$1) &amp; INDEX(artwork.xlsx!L:L,QUOTIENT(ROW(A2725)-1,3)+2),artwork.xlsx!$N$1,"") &amp; """,",
 IF(AND(MOD(ROW(A2725)-1,3)=1,INDEX(artwork.xlsx!J:J,QUOTIENT(ROW(A2725)-1,3)+2)&lt;&gt;""),
SUBSTITUTE(    artwork.xlsx!$K$1&amp;": '\\n" &amp;
SUBSTITUTE(SUBSTITUTE(SUBSTITUTE(SUBSTITUTE(SUBSTITUTE(INDEX(artwork.xlsx!K:K,QUOTIENT(ROW(A2725)-1,3)+2),"'","\'"),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IF(MOD(ROW(A2725)-1,3)=2,"","")))</f>
        <v/>
      </c>
    </row>
    <row r="2731" spans="1:3" x14ac:dyDescent="0.25">
      <c r="A2731" t="str">
        <f>IF(AND(MOD(ROW(A2726)-1,3)=0,INDEX(artwork.xlsx!G:G,QUOTIENT(ROW(A2726)-1,3)+2)&lt;&gt;""),"/* "&amp;INDEX(artwork.xlsx!G:G,QUOTIENT(ROW(A2726)-1,3)+2)&amp;" */","  ")&amp;
IF(AND(INDEX(artwork.xlsx!F:F,QUOTIENT(ROW(A2726)-1,3)+2)&lt;&gt;""),"/* "&amp;INDEX(artwork.xlsx!F:F,QUOTIENT(ROW(A2726)-1,3)+2)&amp;" */","  ")&amp;IF(AND(ISERROR(MATCH("},",B2731:B$5003,0)), ISERROR(MATCH("    ];",$A$5:A2730,0))),"];","")</f>
        <v xml:space="preserve">    </v>
      </c>
      <c r="B2731" t="str">
        <f t="shared" si="79"/>
        <v/>
      </c>
      <c r="C2731" s="18" t="str">
        <f>IF(AND(MOD(ROW(A2726)-1,3)=0, INDEX(artwork.xlsx!J:J,QUOTIENT(ROW(A2726)-1,3)+2)&lt;&gt;""),
     artwork.xlsx!$H$1&amp;": """ &amp;SUBSTITUTE(INDEX(artwork.xlsx!H:H,QUOTIENT(ROW(A2726)-1,3)+2)," ","") &amp;""",  " &amp;
     artwork.xlsx!$J$1&amp; ": """ &amp; INDEX(artwork.xlsx!J:J,QUOTIENT(ROW(A2726)-1,3)+2) &amp;""",  " &amp;
     artwork.xlsx!$L$1&amp; ": """ &amp; SUBSTITUTE(IF(LEFT(INDEX(artwork.xlsx!L:L,QUOTIENT(ROW(A2726)-1,3)+2),4)="http","",artwork.xlsx!$M$1) &amp; INDEX(artwork.xlsx!L:L,QUOTIENT(ROW(A2726)-1,3)+2),artwork.xlsx!$N$1,"") &amp; """,",
 IF(AND(MOD(ROW(A2726)-1,3)=1,INDEX(artwork.xlsx!J:J,QUOTIENT(ROW(A2726)-1,3)+2)&lt;&gt;""),
SUBSTITUTE(    artwork.xlsx!$K$1&amp;": '\\n" &amp;
SUBSTITUTE(SUBSTITUTE(SUBSTITUTE(SUBSTITUTE(SUBSTITUTE(INDEX(artwork.xlsx!K:K,QUOTIENT(ROW(A2726)-1,3)+2),"'","\'"),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IF(MOD(ROW(A2726)-1,3)=2,"","")))</f>
        <v/>
      </c>
    </row>
    <row r="2732" spans="1:3" x14ac:dyDescent="0.25">
      <c r="A2732" t="str">
        <f>IF(AND(MOD(ROW(A2727)-1,3)=0,INDEX(artwork.xlsx!G:G,QUOTIENT(ROW(A2727)-1,3)+2)&lt;&gt;""),"/* "&amp;INDEX(artwork.xlsx!G:G,QUOTIENT(ROW(A2727)-1,3)+2)&amp;" */","  ")&amp;
IF(AND(INDEX(artwork.xlsx!F:F,QUOTIENT(ROW(A2727)-1,3)+2)&lt;&gt;""),"/* "&amp;INDEX(artwork.xlsx!F:F,QUOTIENT(ROW(A2727)-1,3)+2)&amp;" */","  ")&amp;IF(AND(ISERROR(MATCH("},",B2732:B$5003,0)), ISERROR(MATCH("    ];",$A$5:A2731,0))),"];","")</f>
        <v xml:space="preserve">    </v>
      </c>
      <c r="B2732" t="str">
        <f t="shared" si="79"/>
        <v/>
      </c>
      <c r="C2732" s="18" t="str">
        <f>IF(AND(MOD(ROW(A2727)-1,3)=0, INDEX(artwork.xlsx!J:J,QUOTIENT(ROW(A2727)-1,3)+2)&lt;&gt;""),
     artwork.xlsx!$H$1&amp;": """ &amp;SUBSTITUTE(INDEX(artwork.xlsx!H:H,QUOTIENT(ROW(A2727)-1,3)+2)," ","") &amp;""",  " &amp;
     artwork.xlsx!$J$1&amp; ": """ &amp; INDEX(artwork.xlsx!J:J,QUOTIENT(ROW(A2727)-1,3)+2) &amp;""",  " &amp;
     artwork.xlsx!$L$1&amp; ": """ &amp; SUBSTITUTE(IF(LEFT(INDEX(artwork.xlsx!L:L,QUOTIENT(ROW(A2727)-1,3)+2),4)="http","",artwork.xlsx!$M$1) &amp; INDEX(artwork.xlsx!L:L,QUOTIENT(ROW(A2727)-1,3)+2),artwork.xlsx!$N$1,"") &amp; """,",
 IF(AND(MOD(ROW(A2727)-1,3)=1,INDEX(artwork.xlsx!J:J,QUOTIENT(ROW(A2727)-1,3)+2)&lt;&gt;""),
SUBSTITUTE(    artwork.xlsx!$K$1&amp;": '\\n" &amp;
SUBSTITUTE(SUBSTITUTE(SUBSTITUTE(SUBSTITUTE(SUBSTITUTE(INDEX(artwork.xlsx!K:K,QUOTIENT(ROW(A2727)-1,3)+2),"'","\'"),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IF(MOD(ROW(A2727)-1,3)=2,"","")))</f>
        <v/>
      </c>
    </row>
    <row r="2733" spans="1:3" x14ac:dyDescent="0.25">
      <c r="A2733" t="str">
        <f>IF(AND(MOD(ROW(A2728)-1,3)=0,INDEX(artwork.xlsx!G:G,QUOTIENT(ROW(A2728)-1,3)+2)&lt;&gt;""),"/* "&amp;INDEX(artwork.xlsx!G:G,QUOTIENT(ROW(A2728)-1,3)+2)&amp;" */","  ")&amp;
IF(AND(INDEX(artwork.xlsx!F:F,QUOTIENT(ROW(A2728)-1,3)+2)&lt;&gt;""),"/* "&amp;INDEX(artwork.xlsx!F:F,QUOTIENT(ROW(A2728)-1,3)+2)&amp;" */","  ")&amp;IF(AND(ISERROR(MATCH("},",B2733:B$5003,0)), ISERROR(MATCH("    ];",$A$5:A2732,0))),"];","")</f>
        <v xml:space="preserve">    </v>
      </c>
      <c r="B2733" t="str">
        <f t="shared" si="79"/>
        <v/>
      </c>
      <c r="C2733" s="18" t="str">
        <f>IF(AND(MOD(ROW(A2728)-1,3)=0, INDEX(artwork.xlsx!J:J,QUOTIENT(ROW(A2728)-1,3)+2)&lt;&gt;""),
     artwork.xlsx!$H$1&amp;": """ &amp;SUBSTITUTE(INDEX(artwork.xlsx!H:H,QUOTIENT(ROW(A2728)-1,3)+2)," ","") &amp;""",  " &amp;
     artwork.xlsx!$J$1&amp; ": """ &amp; INDEX(artwork.xlsx!J:J,QUOTIENT(ROW(A2728)-1,3)+2) &amp;""",  " &amp;
     artwork.xlsx!$L$1&amp; ": """ &amp; SUBSTITUTE(IF(LEFT(INDEX(artwork.xlsx!L:L,QUOTIENT(ROW(A2728)-1,3)+2),4)="http","",artwork.xlsx!$M$1) &amp; INDEX(artwork.xlsx!L:L,QUOTIENT(ROW(A2728)-1,3)+2),artwork.xlsx!$N$1,"") &amp; """,",
 IF(AND(MOD(ROW(A2728)-1,3)=1,INDEX(artwork.xlsx!J:J,QUOTIENT(ROW(A2728)-1,3)+2)&lt;&gt;""),
SUBSTITUTE(    artwork.xlsx!$K$1&amp;": '\\n" &amp;
SUBSTITUTE(SUBSTITUTE(SUBSTITUTE(SUBSTITUTE(SUBSTITUTE(INDEX(artwork.xlsx!K:K,QUOTIENT(ROW(A2728)-1,3)+2),"'","\'"),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IF(MOD(ROW(A2728)-1,3)=2,"","")))</f>
        <v/>
      </c>
    </row>
    <row r="2734" spans="1:3" x14ac:dyDescent="0.25">
      <c r="A2734" t="str">
        <f>IF(AND(MOD(ROW(A2729)-1,3)=0,INDEX(artwork.xlsx!G:G,QUOTIENT(ROW(A2729)-1,3)+2)&lt;&gt;""),"/* "&amp;INDEX(artwork.xlsx!G:G,QUOTIENT(ROW(A2729)-1,3)+2)&amp;" */","  ")&amp;
IF(AND(INDEX(artwork.xlsx!F:F,QUOTIENT(ROW(A2729)-1,3)+2)&lt;&gt;""),"/* "&amp;INDEX(artwork.xlsx!F:F,QUOTIENT(ROW(A2729)-1,3)+2)&amp;" */","  ")&amp;IF(AND(ISERROR(MATCH("},",B2734:B$5003,0)), ISERROR(MATCH("    ];",$A$5:A2733,0))),"];","")</f>
        <v xml:space="preserve">    </v>
      </c>
      <c r="B2734" t="str">
        <f t="shared" si="79"/>
        <v/>
      </c>
      <c r="C2734" s="18" t="str">
        <f>IF(AND(MOD(ROW(A2729)-1,3)=0, INDEX(artwork.xlsx!J:J,QUOTIENT(ROW(A2729)-1,3)+2)&lt;&gt;""),
     artwork.xlsx!$H$1&amp;": """ &amp;SUBSTITUTE(INDEX(artwork.xlsx!H:H,QUOTIENT(ROW(A2729)-1,3)+2)," ","") &amp;""",  " &amp;
     artwork.xlsx!$J$1&amp; ": """ &amp; INDEX(artwork.xlsx!J:J,QUOTIENT(ROW(A2729)-1,3)+2) &amp;""",  " &amp;
     artwork.xlsx!$L$1&amp; ": """ &amp; SUBSTITUTE(IF(LEFT(INDEX(artwork.xlsx!L:L,QUOTIENT(ROW(A2729)-1,3)+2),4)="http","",artwork.xlsx!$M$1) &amp; INDEX(artwork.xlsx!L:L,QUOTIENT(ROW(A2729)-1,3)+2),artwork.xlsx!$N$1,"") &amp; """,",
 IF(AND(MOD(ROW(A2729)-1,3)=1,INDEX(artwork.xlsx!J:J,QUOTIENT(ROW(A2729)-1,3)+2)&lt;&gt;""),
SUBSTITUTE(    artwork.xlsx!$K$1&amp;": '\\n" &amp;
SUBSTITUTE(SUBSTITUTE(SUBSTITUTE(SUBSTITUTE(SUBSTITUTE(INDEX(artwork.xlsx!K:K,QUOTIENT(ROW(A2729)-1,3)+2),"'","\'"),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IF(MOD(ROW(A2729)-1,3)=2,"","")))</f>
        <v/>
      </c>
    </row>
    <row r="2735" spans="1:3" x14ac:dyDescent="0.25">
      <c r="A2735" t="str">
        <f>IF(AND(MOD(ROW(A2730)-1,3)=0,INDEX(artwork.xlsx!G:G,QUOTIENT(ROW(A2730)-1,3)+2)&lt;&gt;""),"/* "&amp;INDEX(artwork.xlsx!G:G,QUOTIENT(ROW(A2730)-1,3)+2)&amp;" */","  ")&amp;
IF(AND(INDEX(artwork.xlsx!F:F,QUOTIENT(ROW(A2730)-1,3)+2)&lt;&gt;""),"/* "&amp;INDEX(artwork.xlsx!F:F,QUOTIENT(ROW(A2730)-1,3)+2)&amp;" */","  ")&amp;IF(AND(ISERROR(MATCH("},",B2735:B$5003,0)), ISERROR(MATCH("    ];",$A$5:A2734,0))),"];","")</f>
        <v xml:space="preserve">    </v>
      </c>
      <c r="B2735" t="str">
        <f t="shared" si="79"/>
        <v/>
      </c>
      <c r="C2735" s="18" t="str">
        <f>IF(AND(MOD(ROW(A2730)-1,3)=0, INDEX(artwork.xlsx!J:J,QUOTIENT(ROW(A2730)-1,3)+2)&lt;&gt;""),
     artwork.xlsx!$H$1&amp;": """ &amp;SUBSTITUTE(INDEX(artwork.xlsx!H:H,QUOTIENT(ROW(A2730)-1,3)+2)," ","") &amp;""",  " &amp;
     artwork.xlsx!$J$1&amp; ": """ &amp; INDEX(artwork.xlsx!J:J,QUOTIENT(ROW(A2730)-1,3)+2) &amp;""",  " &amp;
     artwork.xlsx!$L$1&amp; ": """ &amp; SUBSTITUTE(IF(LEFT(INDEX(artwork.xlsx!L:L,QUOTIENT(ROW(A2730)-1,3)+2),4)="http","",artwork.xlsx!$M$1) &amp; INDEX(artwork.xlsx!L:L,QUOTIENT(ROW(A2730)-1,3)+2),artwork.xlsx!$N$1,"") &amp; """,",
 IF(AND(MOD(ROW(A2730)-1,3)=1,INDEX(artwork.xlsx!J:J,QUOTIENT(ROW(A2730)-1,3)+2)&lt;&gt;""),
SUBSTITUTE(    artwork.xlsx!$K$1&amp;": '\\n" &amp;
SUBSTITUTE(SUBSTITUTE(SUBSTITUTE(SUBSTITUTE(SUBSTITUTE(INDEX(artwork.xlsx!K:K,QUOTIENT(ROW(A2730)-1,3)+2),"'","\'"),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IF(MOD(ROW(A2730)-1,3)=2,"","")))</f>
        <v/>
      </c>
    </row>
    <row r="2736" spans="1:3" x14ac:dyDescent="0.25">
      <c r="A2736" t="str">
        <f>IF(AND(MOD(ROW(A2731)-1,3)=0,INDEX(artwork.xlsx!G:G,QUOTIENT(ROW(A2731)-1,3)+2)&lt;&gt;""),"/* "&amp;INDEX(artwork.xlsx!G:G,QUOTIENT(ROW(A2731)-1,3)+2)&amp;" */","  ")&amp;
IF(AND(INDEX(artwork.xlsx!F:F,QUOTIENT(ROW(A2731)-1,3)+2)&lt;&gt;""),"/* "&amp;INDEX(artwork.xlsx!F:F,QUOTIENT(ROW(A2731)-1,3)+2)&amp;" */","  ")&amp;IF(AND(ISERROR(MATCH("},",B2736:B$5003,0)), ISERROR(MATCH("    ];",$A$5:A2735,0))),"];","")</f>
        <v xml:space="preserve">    </v>
      </c>
      <c r="B2736" t="str">
        <f t="shared" si="79"/>
        <v/>
      </c>
      <c r="C2736" s="18" t="str">
        <f>IF(AND(MOD(ROW(A2731)-1,3)=0, INDEX(artwork.xlsx!J:J,QUOTIENT(ROW(A2731)-1,3)+2)&lt;&gt;""),
     artwork.xlsx!$H$1&amp;": """ &amp;SUBSTITUTE(INDEX(artwork.xlsx!H:H,QUOTIENT(ROW(A2731)-1,3)+2)," ","") &amp;""",  " &amp;
     artwork.xlsx!$J$1&amp; ": """ &amp; INDEX(artwork.xlsx!J:J,QUOTIENT(ROW(A2731)-1,3)+2) &amp;""",  " &amp;
     artwork.xlsx!$L$1&amp; ": """ &amp; SUBSTITUTE(IF(LEFT(INDEX(artwork.xlsx!L:L,QUOTIENT(ROW(A2731)-1,3)+2),4)="http","",artwork.xlsx!$M$1) &amp; INDEX(artwork.xlsx!L:L,QUOTIENT(ROW(A2731)-1,3)+2),artwork.xlsx!$N$1,"") &amp; """,",
 IF(AND(MOD(ROW(A2731)-1,3)=1,INDEX(artwork.xlsx!J:J,QUOTIENT(ROW(A2731)-1,3)+2)&lt;&gt;""),
SUBSTITUTE(    artwork.xlsx!$K$1&amp;": '\\n" &amp;
SUBSTITUTE(SUBSTITUTE(SUBSTITUTE(SUBSTITUTE(SUBSTITUTE(INDEX(artwork.xlsx!K:K,QUOTIENT(ROW(A2731)-1,3)+2),"'","\'"),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IF(MOD(ROW(A2731)-1,3)=2,"","")))</f>
        <v/>
      </c>
    </row>
    <row r="2737" spans="1:3" x14ac:dyDescent="0.25">
      <c r="A2737" t="str">
        <f>IF(AND(MOD(ROW(A2732)-1,3)=0,INDEX(artwork.xlsx!G:G,QUOTIENT(ROW(A2732)-1,3)+2)&lt;&gt;""),"/* "&amp;INDEX(artwork.xlsx!G:G,QUOTIENT(ROW(A2732)-1,3)+2)&amp;" */","  ")&amp;
IF(AND(INDEX(artwork.xlsx!F:F,QUOTIENT(ROW(A2732)-1,3)+2)&lt;&gt;""),"/* "&amp;INDEX(artwork.xlsx!F:F,QUOTIENT(ROW(A2732)-1,3)+2)&amp;" */","  ")&amp;IF(AND(ISERROR(MATCH("},",B2737:B$5003,0)), ISERROR(MATCH("    ];",$A$5:A2736,0))),"];","")</f>
        <v xml:space="preserve">    </v>
      </c>
      <c r="B2737" t="str">
        <f t="shared" ref="B2737:B2775" si="80">IF(AND(C2736&lt;&gt;"",MOD(ROW(A2735)-1,3)=2),"},","")&amp;IF(AND(C2737&lt;&gt;"",MOD(ROW(A2732)-1,3)=0),"{","")</f>
        <v/>
      </c>
      <c r="C2737" s="18" t="str">
        <f>IF(AND(MOD(ROW(A2732)-1,3)=0, INDEX(artwork.xlsx!J:J,QUOTIENT(ROW(A2732)-1,3)+2)&lt;&gt;""),
     artwork.xlsx!$H$1&amp;": """ &amp;SUBSTITUTE(INDEX(artwork.xlsx!H:H,QUOTIENT(ROW(A2732)-1,3)+2)," ","") &amp;""",  " &amp;
     artwork.xlsx!$J$1&amp; ": """ &amp; INDEX(artwork.xlsx!J:J,QUOTIENT(ROW(A2732)-1,3)+2) &amp;""",  " &amp;
     artwork.xlsx!$L$1&amp; ": """ &amp; SUBSTITUTE(IF(LEFT(INDEX(artwork.xlsx!L:L,QUOTIENT(ROW(A2732)-1,3)+2),4)="http","",artwork.xlsx!$M$1) &amp; INDEX(artwork.xlsx!L:L,QUOTIENT(ROW(A2732)-1,3)+2),artwork.xlsx!$N$1,"") &amp; """,",
 IF(AND(MOD(ROW(A2732)-1,3)=1,INDEX(artwork.xlsx!J:J,QUOTIENT(ROW(A2732)-1,3)+2)&lt;&gt;""),
SUBSTITUTE(    artwork.xlsx!$K$1&amp;": '\\n" &amp;
SUBSTITUTE(SUBSTITUTE(SUBSTITUTE(SUBSTITUTE(SUBSTITUTE(INDEX(artwork.xlsx!K:K,QUOTIENT(ROW(A2732)-1,3)+2),"'","\'"),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IF(MOD(ROW(A2732)-1,3)=2,"","")))</f>
        <v/>
      </c>
    </row>
    <row r="2738" spans="1:3" x14ac:dyDescent="0.25">
      <c r="A2738" t="str">
        <f>IF(AND(MOD(ROW(A2733)-1,3)=0,INDEX(artwork.xlsx!G:G,QUOTIENT(ROW(A2733)-1,3)+2)&lt;&gt;""),"/* "&amp;INDEX(artwork.xlsx!G:G,QUOTIENT(ROW(A2733)-1,3)+2)&amp;" */","  ")&amp;
IF(AND(INDEX(artwork.xlsx!F:F,QUOTIENT(ROW(A2733)-1,3)+2)&lt;&gt;""),"/* "&amp;INDEX(artwork.xlsx!F:F,QUOTIENT(ROW(A2733)-1,3)+2)&amp;" */","  ")&amp;IF(AND(ISERROR(MATCH("},",B2738:B$5003,0)), ISERROR(MATCH("    ];",$A$5:A2737,0))),"];","")</f>
        <v xml:space="preserve">    </v>
      </c>
      <c r="B2738" t="str">
        <f t="shared" si="80"/>
        <v/>
      </c>
      <c r="C2738" s="18" t="str">
        <f>IF(AND(MOD(ROW(A2733)-1,3)=0, INDEX(artwork.xlsx!J:J,QUOTIENT(ROW(A2733)-1,3)+2)&lt;&gt;""),
     artwork.xlsx!$H$1&amp;": """ &amp;SUBSTITUTE(INDEX(artwork.xlsx!H:H,QUOTIENT(ROW(A2733)-1,3)+2)," ","") &amp;""",  " &amp;
     artwork.xlsx!$J$1&amp; ": """ &amp; INDEX(artwork.xlsx!J:J,QUOTIENT(ROW(A2733)-1,3)+2) &amp;""",  " &amp;
     artwork.xlsx!$L$1&amp; ": """ &amp; SUBSTITUTE(IF(LEFT(INDEX(artwork.xlsx!L:L,QUOTIENT(ROW(A2733)-1,3)+2),4)="http","",artwork.xlsx!$M$1) &amp; INDEX(artwork.xlsx!L:L,QUOTIENT(ROW(A2733)-1,3)+2),artwork.xlsx!$N$1,"") &amp; """,",
 IF(AND(MOD(ROW(A2733)-1,3)=1,INDEX(artwork.xlsx!J:J,QUOTIENT(ROW(A2733)-1,3)+2)&lt;&gt;""),
SUBSTITUTE(    artwork.xlsx!$K$1&amp;": '\\n" &amp;
SUBSTITUTE(SUBSTITUTE(SUBSTITUTE(SUBSTITUTE(SUBSTITUTE(INDEX(artwork.xlsx!K:K,QUOTIENT(ROW(A2733)-1,3)+2),"'","\'"),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IF(MOD(ROW(A2733)-1,3)=2,"","")))</f>
        <v/>
      </c>
    </row>
    <row r="2739" spans="1:3" x14ac:dyDescent="0.25">
      <c r="A2739" t="str">
        <f>IF(AND(MOD(ROW(A2734)-1,3)=0,INDEX(artwork.xlsx!G:G,QUOTIENT(ROW(A2734)-1,3)+2)&lt;&gt;""),"/* "&amp;INDEX(artwork.xlsx!G:G,QUOTIENT(ROW(A2734)-1,3)+2)&amp;" */","  ")&amp;
IF(AND(INDEX(artwork.xlsx!F:F,QUOTIENT(ROW(A2734)-1,3)+2)&lt;&gt;""),"/* "&amp;INDEX(artwork.xlsx!F:F,QUOTIENT(ROW(A2734)-1,3)+2)&amp;" */","  ")&amp;IF(AND(ISERROR(MATCH("},",B2739:B$5003,0)), ISERROR(MATCH("    ];",$A$5:A2738,0))),"];","")</f>
        <v xml:space="preserve">    </v>
      </c>
      <c r="B2739" t="str">
        <f t="shared" si="80"/>
        <v/>
      </c>
      <c r="C2739" s="18" t="str">
        <f>IF(AND(MOD(ROW(A2734)-1,3)=0, INDEX(artwork.xlsx!J:J,QUOTIENT(ROW(A2734)-1,3)+2)&lt;&gt;""),
     artwork.xlsx!$H$1&amp;": """ &amp;SUBSTITUTE(INDEX(artwork.xlsx!H:H,QUOTIENT(ROW(A2734)-1,3)+2)," ","") &amp;""",  " &amp;
     artwork.xlsx!$J$1&amp; ": """ &amp; INDEX(artwork.xlsx!J:J,QUOTIENT(ROW(A2734)-1,3)+2) &amp;""",  " &amp;
     artwork.xlsx!$L$1&amp; ": """ &amp; SUBSTITUTE(IF(LEFT(INDEX(artwork.xlsx!L:L,QUOTIENT(ROW(A2734)-1,3)+2),4)="http","",artwork.xlsx!$M$1) &amp; INDEX(artwork.xlsx!L:L,QUOTIENT(ROW(A2734)-1,3)+2),artwork.xlsx!$N$1,"") &amp; """,",
 IF(AND(MOD(ROW(A2734)-1,3)=1,INDEX(artwork.xlsx!J:J,QUOTIENT(ROW(A2734)-1,3)+2)&lt;&gt;""),
SUBSTITUTE(    artwork.xlsx!$K$1&amp;": '\\n" &amp;
SUBSTITUTE(SUBSTITUTE(SUBSTITUTE(SUBSTITUTE(SUBSTITUTE(INDEX(artwork.xlsx!K:K,QUOTIENT(ROW(A2734)-1,3)+2),"'","\'"),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IF(MOD(ROW(A2734)-1,3)=2,"","")))</f>
        <v/>
      </c>
    </row>
    <row r="2740" spans="1:3" x14ac:dyDescent="0.25">
      <c r="A2740" t="str">
        <f>IF(AND(MOD(ROW(A2735)-1,3)=0,INDEX(artwork.xlsx!G:G,QUOTIENT(ROW(A2735)-1,3)+2)&lt;&gt;""),"/* "&amp;INDEX(artwork.xlsx!G:G,QUOTIENT(ROW(A2735)-1,3)+2)&amp;" */","  ")&amp;
IF(AND(INDEX(artwork.xlsx!F:F,QUOTIENT(ROW(A2735)-1,3)+2)&lt;&gt;""),"/* "&amp;INDEX(artwork.xlsx!F:F,QUOTIENT(ROW(A2735)-1,3)+2)&amp;" */","  ")&amp;IF(AND(ISERROR(MATCH("},",B2740:B$5003,0)), ISERROR(MATCH("    ];",$A$5:A2739,0))),"];","")</f>
        <v xml:space="preserve">    </v>
      </c>
      <c r="B2740" t="str">
        <f t="shared" si="80"/>
        <v/>
      </c>
      <c r="C2740" s="18" t="str">
        <f>IF(AND(MOD(ROW(A2735)-1,3)=0, INDEX(artwork.xlsx!J:J,QUOTIENT(ROW(A2735)-1,3)+2)&lt;&gt;""),
     artwork.xlsx!$H$1&amp;": """ &amp;SUBSTITUTE(INDEX(artwork.xlsx!H:H,QUOTIENT(ROW(A2735)-1,3)+2)," ","") &amp;""",  " &amp;
     artwork.xlsx!$J$1&amp; ": """ &amp; INDEX(artwork.xlsx!J:J,QUOTIENT(ROW(A2735)-1,3)+2) &amp;""",  " &amp;
     artwork.xlsx!$L$1&amp; ": """ &amp; SUBSTITUTE(IF(LEFT(INDEX(artwork.xlsx!L:L,QUOTIENT(ROW(A2735)-1,3)+2),4)="http","",artwork.xlsx!$M$1) &amp; INDEX(artwork.xlsx!L:L,QUOTIENT(ROW(A2735)-1,3)+2),artwork.xlsx!$N$1,"") &amp; """,",
 IF(AND(MOD(ROW(A2735)-1,3)=1,INDEX(artwork.xlsx!J:J,QUOTIENT(ROW(A2735)-1,3)+2)&lt;&gt;""),
SUBSTITUTE(    artwork.xlsx!$K$1&amp;": '\\n" &amp;
SUBSTITUTE(SUBSTITUTE(SUBSTITUTE(SUBSTITUTE(SUBSTITUTE(INDEX(artwork.xlsx!K:K,QUOTIENT(ROW(A2735)-1,3)+2),"'","\'"),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IF(MOD(ROW(A2735)-1,3)=2,"","")))</f>
        <v/>
      </c>
    </row>
    <row r="2741" spans="1:3" x14ac:dyDescent="0.25">
      <c r="A2741" t="str">
        <f>IF(AND(MOD(ROW(A2736)-1,3)=0,INDEX(artwork.xlsx!G:G,QUOTIENT(ROW(A2736)-1,3)+2)&lt;&gt;""),"/* "&amp;INDEX(artwork.xlsx!G:G,QUOTIENT(ROW(A2736)-1,3)+2)&amp;" */","  ")&amp;
IF(AND(INDEX(artwork.xlsx!F:F,QUOTIENT(ROW(A2736)-1,3)+2)&lt;&gt;""),"/* "&amp;INDEX(artwork.xlsx!F:F,QUOTIENT(ROW(A2736)-1,3)+2)&amp;" */","  ")&amp;IF(AND(ISERROR(MATCH("},",B2741:B$5003,0)), ISERROR(MATCH("    ];",$A$5:A2740,0))),"];","")</f>
        <v xml:space="preserve">    </v>
      </c>
      <c r="B2741" t="str">
        <f t="shared" si="80"/>
        <v/>
      </c>
      <c r="C2741" s="18" t="str">
        <f>IF(AND(MOD(ROW(A2736)-1,3)=0, INDEX(artwork.xlsx!J:J,QUOTIENT(ROW(A2736)-1,3)+2)&lt;&gt;""),
     artwork.xlsx!$H$1&amp;": """ &amp;SUBSTITUTE(INDEX(artwork.xlsx!H:H,QUOTIENT(ROW(A2736)-1,3)+2)," ","") &amp;""",  " &amp;
     artwork.xlsx!$J$1&amp; ": """ &amp; INDEX(artwork.xlsx!J:J,QUOTIENT(ROW(A2736)-1,3)+2) &amp;""",  " &amp;
     artwork.xlsx!$L$1&amp; ": """ &amp; SUBSTITUTE(IF(LEFT(INDEX(artwork.xlsx!L:L,QUOTIENT(ROW(A2736)-1,3)+2),4)="http","",artwork.xlsx!$M$1) &amp; INDEX(artwork.xlsx!L:L,QUOTIENT(ROW(A2736)-1,3)+2),artwork.xlsx!$N$1,"") &amp; """,",
 IF(AND(MOD(ROW(A2736)-1,3)=1,INDEX(artwork.xlsx!J:J,QUOTIENT(ROW(A2736)-1,3)+2)&lt;&gt;""),
SUBSTITUTE(    artwork.xlsx!$K$1&amp;": '\\n" &amp;
SUBSTITUTE(SUBSTITUTE(SUBSTITUTE(SUBSTITUTE(SUBSTITUTE(INDEX(artwork.xlsx!K:K,QUOTIENT(ROW(A2736)-1,3)+2),"'","\'"),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IF(MOD(ROW(A2736)-1,3)=2,"","")))</f>
        <v/>
      </c>
    </row>
    <row r="2742" spans="1:3" x14ac:dyDescent="0.25">
      <c r="A2742" t="str">
        <f>IF(AND(MOD(ROW(A2737)-1,3)=0,INDEX(artwork.xlsx!G:G,QUOTIENT(ROW(A2737)-1,3)+2)&lt;&gt;""),"/* "&amp;INDEX(artwork.xlsx!G:G,QUOTIENT(ROW(A2737)-1,3)+2)&amp;" */","  ")&amp;
IF(AND(INDEX(artwork.xlsx!F:F,QUOTIENT(ROW(A2737)-1,3)+2)&lt;&gt;""),"/* "&amp;INDEX(artwork.xlsx!F:F,QUOTIENT(ROW(A2737)-1,3)+2)&amp;" */","  ")&amp;IF(AND(ISERROR(MATCH("},",B2742:B$5003,0)), ISERROR(MATCH("    ];",$A$5:A2741,0))),"];","")</f>
        <v xml:space="preserve">    </v>
      </c>
      <c r="B2742" t="str">
        <f t="shared" si="80"/>
        <v/>
      </c>
      <c r="C2742" s="18" t="str">
        <f>IF(AND(MOD(ROW(A2737)-1,3)=0, INDEX(artwork.xlsx!J:J,QUOTIENT(ROW(A2737)-1,3)+2)&lt;&gt;""),
     artwork.xlsx!$H$1&amp;": """ &amp;SUBSTITUTE(INDEX(artwork.xlsx!H:H,QUOTIENT(ROW(A2737)-1,3)+2)," ","") &amp;""",  " &amp;
     artwork.xlsx!$J$1&amp; ": """ &amp; INDEX(artwork.xlsx!J:J,QUOTIENT(ROW(A2737)-1,3)+2) &amp;""",  " &amp;
     artwork.xlsx!$L$1&amp; ": """ &amp; SUBSTITUTE(IF(LEFT(INDEX(artwork.xlsx!L:L,QUOTIENT(ROW(A2737)-1,3)+2),4)="http","",artwork.xlsx!$M$1) &amp; INDEX(artwork.xlsx!L:L,QUOTIENT(ROW(A2737)-1,3)+2),artwork.xlsx!$N$1,"") &amp; """,",
 IF(AND(MOD(ROW(A2737)-1,3)=1,INDEX(artwork.xlsx!J:J,QUOTIENT(ROW(A2737)-1,3)+2)&lt;&gt;""),
SUBSTITUTE(    artwork.xlsx!$K$1&amp;": '\\n" &amp;
SUBSTITUTE(SUBSTITUTE(SUBSTITUTE(SUBSTITUTE(SUBSTITUTE(INDEX(artwork.xlsx!K:K,QUOTIENT(ROW(A2737)-1,3)+2),"'","\'"),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IF(MOD(ROW(A2737)-1,3)=2,"","")))</f>
        <v/>
      </c>
    </row>
    <row r="2743" spans="1:3" x14ac:dyDescent="0.25">
      <c r="A2743" t="str">
        <f>IF(AND(MOD(ROW(A2738)-1,3)=0,INDEX(artwork.xlsx!G:G,QUOTIENT(ROW(A2738)-1,3)+2)&lt;&gt;""),"/* "&amp;INDEX(artwork.xlsx!G:G,QUOTIENT(ROW(A2738)-1,3)+2)&amp;" */","  ")&amp;
IF(AND(INDEX(artwork.xlsx!F:F,QUOTIENT(ROW(A2738)-1,3)+2)&lt;&gt;""),"/* "&amp;INDEX(artwork.xlsx!F:F,QUOTIENT(ROW(A2738)-1,3)+2)&amp;" */","  ")&amp;IF(AND(ISERROR(MATCH("},",B2743:B$5003,0)), ISERROR(MATCH("    ];",$A$5:A2742,0))),"];","")</f>
        <v xml:space="preserve">    </v>
      </c>
      <c r="B2743" t="str">
        <f t="shared" si="80"/>
        <v/>
      </c>
      <c r="C2743" s="18" t="str">
        <f>IF(AND(MOD(ROW(A2738)-1,3)=0, INDEX(artwork.xlsx!J:J,QUOTIENT(ROW(A2738)-1,3)+2)&lt;&gt;""),
     artwork.xlsx!$H$1&amp;": """ &amp;SUBSTITUTE(INDEX(artwork.xlsx!H:H,QUOTIENT(ROW(A2738)-1,3)+2)," ","") &amp;""",  " &amp;
     artwork.xlsx!$J$1&amp; ": """ &amp; INDEX(artwork.xlsx!J:J,QUOTIENT(ROW(A2738)-1,3)+2) &amp;""",  " &amp;
     artwork.xlsx!$L$1&amp; ": """ &amp; SUBSTITUTE(IF(LEFT(INDEX(artwork.xlsx!L:L,QUOTIENT(ROW(A2738)-1,3)+2),4)="http","",artwork.xlsx!$M$1) &amp; INDEX(artwork.xlsx!L:L,QUOTIENT(ROW(A2738)-1,3)+2),artwork.xlsx!$N$1,"") &amp; """,",
 IF(AND(MOD(ROW(A2738)-1,3)=1,INDEX(artwork.xlsx!J:J,QUOTIENT(ROW(A2738)-1,3)+2)&lt;&gt;""),
SUBSTITUTE(    artwork.xlsx!$K$1&amp;": '\\n" &amp;
SUBSTITUTE(SUBSTITUTE(SUBSTITUTE(SUBSTITUTE(SUBSTITUTE(INDEX(artwork.xlsx!K:K,QUOTIENT(ROW(A2738)-1,3)+2),"'","\'"),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IF(MOD(ROW(A2738)-1,3)=2,"","")))</f>
        <v/>
      </c>
    </row>
    <row r="2744" spans="1:3" x14ac:dyDescent="0.25">
      <c r="A2744" t="str">
        <f>IF(AND(MOD(ROW(A2739)-1,3)=0,INDEX(artwork.xlsx!G:G,QUOTIENT(ROW(A2739)-1,3)+2)&lt;&gt;""),"/* "&amp;INDEX(artwork.xlsx!G:G,QUOTIENT(ROW(A2739)-1,3)+2)&amp;" */","  ")&amp;
IF(AND(INDEX(artwork.xlsx!F:F,QUOTIENT(ROW(A2739)-1,3)+2)&lt;&gt;""),"/* "&amp;INDEX(artwork.xlsx!F:F,QUOTIENT(ROW(A2739)-1,3)+2)&amp;" */","  ")&amp;IF(AND(ISERROR(MATCH("},",B2744:B$5003,0)), ISERROR(MATCH("    ];",$A$5:A2743,0))),"];","")</f>
        <v xml:space="preserve">    </v>
      </c>
      <c r="B2744" t="str">
        <f t="shared" si="80"/>
        <v/>
      </c>
      <c r="C2744" s="18" t="str">
        <f>IF(AND(MOD(ROW(A2739)-1,3)=0, INDEX(artwork.xlsx!J:J,QUOTIENT(ROW(A2739)-1,3)+2)&lt;&gt;""),
     artwork.xlsx!$H$1&amp;": """ &amp;SUBSTITUTE(INDEX(artwork.xlsx!H:H,QUOTIENT(ROW(A2739)-1,3)+2)," ","") &amp;""",  " &amp;
     artwork.xlsx!$J$1&amp; ": """ &amp; INDEX(artwork.xlsx!J:J,QUOTIENT(ROW(A2739)-1,3)+2) &amp;""",  " &amp;
     artwork.xlsx!$L$1&amp; ": """ &amp; SUBSTITUTE(IF(LEFT(INDEX(artwork.xlsx!L:L,QUOTIENT(ROW(A2739)-1,3)+2),4)="http","",artwork.xlsx!$M$1) &amp; INDEX(artwork.xlsx!L:L,QUOTIENT(ROW(A2739)-1,3)+2),artwork.xlsx!$N$1,"") &amp; """,",
 IF(AND(MOD(ROW(A2739)-1,3)=1,INDEX(artwork.xlsx!J:J,QUOTIENT(ROW(A2739)-1,3)+2)&lt;&gt;""),
SUBSTITUTE(    artwork.xlsx!$K$1&amp;": '\\n" &amp;
SUBSTITUTE(SUBSTITUTE(SUBSTITUTE(SUBSTITUTE(SUBSTITUTE(INDEX(artwork.xlsx!K:K,QUOTIENT(ROW(A2739)-1,3)+2),"'","\'"),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IF(MOD(ROW(A2739)-1,3)=2,"","")))</f>
        <v/>
      </c>
    </row>
    <row r="2745" spans="1:3" x14ac:dyDescent="0.25">
      <c r="A2745" t="str">
        <f>IF(AND(MOD(ROW(A2740)-1,3)=0,INDEX(artwork.xlsx!G:G,QUOTIENT(ROW(A2740)-1,3)+2)&lt;&gt;""),"/* "&amp;INDEX(artwork.xlsx!G:G,QUOTIENT(ROW(A2740)-1,3)+2)&amp;" */","  ")&amp;
IF(AND(INDEX(artwork.xlsx!F:F,QUOTIENT(ROW(A2740)-1,3)+2)&lt;&gt;""),"/* "&amp;INDEX(artwork.xlsx!F:F,QUOTIENT(ROW(A2740)-1,3)+2)&amp;" */","  ")&amp;IF(AND(ISERROR(MATCH("},",B2745:B$5003,0)), ISERROR(MATCH("    ];",$A$5:A2744,0))),"];","")</f>
        <v xml:space="preserve">    </v>
      </c>
      <c r="B2745" t="str">
        <f t="shared" si="80"/>
        <v/>
      </c>
      <c r="C2745" s="18" t="str">
        <f>IF(AND(MOD(ROW(A2740)-1,3)=0, INDEX(artwork.xlsx!J:J,QUOTIENT(ROW(A2740)-1,3)+2)&lt;&gt;""),
     artwork.xlsx!$H$1&amp;": """ &amp;SUBSTITUTE(INDEX(artwork.xlsx!H:H,QUOTIENT(ROW(A2740)-1,3)+2)," ","") &amp;""",  " &amp;
     artwork.xlsx!$J$1&amp; ": """ &amp; INDEX(artwork.xlsx!J:J,QUOTIENT(ROW(A2740)-1,3)+2) &amp;""",  " &amp;
     artwork.xlsx!$L$1&amp; ": """ &amp; SUBSTITUTE(IF(LEFT(INDEX(artwork.xlsx!L:L,QUOTIENT(ROW(A2740)-1,3)+2),4)="http","",artwork.xlsx!$M$1) &amp; INDEX(artwork.xlsx!L:L,QUOTIENT(ROW(A2740)-1,3)+2),artwork.xlsx!$N$1,"") &amp; """,",
 IF(AND(MOD(ROW(A2740)-1,3)=1,INDEX(artwork.xlsx!J:J,QUOTIENT(ROW(A2740)-1,3)+2)&lt;&gt;""),
SUBSTITUTE(    artwork.xlsx!$K$1&amp;": '\\n" &amp;
SUBSTITUTE(SUBSTITUTE(SUBSTITUTE(SUBSTITUTE(SUBSTITUTE(INDEX(artwork.xlsx!K:K,QUOTIENT(ROW(A2740)-1,3)+2),"'","\'"),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IF(MOD(ROW(A2740)-1,3)=2,"","")))</f>
        <v/>
      </c>
    </row>
    <row r="2746" spans="1:3" x14ac:dyDescent="0.25">
      <c r="A2746" t="str">
        <f>IF(AND(MOD(ROW(A2741)-1,3)=0,INDEX(artwork.xlsx!G:G,QUOTIENT(ROW(A2741)-1,3)+2)&lt;&gt;""),"/* "&amp;INDEX(artwork.xlsx!G:G,QUOTIENT(ROW(A2741)-1,3)+2)&amp;" */","  ")&amp;
IF(AND(INDEX(artwork.xlsx!F:F,QUOTIENT(ROW(A2741)-1,3)+2)&lt;&gt;""),"/* "&amp;INDEX(artwork.xlsx!F:F,QUOTIENT(ROW(A2741)-1,3)+2)&amp;" */","  ")&amp;IF(AND(ISERROR(MATCH("},",B2746:B$5003,0)), ISERROR(MATCH("    ];",$A$5:A2745,0))),"];","")</f>
        <v xml:space="preserve">    </v>
      </c>
      <c r="B2746" t="str">
        <f t="shared" si="80"/>
        <v/>
      </c>
      <c r="C2746" s="18" t="str">
        <f>IF(AND(MOD(ROW(A2741)-1,3)=0, INDEX(artwork.xlsx!J:J,QUOTIENT(ROW(A2741)-1,3)+2)&lt;&gt;""),
     artwork.xlsx!$H$1&amp;": """ &amp;SUBSTITUTE(INDEX(artwork.xlsx!H:H,QUOTIENT(ROW(A2741)-1,3)+2)," ","") &amp;""",  " &amp;
     artwork.xlsx!$J$1&amp; ": """ &amp; INDEX(artwork.xlsx!J:J,QUOTIENT(ROW(A2741)-1,3)+2) &amp;""",  " &amp;
     artwork.xlsx!$L$1&amp; ": """ &amp; SUBSTITUTE(IF(LEFT(INDEX(artwork.xlsx!L:L,QUOTIENT(ROW(A2741)-1,3)+2),4)="http","",artwork.xlsx!$M$1) &amp; INDEX(artwork.xlsx!L:L,QUOTIENT(ROW(A2741)-1,3)+2),artwork.xlsx!$N$1,"") &amp; """,",
 IF(AND(MOD(ROW(A2741)-1,3)=1,INDEX(artwork.xlsx!J:J,QUOTIENT(ROW(A2741)-1,3)+2)&lt;&gt;""),
SUBSTITUTE(    artwork.xlsx!$K$1&amp;": '\\n" &amp;
SUBSTITUTE(SUBSTITUTE(SUBSTITUTE(SUBSTITUTE(SUBSTITUTE(INDEX(artwork.xlsx!K:K,QUOTIENT(ROW(A2741)-1,3)+2),"'","\'"),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IF(MOD(ROW(A2741)-1,3)=2,"","")))</f>
        <v/>
      </c>
    </row>
    <row r="2747" spans="1:3" x14ac:dyDescent="0.25">
      <c r="A2747" t="str">
        <f>IF(AND(MOD(ROW(A2742)-1,3)=0,INDEX(artwork.xlsx!G:G,QUOTIENT(ROW(A2742)-1,3)+2)&lt;&gt;""),"/* "&amp;INDEX(artwork.xlsx!G:G,QUOTIENT(ROW(A2742)-1,3)+2)&amp;" */","  ")&amp;
IF(AND(INDEX(artwork.xlsx!F:F,QUOTIENT(ROW(A2742)-1,3)+2)&lt;&gt;""),"/* "&amp;INDEX(artwork.xlsx!F:F,QUOTIENT(ROW(A2742)-1,3)+2)&amp;" */","  ")&amp;IF(AND(ISERROR(MATCH("},",B2747:B$5003,0)), ISERROR(MATCH("    ];",$A$5:A2746,0))),"];","")</f>
        <v xml:space="preserve">    </v>
      </c>
      <c r="B2747" t="str">
        <f t="shared" si="80"/>
        <v/>
      </c>
      <c r="C2747" s="18" t="str">
        <f>IF(AND(MOD(ROW(A2742)-1,3)=0, INDEX(artwork.xlsx!J:J,QUOTIENT(ROW(A2742)-1,3)+2)&lt;&gt;""),
     artwork.xlsx!$H$1&amp;": """ &amp;SUBSTITUTE(INDEX(artwork.xlsx!H:H,QUOTIENT(ROW(A2742)-1,3)+2)," ","") &amp;""",  " &amp;
     artwork.xlsx!$J$1&amp; ": """ &amp; INDEX(artwork.xlsx!J:J,QUOTIENT(ROW(A2742)-1,3)+2) &amp;""",  " &amp;
     artwork.xlsx!$L$1&amp; ": """ &amp; SUBSTITUTE(IF(LEFT(INDEX(artwork.xlsx!L:L,QUOTIENT(ROW(A2742)-1,3)+2),4)="http","",artwork.xlsx!$M$1) &amp; INDEX(artwork.xlsx!L:L,QUOTIENT(ROW(A2742)-1,3)+2),artwork.xlsx!$N$1,"") &amp; """,",
 IF(AND(MOD(ROW(A2742)-1,3)=1,INDEX(artwork.xlsx!J:J,QUOTIENT(ROW(A2742)-1,3)+2)&lt;&gt;""),
SUBSTITUTE(    artwork.xlsx!$K$1&amp;": '\\n" &amp;
SUBSTITUTE(SUBSTITUTE(SUBSTITUTE(SUBSTITUTE(SUBSTITUTE(INDEX(artwork.xlsx!K:K,QUOTIENT(ROW(A2742)-1,3)+2),"'","\'"),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IF(MOD(ROW(A2742)-1,3)=2,"","")))</f>
        <v/>
      </c>
    </row>
    <row r="2748" spans="1:3" x14ac:dyDescent="0.25">
      <c r="A2748" t="str">
        <f>IF(AND(MOD(ROW(A2743)-1,3)=0,INDEX(artwork.xlsx!G:G,QUOTIENT(ROW(A2743)-1,3)+2)&lt;&gt;""),"/* "&amp;INDEX(artwork.xlsx!G:G,QUOTIENT(ROW(A2743)-1,3)+2)&amp;" */","  ")&amp;
IF(AND(INDEX(artwork.xlsx!F:F,QUOTIENT(ROW(A2743)-1,3)+2)&lt;&gt;""),"/* "&amp;INDEX(artwork.xlsx!F:F,QUOTIENT(ROW(A2743)-1,3)+2)&amp;" */","  ")&amp;IF(AND(ISERROR(MATCH("},",B2748:B$5003,0)), ISERROR(MATCH("    ];",$A$5:A2747,0))),"];","")</f>
        <v xml:space="preserve">    </v>
      </c>
      <c r="B2748" t="str">
        <f t="shared" si="80"/>
        <v/>
      </c>
      <c r="C2748" s="18" t="str">
        <f>IF(AND(MOD(ROW(A2743)-1,3)=0, INDEX(artwork.xlsx!J:J,QUOTIENT(ROW(A2743)-1,3)+2)&lt;&gt;""),
     artwork.xlsx!$H$1&amp;": """ &amp;SUBSTITUTE(INDEX(artwork.xlsx!H:H,QUOTIENT(ROW(A2743)-1,3)+2)," ","") &amp;""",  " &amp;
     artwork.xlsx!$J$1&amp; ": """ &amp; INDEX(artwork.xlsx!J:J,QUOTIENT(ROW(A2743)-1,3)+2) &amp;""",  " &amp;
     artwork.xlsx!$L$1&amp; ": """ &amp; SUBSTITUTE(IF(LEFT(INDEX(artwork.xlsx!L:L,QUOTIENT(ROW(A2743)-1,3)+2),4)="http","",artwork.xlsx!$M$1) &amp; INDEX(artwork.xlsx!L:L,QUOTIENT(ROW(A2743)-1,3)+2),artwork.xlsx!$N$1,"") &amp; """,",
 IF(AND(MOD(ROW(A2743)-1,3)=1,INDEX(artwork.xlsx!J:J,QUOTIENT(ROW(A2743)-1,3)+2)&lt;&gt;""),
SUBSTITUTE(    artwork.xlsx!$K$1&amp;": '\\n" &amp;
SUBSTITUTE(SUBSTITUTE(SUBSTITUTE(SUBSTITUTE(SUBSTITUTE(INDEX(artwork.xlsx!K:K,QUOTIENT(ROW(A2743)-1,3)+2),"'","\'"),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IF(MOD(ROW(A2743)-1,3)=2,"","")))</f>
        <v/>
      </c>
    </row>
    <row r="2749" spans="1:3" x14ac:dyDescent="0.25">
      <c r="A2749" t="str">
        <f>IF(AND(MOD(ROW(A2744)-1,3)=0,INDEX(artwork.xlsx!G:G,QUOTIENT(ROW(A2744)-1,3)+2)&lt;&gt;""),"/* "&amp;INDEX(artwork.xlsx!G:G,QUOTIENT(ROW(A2744)-1,3)+2)&amp;" */","  ")&amp;
IF(AND(INDEX(artwork.xlsx!F:F,QUOTIENT(ROW(A2744)-1,3)+2)&lt;&gt;""),"/* "&amp;INDEX(artwork.xlsx!F:F,QUOTIENT(ROW(A2744)-1,3)+2)&amp;" */","  ")&amp;IF(AND(ISERROR(MATCH("},",B2749:B$5003,0)), ISERROR(MATCH("    ];",$A$5:A2748,0))),"];","")</f>
        <v xml:space="preserve">    </v>
      </c>
      <c r="B2749" t="str">
        <f t="shared" si="80"/>
        <v/>
      </c>
      <c r="C2749" s="18" t="str">
        <f>IF(AND(MOD(ROW(A2744)-1,3)=0, INDEX(artwork.xlsx!J:J,QUOTIENT(ROW(A2744)-1,3)+2)&lt;&gt;""),
     artwork.xlsx!$H$1&amp;": """ &amp;SUBSTITUTE(INDEX(artwork.xlsx!H:H,QUOTIENT(ROW(A2744)-1,3)+2)," ","") &amp;""",  " &amp;
     artwork.xlsx!$J$1&amp; ": """ &amp; INDEX(artwork.xlsx!J:J,QUOTIENT(ROW(A2744)-1,3)+2) &amp;""",  " &amp;
     artwork.xlsx!$L$1&amp; ": """ &amp; SUBSTITUTE(IF(LEFT(INDEX(artwork.xlsx!L:L,QUOTIENT(ROW(A2744)-1,3)+2),4)="http","",artwork.xlsx!$M$1) &amp; INDEX(artwork.xlsx!L:L,QUOTIENT(ROW(A2744)-1,3)+2),artwork.xlsx!$N$1,"") &amp; """,",
 IF(AND(MOD(ROW(A2744)-1,3)=1,INDEX(artwork.xlsx!J:J,QUOTIENT(ROW(A2744)-1,3)+2)&lt;&gt;""),
SUBSTITUTE(    artwork.xlsx!$K$1&amp;": '\\n" &amp;
SUBSTITUTE(SUBSTITUTE(SUBSTITUTE(SUBSTITUTE(SUBSTITUTE(INDEX(artwork.xlsx!K:K,QUOTIENT(ROW(A2744)-1,3)+2),"'","\'"),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IF(MOD(ROW(A2744)-1,3)=2,"","")))</f>
        <v/>
      </c>
    </row>
    <row r="2750" spans="1:3" x14ac:dyDescent="0.25">
      <c r="A2750" t="str">
        <f>IF(AND(MOD(ROW(A2745)-1,3)=0,INDEX(artwork.xlsx!G:G,QUOTIENT(ROW(A2745)-1,3)+2)&lt;&gt;""),"/* "&amp;INDEX(artwork.xlsx!G:G,QUOTIENT(ROW(A2745)-1,3)+2)&amp;" */","  ")&amp;
IF(AND(INDEX(artwork.xlsx!F:F,QUOTIENT(ROW(A2745)-1,3)+2)&lt;&gt;""),"/* "&amp;INDEX(artwork.xlsx!F:F,QUOTIENT(ROW(A2745)-1,3)+2)&amp;" */","  ")&amp;IF(AND(ISERROR(MATCH("},",B2750:B$5003,0)), ISERROR(MATCH("    ];",$A$5:A2749,0))),"];","")</f>
        <v xml:space="preserve">    </v>
      </c>
      <c r="B2750" t="str">
        <f t="shared" si="80"/>
        <v/>
      </c>
      <c r="C2750" s="18" t="str">
        <f>IF(AND(MOD(ROW(A2745)-1,3)=0, INDEX(artwork.xlsx!J:J,QUOTIENT(ROW(A2745)-1,3)+2)&lt;&gt;""),
     artwork.xlsx!$H$1&amp;": """ &amp;SUBSTITUTE(INDEX(artwork.xlsx!H:H,QUOTIENT(ROW(A2745)-1,3)+2)," ","") &amp;""",  " &amp;
     artwork.xlsx!$J$1&amp; ": """ &amp; INDEX(artwork.xlsx!J:J,QUOTIENT(ROW(A2745)-1,3)+2) &amp;""",  " &amp;
     artwork.xlsx!$L$1&amp; ": """ &amp; SUBSTITUTE(IF(LEFT(INDEX(artwork.xlsx!L:L,QUOTIENT(ROW(A2745)-1,3)+2),4)="http","",artwork.xlsx!$M$1) &amp; INDEX(artwork.xlsx!L:L,QUOTIENT(ROW(A2745)-1,3)+2),artwork.xlsx!$N$1,"") &amp; """,",
 IF(AND(MOD(ROW(A2745)-1,3)=1,INDEX(artwork.xlsx!J:J,QUOTIENT(ROW(A2745)-1,3)+2)&lt;&gt;""),
SUBSTITUTE(    artwork.xlsx!$K$1&amp;": '\\n" &amp;
SUBSTITUTE(SUBSTITUTE(SUBSTITUTE(SUBSTITUTE(SUBSTITUTE(INDEX(artwork.xlsx!K:K,QUOTIENT(ROW(A2745)-1,3)+2),"'","\'"),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IF(MOD(ROW(A2745)-1,3)=2,"","")))</f>
        <v/>
      </c>
    </row>
    <row r="2751" spans="1:3" x14ac:dyDescent="0.25">
      <c r="A2751" t="str">
        <f>IF(AND(MOD(ROW(A2746)-1,3)=0,INDEX(artwork.xlsx!G:G,QUOTIENT(ROW(A2746)-1,3)+2)&lt;&gt;""),"/* "&amp;INDEX(artwork.xlsx!G:G,QUOTIENT(ROW(A2746)-1,3)+2)&amp;" */","  ")&amp;
IF(AND(INDEX(artwork.xlsx!F:F,QUOTIENT(ROW(A2746)-1,3)+2)&lt;&gt;""),"/* "&amp;INDEX(artwork.xlsx!F:F,QUOTIENT(ROW(A2746)-1,3)+2)&amp;" */","  ")&amp;IF(AND(ISERROR(MATCH("},",B2751:B$5003,0)), ISERROR(MATCH("    ];",$A$5:A2750,0))),"];","")</f>
        <v xml:space="preserve">    </v>
      </c>
      <c r="B2751" t="str">
        <f t="shared" si="80"/>
        <v/>
      </c>
      <c r="C2751" s="18" t="str">
        <f>IF(AND(MOD(ROW(A2746)-1,3)=0, INDEX(artwork.xlsx!J:J,QUOTIENT(ROW(A2746)-1,3)+2)&lt;&gt;""),
     artwork.xlsx!$H$1&amp;": """ &amp;SUBSTITUTE(INDEX(artwork.xlsx!H:H,QUOTIENT(ROW(A2746)-1,3)+2)," ","") &amp;""",  " &amp;
     artwork.xlsx!$J$1&amp; ": """ &amp; INDEX(artwork.xlsx!J:J,QUOTIENT(ROW(A2746)-1,3)+2) &amp;""",  " &amp;
     artwork.xlsx!$L$1&amp; ": """ &amp; SUBSTITUTE(IF(LEFT(INDEX(artwork.xlsx!L:L,QUOTIENT(ROW(A2746)-1,3)+2),4)="http","",artwork.xlsx!$M$1) &amp; INDEX(artwork.xlsx!L:L,QUOTIENT(ROW(A2746)-1,3)+2),artwork.xlsx!$N$1,"") &amp; """,",
 IF(AND(MOD(ROW(A2746)-1,3)=1,INDEX(artwork.xlsx!J:J,QUOTIENT(ROW(A2746)-1,3)+2)&lt;&gt;""),
SUBSTITUTE(    artwork.xlsx!$K$1&amp;": '\\n" &amp;
SUBSTITUTE(SUBSTITUTE(SUBSTITUTE(SUBSTITUTE(SUBSTITUTE(INDEX(artwork.xlsx!K:K,QUOTIENT(ROW(A2746)-1,3)+2),"'","\'"),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IF(MOD(ROW(A2746)-1,3)=2,"","")))</f>
        <v/>
      </c>
    </row>
    <row r="2752" spans="1:3" x14ac:dyDescent="0.25">
      <c r="A2752" t="str">
        <f>IF(AND(MOD(ROW(A2747)-1,3)=0,INDEX(artwork.xlsx!G:G,QUOTIENT(ROW(A2747)-1,3)+2)&lt;&gt;""),"/* "&amp;INDEX(artwork.xlsx!G:G,QUOTIENT(ROW(A2747)-1,3)+2)&amp;" */","  ")&amp;
IF(AND(INDEX(artwork.xlsx!F:F,QUOTIENT(ROW(A2747)-1,3)+2)&lt;&gt;""),"/* "&amp;INDEX(artwork.xlsx!F:F,QUOTIENT(ROW(A2747)-1,3)+2)&amp;" */","  ")&amp;IF(AND(ISERROR(MATCH("},",B2752:B$5003,0)), ISERROR(MATCH("    ];",$A$5:A2751,0))),"];","")</f>
        <v xml:space="preserve">    </v>
      </c>
      <c r="B2752" t="str">
        <f t="shared" si="80"/>
        <v/>
      </c>
      <c r="C2752" s="18" t="str">
        <f>IF(AND(MOD(ROW(A2747)-1,3)=0, INDEX(artwork.xlsx!J:J,QUOTIENT(ROW(A2747)-1,3)+2)&lt;&gt;""),
     artwork.xlsx!$H$1&amp;": """ &amp;SUBSTITUTE(INDEX(artwork.xlsx!H:H,QUOTIENT(ROW(A2747)-1,3)+2)," ","") &amp;""",  " &amp;
     artwork.xlsx!$J$1&amp; ": """ &amp; INDEX(artwork.xlsx!J:J,QUOTIENT(ROW(A2747)-1,3)+2) &amp;""",  " &amp;
     artwork.xlsx!$L$1&amp; ": """ &amp; SUBSTITUTE(IF(LEFT(INDEX(artwork.xlsx!L:L,QUOTIENT(ROW(A2747)-1,3)+2),4)="http","",artwork.xlsx!$M$1) &amp; INDEX(artwork.xlsx!L:L,QUOTIENT(ROW(A2747)-1,3)+2),artwork.xlsx!$N$1,"") &amp; """,",
 IF(AND(MOD(ROW(A2747)-1,3)=1,INDEX(artwork.xlsx!J:J,QUOTIENT(ROW(A2747)-1,3)+2)&lt;&gt;""),
SUBSTITUTE(    artwork.xlsx!$K$1&amp;": '\\n" &amp;
SUBSTITUTE(SUBSTITUTE(SUBSTITUTE(SUBSTITUTE(SUBSTITUTE(INDEX(artwork.xlsx!K:K,QUOTIENT(ROW(A2747)-1,3)+2),"'","\'"),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IF(MOD(ROW(A2747)-1,3)=2,"","")))</f>
        <v/>
      </c>
    </row>
    <row r="2753" spans="1:3" x14ac:dyDescent="0.25">
      <c r="A2753" t="str">
        <f>IF(AND(MOD(ROW(A2748)-1,3)=0,INDEX(artwork.xlsx!G:G,QUOTIENT(ROW(A2748)-1,3)+2)&lt;&gt;""),"/* "&amp;INDEX(artwork.xlsx!G:G,QUOTIENT(ROW(A2748)-1,3)+2)&amp;" */","  ")&amp;
IF(AND(INDEX(artwork.xlsx!F:F,QUOTIENT(ROW(A2748)-1,3)+2)&lt;&gt;""),"/* "&amp;INDEX(artwork.xlsx!F:F,QUOTIENT(ROW(A2748)-1,3)+2)&amp;" */","  ")&amp;IF(AND(ISERROR(MATCH("},",B2753:B$5003,0)), ISERROR(MATCH("    ];",$A$5:A2752,0))),"];","")</f>
        <v xml:space="preserve">    </v>
      </c>
      <c r="B2753" t="str">
        <f t="shared" si="80"/>
        <v/>
      </c>
      <c r="C2753" s="18" t="str">
        <f>IF(AND(MOD(ROW(A2748)-1,3)=0, INDEX(artwork.xlsx!J:J,QUOTIENT(ROW(A2748)-1,3)+2)&lt;&gt;""),
     artwork.xlsx!$H$1&amp;": """ &amp;SUBSTITUTE(INDEX(artwork.xlsx!H:H,QUOTIENT(ROW(A2748)-1,3)+2)," ","") &amp;""",  " &amp;
     artwork.xlsx!$J$1&amp; ": """ &amp; INDEX(artwork.xlsx!J:J,QUOTIENT(ROW(A2748)-1,3)+2) &amp;""",  " &amp;
     artwork.xlsx!$L$1&amp; ": """ &amp; SUBSTITUTE(IF(LEFT(INDEX(artwork.xlsx!L:L,QUOTIENT(ROW(A2748)-1,3)+2),4)="http","",artwork.xlsx!$M$1) &amp; INDEX(artwork.xlsx!L:L,QUOTIENT(ROW(A2748)-1,3)+2),artwork.xlsx!$N$1,"") &amp; """,",
 IF(AND(MOD(ROW(A2748)-1,3)=1,INDEX(artwork.xlsx!J:J,QUOTIENT(ROW(A2748)-1,3)+2)&lt;&gt;""),
SUBSTITUTE(    artwork.xlsx!$K$1&amp;": '\\n" &amp;
SUBSTITUTE(SUBSTITUTE(SUBSTITUTE(SUBSTITUTE(SUBSTITUTE(INDEX(artwork.xlsx!K:K,QUOTIENT(ROW(A2748)-1,3)+2),"'","\'"),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IF(MOD(ROW(A2748)-1,3)=2,"","")))</f>
        <v/>
      </c>
    </row>
    <row r="2754" spans="1:3" x14ac:dyDescent="0.25">
      <c r="A2754" t="str">
        <f>IF(AND(MOD(ROW(A2749)-1,3)=0,INDEX(artwork.xlsx!G:G,QUOTIENT(ROW(A2749)-1,3)+2)&lt;&gt;""),"/* "&amp;INDEX(artwork.xlsx!G:G,QUOTIENT(ROW(A2749)-1,3)+2)&amp;" */","  ")&amp;
IF(AND(INDEX(artwork.xlsx!F:F,QUOTIENT(ROW(A2749)-1,3)+2)&lt;&gt;""),"/* "&amp;INDEX(artwork.xlsx!F:F,QUOTIENT(ROW(A2749)-1,3)+2)&amp;" */","  ")&amp;IF(AND(ISERROR(MATCH("},",B2754:B$5003,0)), ISERROR(MATCH("    ];",$A$5:A2753,0))),"];","")</f>
        <v xml:space="preserve">    </v>
      </c>
      <c r="B2754" t="str">
        <f t="shared" si="80"/>
        <v/>
      </c>
      <c r="C2754" s="18" t="str">
        <f>IF(AND(MOD(ROW(A2749)-1,3)=0, INDEX(artwork.xlsx!J:J,QUOTIENT(ROW(A2749)-1,3)+2)&lt;&gt;""),
     artwork.xlsx!$H$1&amp;": """ &amp;SUBSTITUTE(INDEX(artwork.xlsx!H:H,QUOTIENT(ROW(A2749)-1,3)+2)," ","") &amp;""",  " &amp;
     artwork.xlsx!$J$1&amp; ": """ &amp; INDEX(artwork.xlsx!J:J,QUOTIENT(ROW(A2749)-1,3)+2) &amp;""",  " &amp;
     artwork.xlsx!$L$1&amp; ": """ &amp; SUBSTITUTE(IF(LEFT(INDEX(artwork.xlsx!L:L,QUOTIENT(ROW(A2749)-1,3)+2),4)="http","",artwork.xlsx!$M$1) &amp; INDEX(artwork.xlsx!L:L,QUOTIENT(ROW(A2749)-1,3)+2),artwork.xlsx!$N$1,"") &amp; """,",
 IF(AND(MOD(ROW(A2749)-1,3)=1,INDEX(artwork.xlsx!J:J,QUOTIENT(ROW(A2749)-1,3)+2)&lt;&gt;""),
SUBSTITUTE(    artwork.xlsx!$K$1&amp;": '\\n" &amp;
SUBSTITUTE(SUBSTITUTE(SUBSTITUTE(SUBSTITUTE(SUBSTITUTE(INDEX(artwork.xlsx!K:K,QUOTIENT(ROW(A2749)-1,3)+2),"'","\'"),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IF(MOD(ROW(A2749)-1,3)=2,"","")))</f>
        <v/>
      </c>
    </row>
    <row r="2755" spans="1:3" x14ac:dyDescent="0.25">
      <c r="A2755" t="str">
        <f>IF(AND(MOD(ROW(A2750)-1,3)=0,INDEX(artwork.xlsx!G:G,QUOTIENT(ROW(A2750)-1,3)+2)&lt;&gt;""),"/* "&amp;INDEX(artwork.xlsx!G:G,QUOTIENT(ROW(A2750)-1,3)+2)&amp;" */","  ")&amp;
IF(AND(INDEX(artwork.xlsx!F:F,QUOTIENT(ROW(A2750)-1,3)+2)&lt;&gt;""),"/* "&amp;INDEX(artwork.xlsx!F:F,QUOTIENT(ROW(A2750)-1,3)+2)&amp;" */","  ")&amp;IF(AND(ISERROR(MATCH("},",B2755:B$5003,0)), ISERROR(MATCH("    ];",$A$5:A2754,0))),"];","")</f>
        <v xml:space="preserve">    </v>
      </c>
      <c r="B2755" t="str">
        <f t="shared" si="80"/>
        <v/>
      </c>
      <c r="C2755" s="18" t="str">
        <f>IF(AND(MOD(ROW(A2750)-1,3)=0, INDEX(artwork.xlsx!J:J,QUOTIENT(ROW(A2750)-1,3)+2)&lt;&gt;""),
     artwork.xlsx!$H$1&amp;": """ &amp;SUBSTITUTE(INDEX(artwork.xlsx!H:H,QUOTIENT(ROW(A2750)-1,3)+2)," ","") &amp;""",  " &amp;
     artwork.xlsx!$J$1&amp; ": """ &amp; INDEX(artwork.xlsx!J:J,QUOTIENT(ROW(A2750)-1,3)+2) &amp;""",  " &amp;
     artwork.xlsx!$L$1&amp; ": """ &amp; SUBSTITUTE(IF(LEFT(INDEX(artwork.xlsx!L:L,QUOTIENT(ROW(A2750)-1,3)+2),4)="http","",artwork.xlsx!$M$1) &amp; INDEX(artwork.xlsx!L:L,QUOTIENT(ROW(A2750)-1,3)+2),artwork.xlsx!$N$1,"") &amp; """,",
 IF(AND(MOD(ROW(A2750)-1,3)=1,INDEX(artwork.xlsx!J:J,QUOTIENT(ROW(A2750)-1,3)+2)&lt;&gt;""),
SUBSTITUTE(    artwork.xlsx!$K$1&amp;": '\\n" &amp;
SUBSTITUTE(SUBSTITUTE(SUBSTITUTE(SUBSTITUTE(SUBSTITUTE(INDEX(artwork.xlsx!K:K,QUOTIENT(ROW(A2750)-1,3)+2),"'","\'"),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IF(MOD(ROW(A2750)-1,3)=2,"","")))</f>
        <v/>
      </c>
    </row>
    <row r="2756" spans="1:3" x14ac:dyDescent="0.25">
      <c r="A2756" t="str">
        <f>IF(AND(MOD(ROW(A2751)-1,3)=0,INDEX(artwork.xlsx!G:G,QUOTIENT(ROW(A2751)-1,3)+2)&lt;&gt;""),"/* "&amp;INDEX(artwork.xlsx!G:G,QUOTIENT(ROW(A2751)-1,3)+2)&amp;" */","  ")&amp;
IF(AND(INDEX(artwork.xlsx!F:F,QUOTIENT(ROW(A2751)-1,3)+2)&lt;&gt;""),"/* "&amp;INDEX(artwork.xlsx!F:F,QUOTIENT(ROW(A2751)-1,3)+2)&amp;" */","  ")&amp;IF(AND(ISERROR(MATCH("},",B2756:B$5003,0)), ISERROR(MATCH("    ];",$A$5:A2755,0))),"];","")</f>
        <v xml:space="preserve">    </v>
      </c>
      <c r="B2756" t="str">
        <f t="shared" si="80"/>
        <v/>
      </c>
      <c r="C2756" s="18" t="str">
        <f>IF(AND(MOD(ROW(A2751)-1,3)=0, INDEX(artwork.xlsx!J:J,QUOTIENT(ROW(A2751)-1,3)+2)&lt;&gt;""),
     artwork.xlsx!$H$1&amp;": """ &amp;SUBSTITUTE(INDEX(artwork.xlsx!H:H,QUOTIENT(ROW(A2751)-1,3)+2)," ","") &amp;""",  " &amp;
     artwork.xlsx!$J$1&amp; ": """ &amp; INDEX(artwork.xlsx!J:J,QUOTIENT(ROW(A2751)-1,3)+2) &amp;""",  " &amp;
     artwork.xlsx!$L$1&amp; ": """ &amp; SUBSTITUTE(IF(LEFT(INDEX(artwork.xlsx!L:L,QUOTIENT(ROW(A2751)-1,3)+2),4)="http","",artwork.xlsx!$M$1) &amp; INDEX(artwork.xlsx!L:L,QUOTIENT(ROW(A2751)-1,3)+2),artwork.xlsx!$N$1,"") &amp; """,",
 IF(AND(MOD(ROW(A2751)-1,3)=1,INDEX(artwork.xlsx!J:J,QUOTIENT(ROW(A2751)-1,3)+2)&lt;&gt;""),
SUBSTITUTE(    artwork.xlsx!$K$1&amp;": '\\n" &amp;
SUBSTITUTE(SUBSTITUTE(SUBSTITUTE(SUBSTITUTE(SUBSTITUTE(INDEX(artwork.xlsx!K:K,QUOTIENT(ROW(A2751)-1,3)+2),"'","\'"),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IF(MOD(ROW(A2751)-1,3)=2,"","")))</f>
        <v/>
      </c>
    </row>
    <row r="2757" spans="1:3" x14ac:dyDescent="0.25">
      <c r="A2757" t="str">
        <f>IF(AND(MOD(ROW(A2752)-1,3)=0,INDEX(artwork.xlsx!G:G,QUOTIENT(ROW(A2752)-1,3)+2)&lt;&gt;""),"/* "&amp;INDEX(artwork.xlsx!G:G,QUOTIENT(ROW(A2752)-1,3)+2)&amp;" */","  ")&amp;
IF(AND(INDEX(artwork.xlsx!F:F,QUOTIENT(ROW(A2752)-1,3)+2)&lt;&gt;""),"/* "&amp;INDEX(artwork.xlsx!F:F,QUOTIENT(ROW(A2752)-1,3)+2)&amp;" */","  ")&amp;IF(AND(ISERROR(MATCH("},",B2757:B$5003,0)), ISERROR(MATCH("    ];",$A$5:A2756,0))),"];","")</f>
        <v xml:space="preserve">    </v>
      </c>
      <c r="B2757" t="str">
        <f t="shared" si="80"/>
        <v/>
      </c>
      <c r="C2757" s="18" t="str">
        <f>IF(AND(MOD(ROW(A2752)-1,3)=0, INDEX(artwork.xlsx!J:J,QUOTIENT(ROW(A2752)-1,3)+2)&lt;&gt;""),
     artwork.xlsx!$H$1&amp;": """ &amp;SUBSTITUTE(INDEX(artwork.xlsx!H:H,QUOTIENT(ROW(A2752)-1,3)+2)," ","") &amp;""",  " &amp;
     artwork.xlsx!$J$1&amp; ": """ &amp; INDEX(artwork.xlsx!J:J,QUOTIENT(ROW(A2752)-1,3)+2) &amp;""",  " &amp;
     artwork.xlsx!$L$1&amp; ": """ &amp; SUBSTITUTE(IF(LEFT(INDEX(artwork.xlsx!L:L,QUOTIENT(ROW(A2752)-1,3)+2),4)="http","",artwork.xlsx!$M$1) &amp; INDEX(artwork.xlsx!L:L,QUOTIENT(ROW(A2752)-1,3)+2),artwork.xlsx!$N$1,"") &amp; """,",
 IF(AND(MOD(ROW(A2752)-1,3)=1,INDEX(artwork.xlsx!J:J,QUOTIENT(ROW(A2752)-1,3)+2)&lt;&gt;""),
SUBSTITUTE(    artwork.xlsx!$K$1&amp;": '\\n" &amp;
SUBSTITUTE(SUBSTITUTE(SUBSTITUTE(SUBSTITUTE(SUBSTITUTE(INDEX(artwork.xlsx!K:K,QUOTIENT(ROW(A2752)-1,3)+2),"'","\'"),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IF(MOD(ROW(A2752)-1,3)=2,"","")))</f>
        <v/>
      </c>
    </row>
    <row r="2758" spans="1:3" x14ac:dyDescent="0.25">
      <c r="A2758" t="str">
        <f>IF(AND(MOD(ROW(A2753)-1,3)=0,INDEX(artwork.xlsx!G:G,QUOTIENT(ROW(A2753)-1,3)+2)&lt;&gt;""),"/* "&amp;INDEX(artwork.xlsx!G:G,QUOTIENT(ROW(A2753)-1,3)+2)&amp;" */","  ")&amp;
IF(AND(INDEX(artwork.xlsx!F:F,QUOTIENT(ROW(A2753)-1,3)+2)&lt;&gt;""),"/* "&amp;INDEX(artwork.xlsx!F:F,QUOTIENT(ROW(A2753)-1,3)+2)&amp;" */","  ")&amp;IF(AND(ISERROR(MATCH("},",B2758:B$5003,0)), ISERROR(MATCH("    ];",$A$5:A2757,0))),"];","")</f>
        <v xml:space="preserve">    </v>
      </c>
      <c r="B2758" t="str">
        <f t="shared" si="80"/>
        <v/>
      </c>
      <c r="C2758" s="18" t="str">
        <f>IF(AND(MOD(ROW(A2753)-1,3)=0, INDEX(artwork.xlsx!J:J,QUOTIENT(ROW(A2753)-1,3)+2)&lt;&gt;""),
     artwork.xlsx!$H$1&amp;": """ &amp;SUBSTITUTE(INDEX(artwork.xlsx!H:H,QUOTIENT(ROW(A2753)-1,3)+2)," ","") &amp;""",  " &amp;
     artwork.xlsx!$J$1&amp; ": """ &amp; INDEX(artwork.xlsx!J:J,QUOTIENT(ROW(A2753)-1,3)+2) &amp;""",  " &amp;
     artwork.xlsx!$L$1&amp; ": """ &amp; SUBSTITUTE(IF(LEFT(INDEX(artwork.xlsx!L:L,QUOTIENT(ROW(A2753)-1,3)+2),4)="http","",artwork.xlsx!$M$1) &amp; INDEX(artwork.xlsx!L:L,QUOTIENT(ROW(A2753)-1,3)+2),artwork.xlsx!$N$1,"") &amp; """,",
 IF(AND(MOD(ROW(A2753)-1,3)=1,INDEX(artwork.xlsx!J:J,QUOTIENT(ROW(A2753)-1,3)+2)&lt;&gt;""),
SUBSTITUTE(    artwork.xlsx!$K$1&amp;": '\\n" &amp;
SUBSTITUTE(SUBSTITUTE(SUBSTITUTE(SUBSTITUTE(SUBSTITUTE(INDEX(artwork.xlsx!K:K,QUOTIENT(ROW(A2753)-1,3)+2),"'","\'"),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IF(MOD(ROW(A2753)-1,3)=2,"","")))</f>
        <v/>
      </c>
    </row>
    <row r="2759" spans="1:3" x14ac:dyDescent="0.25">
      <c r="A2759" t="str">
        <f>IF(AND(MOD(ROW(A2754)-1,3)=0,INDEX(artwork.xlsx!G:G,QUOTIENT(ROW(A2754)-1,3)+2)&lt;&gt;""),"/* "&amp;INDEX(artwork.xlsx!G:G,QUOTIENT(ROW(A2754)-1,3)+2)&amp;" */","  ")&amp;
IF(AND(INDEX(artwork.xlsx!F:F,QUOTIENT(ROW(A2754)-1,3)+2)&lt;&gt;""),"/* "&amp;INDEX(artwork.xlsx!F:F,QUOTIENT(ROW(A2754)-1,3)+2)&amp;" */","  ")&amp;IF(AND(ISERROR(MATCH("},",B2759:B$5003,0)), ISERROR(MATCH("    ];",$A$5:A2758,0))),"];","")</f>
        <v xml:space="preserve">    </v>
      </c>
      <c r="B2759" t="str">
        <f t="shared" si="80"/>
        <v/>
      </c>
      <c r="C2759" s="18" t="str">
        <f>IF(AND(MOD(ROW(A2754)-1,3)=0, INDEX(artwork.xlsx!J:J,QUOTIENT(ROW(A2754)-1,3)+2)&lt;&gt;""),
     artwork.xlsx!$H$1&amp;": """ &amp;SUBSTITUTE(INDEX(artwork.xlsx!H:H,QUOTIENT(ROW(A2754)-1,3)+2)," ","") &amp;""",  " &amp;
     artwork.xlsx!$J$1&amp; ": """ &amp; INDEX(artwork.xlsx!J:J,QUOTIENT(ROW(A2754)-1,3)+2) &amp;""",  " &amp;
     artwork.xlsx!$L$1&amp; ": """ &amp; SUBSTITUTE(IF(LEFT(INDEX(artwork.xlsx!L:L,QUOTIENT(ROW(A2754)-1,3)+2),4)="http","",artwork.xlsx!$M$1) &amp; INDEX(artwork.xlsx!L:L,QUOTIENT(ROW(A2754)-1,3)+2),artwork.xlsx!$N$1,"") &amp; """,",
 IF(AND(MOD(ROW(A2754)-1,3)=1,INDEX(artwork.xlsx!J:J,QUOTIENT(ROW(A2754)-1,3)+2)&lt;&gt;""),
SUBSTITUTE(    artwork.xlsx!$K$1&amp;": '\\n" &amp;
SUBSTITUTE(SUBSTITUTE(SUBSTITUTE(SUBSTITUTE(SUBSTITUTE(INDEX(artwork.xlsx!K:K,QUOTIENT(ROW(A2754)-1,3)+2),"'","\'"),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IF(MOD(ROW(A2754)-1,3)=2,"","")))</f>
        <v/>
      </c>
    </row>
    <row r="2760" spans="1:3" x14ac:dyDescent="0.25">
      <c r="A2760" t="str">
        <f>IF(AND(MOD(ROW(A2755)-1,3)=0,INDEX(artwork.xlsx!G:G,QUOTIENT(ROW(A2755)-1,3)+2)&lt;&gt;""),"/* "&amp;INDEX(artwork.xlsx!G:G,QUOTIENT(ROW(A2755)-1,3)+2)&amp;" */","  ")&amp;
IF(AND(INDEX(artwork.xlsx!F:F,QUOTIENT(ROW(A2755)-1,3)+2)&lt;&gt;""),"/* "&amp;INDEX(artwork.xlsx!F:F,QUOTIENT(ROW(A2755)-1,3)+2)&amp;" */","  ")&amp;IF(AND(ISERROR(MATCH("},",B2760:B$5003,0)), ISERROR(MATCH("    ];",$A$5:A2759,0))),"];","")</f>
        <v xml:space="preserve">    </v>
      </c>
      <c r="B2760" t="str">
        <f t="shared" si="80"/>
        <v/>
      </c>
      <c r="C2760" s="18" t="str">
        <f>IF(AND(MOD(ROW(A2755)-1,3)=0, INDEX(artwork.xlsx!J:J,QUOTIENT(ROW(A2755)-1,3)+2)&lt;&gt;""),
     artwork.xlsx!$H$1&amp;": """ &amp;SUBSTITUTE(INDEX(artwork.xlsx!H:H,QUOTIENT(ROW(A2755)-1,3)+2)," ","") &amp;""",  " &amp;
     artwork.xlsx!$J$1&amp; ": """ &amp; INDEX(artwork.xlsx!J:J,QUOTIENT(ROW(A2755)-1,3)+2) &amp;""",  " &amp;
     artwork.xlsx!$L$1&amp; ": """ &amp; SUBSTITUTE(IF(LEFT(INDEX(artwork.xlsx!L:L,QUOTIENT(ROW(A2755)-1,3)+2),4)="http","",artwork.xlsx!$M$1) &amp; INDEX(artwork.xlsx!L:L,QUOTIENT(ROW(A2755)-1,3)+2),artwork.xlsx!$N$1,"") &amp; """,",
 IF(AND(MOD(ROW(A2755)-1,3)=1,INDEX(artwork.xlsx!J:J,QUOTIENT(ROW(A2755)-1,3)+2)&lt;&gt;""),
SUBSTITUTE(    artwork.xlsx!$K$1&amp;": '\\n" &amp;
SUBSTITUTE(SUBSTITUTE(SUBSTITUTE(SUBSTITUTE(SUBSTITUTE(INDEX(artwork.xlsx!K:K,QUOTIENT(ROW(A2755)-1,3)+2),"'","\'"),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IF(MOD(ROW(A2755)-1,3)=2,"","")))</f>
        <v/>
      </c>
    </row>
    <row r="2761" spans="1:3" x14ac:dyDescent="0.25">
      <c r="A2761" t="str">
        <f>IF(AND(MOD(ROW(A2756)-1,3)=0,INDEX(artwork.xlsx!G:G,QUOTIENT(ROW(A2756)-1,3)+2)&lt;&gt;""),"/* "&amp;INDEX(artwork.xlsx!G:G,QUOTIENT(ROW(A2756)-1,3)+2)&amp;" */","  ")&amp;
IF(AND(INDEX(artwork.xlsx!F:F,QUOTIENT(ROW(A2756)-1,3)+2)&lt;&gt;""),"/* "&amp;INDEX(artwork.xlsx!F:F,QUOTIENT(ROW(A2756)-1,3)+2)&amp;" */","  ")&amp;IF(AND(ISERROR(MATCH("},",B2761:B$5003,0)), ISERROR(MATCH("    ];",$A$5:A2760,0))),"];","")</f>
        <v xml:space="preserve">    </v>
      </c>
      <c r="B2761" t="str">
        <f t="shared" si="80"/>
        <v/>
      </c>
      <c r="C2761" s="18" t="str">
        <f>IF(AND(MOD(ROW(A2756)-1,3)=0, INDEX(artwork.xlsx!J:J,QUOTIENT(ROW(A2756)-1,3)+2)&lt;&gt;""),
     artwork.xlsx!$H$1&amp;": """ &amp;SUBSTITUTE(INDEX(artwork.xlsx!H:H,QUOTIENT(ROW(A2756)-1,3)+2)," ","") &amp;""",  " &amp;
     artwork.xlsx!$J$1&amp; ": """ &amp; INDEX(artwork.xlsx!J:J,QUOTIENT(ROW(A2756)-1,3)+2) &amp;""",  " &amp;
     artwork.xlsx!$L$1&amp; ": """ &amp; SUBSTITUTE(IF(LEFT(INDEX(artwork.xlsx!L:L,QUOTIENT(ROW(A2756)-1,3)+2),4)="http","",artwork.xlsx!$M$1) &amp; INDEX(artwork.xlsx!L:L,QUOTIENT(ROW(A2756)-1,3)+2),artwork.xlsx!$N$1,"") &amp; """,",
 IF(AND(MOD(ROW(A2756)-1,3)=1,INDEX(artwork.xlsx!J:J,QUOTIENT(ROW(A2756)-1,3)+2)&lt;&gt;""),
SUBSTITUTE(    artwork.xlsx!$K$1&amp;": '\\n" &amp;
SUBSTITUTE(SUBSTITUTE(SUBSTITUTE(SUBSTITUTE(SUBSTITUTE(INDEX(artwork.xlsx!K:K,QUOTIENT(ROW(A2756)-1,3)+2),"'","\'"),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IF(MOD(ROW(A2756)-1,3)=2,"","")))</f>
        <v/>
      </c>
    </row>
    <row r="2762" spans="1:3" x14ac:dyDescent="0.25">
      <c r="A2762" t="str">
        <f>IF(AND(MOD(ROW(A2757)-1,3)=0,INDEX(artwork.xlsx!G:G,QUOTIENT(ROW(A2757)-1,3)+2)&lt;&gt;""),"/* "&amp;INDEX(artwork.xlsx!G:G,QUOTIENT(ROW(A2757)-1,3)+2)&amp;" */","  ")&amp;
IF(AND(INDEX(artwork.xlsx!F:F,QUOTIENT(ROW(A2757)-1,3)+2)&lt;&gt;""),"/* "&amp;INDEX(artwork.xlsx!F:F,QUOTIENT(ROW(A2757)-1,3)+2)&amp;" */","  ")&amp;IF(AND(ISERROR(MATCH("},",B2762:B$5003,0)), ISERROR(MATCH("    ];",$A$5:A2761,0))),"];","")</f>
        <v xml:space="preserve">    </v>
      </c>
      <c r="B2762" t="str">
        <f t="shared" si="80"/>
        <v/>
      </c>
      <c r="C2762" s="18" t="str">
        <f>IF(AND(MOD(ROW(A2757)-1,3)=0, INDEX(artwork.xlsx!J:J,QUOTIENT(ROW(A2757)-1,3)+2)&lt;&gt;""),
     artwork.xlsx!$H$1&amp;": """ &amp;SUBSTITUTE(INDEX(artwork.xlsx!H:H,QUOTIENT(ROW(A2757)-1,3)+2)," ","") &amp;""",  " &amp;
     artwork.xlsx!$J$1&amp; ": """ &amp; INDEX(artwork.xlsx!J:J,QUOTIENT(ROW(A2757)-1,3)+2) &amp;""",  " &amp;
     artwork.xlsx!$L$1&amp; ": """ &amp; SUBSTITUTE(IF(LEFT(INDEX(artwork.xlsx!L:L,QUOTIENT(ROW(A2757)-1,3)+2),4)="http","",artwork.xlsx!$M$1) &amp; INDEX(artwork.xlsx!L:L,QUOTIENT(ROW(A2757)-1,3)+2),artwork.xlsx!$N$1,"") &amp; """,",
 IF(AND(MOD(ROW(A2757)-1,3)=1,INDEX(artwork.xlsx!J:J,QUOTIENT(ROW(A2757)-1,3)+2)&lt;&gt;""),
SUBSTITUTE(    artwork.xlsx!$K$1&amp;": '\\n" &amp;
SUBSTITUTE(SUBSTITUTE(SUBSTITUTE(SUBSTITUTE(SUBSTITUTE(INDEX(artwork.xlsx!K:K,QUOTIENT(ROW(A2757)-1,3)+2),"'","\'"),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IF(MOD(ROW(A2757)-1,3)=2,"","")))</f>
        <v/>
      </c>
    </row>
    <row r="2763" spans="1:3" x14ac:dyDescent="0.25">
      <c r="A2763" t="str">
        <f>IF(AND(MOD(ROW(A2758)-1,3)=0,INDEX(artwork.xlsx!G:G,QUOTIENT(ROW(A2758)-1,3)+2)&lt;&gt;""),"/* "&amp;INDEX(artwork.xlsx!G:G,QUOTIENT(ROW(A2758)-1,3)+2)&amp;" */","  ")&amp;
IF(AND(INDEX(artwork.xlsx!F:F,QUOTIENT(ROW(A2758)-1,3)+2)&lt;&gt;""),"/* "&amp;INDEX(artwork.xlsx!F:F,QUOTIENT(ROW(A2758)-1,3)+2)&amp;" */","  ")&amp;IF(AND(ISERROR(MATCH("},",B2763:B$5003,0)), ISERROR(MATCH("    ];",$A$5:A2762,0))),"];","")</f>
        <v xml:space="preserve">    </v>
      </c>
      <c r="B2763" t="str">
        <f t="shared" si="80"/>
        <v/>
      </c>
      <c r="C2763" s="18" t="str">
        <f>IF(AND(MOD(ROW(A2758)-1,3)=0, INDEX(artwork.xlsx!J:J,QUOTIENT(ROW(A2758)-1,3)+2)&lt;&gt;""),
     artwork.xlsx!$H$1&amp;": """ &amp;SUBSTITUTE(INDEX(artwork.xlsx!H:H,QUOTIENT(ROW(A2758)-1,3)+2)," ","") &amp;""",  " &amp;
     artwork.xlsx!$J$1&amp; ": """ &amp; INDEX(artwork.xlsx!J:J,QUOTIENT(ROW(A2758)-1,3)+2) &amp;""",  " &amp;
     artwork.xlsx!$L$1&amp; ": """ &amp; SUBSTITUTE(IF(LEFT(INDEX(artwork.xlsx!L:L,QUOTIENT(ROW(A2758)-1,3)+2),4)="http","",artwork.xlsx!$M$1) &amp; INDEX(artwork.xlsx!L:L,QUOTIENT(ROW(A2758)-1,3)+2),artwork.xlsx!$N$1,"") &amp; """,",
 IF(AND(MOD(ROW(A2758)-1,3)=1,INDEX(artwork.xlsx!J:J,QUOTIENT(ROW(A2758)-1,3)+2)&lt;&gt;""),
SUBSTITUTE(    artwork.xlsx!$K$1&amp;": '\\n" &amp;
SUBSTITUTE(SUBSTITUTE(SUBSTITUTE(SUBSTITUTE(SUBSTITUTE(INDEX(artwork.xlsx!K:K,QUOTIENT(ROW(A2758)-1,3)+2),"'","\'"),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IF(MOD(ROW(A2758)-1,3)=2,"","")))</f>
        <v/>
      </c>
    </row>
    <row r="2764" spans="1:3" x14ac:dyDescent="0.25">
      <c r="A2764" t="str">
        <f>IF(AND(MOD(ROW(A2759)-1,3)=0,INDEX(artwork.xlsx!G:G,QUOTIENT(ROW(A2759)-1,3)+2)&lt;&gt;""),"/* "&amp;INDEX(artwork.xlsx!G:G,QUOTIENT(ROW(A2759)-1,3)+2)&amp;" */","  ")&amp;
IF(AND(INDEX(artwork.xlsx!F:F,QUOTIENT(ROW(A2759)-1,3)+2)&lt;&gt;""),"/* "&amp;INDEX(artwork.xlsx!F:F,QUOTIENT(ROW(A2759)-1,3)+2)&amp;" */","  ")&amp;IF(AND(ISERROR(MATCH("},",B2764:B$5003,0)), ISERROR(MATCH("    ];",$A$5:A2763,0))),"];","")</f>
        <v xml:space="preserve">    </v>
      </c>
      <c r="B2764" t="str">
        <f t="shared" si="80"/>
        <v/>
      </c>
      <c r="C2764" s="18" t="str">
        <f>IF(AND(MOD(ROW(A2759)-1,3)=0, INDEX(artwork.xlsx!J:J,QUOTIENT(ROW(A2759)-1,3)+2)&lt;&gt;""),
     artwork.xlsx!$H$1&amp;": """ &amp;SUBSTITUTE(INDEX(artwork.xlsx!H:H,QUOTIENT(ROW(A2759)-1,3)+2)," ","") &amp;""",  " &amp;
     artwork.xlsx!$J$1&amp; ": """ &amp; INDEX(artwork.xlsx!J:J,QUOTIENT(ROW(A2759)-1,3)+2) &amp;""",  " &amp;
     artwork.xlsx!$L$1&amp; ": """ &amp; SUBSTITUTE(IF(LEFT(INDEX(artwork.xlsx!L:L,QUOTIENT(ROW(A2759)-1,3)+2),4)="http","",artwork.xlsx!$M$1) &amp; INDEX(artwork.xlsx!L:L,QUOTIENT(ROW(A2759)-1,3)+2),artwork.xlsx!$N$1,"") &amp; """,",
 IF(AND(MOD(ROW(A2759)-1,3)=1,INDEX(artwork.xlsx!J:J,QUOTIENT(ROW(A2759)-1,3)+2)&lt;&gt;""),
SUBSTITUTE(    artwork.xlsx!$K$1&amp;": '\\n" &amp;
SUBSTITUTE(SUBSTITUTE(SUBSTITUTE(SUBSTITUTE(SUBSTITUTE(INDEX(artwork.xlsx!K:K,QUOTIENT(ROW(A2759)-1,3)+2),"'","\'"),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IF(MOD(ROW(A2759)-1,3)=2,"","")))</f>
        <v/>
      </c>
    </row>
    <row r="2765" spans="1:3" x14ac:dyDescent="0.25">
      <c r="A2765" t="str">
        <f>IF(AND(MOD(ROW(A2760)-1,3)=0,INDEX(artwork.xlsx!G:G,QUOTIENT(ROW(A2760)-1,3)+2)&lt;&gt;""),"/* "&amp;INDEX(artwork.xlsx!G:G,QUOTIENT(ROW(A2760)-1,3)+2)&amp;" */","  ")&amp;
IF(AND(INDEX(artwork.xlsx!F:F,QUOTIENT(ROW(A2760)-1,3)+2)&lt;&gt;""),"/* "&amp;INDEX(artwork.xlsx!F:F,QUOTIENT(ROW(A2760)-1,3)+2)&amp;" */","  ")&amp;IF(AND(ISERROR(MATCH("},",B2765:B$5003,0)), ISERROR(MATCH("    ];",$A$5:A2764,0))),"];","")</f>
        <v xml:space="preserve">    </v>
      </c>
      <c r="B2765" t="str">
        <f t="shared" si="80"/>
        <v/>
      </c>
      <c r="C2765" s="18" t="str">
        <f>IF(AND(MOD(ROW(A2760)-1,3)=0, INDEX(artwork.xlsx!J:J,QUOTIENT(ROW(A2760)-1,3)+2)&lt;&gt;""),
     artwork.xlsx!$H$1&amp;": """ &amp;SUBSTITUTE(INDEX(artwork.xlsx!H:H,QUOTIENT(ROW(A2760)-1,3)+2)," ","") &amp;""",  " &amp;
     artwork.xlsx!$J$1&amp; ": """ &amp; INDEX(artwork.xlsx!J:J,QUOTIENT(ROW(A2760)-1,3)+2) &amp;""",  " &amp;
     artwork.xlsx!$L$1&amp; ": """ &amp; SUBSTITUTE(IF(LEFT(INDEX(artwork.xlsx!L:L,QUOTIENT(ROW(A2760)-1,3)+2),4)="http","",artwork.xlsx!$M$1) &amp; INDEX(artwork.xlsx!L:L,QUOTIENT(ROW(A2760)-1,3)+2),artwork.xlsx!$N$1,"") &amp; """,",
 IF(AND(MOD(ROW(A2760)-1,3)=1,INDEX(artwork.xlsx!J:J,QUOTIENT(ROW(A2760)-1,3)+2)&lt;&gt;""),
SUBSTITUTE(    artwork.xlsx!$K$1&amp;": '\\n" &amp;
SUBSTITUTE(SUBSTITUTE(SUBSTITUTE(SUBSTITUTE(SUBSTITUTE(INDEX(artwork.xlsx!K:K,QUOTIENT(ROW(A2760)-1,3)+2),"'","\'"),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IF(MOD(ROW(A2760)-1,3)=2,"","")))</f>
        <v/>
      </c>
    </row>
    <row r="2766" spans="1:3" x14ac:dyDescent="0.25">
      <c r="A2766" t="str">
        <f>IF(AND(MOD(ROW(A2761)-1,3)=0,INDEX(artwork.xlsx!G:G,QUOTIENT(ROW(A2761)-1,3)+2)&lt;&gt;""),"/* "&amp;INDEX(artwork.xlsx!G:G,QUOTIENT(ROW(A2761)-1,3)+2)&amp;" */","  ")&amp;
IF(AND(INDEX(artwork.xlsx!F:F,QUOTIENT(ROW(A2761)-1,3)+2)&lt;&gt;""),"/* "&amp;INDEX(artwork.xlsx!F:F,QUOTIENT(ROW(A2761)-1,3)+2)&amp;" */","  ")&amp;IF(AND(ISERROR(MATCH("},",B2766:B$5003,0)), ISERROR(MATCH("    ];",$A$5:A2765,0))),"];","")</f>
        <v xml:space="preserve">    </v>
      </c>
      <c r="B2766" t="str">
        <f t="shared" si="80"/>
        <v/>
      </c>
      <c r="C2766" s="18" t="str">
        <f>IF(AND(MOD(ROW(A2761)-1,3)=0, INDEX(artwork.xlsx!J:J,QUOTIENT(ROW(A2761)-1,3)+2)&lt;&gt;""),
     artwork.xlsx!$H$1&amp;": """ &amp;SUBSTITUTE(INDEX(artwork.xlsx!H:H,QUOTIENT(ROW(A2761)-1,3)+2)," ","") &amp;""",  " &amp;
     artwork.xlsx!$J$1&amp; ": """ &amp; INDEX(artwork.xlsx!J:J,QUOTIENT(ROW(A2761)-1,3)+2) &amp;""",  " &amp;
     artwork.xlsx!$L$1&amp; ": """ &amp; SUBSTITUTE(IF(LEFT(INDEX(artwork.xlsx!L:L,QUOTIENT(ROW(A2761)-1,3)+2),4)="http","",artwork.xlsx!$M$1) &amp; INDEX(artwork.xlsx!L:L,QUOTIENT(ROW(A2761)-1,3)+2),artwork.xlsx!$N$1,"") &amp; """,",
 IF(AND(MOD(ROW(A2761)-1,3)=1,INDEX(artwork.xlsx!J:J,QUOTIENT(ROW(A2761)-1,3)+2)&lt;&gt;""),
SUBSTITUTE(    artwork.xlsx!$K$1&amp;": '\\n" &amp;
SUBSTITUTE(SUBSTITUTE(SUBSTITUTE(SUBSTITUTE(SUBSTITUTE(INDEX(artwork.xlsx!K:K,QUOTIENT(ROW(A2761)-1,3)+2),"'","\'"),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IF(MOD(ROW(A2761)-1,3)=2,"","")))</f>
        <v/>
      </c>
    </row>
    <row r="2767" spans="1:3" x14ac:dyDescent="0.25">
      <c r="A2767" t="str">
        <f>IF(AND(MOD(ROW(A2762)-1,3)=0,INDEX(artwork.xlsx!G:G,QUOTIENT(ROW(A2762)-1,3)+2)&lt;&gt;""),"/* "&amp;INDEX(artwork.xlsx!G:G,QUOTIENT(ROW(A2762)-1,3)+2)&amp;" */","  ")&amp;
IF(AND(INDEX(artwork.xlsx!F:F,QUOTIENT(ROW(A2762)-1,3)+2)&lt;&gt;""),"/* "&amp;INDEX(artwork.xlsx!F:F,QUOTIENT(ROW(A2762)-1,3)+2)&amp;" */","  ")&amp;IF(AND(ISERROR(MATCH("},",B2767:B$5003,0)), ISERROR(MATCH("    ];",$A$5:A2766,0))),"];","")</f>
        <v xml:space="preserve">    </v>
      </c>
      <c r="B2767" t="str">
        <f t="shared" si="80"/>
        <v/>
      </c>
      <c r="C2767" s="18" t="str">
        <f>IF(AND(MOD(ROW(A2762)-1,3)=0, INDEX(artwork.xlsx!J:J,QUOTIENT(ROW(A2762)-1,3)+2)&lt;&gt;""),
     artwork.xlsx!$H$1&amp;": """ &amp;SUBSTITUTE(INDEX(artwork.xlsx!H:H,QUOTIENT(ROW(A2762)-1,3)+2)," ","") &amp;""",  " &amp;
     artwork.xlsx!$J$1&amp; ": """ &amp; INDEX(artwork.xlsx!J:J,QUOTIENT(ROW(A2762)-1,3)+2) &amp;""",  " &amp;
     artwork.xlsx!$L$1&amp; ": """ &amp; SUBSTITUTE(IF(LEFT(INDEX(artwork.xlsx!L:L,QUOTIENT(ROW(A2762)-1,3)+2),4)="http","",artwork.xlsx!$M$1) &amp; INDEX(artwork.xlsx!L:L,QUOTIENT(ROW(A2762)-1,3)+2),artwork.xlsx!$N$1,"") &amp; """,",
 IF(AND(MOD(ROW(A2762)-1,3)=1,INDEX(artwork.xlsx!J:J,QUOTIENT(ROW(A2762)-1,3)+2)&lt;&gt;""),
SUBSTITUTE(    artwork.xlsx!$K$1&amp;": '\\n" &amp;
SUBSTITUTE(SUBSTITUTE(SUBSTITUTE(SUBSTITUTE(SUBSTITUTE(INDEX(artwork.xlsx!K:K,QUOTIENT(ROW(A2762)-1,3)+2),"'","\'"),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IF(MOD(ROW(A2762)-1,3)=2,"","")))</f>
        <v/>
      </c>
    </row>
    <row r="2768" spans="1:3" x14ac:dyDescent="0.25">
      <c r="A2768" t="str">
        <f>IF(AND(MOD(ROW(A2763)-1,3)=0,INDEX(artwork.xlsx!G:G,QUOTIENT(ROW(A2763)-1,3)+2)&lt;&gt;""),"/* "&amp;INDEX(artwork.xlsx!G:G,QUOTIENT(ROW(A2763)-1,3)+2)&amp;" */","  ")&amp;
IF(AND(INDEX(artwork.xlsx!F:F,QUOTIENT(ROW(A2763)-1,3)+2)&lt;&gt;""),"/* "&amp;INDEX(artwork.xlsx!F:F,QUOTIENT(ROW(A2763)-1,3)+2)&amp;" */","  ")&amp;IF(AND(ISERROR(MATCH("},",B2768:B$5003,0)), ISERROR(MATCH("    ];",$A$5:A2767,0))),"];","")</f>
        <v xml:space="preserve">    </v>
      </c>
      <c r="B2768" t="str">
        <f t="shared" si="80"/>
        <v/>
      </c>
      <c r="C2768" s="18" t="str">
        <f>IF(AND(MOD(ROW(A2763)-1,3)=0, INDEX(artwork.xlsx!J:J,QUOTIENT(ROW(A2763)-1,3)+2)&lt;&gt;""),
     artwork.xlsx!$H$1&amp;": """ &amp;SUBSTITUTE(INDEX(artwork.xlsx!H:H,QUOTIENT(ROW(A2763)-1,3)+2)," ","") &amp;""",  " &amp;
     artwork.xlsx!$J$1&amp; ": """ &amp; INDEX(artwork.xlsx!J:J,QUOTIENT(ROW(A2763)-1,3)+2) &amp;""",  " &amp;
     artwork.xlsx!$L$1&amp; ": """ &amp; SUBSTITUTE(IF(LEFT(INDEX(artwork.xlsx!L:L,QUOTIENT(ROW(A2763)-1,3)+2),4)="http","",artwork.xlsx!$M$1) &amp; INDEX(artwork.xlsx!L:L,QUOTIENT(ROW(A2763)-1,3)+2),artwork.xlsx!$N$1,"") &amp; """,",
 IF(AND(MOD(ROW(A2763)-1,3)=1,INDEX(artwork.xlsx!J:J,QUOTIENT(ROW(A2763)-1,3)+2)&lt;&gt;""),
SUBSTITUTE(    artwork.xlsx!$K$1&amp;": '\\n" &amp;
SUBSTITUTE(SUBSTITUTE(SUBSTITUTE(SUBSTITUTE(SUBSTITUTE(INDEX(artwork.xlsx!K:K,QUOTIENT(ROW(A2763)-1,3)+2),"'","\'"),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IF(MOD(ROW(A2763)-1,3)=2,"","")))</f>
        <v/>
      </c>
    </row>
    <row r="2769" spans="1:3" x14ac:dyDescent="0.25">
      <c r="A2769" t="str">
        <f>IF(AND(MOD(ROW(A2764)-1,3)=0,INDEX(artwork.xlsx!G:G,QUOTIENT(ROW(A2764)-1,3)+2)&lt;&gt;""),"/* "&amp;INDEX(artwork.xlsx!G:G,QUOTIENT(ROW(A2764)-1,3)+2)&amp;" */","  ")&amp;
IF(AND(INDEX(artwork.xlsx!F:F,QUOTIENT(ROW(A2764)-1,3)+2)&lt;&gt;""),"/* "&amp;INDEX(artwork.xlsx!F:F,QUOTIENT(ROW(A2764)-1,3)+2)&amp;" */","  ")&amp;IF(AND(ISERROR(MATCH("},",B2769:B$5003,0)), ISERROR(MATCH("    ];",$A$5:A2768,0))),"];","")</f>
        <v xml:space="preserve">    </v>
      </c>
      <c r="B2769" t="str">
        <f t="shared" si="80"/>
        <v/>
      </c>
      <c r="C2769" s="18" t="str">
        <f>IF(AND(MOD(ROW(A2764)-1,3)=0, INDEX(artwork.xlsx!J:J,QUOTIENT(ROW(A2764)-1,3)+2)&lt;&gt;""),
     artwork.xlsx!$H$1&amp;": """ &amp;SUBSTITUTE(INDEX(artwork.xlsx!H:H,QUOTIENT(ROW(A2764)-1,3)+2)," ","") &amp;""",  " &amp;
     artwork.xlsx!$J$1&amp; ": """ &amp; INDEX(artwork.xlsx!J:J,QUOTIENT(ROW(A2764)-1,3)+2) &amp;""",  " &amp;
     artwork.xlsx!$L$1&amp; ": """ &amp; SUBSTITUTE(IF(LEFT(INDEX(artwork.xlsx!L:L,QUOTIENT(ROW(A2764)-1,3)+2),4)="http","",artwork.xlsx!$M$1) &amp; INDEX(artwork.xlsx!L:L,QUOTIENT(ROW(A2764)-1,3)+2),artwork.xlsx!$N$1,"") &amp; """,",
 IF(AND(MOD(ROW(A2764)-1,3)=1,INDEX(artwork.xlsx!J:J,QUOTIENT(ROW(A2764)-1,3)+2)&lt;&gt;""),
SUBSTITUTE(    artwork.xlsx!$K$1&amp;": '\\n" &amp;
SUBSTITUTE(SUBSTITUTE(SUBSTITUTE(SUBSTITUTE(SUBSTITUTE(INDEX(artwork.xlsx!K:K,QUOTIENT(ROW(A2764)-1,3)+2),"'","\'"),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IF(MOD(ROW(A2764)-1,3)=2,"","")))</f>
        <v/>
      </c>
    </row>
    <row r="2770" spans="1:3" x14ac:dyDescent="0.25">
      <c r="A2770" t="str">
        <f>IF(AND(MOD(ROW(A2765)-1,3)=0,INDEX(artwork.xlsx!G:G,QUOTIENT(ROW(A2765)-1,3)+2)&lt;&gt;""),"/* "&amp;INDEX(artwork.xlsx!G:G,QUOTIENT(ROW(A2765)-1,3)+2)&amp;" */","  ")&amp;
IF(AND(INDEX(artwork.xlsx!F:F,QUOTIENT(ROW(A2765)-1,3)+2)&lt;&gt;""),"/* "&amp;INDEX(artwork.xlsx!F:F,QUOTIENT(ROW(A2765)-1,3)+2)&amp;" */","  ")&amp;IF(AND(ISERROR(MATCH("},",B2770:B$5003,0)), ISERROR(MATCH("    ];",$A$5:A2769,0))),"];","")</f>
        <v xml:space="preserve">    </v>
      </c>
      <c r="B2770" t="str">
        <f t="shared" si="80"/>
        <v/>
      </c>
      <c r="C2770" s="18" t="str">
        <f>IF(AND(MOD(ROW(A2765)-1,3)=0, INDEX(artwork.xlsx!J:J,QUOTIENT(ROW(A2765)-1,3)+2)&lt;&gt;""),
     artwork.xlsx!$H$1&amp;": """ &amp;SUBSTITUTE(INDEX(artwork.xlsx!H:H,QUOTIENT(ROW(A2765)-1,3)+2)," ","") &amp;""",  " &amp;
     artwork.xlsx!$J$1&amp; ": """ &amp; INDEX(artwork.xlsx!J:J,QUOTIENT(ROW(A2765)-1,3)+2) &amp;""",  " &amp;
     artwork.xlsx!$L$1&amp; ": """ &amp; SUBSTITUTE(IF(LEFT(INDEX(artwork.xlsx!L:L,QUOTIENT(ROW(A2765)-1,3)+2),4)="http","",artwork.xlsx!$M$1) &amp; INDEX(artwork.xlsx!L:L,QUOTIENT(ROW(A2765)-1,3)+2),artwork.xlsx!$N$1,"") &amp; """,",
 IF(AND(MOD(ROW(A2765)-1,3)=1,INDEX(artwork.xlsx!J:J,QUOTIENT(ROW(A2765)-1,3)+2)&lt;&gt;""),
SUBSTITUTE(    artwork.xlsx!$K$1&amp;": '\\n" &amp;
SUBSTITUTE(SUBSTITUTE(SUBSTITUTE(SUBSTITUTE(SUBSTITUTE(INDEX(artwork.xlsx!K:K,QUOTIENT(ROW(A2765)-1,3)+2),"'","\'"),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IF(MOD(ROW(A2765)-1,3)=2,"","")))</f>
        <v/>
      </c>
    </row>
    <row r="2771" spans="1:3" x14ac:dyDescent="0.25">
      <c r="A2771" t="str">
        <f>IF(AND(MOD(ROW(A2766)-1,3)=0,INDEX(artwork.xlsx!G:G,QUOTIENT(ROW(A2766)-1,3)+2)&lt;&gt;""),"/* "&amp;INDEX(artwork.xlsx!G:G,QUOTIENT(ROW(A2766)-1,3)+2)&amp;" */","  ")&amp;
IF(AND(INDEX(artwork.xlsx!F:F,QUOTIENT(ROW(A2766)-1,3)+2)&lt;&gt;""),"/* "&amp;INDEX(artwork.xlsx!F:F,QUOTIENT(ROW(A2766)-1,3)+2)&amp;" */","  ")&amp;IF(AND(ISERROR(MATCH("},",B2771:B$5003,0)), ISERROR(MATCH("    ];",$A$5:A2770,0))),"];","")</f>
        <v xml:space="preserve">    </v>
      </c>
      <c r="B2771" t="str">
        <f t="shared" si="80"/>
        <v/>
      </c>
      <c r="C2771" s="18" t="str">
        <f>IF(AND(MOD(ROW(A2766)-1,3)=0, INDEX(artwork.xlsx!J:J,QUOTIENT(ROW(A2766)-1,3)+2)&lt;&gt;""),
     artwork.xlsx!$H$1&amp;": """ &amp;SUBSTITUTE(INDEX(artwork.xlsx!H:H,QUOTIENT(ROW(A2766)-1,3)+2)," ","") &amp;""",  " &amp;
     artwork.xlsx!$J$1&amp; ": """ &amp; INDEX(artwork.xlsx!J:J,QUOTIENT(ROW(A2766)-1,3)+2) &amp;""",  " &amp;
     artwork.xlsx!$L$1&amp; ": """ &amp; SUBSTITUTE(IF(LEFT(INDEX(artwork.xlsx!L:L,QUOTIENT(ROW(A2766)-1,3)+2),4)="http","",artwork.xlsx!$M$1) &amp; INDEX(artwork.xlsx!L:L,QUOTIENT(ROW(A2766)-1,3)+2),artwork.xlsx!$N$1,"") &amp; """,",
 IF(AND(MOD(ROW(A2766)-1,3)=1,INDEX(artwork.xlsx!J:J,QUOTIENT(ROW(A2766)-1,3)+2)&lt;&gt;""),
SUBSTITUTE(    artwork.xlsx!$K$1&amp;": '\\n" &amp;
SUBSTITUTE(SUBSTITUTE(SUBSTITUTE(SUBSTITUTE(SUBSTITUTE(INDEX(artwork.xlsx!K:K,QUOTIENT(ROW(A2766)-1,3)+2),"'","\'"),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IF(MOD(ROW(A2766)-1,3)=2,"","")))</f>
        <v/>
      </c>
    </row>
    <row r="2772" spans="1:3" x14ac:dyDescent="0.25">
      <c r="A2772" t="str">
        <f>IF(AND(MOD(ROW(A2767)-1,3)=0,INDEX(artwork.xlsx!G:G,QUOTIENT(ROW(A2767)-1,3)+2)&lt;&gt;""),"/* "&amp;INDEX(artwork.xlsx!G:G,QUOTIENT(ROW(A2767)-1,3)+2)&amp;" */","  ")&amp;
IF(AND(INDEX(artwork.xlsx!F:F,QUOTIENT(ROW(A2767)-1,3)+2)&lt;&gt;""),"/* "&amp;INDEX(artwork.xlsx!F:F,QUOTIENT(ROW(A2767)-1,3)+2)&amp;" */","  ")&amp;IF(AND(ISERROR(MATCH("},",B2772:B$5003,0)), ISERROR(MATCH("    ];",$A$5:A2771,0))),"];","")</f>
        <v xml:space="preserve">    </v>
      </c>
      <c r="B2772" t="str">
        <f t="shared" si="80"/>
        <v/>
      </c>
      <c r="C2772" s="18" t="str">
        <f>IF(AND(MOD(ROW(A2767)-1,3)=0, INDEX(artwork.xlsx!J:J,QUOTIENT(ROW(A2767)-1,3)+2)&lt;&gt;""),
     artwork.xlsx!$H$1&amp;": """ &amp;SUBSTITUTE(INDEX(artwork.xlsx!H:H,QUOTIENT(ROW(A2767)-1,3)+2)," ","") &amp;""",  " &amp;
     artwork.xlsx!$J$1&amp; ": """ &amp; INDEX(artwork.xlsx!J:J,QUOTIENT(ROW(A2767)-1,3)+2) &amp;""",  " &amp;
     artwork.xlsx!$L$1&amp; ": """ &amp; SUBSTITUTE(IF(LEFT(INDEX(artwork.xlsx!L:L,QUOTIENT(ROW(A2767)-1,3)+2),4)="http","",artwork.xlsx!$M$1) &amp; INDEX(artwork.xlsx!L:L,QUOTIENT(ROW(A2767)-1,3)+2),artwork.xlsx!$N$1,"") &amp; """,",
 IF(AND(MOD(ROW(A2767)-1,3)=1,INDEX(artwork.xlsx!J:J,QUOTIENT(ROW(A2767)-1,3)+2)&lt;&gt;""),
SUBSTITUTE(    artwork.xlsx!$K$1&amp;": '\\n" &amp;
SUBSTITUTE(SUBSTITUTE(SUBSTITUTE(SUBSTITUTE(SUBSTITUTE(INDEX(artwork.xlsx!K:K,QUOTIENT(ROW(A2767)-1,3)+2),"'","\'"),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IF(MOD(ROW(A2767)-1,3)=2,"","")))</f>
        <v/>
      </c>
    </row>
    <row r="2773" spans="1:3" x14ac:dyDescent="0.25">
      <c r="A2773" t="str">
        <f>IF(AND(MOD(ROW(A2768)-1,3)=0,INDEX(artwork.xlsx!G:G,QUOTIENT(ROW(A2768)-1,3)+2)&lt;&gt;""),"/* "&amp;INDEX(artwork.xlsx!G:G,QUOTIENT(ROW(A2768)-1,3)+2)&amp;" */","  ")&amp;
IF(AND(INDEX(artwork.xlsx!F:F,QUOTIENT(ROW(A2768)-1,3)+2)&lt;&gt;""),"/* "&amp;INDEX(artwork.xlsx!F:F,QUOTIENT(ROW(A2768)-1,3)+2)&amp;" */","  ")&amp;IF(AND(ISERROR(MATCH("},",B2773:B$5003,0)), ISERROR(MATCH("    ];",$A$5:A2772,0))),"];","")</f>
        <v xml:space="preserve">    </v>
      </c>
      <c r="B2773" t="str">
        <f t="shared" si="80"/>
        <v/>
      </c>
      <c r="C2773" s="18" t="str">
        <f>IF(AND(MOD(ROW(A2768)-1,3)=0, INDEX(artwork.xlsx!J:J,QUOTIENT(ROW(A2768)-1,3)+2)&lt;&gt;""),
     artwork.xlsx!$H$1&amp;": """ &amp;SUBSTITUTE(INDEX(artwork.xlsx!H:H,QUOTIENT(ROW(A2768)-1,3)+2)," ","") &amp;""",  " &amp;
     artwork.xlsx!$J$1&amp; ": """ &amp; INDEX(artwork.xlsx!J:J,QUOTIENT(ROW(A2768)-1,3)+2) &amp;""",  " &amp;
     artwork.xlsx!$L$1&amp; ": """ &amp; SUBSTITUTE(IF(LEFT(INDEX(artwork.xlsx!L:L,QUOTIENT(ROW(A2768)-1,3)+2),4)="http","",artwork.xlsx!$M$1) &amp; INDEX(artwork.xlsx!L:L,QUOTIENT(ROW(A2768)-1,3)+2),artwork.xlsx!$N$1,"") &amp; """,",
 IF(AND(MOD(ROW(A2768)-1,3)=1,INDEX(artwork.xlsx!J:J,QUOTIENT(ROW(A2768)-1,3)+2)&lt;&gt;""),
SUBSTITUTE(    artwork.xlsx!$K$1&amp;": '\\n" &amp;
SUBSTITUTE(SUBSTITUTE(SUBSTITUTE(SUBSTITUTE(SUBSTITUTE(INDEX(artwork.xlsx!K:K,QUOTIENT(ROW(A2768)-1,3)+2),"'","\'"),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IF(MOD(ROW(A2768)-1,3)=2,"","")))</f>
        <v/>
      </c>
    </row>
    <row r="2774" spans="1:3" x14ac:dyDescent="0.25">
      <c r="A2774" t="str">
        <f>IF(AND(MOD(ROW(A2769)-1,3)=0,INDEX(artwork.xlsx!G:G,QUOTIENT(ROW(A2769)-1,3)+2)&lt;&gt;""),"/* "&amp;INDEX(artwork.xlsx!G:G,QUOTIENT(ROW(A2769)-1,3)+2)&amp;" */","  ")&amp;
IF(AND(INDEX(artwork.xlsx!F:F,QUOTIENT(ROW(A2769)-1,3)+2)&lt;&gt;""),"/* "&amp;INDEX(artwork.xlsx!F:F,QUOTIENT(ROW(A2769)-1,3)+2)&amp;" */","  ")&amp;IF(AND(ISERROR(MATCH("},",B2774:B$5003,0)), ISERROR(MATCH("    ];",$A$5:A2773,0))),"];","")</f>
        <v xml:space="preserve">    </v>
      </c>
      <c r="B2774" t="str">
        <f t="shared" si="80"/>
        <v/>
      </c>
      <c r="C2774" s="18" t="str">
        <f>IF(AND(MOD(ROW(A2769)-1,3)=0, INDEX(artwork.xlsx!J:J,QUOTIENT(ROW(A2769)-1,3)+2)&lt;&gt;""),
     artwork.xlsx!$H$1&amp;": """ &amp;SUBSTITUTE(INDEX(artwork.xlsx!H:H,QUOTIENT(ROW(A2769)-1,3)+2)," ","") &amp;""",  " &amp;
     artwork.xlsx!$J$1&amp; ": """ &amp; INDEX(artwork.xlsx!J:J,QUOTIENT(ROW(A2769)-1,3)+2) &amp;""",  " &amp;
     artwork.xlsx!$L$1&amp; ": """ &amp; SUBSTITUTE(IF(LEFT(INDEX(artwork.xlsx!L:L,QUOTIENT(ROW(A2769)-1,3)+2),4)="http","",artwork.xlsx!$M$1) &amp; INDEX(artwork.xlsx!L:L,QUOTIENT(ROW(A2769)-1,3)+2),artwork.xlsx!$N$1,"") &amp; """,",
 IF(AND(MOD(ROW(A2769)-1,3)=1,INDEX(artwork.xlsx!J:J,QUOTIENT(ROW(A2769)-1,3)+2)&lt;&gt;""),
SUBSTITUTE(    artwork.xlsx!$K$1&amp;": '\\n" &amp;
SUBSTITUTE(SUBSTITUTE(SUBSTITUTE(SUBSTITUTE(SUBSTITUTE(INDEX(artwork.xlsx!K:K,QUOTIENT(ROW(A2769)-1,3)+2),"'","\'"),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IF(MOD(ROW(A2769)-1,3)=2,"","")))</f>
        <v/>
      </c>
    </row>
    <row r="2775" spans="1:3" x14ac:dyDescent="0.25">
      <c r="A2775" t="str">
        <f>IF(AND(MOD(ROW(A2770)-1,3)=0,INDEX(artwork.xlsx!G:G,QUOTIENT(ROW(A2770)-1,3)+2)&lt;&gt;""),"/* "&amp;INDEX(artwork.xlsx!G:G,QUOTIENT(ROW(A2770)-1,3)+2)&amp;" */","  ")&amp;
IF(AND(INDEX(artwork.xlsx!F:F,QUOTIENT(ROW(A2770)-1,3)+2)&lt;&gt;""),"/* "&amp;INDEX(artwork.xlsx!F:F,QUOTIENT(ROW(A2770)-1,3)+2)&amp;" */","  ")&amp;IF(AND(ISERROR(MATCH("},",B2775:B$5003,0)), ISERROR(MATCH("    ];",$A$5:A2774,0))),"];","")</f>
        <v xml:space="preserve">    </v>
      </c>
      <c r="B2775" t="str">
        <f t="shared" si="80"/>
        <v/>
      </c>
      <c r="C2775" s="18" t="str">
        <f>IF(AND(MOD(ROW(A2770)-1,3)=0, INDEX(artwork.xlsx!J:J,QUOTIENT(ROW(A2770)-1,3)+2)&lt;&gt;""),
     artwork.xlsx!$H$1&amp;": """ &amp;SUBSTITUTE(INDEX(artwork.xlsx!H:H,QUOTIENT(ROW(A2770)-1,3)+2)," ","") &amp;""",  " &amp;
     artwork.xlsx!$J$1&amp; ": """ &amp; INDEX(artwork.xlsx!J:J,QUOTIENT(ROW(A2770)-1,3)+2) &amp;""",  " &amp;
     artwork.xlsx!$L$1&amp; ": """ &amp; SUBSTITUTE(IF(LEFT(INDEX(artwork.xlsx!L:L,QUOTIENT(ROW(A2770)-1,3)+2),4)="http","",artwork.xlsx!$M$1) &amp; INDEX(artwork.xlsx!L:L,QUOTIENT(ROW(A2770)-1,3)+2),artwork.xlsx!$N$1,"") &amp; """,",
 IF(AND(MOD(ROW(A2770)-1,3)=1,INDEX(artwork.xlsx!J:J,QUOTIENT(ROW(A2770)-1,3)+2)&lt;&gt;""),
SUBSTITUTE(    artwork.xlsx!$K$1&amp;": '\\n" &amp;
SUBSTITUTE(SUBSTITUTE(SUBSTITUTE(SUBSTITUTE(SUBSTITUTE(INDEX(artwork.xlsx!K:K,QUOTIENT(ROW(A2770)-1,3)+2),"'","\'"),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IF(MOD(ROW(A2770)-1,3)=2,"","")))</f>
        <v/>
      </c>
    </row>
  </sheetData>
  <autoFilter ref="A1:C2775" xr:uid="{00000000-0001-0000-0400-000000000000}"/>
  <pageMargins left="0.7" right="0.7" top="0.75" bottom="0.75" header="0.3" footer="0.3"/>
  <pageSetup paperSize="9" orientation="portrait" r:id="rId1"/>
  <ignoredErrors>
    <ignoredError sqref="A7:B7 A14 A8:A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artwork.xlsx</vt:lpstr>
      <vt:lpstr>Illustrators</vt:lpstr>
      <vt:lpstr>digital_cards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GROS, Gilles</dc:creator>
  <cp:lastModifiedBy>Gilles</cp:lastModifiedBy>
  <cp:lastPrinted>2020-09-13T16:43:07Z</cp:lastPrinted>
  <dcterms:created xsi:type="dcterms:W3CDTF">2019-11-16T16:05:30Z</dcterms:created>
  <dcterms:modified xsi:type="dcterms:W3CDTF">2025-01-24T17:15:19Z</dcterms:modified>
</cp:coreProperties>
</file>