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3485" windowHeight="12195"/>
  </bookViews>
  <sheets>
    <sheet name="inputDefaults" sheetId="1" r:id="rId1"/>
    <sheet name="fleetParams" sheetId="2" r:id="rId2"/>
    <sheet name="tripBasicParams" sheetId="8" r:id="rId3"/>
    <sheet name="tripDetailParams" sheetId="3" r:id="rId4"/>
    <sheet name="costParams" sheetId="10" r:id="rId5"/>
    <sheet name="paramType" sheetId="4" r:id="rId6"/>
    <sheet name="options" sheetId="7" r:id="rId7"/>
    <sheet name="trafficDefinitions" sheetId="5" r:id="rId8"/>
    <sheet name="inputDefaults_backup" sheetId="6" r:id="rId9"/>
    <sheet name="costParamsDef" sheetId="9" r:id="rId10"/>
    <sheet name="chargingTimes" sheetId="11" r:id="rId11"/>
    <sheet name="inputDefaults_bak" sheetId="12" r:id="rId12"/>
  </sheets>
  <calcPr calcId="145621"/>
</workbook>
</file>

<file path=xl/calcChain.xml><?xml version="1.0" encoding="utf-8"?>
<calcChain xmlns="http://schemas.openxmlformats.org/spreadsheetml/2006/main">
  <c r="E3" i="10" l="1"/>
  <c r="F3" i="10"/>
  <c r="D3" i="10"/>
  <c r="F2" i="10"/>
  <c r="E4" i="10"/>
  <c r="F4" i="10"/>
  <c r="D4" i="10"/>
  <c r="S7" i="12"/>
  <c r="S6" i="12"/>
  <c r="S5" i="12"/>
  <c r="S4" i="12"/>
  <c r="S3" i="12"/>
  <c r="C1" i="7" l="1"/>
  <c r="C2" i="7"/>
  <c r="C3" i="7"/>
  <c r="C4" i="7"/>
  <c r="C5" i="7"/>
  <c r="C6" i="7"/>
  <c r="C1" i="4"/>
  <c r="C1" i="2"/>
  <c r="D1" i="2"/>
  <c r="E1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N1" i="4"/>
  <c r="D1" i="3"/>
  <c r="D2" i="3"/>
  <c r="D3" i="3"/>
  <c r="D4" i="3"/>
  <c r="D5" i="3"/>
  <c r="D6" i="3"/>
  <c r="E1" i="4" l="1"/>
  <c r="F17" i="11" l="1"/>
  <c r="G17" i="11"/>
  <c r="H17" i="11"/>
  <c r="I17" i="11"/>
  <c r="E17" i="11"/>
  <c r="F15" i="11"/>
  <c r="G15" i="11"/>
  <c r="H15" i="11"/>
  <c r="D13" i="11"/>
  <c r="I15" i="11" s="1"/>
  <c r="B4" i="10"/>
  <c r="I20" i="9"/>
  <c r="I15" i="9"/>
  <c r="I5" i="9"/>
  <c r="C4" i="10"/>
  <c r="C7" i="9"/>
  <c r="C8" i="9"/>
  <c r="C25" i="9"/>
  <c r="C34" i="9"/>
  <c r="C35" i="9"/>
  <c r="E15" i="11" l="1"/>
  <c r="M1" i="4"/>
  <c r="B1" i="7"/>
  <c r="D1" i="7"/>
  <c r="E1" i="7"/>
  <c r="F1" i="7"/>
  <c r="G1" i="7"/>
  <c r="H1" i="7"/>
  <c r="I1" i="7"/>
  <c r="B2" i="7"/>
  <c r="D2" i="7"/>
  <c r="E2" i="7"/>
  <c r="F2" i="7"/>
  <c r="G2" i="7"/>
  <c r="H2" i="7"/>
  <c r="I2" i="7"/>
  <c r="B3" i="7"/>
  <c r="D3" i="7"/>
  <c r="E3" i="7"/>
  <c r="F3" i="7"/>
  <c r="G3" i="7"/>
  <c r="H3" i="7"/>
  <c r="I3" i="7"/>
  <c r="B4" i="7"/>
  <c r="D4" i="7"/>
  <c r="E4" i="7"/>
  <c r="F4" i="7"/>
  <c r="G4" i="7"/>
  <c r="H4" i="7"/>
  <c r="I4" i="7"/>
  <c r="B5" i="7"/>
  <c r="D5" i="7"/>
  <c r="E5" i="7"/>
  <c r="F5" i="7"/>
  <c r="G5" i="7"/>
  <c r="H5" i="7"/>
  <c r="I5" i="7"/>
  <c r="B6" i="7"/>
  <c r="D6" i="7"/>
  <c r="E6" i="7"/>
  <c r="F6" i="7"/>
  <c r="G6" i="7"/>
  <c r="H6" i="7"/>
  <c r="I6" i="7"/>
  <c r="B1" i="4"/>
  <c r="D1" i="4"/>
  <c r="F1" i="4"/>
  <c r="G1" i="4"/>
  <c r="H1" i="4"/>
  <c r="I1" i="4"/>
  <c r="J1" i="4"/>
  <c r="K1" i="4"/>
  <c r="L1" i="4"/>
  <c r="B1" i="8"/>
  <c r="C1" i="8"/>
  <c r="D1" i="8"/>
  <c r="E1" i="8"/>
  <c r="B2" i="8"/>
  <c r="C2" i="8"/>
  <c r="D2" i="8"/>
  <c r="E2" i="8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A6" i="8"/>
  <c r="A5" i="8"/>
  <c r="A4" i="8"/>
  <c r="A3" i="8"/>
  <c r="A2" i="8"/>
  <c r="A1" i="8"/>
  <c r="B1" i="2"/>
  <c r="B2" i="2"/>
  <c r="B3" i="2"/>
  <c r="B4" i="2"/>
  <c r="B5" i="2"/>
  <c r="B6" i="2"/>
  <c r="A2" i="2"/>
  <c r="A3" i="2"/>
  <c r="A4" i="2"/>
  <c r="A5" i="2"/>
  <c r="A6" i="2"/>
  <c r="A1" i="2"/>
  <c r="A1" i="7" l="1"/>
  <c r="A2" i="7"/>
  <c r="A3" i="7"/>
  <c r="A4" i="7"/>
  <c r="A5" i="7"/>
  <c r="A6" i="7"/>
  <c r="S7" i="1"/>
  <c r="C6" i="3"/>
  <c r="B6" i="3"/>
  <c r="C5" i="3"/>
  <c r="B5" i="3"/>
  <c r="C4" i="3"/>
  <c r="B4" i="3"/>
  <c r="C3" i="3"/>
  <c r="B3" i="3"/>
  <c r="C2" i="3"/>
  <c r="B2" i="3"/>
  <c r="C1" i="3"/>
  <c r="B1" i="3"/>
  <c r="A6" i="3"/>
  <c r="A5" i="3"/>
  <c r="A4" i="3"/>
  <c r="A3" i="3"/>
  <c r="A2" i="3"/>
  <c r="A1" i="3"/>
  <c r="S5" i="1" l="1"/>
  <c r="S6" i="1"/>
  <c r="L7" i="6"/>
  <c r="L6" i="6"/>
  <c r="L5" i="6"/>
  <c r="L4" i="6"/>
  <c r="L3" i="6"/>
  <c r="A1" i="4"/>
  <c r="C20" i="5" l="1"/>
  <c r="F14" i="5"/>
  <c r="C14" i="5"/>
  <c r="S4" i="1" l="1"/>
  <c r="S3" i="1"/>
</calcChain>
</file>

<file path=xl/comments1.xml><?xml version="1.0" encoding="utf-8"?>
<comments xmlns="http://schemas.openxmlformats.org/spreadsheetml/2006/main">
  <authors>
    <author>Auteur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Même prix pour les deux HEV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modèle pour cette catégorie. Pour les autres segments, la différence de prix entre l'hybride et le mild hybrid est très faible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Même prix pour les deux HEV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modèle pour cette catégorie. Pour les autres segments, la différence de prix entre l'hybride et le mild hybrid est très faible</t>
        </r>
      </text>
    </comment>
  </commentList>
</comments>
</file>

<file path=xl/sharedStrings.xml><?xml version="1.0" encoding="utf-8"?>
<sst xmlns="http://schemas.openxmlformats.org/spreadsheetml/2006/main" count="579" uniqueCount="177">
  <si>
    <t>Delivery - individual</t>
  </si>
  <si>
    <t>Delivery - business</t>
  </si>
  <si>
    <t>Commercial representative</t>
  </si>
  <si>
    <t>Repair professional</t>
  </si>
  <si>
    <t>Executive car</t>
  </si>
  <si>
    <t>Vehicle</t>
  </si>
  <si>
    <t>Small van</t>
  </si>
  <si>
    <t>D segment car</t>
  </si>
  <si>
    <t>Number of vehicles</t>
  </si>
  <si>
    <t>Days of use per year</t>
  </si>
  <si>
    <t>Yearly distance</t>
  </si>
  <si>
    <t>Driving style</t>
  </si>
  <si>
    <t>Normal</t>
  </si>
  <si>
    <t>Dynamic</t>
  </si>
  <si>
    <t>Medium van</t>
  </si>
  <si>
    <t>Large van</t>
  </si>
  <si>
    <t>Mostly city</t>
  </si>
  <si>
    <t>Mixed</t>
  </si>
  <si>
    <t>Mostly highway</t>
  </si>
  <si>
    <t xml:space="preserve">Mixed </t>
  </si>
  <si>
    <t>Options</t>
  </si>
  <si>
    <t>Motorway type</t>
  </si>
  <si>
    <t>Mostly 30</t>
  </si>
  <si>
    <t>Balanced</t>
  </si>
  <si>
    <t>Mostly 50</t>
  </si>
  <si>
    <t>Only 80</t>
  </si>
  <si>
    <t>Mostly 80</t>
  </si>
  <si>
    <t>Mostly 130</t>
  </si>
  <si>
    <t>Only 130</t>
  </si>
  <si>
    <t>Road type</t>
  </si>
  <si>
    <t>Trafic</t>
  </si>
  <si>
    <t>Mostly fluid</t>
  </si>
  <si>
    <t>Heavy</t>
  </si>
  <si>
    <t xml:space="preserve">Mostly heavy </t>
  </si>
  <si>
    <t>Fluid</t>
  </si>
  <si>
    <t>30 km</t>
  </si>
  <si>
    <t>Normal driving</t>
  </si>
  <si>
    <t xml:space="preserve">Heavy traffic </t>
  </si>
  <si>
    <t>Low traffic</t>
  </si>
  <si>
    <t xml:space="preserve">Dynamic driving </t>
  </si>
  <si>
    <t>50 km</t>
  </si>
  <si>
    <t>Cluster</t>
  </si>
  <si>
    <t>Mean speed</t>
  </si>
  <si>
    <t>Medium traffic</t>
  </si>
  <si>
    <t>90 km</t>
  </si>
  <si>
    <t>130 km</t>
  </si>
  <si>
    <t>Aggregated traffic</t>
  </si>
  <si>
    <t>Main parameters</t>
  </si>
  <si>
    <t xml:space="preserve">Detailed parameters </t>
  </si>
  <si>
    <t>Daily hours on road</t>
  </si>
  <si>
    <t>City speed zone</t>
  </si>
  <si>
    <t>dropdown</t>
  </si>
  <si>
    <t>Cluster correspondence</t>
  </si>
  <si>
    <t>Use</t>
  </si>
  <si>
    <t>Daily distance</t>
  </si>
  <si>
    <t>Traffic</t>
  </si>
  <si>
    <t>Sedan</t>
  </si>
  <si>
    <t>Compact</t>
  </si>
  <si>
    <t>Essentially city</t>
  </si>
  <si>
    <t>Essentially highway</t>
  </si>
  <si>
    <t>Essentially 30</t>
  </si>
  <si>
    <t>Essentially 50</t>
  </si>
  <si>
    <t>numeric</t>
  </si>
  <si>
    <t>Segment</t>
  </si>
  <si>
    <t>Livraison particulier</t>
  </si>
  <si>
    <t>Usage</t>
  </si>
  <si>
    <t>Livraison professionnelle</t>
  </si>
  <si>
    <t>Agent commercial</t>
  </si>
  <si>
    <t>Technicien</t>
  </si>
  <si>
    <t>Voiture de fonction</t>
  </si>
  <si>
    <t>Fourgon petit</t>
  </si>
  <si>
    <t>Fourgon compact</t>
  </si>
  <si>
    <t>Berline</t>
  </si>
  <si>
    <t>Fourgon grand</t>
  </si>
  <si>
    <t>Conduite</t>
  </si>
  <si>
    <t>Zone de vitesse - ville</t>
  </si>
  <si>
    <t>Zone de vitesse - hors ville</t>
  </si>
  <si>
    <t>Dynamique</t>
  </si>
  <si>
    <t>Normale</t>
  </si>
  <si>
    <t>Majoritairement ville</t>
  </si>
  <si>
    <t>Majoritairement 30</t>
  </si>
  <si>
    <t>Majoritairement 90</t>
  </si>
  <si>
    <t>Majoritairement hors ville</t>
  </si>
  <si>
    <t>Majoritairement 50</t>
  </si>
  <si>
    <t>Majoritairement 130</t>
  </si>
  <si>
    <t>Mixte</t>
  </si>
  <si>
    <t xml:space="preserve">Mixte </t>
  </si>
  <si>
    <t>Essentiellement 90</t>
  </si>
  <si>
    <t>Essentiellement ville</t>
  </si>
  <si>
    <t>Essentiellement 30</t>
  </si>
  <si>
    <t>Essentiellement hors ville</t>
  </si>
  <si>
    <t>Essentiellement 50</t>
  </si>
  <si>
    <t>Essentiellement 130</t>
  </si>
  <si>
    <t>Dense</t>
  </si>
  <si>
    <t>Majoritairement fluide</t>
  </si>
  <si>
    <t xml:space="preserve">Majoritairement fense </t>
  </si>
  <si>
    <t>Fluide</t>
  </si>
  <si>
    <t>Type de route</t>
  </si>
  <si>
    <t>res1</t>
  </si>
  <si>
    <t>res2</t>
  </si>
  <si>
    <t>res3</t>
  </si>
  <si>
    <t>Nb vehicules</t>
  </si>
  <si>
    <t>Distance jour</t>
  </si>
  <si>
    <t>Jours / année</t>
  </si>
  <si>
    <t>Fleet parameters</t>
  </si>
  <si>
    <t xml:space="preserve">Advanced trip parameters </t>
  </si>
  <si>
    <t xml:space="preserve">Basic trip parameters </t>
  </si>
  <si>
    <t>Adresse départ (optionnel)</t>
  </si>
  <si>
    <t>Relief</t>
  </si>
  <si>
    <t>Plat</t>
  </si>
  <si>
    <t>Accidenté</t>
  </si>
  <si>
    <t>75001, Paris</t>
  </si>
  <si>
    <t>Fortement accidenté</t>
  </si>
  <si>
    <t>Charge utile au départ kg</t>
  </si>
  <si>
    <t>VE +</t>
  </si>
  <si>
    <t>VE</t>
  </si>
  <si>
    <t>VFH_plugin_P1</t>
  </si>
  <si>
    <t>VFH_plugin_P2</t>
  </si>
  <si>
    <t>VFH_P2</t>
  </si>
  <si>
    <t>VMH_D</t>
  </si>
  <si>
    <t>VMH_G</t>
  </si>
  <si>
    <t>VTH_D</t>
  </si>
  <si>
    <t>VTH_G</t>
  </si>
  <si>
    <t>VFH_plugin_P2_CS</t>
  </si>
  <si>
    <t>Compacte</t>
  </si>
  <si>
    <t>Fourgonnette</t>
  </si>
  <si>
    <t>Camionnette</t>
  </si>
  <si>
    <t>Powertrain</t>
  </si>
  <si>
    <t>Prix</t>
  </si>
  <si>
    <t>Motorisation</t>
  </si>
  <si>
    <t>Hybride mild Diesel</t>
  </si>
  <si>
    <t>Hybride réchargeable Essence</t>
  </si>
  <si>
    <t>Thermique Diesel</t>
  </si>
  <si>
    <t>Empty to full charging time</t>
  </si>
  <si>
    <t>Model</t>
  </si>
  <si>
    <t>Battery</t>
  </si>
  <si>
    <t>Pod Point</t>
  </si>
  <si>
    <t>Confidence Range*</t>
  </si>
  <si>
    <t>3.7kW slow</t>
  </si>
  <si>
    <t>7kW fast</t>
  </si>
  <si>
    <t>22kW fast</t>
  </si>
  <si>
    <t>43-50kW rapid</t>
  </si>
  <si>
    <t>150kW rapid</t>
  </si>
  <si>
    <t>Nissan LEAF (2018)</t>
  </si>
  <si>
    <t>40kWh</t>
  </si>
  <si>
    <t>143 miles</t>
  </si>
  <si>
    <t>11 hrs</t>
  </si>
  <si>
    <t>6 hrs</t>
  </si>
  <si>
    <t>1 hr</t>
  </si>
  <si>
    <t>Can't charge on this kind of charger</t>
  </si>
  <si>
    <t>Tesla Model S (2019)**</t>
  </si>
  <si>
    <t>75kWh</t>
  </si>
  <si>
    <t>238 miles</t>
  </si>
  <si>
    <t>21 hrs</t>
  </si>
  <si>
    <t>5 hrs</t>
  </si>
  <si>
    <t>2 hrs</t>
  </si>
  <si>
    <t>1 hr for 300 miles</t>
  </si>
  <si>
    <t>Mitsubishi Outlander PHEV (2018)</t>
  </si>
  <si>
    <t>13.8kWh</t>
  </si>
  <si>
    <t>24 miles</t>
  </si>
  <si>
    <t>4 hrs</t>
  </si>
  <si>
    <t>40 mins</t>
  </si>
  <si>
    <t>kWh</t>
  </si>
  <si>
    <t>miles</t>
  </si>
  <si>
    <t>hrs</t>
  </si>
  <si>
    <t>km</t>
  </si>
  <si>
    <t>Range</t>
  </si>
  <si>
    <t>h/100km</t>
  </si>
  <si>
    <t>h/kWh</t>
  </si>
  <si>
    <t>Durée Possession</t>
  </si>
  <si>
    <t>Electrique</t>
  </si>
  <si>
    <t>Type produit</t>
  </si>
  <si>
    <t>Frais</t>
  </si>
  <si>
    <t>Congélé</t>
  </si>
  <si>
    <t>Générique / Sans objet</t>
  </si>
  <si>
    <t>Label Usage</t>
  </si>
  <si>
    <t xml:space="preserve">Majoritairement dense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</si>
</sst>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0%"/>
    <numFmt numFmtId="166" formatCode="0.0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0"/>
      <color rgb="FFA9B7C6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i/>
      <sz val="12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/>
      <top style="medium">
        <color rgb="FFE0E0E0"/>
      </top>
      <bottom style="medium">
        <color rgb="FFE0E0E0"/>
      </bottom>
      <diagonal/>
    </border>
    <border>
      <left/>
      <right/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/>
      <diagonal/>
    </border>
    <border>
      <left style="medium">
        <color rgb="FFE0E0E0"/>
      </left>
      <right style="medium">
        <color rgb="FFE0E0E0"/>
      </right>
      <top/>
      <bottom style="medium">
        <color rgb="FFE0E0E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66" fontId="0" fillId="0" borderId="0" xfId="0" applyNumberFormat="1"/>
    <xf numFmtId="0" fontId="4" fillId="2" borderId="5" xfId="0" applyFont="1" applyFill="1" applyBorder="1" applyAlignment="1">
      <alignment vertical="top" wrapText="1" indent="1"/>
    </xf>
    <xf numFmtId="0" fontId="4" fillId="2" borderId="6" xfId="0" applyFont="1" applyFill="1" applyBorder="1" applyAlignment="1">
      <alignment vertical="top" wrapText="1" indent="1"/>
    </xf>
    <xf numFmtId="0" fontId="7" fillId="2" borderId="1" xfId="1" applyFill="1" applyBorder="1" applyAlignment="1">
      <alignment vertical="top" wrapText="1" indent="1"/>
    </xf>
    <xf numFmtId="0" fontId="5" fillId="2" borderId="1" xfId="0" applyFont="1" applyFill="1" applyBorder="1" applyAlignment="1">
      <alignment vertical="top" wrapText="1" indent="1"/>
    </xf>
    <xf numFmtId="0" fontId="6" fillId="2" borderId="1" xfId="0" applyFont="1" applyFill="1" applyBorder="1" applyAlignment="1">
      <alignment vertical="top" wrapText="1" indent="1"/>
    </xf>
    <xf numFmtId="0" fontId="4" fillId="2" borderId="3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vertical="top" wrapText="1" indent="1"/>
    </xf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top" wrapText="1" indent="1"/>
    </xf>
    <xf numFmtId="0" fontId="4" fillId="2" borderId="6" xfId="0" applyFont="1" applyFill="1" applyBorder="1" applyAlignment="1">
      <alignment vertical="top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pod-point.com/guides/vehicles/mitsubishi/2018/outlander-phev" TargetMode="External"/><Relationship Id="rId2" Type="http://schemas.openxmlformats.org/officeDocument/2006/relationships/hyperlink" Target="https://pod-point.com/guides/vehicles/tesla/2019/model-s" TargetMode="External"/><Relationship Id="rId1" Type="http://schemas.openxmlformats.org/officeDocument/2006/relationships/hyperlink" Target="https://pod-point.com/guides/vehicles/nissan/2018/leaf" TargetMode="Externa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zoomScale="70" zoomScaleNormal="70" workbookViewId="0">
      <selection activeCell="P11" sqref="P11"/>
    </sheetView>
  </sheetViews>
  <sheetFormatPr defaultColWidth="11.42578125" defaultRowHeight="15" x14ac:dyDescent="0.25"/>
  <cols>
    <col min="1" max="1" width="25.42578125" bestFit="1" customWidth="1"/>
    <col min="2" max="2" width="13.42578125" bestFit="1" customWidth="1"/>
    <col min="3" max="3" width="13.42578125" customWidth="1"/>
    <col min="4" max="4" width="18.42578125" bestFit="1" customWidth="1"/>
    <col min="5" max="5" width="18.42578125" customWidth="1"/>
    <col min="6" max="6" width="4.85546875" customWidth="1"/>
    <col min="7" max="7" width="21.7109375" bestFit="1" customWidth="1"/>
    <col min="8" max="8" width="18.85546875" bestFit="1" customWidth="1"/>
    <col min="9" max="9" width="18.85546875" customWidth="1"/>
    <col min="10" max="10" width="13.85546875" customWidth="1"/>
    <col min="11" max="11" width="20" bestFit="1" customWidth="1"/>
    <col min="12" max="12" width="3.5703125" customWidth="1"/>
    <col min="13" max="13" width="26.42578125" bestFit="1" customWidth="1"/>
    <col min="14" max="14" width="21.7109375" bestFit="1" customWidth="1"/>
    <col min="15" max="15" width="26.42578125" bestFit="1" customWidth="1"/>
    <col min="16" max="16" width="22.140625" bestFit="1" customWidth="1"/>
    <col min="17" max="17" width="20.42578125" bestFit="1" customWidth="1"/>
    <col min="18" max="18" width="7.7109375" customWidth="1"/>
    <col min="19" max="19" width="15.140625" bestFit="1" customWidth="1"/>
  </cols>
  <sheetData>
    <row r="1" spans="1:20" x14ac:dyDescent="0.25">
      <c r="A1" s="18" t="s">
        <v>104</v>
      </c>
      <c r="B1" s="18"/>
      <c r="C1" s="18"/>
      <c r="D1" s="18"/>
      <c r="E1" s="7"/>
      <c r="F1" s="6"/>
      <c r="G1" s="18" t="s">
        <v>106</v>
      </c>
      <c r="H1" s="18"/>
      <c r="I1" s="18"/>
      <c r="J1" s="18"/>
      <c r="K1" s="18"/>
      <c r="L1" s="6"/>
      <c r="M1" s="18" t="s">
        <v>105</v>
      </c>
      <c r="N1" s="18"/>
      <c r="O1" s="18"/>
      <c r="P1" s="18"/>
      <c r="Q1" s="18"/>
    </row>
    <row r="2" spans="1:20" x14ac:dyDescent="0.25">
      <c r="A2" t="s">
        <v>175</v>
      </c>
      <c r="B2" t="s">
        <v>63</v>
      </c>
      <c r="C2" t="s">
        <v>171</v>
      </c>
      <c r="D2" t="s">
        <v>101</v>
      </c>
      <c r="E2" t="s">
        <v>169</v>
      </c>
      <c r="G2" t="s">
        <v>102</v>
      </c>
      <c r="H2" t="s">
        <v>103</v>
      </c>
      <c r="I2" t="s">
        <v>113</v>
      </c>
      <c r="J2" t="s">
        <v>74</v>
      </c>
      <c r="K2" t="s">
        <v>97</v>
      </c>
      <c r="M2" t="s">
        <v>107</v>
      </c>
      <c r="N2" t="s">
        <v>75</v>
      </c>
      <c r="O2" t="s">
        <v>76</v>
      </c>
      <c r="P2" t="s">
        <v>30</v>
      </c>
      <c r="Q2" t="s">
        <v>108</v>
      </c>
      <c r="S2" t="s">
        <v>10</v>
      </c>
      <c r="T2" t="s">
        <v>49</v>
      </c>
    </row>
    <row r="3" spans="1:20" x14ac:dyDescent="0.25">
      <c r="A3" t="s">
        <v>66</v>
      </c>
      <c r="B3" t="s">
        <v>73</v>
      </c>
      <c r="C3" t="s">
        <v>174</v>
      </c>
      <c r="D3" s="4">
        <v>1</v>
      </c>
      <c r="E3" s="4">
        <v>5</v>
      </c>
      <c r="F3" s="4"/>
      <c r="G3" s="4">
        <v>150</v>
      </c>
      <c r="H3" s="4">
        <v>220</v>
      </c>
      <c r="I3" s="4">
        <v>200</v>
      </c>
      <c r="J3" t="s">
        <v>78</v>
      </c>
      <c r="K3" t="s">
        <v>79</v>
      </c>
      <c r="M3" t="s">
        <v>111</v>
      </c>
      <c r="N3" t="s">
        <v>80</v>
      </c>
      <c r="O3" t="s">
        <v>87</v>
      </c>
      <c r="P3" t="s">
        <v>85</v>
      </c>
      <c r="Q3" t="s">
        <v>109</v>
      </c>
      <c r="S3">
        <f>G3*H3</f>
        <v>33000</v>
      </c>
    </row>
    <row r="4" spans="1:20" x14ac:dyDescent="0.25">
      <c r="A4" t="s">
        <v>66</v>
      </c>
      <c r="B4" t="s">
        <v>73</v>
      </c>
      <c r="C4" t="s">
        <v>173</v>
      </c>
      <c r="D4" s="4">
        <v>1</v>
      </c>
      <c r="E4" s="4">
        <v>5</v>
      </c>
      <c r="F4" s="4"/>
      <c r="G4" s="4">
        <v>150</v>
      </c>
      <c r="H4" s="4">
        <v>220</v>
      </c>
      <c r="I4" s="4">
        <v>200</v>
      </c>
      <c r="J4" t="s">
        <v>78</v>
      </c>
      <c r="K4" t="s">
        <v>79</v>
      </c>
      <c r="M4" t="s">
        <v>111</v>
      </c>
      <c r="N4" t="s">
        <v>80</v>
      </c>
      <c r="O4" t="s">
        <v>87</v>
      </c>
      <c r="P4" t="s">
        <v>85</v>
      </c>
      <c r="Q4" t="s">
        <v>109</v>
      </c>
      <c r="S4">
        <f>G4*H4</f>
        <v>33000</v>
      </c>
    </row>
    <row r="5" spans="1:20" x14ac:dyDescent="0.25">
      <c r="A5" t="s">
        <v>66</v>
      </c>
      <c r="B5" t="s">
        <v>73</v>
      </c>
      <c r="C5" t="s">
        <v>174</v>
      </c>
      <c r="D5" s="4">
        <v>1</v>
      </c>
      <c r="E5" s="4">
        <v>5</v>
      </c>
      <c r="F5" s="4"/>
      <c r="G5" s="4">
        <v>150</v>
      </c>
      <c r="H5" s="4">
        <v>220</v>
      </c>
      <c r="I5" s="4">
        <v>1500</v>
      </c>
      <c r="J5" t="s">
        <v>78</v>
      </c>
      <c r="K5" t="s">
        <v>79</v>
      </c>
      <c r="M5" t="s">
        <v>111</v>
      </c>
      <c r="N5" t="s">
        <v>80</v>
      </c>
      <c r="O5" t="s">
        <v>87</v>
      </c>
      <c r="P5" t="s">
        <v>85</v>
      </c>
      <c r="Q5" t="s">
        <v>109</v>
      </c>
      <c r="S5">
        <f>G5*H5</f>
        <v>33000</v>
      </c>
    </row>
    <row r="6" spans="1:20" x14ac:dyDescent="0.25">
      <c r="A6" t="s">
        <v>66</v>
      </c>
      <c r="B6" t="s">
        <v>73</v>
      </c>
      <c r="C6" t="s">
        <v>174</v>
      </c>
      <c r="D6" s="4">
        <v>1</v>
      </c>
      <c r="E6" s="4">
        <v>5</v>
      </c>
      <c r="F6" s="4"/>
      <c r="G6" s="4">
        <v>150</v>
      </c>
      <c r="H6" s="4">
        <v>220</v>
      </c>
      <c r="I6" s="4">
        <v>200</v>
      </c>
      <c r="J6" t="s">
        <v>78</v>
      </c>
      <c r="K6" t="s">
        <v>79</v>
      </c>
      <c r="M6" t="s">
        <v>111</v>
      </c>
      <c r="N6" t="s">
        <v>80</v>
      </c>
      <c r="O6" t="s">
        <v>87</v>
      </c>
      <c r="P6" t="s">
        <v>85</v>
      </c>
      <c r="Q6" t="s">
        <v>112</v>
      </c>
      <c r="S6">
        <f>G6*H6</f>
        <v>33000</v>
      </c>
    </row>
    <row r="7" spans="1:20" x14ac:dyDescent="0.25">
      <c r="A7" t="s">
        <v>66</v>
      </c>
      <c r="B7" t="s">
        <v>73</v>
      </c>
      <c r="C7" t="s">
        <v>173</v>
      </c>
      <c r="D7" s="4">
        <v>1</v>
      </c>
      <c r="E7" s="4">
        <v>5</v>
      </c>
      <c r="F7" s="4"/>
      <c r="G7" s="4">
        <v>150</v>
      </c>
      <c r="H7" s="4">
        <v>220</v>
      </c>
      <c r="I7" s="4">
        <v>1500</v>
      </c>
      <c r="J7" t="s">
        <v>78</v>
      </c>
      <c r="K7" t="s">
        <v>79</v>
      </c>
      <c r="M7" t="s">
        <v>111</v>
      </c>
      <c r="N7" t="s">
        <v>80</v>
      </c>
      <c r="O7" t="s">
        <v>87</v>
      </c>
      <c r="P7" t="s">
        <v>85</v>
      </c>
      <c r="Q7" t="s">
        <v>112</v>
      </c>
      <c r="S7">
        <f>G7*H7</f>
        <v>33000</v>
      </c>
    </row>
    <row r="9" spans="1:20" x14ac:dyDescent="0.25">
      <c r="A9" t="s">
        <v>175</v>
      </c>
      <c r="B9" t="s">
        <v>63</v>
      </c>
      <c r="C9" t="s">
        <v>171</v>
      </c>
      <c r="J9" t="s">
        <v>74</v>
      </c>
      <c r="K9" t="s">
        <v>97</v>
      </c>
      <c r="N9" t="s">
        <v>75</v>
      </c>
      <c r="O9" t="s">
        <v>76</v>
      </c>
      <c r="P9" t="s">
        <v>30</v>
      </c>
      <c r="Q9" t="s">
        <v>108</v>
      </c>
    </row>
    <row r="10" spans="1:20" x14ac:dyDescent="0.25">
      <c r="A10" t="s">
        <v>64</v>
      </c>
      <c r="B10" t="s">
        <v>70</v>
      </c>
      <c r="C10" t="s">
        <v>174</v>
      </c>
      <c r="J10" t="s">
        <v>78</v>
      </c>
      <c r="K10" t="s">
        <v>88</v>
      </c>
      <c r="N10" t="s">
        <v>89</v>
      </c>
      <c r="O10" t="s">
        <v>87</v>
      </c>
      <c r="P10" t="s">
        <v>93</v>
      </c>
      <c r="Q10" t="s">
        <v>109</v>
      </c>
    </row>
    <row r="11" spans="1:20" x14ac:dyDescent="0.25">
      <c r="A11" t="s">
        <v>66</v>
      </c>
      <c r="B11" t="s">
        <v>71</v>
      </c>
      <c r="C11" t="s">
        <v>172</v>
      </c>
      <c r="J11" t="s">
        <v>77</v>
      </c>
      <c r="K11" t="s">
        <v>79</v>
      </c>
      <c r="N11" t="s">
        <v>80</v>
      </c>
      <c r="O11" t="s">
        <v>81</v>
      </c>
      <c r="P11" t="s">
        <v>176</v>
      </c>
      <c r="Q11" t="s">
        <v>110</v>
      </c>
    </row>
    <row r="12" spans="1:20" x14ac:dyDescent="0.25">
      <c r="A12" t="s">
        <v>67</v>
      </c>
      <c r="B12" t="s">
        <v>73</v>
      </c>
      <c r="C12" t="s">
        <v>173</v>
      </c>
      <c r="J12" t="s">
        <v>78</v>
      </c>
      <c r="K12" t="s">
        <v>86</v>
      </c>
      <c r="N12" t="s">
        <v>86</v>
      </c>
      <c r="O12" t="s">
        <v>86</v>
      </c>
      <c r="P12" t="s">
        <v>86</v>
      </c>
      <c r="Q12" t="s">
        <v>112</v>
      </c>
    </row>
    <row r="13" spans="1:20" x14ac:dyDescent="0.25">
      <c r="A13" t="s">
        <v>68</v>
      </c>
      <c r="B13" t="s">
        <v>124</v>
      </c>
      <c r="C13" t="s">
        <v>174</v>
      </c>
      <c r="J13" t="s">
        <v>78</v>
      </c>
      <c r="K13" t="s">
        <v>82</v>
      </c>
      <c r="N13" t="s">
        <v>83</v>
      </c>
      <c r="O13" t="s">
        <v>84</v>
      </c>
      <c r="P13" t="s">
        <v>94</v>
      </c>
      <c r="Q13" t="s">
        <v>109</v>
      </c>
    </row>
    <row r="14" spans="1:20" x14ac:dyDescent="0.25">
      <c r="A14" t="s">
        <v>69</v>
      </c>
      <c r="B14" t="s">
        <v>72</v>
      </c>
      <c r="C14" t="s">
        <v>174</v>
      </c>
      <c r="J14" t="s">
        <v>78</v>
      </c>
      <c r="K14" t="s">
        <v>90</v>
      </c>
      <c r="N14" t="s">
        <v>91</v>
      </c>
      <c r="O14" t="s">
        <v>92</v>
      </c>
      <c r="P14" t="s">
        <v>96</v>
      </c>
      <c r="Q14" t="s">
        <v>109</v>
      </c>
    </row>
    <row r="18" spans="2:18" x14ac:dyDescent="0.25">
      <c r="D18" s="5"/>
      <c r="E18" s="5"/>
      <c r="F18" s="5"/>
    </row>
    <row r="19" spans="2:18" x14ac:dyDescent="0.25">
      <c r="D19" s="5"/>
      <c r="E19" s="5"/>
      <c r="F19" s="5"/>
    </row>
    <row r="20" spans="2:18" x14ac:dyDescent="0.25">
      <c r="J20" s="1"/>
      <c r="K20" s="1"/>
      <c r="L20" s="1"/>
      <c r="M20" s="1"/>
      <c r="N20" s="1"/>
      <c r="O20" s="1"/>
      <c r="P20" s="1"/>
      <c r="Q20" s="1"/>
    </row>
    <row r="21" spans="2:18" x14ac:dyDescent="0.25">
      <c r="K21" s="1"/>
      <c r="L21" s="1"/>
      <c r="M21" s="1"/>
      <c r="N21" s="1"/>
      <c r="O21" s="1"/>
      <c r="P21" s="1"/>
      <c r="Q21" s="1"/>
      <c r="R21" s="1"/>
    </row>
    <row r="22" spans="2:18" x14ac:dyDescent="0.25">
      <c r="K22" s="1"/>
      <c r="L22" s="1"/>
      <c r="M22" s="1"/>
      <c r="N22" s="1"/>
      <c r="O22" s="1"/>
      <c r="P22" s="1"/>
      <c r="Q22" s="1"/>
      <c r="R22" s="1"/>
    </row>
    <row r="23" spans="2:18" x14ac:dyDescent="0.25">
      <c r="K23" s="1"/>
      <c r="L23" s="1"/>
      <c r="M23" s="1"/>
      <c r="N23" s="1"/>
      <c r="O23" s="1"/>
      <c r="P23" s="1"/>
      <c r="Q23" s="1"/>
      <c r="R23" s="1"/>
    </row>
    <row r="24" spans="2:18" x14ac:dyDescent="0.25">
      <c r="K24" s="1"/>
      <c r="L24" s="1"/>
      <c r="M24" s="1"/>
      <c r="N24" s="1"/>
      <c r="O24" s="1"/>
      <c r="P24" s="1"/>
      <c r="Q24" s="1"/>
      <c r="R24" s="1"/>
    </row>
    <row r="31" spans="2:18" x14ac:dyDescent="0.25">
      <c r="B31" s="3"/>
      <c r="C31" s="3"/>
    </row>
    <row r="59" spans="18:18" x14ac:dyDescent="0.25">
      <c r="R59" s="2"/>
    </row>
  </sheetData>
  <mergeCells count="3">
    <mergeCell ref="A1:D1"/>
    <mergeCell ref="G1:K1"/>
    <mergeCell ref="M1:Q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zoomScaleNormal="100" workbookViewId="0">
      <selection activeCell="G1" sqref="G1:I21"/>
    </sheetView>
  </sheetViews>
  <sheetFormatPr defaultColWidth="11.42578125" defaultRowHeight="15" x14ac:dyDescent="0.25"/>
  <cols>
    <col min="1" max="1" width="21.7109375" bestFit="1" customWidth="1"/>
    <col min="2" max="2" width="21.7109375" customWidth="1"/>
  </cols>
  <sheetData>
    <row r="1" spans="1:9" x14ac:dyDescent="0.25">
      <c r="A1" t="s">
        <v>63</v>
      </c>
      <c r="B1" t="s">
        <v>127</v>
      </c>
      <c r="C1" t="s">
        <v>128</v>
      </c>
      <c r="G1" t="s">
        <v>63</v>
      </c>
      <c r="H1" t="s">
        <v>129</v>
      </c>
      <c r="I1" t="s">
        <v>128</v>
      </c>
    </row>
    <row r="2" spans="1:9" x14ac:dyDescent="0.25">
      <c r="A2" t="s">
        <v>124</v>
      </c>
      <c r="B2" t="s">
        <v>114</v>
      </c>
      <c r="C2">
        <v>44000</v>
      </c>
      <c r="G2" t="s">
        <v>124</v>
      </c>
      <c r="H2" t="s">
        <v>115</v>
      </c>
      <c r="I2">
        <v>39350</v>
      </c>
    </row>
    <row r="3" spans="1:9" x14ac:dyDescent="0.25">
      <c r="A3" t="s">
        <v>124</v>
      </c>
      <c r="B3" t="s">
        <v>115</v>
      </c>
      <c r="C3">
        <v>39350</v>
      </c>
      <c r="G3" t="s">
        <v>124</v>
      </c>
      <c r="H3" t="s">
        <v>117</v>
      </c>
      <c r="I3">
        <v>36100</v>
      </c>
    </row>
    <row r="4" spans="1:9" x14ac:dyDescent="0.25">
      <c r="A4" t="s">
        <v>124</v>
      </c>
      <c r="B4" t="s">
        <v>116</v>
      </c>
      <c r="C4">
        <v>36099</v>
      </c>
      <c r="G4" t="s">
        <v>124</v>
      </c>
      <c r="H4" t="s">
        <v>118</v>
      </c>
      <c r="I4">
        <v>27950</v>
      </c>
    </row>
    <row r="5" spans="1:9" x14ac:dyDescent="0.25">
      <c r="A5" t="s">
        <v>124</v>
      </c>
      <c r="B5" t="s">
        <v>117</v>
      </c>
      <c r="C5">
        <v>36100</v>
      </c>
      <c r="G5" t="s">
        <v>124</v>
      </c>
      <c r="H5" t="s">
        <v>119</v>
      </c>
      <c r="I5">
        <f>I6+1500</f>
        <v>26700</v>
      </c>
    </row>
    <row r="6" spans="1:9" x14ac:dyDescent="0.25">
      <c r="A6" t="s">
        <v>124</v>
      </c>
      <c r="B6" t="s">
        <v>118</v>
      </c>
      <c r="C6">
        <v>27950</v>
      </c>
      <c r="G6" t="s">
        <v>124</v>
      </c>
      <c r="H6" t="s">
        <v>121</v>
      </c>
      <c r="I6">
        <v>25200</v>
      </c>
    </row>
    <row r="7" spans="1:9" x14ac:dyDescent="0.25">
      <c r="A7" t="s">
        <v>124</v>
      </c>
      <c r="B7" t="s">
        <v>119</v>
      </c>
      <c r="C7">
        <f>C9+1500</f>
        <v>26700</v>
      </c>
      <c r="G7" t="s">
        <v>125</v>
      </c>
      <c r="H7" t="s">
        <v>115</v>
      </c>
      <c r="I7">
        <v>39000</v>
      </c>
    </row>
    <row r="8" spans="1:9" x14ac:dyDescent="0.25">
      <c r="A8" t="s">
        <v>124</v>
      </c>
      <c r="B8" t="s">
        <v>120</v>
      </c>
      <c r="C8">
        <f>C10+1500</f>
        <v>24900</v>
      </c>
      <c r="G8" t="s">
        <v>125</v>
      </c>
      <c r="H8" t="s">
        <v>117</v>
      </c>
      <c r="I8">
        <v>36999</v>
      </c>
    </row>
    <row r="9" spans="1:9" x14ac:dyDescent="0.25">
      <c r="A9" t="s">
        <v>124</v>
      </c>
      <c r="B9" t="s">
        <v>121</v>
      </c>
      <c r="C9">
        <v>25200</v>
      </c>
      <c r="G9" t="s">
        <v>125</v>
      </c>
      <c r="H9" t="s">
        <v>118</v>
      </c>
      <c r="I9">
        <v>33000</v>
      </c>
    </row>
    <row r="10" spans="1:9" x14ac:dyDescent="0.25">
      <c r="A10" t="s">
        <v>124</v>
      </c>
      <c r="B10" t="s">
        <v>122</v>
      </c>
      <c r="C10">
        <v>23400</v>
      </c>
      <c r="G10" t="s">
        <v>125</v>
      </c>
      <c r="H10" t="s">
        <v>119</v>
      </c>
      <c r="I10">
        <v>29800</v>
      </c>
    </row>
    <row r="11" spans="1:9" x14ac:dyDescent="0.25">
      <c r="A11" t="s">
        <v>125</v>
      </c>
      <c r="B11" t="s">
        <v>114</v>
      </c>
      <c r="C11">
        <v>45000</v>
      </c>
      <c r="G11" t="s">
        <v>125</v>
      </c>
      <c r="H11" t="s">
        <v>121</v>
      </c>
      <c r="I11">
        <v>28100</v>
      </c>
    </row>
    <row r="12" spans="1:9" x14ac:dyDescent="0.25">
      <c r="A12" t="s">
        <v>125</v>
      </c>
      <c r="B12" t="s">
        <v>115</v>
      </c>
      <c r="C12">
        <v>39000</v>
      </c>
      <c r="G12" t="s">
        <v>72</v>
      </c>
      <c r="H12" t="s">
        <v>115</v>
      </c>
      <c r="I12">
        <v>42000</v>
      </c>
    </row>
    <row r="13" spans="1:9" x14ac:dyDescent="0.25">
      <c r="A13" t="s">
        <v>125</v>
      </c>
      <c r="B13" t="s">
        <v>117</v>
      </c>
      <c r="C13">
        <v>36999</v>
      </c>
      <c r="G13" t="s">
        <v>72</v>
      </c>
      <c r="H13" t="s">
        <v>117</v>
      </c>
      <c r="I13">
        <v>38999</v>
      </c>
    </row>
    <row r="14" spans="1:9" x14ac:dyDescent="0.25">
      <c r="A14" t="s">
        <v>125</v>
      </c>
      <c r="B14" t="s">
        <v>123</v>
      </c>
      <c r="C14">
        <v>37000</v>
      </c>
      <c r="G14" t="s">
        <v>72</v>
      </c>
      <c r="H14" t="s">
        <v>118</v>
      </c>
      <c r="I14">
        <v>33000</v>
      </c>
    </row>
    <row r="15" spans="1:9" x14ac:dyDescent="0.25">
      <c r="A15" t="s">
        <v>125</v>
      </c>
      <c r="B15" t="s">
        <v>118</v>
      </c>
      <c r="C15">
        <v>33000</v>
      </c>
      <c r="G15" t="s">
        <v>72</v>
      </c>
      <c r="H15" t="s">
        <v>119</v>
      </c>
      <c r="I15">
        <f>I16+1500</f>
        <v>33800</v>
      </c>
    </row>
    <row r="16" spans="1:9" x14ac:dyDescent="0.25">
      <c r="A16" t="s">
        <v>125</v>
      </c>
      <c r="B16" t="s">
        <v>119</v>
      </c>
      <c r="C16">
        <v>29800</v>
      </c>
      <c r="G16" t="s">
        <v>72</v>
      </c>
      <c r="H16" t="s">
        <v>121</v>
      </c>
      <c r="I16">
        <v>32300</v>
      </c>
    </row>
    <row r="17" spans="1:9" x14ac:dyDescent="0.25">
      <c r="A17" t="s">
        <v>125</v>
      </c>
      <c r="B17" t="s">
        <v>120</v>
      </c>
      <c r="C17">
        <v>27100</v>
      </c>
      <c r="G17" t="s">
        <v>126</v>
      </c>
      <c r="H17" t="s">
        <v>115</v>
      </c>
      <c r="I17">
        <v>42600</v>
      </c>
    </row>
    <row r="18" spans="1:9" x14ac:dyDescent="0.25">
      <c r="A18" t="s">
        <v>125</v>
      </c>
      <c r="B18" t="s">
        <v>121</v>
      </c>
      <c r="C18">
        <v>28100</v>
      </c>
      <c r="G18" t="s">
        <v>126</v>
      </c>
      <c r="H18" t="s">
        <v>117</v>
      </c>
      <c r="I18">
        <v>36989</v>
      </c>
    </row>
    <row r="19" spans="1:9" x14ac:dyDescent="0.25">
      <c r="A19" t="s">
        <v>125</v>
      </c>
      <c r="B19" t="s">
        <v>122</v>
      </c>
      <c r="C19">
        <v>25400</v>
      </c>
      <c r="G19" t="s">
        <v>126</v>
      </c>
      <c r="H19" t="s">
        <v>118</v>
      </c>
      <c r="I19">
        <v>34950</v>
      </c>
    </row>
    <row r="20" spans="1:9" x14ac:dyDescent="0.25">
      <c r="A20" t="s">
        <v>72</v>
      </c>
      <c r="B20" t="s">
        <v>114</v>
      </c>
      <c r="C20">
        <v>53000</v>
      </c>
      <c r="G20" t="s">
        <v>126</v>
      </c>
      <c r="H20" t="s">
        <v>119</v>
      </c>
      <c r="I20">
        <f>I21+1500</f>
        <v>35800</v>
      </c>
    </row>
    <row r="21" spans="1:9" x14ac:dyDescent="0.25">
      <c r="A21" t="s">
        <v>72</v>
      </c>
      <c r="B21" t="s">
        <v>115</v>
      </c>
      <c r="C21">
        <v>42000</v>
      </c>
      <c r="G21" t="s">
        <v>126</v>
      </c>
      <c r="H21" t="s">
        <v>121</v>
      </c>
      <c r="I21">
        <v>34300</v>
      </c>
    </row>
    <row r="22" spans="1:9" x14ac:dyDescent="0.25">
      <c r="A22" t="s">
        <v>72</v>
      </c>
      <c r="B22" t="s">
        <v>117</v>
      </c>
      <c r="C22">
        <v>38999</v>
      </c>
    </row>
    <row r="23" spans="1:9" x14ac:dyDescent="0.25">
      <c r="A23" t="s">
        <v>72</v>
      </c>
      <c r="B23" t="s">
        <v>123</v>
      </c>
      <c r="C23">
        <v>39000</v>
      </c>
    </row>
    <row r="24" spans="1:9" x14ac:dyDescent="0.25">
      <c r="A24" t="s">
        <v>72</v>
      </c>
      <c r="B24" t="s">
        <v>118</v>
      </c>
      <c r="C24">
        <v>33000</v>
      </c>
    </row>
    <row r="25" spans="1:9" x14ac:dyDescent="0.25">
      <c r="A25" t="s">
        <v>72</v>
      </c>
      <c r="B25" t="s">
        <v>119</v>
      </c>
      <c r="C25">
        <f>C27+1500</f>
        <v>33800</v>
      </c>
    </row>
    <row r="26" spans="1:9" x14ac:dyDescent="0.25">
      <c r="A26" t="s">
        <v>72</v>
      </c>
      <c r="B26" t="s">
        <v>120</v>
      </c>
      <c r="C26">
        <v>29500</v>
      </c>
    </row>
    <row r="27" spans="1:9" x14ac:dyDescent="0.25">
      <c r="A27" t="s">
        <v>72</v>
      </c>
      <c r="B27" t="s">
        <v>121</v>
      </c>
      <c r="C27">
        <v>32300</v>
      </c>
    </row>
    <row r="28" spans="1:9" x14ac:dyDescent="0.25">
      <c r="A28" t="s">
        <v>72</v>
      </c>
      <c r="B28" t="s">
        <v>122</v>
      </c>
      <c r="C28">
        <v>28000</v>
      </c>
    </row>
    <row r="29" spans="1:9" x14ac:dyDescent="0.25">
      <c r="A29" t="s">
        <v>126</v>
      </c>
      <c r="B29" t="s">
        <v>114</v>
      </c>
      <c r="C29">
        <v>53600</v>
      </c>
    </row>
    <row r="30" spans="1:9" x14ac:dyDescent="0.25">
      <c r="A30" t="s">
        <v>126</v>
      </c>
      <c r="B30" t="s">
        <v>115</v>
      </c>
      <c r="C30">
        <v>42600</v>
      </c>
    </row>
    <row r="31" spans="1:9" x14ac:dyDescent="0.25">
      <c r="A31" t="s">
        <v>126</v>
      </c>
      <c r="B31" t="s">
        <v>117</v>
      </c>
      <c r="C31">
        <v>36989</v>
      </c>
    </row>
    <row r="32" spans="1:9" x14ac:dyDescent="0.25">
      <c r="A32" t="s">
        <v>126</v>
      </c>
      <c r="B32" t="s">
        <v>123</v>
      </c>
      <c r="C32">
        <v>36990</v>
      </c>
    </row>
    <row r="33" spans="1:3" x14ac:dyDescent="0.25">
      <c r="A33" t="s">
        <v>126</v>
      </c>
      <c r="B33" t="s">
        <v>118</v>
      </c>
      <c r="C33">
        <v>34950</v>
      </c>
    </row>
    <row r="34" spans="1:3" x14ac:dyDescent="0.25">
      <c r="A34" t="s">
        <v>126</v>
      </c>
      <c r="B34" t="s">
        <v>119</v>
      </c>
      <c r="C34">
        <f>C36+1500</f>
        <v>35800</v>
      </c>
    </row>
    <row r="35" spans="1:3" x14ac:dyDescent="0.25">
      <c r="A35" t="s">
        <v>126</v>
      </c>
      <c r="B35" t="s">
        <v>120</v>
      </c>
      <c r="C35">
        <f>C37+1500</f>
        <v>33300</v>
      </c>
    </row>
    <row r="36" spans="1:3" x14ac:dyDescent="0.25">
      <c r="A36" t="s">
        <v>126</v>
      </c>
      <c r="B36" t="s">
        <v>121</v>
      </c>
      <c r="C36">
        <v>34300</v>
      </c>
    </row>
    <row r="37" spans="1:3" x14ac:dyDescent="0.25">
      <c r="A37" t="s">
        <v>126</v>
      </c>
      <c r="B37" t="s">
        <v>122</v>
      </c>
      <c r="C37">
        <v>31800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topLeftCell="A10" workbookViewId="0">
      <selection activeCell="J15" sqref="J15"/>
    </sheetView>
  </sheetViews>
  <sheetFormatPr defaultColWidth="11.42578125" defaultRowHeight="15" x14ac:dyDescent="0.25"/>
  <sheetData>
    <row r="3" spans="1:10" ht="15.75" thickBot="1" x14ac:dyDescent="0.3"/>
    <row r="4" spans="1:10" ht="16.5" thickBot="1" x14ac:dyDescent="0.3">
      <c r="A4" s="19" t="s">
        <v>5</v>
      </c>
      <c r="B4" s="20"/>
      <c r="C4" s="21"/>
      <c r="D4" s="14"/>
      <c r="E4" s="22" t="s">
        <v>133</v>
      </c>
      <c r="F4" s="23"/>
      <c r="G4" s="23"/>
      <c r="H4" s="23"/>
      <c r="I4" s="24"/>
    </row>
    <row r="5" spans="1:10" ht="31.5" x14ac:dyDescent="0.25">
      <c r="A5" s="25" t="s">
        <v>134</v>
      </c>
      <c r="B5" s="25" t="s">
        <v>135</v>
      </c>
      <c r="C5" s="9" t="s">
        <v>136</v>
      </c>
      <c r="D5" s="9"/>
      <c r="E5" s="25" t="s">
        <v>138</v>
      </c>
      <c r="F5" s="25" t="s">
        <v>139</v>
      </c>
      <c r="G5" s="25" t="s">
        <v>140</v>
      </c>
      <c r="H5" s="25" t="s">
        <v>141</v>
      </c>
      <c r="I5" s="25" t="s">
        <v>142</v>
      </c>
    </row>
    <row r="6" spans="1:10" ht="48" thickBot="1" x14ac:dyDescent="0.3">
      <c r="A6" s="26"/>
      <c r="B6" s="26"/>
      <c r="C6" s="10" t="s">
        <v>137</v>
      </c>
      <c r="D6" s="10"/>
      <c r="E6" s="26"/>
      <c r="F6" s="26"/>
      <c r="G6" s="26"/>
      <c r="H6" s="26"/>
      <c r="I6" s="26"/>
    </row>
    <row r="7" spans="1:10" ht="75.75" thickBot="1" x14ac:dyDescent="0.3">
      <c r="A7" s="11" t="s">
        <v>143</v>
      </c>
      <c r="B7" s="15" t="s">
        <v>144</v>
      </c>
      <c r="C7" s="12" t="s">
        <v>145</v>
      </c>
      <c r="D7" s="12"/>
      <c r="E7" s="12" t="s">
        <v>146</v>
      </c>
      <c r="F7" s="12" t="s">
        <v>147</v>
      </c>
      <c r="G7" s="12" t="s">
        <v>147</v>
      </c>
      <c r="H7" s="12" t="s">
        <v>148</v>
      </c>
      <c r="I7" s="13" t="s">
        <v>149</v>
      </c>
    </row>
    <row r="8" spans="1:10" ht="45.75" thickBot="1" x14ac:dyDescent="0.3">
      <c r="A8" s="11" t="s">
        <v>150</v>
      </c>
      <c r="B8" s="15" t="s">
        <v>151</v>
      </c>
      <c r="C8" s="12" t="s">
        <v>152</v>
      </c>
      <c r="D8" s="12"/>
      <c r="E8" s="12" t="s">
        <v>153</v>
      </c>
      <c r="F8" s="12" t="s">
        <v>146</v>
      </c>
      <c r="G8" s="12" t="s">
        <v>154</v>
      </c>
      <c r="H8" s="12" t="s">
        <v>155</v>
      </c>
      <c r="I8" s="12" t="s">
        <v>156</v>
      </c>
    </row>
    <row r="9" spans="1:10" ht="75.75" thickBot="1" x14ac:dyDescent="0.3">
      <c r="A9" s="11" t="s">
        <v>157</v>
      </c>
      <c r="B9" s="15" t="s">
        <v>158</v>
      </c>
      <c r="C9" s="12" t="s">
        <v>159</v>
      </c>
      <c r="D9" s="12"/>
      <c r="E9" s="12" t="s">
        <v>160</v>
      </c>
      <c r="F9" s="12" t="s">
        <v>160</v>
      </c>
      <c r="G9" s="12" t="s">
        <v>160</v>
      </c>
      <c r="H9" s="12" t="s">
        <v>161</v>
      </c>
      <c r="I9" s="13" t="s">
        <v>149</v>
      </c>
    </row>
    <row r="10" spans="1:10" x14ac:dyDescent="0.25">
      <c r="E10" t="s">
        <v>133</v>
      </c>
    </row>
    <row r="11" spans="1:10" x14ac:dyDescent="0.25">
      <c r="B11" t="s">
        <v>135</v>
      </c>
      <c r="C11" t="s">
        <v>166</v>
      </c>
      <c r="D11" t="s">
        <v>166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</row>
    <row r="12" spans="1:10" x14ac:dyDescent="0.25">
      <c r="B12" t="s">
        <v>162</v>
      </c>
      <c r="C12" t="s">
        <v>163</v>
      </c>
      <c r="D12" t="s">
        <v>165</v>
      </c>
      <c r="E12" t="s">
        <v>164</v>
      </c>
      <c r="F12" t="s">
        <v>164</v>
      </c>
      <c r="G12" t="s">
        <v>164</v>
      </c>
      <c r="H12" t="s">
        <v>164</v>
      </c>
      <c r="I12" t="s">
        <v>164</v>
      </c>
    </row>
    <row r="13" spans="1:10" x14ac:dyDescent="0.25">
      <c r="B13">
        <v>75</v>
      </c>
      <c r="C13">
        <v>238</v>
      </c>
      <c r="D13">
        <f>C13*1.6</f>
        <v>380.8</v>
      </c>
      <c r="E13">
        <v>21</v>
      </c>
      <c r="F13">
        <v>11</v>
      </c>
      <c r="G13">
        <v>5</v>
      </c>
      <c r="H13">
        <v>2</v>
      </c>
      <c r="I13">
        <v>1</v>
      </c>
    </row>
    <row r="14" spans="1:10" x14ac:dyDescent="0.25">
      <c r="E14" t="s">
        <v>167</v>
      </c>
      <c r="F14" t="s">
        <v>167</v>
      </c>
      <c r="G14" t="s">
        <v>167</v>
      </c>
      <c r="H14" t="s">
        <v>167</v>
      </c>
      <c r="I14" t="s">
        <v>167</v>
      </c>
    </row>
    <row r="15" spans="1:10" x14ac:dyDescent="0.25">
      <c r="E15" s="8">
        <f>E13/$D$13*100</f>
        <v>5.5147058823529411</v>
      </c>
      <c r="F15" s="8">
        <f t="shared" ref="F15:I15" si="0">F13/$D$13*100</f>
        <v>2.8886554621848739</v>
      </c>
      <c r="G15" s="8">
        <f t="shared" si="0"/>
        <v>1.3130252100840336</v>
      </c>
      <c r="H15" s="8">
        <f t="shared" si="0"/>
        <v>0.52521008403361336</v>
      </c>
      <c r="I15" s="8">
        <f t="shared" si="0"/>
        <v>0.26260504201680668</v>
      </c>
      <c r="J15" s="4"/>
    </row>
    <row r="16" spans="1:10" x14ac:dyDescent="0.25">
      <c r="E16" t="s">
        <v>168</v>
      </c>
    </row>
    <row r="17" spans="5:9" x14ac:dyDescent="0.25">
      <c r="E17" s="16">
        <f>E13/$B$13</f>
        <v>0.28000000000000003</v>
      </c>
      <c r="F17" s="16">
        <f t="shared" ref="F17:I17" si="1">F13/$B$13</f>
        <v>0.14666666666666667</v>
      </c>
      <c r="G17" s="16">
        <f t="shared" si="1"/>
        <v>6.6666666666666666E-2</v>
      </c>
      <c r="H17" s="16">
        <f t="shared" si="1"/>
        <v>2.6666666666666668E-2</v>
      </c>
      <c r="I17" s="16">
        <f t="shared" si="1"/>
        <v>1.3333333333333334E-2</v>
      </c>
    </row>
  </sheetData>
  <mergeCells count="9">
    <mergeCell ref="A4:C4"/>
    <mergeCell ref="E4:I4"/>
    <mergeCell ref="A5:A6"/>
    <mergeCell ref="B5:B6"/>
    <mergeCell ref="E5:E6"/>
    <mergeCell ref="F5:F6"/>
    <mergeCell ref="G5:G6"/>
    <mergeCell ref="H5:H6"/>
    <mergeCell ref="I5:I6"/>
  </mergeCells>
  <hyperlinks>
    <hyperlink ref="A7" r:id="rId1" display="https://pod-point.com/guides/vehicles/nissan/2018/leaf"/>
    <hyperlink ref="A8" r:id="rId2" display="https://pod-point.com/guides/vehicles/tesla/2019/model-s"/>
    <hyperlink ref="A9" r:id="rId3" display="https://pod-point.com/guides/vehicles/mitsubishi/2018/outlander-phev"/>
  </hyperlinks>
  <pageMargins left="0.7" right="0.7" top="0.75" bottom="0.75" header="0.3" footer="0.3"/>
  <pageSetup paperSize="9" orientation="portrait" verticalDpi="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="70" zoomScaleNormal="70" workbookViewId="0">
      <selection activeCell="N4" sqref="N4"/>
    </sheetView>
  </sheetViews>
  <sheetFormatPr defaultColWidth="11.42578125" defaultRowHeight="15" x14ac:dyDescent="0.25"/>
  <cols>
    <col min="1" max="1" width="25.42578125" bestFit="1" customWidth="1"/>
    <col min="2" max="2" width="13.42578125" bestFit="1" customWidth="1"/>
    <col min="3" max="3" width="13.42578125" customWidth="1"/>
    <col min="4" max="4" width="18.42578125" bestFit="1" customWidth="1"/>
    <col min="5" max="5" width="18.42578125" customWidth="1"/>
    <col min="6" max="6" width="4.85546875" customWidth="1"/>
    <col min="7" max="7" width="21.7109375" bestFit="1" customWidth="1"/>
    <col min="8" max="8" width="18.85546875" bestFit="1" customWidth="1"/>
    <col min="9" max="9" width="18.85546875" customWidth="1"/>
    <col min="10" max="10" width="13.85546875" customWidth="1"/>
    <col min="11" max="11" width="20" bestFit="1" customWidth="1"/>
    <col min="12" max="12" width="3.5703125" customWidth="1"/>
    <col min="13" max="13" width="26.42578125" bestFit="1" customWidth="1"/>
    <col min="14" max="14" width="21.7109375" bestFit="1" customWidth="1"/>
    <col min="15" max="15" width="26.140625" bestFit="1" customWidth="1"/>
    <col min="16" max="16" width="13.140625" bestFit="1" customWidth="1"/>
    <col min="17" max="17" width="20.42578125" bestFit="1" customWidth="1"/>
    <col min="18" max="18" width="7.7109375" customWidth="1"/>
    <col min="19" max="19" width="15.140625" bestFit="1" customWidth="1"/>
  </cols>
  <sheetData>
    <row r="1" spans="1:20" x14ac:dyDescent="0.25">
      <c r="A1" s="18" t="s">
        <v>104</v>
      </c>
      <c r="B1" s="18"/>
      <c r="C1" s="18"/>
      <c r="D1" s="18"/>
      <c r="E1" s="17"/>
      <c r="F1" s="6"/>
      <c r="G1" s="18" t="s">
        <v>106</v>
      </c>
      <c r="H1" s="18"/>
      <c r="I1" s="18"/>
      <c r="J1" s="18"/>
      <c r="K1" s="18"/>
      <c r="L1" s="6"/>
      <c r="M1" s="18" t="s">
        <v>105</v>
      </c>
      <c r="N1" s="18"/>
      <c r="O1" s="18"/>
      <c r="P1" s="18"/>
      <c r="Q1" s="18"/>
    </row>
    <row r="2" spans="1:20" x14ac:dyDescent="0.25">
      <c r="A2" t="s">
        <v>65</v>
      </c>
      <c r="B2" t="s">
        <v>63</v>
      </c>
      <c r="C2" t="s">
        <v>171</v>
      </c>
      <c r="D2" t="s">
        <v>101</v>
      </c>
      <c r="E2" t="s">
        <v>169</v>
      </c>
      <c r="G2" t="s">
        <v>102</v>
      </c>
      <c r="H2" t="s">
        <v>103</v>
      </c>
      <c r="I2" t="s">
        <v>113</v>
      </c>
      <c r="J2" t="s">
        <v>74</v>
      </c>
      <c r="K2" t="s">
        <v>97</v>
      </c>
      <c r="M2" t="s">
        <v>107</v>
      </c>
      <c r="N2" t="s">
        <v>75</v>
      </c>
      <c r="O2" t="s">
        <v>76</v>
      </c>
      <c r="P2" t="s">
        <v>30</v>
      </c>
      <c r="Q2" t="s">
        <v>108</v>
      </c>
      <c r="S2" t="s">
        <v>10</v>
      </c>
      <c r="T2" t="s">
        <v>49</v>
      </c>
    </row>
    <row r="3" spans="1:20" x14ac:dyDescent="0.25">
      <c r="A3" t="s">
        <v>64</v>
      </c>
      <c r="B3" t="s">
        <v>70</v>
      </c>
      <c r="C3" t="s">
        <v>174</v>
      </c>
      <c r="D3" s="4">
        <v>1</v>
      </c>
      <c r="E3" s="4">
        <v>5</v>
      </c>
      <c r="F3" s="4"/>
      <c r="G3" s="4">
        <v>250</v>
      </c>
      <c r="H3" s="4">
        <v>250</v>
      </c>
      <c r="I3" s="4">
        <v>200</v>
      </c>
      <c r="J3" t="s">
        <v>77</v>
      </c>
      <c r="K3" t="s">
        <v>79</v>
      </c>
      <c r="M3" t="s">
        <v>111</v>
      </c>
      <c r="N3" t="s">
        <v>80</v>
      </c>
      <c r="O3" t="s">
        <v>87</v>
      </c>
      <c r="P3" t="s">
        <v>85</v>
      </c>
      <c r="Q3" t="s">
        <v>109</v>
      </c>
      <c r="S3">
        <f>G3*H3</f>
        <v>62500</v>
      </c>
    </row>
    <row r="4" spans="1:20" x14ac:dyDescent="0.25">
      <c r="A4" t="s">
        <v>66</v>
      </c>
      <c r="B4" t="s">
        <v>70</v>
      </c>
      <c r="C4" t="s">
        <v>173</v>
      </c>
      <c r="D4" s="4">
        <v>1</v>
      </c>
      <c r="E4" s="4">
        <v>5</v>
      </c>
      <c r="F4" s="4"/>
      <c r="G4" s="4">
        <v>200</v>
      </c>
      <c r="H4" s="4">
        <v>250</v>
      </c>
      <c r="I4" s="4">
        <v>500</v>
      </c>
      <c r="J4" t="s">
        <v>78</v>
      </c>
      <c r="K4" t="s">
        <v>85</v>
      </c>
      <c r="M4" t="s">
        <v>111</v>
      </c>
      <c r="N4" t="s">
        <v>80</v>
      </c>
      <c r="O4" t="s">
        <v>81</v>
      </c>
      <c r="P4" t="s">
        <v>94</v>
      </c>
      <c r="Q4" t="s">
        <v>109</v>
      </c>
      <c r="S4">
        <f>G4*H4</f>
        <v>50000</v>
      </c>
    </row>
    <row r="5" spans="1:20" x14ac:dyDescent="0.25">
      <c r="A5" t="s">
        <v>67</v>
      </c>
      <c r="B5" t="s">
        <v>72</v>
      </c>
      <c r="C5" t="s">
        <v>174</v>
      </c>
      <c r="D5" s="4">
        <v>1</v>
      </c>
      <c r="E5" s="4">
        <v>5</v>
      </c>
      <c r="F5" s="4"/>
      <c r="G5" s="4">
        <v>400</v>
      </c>
      <c r="H5" s="4">
        <v>200</v>
      </c>
      <c r="I5" s="4">
        <v>0</v>
      </c>
      <c r="J5" t="s">
        <v>78</v>
      </c>
      <c r="K5" t="s">
        <v>82</v>
      </c>
      <c r="M5" t="s">
        <v>111</v>
      </c>
      <c r="N5" t="s">
        <v>85</v>
      </c>
      <c r="O5" t="s">
        <v>85</v>
      </c>
      <c r="P5" t="s">
        <v>94</v>
      </c>
      <c r="Q5" t="s">
        <v>109</v>
      </c>
      <c r="S5">
        <f>G5*H5</f>
        <v>80000</v>
      </c>
    </row>
    <row r="6" spans="1:20" x14ac:dyDescent="0.25">
      <c r="A6" t="s">
        <v>68</v>
      </c>
      <c r="B6" t="s">
        <v>70</v>
      </c>
      <c r="C6" t="s">
        <v>174</v>
      </c>
      <c r="D6" s="4">
        <v>1</v>
      </c>
      <c r="E6" s="4">
        <v>5</v>
      </c>
      <c r="F6" s="4"/>
      <c r="G6" s="4">
        <v>150</v>
      </c>
      <c r="H6" s="4">
        <v>230</v>
      </c>
      <c r="I6" s="4">
        <v>100</v>
      </c>
      <c r="J6" t="s">
        <v>77</v>
      </c>
      <c r="K6" t="s">
        <v>85</v>
      </c>
      <c r="M6" t="s">
        <v>111</v>
      </c>
      <c r="N6" t="s">
        <v>85</v>
      </c>
      <c r="O6" t="s">
        <v>81</v>
      </c>
      <c r="P6" t="s">
        <v>94</v>
      </c>
      <c r="Q6" t="s">
        <v>109</v>
      </c>
      <c r="S6">
        <f>G6*H6</f>
        <v>34500</v>
      </c>
    </row>
    <row r="7" spans="1:20" x14ac:dyDescent="0.25">
      <c r="A7" t="s">
        <v>69</v>
      </c>
      <c r="B7" t="s">
        <v>72</v>
      </c>
      <c r="C7" t="s">
        <v>174</v>
      </c>
      <c r="D7" s="4">
        <v>1</v>
      </c>
      <c r="E7" s="4">
        <v>5</v>
      </c>
      <c r="F7" s="4"/>
      <c r="G7" s="4">
        <v>80</v>
      </c>
      <c r="H7" s="4">
        <v>200</v>
      </c>
      <c r="I7" s="4">
        <v>0</v>
      </c>
      <c r="J7" t="s">
        <v>78</v>
      </c>
      <c r="K7" t="s">
        <v>79</v>
      </c>
      <c r="M7" t="s">
        <v>111</v>
      </c>
      <c r="N7" t="s">
        <v>85</v>
      </c>
      <c r="O7" t="s">
        <v>85</v>
      </c>
      <c r="P7" t="s">
        <v>85</v>
      </c>
      <c r="Q7" t="s">
        <v>109</v>
      </c>
      <c r="S7">
        <f>G7*H7</f>
        <v>16000</v>
      </c>
    </row>
    <row r="9" spans="1:20" x14ac:dyDescent="0.25">
      <c r="A9" t="s">
        <v>65</v>
      </c>
      <c r="B9" t="s">
        <v>63</v>
      </c>
      <c r="C9" t="s">
        <v>171</v>
      </c>
      <c r="J9" t="s">
        <v>74</v>
      </c>
      <c r="K9" t="s">
        <v>97</v>
      </c>
      <c r="N9" t="s">
        <v>75</v>
      </c>
      <c r="O9" t="s">
        <v>76</v>
      </c>
      <c r="P9" t="s">
        <v>30</v>
      </c>
      <c r="Q9" t="s">
        <v>108</v>
      </c>
    </row>
    <row r="10" spans="1:20" x14ac:dyDescent="0.25">
      <c r="A10" t="s">
        <v>64</v>
      </c>
      <c r="B10" t="s">
        <v>70</v>
      </c>
      <c r="C10" t="s">
        <v>174</v>
      </c>
      <c r="J10" t="s">
        <v>78</v>
      </c>
      <c r="K10" t="s">
        <v>88</v>
      </c>
      <c r="N10" t="s">
        <v>89</v>
      </c>
      <c r="O10" t="s">
        <v>87</v>
      </c>
      <c r="P10" t="s">
        <v>93</v>
      </c>
      <c r="Q10" t="s">
        <v>109</v>
      </c>
    </row>
    <row r="11" spans="1:20" x14ac:dyDescent="0.25">
      <c r="A11" t="s">
        <v>66</v>
      </c>
      <c r="B11" t="s">
        <v>71</v>
      </c>
      <c r="C11" t="s">
        <v>172</v>
      </c>
      <c r="J11" t="s">
        <v>77</v>
      </c>
      <c r="K11" t="s">
        <v>79</v>
      </c>
      <c r="N11" t="s">
        <v>80</v>
      </c>
      <c r="O11" t="s">
        <v>81</v>
      </c>
      <c r="P11" t="s">
        <v>95</v>
      </c>
      <c r="Q11" t="s">
        <v>110</v>
      </c>
    </row>
    <row r="12" spans="1:20" x14ac:dyDescent="0.25">
      <c r="A12" t="s">
        <v>67</v>
      </c>
      <c r="B12" t="s">
        <v>73</v>
      </c>
      <c r="C12" t="s">
        <v>173</v>
      </c>
      <c r="J12" t="s">
        <v>98</v>
      </c>
      <c r="K12" t="s">
        <v>86</v>
      </c>
      <c r="N12" t="s">
        <v>86</v>
      </c>
      <c r="O12" t="s">
        <v>86</v>
      </c>
      <c r="P12" t="s">
        <v>86</v>
      </c>
      <c r="Q12" t="s">
        <v>112</v>
      </c>
    </row>
    <row r="13" spans="1:20" x14ac:dyDescent="0.25">
      <c r="A13" t="s">
        <v>68</v>
      </c>
      <c r="B13" t="s">
        <v>124</v>
      </c>
      <c r="C13" t="s">
        <v>98</v>
      </c>
      <c r="J13" t="s">
        <v>99</v>
      </c>
      <c r="K13" t="s">
        <v>82</v>
      </c>
      <c r="N13" t="s">
        <v>83</v>
      </c>
      <c r="O13" t="s">
        <v>84</v>
      </c>
      <c r="P13" t="s">
        <v>94</v>
      </c>
      <c r="Q13" t="s">
        <v>99</v>
      </c>
    </row>
    <row r="14" spans="1:20" x14ac:dyDescent="0.25">
      <c r="A14" t="s">
        <v>69</v>
      </c>
      <c r="B14" t="s">
        <v>72</v>
      </c>
      <c r="C14" t="s">
        <v>99</v>
      </c>
      <c r="J14" t="s">
        <v>100</v>
      </c>
      <c r="K14" t="s">
        <v>90</v>
      </c>
      <c r="N14" t="s">
        <v>91</v>
      </c>
      <c r="O14" t="s">
        <v>92</v>
      </c>
      <c r="P14" t="s">
        <v>96</v>
      </c>
      <c r="Q14" t="s">
        <v>100</v>
      </c>
    </row>
    <row r="18" spans="2:18" x14ac:dyDescent="0.25">
      <c r="D18" s="5"/>
      <c r="E18" s="5"/>
      <c r="F18" s="5"/>
    </row>
    <row r="19" spans="2:18" x14ac:dyDescent="0.25">
      <c r="D19" s="5"/>
      <c r="E19" s="5"/>
      <c r="F19" s="5"/>
    </row>
    <row r="20" spans="2:18" x14ac:dyDescent="0.25">
      <c r="J20" s="1"/>
      <c r="K20" s="1"/>
      <c r="L20" s="1"/>
      <c r="M20" s="1"/>
      <c r="N20" s="1"/>
      <c r="O20" s="1"/>
      <c r="P20" s="1"/>
      <c r="Q20" s="1"/>
    </row>
    <row r="21" spans="2:18" x14ac:dyDescent="0.25">
      <c r="K21" s="1"/>
      <c r="L21" s="1"/>
      <c r="M21" s="1"/>
      <c r="N21" s="1"/>
      <c r="O21" s="1"/>
      <c r="P21" s="1"/>
      <c r="Q21" s="1"/>
      <c r="R21" s="1"/>
    </row>
    <row r="22" spans="2:18" x14ac:dyDescent="0.25">
      <c r="K22" s="1"/>
      <c r="L22" s="1"/>
      <c r="M22" s="1"/>
      <c r="N22" s="1"/>
      <c r="O22" s="1"/>
      <c r="P22" s="1"/>
      <c r="Q22" s="1"/>
      <c r="R22" s="1"/>
    </row>
    <row r="23" spans="2:18" x14ac:dyDescent="0.25">
      <c r="K23" s="1"/>
      <c r="L23" s="1"/>
      <c r="M23" s="1"/>
      <c r="N23" s="1"/>
      <c r="O23" s="1"/>
      <c r="P23" s="1"/>
      <c r="Q23" s="1"/>
      <c r="R23" s="1"/>
    </row>
    <row r="24" spans="2:18" x14ac:dyDescent="0.25">
      <c r="K24" s="1"/>
      <c r="L24" s="1"/>
      <c r="M24" s="1"/>
      <c r="N24" s="1"/>
      <c r="O24" s="1"/>
      <c r="P24" s="1"/>
      <c r="Q24" s="1"/>
      <c r="R24" s="1"/>
    </row>
    <row r="31" spans="2:18" x14ac:dyDescent="0.25">
      <c r="B31" s="3"/>
      <c r="C31" s="3"/>
    </row>
    <row r="59" spans="18:18" x14ac:dyDescent="0.25">
      <c r="R59" s="2"/>
    </row>
  </sheetData>
  <mergeCells count="3">
    <mergeCell ref="A1:D1"/>
    <mergeCell ref="G1:K1"/>
    <mergeCell ref="M1:Q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0" sqref="F10"/>
    </sheetView>
  </sheetViews>
  <sheetFormatPr defaultColWidth="11.42578125" defaultRowHeight="15" x14ac:dyDescent="0.25"/>
  <cols>
    <col min="3" max="3" width="18.42578125" bestFit="1" customWidth="1"/>
  </cols>
  <sheetData>
    <row r="1" spans="1:5" x14ac:dyDescent="0.25">
      <c r="A1" t="str">
        <f>inputDefaults!A2</f>
        <v>Label Usage</v>
      </c>
      <c r="B1" t="str">
        <f>inputDefaults!B2</f>
        <v>Segment</v>
      </c>
      <c r="C1" t="str">
        <f>inputDefaults!C2</f>
        <v>Type produit</v>
      </c>
      <c r="D1" t="str">
        <f>inputDefaults!D2</f>
        <v>Nb vehicules</v>
      </c>
      <c r="E1" t="str">
        <f>inputDefaults!E2</f>
        <v>Durée Possession</v>
      </c>
    </row>
    <row r="2" spans="1:5" x14ac:dyDescent="0.25">
      <c r="A2" t="str">
        <f>inputDefaults!A3</f>
        <v>Livraison professionnelle</v>
      </c>
      <c r="B2" t="str">
        <f>inputDefaults!B3</f>
        <v>Fourgon grand</v>
      </c>
      <c r="C2" t="str">
        <f>inputDefaults!C3</f>
        <v>Générique / Sans objet</v>
      </c>
      <c r="D2">
        <f>inputDefaults!D3</f>
        <v>1</v>
      </c>
      <c r="E2">
        <f>inputDefaults!E3</f>
        <v>5</v>
      </c>
    </row>
    <row r="3" spans="1:5" x14ac:dyDescent="0.25">
      <c r="A3" t="str">
        <f>inputDefaults!A4</f>
        <v>Livraison professionnelle</v>
      </c>
      <c r="B3" t="str">
        <f>inputDefaults!B4</f>
        <v>Fourgon grand</v>
      </c>
      <c r="C3" t="str">
        <f>inputDefaults!C4</f>
        <v>Congélé</v>
      </c>
      <c r="D3">
        <f>inputDefaults!D4</f>
        <v>1</v>
      </c>
      <c r="E3">
        <f>inputDefaults!E4</f>
        <v>5</v>
      </c>
    </row>
    <row r="4" spans="1:5" x14ac:dyDescent="0.25">
      <c r="A4" t="str">
        <f>inputDefaults!A5</f>
        <v>Livraison professionnelle</v>
      </c>
      <c r="B4" t="str">
        <f>inputDefaults!B5</f>
        <v>Fourgon grand</v>
      </c>
      <c r="C4" t="str">
        <f>inputDefaults!C5</f>
        <v>Générique / Sans objet</v>
      </c>
      <c r="D4">
        <f>inputDefaults!D5</f>
        <v>1</v>
      </c>
      <c r="E4">
        <f>inputDefaults!E5</f>
        <v>5</v>
      </c>
    </row>
    <row r="5" spans="1:5" x14ac:dyDescent="0.25">
      <c r="A5" t="str">
        <f>inputDefaults!A6</f>
        <v>Livraison professionnelle</v>
      </c>
      <c r="B5" t="str">
        <f>inputDefaults!B6</f>
        <v>Fourgon grand</v>
      </c>
      <c r="C5" t="str">
        <f>inputDefaults!C6</f>
        <v>Générique / Sans objet</v>
      </c>
      <c r="D5">
        <f>inputDefaults!D6</f>
        <v>1</v>
      </c>
      <c r="E5">
        <f>inputDefaults!E6</f>
        <v>5</v>
      </c>
    </row>
    <row r="6" spans="1:5" x14ac:dyDescent="0.25">
      <c r="A6" t="str">
        <f>inputDefaults!A7</f>
        <v>Livraison professionnelle</v>
      </c>
      <c r="B6" t="str">
        <f>inputDefaults!B7</f>
        <v>Fourgon grand</v>
      </c>
      <c r="C6" t="str">
        <f>inputDefaults!C7</f>
        <v>Congélé</v>
      </c>
      <c r="D6">
        <f>inputDefaults!D7</f>
        <v>1</v>
      </c>
      <c r="E6">
        <f>inputDefaults!E7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40" sqref="E40"/>
    </sheetView>
  </sheetViews>
  <sheetFormatPr defaultColWidth="11.42578125" defaultRowHeight="15" x14ac:dyDescent="0.25"/>
  <cols>
    <col min="1" max="1" width="15.7109375" bestFit="1" customWidth="1"/>
    <col min="2" max="2" width="12.85546875" bestFit="1" customWidth="1"/>
    <col min="4" max="4" width="11.140625" bestFit="1" customWidth="1"/>
    <col min="5" max="5" width="24.42578125" bestFit="1" customWidth="1"/>
  </cols>
  <sheetData>
    <row r="1" spans="1:5" x14ac:dyDescent="0.25">
      <c r="A1" t="str">
        <f>inputDefaults!G2</f>
        <v>Distance jour</v>
      </c>
      <c r="B1" t="str">
        <f>inputDefaults!H2</f>
        <v>Jours / année</v>
      </c>
      <c r="C1" t="str">
        <f>inputDefaults!I2</f>
        <v>Charge utile au départ kg</v>
      </c>
      <c r="D1" t="str">
        <f>inputDefaults!J2</f>
        <v>Conduite</v>
      </c>
      <c r="E1" t="str">
        <f>inputDefaults!K2</f>
        <v>Type de route</v>
      </c>
    </row>
    <row r="2" spans="1:5" x14ac:dyDescent="0.25">
      <c r="A2">
        <f>inputDefaults!G3</f>
        <v>150</v>
      </c>
      <c r="B2">
        <f>inputDefaults!H3</f>
        <v>220</v>
      </c>
      <c r="C2">
        <f>inputDefaults!I3</f>
        <v>200</v>
      </c>
      <c r="D2" t="str">
        <f>inputDefaults!J3</f>
        <v>Normale</v>
      </c>
      <c r="E2" t="str">
        <f>inputDefaults!K3</f>
        <v>Majoritairement ville</v>
      </c>
    </row>
    <row r="3" spans="1:5" x14ac:dyDescent="0.25">
      <c r="A3">
        <f>inputDefaults!G4</f>
        <v>150</v>
      </c>
      <c r="B3">
        <f>inputDefaults!H4</f>
        <v>220</v>
      </c>
      <c r="C3">
        <f>inputDefaults!I4</f>
        <v>200</v>
      </c>
      <c r="D3" t="str">
        <f>inputDefaults!J4</f>
        <v>Normale</v>
      </c>
      <c r="E3" t="str">
        <f>inputDefaults!K4</f>
        <v>Majoritairement ville</v>
      </c>
    </row>
    <row r="4" spans="1:5" x14ac:dyDescent="0.25">
      <c r="A4">
        <f>inputDefaults!G5</f>
        <v>150</v>
      </c>
      <c r="B4">
        <f>inputDefaults!H5</f>
        <v>220</v>
      </c>
      <c r="C4">
        <f>inputDefaults!I5</f>
        <v>1500</v>
      </c>
      <c r="D4" t="str">
        <f>inputDefaults!J5</f>
        <v>Normale</v>
      </c>
      <c r="E4" t="str">
        <f>inputDefaults!K5</f>
        <v>Majoritairement ville</v>
      </c>
    </row>
    <row r="5" spans="1:5" x14ac:dyDescent="0.25">
      <c r="A5">
        <f>inputDefaults!G6</f>
        <v>150</v>
      </c>
      <c r="B5">
        <f>inputDefaults!H6</f>
        <v>220</v>
      </c>
      <c r="C5">
        <f>inputDefaults!I6</f>
        <v>200</v>
      </c>
      <c r="D5" t="str">
        <f>inputDefaults!J6</f>
        <v>Normale</v>
      </c>
      <c r="E5" t="str">
        <f>inputDefaults!K6</f>
        <v>Majoritairement ville</v>
      </c>
    </row>
    <row r="6" spans="1:5" x14ac:dyDescent="0.25">
      <c r="A6">
        <f>inputDefaults!G7</f>
        <v>150</v>
      </c>
      <c r="B6">
        <f>inputDefaults!H7</f>
        <v>220</v>
      </c>
      <c r="C6">
        <f>inputDefaults!I7</f>
        <v>1500</v>
      </c>
      <c r="D6" t="str">
        <f>inputDefaults!J7</f>
        <v>Normale</v>
      </c>
      <c r="E6" t="str">
        <f>inputDefaults!K7</f>
        <v>Majoritairement ville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"/>
    </sheetView>
  </sheetViews>
  <sheetFormatPr defaultColWidth="11.42578125" defaultRowHeight="15" x14ac:dyDescent="0.25"/>
  <cols>
    <col min="1" max="1" width="24.85546875" bestFit="1" customWidth="1"/>
    <col min="2" max="3" width="21.5703125" bestFit="1" customWidth="1"/>
  </cols>
  <sheetData>
    <row r="1" spans="1:4" x14ac:dyDescent="0.25">
      <c r="A1" t="str">
        <f>inputDefaults!N2</f>
        <v>Zone de vitesse - ville</v>
      </c>
      <c r="B1" t="str">
        <f>inputDefaults!O2</f>
        <v>Zone de vitesse - hors ville</v>
      </c>
      <c r="C1" t="str">
        <f>inputDefaults!P2</f>
        <v>Trafic</v>
      </c>
      <c r="D1" t="str">
        <f>inputDefaults!Q2</f>
        <v>Relief</v>
      </c>
    </row>
    <row r="2" spans="1:4" x14ac:dyDescent="0.25">
      <c r="A2" t="str">
        <f>inputDefaults!N3</f>
        <v>Majoritairement 30</v>
      </c>
      <c r="B2" t="str">
        <f>inputDefaults!O3</f>
        <v>Essentiellement 90</v>
      </c>
      <c r="C2" t="str">
        <f>inputDefaults!P3</f>
        <v>Mixte</v>
      </c>
      <c r="D2" t="str">
        <f>inputDefaults!Q3</f>
        <v>Plat</v>
      </c>
    </row>
    <row r="3" spans="1:4" x14ac:dyDescent="0.25">
      <c r="A3" t="str">
        <f>inputDefaults!N4</f>
        <v>Majoritairement 30</v>
      </c>
      <c r="B3" t="str">
        <f>inputDefaults!O4</f>
        <v>Essentiellement 90</v>
      </c>
      <c r="C3" t="str">
        <f>inputDefaults!P4</f>
        <v>Mixte</v>
      </c>
      <c r="D3" t="str">
        <f>inputDefaults!Q4</f>
        <v>Plat</v>
      </c>
    </row>
    <row r="4" spans="1:4" x14ac:dyDescent="0.25">
      <c r="A4" t="str">
        <f>inputDefaults!N5</f>
        <v>Majoritairement 30</v>
      </c>
      <c r="B4" t="str">
        <f>inputDefaults!O5</f>
        <v>Essentiellement 90</v>
      </c>
      <c r="C4" t="str">
        <f>inputDefaults!P5</f>
        <v>Mixte</v>
      </c>
      <c r="D4" t="str">
        <f>inputDefaults!Q5</f>
        <v>Plat</v>
      </c>
    </row>
    <row r="5" spans="1:4" x14ac:dyDescent="0.25">
      <c r="A5" t="str">
        <f>inputDefaults!N6</f>
        <v>Majoritairement 30</v>
      </c>
      <c r="B5" t="str">
        <f>inputDefaults!O6</f>
        <v>Essentiellement 90</v>
      </c>
      <c r="C5" t="str">
        <f>inputDefaults!P6</f>
        <v>Mixte</v>
      </c>
      <c r="D5" t="str">
        <f>inputDefaults!Q6</f>
        <v>Fortement accidenté</v>
      </c>
    </row>
    <row r="6" spans="1:4" x14ac:dyDescent="0.25">
      <c r="A6" t="str">
        <f>inputDefaults!N7</f>
        <v>Majoritairement 30</v>
      </c>
      <c r="B6" t="str">
        <f>inputDefaults!O7</f>
        <v>Essentiellement 90</v>
      </c>
      <c r="C6" t="str">
        <f>inputDefaults!P7</f>
        <v>Mixte</v>
      </c>
      <c r="D6" t="str">
        <f>inputDefaults!Q7</f>
        <v>Fortement accidenté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E13" sqref="E13"/>
    </sheetView>
  </sheetViews>
  <sheetFormatPr defaultColWidth="11.42578125" defaultRowHeight="15" x14ac:dyDescent="0.25"/>
  <cols>
    <col min="1" max="1" width="21.7109375" customWidth="1"/>
    <col min="2" max="2" width="13.5703125" customWidth="1"/>
    <col min="4" max="4" width="13.140625" bestFit="1" customWidth="1"/>
  </cols>
  <sheetData>
    <row r="1" spans="1:6" x14ac:dyDescent="0.25">
      <c r="A1" t="s">
        <v>129</v>
      </c>
      <c r="B1" t="s">
        <v>124</v>
      </c>
      <c r="C1" t="s">
        <v>72</v>
      </c>
      <c r="D1" t="s">
        <v>70</v>
      </c>
      <c r="E1" t="s">
        <v>71</v>
      </c>
      <c r="F1" t="s">
        <v>73</v>
      </c>
    </row>
    <row r="2" spans="1:6" x14ac:dyDescent="0.25">
      <c r="A2" t="s">
        <v>170</v>
      </c>
      <c r="B2" s="4">
        <v>39350</v>
      </c>
      <c r="C2" s="4">
        <v>42000</v>
      </c>
      <c r="D2" s="4">
        <v>32000</v>
      </c>
      <c r="E2" s="4">
        <v>46000</v>
      </c>
      <c r="F2" s="4">
        <f>47600+7500</f>
        <v>55100</v>
      </c>
    </row>
    <row r="3" spans="1:6" x14ac:dyDescent="0.25">
      <c r="A3" t="s">
        <v>131</v>
      </c>
      <c r="B3" s="4">
        <v>36100</v>
      </c>
      <c r="C3" s="4">
        <v>39000</v>
      </c>
      <c r="D3" s="4">
        <f>D5+8000</f>
        <v>29500</v>
      </c>
      <c r="E3" s="4">
        <f t="shared" ref="E3:F3" si="0">E5+8000</f>
        <v>42100</v>
      </c>
      <c r="F3" s="4">
        <f t="shared" si="0"/>
        <v>47480</v>
      </c>
    </row>
    <row r="4" spans="1:6" x14ac:dyDescent="0.25">
      <c r="A4" t="s">
        <v>130</v>
      </c>
      <c r="B4" s="4">
        <f>B5+1500</f>
        <v>26700</v>
      </c>
      <c r="C4" s="4">
        <f>C5+1500</f>
        <v>33800</v>
      </c>
      <c r="D4" s="4">
        <f>D5+1500</f>
        <v>23000</v>
      </c>
      <c r="E4" s="4">
        <f t="shared" ref="E4:F4" si="1">E5+1500</f>
        <v>35600</v>
      </c>
      <c r="F4" s="4">
        <f t="shared" si="1"/>
        <v>40980</v>
      </c>
    </row>
    <row r="5" spans="1:6" x14ac:dyDescent="0.25">
      <c r="A5" t="s">
        <v>132</v>
      </c>
      <c r="B5" s="4">
        <v>25200</v>
      </c>
      <c r="C5" s="4">
        <v>32300</v>
      </c>
      <c r="D5" s="4">
        <v>21500</v>
      </c>
      <c r="E5" s="4">
        <v>34100</v>
      </c>
      <c r="F5" s="4">
        <v>39480</v>
      </c>
    </row>
    <row r="7" spans="1:6" x14ac:dyDescent="0.25">
      <c r="B7" s="4"/>
      <c r="C7" s="4"/>
    </row>
    <row r="8" spans="1:6" x14ac:dyDescent="0.25">
      <c r="B8" s="4"/>
      <c r="C8" s="4"/>
      <c r="F8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40" sqref="H40"/>
    </sheetView>
  </sheetViews>
  <sheetFormatPr defaultColWidth="11.42578125" defaultRowHeight="15" x14ac:dyDescent="0.25"/>
  <cols>
    <col min="1" max="2" width="10.140625" bestFit="1" customWidth="1"/>
    <col min="3" max="3" width="10.140625" customWidth="1"/>
    <col min="4" max="4" width="12.42578125" bestFit="1" customWidth="1"/>
    <col min="5" max="5" width="12.42578125" customWidth="1"/>
    <col min="6" max="6" width="15.7109375" bestFit="1" customWidth="1"/>
    <col min="7" max="7" width="12.85546875" bestFit="1" customWidth="1"/>
    <col min="8" max="8" width="23.28515625" bestFit="1" customWidth="1"/>
    <col min="9" max="9" width="10.140625" bestFit="1" customWidth="1"/>
    <col min="10" max="10" width="13.28515625" bestFit="1" customWidth="1"/>
    <col min="11" max="11" width="20.42578125" bestFit="1" customWidth="1"/>
    <col min="12" max="12" width="24.85546875" bestFit="1" customWidth="1"/>
    <col min="13" max="13" width="10.140625" bestFit="1" customWidth="1"/>
  </cols>
  <sheetData>
    <row r="1" spans="1:14" x14ac:dyDescent="0.25">
      <c r="A1" t="str">
        <f>inputDefaults!A2</f>
        <v>Label Usage</v>
      </c>
      <c r="B1" t="str">
        <f>inputDefaults!B2</f>
        <v>Segment</v>
      </c>
      <c r="C1" t="str">
        <f>inputDefaults!C2</f>
        <v>Type produit</v>
      </c>
      <c r="D1" t="str">
        <f>inputDefaults!D2</f>
        <v>Nb vehicules</v>
      </c>
      <c r="E1" t="str">
        <f>inputDefaults!E2</f>
        <v>Durée Possession</v>
      </c>
      <c r="F1" t="str">
        <f>inputDefaults!G2</f>
        <v>Distance jour</v>
      </c>
      <c r="G1" t="str">
        <f>inputDefaults!H2</f>
        <v>Jours / année</v>
      </c>
      <c r="H1" t="str">
        <f>inputDefaults!I2</f>
        <v>Charge utile au départ kg</v>
      </c>
      <c r="I1" t="str">
        <f>inputDefaults!J2</f>
        <v>Conduite</v>
      </c>
      <c r="J1" t="str">
        <f>inputDefaults!K2</f>
        <v>Type de route</v>
      </c>
      <c r="K1" t="str">
        <f>inputDefaults!N2</f>
        <v>Zone de vitesse - ville</v>
      </c>
      <c r="L1" t="str">
        <f>inputDefaults!O2</f>
        <v>Zone de vitesse - hors ville</v>
      </c>
      <c r="M1" t="str">
        <f>inputDefaults!P2</f>
        <v>Trafic</v>
      </c>
      <c r="N1" t="str">
        <f>inputDefaults!Q2</f>
        <v>Relief</v>
      </c>
    </row>
    <row r="2" spans="1:14" x14ac:dyDescent="0.25">
      <c r="A2" t="s">
        <v>51</v>
      </c>
      <c r="B2" t="s">
        <v>51</v>
      </c>
      <c r="C2" t="s">
        <v>51</v>
      </c>
      <c r="D2" t="s">
        <v>62</v>
      </c>
      <c r="E2" t="s">
        <v>62</v>
      </c>
      <c r="F2" t="s">
        <v>62</v>
      </c>
      <c r="G2" t="s">
        <v>62</v>
      </c>
      <c r="H2" t="s">
        <v>62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29" sqref="E29"/>
    </sheetView>
  </sheetViews>
  <sheetFormatPr defaultColWidth="11.42578125" defaultRowHeight="15" x14ac:dyDescent="0.25"/>
  <cols>
    <col min="1" max="1" width="23.5703125" bestFit="1" customWidth="1"/>
    <col min="2" max="2" width="16.28515625" bestFit="1" customWidth="1"/>
    <col min="3" max="3" width="16.28515625" customWidth="1"/>
    <col min="4" max="4" width="11.140625" bestFit="1" customWidth="1"/>
    <col min="5" max="5" width="24.42578125" bestFit="1" customWidth="1"/>
    <col min="6" max="6" width="20.42578125" bestFit="1" customWidth="1"/>
    <col min="7" max="7" width="24.85546875" bestFit="1" customWidth="1"/>
    <col min="8" max="8" width="21.7109375" bestFit="1" customWidth="1"/>
    <col min="9" max="9" width="19.5703125" bestFit="1" customWidth="1"/>
  </cols>
  <sheetData>
    <row r="1" spans="1:9" x14ac:dyDescent="0.25">
      <c r="A1" t="str">
        <f>inputDefaults!A9</f>
        <v>Label Usage</v>
      </c>
      <c r="B1" t="str">
        <f>inputDefaults!B9</f>
        <v>Segment</v>
      </c>
      <c r="C1" t="str">
        <f>inputDefaults!C9</f>
        <v>Type produit</v>
      </c>
      <c r="D1" t="str">
        <f>inputDefaults!J9</f>
        <v>Conduite</v>
      </c>
      <c r="E1" t="str">
        <f>inputDefaults!K9</f>
        <v>Type de route</v>
      </c>
      <c r="F1" t="str">
        <f>inputDefaults!N9</f>
        <v>Zone de vitesse - ville</v>
      </c>
      <c r="G1" t="str">
        <f>inputDefaults!O9</f>
        <v>Zone de vitesse - hors ville</v>
      </c>
      <c r="H1" t="str">
        <f>inputDefaults!P9</f>
        <v>Trafic</v>
      </c>
      <c r="I1" t="str">
        <f>inputDefaults!Q9</f>
        <v>Relief</v>
      </c>
    </row>
    <row r="2" spans="1:9" x14ac:dyDescent="0.25">
      <c r="A2" t="str">
        <f>inputDefaults!A10</f>
        <v>Livraison particulier</v>
      </c>
      <c r="B2" t="str">
        <f>inputDefaults!B10</f>
        <v>Fourgon petit</v>
      </c>
      <c r="C2" t="str">
        <f>inputDefaults!C10</f>
        <v>Générique / Sans objet</v>
      </c>
      <c r="D2" t="str">
        <f>inputDefaults!J10</f>
        <v>Normale</v>
      </c>
      <c r="E2" t="str">
        <f>inputDefaults!K10</f>
        <v>Essentiellement ville</v>
      </c>
      <c r="F2" t="str">
        <f>inputDefaults!N10</f>
        <v>Essentiellement 30</v>
      </c>
      <c r="G2" t="str">
        <f>inputDefaults!O10</f>
        <v>Essentiellement 90</v>
      </c>
      <c r="H2" t="str">
        <f>inputDefaults!P10</f>
        <v>Dense</v>
      </c>
      <c r="I2" t="str">
        <f>inputDefaults!Q10</f>
        <v>Plat</v>
      </c>
    </row>
    <row r="3" spans="1:9" x14ac:dyDescent="0.25">
      <c r="A3" t="str">
        <f>inputDefaults!A11</f>
        <v>Livraison professionnelle</v>
      </c>
      <c r="B3" t="str">
        <f>inputDefaults!B11</f>
        <v>Fourgon compact</v>
      </c>
      <c r="C3" t="str">
        <f>inputDefaults!C11</f>
        <v>Frais</v>
      </c>
      <c r="D3" t="str">
        <f>inputDefaults!J11</f>
        <v>Dynamique</v>
      </c>
      <c r="E3" t="str">
        <f>inputDefaults!K11</f>
        <v>Majoritairement ville</v>
      </c>
      <c r="F3" t="str">
        <f>inputDefaults!N11</f>
        <v>Majoritairement 30</v>
      </c>
      <c r="G3" t="str">
        <f>inputDefaults!O11</f>
        <v>Majoritairement 90</v>
      </c>
      <c r="H3" t="str">
        <f>inputDefaults!P11</f>
        <v xml:space="preserve">Majoritairement dense </v>
      </c>
      <c r="I3" t="str">
        <f>inputDefaults!Q11</f>
        <v>Accidenté</v>
      </c>
    </row>
    <row r="4" spans="1:9" x14ac:dyDescent="0.25">
      <c r="A4" t="str">
        <f>inputDefaults!A12</f>
        <v>Agent commercial</v>
      </c>
      <c r="B4" t="str">
        <f>inputDefaults!B12</f>
        <v>Fourgon grand</v>
      </c>
      <c r="C4" t="str">
        <f>inputDefaults!C12</f>
        <v>Congélé</v>
      </c>
      <c r="D4" t="str">
        <f>inputDefaults!J12</f>
        <v>Normale</v>
      </c>
      <c r="E4" t="str">
        <f>inputDefaults!K12</f>
        <v xml:space="preserve">Mixte </v>
      </c>
      <c r="F4" t="str">
        <f>inputDefaults!N12</f>
        <v xml:space="preserve">Mixte </v>
      </c>
      <c r="G4" t="str">
        <f>inputDefaults!O12</f>
        <v xml:space="preserve">Mixte </v>
      </c>
      <c r="H4" t="str">
        <f>inputDefaults!P12</f>
        <v xml:space="preserve">Mixte </v>
      </c>
      <c r="I4" t="str">
        <f>inputDefaults!Q12</f>
        <v>Fortement accidenté</v>
      </c>
    </row>
    <row r="5" spans="1:9" x14ac:dyDescent="0.25">
      <c r="A5" t="str">
        <f>inputDefaults!A13</f>
        <v>Technicien</v>
      </c>
      <c r="B5" t="str">
        <f>inputDefaults!B13</f>
        <v>Compacte</v>
      </c>
      <c r="C5" t="str">
        <f>inputDefaults!C13</f>
        <v>Générique / Sans objet</v>
      </c>
      <c r="D5" t="str">
        <f>inputDefaults!J13</f>
        <v>Normale</v>
      </c>
      <c r="E5" t="str">
        <f>inputDefaults!K13</f>
        <v>Majoritairement hors ville</v>
      </c>
      <c r="F5" t="str">
        <f>inputDefaults!N13</f>
        <v>Majoritairement 50</v>
      </c>
      <c r="G5" t="str">
        <f>inputDefaults!O13</f>
        <v>Majoritairement 130</v>
      </c>
      <c r="H5" t="str">
        <f>inputDefaults!P13</f>
        <v>Majoritairement fluide</v>
      </c>
      <c r="I5" t="str">
        <f>inputDefaults!Q13</f>
        <v>Plat</v>
      </c>
    </row>
    <row r="6" spans="1:9" x14ac:dyDescent="0.25">
      <c r="A6" t="str">
        <f>inputDefaults!A14</f>
        <v>Voiture de fonction</v>
      </c>
      <c r="B6" t="str">
        <f>inputDefaults!B14</f>
        <v>Berline</v>
      </c>
      <c r="C6" t="str">
        <f>inputDefaults!C14</f>
        <v>Générique / Sans objet</v>
      </c>
      <c r="D6" t="str">
        <f>inputDefaults!J14</f>
        <v>Normale</v>
      </c>
      <c r="E6" t="str">
        <f>inputDefaults!K14</f>
        <v>Essentiellement hors ville</v>
      </c>
      <c r="F6" t="str">
        <f>inputDefaults!N14</f>
        <v>Essentiellement 50</v>
      </c>
      <c r="G6" t="str">
        <f>inputDefaults!O14</f>
        <v>Essentiellement 130</v>
      </c>
      <c r="H6" t="str">
        <f>inputDefaults!P14</f>
        <v>Fluide</v>
      </c>
      <c r="I6" t="str">
        <f>inputDefaults!Q14</f>
        <v>Plat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0" sqref="A10"/>
    </sheetView>
  </sheetViews>
  <sheetFormatPr defaultColWidth="11.42578125" defaultRowHeight="15" x14ac:dyDescent="0.25"/>
  <cols>
    <col min="1" max="1" width="17" bestFit="1" customWidth="1"/>
    <col min="2" max="3" width="14.140625" bestFit="1" customWidth="1"/>
  </cols>
  <sheetData>
    <row r="1" spans="1:7" x14ac:dyDescent="0.25">
      <c r="A1" t="s">
        <v>46</v>
      </c>
      <c r="B1" t="s">
        <v>37</v>
      </c>
      <c r="C1" t="s">
        <v>43</v>
      </c>
      <c r="D1" t="s">
        <v>38</v>
      </c>
    </row>
    <row r="2" spans="1:7" x14ac:dyDescent="0.25">
      <c r="A2" t="s">
        <v>32</v>
      </c>
      <c r="B2" s="1">
        <v>0.5</v>
      </c>
      <c r="C2" s="1">
        <v>0.3</v>
      </c>
      <c r="D2" s="1">
        <v>0.2</v>
      </c>
    </row>
    <row r="3" spans="1:7" x14ac:dyDescent="0.25">
      <c r="A3" t="s">
        <v>33</v>
      </c>
      <c r="B3" s="1">
        <v>0.4</v>
      </c>
      <c r="C3" s="1">
        <v>0.3</v>
      </c>
      <c r="D3" s="1">
        <v>0.3</v>
      </c>
    </row>
    <row r="4" spans="1:7" x14ac:dyDescent="0.25">
      <c r="A4" t="s">
        <v>19</v>
      </c>
      <c r="B4" s="1">
        <v>0.3</v>
      </c>
      <c r="C4" s="1">
        <v>0.3</v>
      </c>
      <c r="D4" s="1">
        <v>0.4</v>
      </c>
    </row>
    <row r="5" spans="1:7" x14ac:dyDescent="0.25">
      <c r="A5" t="s">
        <v>31</v>
      </c>
      <c r="B5" s="1">
        <v>0.2</v>
      </c>
      <c r="C5" s="1">
        <v>0.3</v>
      </c>
      <c r="D5" s="1">
        <v>0.5</v>
      </c>
    </row>
    <row r="6" spans="1:7" x14ac:dyDescent="0.25">
      <c r="A6" t="s">
        <v>34</v>
      </c>
      <c r="B6" s="1">
        <v>0.1</v>
      </c>
      <c r="C6" s="1">
        <v>0.2</v>
      </c>
      <c r="D6" s="1">
        <v>0.7</v>
      </c>
    </row>
    <row r="9" spans="1:7" x14ac:dyDescent="0.25">
      <c r="A9" t="s">
        <v>52</v>
      </c>
    </row>
    <row r="10" spans="1:7" x14ac:dyDescent="0.25">
      <c r="B10" t="s">
        <v>35</v>
      </c>
    </row>
    <row r="11" spans="1:7" x14ac:dyDescent="0.25">
      <c r="B11" t="s">
        <v>36</v>
      </c>
      <c r="E11" t="s">
        <v>39</v>
      </c>
    </row>
    <row r="12" spans="1:7" x14ac:dyDescent="0.25">
      <c r="B12" t="s">
        <v>37</v>
      </c>
      <c r="C12" t="s">
        <v>43</v>
      </c>
      <c r="D12" t="s">
        <v>38</v>
      </c>
      <c r="E12" t="s">
        <v>37</v>
      </c>
      <c r="F12" t="s">
        <v>43</v>
      </c>
      <c r="G12" t="s">
        <v>38</v>
      </c>
    </row>
    <row r="13" spans="1:7" x14ac:dyDescent="0.25">
      <c r="A13" t="s">
        <v>41</v>
      </c>
      <c r="B13">
        <v>1</v>
      </c>
      <c r="C13">
        <v>3</v>
      </c>
      <c r="D13">
        <v>5</v>
      </c>
      <c r="E13">
        <v>1</v>
      </c>
      <c r="F13">
        <v>6</v>
      </c>
      <c r="G13">
        <v>7</v>
      </c>
    </row>
    <row r="14" spans="1:7" x14ac:dyDescent="0.25">
      <c r="A14" t="s">
        <v>42</v>
      </c>
      <c r="B14">
        <v>7</v>
      </c>
      <c r="C14">
        <f>AVERAGE(B14,D14)</f>
        <v>13</v>
      </c>
      <c r="D14">
        <v>19</v>
      </c>
      <c r="E14">
        <v>7</v>
      </c>
      <c r="F14">
        <f>AVERAGE(E14,G14)</f>
        <v>16</v>
      </c>
      <c r="G14">
        <v>25</v>
      </c>
    </row>
    <row r="16" spans="1:7" x14ac:dyDescent="0.25">
      <c r="B16" t="s">
        <v>40</v>
      </c>
    </row>
    <row r="17" spans="1:7" x14ac:dyDescent="0.25">
      <c r="B17" t="s">
        <v>36</v>
      </c>
      <c r="E17" t="s">
        <v>39</v>
      </c>
    </row>
    <row r="18" spans="1:7" x14ac:dyDescent="0.25">
      <c r="B18" t="s">
        <v>37</v>
      </c>
      <c r="C18" t="s">
        <v>43</v>
      </c>
      <c r="D18" t="s">
        <v>38</v>
      </c>
      <c r="E18" t="s">
        <v>37</v>
      </c>
      <c r="F18" t="s">
        <v>43</v>
      </c>
      <c r="G18" t="s">
        <v>38</v>
      </c>
    </row>
    <row r="19" spans="1:7" x14ac:dyDescent="0.25">
      <c r="A19" t="s">
        <v>41</v>
      </c>
      <c r="B19">
        <v>1</v>
      </c>
      <c r="C19">
        <v>3</v>
      </c>
      <c r="D19">
        <v>5</v>
      </c>
      <c r="E19">
        <v>1</v>
      </c>
      <c r="F19">
        <v>6</v>
      </c>
      <c r="G19">
        <v>7</v>
      </c>
    </row>
    <row r="20" spans="1:7" x14ac:dyDescent="0.25">
      <c r="A20" t="s">
        <v>42</v>
      </c>
      <c r="B20">
        <v>15</v>
      </c>
      <c r="C20">
        <f>AVERAGE(B20,D20)</f>
        <v>21</v>
      </c>
      <c r="D20">
        <v>27</v>
      </c>
      <c r="E20">
        <v>15</v>
      </c>
      <c r="F20">
        <v>22</v>
      </c>
      <c r="G20">
        <v>46</v>
      </c>
    </row>
    <row r="22" spans="1:7" x14ac:dyDescent="0.25">
      <c r="B22" t="s">
        <v>44</v>
      </c>
    </row>
    <row r="23" spans="1:7" x14ac:dyDescent="0.25">
      <c r="B23" t="s">
        <v>36</v>
      </c>
      <c r="E23" t="s">
        <v>39</v>
      </c>
    </row>
    <row r="24" spans="1:7" x14ac:dyDescent="0.25">
      <c r="B24" t="s">
        <v>37</v>
      </c>
      <c r="C24" t="s">
        <v>43</v>
      </c>
      <c r="D24" t="s">
        <v>38</v>
      </c>
      <c r="E24" t="s">
        <v>37</v>
      </c>
      <c r="F24" t="s">
        <v>43</v>
      </c>
      <c r="G24" t="s">
        <v>38</v>
      </c>
    </row>
    <row r="25" spans="1:7" x14ac:dyDescent="0.25">
      <c r="A25" t="s">
        <v>41</v>
      </c>
      <c r="B25">
        <v>1</v>
      </c>
      <c r="C25">
        <v>3</v>
      </c>
      <c r="D25">
        <v>5</v>
      </c>
      <c r="E25">
        <v>1</v>
      </c>
      <c r="F25">
        <v>6</v>
      </c>
      <c r="G25">
        <v>7</v>
      </c>
    </row>
    <row r="26" spans="1:7" x14ac:dyDescent="0.25">
      <c r="A26" t="s">
        <v>42</v>
      </c>
      <c r="B26">
        <v>20</v>
      </c>
      <c r="C26">
        <v>57</v>
      </c>
      <c r="D26">
        <v>74</v>
      </c>
      <c r="E26">
        <v>20</v>
      </c>
      <c r="F26">
        <v>55</v>
      </c>
      <c r="G26">
        <v>81</v>
      </c>
    </row>
    <row r="28" spans="1:7" x14ac:dyDescent="0.25">
      <c r="B28" t="s">
        <v>45</v>
      </c>
    </row>
    <row r="29" spans="1:7" x14ac:dyDescent="0.25">
      <c r="B29" t="s">
        <v>36</v>
      </c>
      <c r="E29" t="s">
        <v>39</v>
      </c>
    </row>
    <row r="30" spans="1:7" x14ac:dyDescent="0.25">
      <c r="B30" t="s">
        <v>37</v>
      </c>
      <c r="C30" t="s">
        <v>43</v>
      </c>
      <c r="D30" t="s">
        <v>38</v>
      </c>
      <c r="E30" t="s">
        <v>37</v>
      </c>
      <c r="F30" t="s">
        <v>43</v>
      </c>
      <c r="G30" t="s">
        <v>38</v>
      </c>
    </row>
    <row r="31" spans="1:7" x14ac:dyDescent="0.25">
      <c r="A31" t="s">
        <v>41</v>
      </c>
      <c r="B31">
        <v>1</v>
      </c>
      <c r="C31">
        <v>3</v>
      </c>
      <c r="D31">
        <v>5</v>
      </c>
      <c r="E31">
        <v>1</v>
      </c>
      <c r="F31">
        <v>6</v>
      </c>
      <c r="G31">
        <v>7</v>
      </c>
    </row>
    <row r="32" spans="1:7" x14ac:dyDescent="0.25">
      <c r="A32" t="s">
        <v>42</v>
      </c>
      <c r="B32">
        <v>36</v>
      </c>
      <c r="C32">
        <v>91</v>
      </c>
      <c r="D32">
        <v>102</v>
      </c>
      <c r="E32">
        <v>36</v>
      </c>
      <c r="F32">
        <v>91</v>
      </c>
      <c r="G32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5" zoomScaleNormal="85" workbookViewId="0">
      <selection activeCell="D25" sqref="D25"/>
    </sheetView>
  </sheetViews>
  <sheetFormatPr defaultColWidth="11.42578125" defaultRowHeight="15" x14ac:dyDescent="0.25"/>
  <cols>
    <col min="1" max="1" width="25.42578125" bestFit="1" customWidth="1"/>
    <col min="2" max="2" width="13.42578125" bestFit="1" customWidth="1"/>
    <col min="3" max="3" width="18.42578125" bestFit="1" customWidth="1"/>
    <col min="4" max="4" width="13.7109375" bestFit="1" customWidth="1"/>
    <col min="5" max="5" width="18.85546875" bestFit="1" customWidth="1"/>
    <col min="6" max="6" width="13.85546875" customWidth="1"/>
    <col min="7" max="7" width="20" bestFit="1" customWidth="1"/>
    <col min="8" max="8" width="20.28515625" bestFit="1" customWidth="1"/>
    <col min="9" max="9" width="14.42578125" bestFit="1" customWidth="1"/>
    <col min="10" max="10" width="13.140625" bestFit="1" customWidth="1"/>
    <col min="11" max="11" width="7.7109375" customWidth="1"/>
    <col min="12" max="12" width="15.140625" bestFit="1" customWidth="1"/>
  </cols>
  <sheetData>
    <row r="1" spans="1:13" x14ac:dyDescent="0.25">
      <c r="A1" s="18" t="s">
        <v>47</v>
      </c>
      <c r="B1" s="18"/>
      <c r="C1" s="18"/>
      <c r="D1" s="18"/>
      <c r="E1" s="18"/>
      <c r="F1" s="18"/>
      <c r="G1" s="18"/>
      <c r="H1" s="18" t="s">
        <v>48</v>
      </c>
      <c r="I1" s="18"/>
      <c r="J1" s="18"/>
    </row>
    <row r="2" spans="1:13" x14ac:dyDescent="0.25">
      <c r="A2" t="s">
        <v>53</v>
      </c>
      <c r="B2" t="s">
        <v>5</v>
      </c>
      <c r="C2" t="s">
        <v>8</v>
      </c>
      <c r="D2" t="s">
        <v>54</v>
      </c>
      <c r="E2" t="s">
        <v>9</v>
      </c>
      <c r="F2" t="s">
        <v>11</v>
      </c>
      <c r="G2" t="s">
        <v>29</v>
      </c>
      <c r="H2" t="s">
        <v>50</v>
      </c>
      <c r="I2" t="s">
        <v>21</v>
      </c>
      <c r="J2" t="s">
        <v>55</v>
      </c>
      <c r="L2" t="s">
        <v>10</v>
      </c>
      <c r="M2" t="s">
        <v>49</v>
      </c>
    </row>
    <row r="3" spans="1:13" x14ac:dyDescent="0.25">
      <c r="A3" t="s">
        <v>0</v>
      </c>
      <c r="B3" t="s">
        <v>6</v>
      </c>
      <c r="C3" s="4">
        <v>1</v>
      </c>
      <c r="D3" s="4">
        <v>250</v>
      </c>
      <c r="E3" s="4">
        <v>250</v>
      </c>
      <c r="F3" t="s">
        <v>13</v>
      </c>
      <c r="G3" t="s">
        <v>16</v>
      </c>
      <c r="H3" t="s">
        <v>22</v>
      </c>
      <c r="I3" t="s">
        <v>25</v>
      </c>
      <c r="J3" t="s">
        <v>23</v>
      </c>
      <c r="L3">
        <f>D3*E3</f>
        <v>62500</v>
      </c>
    </row>
    <row r="4" spans="1:13" x14ac:dyDescent="0.25">
      <c r="A4" t="s">
        <v>1</v>
      </c>
      <c r="B4" t="s">
        <v>6</v>
      </c>
      <c r="C4" s="4">
        <v>1</v>
      </c>
      <c r="D4" s="4">
        <v>200</v>
      </c>
      <c r="E4" s="4">
        <v>250</v>
      </c>
      <c r="F4" t="s">
        <v>12</v>
      </c>
      <c r="G4" t="s">
        <v>17</v>
      </c>
      <c r="H4" t="s">
        <v>22</v>
      </c>
      <c r="I4" t="s">
        <v>26</v>
      </c>
      <c r="J4" t="s">
        <v>31</v>
      </c>
      <c r="L4">
        <f>D4*E4</f>
        <v>50000</v>
      </c>
    </row>
    <row r="5" spans="1:13" x14ac:dyDescent="0.25">
      <c r="A5" t="s">
        <v>2</v>
      </c>
      <c r="B5" t="s">
        <v>7</v>
      </c>
      <c r="C5" s="4">
        <v>1</v>
      </c>
      <c r="D5" s="4">
        <v>400</v>
      </c>
      <c r="E5" s="4">
        <v>200</v>
      </c>
      <c r="F5" t="s">
        <v>12</v>
      </c>
      <c r="G5" t="s">
        <v>18</v>
      </c>
      <c r="H5" t="s">
        <v>23</v>
      </c>
      <c r="I5" t="s">
        <v>23</v>
      </c>
      <c r="J5" t="s">
        <v>31</v>
      </c>
      <c r="L5">
        <f>D5*E5</f>
        <v>80000</v>
      </c>
    </row>
    <row r="6" spans="1:13" x14ac:dyDescent="0.25">
      <c r="A6" t="s">
        <v>3</v>
      </c>
      <c r="B6" t="s">
        <v>6</v>
      </c>
      <c r="C6" s="4">
        <v>0</v>
      </c>
      <c r="D6" s="4">
        <v>150</v>
      </c>
      <c r="E6" s="4">
        <v>230</v>
      </c>
      <c r="F6" t="s">
        <v>13</v>
      </c>
      <c r="G6" t="s">
        <v>17</v>
      </c>
      <c r="H6" t="s">
        <v>23</v>
      </c>
      <c r="I6" t="s">
        <v>26</v>
      </c>
      <c r="J6" t="s">
        <v>31</v>
      </c>
      <c r="L6">
        <f>D6*E6</f>
        <v>34500</v>
      </c>
    </row>
    <row r="7" spans="1:13" x14ac:dyDescent="0.25">
      <c r="A7" t="s">
        <v>4</v>
      </c>
      <c r="B7" t="s">
        <v>7</v>
      </c>
      <c r="C7" s="4">
        <v>0</v>
      </c>
      <c r="D7" s="4">
        <v>80</v>
      </c>
      <c r="E7" s="4">
        <v>200</v>
      </c>
      <c r="F7" t="s">
        <v>12</v>
      </c>
      <c r="G7" t="s">
        <v>16</v>
      </c>
      <c r="H7" t="s">
        <v>23</v>
      </c>
      <c r="I7" t="s">
        <v>23</v>
      </c>
      <c r="J7" t="s">
        <v>23</v>
      </c>
      <c r="L7">
        <f>D7*E7</f>
        <v>16000</v>
      </c>
    </row>
    <row r="9" spans="1:13" x14ac:dyDescent="0.25">
      <c r="A9" t="s">
        <v>20</v>
      </c>
    </row>
    <row r="10" spans="1:13" x14ac:dyDescent="0.25">
      <c r="B10" t="s">
        <v>6</v>
      </c>
      <c r="F10" t="s">
        <v>12</v>
      </c>
      <c r="G10" t="s">
        <v>58</v>
      </c>
      <c r="H10" t="s">
        <v>60</v>
      </c>
      <c r="I10" t="s">
        <v>25</v>
      </c>
      <c r="J10" t="s">
        <v>32</v>
      </c>
    </row>
    <row r="11" spans="1:13" x14ac:dyDescent="0.25">
      <c r="B11" t="s">
        <v>14</v>
      </c>
      <c r="F11" t="s">
        <v>13</v>
      </c>
      <c r="G11" t="s">
        <v>16</v>
      </c>
      <c r="H11" t="s">
        <v>22</v>
      </c>
      <c r="I11" t="s">
        <v>26</v>
      </c>
      <c r="J11" t="s">
        <v>33</v>
      </c>
    </row>
    <row r="12" spans="1:13" x14ac:dyDescent="0.25">
      <c r="B12" t="s">
        <v>15</v>
      </c>
      <c r="G12" t="s">
        <v>19</v>
      </c>
      <c r="H12" t="s">
        <v>19</v>
      </c>
      <c r="I12" t="s">
        <v>19</v>
      </c>
      <c r="J12" t="s">
        <v>19</v>
      </c>
    </row>
    <row r="13" spans="1:13" x14ac:dyDescent="0.25">
      <c r="B13" t="s">
        <v>57</v>
      </c>
      <c r="G13" t="s">
        <v>18</v>
      </c>
      <c r="H13" t="s">
        <v>24</v>
      </c>
      <c r="I13" t="s">
        <v>27</v>
      </c>
      <c r="J13" t="s">
        <v>31</v>
      </c>
    </row>
    <row r="14" spans="1:13" x14ac:dyDescent="0.25">
      <c r="B14" t="s">
        <v>56</v>
      </c>
      <c r="G14" t="s">
        <v>59</v>
      </c>
      <c r="H14" t="s">
        <v>61</v>
      </c>
      <c r="I14" t="s">
        <v>28</v>
      </c>
      <c r="J14" t="s">
        <v>34</v>
      </c>
    </row>
    <row r="20" spans="2:11" x14ac:dyDescent="0.25">
      <c r="G20" s="1"/>
      <c r="H20" s="1"/>
      <c r="I20" s="1"/>
      <c r="J20" s="1"/>
      <c r="K20" s="1"/>
    </row>
    <row r="21" spans="2:11" x14ac:dyDescent="0.25">
      <c r="G21" s="1"/>
      <c r="H21" s="1"/>
      <c r="I21" s="1"/>
      <c r="J21" s="1"/>
      <c r="K21" s="1"/>
    </row>
    <row r="22" spans="2:11" x14ac:dyDescent="0.25">
      <c r="G22" s="1"/>
      <c r="H22" s="1"/>
      <c r="I22" s="1"/>
      <c r="J22" s="1"/>
      <c r="K22" s="1"/>
    </row>
    <row r="23" spans="2:11" x14ac:dyDescent="0.25">
      <c r="G23" s="1"/>
      <c r="H23" s="1"/>
      <c r="I23" s="1"/>
      <c r="J23" s="1"/>
      <c r="K23" s="1"/>
    </row>
    <row r="24" spans="2:11" x14ac:dyDescent="0.25">
      <c r="G24" s="1"/>
      <c r="H24" s="1"/>
      <c r="I24" s="1"/>
      <c r="J24" s="1"/>
      <c r="K24" s="1"/>
    </row>
    <row r="31" spans="2:11" x14ac:dyDescent="0.25">
      <c r="B31" s="3"/>
    </row>
    <row r="59" spans="11:11" x14ac:dyDescent="0.25">
      <c r="K59" s="2"/>
    </row>
  </sheetData>
  <mergeCells count="2">
    <mergeCell ref="A1:G1"/>
    <mergeCell ref="H1:J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inputDefaults</vt:lpstr>
      <vt:lpstr>fleetParams</vt:lpstr>
      <vt:lpstr>tripBasicParams</vt:lpstr>
      <vt:lpstr>tripDetailParams</vt:lpstr>
      <vt:lpstr>costParams</vt:lpstr>
      <vt:lpstr>paramType</vt:lpstr>
      <vt:lpstr>options</vt:lpstr>
      <vt:lpstr>trafficDefinitions</vt:lpstr>
      <vt:lpstr>inputDefaults_backup</vt:lpstr>
      <vt:lpstr>costParamsDef</vt:lpstr>
      <vt:lpstr>chargingTimes</vt:lpstr>
      <vt:lpstr>inputDefaults_bak</vt:lpstr>
    </vt:vector>
  </TitlesOfParts>
  <Company>IFP Energies Nouvelles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CHEIMARIOTIS Ilias</dc:creator>
  <cp:lastModifiedBy>CHEIMARIOTIS Ilias</cp:lastModifiedBy>
  <dcterms:created xsi:type="dcterms:W3CDTF">2020-03-31T09:38:23Z</dcterms:created>
  <dcterms:modified xsi:type="dcterms:W3CDTF">2020-09-11T09:53:08Z</dcterms:modified>
</cp:coreProperties>
</file>