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Documents/GitHub/5yr_govt_forecast_viz/"/>
    </mc:Choice>
  </mc:AlternateContent>
  <xr:revisionPtr revIDLastSave="0" documentId="13_ncr:1_{11BD7934-4F0B-1246-A6FB-DDFD4239D673}" xr6:coauthVersionLast="45" xr6:coauthVersionMax="45" xr10:uidLastSave="{00000000-0000-0000-0000-000000000000}"/>
  <bookViews>
    <workbookView xWindow="0" yWindow="1060" windowWidth="19220" windowHeight="13460" xr2:uid="{796CE9F0-146C-B241-8ACF-C3823346E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I6" i="1"/>
  <c r="M6" i="1"/>
  <c r="L7" i="1"/>
  <c r="S5" i="1"/>
  <c r="Q5" i="1"/>
  <c r="N5" i="1" l="1"/>
  <c r="P5" i="1" s="1"/>
  <c r="G36" i="1"/>
  <c r="D6" i="1" l="1"/>
  <c r="D17" i="1"/>
  <c r="D18" i="1" s="1"/>
  <c r="D19" i="1" s="1"/>
  <c r="D20" i="1" s="1"/>
  <c r="D21" i="1" s="1"/>
  <c r="L8" i="1"/>
  <c r="L9" i="1" s="1"/>
  <c r="I7" i="1"/>
  <c r="I8" i="1" s="1"/>
  <c r="I9" i="1" s="1"/>
  <c r="I10" i="1" s="1"/>
  <c r="D7" i="1" l="1"/>
  <c r="Q7" i="1" s="1"/>
  <c r="Q6" i="1"/>
  <c r="L10" i="1"/>
  <c r="D26" i="1"/>
  <c r="S6" i="1"/>
  <c r="T6" i="1" s="1"/>
  <c r="S7" i="1" l="1"/>
  <c r="T7" i="1" s="1"/>
  <c r="D8" i="1"/>
  <c r="Q8" i="1" s="1"/>
  <c r="N6" i="1"/>
  <c r="P6" i="1" s="1"/>
  <c r="N7" i="1" l="1"/>
  <c r="P7" i="1" s="1"/>
  <c r="D28" i="1" s="1"/>
  <c r="D9" i="1"/>
  <c r="Q9" i="1" s="1"/>
  <c r="S8" i="1"/>
  <c r="T8" i="1" s="1"/>
  <c r="D27" i="1"/>
  <c r="O6" i="1"/>
  <c r="N8" i="1"/>
  <c r="P8" i="1" s="1"/>
  <c r="O7" i="1" l="1"/>
  <c r="D10" i="1"/>
  <c r="Q10" i="1" s="1"/>
  <c r="S9" i="1"/>
  <c r="T9" i="1" s="1"/>
  <c r="D29" i="1"/>
  <c r="O8" i="1"/>
  <c r="S10" i="1" l="1"/>
  <c r="T10" i="1" s="1"/>
  <c r="N9" i="1"/>
  <c r="P9" i="1" s="1"/>
  <c r="D30" i="1" s="1"/>
  <c r="N10" i="1" l="1"/>
  <c r="P10" i="1" s="1"/>
  <c r="D31" i="1" s="1"/>
  <c r="O9" i="1"/>
  <c r="O10" i="1"/>
</calcChain>
</file>

<file path=xl/sharedStrings.xml><?xml version="1.0" encoding="utf-8"?>
<sst xmlns="http://schemas.openxmlformats.org/spreadsheetml/2006/main" count="55" uniqueCount="34">
  <si>
    <t>20-21</t>
  </si>
  <si>
    <t>Property Tax</t>
  </si>
  <si>
    <t>% or Rev</t>
  </si>
  <si>
    <t>Growth</t>
  </si>
  <si>
    <t>21-22</t>
  </si>
  <si>
    <t>22-23</t>
  </si>
  <si>
    <t>23-24</t>
  </si>
  <si>
    <t>24-25</t>
  </si>
  <si>
    <t>Sales Tax</t>
  </si>
  <si>
    <t>TOT</t>
  </si>
  <si>
    <t>Total Disc Rev</t>
  </si>
  <si>
    <t>Other</t>
  </si>
  <si>
    <t>Calculated from PT</t>
  </si>
  <si>
    <t>Total w/o Other</t>
  </si>
  <si>
    <t>Key</t>
  </si>
  <si>
    <t>Calculated</t>
  </si>
  <si>
    <t>Assumtion</t>
  </si>
  <si>
    <t>for calculation/checking</t>
  </si>
  <si>
    <t>Year</t>
  </si>
  <si>
    <t>Surpluss</t>
  </si>
  <si>
    <t>Revenue (discretionary General Fund)</t>
  </si>
  <si>
    <t>Expenditures (discretionary General Fund)</t>
  </si>
  <si>
    <t>Expenditures</t>
  </si>
  <si>
    <t>Surpluss (discretionary General Fund)</t>
  </si>
  <si>
    <t>25-26</t>
  </si>
  <si>
    <t>Real</t>
  </si>
  <si>
    <t>Cannabus</t>
  </si>
  <si>
    <t>Total</t>
  </si>
  <si>
    <t>other(calculated)</t>
  </si>
  <si>
    <t>https://www.countyofsb.org/ceo/asset.c/4337</t>
  </si>
  <si>
    <t>Surpluss(if only use top3 revenue)</t>
  </si>
  <si>
    <t>Canabus Tax</t>
  </si>
  <si>
    <t>Data from https://www.countyofsb.org/ceo/asset.c/4337</t>
  </si>
  <si>
    <t>Baseline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</si>
</sst>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0" xfId="0" applyNumberFormat="1" applyBorder="1"/>
    <xf numFmtId="0" fontId="0" fillId="0" borderId="5" xfId="0" applyBorder="1"/>
    <xf numFmtId="0" fontId="0" fillId="3" borderId="4" xfId="0" applyFill="1" applyBorder="1"/>
    <xf numFmtId="9" fontId="0" fillId="2" borderId="0" xfId="0" applyNumberFormat="1" applyFill="1" applyBorder="1"/>
    <xf numFmtId="10" fontId="0" fillId="0" borderId="5" xfId="0" applyNumberFormat="1" applyBorder="1"/>
    <xf numFmtId="0" fontId="0" fillId="3" borderId="6" xfId="0" applyFill="1" applyBorder="1"/>
    <xf numFmtId="9" fontId="0" fillId="2" borderId="7" xfId="0" applyNumberFormat="1" applyFill="1" applyBorder="1"/>
    <xf numFmtId="10" fontId="0" fillId="0" borderId="8" xfId="0" applyNumberFormat="1" applyBorder="1"/>
    <xf numFmtId="9" fontId="0" fillId="0" borderId="5" xfId="0" applyNumberFormat="1" applyBorder="1"/>
    <xf numFmtId="9" fontId="0" fillId="0" borderId="8" xfId="0" applyNumberFormat="1" applyBorder="1"/>
    <xf numFmtId="0" fontId="0" fillId="3" borderId="10" xfId="0" applyFill="1" applyBorder="1"/>
    <xf numFmtId="0" fontId="0" fillId="3" borderId="11" xfId="0" applyFill="1" applyBorder="1"/>
    <xf numFmtId="0" fontId="0" fillId="0" borderId="0" xfId="0" applyFill="1"/>
    <xf numFmtId="0" fontId="0" fillId="0" borderId="9" xfId="0" applyFill="1" applyBorder="1"/>
    <xf numFmtId="0" fontId="0" fillId="0" borderId="0" xfId="0" applyFill="1" applyBorder="1"/>
    <xf numFmtId="44" fontId="0" fillId="0" borderId="4" xfId="0" applyNumberFormat="1" applyBorder="1"/>
    <xf numFmtId="44" fontId="0" fillId="3" borderId="4" xfId="0" applyNumberFormat="1" applyFill="1" applyBorder="1"/>
    <xf numFmtId="44" fontId="0" fillId="3" borderId="6" xfId="0" applyNumberFormat="1" applyFill="1" applyBorder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0" fillId="5" borderId="4" xfId="0" applyFill="1" applyBorder="1"/>
    <xf numFmtId="9" fontId="0" fillId="5" borderId="0" xfId="0" applyNumberFormat="1" applyFill="1"/>
    <xf numFmtId="0" fontId="1" fillId="5" borderId="0" xfId="1" applyFill="1"/>
    <xf numFmtId="0" fontId="2" fillId="0" borderId="0" xfId="0" applyFont="1"/>
    <xf numFmtId="0" fontId="0" fillId="0" borderId="0" xfId="0" applyBorder="1"/>
    <xf numFmtId="9" fontId="0" fillId="0" borderId="7" xfId="0" applyNumberFormat="1" applyBorder="1"/>
    <xf numFmtId="44" fontId="0" fillId="3" borderId="5" xfId="0" applyNumberFormat="1" applyFill="1" applyBorder="1"/>
    <xf numFmtId="10" fontId="0" fillId="3" borderId="5" xfId="0" applyNumberFormat="1" applyFill="1" applyBorder="1"/>
    <xf numFmtId="10" fontId="0" fillId="3" borderId="8" xfId="0" applyNumberFormat="1" applyFill="1" applyBorder="1"/>
    <xf numFmtId="44" fontId="2" fillId="3" borderId="0" xfId="0" applyNumberFormat="1" applyFont="1" applyFill="1"/>
    <xf numFmtId="10" fontId="0" fillId="0" borderId="0" xfId="0" applyNumberFormat="1" applyBorder="1"/>
    <xf numFmtId="10" fontId="0" fillId="0" borderId="7" xfId="0" applyNumberFormat="1" applyBorder="1"/>
    <xf numFmtId="44" fontId="0" fillId="4" borderId="0" xfId="0" applyNumberFormat="1" applyFill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7" xfId="0" applyNumberFormat="1" applyFill="1" applyBorder="1"/>
    <xf numFmtId="44" fontId="0" fillId="0" borderId="7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untyofsb.org/ceo/asset.c/43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8406-6A08-7D4D-AA12-5DC89B2F8088}">
  <dimension ref="A1:T37"/>
  <sheetViews>
    <sheetView tabSelected="1" topLeftCell="A2" workbookViewId="0">
      <selection activeCell="H7" sqref="H7"/>
    </sheetView>
  </sheetViews>
  <sheetFormatPr baseColWidth="10" defaultRowHeight="16" x14ac:dyDescent="0.2"/>
  <cols>
    <col min="1" max="1" width="18.33203125" customWidth="1"/>
    <col min="2" max="2" width="5.33203125" customWidth="1"/>
    <col min="3" max="3" width="8.1640625" customWidth="1"/>
  </cols>
  <sheetData>
    <row r="1" spans="1:20" x14ac:dyDescent="0.2">
      <c r="A1" t="s">
        <v>32</v>
      </c>
    </row>
    <row r="2" spans="1:20" x14ac:dyDescent="0.2">
      <c r="A2" t="s">
        <v>33</v>
      </c>
    </row>
    <row r="3" spans="1:20" x14ac:dyDescent="0.2">
      <c r="C3" t="s">
        <v>20</v>
      </c>
    </row>
    <row r="4" spans="1:20" x14ac:dyDescent="0.2">
      <c r="A4" t="s">
        <v>14</v>
      </c>
      <c r="C4" t="s">
        <v>18</v>
      </c>
      <c r="D4" s="4" t="s">
        <v>1</v>
      </c>
      <c r="E4" s="5" t="s">
        <v>2</v>
      </c>
      <c r="F4" s="6" t="s">
        <v>3</v>
      </c>
      <c r="G4" s="5" t="s">
        <v>31</v>
      </c>
      <c r="H4" s="5"/>
      <c r="I4" s="4" t="s">
        <v>8</v>
      </c>
      <c r="J4" s="5" t="s">
        <v>2</v>
      </c>
      <c r="K4" s="6" t="s">
        <v>3</v>
      </c>
      <c r="L4" s="4" t="s">
        <v>9</v>
      </c>
      <c r="M4" s="5" t="s">
        <v>3</v>
      </c>
      <c r="N4" s="4" t="s">
        <v>11</v>
      </c>
      <c r="O4" s="6"/>
      <c r="P4" s="6" t="s">
        <v>10</v>
      </c>
      <c r="Q4" s="3" t="s">
        <v>13</v>
      </c>
      <c r="R4" s="3"/>
      <c r="S4" s="3" t="s">
        <v>12</v>
      </c>
    </row>
    <row r="5" spans="1:20" x14ac:dyDescent="0.2">
      <c r="A5" s="2" t="s">
        <v>15</v>
      </c>
      <c r="C5" t="s">
        <v>0</v>
      </c>
      <c r="D5" s="23">
        <v>235.7</v>
      </c>
      <c r="E5" s="8">
        <v>0.76</v>
      </c>
      <c r="F5" s="9"/>
      <c r="G5" s="42">
        <v>14.05</v>
      </c>
      <c r="H5" s="33"/>
      <c r="I5" s="23">
        <v>11.2</v>
      </c>
      <c r="J5" s="8">
        <v>0.04</v>
      </c>
      <c r="K5" s="9"/>
      <c r="L5" s="23">
        <v>10.5</v>
      </c>
      <c r="M5" s="33"/>
      <c r="N5" s="24">
        <f>S5-Q5</f>
        <v>38.681578947368394</v>
      </c>
      <c r="O5" s="35"/>
      <c r="P5" s="35">
        <f>L5+I5+D5+N5+G5</f>
        <v>310.13157894736838</v>
      </c>
      <c r="Q5" s="41">
        <f>L5+I5+D5+G5</f>
        <v>271.45</v>
      </c>
      <c r="R5" s="3"/>
      <c r="S5" s="41">
        <f>D5/E5</f>
        <v>310.13157894736838</v>
      </c>
    </row>
    <row r="6" spans="1:20" x14ac:dyDescent="0.2">
      <c r="A6" s="1" t="s">
        <v>16</v>
      </c>
      <c r="C6" t="s">
        <v>4</v>
      </c>
      <c r="D6" s="24">
        <f>D5*(1+F6)</f>
        <v>243.94949999999997</v>
      </c>
      <c r="E6" s="11">
        <v>0.76</v>
      </c>
      <c r="F6" s="12">
        <v>3.5000000000000003E-2</v>
      </c>
      <c r="G6" s="24">
        <f>G5*(1+H6)</f>
        <v>16.22775</v>
      </c>
      <c r="H6" s="36">
        <v>0.155</v>
      </c>
      <c r="I6" s="24">
        <f>I5*(1+K6)</f>
        <v>11.423999999999999</v>
      </c>
      <c r="J6" s="43"/>
      <c r="K6" s="16">
        <v>0.02</v>
      </c>
      <c r="L6" s="24">
        <v>13.3</v>
      </c>
      <c r="M6" s="36">
        <f>(L6-L5)/L5</f>
        <v>0.26666666666666672</v>
      </c>
      <c r="N6" s="24">
        <f t="shared" ref="N6:N10" si="0">S6-Q6</f>
        <v>36.084934210526285</v>
      </c>
      <c r="O6" s="36">
        <f>(N6-N5)/N5</f>
        <v>-6.7128716239200081E-2</v>
      </c>
      <c r="P6" s="35">
        <f>L6+I6+D6+N6+G6</f>
        <v>320.98618421052629</v>
      </c>
      <c r="Q6" s="41">
        <f>L6+I6+D6+G6</f>
        <v>284.90125</v>
      </c>
      <c r="R6" s="3"/>
      <c r="S6" s="3">
        <f>D6/E6</f>
        <v>320.98618421052629</v>
      </c>
      <c r="T6" s="36">
        <f>(S6-S5)/S5</f>
        <v>3.5000000000000045E-2</v>
      </c>
    </row>
    <row r="7" spans="1:20" x14ac:dyDescent="0.2">
      <c r="A7" s="3" t="s">
        <v>17</v>
      </c>
      <c r="C7" t="s">
        <v>5</v>
      </c>
      <c r="D7" s="24">
        <f t="shared" ref="D7:D9" si="1">D6*(1+F7)</f>
        <v>249.56033849999994</v>
      </c>
      <c r="E7" s="11">
        <v>0.76</v>
      </c>
      <c r="F7" s="12">
        <v>2.3E-2</v>
      </c>
      <c r="G7" s="42"/>
      <c r="H7" s="39"/>
      <c r="I7" s="24">
        <f t="shared" ref="I7:I10" si="2">I6*(1+K7)</f>
        <v>11.652479999999999</v>
      </c>
      <c r="J7" s="43"/>
      <c r="K7" s="16">
        <v>0.02</v>
      </c>
      <c r="L7" s="24">
        <f>L6*(1+M7)</f>
        <v>13.566000000000001</v>
      </c>
      <c r="M7" s="8">
        <v>0.02</v>
      </c>
      <c r="N7" s="24">
        <f t="shared" si="0"/>
        <v>53.590047947368419</v>
      </c>
      <c r="O7" s="36">
        <f t="shared" ref="O7:O10" si="3">(N7-N6)/N6</f>
        <v>0.48510865046099327</v>
      </c>
      <c r="P7" s="35">
        <f>L7+I7+D7+N7+G7</f>
        <v>328.36886644736836</v>
      </c>
      <c r="Q7" s="41">
        <f>L7+I7+D7+G7</f>
        <v>274.77881849999994</v>
      </c>
      <c r="R7" s="3"/>
      <c r="S7" s="3">
        <f>D7/E7</f>
        <v>328.36886644736836</v>
      </c>
      <c r="T7" s="36">
        <f t="shared" ref="T7:T10" si="4">(S7-S6)/S6</f>
        <v>2.2999999999999899E-2</v>
      </c>
    </row>
    <row r="8" spans="1:20" x14ac:dyDescent="0.2">
      <c r="C8" t="s">
        <v>6</v>
      </c>
      <c r="D8" s="24">
        <f t="shared" si="1"/>
        <v>255.30022628549992</v>
      </c>
      <c r="E8" s="11">
        <v>0.76</v>
      </c>
      <c r="F8" s="12">
        <v>2.3E-2</v>
      </c>
      <c r="G8" s="42"/>
      <c r="H8" s="39"/>
      <c r="I8" s="24">
        <f t="shared" si="2"/>
        <v>11.885529599999998</v>
      </c>
      <c r="J8" s="43"/>
      <c r="K8" s="16">
        <v>0.02</v>
      </c>
      <c r="L8" s="24">
        <f>L7*(1+M8)</f>
        <v>13.837320000000002</v>
      </c>
      <c r="M8" s="8">
        <v>0.02</v>
      </c>
      <c r="N8" s="24">
        <f t="shared" si="0"/>
        <v>54.89827449015786</v>
      </c>
      <c r="O8" s="36">
        <f t="shared" si="3"/>
        <v>2.4411744211803466E-2</v>
      </c>
      <c r="P8" s="35">
        <f>L8+I8+D8+N8+G8</f>
        <v>335.92135037565777</v>
      </c>
      <c r="Q8" s="41">
        <f>L8+I8+D8+G8</f>
        <v>281.02307588549991</v>
      </c>
      <c r="R8" s="3"/>
      <c r="S8" s="3">
        <f>D8/E8</f>
        <v>335.92135037565777</v>
      </c>
      <c r="T8" s="36">
        <f t="shared" si="4"/>
        <v>2.2999999999999795E-2</v>
      </c>
    </row>
    <row r="9" spans="1:20" x14ac:dyDescent="0.2">
      <c r="C9" t="s">
        <v>7</v>
      </c>
      <c r="D9" s="24">
        <f t="shared" si="1"/>
        <v>261.17213149006642</v>
      </c>
      <c r="E9" s="11">
        <v>0.76</v>
      </c>
      <c r="F9" s="12">
        <v>2.3E-2</v>
      </c>
      <c r="G9" s="42"/>
      <c r="H9" s="39"/>
      <c r="I9" s="24">
        <f t="shared" si="2"/>
        <v>12.123240191999999</v>
      </c>
      <c r="J9" s="43"/>
      <c r="K9" s="16">
        <v>0.02</v>
      </c>
      <c r="L9" s="24">
        <f t="shared" ref="L9:L10" si="5">L8*(1+M9)</f>
        <v>14.114066400000002</v>
      </c>
      <c r="M9" s="8">
        <v>0.02</v>
      </c>
      <c r="N9" s="24">
        <f t="shared" si="0"/>
        <v>56.238103352231519</v>
      </c>
      <c r="O9" s="36">
        <f t="shared" si="3"/>
        <v>2.4405664376825967E-2</v>
      </c>
      <c r="P9" s="35">
        <f>L9+I9+D9+N9+G9</f>
        <v>343.64754143429792</v>
      </c>
      <c r="Q9" s="41">
        <f>L9+I9+D9+G9</f>
        <v>287.4094380820664</v>
      </c>
      <c r="R9" s="3"/>
      <c r="S9" s="3">
        <f>D9/E9</f>
        <v>343.64754143429792</v>
      </c>
      <c r="T9" s="36">
        <f t="shared" si="4"/>
        <v>2.3000000000000076E-2</v>
      </c>
    </row>
    <row r="10" spans="1:20" x14ac:dyDescent="0.2">
      <c r="C10" t="s">
        <v>24</v>
      </c>
      <c r="D10" s="25">
        <f>D9*(1+F10)</f>
        <v>267.17909051433793</v>
      </c>
      <c r="E10" s="14">
        <v>0.76</v>
      </c>
      <c r="F10" s="12">
        <v>2.3E-2</v>
      </c>
      <c r="G10" s="45"/>
      <c r="H10" s="40"/>
      <c r="I10" s="25">
        <f t="shared" si="2"/>
        <v>12.36570499584</v>
      </c>
      <c r="J10" s="44"/>
      <c r="K10" s="17">
        <v>0.02</v>
      </c>
      <c r="L10" s="25">
        <f t="shared" si="5"/>
        <v>14.396347728000002</v>
      </c>
      <c r="M10" s="34">
        <v>0.02</v>
      </c>
      <c r="N10" s="25">
        <f t="shared" si="0"/>
        <v>57.610291649108831</v>
      </c>
      <c r="O10" s="37">
        <f t="shared" si="3"/>
        <v>2.439961903201103E-2</v>
      </c>
      <c r="P10" s="35">
        <f>L10+I10+D10+N10+G10</f>
        <v>351.55143488728675</v>
      </c>
      <c r="Q10" s="41">
        <f>L10+I10+D10+G10</f>
        <v>293.94114323817792</v>
      </c>
      <c r="R10" s="3"/>
      <c r="S10" s="3">
        <f>D10/E10</f>
        <v>351.55143488728675</v>
      </c>
      <c r="T10" s="37">
        <f t="shared" si="4"/>
        <v>2.299999999999992E-2</v>
      </c>
    </row>
    <row r="12" spans="1:20" x14ac:dyDescent="0.2">
      <c r="D12" s="22"/>
    </row>
    <row r="14" spans="1:20" x14ac:dyDescent="0.2">
      <c r="C14" t="s">
        <v>21</v>
      </c>
    </row>
    <row r="15" spans="1:20" x14ac:dyDescent="0.2">
      <c r="C15" t="s">
        <v>18</v>
      </c>
      <c r="D15" s="4" t="s">
        <v>22</v>
      </c>
      <c r="E15" s="6" t="s">
        <v>3</v>
      </c>
    </row>
    <row r="16" spans="1:20" x14ac:dyDescent="0.2">
      <c r="C16" t="s">
        <v>0</v>
      </c>
      <c r="D16" s="7">
        <v>257.39999999999998</v>
      </c>
      <c r="E16" s="9"/>
    </row>
    <row r="17" spans="3:7" x14ac:dyDescent="0.2">
      <c r="C17" t="s">
        <v>4</v>
      </c>
      <c r="D17" s="10">
        <f>D16*(1+E17)</f>
        <v>267.69599999999997</v>
      </c>
      <c r="E17" s="12">
        <v>0.04</v>
      </c>
    </row>
    <row r="18" spans="3:7" x14ac:dyDescent="0.2">
      <c r="C18" t="s">
        <v>5</v>
      </c>
      <c r="D18" s="10">
        <f t="shared" ref="D18:D21" si="6">D17*(1+E18)</f>
        <v>278.40384</v>
      </c>
      <c r="E18" s="12">
        <v>0.04</v>
      </c>
    </row>
    <row r="19" spans="3:7" x14ac:dyDescent="0.2">
      <c r="C19" t="s">
        <v>6</v>
      </c>
      <c r="D19" s="10">
        <f t="shared" si="6"/>
        <v>289.5399936</v>
      </c>
      <c r="E19" s="12">
        <v>0.04</v>
      </c>
    </row>
    <row r="20" spans="3:7" x14ac:dyDescent="0.2">
      <c r="C20" t="s">
        <v>7</v>
      </c>
      <c r="D20" s="10">
        <f t="shared" si="6"/>
        <v>301.12159334400002</v>
      </c>
      <c r="E20" s="12">
        <v>0.04</v>
      </c>
    </row>
    <row r="21" spans="3:7" x14ac:dyDescent="0.2">
      <c r="C21" t="s">
        <v>24</v>
      </c>
      <c r="D21" s="13">
        <f t="shared" si="6"/>
        <v>313.16645707776001</v>
      </c>
      <c r="E21" s="15">
        <v>0.04</v>
      </c>
    </row>
    <row r="24" spans="3:7" x14ac:dyDescent="0.2">
      <c r="C24" t="s">
        <v>23</v>
      </c>
      <c r="D24" s="20"/>
    </row>
    <row r="25" spans="3:7" x14ac:dyDescent="0.2">
      <c r="C25" t="s">
        <v>18</v>
      </c>
      <c r="D25" s="21" t="s">
        <v>19</v>
      </c>
      <c r="G25" s="32" t="s">
        <v>30</v>
      </c>
    </row>
    <row r="26" spans="3:7" x14ac:dyDescent="0.2">
      <c r="C26" t="s">
        <v>0</v>
      </c>
      <c r="D26" s="18">
        <f>P5-D16</f>
        <v>52.731578947368405</v>
      </c>
      <c r="G26" s="38">
        <v>0</v>
      </c>
    </row>
    <row r="27" spans="3:7" x14ac:dyDescent="0.2">
      <c r="C27" t="s">
        <v>4</v>
      </c>
      <c r="D27" s="18">
        <f>P6-D17</f>
        <v>53.29018421052632</v>
      </c>
      <c r="G27" s="38">
        <v>3.6844999999999999</v>
      </c>
    </row>
    <row r="28" spans="3:7" x14ac:dyDescent="0.2">
      <c r="C28" t="s">
        <v>5</v>
      </c>
      <c r="D28" s="18">
        <f>P7-D18</f>
        <v>49.965026447368359</v>
      </c>
      <c r="G28" s="38">
        <v>2.71463375</v>
      </c>
    </row>
    <row r="29" spans="3:7" x14ac:dyDescent="0.2">
      <c r="C29" t="s">
        <v>6</v>
      </c>
      <c r="D29" s="18">
        <f>P8-D19</f>
        <v>46.381356775657764</v>
      </c>
      <c r="G29" s="38">
        <v>-0.88257792189999995</v>
      </c>
    </row>
    <row r="30" spans="3:7" x14ac:dyDescent="0.2">
      <c r="C30" t="s">
        <v>7</v>
      </c>
      <c r="D30" s="18">
        <f>P9-D20</f>
        <v>42.525948090297902</v>
      </c>
      <c r="G30" s="38">
        <v>-4.7217511569999999</v>
      </c>
    </row>
    <row r="31" spans="3:7" x14ac:dyDescent="0.2">
      <c r="C31" t="s">
        <v>24</v>
      </c>
      <c r="D31" s="19">
        <f>P10-D21</f>
        <v>38.384977809526731</v>
      </c>
      <c r="G31" s="38">
        <v>-5.442795791</v>
      </c>
    </row>
    <row r="35" spans="1:8" x14ac:dyDescent="0.2">
      <c r="A35" s="26" t="s">
        <v>25</v>
      </c>
      <c r="B35" s="26"/>
      <c r="C35" s="27" t="s">
        <v>1</v>
      </c>
      <c r="D35" s="27" t="s">
        <v>8</v>
      </c>
      <c r="E35" s="27" t="s">
        <v>9</v>
      </c>
      <c r="F35" s="28" t="s">
        <v>26</v>
      </c>
      <c r="G35" s="28" t="s">
        <v>28</v>
      </c>
      <c r="H35" s="26" t="s">
        <v>27</v>
      </c>
    </row>
    <row r="36" spans="1:8" x14ac:dyDescent="0.2">
      <c r="A36" s="31" t="s">
        <v>29</v>
      </c>
      <c r="B36" s="26"/>
      <c r="C36" s="29">
        <v>235.7</v>
      </c>
      <c r="D36" s="29">
        <v>11.2</v>
      </c>
      <c r="E36" s="29">
        <v>10.5</v>
      </c>
      <c r="F36" s="28">
        <v>14</v>
      </c>
      <c r="G36" s="26">
        <f>H36-SUM(C36:F36)</f>
        <v>29.100000000000023</v>
      </c>
      <c r="H36" s="26">
        <v>300.5</v>
      </c>
    </row>
    <row r="37" spans="1:8" x14ac:dyDescent="0.2">
      <c r="A37" s="26"/>
      <c r="B37" s="26"/>
      <c r="C37" s="30">
        <v>0.76</v>
      </c>
      <c r="D37" s="26"/>
      <c r="E37" s="30">
        <v>0.04</v>
      </c>
      <c r="F37" s="26"/>
      <c r="G37" s="26"/>
      <c r="H37" s="26"/>
    </row>
  </sheetData>
  <hyperlinks>
    <hyperlink ref="A36" r:id="rId1" xr:uid="{20DDF4CA-30B7-1B41-BE32-B0748F0B5E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Gill</dc:creator>
  <cp:lastModifiedBy>Sarah Gill</cp:lastModifiedBy>
  <dcterms:created xsi:type="dcterms:W3CDTF">2021-02-26T01:28:52Z</dcterms:created>
  <dcterms:modified xsi:type="dcterms:W3CDTF">2021-03-12T16:58:10Z</dcterms:modified>
</cp:coreProperties>
</file>