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gil\Documents\School\699\Herring Data\"/>
    </mc:Choice>
  </mc:AlternateContent>
  <bookViews>
    <workbookView xWindow="0" yWindow="0" windowWidth="22104" windowHeight="96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4" i="1" l="1"/>
  <c r="P43" i="1"/>
  <c r="C10" i="1"/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9" i="1"/>
  <c r="C57" i="1"/>
  <c r="C64" i="1"/>
  <c r="C63" i="1"/>
  <c r="C62" i="1"/>
  <c r="C61" i="1"/>
  <c r="C60" i="1"/>
  <c r="C59" i="1"/>
  <c r="C58" i="1"/>
  <c r="C56" i="1"/>
  <c r="C53" i="1"/>
  <c r="B53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</calcChain>
</file>

<file path=xl/sharedStrings.xml><?xml version="1.0" encoding="utf-8"?>
<sst xmlns="http://schemas.openxmlformats.org/spreadsheetml/2006/main" count="15" uniqueCount="12">
  <si>
    <t>Year</t>
  </si>
  <si>
    <t>Forecast Biomass</t>
  </si>
  <si>
    <t>-</t>
  </si>
  <si>
    <t>Average</t>
  </si>
  <si>
    <t>1971-2013</t>
  </si>
  <si>
    <t>R</t>
  </si>
  <si>
    <t>6.1% increase each year….</t>
  </si>
  <si>
    <t>w/o those 1st yrs</t>
  </si>
  <si>
    <t>Since 1993</t>
  </si>
  <si>
    <t>Since 2009</t>
  </si>
  <si>
    <t>lnNt</t>
  </si>
  <si>
    <t>ln R from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</si>
</sst>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0" fontId="2" fillId="0" borderId="0" xfId="1" quotePrefix="1" applyNumberFormat="1" applyFont="1" applyBorder="1" applyAlignment="1">
      <alignment horizontal="center"/>
    </xf>
    <xf numFmtId="3" fontId="2" fillId="0" borderId="0" xfId="1" applyNumberFormat="1" applyFont="1" applyBorder="1" applyAlignment="1">
      <alignment horizontal="center"/>
    </xf>
    <xf numFmtId="1" fontId="2" fillId="0" borderId="0" xfId="1" quotePrefix="1" applyNumberFormat="1" applyFont="1" applyBorder="1" applyAlignment="1">
      <alignment horizontal="center"/>
    </xf>
    <xf numFmtId="1" fontId="2" fillId="0" borderId="0" xfId="1" quotePrefix="1" applyNumberFormat="1" applyFont="1" applyFill="1" applyBorder="1" applyAlignment="1">
      <alignment horizontal="center"/>
    </xf>
    <xf numFmtId="3" fontId="2" fillId="0" borderId="0" xfId="1" applyNumberFormat="1" applyFont="1" applyFill="1" applyBorder="1" applyAlignment="1">
      <alignment horizontal="center"/>
    </xf>
    <xf numFmtId="1" fontId="2" fillId="0" borderId="0" xfId="1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3" fontId="2" fillId="0" borderId="2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 wrapText="1"/>
    </xf>
    <xf numFmtId="3" fontId="2" fillId="0" borderId="0" xfId="0" applyNumberFormat="1" applyFont="1" applyBorder="1" applyAlignment="1">
      <alignment horizontal="center" wrapText="1"/>
    </xf>
    <xf numFmtId="3" fontId="2" fillId="0" borderId="2" xfId="0" applyNumberFormat="1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 Biomass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Sheet1!$B$2:$B$8</c:f>
              <c:strCache>
                <c:ptCount val="7"/>
                <c:pt idx="0">
                  <c:v>Forecast Biomass</c:v>
                </c:pt>
                <c:pt idx="3">
                  <c:v>-</c:v>
                </c:pt>
                <c:pt idx="4">
                  <c:v>-</c:v>
                </c:pt>
                <c:pt idx="5">
                  <c:v>-</c:v>
                </c:pt>
                <c:pt idx="6">
                  <c:v>-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Sheet1!$A$5:$A$50</c:f>
              <c:numCache>
                <c:formatCode>General</c:formatCode>
                <c:ptCount val="46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 formatCode="0">
                  <c:v>2002</c:v>
                </c:pt>
                <c:pt idx="32" formatCode="0">
                  <c:v>2003</c:v>
                </c:pt>
                <c:pt idx="33" formatCode="0">
                  <c:v>2004</c:v>
                </c:pt>
                <c:pt idx="34" formatCode="0">
                  <c:v>2005</c:v>
                </c:pt>
                <c:pt idx="35" formatCode="0">
                  <c:v>2006</c:v>
                </c:pt>
                <c:pt idx="36" formatCode="0">
                  <c:v>2007</c:v>
                </c:pt>
                <c:pt idx="37" formatCode="0">
                  <c:v>2008</c:v>
                </c:pt>
                <c:pt idx="38" formatCode="0">
                  <c:v>2009</c:v>
                </c:pt>
                <c:pt idx="39" formatCode="0">
                  <c:v>2010</c:v>
                </c:pt>
                <c:pt idx="40" formatCode="0">
                  <c:v>2011</c:v>
                </c:pt>
                <c:pt idx="41" formatCode="0">
                  <c:v>2012</c:v>
                </c:pt>
                <c:pt idx="42" formatCode="0">
                  <c:v>2013</c:v>
                </c:pt>
                <c:pt idx="43" formatCode="0">
                  <c:v>2014</c:v>
                </c:pt>
                <c:pt idx="44" formatCode="0">
                  <c:v>2015</c:v>
                </c:pt>
                <c:pt idx="45" formatCode="0">
                  <c:v>2016</c:v>
                </c:pt>
              </c:numCache>
            </c:numRef>
          </c:cat>
          <c:val>
            <c:numRef>
              <c:f>Sheet1!$B$9:$B$50</c:f>
              <c:numCache>
                <c:formatCode>#,##0</c:formatCode>
                <c:ptCount val="42"/>
                <c:pt idx="0">
                  <c:v>6400</c:v>
                </c:pt>
                <c:pt idx="1">
                  <c:v>7300</c:v>
                </c:pt>
                <c:pt idx="2">
                  <c:v>5650</c:v>
                </c:pt>
                <c:pt idx="3">
                  <c:v>4500</c:v>
                </c:pt>
                <c:pt idx="4">
                  <c:v>20300</c:v>
                </c:pt>
                <c:pt idx="5">
                  <c:v>39500</c:v>
                </c:pt>
                <c:pt idx="6">
                  <c:v>27000</c:v>
                </c:pt>
                <c:pt idx="7">
                  <c:v>30000</c:v>
                </c:pt>
                <c:pt idx="8">
                  <c:v>32850</c:v>
                </c:pt>
                <c:pt idx="9">
                  <c:v>30550</c:v>
                </c:pt>
                <c:pt idx="10">
                  <c:v>38500</c:v>
                </c:pt>
                <c:pt idx="11">
                  <c:v>30950</c:v>
                </c:pt>
                <c:pt idx="12">
                  <c:v>24750</c:v>
                </c:pt>
                <c:pt idx="13">
                  <c:v>46050</c:v>
                </c:pt>
                <c:pt idx="14">
                  <c:v>58500</c:v>
                </c:pt>
                <c:pt idx="15">
                  <c:v>27200</c:v>
                </c:pt>
                <c:pt idx="16">
                  <c:v>22750</c:v>
                </c:pt>
                <c:pt idx="17">
                  <c:v>23450</c:v>
                </c:pt>
                <c:pt idx="18">
                  <c:v>48500</c:v>
                </c:pt>
                <c:pt idx="19">
                  <c:v>28450</c:v>
                </c:pt>
                <c:pt idx="20">
                  <c:v>19700</c:v>
                </c:pt>
                <c:pt idx="21">
                  <c:v>42265</c:v>
                </c:pt>
                <c:pt idx="22">
                  <c:v>54500</c:v>
                </c:pt>
                <c:pt idx="23">
                  <c:v>39200</c:v>
                </c:pt>
                <c:pt idx="24">
                  <c:v>43600</c:v>
                </c:pt>
                <c:pt idx="25">
                  <c:v>33365</c:v>
                </c:pt>
                <c:pt idx="26">
                  <c:v>52985</c:v>
                </c:pt>
                <c:pt idx="27">
                  <c:v>55209</c:v>
                </c:pt>
                <c:pt idx="28">
                  <c:v>39378</c:v>
                </c:pt>
                <c:pt idx="29">
                  <c:v>53088</c:v>
                </c:pt>
                <c:pt idx="30">
                  <c:v>55962</c:v>
                </c:pt>
                <c:pt idx="31">
                  <c:v>52059</c:v>
                </c:pt>
                <c:pt idx="32">
                  <c:v>59519</c:v>
                </c:pt>
                <c:pt idx="33">
                  <c:v>87715</c:v>
                </c:pt>
                <c:pt idx="34">
                  <c:v>72521</c:v>
                </c:pt>
                <c:pt idx="35">
                  <c:v>91467</c:v>
                </c:pt>
                <c:pt idx="36">
                  <c:v>97449</c:v>
                </c:pt>
                <c:pt idx="37">
                  <c:v>76773</c:v>
                </c:pt>
                <c:pt idx="38">
                  <c:v>73146</c:v>
                </c:pt>
                <c:pt idx="39">
                  <c:v>68290</c:v>
                </c:pt>
                <c:pt idx="40">
                  <c:v>44237</c:v>
                </c:pt>
                <c:pt idx="41">
                  <c:v>74707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70-4121-A65E-AF14698C0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521208"/>
        <c:axId val="653525144"/>
      </c:lineChart>
      <c:catAx>
        <c:axId val="653521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25144"/>
        <c:crosses val="autoZero"/>
        <c:auto val="1"/>
        <c:lblAlgn val="ctr"/>
        <c:lblOffset val="100"/>
        <c:noMultiLvlLbl val="0"/>
      </c:catAx>
      <c:valAx>
        <c:axId val="65352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# tons (Nt)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21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lnNt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436570428696415E-2"/>
                  <c:y val="0.145985710119568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Sheet1!$A$9:$A$50</c:f>
              <c:numCache>
                <c:formatCode>General</c:formatCode>
                <c:ptCount val="42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 formatCode="0">
                  <c:v>2002</c:v>
                </c:pt>
                <c:pt idx="28" formatCode="0">
                  <c:v>2003</c:v>
                </c:pt>
                <c:pt idx="29" formatCode="0">
                  <c:v>2004</c:v>
                </c:pt>
                <c:pt idx="30" formatCode="0">
                  <c:v>2005</c:v>
                </c:pt>
                <c:pt idx="31" formatCode="0">
                  <c:v>2006</c:v>
                </c:pt>
                <c:pt idx="32" formatCode="0">
                  <c:v>2007</c:v>
                </c:pt>
                <c:pt idx="33" formatCode="0">
                  <c:v>2008</c:v>
                </c:pt>
                <c:pt idx="34" formatCode="0">
                  <c:v>2009</c:v>
                </c:pt>
                <c:pt idx="35" formatCode="0">
                  <c:v>2010</c:v>
                </c:pt>
                <c:pt idx="36" formatCode="0">
                  <c:v>2011</c:v>
                </c:pt>
                <c:pt idx="37" formatCode="0">
                  <c:v>2012</c:v>
                </c:pt>
                <c:pt idx="38" formatCode="0">
                  <c:v>2013</c:v>
                </c:pt>
                <c:pt idx="39" formatCode="0">
                  <c:v>2014</c:v>
                </c:pt>
                <c:pt idx="40" formatCode="0">
                  <c:v>2015</c:v>
                </c:pt>
                <c:pt idx="41" formatCode="0">
                  <c:v>2016</c:v>
                </c:pt>
              </c:numCache>
            </c:numRef>
          </c:xVal>
          <c:yVal>
            <c:numRef>
              <c:f>Sheet1!$D$9:$D$50</c:f>
              <c:numCache>
                <c:formatCode>General</c:formatCode>
                <c:ptCount val="42"/>
                <c:pt idx="0">
                  <c:v>8.7640532693477624</c:v>
                </c:pt>
                <c:pt idx="1">
                  <c:v>8.8956296271364828</c:v>
                </c:pt>
                <c:pt idx="2">
                  <c:v>8.6394108241404872</c:v>
                </c:pt>
                <c:pt idx="3">
                  <c:v>8.4118326757584114</c:v>
                </c:pt>
                <c:pt idx="4">
                  <c:v>9.9183761650298781</c:v>
                </c:pt>
                <c:pt idx="5">
                  <c:v>10.584055950889214</c:v>
                </c:pt>
                <c:pt idx="6">
                  <c:v>10.203592144986466</c:v>
                </c:pt>
                <c:pt idx="7">
                  <c:v>10.308952660644293</c:v>
                </c:pt>
                <c:pt idx="8">
                  <c:v>10.399707023912757</c:v>
                </c:pt>
                <c:pt idx="9">
                  <c:v>10.327119964599742</c:v>
                </c:pt>
                <c:pt idx="10">
                  <c:v>10.558413520275876</c:v>
                </c:pt>
                <c:pt idx="11">
                  <c:v>10.340128278112742</c:v>
                </c:pt>
                <c:pt idx="12">
                  <c:v>10.116580767996837</c:v>
                </c:pt>
                <c:pt idx="13">
                  <c:v>10.737483041683452</c:v>
                </c:pt>
                <c:pt idx="14">
                  <c:v>10.976782033219948</c:v>
                </c:pt>
                <c:pt idx="15">
                  <c:v>10.210972252284089</c:v>
                </c:pt>
                <c:pt idx="16">
                  <c:v>10.032320424379096</c:v>
                </c:pt>
                <c:pt idx="17">
                  <c:v>10.062625773874425</c:v>
                </c:pt>
                <c:pt idx="18">
                  <c:v>10.789319076925574</c:v>
                </c:pt>
                <c:pt idx="19">
                  <c:v>10.255903439554476</c:v>
                </c:pt>
                <c:pt idx="20">
                  <c:v>9.8883739147260794</c:v>
                </c:pt>
                <c:pt idx="21">
                  <c:v>10.651714599363029</c:v>
                </c:pt>
                <c:pt idx="22">
                  <c:v>10.905955980651335</c:v>
                </c:pt>
                <c:pt idx="23">
                  <c:v>10.576432025778553</c:v>
                </c:pt>
                <c:pt idx="24">
                  <c:v>10.682812429337126</c:v>
                </c:pt>
                <c:pt idx="25">
                  <c:v>10.415262725337707</c:v>
                </c:pt>
                <c:pt idx="26">
                  <c:v>10.877764133608936</c:v>
                </c:pt>
                <c:pt idx="27">
                  <c:v>10.918881262453304</c:v>
                </c:pt>
                <c:pt idx="28">
                  <c:v>10.580962563701778</c:v>
                </c:pt>
                <c:pt idx="29">
                  <c:v>10.87970619299017</c:v>
                </c:pt>
                <c:pt idx="30">
                  <c:v>10.932428167954919</c:v>
                </c:pt>
                <c:pt idx="31">
                  <c:v>10.860132969758613</c:v>
                </c:pt>
                <c:pt idx="32">
                  <c:v>10.994050868290564</c:v>
                </c:pt>
                <c:pt idx="33">
                  <c:v>11.381848201363285</c:v>
                </c:pt>
                <c:pt idx="34">
                  <c:v>11.191631454073219</c:v>
                </c:pt>
                <c:pt idx="35">
                  <c:v>11.423733530473985</c:v>
                </c:pt>
                <c:pt idx="36">
                  <c:v>11.487084443210403</c:v>
                </c:pt>
                <c:pt idx="37">
                  <c:v>11.24860829482318</c:v>
                </c:pt>
                <c:pt idx="38">
                  <c:v>11.200212722793202</c:v>
                </c:pt>
                <c:pt idx="39">
                  <c:v>11.131518621955134</c:v>
                </c:pt>
                <c:pt idx="40">
                  <c:v>10.697316821961982</c:v>
                </c:pt>
                <c:pt idx="41">
                  <c:v>11.22132907489657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03-4BF8-ABDC-A029AA679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512360"/>
        <c:axId val="548511376"/>
      </c:scatterChart>
      <c:valAx>
        <c:axId val="548512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11376"/>
        <c:crosses val="autoZero"/>
        <c:crossBetween val="midCat"/>
      </c:valAx>
      <c:valAx>
        <c:axId val="54851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12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106680</xdr:colOff>
      <xdr:row>19</xdr:row>
      <xdr:rowOff>26670</xdr:rowOff>
    </xdr:from>
    <xdr:to>
      <xdr:col>15</xdr:col>
      <xdr:colOff>45720</xdr:colOff>
      <xdr:row>35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8AE8CE-5F6B-4ED2-82BA-BBF209E2B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99060</xdr:colOff>
      <xdr:row>36</xdr:row>
      <xdr:rowOff>80010</xdr:rowOff>
    </xdr:from>
    <xdr:to>
      <xdr:col>14</xdr:col>
      <xdr:colOff>403860</xdr:colOff>
      <xdr:row>50</xdr:row>
      <xdr:rowOff>49530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E68887-5ED9-43B2-A09F-9EBB102D0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4"/>
  <sheetViews>
    <sheetView tabSelected="1" topLeftCell="A30" workbookViewId="0">
      <selection activeCell="P43" sqref="P43"/>
    </sheetView>
  </sheetViews>
  <sheetFormatPr defaultRowHeight="14.4" x14ac:dyDescent="0.3"/>
  <cols>
    <col min="1" max="1" width="12.33203125" bestFit="1" customWidth="1"/>
    <col min="2" max="2" width="11.44140625" customWidth="1"/>
  </cols>
  <sheetData>
    <row r="2" spans="1:4" x14ac:dyDescent="0.3">
      <c r="A2" s="13" t="s">
        <v>0</v>
      </c>
      <c r="B2" s="16" t="s">
        <v>1</v>
      </c>
      <c r="C2" s="16" t="s">
        <v>5</v>
      </c>
      <c r="D2" s="16" t="s">
        <v>10</v>
      </c>
    </row>
    <row r="3" spans="1:4" x14ac:dyDescent="0.3">
      <c r="A3" s="14"/>
      <c r="B3" s="17"/>
      <c r="C3" s="17"/>
      <c r="D3" s="17"/>
    </row>
    <row r="4" spans="1:4" x14ac:dyDescent="0.3">
      <c r="A4" s="15"/>
      <c r="B4" s="18"/>
      <c r="C4" s="18"/>
      <c r="D4" s="18"/>
    </row>
    <row r="5" spans="1:4" ht="15.6" x14ac:dyDescent="0.3">
      <c r="A5" s="1">
        <v>1971</v>
      </c>
      <c r="B5" s="2" t="s">
        <v>2</v>
      </c>
    </row>
    <row r="6" spans="1:4" ht="15.6" x14ac:dyDescent="0.3">
      <c r="A6" s="1">
        <v>1972</v>
      </c>
      <c r="B6" s="2" t="s">
        <v>2</v>
      </c>
    </row>
    <row r="7" spans="1:4" ht="15.6" x14ac:dyDescent="0.3">
      <c r="A7" s="1">
        <v>1973</v>
      </c>
      <c r="B7" s="2" t="s">
        <v>2</v>
      </c>
    </row>
    <row r="8" spans="1:4" ht="15.6" x14ac:dyDescent="0.3">
      <c r="A8" s="1">
        <v>1974</v>
      </c>
      <c r="B8" s="2" t="s">
        <v>2</v>
      </c>
    </row>
    <row r="9" spans="1:4" ht="15.6" x14ac:dyDescent="0.3">
      <c r="A9" s="1">
        <v>1975</v>
      </c>
      <c r="B9" s="2">
        <v>6400</v>
      </c>
      <c r="D9">
        <f>LN(B9)</f>
        <v>8.7640532693477624</v>
      </c>
    </row>
    <row r="10" spans="1:4" ht="15.6" x14ac:dyDescent="0.3">
      <c r="A10" s="1">
        <v>1976</v>
      </c>
      <c r="B10" s="2">
        <v>7300</v>
      </c>
      <c r="C10">
        <f>B10/B9</f>
        <v>1.140625</v>
      </c>
      <c r="D10">
        <f t="shared" ref="D10:D50" si="0">LN(B10)</f>
        <v>8.8956296271364828</v>
      </c>
    </row>
    <row r="11" spans="1:4" ht="15.6" x14ac:dyDescent="0.3">
      <c r="A11" s="1">
        <v>1977</v>
      </c>
      <c r="B11" s="2">
        <v>5650</v>
      </c>
      <c r="C11">
        <f t="shared" ref="C11:C50" si="1">B11/B10</f>
        <v>0.77397260273972601</v>
      </c>
      <c r="D11">
        <f t="shared" si="0"/>
        <v>8.6394108241404872</v>
      </c>
    </row>
    <row r="12" spans="1:4" ht="15.6" x14ac:dyDescent="0.3">
      <c r="A12" s="1">
        <v>1978</v>
      </c>
      <c r="B12" s="2">
        <v>4500</v>
      </c>
      <c r="C12">
        <f t="shared" si="1"/>
        <v>0.79646017699115046</v>
      </c>
      <c r="D12">
        <f t="shared" si="0"/>
        <v>8.4118326757584114</v>
      </c>
    </row>
    <row r="13" spans="1:4" ht="15.6" x14ac:dyDescent="0.3">
      <c r="A13" s="1">
        <v>1979</v>
      </c>
      <c r="B13" s="2">
        <v>20300</v>
      </c>
      <c r="C13">
        <f t="shared" si="1"/>
        <v>4.5111111111111111</v>
      </c>
      <c r="D13">
        <f t="shared" si="0"/>
        <v>9.9183761650298781</v>
      </c>
    </row>
    <row r="14" spans="1:4" ht="15.6" x14ac:dyDescent="0.3">
      <c r="A14" s="1">
        <v>1980</v>
      </c>
      <c r="B14" s="2">
        <v>39500</v>
      </c>
      <c r="C14">
        <f t="shared" si="1"/>
        <v>1.9458128078817734</v>
      </c>
      <c r="D14">
        <f t="shared" si="0"/>
        <v>10.584055950889214</v>
      </c>
    </row>
    <row r="15" spans="1:4" ht="15.6" x14ac:dyDescent="0.3">
      <c r="A15" s="1">
        <v>1981</v>
      </c>
      <c r="B15" s="2">
        <v>27000</v>
      </c>
      <c r="C15">
        <f t="shared" si="1"/>
        <v>0.68354430379746833</v>
      </c>
      <c r="D15">
        <f t="shared" si="0"/>
        <v>10.203592144986466</v>
      </c>
    </row>
    <row r="16" spans="1:4" ht="15.6" x14ac:dyDescent="0.3">
      <c r="A16" s="1">
        <v>1982</v>
      </c>
      <c r="B16" s="2">
        <v>30000</v>
      </c>
      <c r="C16">
        <f t="shared" si="1"/>
        <v>1.1111111111111112</v>
      </c>
      <c r="D16">
        <f t="shared" si="0"/>
        <v>10.308952660644293</v>
      </c>
    </row>
    <row r="17" spans="1:4" ht="15.6" x14ac:dyDescent="0.3">
      <c r="A17" s="1">
        <v>1983</v>
      </c>
      <c r="B17" s="2">
        <v>32850</v>
      </c>
      <c r="C17">
        <f t="shared" si="1"/>
        <v>1.095</v>
      </c>
      <c r="D17">
        <f t="shared" si="0"/>
        <v>10.399707023912757</v>
      </c>
    </row>
    <row r="18" spans="1:4" ht="15.6" x14ac:dyDescent="0.3">
      <c r="A18" s="1">
        <v>1984</v>
      </c>
      <c r="B18" s="2">
        <v>30550</v>
      </c>
      <c r="C18">
        <f t="shared" si="1"/>
        <v>0.9299847792998478</v>
      </c>
      <c r="D18">
        <f t="shared" si="0"/>
        <v>10.327119964599742</v>
      </c>
    </row>
    <row r="19" spans="1:4" ht="15.6" x14ac:dyDescent="0.3">
      <c r="A19" s="1">
        <v>1985</v>
      </c>
      <c r="B19" s="2">
        <v>38500</v>
      </c>
      <c r="C19">
        <f t="shared" si="1"/>
        <v>1.260229132569558</v>
      </c>
      <c r="D19">
        <f t="shared" si="0"/>
        <v>10.558413520275876</v>
      </c>
    </row>
    <row r="20" spans="1:4" ht="15.6" x14ac:dyDescent="0.3">
      <c r="A20" s="1">
        <v>1986</v>
      </c>
      <c r="B20" s="2">
        <v>30950</v>
      </c>
      <c r="C20">
        <f t="shared" si="1"/>
        <v>0.80389610389610389</v>
      </c>
      <c r="D20">
        <f t="shared" si="0"/>
        <v>10.340128278112742</v>
      </c>
    </row>
    <row r="21" spans="1:4" ht="15.6" x14ac:dyDescent="0.3">
      <c r="A21" s="1">
        <v>1987</v>
      </c>
      <c r="B21" s="2">
        <v>24750</v>
      </c>
      <c r="C21">
        <f t="shared" si="1"/>
        <v>0.79967689822294019</v>
      </c>
      <c r="D21">
        <f t="shared" si="0"/>
        <v>10.116580767996837</v>
      </c>
    </row>
    <row r="22" spans="1:4" ht="15.6" x14ac:dyDescent="0.3">
      <c r="A22" s="1">
        <v>1988</v>
      </c>
      <c r="B22" s="2">
        <v>46050</v>
      </c>
      <c r="C22">
        <f t="shared" si="1"/>
        <v>1.8606060606060606</v>
      </c>
      <c r="D22">
        <f t="shared" si="0"/>
        <v>10.737483041683452</v>
      </c>
    </row>
    <row r="23" spans="1:4" ht="15.6" x14ac:dyDescent="0.3">
      <c r="A23" s="1">
        <v>1989</v>
      </c>
      <c r="B23" s="2">
        <v>58500</v>
      </c>
      <c r="C23">
        <f t="shared" si="1"/>
        <v>1.270358306188925</v>
      </c>
      <c r="D23">
        <f t="shared" si="0"/>
        <v>10.976782033219948</v>
      </c>
    </row>
    <row r="24" spans="1:4" ht="15.6" x14ac:dyDescent="0.3">
      <c r="A24" s="1">
        <v>1990</v>
      </c>
      <c r="B24" s="2">
        <v>27200</v>
      </c>
      <c r="C24">
        <f t="shared" si="1"/>
        <v>0.46495726495726497</v>
      </c>
      <c r="D24">
        <f t="shared" si="0"/>
        <v>10.210972252284089</v>
      </c>
    </row>
    <row r="25" spans="1:4" ht="15.6" x14ac:dyDescent="0.3">
      <c r="A25" s="1">
        <v>1991</v>
      </c>
      <c r="B25" s="2">
        <v>22750</v>
      </c>
      <c r="C25">
        <f t="shared" si="1"/>
        <v>0.83639705882352944</v>
      </c>
      <c r="D25">
        <f t="shared" si="0"/>
        <v>10.032320424379096</v>
      </c>
    </row>
    <row r="26" spans="1:4" ht="15.6" x14ac:dyDescent="0.3">
      <c r="A26" s="1">
        <v>1992</v>
      </c>
      <c r="B26" s="2">
        <v>23450</v>
      </c>
      <c r="C26">
        <f t="shared" si="1"/>
        <v>1.0307692307692307</v>
      </c>
      <c r="D26">
        <f t="shared" si="0"/>
        <v>10.062625773874425</v>
      </c>
    </row>
    <row r="27" spans="1:4" ht="15.6" x14ac:dyDescent="0.3">
      <c r="A27" s="1">
        <v>1993</v>
      </c>
      <c r="B27" s="2">
        <v>48500</v>
      </c>
      <c r="C27">
        <f t="shared" si="1"/>
        <v>2.068230277185501</v>
      </c>
      <c r="D27">
        <f t="shared" si="0"/>
        <v>10.789319076925574</v>
      </c>
    </row>
    <row r="28" spans="1:4" ht="15.6" x14ac:dyDescent="0.3">
      <c r="A28" s="1">
        <v>1994</v>
      </c>
      <c r="B28" s="2">
        <v>28450</v>
      </c>
      <c r="C28">
        <f t="shared" si="1"/>
        <v>0.58659793814432992</v>
      </c>
      <c r="D28">
        <f t="shared" si="0"/>
        <v>10.255903439554476</v>
      </c>
    </row>
    <row r="29" spans="1:4" ht="15.6" x14ac:dyDescent="0.3">
      <c r="A29" s="1">
        <v>1995</v>
      </c>
      <c r="B29" s="2">
        <v>19700</v>
      </c>
      <c r="C29">
        <f t="shared" si="1"/>
        <v>0.69244288224956063</v>
      </c>
      <c r="D29">
        <f t="shared" si="0"/>
        <v>9.8883739147260794</v>
      </c>
    </row>
    <row r="30" spans="1:4" ht="15.6" x14ac:dyDescent="0.3">
      <c r="A30" s="1">
        <v>1996</v>
      </c>
      <c r="B30" s="2">
        <v>42265</v>
      </c>
      <c r="C30">
        <f t="shared" si="1"/>
        <v>2.1454314720812184</v>
      </c>
      <c r="D30">
        <f t="shared" si="0"/>
        <v>10.651714599363029</v>
      </c>
    </row>
    <row r="31" spans="1:4" ht="15.6" x14ac:dyDescent="0.3">
      <c r="A31" s="1">
        <v>1997</v>
      </c>
      <c r="B31" s="2">
        <v>54500</v>
      </c>
      <c r="C31">
        <f t="shared" si="1"/>
        <v>1.2894830237785402</v>
      </c>
      <c r="D31">
        <f t="shared" si="0"/>
        <v>10.905955980651335</v>
      </c>
    </row>
    <row r="32" spans="1:4" ht="15.6" x14ac:dyDescent="0.3">
      <c r="A32" s="1">
        <v>1998</v>
      </c>
      <c r="B32" s="2">
        <v>39200</v>
      </c>
      <c r="C32">
        <f t="shared" si="1"/>
        <v>0.7192660550458716</v>
      </c>
      <c r="D32">
        <f t="shared" si="0"/>
        <v>10.576432025778553</v>
      </c>
    </row>
    <row r="33" spans="1:16" ht="15.6" x14ac:dyDescent="0.3">
      <c r="A33" s="1">
        <v>1999</v>
      </c>
      <c r="B33" s="2">
        <v>43600</v>
      </c>
      <c r="C33">
        <f t="shared" si="1"/>
        <v>1.1122448979591837</v>
      </c>
      <c r="D33">
        <f t="shared" si="0"/>
        <v>10.682812429337126</v>
      </c>
    </row>
    <row r="34" spans="1:16" ht="15.6" x14ac:dyDescent="0.3">
      <c r="A34" s="1">
        <v>2000</v>
      </c>
      <c r="B34" s="2">
        <v>33365</v>
      </c>
      <c r="C34">
        <f t="shared" si="1"/>
        <v>0.76525229357798163</v>
      </c>
      <c r="D34">
        <f t="shared" si="0"/>
        <v>10.415262725337707</v>
      </c>
    </row>
    <row r="35" spans="1:16" ht="15.6" x14ac:dyDescent="0.3">
      <c r="A35" s="3">
        <v>2001</v>
      </c>
      <c r="B35" s="4">
        <v>52985</v>
      </c>
      <c r="C35">
        <f t="shared" si="1"/>
        <v>1.588041360707328</v>
      </c>
      <c r="D35">
        <f t="shared" si="0"/>
        <v>10.877764133608936</v>
      </c>
    </row>
    <row r="36" spans="1:16" ht="15.6" x14ac:dyDescent="0.3">
      <c r="A36" s="5">
        <v>2002</v>
      </c>
      <c r="B36" s="4">
        <v>55209</v>
      </c>
      <c r="C36">
        <f t="shared" si="1"/>
        <v>1.0419741436255543</v>
      </c>
      <c r="D36">
        <f t="shared" si="0"/>
        <v>10.918881262453304</v>
      </c>
    </row>
    <row r="37" spans="1:16" ht="15.6" x14ac:dyDescent="0.3">
      <c r="A37" s="5">
        <v>2003</v>
      </c>
      <c r="B37" s="4">
        <v>39378</v>
      </c>
      <c r="C37">
        <f t="shared" si="1"/>
        <v>0.71325327392272997</v>
      </c>
      <c r="D37">
        <f t="shared" si="0"/>
        <v>10.580962563701778</v>
      </c>
    </row>
    <row r="38" spans="1:16" ht="15.6" x14ac:dyDescent="0.3">
      <c r="A38" s="5">
        <v>2004</v>
      </c>
      <c r="B38" s="4">
        <v>53088</v>
      </c>
      <c r="C38">
        <f t="shared" si="1"/>
        <v>1.3481639494133781</v>
      </c>
      <c r="D38">
        <f t="shared" si="0"/>
        <v>10.87970619299017</v>
      </c>
    </row>
    <row r="39" spans="1:16" ht="15.6" x14ac:dyDescent="0.3">
      <c r="A39" s="5">
        <v>2005</v>
      </c>
      <c r="B39" s="4">
        <v>55962</v>
      </c>
      <c r="C39">
        <f t="shared" si="1"/>
        <v>1.054136528028933</v>
      </c>
      <c r="D39">
        <f t="shared" si="0"/>
        <v>10.932428167954919</v>
      </c>
    </row>
    <row r="40" spans="1:16" ht="15.6" x14ac:dyDescent="0.3">
      <c r="A40" s="6">
        <v>2006</v>
      </c>
      <c r="B40" s="7">
        <v>52059</v>
      </c>
      <c r="C40">
        <f t="shared" si="1"/>
        <v>0.93025624530931705</v>
      </c>
      <c r="D40">
        <f t="shared" si="0"/>
        <v>10.860132969758613</v>
      </c>
    </row>
    <row r="41" spans="1:16" ht="15.6" x14ac:dyDescent="0.3">
      <c r="A41" s="6">
        <v>2007</v>
      </c>
      <c r="B41" s="7">
        <v>59519</v>
      </c>
      <c r="C41">
        <f t="shared" si="1"/>
        <v>1.1432989492690986</v>
      </c>
      <c r="D41">
        <f t="shared" si="0"/>
        <v>10.994050868290564</v>
      </c>
    </row>
    <row r="42" spans="1:16" ht="15.6" x14ac:dyDescent="0.3">
      <c r="A42" s="6">
        <v>2008</v>
      </c>
      <c r="B42" s="7">
        <v>87715</v>
      </c>
      <c r="C42">
        <f t="shared" si="1"/>
        <v>1.4737310774710597</v>
      </c>
      <c r="D42">
        <f t="shared" si="0"/>
        <v>11.381848201363285</v>
      </c>
      <c r="P42" t="s">
        <v>11</v>
      </c>
    </row>
    <row r="43" spans="1:16" ht="15.6" x14ac:dyDescent="0.3">
      <c r="A43" s="6">
        <v>2009</v>
      </c>
      <c r="B43" s="7">
        <v>72521</v>
      </c>
      <c r="C43">
        <f t="shared" si="1"/>
        <v>0.82677991221569858</v>
      </c>
      <c r="D43">
        <f t="shared" si="0"/>
        <v>11.191631454073219</v>
      </c>
      <c r="P43">
        <f>EXP(0.0467)</f>
        <v>1.047807619637706</v>
      </c>
    </row>
    <row r="44" spans="1:16" ht="15.6" x14ac:dyDescent="0.3">
      <c r="A44" s="6">
        <v>2010</v>
      </c>
      <c r="B44" s="7">
        <v>91467</v>
      </c>
      <c r="C44">
        <f t="shared" si="1"/>
        <v>1.2612484659615835</v>
      </c>
      <c r="D44">
        <f t="shared" si="0"/>
        <v>11.423733530473985</v>
      </c>
    </row>
    <row r="45" spans="1:16" ht="15.6" x14ac:dyDescent="0.3">
      <c r="A45" s="6">
        <v>2011</v>
      </c>
      <c r="B45" s="7">
        <v>97449</v>
      </c>
      <c r="C45">
        <f t="shared" si="1"/>
        <v>1.0654006362950572</v>
      </c>
      <c r="D45">
        <f t="shared" si="0"/>
        <v>11.487084443210403</v>
      </c>
    </row>
    <row r="46" spans="1:16" ht="15.6" x14ac:dyDescent="0.3">
      <c r="A46" s="6">
        <v>2012</v>
      </c>
      <c r="B46" s="7">
        <v>76773</v>
      </c>
      <c r="C46">
        <f t="shared" si="1"/>
        <v>0.78782747898900962</v>
      </c>
      <c r="D46">
        <f t="shared" si="0"/>
        <v>11.24860829482318</v>
      </c>
    </row>
    <row r="47" spans="1:16" ht="15.6" x14ac:dyDescent="0.3">
      <c r="A47" s="6">
        <v>2013</v>
      </c>
      <c r="B47" s="7">
        <v>73146</v>
      </c>
      <c r="C47">
        <f t="shared" si="1"/>
        <v>0.95275682857254507</v>
      </c>
      <c r="D47">
        <f t="shared" si="0"/>
        <v>11.200212722793202</v>
      </c>
    </row>
    <row r="48" spans="1:16" ht="15.6" x14ac:dyDescent="0.3">
      <c r="A48" s="6">
        <v>2014</v>
      </c>
      <c r="B48" s="7">
        <v>68290</v>
      </c>
      <c r="C48">
        <f t="shared" si="1"/>
        <v>0.93361222759959528</v>
      </c>
      <c r="D48">
        <f t="shared" si="0"/>
        <v>11.131518621955134</v>
      </c>
    </row>
    <row r="49" spans="1:4" ht="15.6" x14ac:dyDescent="0.3">
      <c r="A49" s="8">
        <v>2015</v>
      </c>
      <c r="B49" s="7">
        <v>44237</v>
      </c>
      <c r="C49">
        <f t="shared" si="1"/>
        <v>0.64778151998828526</v>
      </c>
      <c r="D49">
        <f t="shared" si="0"/>
        <v>10.697316821961982</v>
      </c>
    </row>
    <row r="50" spans="1:4" ht="15.6" x14ac:dyDescent="0.3">
      <c r="A50" s="8">
        <v>2016</v>
      </c>
      <c r="B50" s="7">
        <v>74707</v>
      </c>
      <c r="C50">
        <f t="shared" si="1"/>
        <v>1.6887899269841988</v>
      </c>
      <c r="D50">
        <f t="shared" si="0"/>
        <v>11.22132907489657</v>
      </c>
    </row>
    <row r="51" spans="1:4" ht="15.6" x14ac:dyDescent="0.3">
      <c r="A51" s="8"/>
      <c r="B51" s="7"/>
    </row>
    <row r="52" spans="1:4" ht="15.6" x14ac:dyDescent="0.3">
      <c r="A52" s="9" t="s">
        <v>3</v>
      </c>
      <c r="B52" s="10"/>
    </row>
    <row r="53" spans="1:4" ht="15.6" x14ac:dyDescent="0.3">
      <c r="A53" s="11" t="s">
        <v>4</v>
      </c>
      <c r="B53" s="12">
        <f>AVERAGE(B5:B50)</f>
        <v>43816.309523809527</v>
      </c>
      <c r="C53">
        <f>PRODUCT(C10:C50)</f>
        <v>11.672968749999995</v>
      </c>
    </row>
    <row r="54" spans="1:4" x14ac:dyDescent="0.3">
      <c r="C54">
        <f>C53^(1/41)</f>
        <v>1.0617659964689927</v>
      </c>
    </row>
    <row r="55" spans="1:4" x14ac:dyDescent="0.3">
      <c r="C55" t="s">
        <v>6</v>
      </c>
    </row>
    <row r="56" spans="1:4" x14ac:dyDescent="0.3">
      <c r="A56" t="s">
        <v>7</v>
      </c>
      <c r="C56">
        <f>PRODUCT(C13:C50)</f>
        <v>16.601555555555549</v>
      </c>
    </row>
    <row r="57" spans="1:4" x14ac:dyDescent="0.3">
      <c r="C57">
        <f>COUNT(C13:C50)</f>
        <v>38</v>
      </c>
    </row>
    <row r="58" spans="1:4" x14ac:dyDescent="0.3">
      <c r="C58">
        <f>C56^(1/38)</f>
        <v>1.0767358632425421</v>
      </c>
    </row>
    <row r="59" spans="1:4" x14ac:dyDescent="0.3">
      <c r="A59" t="s">
        <v>8</v>
      </c>
      <c r="C59">
        <f>PRODUCT(C27:C50)</f>
        <v>3.185799573560768</v>
      </c>
    </row>
    <row r="60" spans="1:4" x14ac:dyDescent="0.3">
      <c r="C60">
        <f>COUNT(C27:C50)</f>
        <v>24</v>
      </c>
    </row>
    <row r="61" spans="1:4" x14ac:dyDescent="0.3">
      <c r="C61">
        <f>C59^(1/C60)</f>
        <v>1.0494637340318835</v>
      </c>
    </row>
    <row r="62" spans="1:4" x14ac:dyDescent="0.3">
      <c r="A62" t="s">
        <v>9</v>
      </c>
      <c r="C62">
        <f>PRODUCT(C43:C50)</f>
        <v>0.85170153337513521</v>
      </c>
    </row>
    <row r="63" spans="1:4" x14ac:dyDescent="0.3">
      <c r="C63">
        <f>COUNT(C43:C50)</f>
        <v>8</v>
      </c>
    </row>
    <row r="64" spans="1:4" x14ac:dyDescent="0.3">
      <c r="C64">
        <f>C62^(1/8)</f>
        <v>0.98013506948618523</v>
      </c>
    </row>
  </sheetData>
  <mergeCells count="4">
    <mergeCell ref="A2:A4"/>
    <mergeCell ref="B2:B4"/>
    <mergeCell ref="C2:C4"/>
    <mergeCell ref="D2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Gill</dc:creator>
  <cp:lastModifiedBy>Jessica Gill</cp:lastModifiedBy>
  <dcterms:created xsi:type="dcterms:W3CDTF">2016-11-17T05:17:17Z</dcterms:created>
  <dcterms:modified xsi:type="dcterms:W3CDTF">2016-12-03T00:01:03Z</dcterms:modified>
</cp:coreProperties>
</file>