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"/>
    </mc:Choice>
  </mc:AlternateContent>
  <xr:revisionPtr revIDLastSave="65" documentId="8_{889B6528-BE48-47FF-804A-667F65C0A37A}" xr6:coauthVersionLast="46" xr6:coauthVersionMax="46" xr10:uidLastSave="{4CFAF3D5-440F-4629-8ECB-2F0A6CF385FA}"/>
  <bookViews>
    <workbookView xWindow="-110" yWindow="-110" windowWidth="32220" windowHeight="17760" activeTab="1" xr2:uid="{C040F9DC-9A81-4A31-8AF6-687E2984BBB6}"/>
  </bookViews>
  <sheets>
    <sheet name="MAPE_Disk_GM" sheetId="1" r:id="rId1"/>
    <sheet name="MAPE_Disk_BI" sheetId="2" r:id="rId2"/>
    <sheet name="Similaridade_Disk_GM_x_BI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I11" i="2"/>
  <c r="H11" i="2"/>
  <c r="J8" i="2"/>
  <c r="H8" i="2"/>
  <c r="B8" i="2"/>
  <c r="J11" i="1"/>
  <c r="I11" i="1"/>
  <c r="H11" i="1"/>
  <c r="B2" i="2"/>
  <c r="C2" i="2"/>
  <c r="C8" i="2" s="1"/>
  <c r="D2" i="2"/>
  <c r="D8" i="2" s="1"/>
  <c r="E2" i="2"/>
  <c r="E8" i="2" s="1"/>
  <c r="F2" i="2"/>
  <c r="F8" i="2" s="1"/>
  <c r="G2" i="2"/>
  <c r="G8" i="2" s="1"/>
  <c r="H2" i="2"/>
  <c r="I2" i="2"/>
  <c r="I8" i="2" s="1"/>
  <c r="J2" i="2"/>
  <c r="G5" i="2"/>
  <c r="G11" i="2" s="1"/>
  <c r="G5" i="1"/>
  <c r="G11" i="1" s="1"/>
  <c r="D5" i="2"/>
  <c r="D11" i="2" s="1"/>
  <c r="D5" i="1"/>
  <c r="D11" i="1" s="1"/>
  <c r="F5" i="2" l="1"/>
  <c r="F11" i="2" s="1"/>
  <c r="F5" i="1"/>
  <c r="F11" i="1" s="1"/>
  <c r="C5" i="1"/>
  <c r="C11" i="1" s="1"/>
  <c r="C5" i="2"/>
  <c r="C11" i="2" s="1"/>
  <c r="E5" i="2" l="1"/>
  <c r="E11" i="2" s="1"/>
  <c r="E5" i="1"/>
  <c r="E11" i="1" s="1"/>
  <c r="B5" i="2"/>
  <c r="B11" i="2" s="1"/>
  <c r="B5" i="1"/>
  <c r="B11" i="1" s="1"/>
  <c r="I4" i="2" l="1"/>
  <c r="I10" i="2" s="1"/>
  <c r="J4" i="2" l="1"/>
  <c r="J10" i="2" s="1"/>
  <c r="J4" i="1"/>
  <c r="J10" i="1" s="1"/>
  <c r="G4" i="2"/>
  <c r="G10" i="2" s="1"/>
  <c r="G4" i="1"/>
  <c r="G10" i="1" s="1"/>
  <c r="D4" i="2"/>
  <c r="D10" i="2" s="1"/>
  <c r="D4" i="1"/>
  <c r="D10" i="1" s="1"/>
  <c r="I4" i="1" l="1"/>
  <c r="I10" i="1" s="1"/>
  <c r="F4" i="2"/>
  <c r="F10" i="2" s="1"/>
  <c r="F4" i="1"/>
  <c r="F10" i="1" s="1"/>
  <c r="C4" i="1"/>
  <c r="C10" i="1" s="1"/>
  <c r="C4" i="2"/>
  <c r="C10" i="2" s="1"/>
  <c r="H4" i="2" l="1"/>
  <c r="H10" i="2" s="1"/>
  <c r="H4" i="1"/>
  <c r="H10" i="1" s="1"/>
  <c r="E4" i="2"/>
  <c r="E10" i="2" s="1"/>
  <c r="E4" i="1"/>
  <c r="E10" i="1" s="1"/>
  <c r="B4" i="1"/>
  <c r="B10" i="1" s="1"/>
  <c r="B4" i="2"/>
  <c r="B10" i="2" s="1"/>
  <c r="J3" i="2" l="1"/>
  <c r="J9" i="2" s="1"/>
  <c r="J3" i="1"/>
  <c r="J9" i="1" s="1"/>
  <c r="G3" i="2"/>
  <c r="G9" i="2" s="1"/>
  <c r="G3" i="1"/>
  <c r="G9" i="1" s="1"/>
  <c r="D3" i="1"/>
  <c r="D9" i="1" s="1"/>
  <c r="D3" i="2"/>
  <c r="D9" i="2" s="1"/>
  <c r="I3" i="2" l="1"/>
  <c r="I9" i="2" s="1"/>
  <c r="I3" i="1"/>
  <c r="I9" i="1" s="1"/>
  <c r="F3" i="2"/>
  <c r="F9" i="2" s="1"/>
  <c r="F3" i="1"/>
  <c r="F9" i="1" s="1"/>
  <c r="C3" i="2"/>
  <c r="C9" i="2" s="1"/>
  <c r="C3" i="1"/>
  <c r="C9" i="1" s="1"/>
  <c r="H3" i="1" l="1"/>
  <c r="H9" i="1" s="1"/>
  <c r="H3" i="2"/>
  <c r="H9" i="2" s="1"/>
  <c r="E3" i="2"/>
  <c r="E9" i="2" s="1"/>
  <c r="E3" i="1"/>
  <c r="E9" i="1" s="1"/>
  <c r="B3" i="1"/>
  <c r="B9" i="1" s="1"/>
  <c r="B3" i="2"/>
  <c r="B9" i="2" s="1"/>
  <c r="B17" i="2" l="1"/>
  <c r="B14" i="2"/>
  <c r="B15" i="2"/>
  <c r="B16" i="2"/>
  <c r="J2" i="1"/>
  <c r="J8" i="1" s="1"/>
  <c r="G2" i="1"/>
  <c r="G8" i="1" s="1"/>
  <c r="D2" i="1"/>
  <c r="D8" i="1" s="1"/>
  <c r="I2" i="1" l="1"/>
  <c r="I8" i="1" s="1"/>
  <c r="F2" i="1"/>
  <c r="F8" i="1" s="1"/>
  <c r="C2" i="1"/>
  <c r="C8" i="1" s="1"/>
  <c r="H2" i="1" l="1"/>
  <c r="H8" i="1" s="1"/>
  <c r="E2" i="1"/>
  <c r="E8" i="1" s="1"/>
  <c r="B2" i="1"/>
  <c r="B8" i="1" s="1"/>
  <c r="B16" i="1" l="1"/>
  <c r="B17" i="1"/>
  <c r="B14" i="1"/>
  <c r="B15" i="1"/>
  <c r="J5" i="5"/>
  <c r="D5" i="5"/>
  <c r="G5" i="5"/>
  <c r="I5" i="5" l="1"/>
  <c r="C5" i="5"/>
  <c r="F5" i="5"/>
  <c r="B5" i="5" l="1"/>
  <c r="E5" i="5"/>
  <c r="H5" i="5"/>
  <c r="D4" i="5" l="1"/>
  <c r="G4" i="5"/>
  <c r="J4" i="5"/>
  <c r="C4" i="5" l="1"/>
  <c r="F4" i="5"/>
  <c r="I4" i="5"/>
  <c r="H4" i="5" l="1"/>
  <c r="B4" i="5"/>
  <c r="E4" i="5"/>
  <c r="J3" i="5" l="1"/>
  <c r="D3" i="5"/>
  <c r="G3" i="5"/>
  <c r="I3" i="5" l="1"/>
  <c r="C3" i="5"/>
  <c r="F3" i="5"/>
  <c r="B3" i="5" l="1"/>
  <c r="E3" i="5"/>
  <c r="H3" i="5"/>
  <c r="G2" i="5" l="1"/>
  <c r="J2" i="5"/>
  <c r="D2" i="5"/>
  <c r="F2" i="5" l="1"/>
  <c r="I2" i="5"/>
  <c r="C2" i="5"/>
  <c r="E2" i="5" l="1"/>
  <c r="H2" i="5"/>
  <c r="B2" i="5"/>
  <c r="B9" i="5" l="1"/>
  <c r="B8" i="5"/>
</calcChain>
</file>

<file path=xl/sharedStrings.xml><?xml version="1.0" encoding="utf-8"?>
<sst xmlns="http://schemas.openxmlformats.org/spreadsheetml/2006/main" count="84" uniqueCount="32">
  <si>
    <t>Servidores</t>
  </si>
  <si>
    <t>Servidor 1</t>
  </si>
  <si>
    <t>Servidor 2</t>
  </si>
  <si>
    <t>Servidor 3</t>
  </si>
  <si>
    <t>Servidor 4</t>
  </si>
  <si>
    <t>Previsão Fraca</t>
  </si>
  <si>
    <t>Previsão Razoável</t>
  </si>
  <si>
    <t>Previsão Boa</t>
  </si>
  <si>
    <t>Escala MAPE</t>
  </si>
  <si>
    <t>Previsão Excelente</t>
  </si>
  <si>
    <t>Contagem</t>
  </si>
  <si>
    <t>Equivalente</t>
  </si>
  <si>
    <t>Comparação</t>
  </si>
  <si>
    <t>Divergente</t>
  </si>
  <si>
    <t>Disk_media 1fev</t>
  </si>
  <si>
    <t>Disk_media 02mar</t>
  </si>
  <si>
    <t>Disk_media 03abr</t>
  </si>
  <si>
    <t>Disk_max 01fev</t>
  </si>
  <si>
    <t>Disk_max 02mar</t>
  </si>
  <si>
    <t>Disk_max 03abr</t>
  </si>
  <si>
    <t>Disk_min 01fev</t>
  </si>
  <si>
    <t>Disk_min 02mar</t>
  </si>
  <si>
    <t>Disk_min 03abr</t>
  </si>
  <si>
    <t>CPU_media 01fev</t>
  </si>
  <si>
    <t>CPU_media 02mar</t>
  </si>
  <si>
    <t>CPU_media 03abr</t>
  </si>
  <si>
    <t>CPU_max 01fev</t>
  </si>
  <si>
    <t>CPU_max 02mar</t>
  </si>
  <si>
    <t>CPU_max 03abr</t>
  </si>
  <si>
    <t>CPU_min 01fev</t>
  </si>
  <si>
    <t>CPU_min 02mar</t>
  </si>
  <si>
    <t>CPU_min 03abr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</si>
</sst>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2" fontId="2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left"/>
    </xf>
    <xf numFmtId="2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4" borderId="0" xfId="0" applyFill="1"/>
    <xf numFmtId="0" fontId="0" fillId="3" borderId="0" xfId="0" applyFill="1"/>
  </cellXfs>
  <cellStyles count="1">
    <cellStyle name="Normal" xfId="0" builtinId="0"/>
  </cellStyles>
  <dxfs count="24"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5006513787216046"/>
          <c:y val="0.16878502714876828"/>
          <c:w val="0.19372950705978526"/>
          <c:h val="0.75105260401208163"/>
        </c:manualLayout>
      </c:layout>
      <c:pieChart>
        <c:varyColors val="1"/>
        <c:ser>
          <c:idx val="0"/>
          <c:order val="0"/>
          <c:tx>
            <c:strRef>
              <c:f>MAPE_Disk_GM!$B$13</c:f>
              <c:strCache>
                <c:ptCount val="1"/>
                <c:pt idx="0">
                  <c:v>Contagem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EA-4522-8DA3-A73BA1DBFE5C}"/>
              </c:ext>
            </c:extLst>
          </c:dPt>
          <c:dPt>
            <c:idx val="1"/>
            <c:bubble3D val="0"/>
            <c:explosion val="1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EA-4522-8DA3-A73BA1DBFE5C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EA-4522-8DA3-A73BA1DBFE5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9EA-4522-8DA3-A73BA1DBFE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MAPE_Disk_GM!$A$14:$A$17</c:f>
              <c:strCache>
                <c:ptCount val="4"/>
                <c:pt idx="0">
                  <c:v>Previsão Fraca</c:v>
                </c:pt>
                <c:pt idx="1">
                  <c:v>Previsão Razoável</c:v>
                </c:pt>
                <c:pt idx="2">
                  <c:v>Previsão Boa</c:v>
                </c:pt>
                <c:pt idx="3">
                  <c:v>Previsão Excelente</c:v>
                </c:pt>
              </c:strCache>
            </c:strRef>
          </c:cat>
          <c:val>
            <c:numRef>
              <c:f>MAPE_Disk_GM!$B$14:$B$17</c:f>
              <c:numCache>
                <c:formatCode>0</c:formatCode>
                <c:ptCount val="4"/>
                <c:pt idx="0">
                  <c:v>18</c:v>
                </c:pt>
                <c:pt idx="1">
                  <c:v>12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1-4370-8098-7D9C9318985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327290925690085E-2"/>
          <c:y val="0.15165582563049179"/>
          <c:w val="0.27146790310475455"/>
          <c:h val="0.7365429321334833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132477150899545"/>
          <c:y val="0.15916776010368883"/>
          <c:w val="0.19686404768916438"/>
          <c:h val="0.78777631986174823"/>
        </c:manualLayout>
      </c:layout>
      <c:pieChart>
        <c:varyColors val="1"/>
        <c:ser>
          <c:idx val="0"/>
          <c:order val="0"/>
          <c:tx>
            <c:strRef>
              <c:f>MAPE_Disk_BI!$B$13</c:f>
              <c:strCache>
                <c:ptCount val="1"/>
                <c:pt idx="0">
                  <c:v>Contagem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EA-4522-8DA3-A73BA1DBFE5C}"/>
              </c:ext>
            </c:extLst>
          </c:dPt>
          <c:dPt>
            <c:idx val="1"/>
            <c:bubble3D val="0"/>
            <c:explosion val="1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EA-4522-8DA3-A73BA1DBFE5C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EA-4522-8DA3-A73BA1DBFE5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9EA-4522-8DA3-A73BA1DBFE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MAPE_Disk_BI!$A$14:$A$17</c:f>
              <c:strCache>
                <c:ptCount val="4"/>
                <c:pt idx="0">
                  <c:v>Previsão Fraca</c:v>
                </c:pt>
                <c:pt idx="1">
                  <c:v>Previsão Razoável</c:v>
                </c:pt>
                <c:pt idx="2">
                  <c:v>Previsão Boa</c:v>
                </c:pt>
                <c:pt idx="3">
                  <c:v>Previsão Excelente</c:v>
                </c:pt>
              </c:strCache>
            </c:strRef>
          </c:cat>
          <c:val>
            <c:numRef>
              <c:f>MAPE_Disk_BI!$B$14:$B$17</c:f>
              <c:numCache>
                <c:formatCode>0</c:formatCode>
                <c:ptCount val="4"/>
                <c:pt idx="0">
                  <c:v>18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1-4370-8098-7D9C9318985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327290925690085E-2"/>
          <c:y val="0.15165582563049179"/>
          <c:w val="0.27146790310475455"/>
          <c:h val="0.7365429321334833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Porcentagem de similaridade</a:t>
            </a:r>
            <a:r>
              <a:rPr lang="pt-BR" baseline="0"/>
              <a:t> na escala MAPE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E4-422A-89DE-D50A82084F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E4-422A-89DE-D50A82084F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Similaridade_Disk_GM_x_BI!$A$8:$A$9</c:f>
              <c:strCache>
                <c:ptCount val="2"/>
                <c:pt idx="0">
                  <c:v>Equivalente</c:v>
                </c:pt>
                <c:pt idx="1">
                  <c:v>Divergente</c:v>
                </c:pt>
              </c:strCache>
            </c:strRef>
          </c:cat>
          <c:val>
            <c:numRef>
              <c:f>Similaridade_Disk_GM_x_BI!$B$8:$B$9</c:f>
              <c:numCache>
                <c:formatCode>General</c:formatCode>
                <c:ptCount val="2"/>
                <c:pt idx="0">
                  <c:v>24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E-42E1-996C-1B95088077A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22596</xdr:colOff>
      <xdr:row>11</xdr:row>
      <xdr:rowOff>25401</xdr:rowOff>
    </xdr:from>
    <xdr:to>
      <xdr:col>10</xdr:col>
      <xdr:colOff>0</xdr:colOff>
      <xdr:row>17</xdr:row>
      <xdr:rowOff>19051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C3238D-3891-4FC6-BF29-F12CCAAC8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37164</xdr:colOff>
      <xdr:row>11</xdr:row>
      <xdr:rowOff>16809</xdr:rowOff>
    </xdr:from>
    <xdr:to>
      <xdr:col>9</xdr:col>
      <xdr:colOff>1320799</xdr:colOff>
      <xdr:row>17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6D3183-B604-434E-868E-50EA8BE79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18256</xdr:colOff>
      <xdr:row>5</xdr:row>
      <xdr:rowOff>183355</xdr:rowOff>
    </xdr:from>
    <xdr:to>
      <xdr:col>10</xdr:col>
      <xdr:colOff>0</xdr:colOff>
      <xdr:row>18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E220FD-7695-4F16-A9BD-4FCA0EE78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1/30%20dias/01_Servidor1_fev20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4/30%20dias/01_Servidor4_fev202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4/30%20dias/02_Servidor4_mar202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4/30%20dias/03_Servidor4_abr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1/30%20dias/02_Servidor1_mar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1/30%20dias/03_Servidor1_abr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2/30%20dias/01_Servidor2_fev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2/30%20dias/02_Servidor2_mar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2/30%20dias/03_Servidor2_abr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3/30%20dias/01_Servidor3_fev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3/30%20dias/02_Servidor3_mar20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3/30%20dias/03_Servidor3_abr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In_Out_ALL"/>
      <sheetName val="Disk_All"/>
    </sheetNames>
    <sheetDataSet>
      <sheetData sheetId="0">
        <row r="36">
          <cell r="F36">
            <v>21.273217057762871</v>
          </cell>
        </row>
      </sheetData>
      <sheetData sheetId="1">
        <row r="36">
          <cell r="F36">
            <v>23.166683384671749</v>
          </cell>
        </row>
      </sheetData>
      <sheetData sheetId="2">
        <row r="36">
          <cell r="F36">
            <v>8.4723018983280625</v>
          </cell>
        </row>
      </sheetData>
      <sheetData sheetId="3">
        <row r="36">
          <cell r="F36">
            <v>159.78437358388854</v>
          </cell>
        </row>
      </sheetData>
      <sheetData sheetId="4">
        <row r="36">
          <cell r="F36">
            <v>437.47538125817124</v>
          </cell>
        </row>
      </sheetData>
      <sheetData sheetId="5">
        <row r="36">
          <cell r="F36">
            <v>61.817772983256688</v>
          </cell>
          <cell r="J36">
            <v>15.883182657090488</v>
          </cell>
        </row>
      </sheetData>
      <sheetData sheetId="6">
        <row r="36">
          <cell r="F36">
            <v>24.165751822464994</v>
          </cell>
          <cell r="J36">
            <v>22.27788944176547</v>
          </cell>
        </row>
      </sheetData>
      <sheetData sheetId="7">
        <row r="36">
          <cell r="F36">
            <v>80.410019215682183</v>
          </cell>
          <cell r="J36">
            <v>78.670613378910048</v>
          </cell>
        </row>
      </sheetData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</sheetNames>
    <sheetDataSet>
      <sheetData sheetId="0">
        <row r="36">
          <cell r="F36">
            <v>6.1770504967018258</v>
          </cell>
        </row>
      </sheetData>
      <sheetData sheetId="1">
        <row r="36">
          <cell r="F36">
            <v>41.51701949280843</v>
          </cell>
        </row>
      </sheetData>
      <sheetData sheetId="2">
        <row r="36">
          <cell r="F36">
            <v>7.0589450360420702</v>
          </cell>
        </row>
      </sheetData>
      <sheetData sheetId="3">
        <row r="36">
          <cell r="F36">
            <v>5.3590678698493237</v>
          </cell>
        </row>
      </sheetData>
      <sheetData sheetId="4">
        <row r="36">
          <cell r="F36">
            <v>90.090197650477293</v>
          </cell>
        </row>
      </sheetData>
      <sheetData sheetId="5">
        <row r="36">
          <cell r="F36">
            <v>101.81748282362852</v>
          </cell>
          <cell r="J36">
            <v>93.498885376639123</v>
          </cell>
        </row>
      </sheetData>
      <sheetData sheetId="6">
        <row r="36">
          <cell r="F36">
            <v>101.35792291310224</v>
          </cell>
          <cell r="J36">
            <v>76.680317047311988</v>
          </cell>
        </row>
      </sheetData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</sheetNames>
    <sheetDataSet>
      <sheetData sheetId="0">
        <row r="36">
          <cell r="F36">
            <v>5.0838501016396309</v>
          </cell>
        </row>
      </sheetData>
      <sheetData sheetId="1">
        <row r="36">
          <cell r="F36">
            <v>56.581119883487496</v>
          </cell>
        </row>
      </sheetData>
      <sheetData sheetId="2">
        <row r="36">
          <cell r="F36">
            <v>4.9222172489690807</v>
          </cell>
        </row>
      </sheetData>
      <sheetData sheetId="3">
        <row r="36">
          <cell r="F36">
            <v>5.0511912231683658</v>
          </cell>
        </row>
      </sheetData>
      <sheetData sheetId="4">
        <row r="36">
          <cell r="F36">
            <v>39.765944257071233</v>
          </cell>
        </row>
      </sheetData>
      <sheetData sheetId="5">
        <row r="36">
          <cell r="F36">
            <v>55.916041550494</v>
          </cell>
          <cell r="J36">
            <v>60.382233519429462</v>
          </cell>
        </row>
      </sheetData>
      <sheetData sheetId="6">
        <row r="36">
          <cell r="F36">
            <v>41.103746155571834</v>
          </cell>
          <cell r="J36">
            <v>55.354323429213522</v>
          </cell>
        </row>
      </sheetData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</sheetNames>
    <sheetDataSet>
      <sheetData sheetId="0">
        <row r="36">
          <cell r="F36">
            <v>6.6949820580397761</v>
          </cell>
        </row>
      </sheetData>
      <sheetData sheetId="1">
        <row r="36">
          <cell r="F36">
            <v>24.347079626040617</v>
          </cell>
        </row>
      </sheetData>
      <sheetData sheetId="2">
        <row r="36">
          <cell r="F36">
            <v>8.4890003214741618</v>
          </cell>
        </row>
      </sheetData>
      <sheetData sheetId="3">
        <row r="36">
          <cell r="F36">
            <v>4.5989768551845822</v>
          </cell>
        </row>
      </sheetData>
      <sheetData sheetId="4">
        <row r="36">
          <cell r="F36">
            <v>47.182340315441138</v>
          </cell>
        </row>
      </sheetData>
      <sheetData sheetId="5">
        <row r="36">
          <cell r="F36">
            <v>75.506258652943743</v>
          </cell>
          <cell r="J36">
            <v>85.75389237269701</v>
          </cell>
        </row>
      </sheetData>
      <sheetData sheetId="6">
        <row r="36">
          <cell r="F36">
            <v>43.417854353333865</v>
          </cell>
          <cell r="J36">
            <v>47.336429902089336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_All"/>
      <sheetName val="Disk_all"/>
    </sheetNames>
    <sheetDataSet>
      <sheetData sheetId="0">
        <row r="36">
          <cell r="F36">
            <v>32.748922001441919</v>
          </cell>
        </row>
      </sheetData>
      <sheetData sheetId="1">
        <row r="36">
          <cell r="F36">
            <v>15.080579753887918</v>
          </cell>
        </row>
      </sheetData>
      <sheetData sheetId="2">
        <row r="36">
          <cell r="F36">
            <v>68.951236866752367</v>
          </cell>
        </row>
      </sheetData>
      <sheetData sheetId="3">
        <row r="36">
          <cell r="F36">
            <v>58.197868038697123</v>
          </cell>
        </row>
      </sheetData>
      <sheetData sheetId="4">
        <row r="36">
          <cell r="F36">
            <v>93.307349294614767</v>
          </cell>
        </row>
      </sheetData>
      <sheetData sheetId="5">
        <row r="36">
          <cell r="F36">
            <v>117.08265224483915</v>
          </cell>
          <cell r="J36">
            <v>9.2663577998044833</v>
          </cell>
        </row>
      </sheetData>
      <sheetData sheetId="6">
        <row r="36">
          <cell r="F36">
            <v>6.7833221628454554</v>
          </cell>
          <cell r="J36">
            <v>10.637762411010911</v>
          </cell>
        </row>
      </sheetData>
      <sheetData sheetId="7">
        <row r="36">
          <cell r="F36">
            <v>32.766057460107568</v>
          </cell>
          <cell r="J36">
            <v>23.938399833037145</v>
          </cell>
        </row>
      </sheetData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_All"/>
      <sheetName val="Disk_All"/>
    </sheetNames>
    <sheetDataSet>
      <sheetData sheetId="0">
        <row r="36">
          <cell r="F36">
            <v>45.158281649318575</v>
          </cell>
        </row>
      </sheetData>
      <sheetData sheetId="1">
        <row r="36">
          <cell r="F36">
            <v>18.597760999404699</v>
          </cell>
        </row>
      </sheetData>
      <sheetData sheetId="2">
        <row r="36">
          <cell r="F36">
            <v>20.294555628466522</v>
          </cell>
        </row>
      </sheetData>
      <sheetData sheetId="3">
        <row r="36">
          <cell r="F36">
            <v>65.639240578803836</v>
          </cell>
        </row>
      </sheetData>
      <sheetData sheetId="4">
        <row r="36">
          <cell r="F36">
            <v>30.337221420394506</v>
          </cell>
        </row>
      </sheetData>
      <sheetData sheetId="5">
        <row r="36">
          <cell r="F36">
            <v>59.608045521258802</v>
          </cell>
          <cell r="J36">
            <v>21.94811196361935</v>
          </cell>
        </row>
      </sheetData>
      <sheetData sheetId="6">
        <row r="36">
          <cell r="F36">
            <v>30.411379065509209</v>
          </cell>
          <cell r="J36">
            <v>8.3252151669166796</v>
          </cell>
        </row>
      </sheetData>
      <sheetData sheetId="7">
        <row r="36">
          <cell r="F36">
            <v>30.319569500845141</v>
          </cell>
          <cell r="J36">
            <v>32.237179672267594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_All"/>
      <sheetName val="Disk_All"/>
    </sheetNames>
    <sheetDataSet>
      <sheetData sheetId="0">
        <row r="36">
          <cell r="F36">
            <v>107.65086956566887</v>
          </cell>
        </row>
      </sheetData>
      <sheetData sheetId="1">
        <row r="36">
          <cell r="F36">
            <v>28.944700201136385</v>
          </cell>
        </row>
      </sheetData>
      <sheetData sheetId="2">
        <row r="36">
          <cell r="F36">
            <v>207.02940999864751</v>
          </cell>
        </row>
      </sheetData>
      <sheetData sheetId="3">
        <row r="36">
          <cell r="F36">
            <v>45.375093004249592</v>
          </cell>
        </row>
      </sheetData>
      <sheetData sheetId="4">
        <row r="36">
          <cell r="F36">
            <v>9.8266094009014662</v>
          </cell>
        </row>
      </sheetData>
      <sheetData sheetId="5">
        <row r="36">
          <cell r="F36">
            <v>176.09682792102799</v>
          </cell>
          <cell r="J36">
            <v>135.43816656378698</v>
          </cell>
        </row>
      </sheetData>
      <sheetData sheetId="6">
        <row r="36">
          <cell r="F36">
            <v>203.41468831338267</v>
          </cell>
          <cell r="J36">
            <v>221.14347439431148</v>
          </cell>
        </row>
      </sheetData>
      <sheetData sheetId="7">
        <row r="36">
          <cell r="F36">
            <v>428.31331144598488</v>
          </cell>
          <cell r="J36">
            <v>372.71491720115046</v>
          </cell>
        </row>
      </sheetData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_All"/>
      <sheetName val="Disk_All"/>
    </sheetNames>
    <sheetDataSet>
      <sheetData sheetId="0">
        <row r="36">
          <cell r="F36">
            <v>16.255726499921185</v>
          </cell>
        </row>
      </sheetData>
      <sheetData sheetId="1">
        <row r="36">
          <cell r="F36">
            <v>21.266961304082436</v>
          </cell>
        </row>
      </sheetData>
      <sheetData sheetId="2">
        <row r="36">
          <cell r="F36">
            <v>15.849773333719597</v>
          </cell>
        </row>
      </sheetData>
      <sheetData sheetId="3">
        <row r="36">
          <cell r="F36">
            <v>36.009701561256058</v>
          </cell>
        </row>
      </sheetData>
      <sheetData sheetId="4">
        <row r="36">
          <cell r="F36">
            <v>12.652141887673585</v>
          </cell>
        </row>
      </sheetData>
      <sheetData sheetId="5">
        <row r="36">
          <cell r="F36">
            <v>170.41746883100089</v>
          </cell>
          <cell r="J36">
            <v>204.06854337506988</v>
          </cell>
        </row>
      </sheetData>
      <sheetData sheetId="6">
        <row r="36">
          <cell r="F36">
            <v>218.74383200316583</v>
          </cell>
          <cell r="J36">
            <v>269.56900267096091</v>
          </cell>
        </row>
      </sheetData>
      <sheetData sheetId="7">
        <row r="36">
          <cell r="F36">
            <v>189.05061200113531</v>
          </cell>
          <cell r="J36">
            <v>109.06648619134688</v>
          </cell>
        </row>
      </sheetData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_All"/>
      <sheetName val="Disk_All"/>
    </sheetNames>
    <sheetDataSet>
      <sheetData sheetId="0">
        <row r="36">
          <cell r="F36">
            <v>44.843290174485944</v>
          </cell>
        </row>
      </sheetData>
      <sheetData sheetId="1">
        <row r="36">
          <cell r="F36">
            <v>30.660725194796225</v>
          </cell>
        </row>
      </sheetData>
      <sheetData sheetId="2">
        <row r="36">
          <cell r="F36">
            <v>67.978623058643564</v>
          </cell>
        </row>
      </sheetData>
      <sheetData sheetId="3">
        <row r="36">
          <cell r="F36">
            <v>35.853365170446885</v>
          </cell>
        </row>
      </sheetData>
      <sheetData sheetId="4">
        <row r="36">
          <cell r="F36">
            <v>8.9478351998761951</v>
          </cell>
        </row>
      </sheetData>
      <sheetData sheetId="5">
        <row r="36">
          <cell r="F36">
            <v>299.71354034201818</v>
          </cell>
          <cell r="J36">
            <v>379.50117800263416</v>
          </cell>
        </row>
      </sheetData>
      <sheetData sheetId="6">
        <row r="36">
          <cell r="F36">
            <v>359.63796584474164</v>
          </cell>
          <cell r="J36">
            <v>263.06498703883091</v>
          </cell>
        </row>
      </sheetData>
      <sheetData sheetId="7">
        <row r="36">
          <cell r="F36">
            <v>60.518060709676512</v>
          </cell>
          <cell r="J36">
            <v>64.430234632757248</v>
          </cell>
        </row>
      </sheetData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_All"/>
      <sheetName val="Disk_All"/>
    </sheetNames>
    <sheetDataSet>
      <sheetData sheetId="0">
        <row r="36">
          <cell r="F36">
            <v>2.05034021132666</v>
          </cell>
        </row>
      </sheetData>
      <sheetData sheetId="1">
        <row r="36">
          <cell r="F36">
            <v>101.89957212478996</v>
          </cell>
        </row>
      </sheetData>
      <sheetData sheetId="2">
        <row r="36">
          <cell r="F36">
            <v>4.8943869138702052</v>
          </cell>
        </row>
      </sheetData>
      <sheetData sheetId="3">
        <row r="36">
          <cell r="F36">
            <v>14.698420616703753</v>
          </cell>
        </row>
      </sheetData>
      <sheetData sheetId="4">
        <row r="36">
          <cell r="F36">
            <v>2.1591267416638442</v>
          </cell>
        </row>
      </sheetData>
      <sheetData sheetId="5">
        <row r="36">
          <cell r="F36">
            <v>47.782915115075525</v>
          </cell>
          <cell r="J36">
            <v>48.123943064101738</v>
          </cell>
        </row>
      </sheetData>
      <sheetData sheetId="6">
        <row r="36">
          <cell r="F36">
            <v>20.37893146490525</v>
          </cell>
          <cell r="J36">
            <v>31.057232650254146</v>
          </cell>
        </row>
      </sheetData>
      <sheetData sheetId="7">
        <row r="36">
          <cell r="F36">
            <v>271.74799127183144</v>
          </cell>
          <cell r="J36">
            <v>320.61274534934006</v>
          </cell>
        </row>
      </sheetData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_All"/>
      <sheetName val="Planilha3"/>
    </sheetNames>
    <sheetDataSet>
      <sheetData sheetId="0">
        <row r="36">
          <cell r="F36">
            <v>2.3041798245413836</v>
          </cell>
        </row>
      </sheetData>
      <sheetData sheetId="1">
        <row r="36">
          <cell r="F36">
            <v>18.824158008452443</v>
          </cell>
        </row>
      </sheetData>
      <sheetData sheetId="2">
        <row r="36">
          <cell r="F36">
            <v>4.4038395918639077</v>
          </cell>
        </row>
      </sheetData>
      <sheetData sheetId="3">
        <row r="36">
          <cell r="F36">
            <v>6.9148149413782933</v>
          </cell>
        </row>
      </sheetData>
      <sheetData sheetId="4">
        <row r="36">
          <cell r="F36">
            <v>2.4469695412013595</v>
          </cell>
        </row>
      </sheetData>
      <sheetData sheetId="5">
        <row r="36">
          <cell r="F36">
            <v>24.396922391491564</v>
          </cell>
          <cell r="J36">
            <v>7.1127028624464295</v>
          </cell>
        </row>
      </sheetData>
      <sheetData sheetId="6">
        <row r="36">
          <cell r="F36">
            <v>13.501540309801674</v>
          </cell>
          <cell r="J36">
            <v>23.738181067199363</v>
          </cell>
        </row>
      </sheetData>
      <sheetData sheetId="7">
        <row r="36">
          <cell r="F36">
            <v>24.396922391491564</v>
          </cell>
          <cell r="J36">
            <v>79.180754869049537</v>
          </cell>
        </row>
      </sheetData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</sheetNames>
    <sheetDataSet>
      <sheetData sheetId="0">
        <row r="36">
          <cell r="F36">
            <v>11.193630348674896</v>
          </cell>
        </row>
      </sheetData>
      <sheetData sheetId="1">
        <row r="36">
          <cell r="F36">
            <v>44.431010077607667</v>
          </cell>
        </row>
      </sheetData>
      <sheetData sheetId="2">
        <row r="36">
          <cell r="F36">
            <v>2.7922134789588284</v>
          </cell>
        </row>
      </sheetData>
      <sheetData sheetId="3">
        <row r="36">
          <cell r="F36">
            <v>12.852843542133094</v>
          </cell>
        </row>
      </sheetData>
      <sheetData sheetId="4">
        <row r="36">
          <cell r="F36">
            <v>4.5388257211638212</v>
          </cell>
        </row>
      </sheetData>
      <sheetData sheetId="5">
        <row r="36">
          <cell r="F36">
            <v>26.155229593327451</v>
          </cell>
          <cell r="J36">
            <v>18.778349876235829</v>
          </cell>
        </row>
      </sheetData>
      <sheetData sheetId="6">
        <row r="36">
          <cell r="F36">
            <v>9.4735919472048327</v>
          </cell>
          <cell r="J36">
            <v>16.097556880837384</v>
          </cell>
        </row>
      </sheetData>
      <sheetData sheetId="7">
        <row r="36">
          <cell r="F36">
            <v>26.155229593327451</v>
          </cell>
          <cell r="J36">
            <v>119.38749682877818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49F0-C2BB-4D55-8DFD-484100E4EE8C}">
  <dimension ref="A1:N17"/>
  <sheetViews>
    <sheetView zoomScaleNormal="100" workbookViewId="0">
      <selection activeCell="O13" sqref="O13"/>
    </sheetView>
  </sheetViews>
  <sheetFormatPr defaultRowHeight="14.5" x14ac:dyDescent="0.35"/>
  <cols>
    <col min="1" max="1" width="18.6328125" bestFit="1" customWidth="1"/>
    <col min="2" max="5" width="20.1796875" bestFit="1" customWidth="1"/>
    <col min="6" max="7" width="22.36328125" bestFit="1" customWidth="1"/>
    <col min="8" max="8" width="18.1796875" customWidth="1"/>
    <col min="9" max="9" width="17.7265625" customWidth="1"/>
    <col min="10" max="10" width="18.08984375" customWidth="1"/>
  </cols>
  <sheetData>
    <row r="1" spans="1:14" ht="47" x14ac:dyDescent="0.55000000000000004">
      <c r="A1" s="3" t="s">
        <v>0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</row>
    <row r="2" spans="1:14" ht="23.5" x14ac:dyDescent="0.55000000000000004">
      <c r="A2" s="5" t="s">
        <v>1</v>
      </c>
      <c r="B2" s="2">
        <f>[1]Disk_Media!$F$36</f>
        <v>61.817772983256688</v>
      </c>
      <c r="C2" s="2">
        <f>[2]Disk_Media!$F$36</f>
        <v>117.08265224483915</v>
      </c>
      <c r="D2" s="2">
        <f>[3]Disk_Media!$F$36</f>
        <v>59.608045521258802</v>
      </c>
      <c r="E2" s="2">
        <f>[1]Disk_Max!$F$36</f>
        <v>24.165751822464994</v>
      </c>
      <c r="F2" s="2">
        <f>[2]Disk_Max!$F$36</f>
        <v>6.7833221628454554</v>
      </c>
      <c r="G2" s="2">
        <f>[3]Disk_Max!$F$36</f>
        <v>30.411379065509209</v>
      </c>
      <c r="H2" s="2">
        <f>[1]Disk_Min!$F$36</f>
        <v>80.410019215682183</v>
      </c>
      <c r="I2" s="2">
        <f>[2]Disk_Min!$F$36</f>
        <v>32.766057460107568</v>
      </c>
      <c r="J2" s="2">
        <f>[3]Disk_Min!$F$36</f>
        <v>30.319569500845141</v>
      </c>
    </row>
    <row r="3" spans="1:14" ht="23.5" x14ac:dyDescent="0.55000000000000004">
      <c r="A3" s="5" t="s">
        <v>2</v>
      </c>
      <c r="B3" s="2">
        <f>[4]Disk_Media!$F$36</f>
        <v>176.09682792102799</v>
      </c>
      <c r="C3" s="2">
        <f>[5]Disk_Media!$F$36</f>
        <v>170.41746883100089</v>
      </c>
      <c r="D3" s="2">
        <f>[6]Disk_Media!$F$36</f>
        <v>299.71354034201818</v>
      </c>
      <c r="E3" s="2">
        <f>[4]Disk_Max!$F$36</f>
        <v>203.41468831338267</v>
      </c>
      <c r="F3" s="2">
        <f>[5]Disk_Max!$F$36</f>
        <v>218.74383200316583</v>
      </c>
      <c r="G3" s="2">
        <f>[6]Disk_Max!$F$36</f>
        <v>359.63796584474164</v>
      </c>
      <c r="H3" s="2">
        <f>[4]Disk_Min!$F$36</f>
        <v>428.31331144598488</v>
      </c>
      <c r="I3" s="2">
        <f>[5]Disk_Min!$F$36</f>
        <v>189.05061200113531</v>
      </c>
      <c r="J3" s="2">
        <f>[6]Disk_Min!$F$36</f>
        <v>60.518060709676512</v>
      </c>
    </row>
    <row r="4" spans="1:14" ht="23.5" x14ac:dyDescent="0.55000000000000004">
      <c r="A4" s="5" t="s">
        <v>3</v>
      </c>
      <c r="B4" s="2">
        <f>[7]Disk_Media!$F$36</f>
        <v>47.782915115075525</v>
      </c>
      <c r="C4" s="2">
        <f>[8]Disk_Media!$F$36</f>
        <v>24.396922391491564</v>
      </c>
      <c r="D4" s="2">
        <f>[9]Disk_Media!$F$36</f>
        <v>26.155229593327451</v>
      </c>
      <c r="E4" s="2">
        <f>[7]Disk_Max!$F$36</f>
        <v>20.37893146490525</v>
      </c>
      <c r="F4" s="2">
        <f>[8]Disk_Max!$F$36</f>
        <v>13.501540309801674</v>
      </c>
      <c r="G4" s="2">
        <f>[9]Disk_Max!$F$36</f>
        <v>9.4735919472048327</v>
      </c>
      <c r="H4" s="2">
        <f>[7]Disk_Min!$F$36</f>
        <v>271.74799127183144</v>
      </c>
      <c r="I4" s="2">
        <f>[8]Disk_Min!$F$36</f>
        <v>24.396922391491564</v>
      </c>
      <c r="J4" s="2">
        <f>[9]Disk_Min!$F$36</f>
        <v>26.155229593327451</v>
      </c>
    </row>
    <row r="5" spans="1:14" ht="23.5" x14ac:dyDescent="0.55000000000000004">
      <c r="A5" s="5" t="s">
        <v>4</v>
      </c>
      <c r="B5" s="2">
        <f>[10]Disk_Media!$F$36</f>
        <v>101.81748282362852</v>
      </c>
      <c r="C5" s="2">
        <f>[11]Disk_Media!$F$36</f>
        <v>55.916041550494</v>
      </c>
      <c r="D5" s="2">
        <f>[12]Disk_Media!$F$36</f>
        <v>75.506258652943743</v>
      </c>
      <c r="E5" s="2">
        <f>[10]Disk_Max!$F$36</f>
        <v>101.35792291310224</v>
      </c>
      <c r="F5" s="2">
        <f>[11]Disk_Max!$F$36</f>
        <v>41.103746155571834</v>
      </c>
      <c r="G5" s="2">
        <f>[12]Disk_Max!$F$36</f>
        <v>43.417854353333865</v>
      </c>
      <c r="H5" s="2">
        <v>0</v>
      </c>
      <c r="I5" s="2">
        <v>0</v>
      </c>
      <c r="J5" s="2">
        <v>0</v>
      </c>
    </row>
    <row r="6" spans="1:14" x14ac:dyDescent="0.35">
      <c r="A6" s="6"/>
      <c r="B6" s="6"/>
      <c r="C6" s="6"/>
      <c r="D6" s="6"/>
      <c r="E6" s="6"/>
      <c r="F6" s="6"/>
      <c r="G6" s="6"/>
      <c r="H6" s="6"/>
      <c r="I6" s="6"/>
      <c r="J6" s="6"/>
    </row>
    <row r="7" spans="1:14" ht="47" x14ac:dyDescent="0.55000000000000004">
      <c r="A7" s="5"/>
      <c r="B7" s="4" t="s">
        <v>23</v>
      </c>
      <c r="C7" s="4" t="s">
        <v>24</v>
      </c>
      <c r="D7" s="4" t="s">
        <v>25</v>
      </c>
      <c r="E7" s="4" t="s">
        <v>26</v>
      </c>
      <c r="F7" s="4" t="s">
        <v>27</v>
      </c>
      <c r="G7" s="4" t="s">
        <v>28</v>
      </c>
      <c r="H7" s="4" t="s">
        <v>29</v>
      </c>
      <c r="I7" s="4" t="s">
        <v>30</v>
      </c>
      <c r="J7" s="4" t="s">
        <v>31</v>
      </c>
    </row>
    <row r="8" spans="1:14" ht="37" x14ac:dyDescent="0.55000000000000004">
      <c r="A8" s="5" t="s">
        <v>1</v>
      </c>
      <c r="B8" s="7" t="str">
        <f>IF(B2&gt;=50, "Previsão Fraca", IF(B2&gt;=20, "Previsão Razoável", IF(B2&gt;=10, "Previsão Boa", IF(B2&lt;10, "Previsão Excelente"))))</f>
        <v>Previsão Fraca</v>
      </c>
      <c r="C8" s="7" t="str">
        <f t="shared" ref="C8:J8" si="0">IF(C2&gt;=50, "Previsão Fraca", IF(C2&gt;=20, "Previsão Razoável", IF(C2&gt;=10, "Previsão Boa", IF(C2&lt;10, "Previsão Excelente"))))</f>
        <v>Previsão Fraca</v>
      </c>
      <c r="D8" s="7" t="str">
        <f t="shared" si="0"/>
        <v>Previsão Fraca</v>
      </c>
      <c r="E8" s="7" t="str">
        <f t="shared" si="0"/>
        <v>Previsão Razoável</v>
      </c>
      <c r="F8" s="7" t="str">
        <f t="shared" si="0"/>
        <v>Previsão Excelente</v>
      </c>
      <c r="G8" s="7" t="str">
        <f t="shared" si="0"/>
        <v>Previsão Razoável</v>
      </c>
      <c r="H8" s="7" t="str">
        <f t="shared" si="0"/>
        <v>Previsão Fraca</v>
      </c>
      <c r="I8" s="7" t="str">
        <f t="shared" si="0"/>
        <v>Previsão Razoável</v>
      </c>
      <c r="J8" s="7" t="str">
        <f t="shared" si="0"/>
        <v>Previsão Razoável</v>
      </c>
    </row>
    <row r="9" spans="1:14" ht="23.5" x14ac:dyDescent="0.55000000000000004">
      <c r="A9" s="5" t="s">
        <v>2</v>
      </c>
      <c r="B9" s="7" t="str">
        <f t="shared" ref="B9:J11" si="1">IF(B3&gt;=50, "Previsão Fraca", IF(B3&gt;=20, "Previsão Razoável", IF(B3&gt;=10, "Previsão Boa", IF(B3&lt;10, "Previsão Excelente"))))</f>
        <v>Previsão Fraca</v>
      </c>
      <c r="C9" s="7" t="str">
        <f t="shared" si="1"/>
        <v>Previsão Fraca</v>
      </c>
      <c r="D9" s="7" t="str">
        <f t="shared" si="1"/>
        <v>Previsão Fraca</v>
      </c>
      <c r="E9" s="7" t="str">
        <f t="shared" si="1"/>
        <v>Previsão Fraca</v>
      </c>
      <c r="F9" s="7" t="str">
        <f t="shared" si="1"/>
        <v>Previsão Fraca</v>
      </c>
      <c r="G9" s="7" t="str">
        <f t="shared" si="1"/>
        <v>Previsão Fraca</v>
      </c>
      <c r="H9" s="7" t="str">
        <f t="shared" si="1"/>
        <v>Previsão Fraca</v>
      </c>
      <c r="I9" s="7" t="str">
        <f t="shared" si="1"/>
        <v>Previsão Fraca</v>
      </c>
      <c r="J9" s="7" t="str">
        <f t="shared" si="1"/>
        <v>Previsão Fraca</v>
      </c>
    </row>
    <row r="10" spans="1:14" ht="37" x14ac:dyDescent="0.55000000000000004">
      <c r="A10" s="5" t="s">
        <v>3</v>
      </c>
      <c r="B10" s="7" t="str">
        <f t="shared" si="1"/>
        <v>Previsão Razoável</v>
      </c>
      <c r="C10" s="7" t="str">
        <f t="shared" si="1"/>
        <v>Previsão Razoável</v>
      </c>
      <c r="D10" s="7" t="str">
        <f t="shared" si="1"/>
        <v>Previsão Razoável</v>
      </c>
      <c r="E10" s="7" t="str">
        <f t="shared" si="1"/>
        <v>Previsão Razoável</v>
      </c>
      <c r="F10" s="7" t="str">
        <f t="shared" si="1"/>
        <v>Previsão Boa</v>
      </c>
      <c r="G10" s="7" t="str">
        <f t="shared" si="1"/>
        <v>Previsão Excelente</v>
      </c>
      <c r="H10" s="7" t="str">
        <f t="shared" si="1"/>
        <v>Previsão Fraca</v>
      </c>
      <c r="I10" s="7" t="str">
        <f t="shared" si="1"/>
        <v>Previsão Razoável</v>
      </c>
      <c r="J10" s="7" t="str">
        <f t="shared" si="1"/>
        <v>Previsão Razoável</v>
      </c>
    </row>
    <row r="11" spans="1:14" ht="37" x14ac:dyDescent="0.55000000000000004">
      <c r="A11" s="5" t="s">
        <v>4</v>
      </c>
      <c r="B11" s="7" t="str">
        <f t="shared" si="1"/>
        <v>Previsão Fraca</v>
      </c>
      <c r="C11" s="7" t="str">
        <f t="shared" si="1"/>
        <v>Previsão Fraca</v>
      </c>
      <c r="D11" s="7" t="str">
        <f t="shared" si="1"/>
        <v>Previsão Fraca</v>
      </c>
      <c r="E11" s="7" t="str">
        <f t="shared" si="1"/>
        <v>Previsão Fraca</v>
      </c>
      <c r="F11" s="7" t="str">
        <f t="shared" si="1"/>
        <v>Previsão Razoável</v>
      </c>
      <c r="G11" s="7" t="str">
        <f t="shared" si="1"/>
        <v>Previsão Razoável</v>
      </c>
      <c r="H11" s="7" t="str">
        <f t="shared" si="1"/>
        <v>Previsão Excelente</v>
      </c>
      <c r="I11" s="7" t="str">
        <f t="shared" si="1"/>
        <v>Previsão Excelente</v>
      </c>
      <c r="J11" s="7" t="str">
        <f t="shared" si="1"/>
        <v>Previsão Excelente</v>
      </c>
    </row>
    <row r="12" spans="1:14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4" ht="23.5" x14ac:dyDescent="0.55000000000000004">
      <c r="A13" s="8" t="s">
        <v>8</v>
      </c>
      <c r="B13" s="9" t="s">
        <v>10</v>
      </c>
      <c r="C13" s="10"/>
      <c r="D13" s="10"/>
      <c r="E13" s="10"/>
      <c r="F13" s="10"/>
      <c r="G13" s="10"/>
      <c r="H13" s="10"/>
      <c r="I13" s="10"/>
      <c r="J13" s="10"/>
    </row>
    <row r="14" spans="1:14" ht="47" x14ac:dyDescent="0.55000000000000004">
      <c r="A14" s="8" t="s">
        <v>5</v>
      </c>
      <c r="B14" s="11">
        <f>COUNTIF($B$8:$J$11, "Previsão Fraca")</f>
        <v>18</v>
      </c>
      <c r="C14" s="10"/>
      <c r="D14" s="10"/>
      <c r="E14" s="10"/>
      <c r="F14" s="10"/>
      <c r="G14" s="10"/>
      <c r="H14" s="10"/>
      <c r="I14" s="10"/>
      <c r="J14" s="10"/>
    </row>
    <row r="15" spans="1:14" ht="47" x14ac:dyDescent="0.55000000000000004">
      <c r="A15" s="8" t="s">
        <v>6</v>
      </c>
      <c r="B15" s="11">
        <f>COUNTIF($B$8:$J$11, "Previsão Razoável")</f>
        <v>12</v>
      </c>
      <c r="C15" s="10"/>
      <c r="D15" s="10"/>
      <c r="E15" s="10"/>
      <c r="F15" s="10"/>
      <c r="G15" s="10"/>
      <c r="H15" s="10"/>
      <c r="I15" s="10"/>
      <c r="J15" s="10"/>
    </row>
    <row r="16" spans="1:14" ht="47" x14ac:dyDescent="0.55000000000000004">
      <c r="A16" s="8" t="s">
        <v>7</v>
      </c>
      <c r="B16" s="11">
        <f>COUNTIF($B$8:$J$11, "Previsão Boa")</f>
        <v>1</v>
      </c>
      <c r="C16" s="10"/>
      <c r="D16" s="10"/>
      <c r="E16" s="10"/>
      <c r="F16" s="10"/>
      <c r="G16" s="10"/>
      <c r="H16" s="10"/>
      <c r="I16" s="10"/>
      <c r="J16" s="10"/>
      <c r="N16" s="14"/>
    </row>
    <row r="17" spans="1:10" ht="47" x14ac:dyDescent="0.55000000000000004">
      <c r="A17" s="8" t="s">
        <v>9</v>
      </c>
      <c r="B17" s="11">
        <f>COUNTIF($B$8:$J$11, "Previsão Excelente")</f>
        <v>5</v>
      </c>
      <c r="C17" s="10"/>
      <c r="D17" s="10"/>
      <c r="E17" s="10"/>
      <c r="F17" s="10"/>
      <c r="G17" s="10"/>
      <c r="H17" s="10"/>
      <c r="I17" s="10"/>
      <c r="J17" s="10"/>
    </row>
  </sheetData>
  <conditionalFormatting sqref="B8:J11">
    <cfRule type="containsText" dxfId="11" priority="1" operator="containsText" text="razoável">
      <formula>NOT(ISERROR(SEARCH("razoável",B8)))</formula>
    </cfRule>
    <cfRule type="containsText" dxfId="10" priority="2" operator="containsText" text="Boa">
      <formula>NOT(ISERROR(SEARCH("Boa",B8)))</formula>
    </cfRule>
    <cfRule type="containsText" dxfId="9" priority="3" operator="containsText" text="fraca">
      <formula>NOT(ISERROR(SEARCH("fraca",B8)))</formula>
    </cfRule>
    <cfRule type="containsText" dxfId="8" priority="4" operator="containsText" text="Excelente">
      <formula>NOT(ISERROR(SEARCH("Excelente",B8)))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C7857FD7-578C-46A5-B72C-E93B6D64CB45}">
            <x14:iconSet iconSet="4TrafficLights" custom="1">
              <x14:cfvo type="percent">
                <xm:f>0</xm:f>
              </x14:cfvo>
              <x14:cfvo type="formula">
                <xm:f>10</xm:f>
              </x14:cfvo>
              <x14:cfvo type="formula">
                <xm:f>20</xm:f>
              </x14:cfvo>
              <x14:cfvo type="formula">
                <xm:f>50</xm:f>
              </x14:cfvo>
              <x14:cfIcon iconSet="3TrafficLights1" iconId="2"/>
              <x14:cfIcon iconSet="3TrafficLights1" iconId="1"/>
              <x14:cfIcon iconSet="4RedToBlack" iconId="1"/>
              <x14:cfIcon iconSet="4RedToBlack" iconId="3"/>
            </x14:iconSet>
          </x14:cfRule>
          <xm:sqref>B2:J5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7B048-8C54-4B42-87F2-84586F7C35C2}">
  <dimension ref="A1:J17"/>
  <sheetViews>
    <sheetView tabSelected="1" zoomScaleNormal="100" workbookViewId="0">
      <selection activeCell="I22" sqref="I22"/>
    </sheetView>
  </sheetViews>
  <sheetFormatPr defaultRowHeight="14.5" x14ac:dyDescent="0.35"/>
  <cols>
    <col min="1" max="1" width="18.6328125" bestFit="1" customWidth="1"/>
    <col min="2" max="2" width="18.453125" customWidth="1"/>
    <col min="3" max="3" width="22.36328125" bestFit="1" customWidth="1"/>
    <col min="4" max="5" width="20.1796875" bestFit="1" customWidth="1"/>
    <col min="6" max="6" width="16.36328125" bestFit="1" customWidth="1"/>
    <col min="7" max="9" width="22.36328125" bestFit="1" customWidth="1"/>
    <col min="10" max="10" width="18.90625" customWidth="1"/>
  </cols>
  <sheetData>
    <row r="1" spans="1:10" ht="47" x14ac:dyDescent="0.55000000000000004">
      <c r="A1" s="3" t="s">
        <v>0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</row>
    <row r="2" spans="1:10" ht="23.5" x14ac:dyDescent="0.55000000000000004">
      <c r="A2" s="5" t="s">
        <v>1</v>
      </c>
      <c r="B2" s="2">
        <f>[1]Disk_Media!$J$36</f>
        <v>15.883182657090488</v>
      </c>
      <c r="C2" s="2">
        <f>[2]Disk_Media!$J$36</f>
        <v>9.2663577998044833</v>
      </c>
      <c r="D2" s="2">
        <f>[3]Disk_Media!$J$36</f>
        <v>21.94811196361935</v>
      </c>
      <c r="E2" s="2">
        <f>[1]Disk_Max!$J$36</f>
        <v>22.27788944176547</v>
      </c>
      <c r="F2" s="2">
        <f>[2]Disk_Max!$J$36</f>
        <v>10.637762411010911</v>
      </c>
      <c r="G2" s="2">
        <f>[3]Disk_Max!$J$36</f>
        <v>8.3252151669166796</v>
      </c>
      <c r="H2" s="2">
        <f>[1]Disk_Min!$J$36</f>
        <v>78.670613378910048</v>
      </c>
      <c r="I2" s="2">
        <f>[2]Disk_Min!$J$36</f>
        <v>23.938399833037145</v>
      </c>
      <c r="J2" s="2">
        <f>[3]Disk_Min!$J$36</f>
        <v>32.237179672267594</v>
      </c>
    </row>
    <row r="3" spans="1:10" ht="23.5" x14ac:dyDescent="0.55000000000000004">
      <c r="A3" s="5" t="s">
        <v>2</v>
      </c>
      <c r="B3" s="2">
        <f>[4]Disk_Media!$J$36</f>
        <v>135.43816656378698</v>
      </c>
      <c r="C3" s="2">
        <f>[5]Disk_Media!$J$36</f>
        <v>204.06854337506988</v>
      </c>
      <c r="D3" s="2">
        <f>[6]Disk_Media!$J$36</f>
        <v>379.50117800263416</v>
      </c>
      <c r="E3" s="2">
        <f>[4]Disk_Max!$J$36</f>
        <v>221.14347439431148</v>
      </c>
      <c r="F3" s="2">
        <f>[5]Disk_Max!$J$36</f>
        <v>269.56900267096091</v>
      </c>
      <c r="G3" s="2">
        <f>[6]Disk_Max!$J$36</f>
        <v>263.06498703883091</v>
      </c>
      <c r="H3" s="2">
        <f>[4]Disk_Min!$J$36</f>
        <v>372.71491720115046</v>
      </c>
      <c r="I3" s="2">
        <f>[5]Disk_Min!$J$36</f>
        <v>109.06648619134688</v>
      </c>
      <c r="J3" s="2">
        <f>[6]Disk_Min!$J$36</f>
        <v>64.430234632757248</v>
      </c>
    </row>
    <row r="4" spans="1:10" ht="23.5" x14ac:dyDescent="0.55000000000000004">
      <c r="A4" s="5" t="s">
        <v>3</v>
      </c>
      <c r="B4" s="2">
        <f>[7]Disk_Media!$J$36</f>
        <v>48.123943064101738</v>
      </c>
      <c r="C4" s="2">
        <f>[8]Disk_Media!$J$36</f>
        <v>7.1127028624464295</v>
      </c>
      <c r="D4" s="2">
        <f>[9]Disk_Media!$J$36</f>
        <v>18.778349876235829</v>
      </c>
      <c r="E4" s="2">
        <f>[7]Disk_Max!$J$36</f>
        <v>31.057232650254146</v>
      </c>
      <c r="F4" s="2">
        <f>[8]Disk_Max!$J$36</f>
        <v>23.738181067199363</v>
      </c>
      <c r="G4" s="2">
        <f>[9]Disk_Max!$J$36</f>
        <v>16.097556880837384</v>
      </c>
      <c r="H4" s="2">
        <f>[7]Disk_Min!$J$36</f>
        <v>320.61274534934006</v>
      </c>
      <c r="I4" s="2">
        <f>[8]Disk_Min!$J$36</f>
        <v>79.180754869049537</v>
      </c>
      <c r="J4" s="2">
        <f>[9]Disk_Min!$J$36</f>
        <v>119.38749682877818</v>
      </c>
    </row>
    <row r="5" spans="1:10" ht="23.5" x14ac:dyDescent="0.55000000000000004">
      <c r="A5" s="5" t="s">
        <v>4</v>
      </c>
      <c r="B5" s="2">
        <f>[10]Disk_Media!$J$36</f>
        <v>93.498885376639123</v>
      </c>
      <c r="C5" s="2">
        <f>[11]Disk_Media!$J$36</f>
        <v>60.382233519429462</v>
      </c>
      <c r="D5" s="2">
        <f>[12]Disk_Media!$J$36</f>
        <v>85.75389237269701</v>
      </c>
      <c r="E5" s="2">
        <f>[10]Disk_Max!$J$36</f>
        <v>76.680317047311988</v>
      </c>
      <c r="F5" s="2">
        <f>[11]Disk_Max!$J$36</f>
        <v>55.354323429213522</v>
      </c>
      <c r="G5" s="2">
        <f>[12]Disk_Max!$J$36</f>
        <v>47.336429902089336</v>
      </c>
      <c r="H5" s="2">
        <v>0</v>
      </c>
      <c r="I5" s="2">
        <v>0</v>
      </c>
      <c r="J5" s="2">
        <v>0</v>
      </c>
    </row>
    <row r="6" spans="1:10" x14ac:dyDescent="0.35">
      <c r="A6" s="6"/>
      <c r="B6" s="6"/>
      <c r="C6" s="6"/>
      <c r="D6" s="6"/>
      <c r="E6" s="6"/>
      <c r="F6" s="6"/>
      <c r="G6" s="6"/>
      <c r="H6" s="6"/>
      <c r="I6" s="6"/>
      <c r="J6" s="6"/>
    </row>
    <row r="7" spans="1:10" ht="47" x14ac:dyDescent="0.55000000000000004">
      <c r="A7" s="5"/>
      <c r="B7" s="4" t="s">
        <v>23</v>
      </c>
      <c r="C7" s="4" t="s">
        <v>24</v>
      </c>
      <c r="D7" s="4" t="s">
        <v>25</v>
      </c>
      <c r="E7" s="4" t="s">
        <v>26</v>
      </c>
      <c r="F7" s="4" t="s">
        <v>27</v>
      </c>
      <c r="G7" s="4" t="s">
        <v>28</v>
      </c>
      <c r="H7" s="4" t="s">
        <v>29</v>
      </c>
      <c r="I7" s="4" t="s">
        <v>30</v>
      </c>
      <c r="J7" s="4" t="s">
        <v>31</v>
      </c>
    </row>
    <row r="8" spans="1:10" ht="37" x14ac:dyDescent="0.55000000000000004">
      <c r="A8" s="5" t="s">
        <v>1</v>
      </c>
      <c r="B8" s="7" t="str">
        <f>IF(B2&gt;=50, "Previsão Fraca", IF(B2&gt;=20, "Previsão Razoável", IF(B2&gt;=10, "Previsão Boa", IF(B2&lt;10, "Previsão Excelente"))))</f>
        <v>Previsão Boa</v>
      </c>
      <c r="C8" s="7" t="str">
        <f t="shared" ref="C8:J8" si="0">IF(C2&gt;=50, "Previsão Fraca", IF(C2&gt;=20, "Previsão Razoável", IF(C2&gt;=10, "Previsão Boa", IF(C2&lt;10, "Previsão Excelente"))))</f>
        <v>Previsão Excelente</v>
      </c>
      <c r="D8" s="7" t="str">
        <f t="shared" si="0"/>
        <v>Previsão Razoável</v>
      </c>
      <c r="E8" s="7" t="str">
        <f t="shared" si="0"/>
        <v>Previsão Razoável</v>
      </c>
      <c r="F8" s="7" t="str">
        <f t="shared" si="0"/>
        <v>Previsão Boa</v>
      </c>
      <c r="G8" s="7" t="str">
        <f t="shared" si="0"/>
        <v>Previsão Excelente</v>
      </c>
      <c r="H8" s="7" t="str">
        <f t="shared" si="0"/>
        <v>Previsão Fraca</v>
      </c>
      <c r="I8" s="7" t="str">
        <f t="shared" si="0"/>
        <v>Previsão Razoável</v>
      </c>
      <c r="J8" s="7" t="str">
        <f t="shared" si="0"/>
        <v>Previsão Razoável</v>
      </c>
    </row>
    <row r="9" spans="1:10" ht="37" x14ac:dyDescent="0.55000000000000004">
      <c r="A9" s="5" t="s">
        <v>2</v>
      </c>
      <c r="B9" s="7" t="str">
        <f t="shared" ref="B9:J11" si="1">IF(B3&gt;=50, "Previsão Fraca", IF(B3&gt;=20, "Previsão Razoável", IF(B3&gt;=10, "Previsão Boa", IF(B3&lt;10, "Previsão Excelente"))))</f>
        <v>Previsão Fraca</v>
      </c>
      <c r="C9" s="7" t="str">
        <f t="shared" si="1"/>
        <v>Previsão Fraca</v>
      </c>
      <c r="D9" s="7" t="str">
        <f t="shared" si="1"/>
        <v>Previsão Fraca</v>
      </c>
      <c r="E9" s="7" t="str">
        <f t="shared" si="1"/>
        <v>Previsão Fraca</v>
      </c>
      <c r="F9" s="7" t="str">
        <f t="shared" si="1"/>
        <v>Previsão Fraca</v>
      </c>
      <c r="G9" s="7" t="str">
        <f t="shared" si="1"/>
        <v>Previsão Fraca</v>
      </c>
      <c r="H9" s="7" t="str">
        <f t="shared" si="1"/>
        <v>Previsão Fraca</v>
      </c>
      <c r="I9" s="7" t="str">
        <f t="shared" si="1"/>
        <v>Previsão Fraca</v>
      </c>
      <c r="J9" s="7" t="str">
        <f t="shared" si="1"/>
        <v>Previsão Fraca</v>
      </c>
    </row>
    <row r="10" spans="1:10" ht="37" x14ac:dyDescent="0.55000000000000004">
      <c r="A10" s="5" t="s">
        <v>3</v>
      </c>
      <c r="B10" s="7" t="str">
        <f t="shared" si="1"/>
        <v>Previsão Razoável</v>
      </c>
      <c r="C10" s="7" t="str">
        <f t="shared" si="1"/>
        <v>Previsão Excelente</v>
      </c>
      <c r="D10" s="7" t="str">
        <f t="shared" si="1"/>
        <v>Previsão Boa</v>
      </c>
      <c r="E10" s="7" t="str">
        <f t="shared" si="1"/>
        <v>Previsão Razoável</v>
      </c>
      <c r="F10" s="7" t="str">
        <f t="shared" si="1"/>
        <v>Previsão Razoável</v>
      </c>
      <c r="G10" s="7" t="str">
        <f t="shared" si="1"/>
        <v>Previsão Boa</v>
      </c>
      <c r="H10" s="7" t="str">
        <f t="shared" si="1"/>
        <v>Previsão Fraca</v>
      </c>
      <c r="I10" s="7" t="str">
        <f t="shared" si="1"/>
        <v>Previsão Fraca</v>
      </c>
      <c r="J10" s="7" t="str">
        <f t="shared" si="1"/>
        <v>Previsão Fraca</v>
      </c>
    </row>
    <row r="11" spans="1:10" ht="37" x14ac:dyDescent="0.55000000000000004">
      <c r="A11" s="5" t="s">
        <v>4</v>
      </c>
      <c r="B11" s="7" t="str">
        <f t="shared" si="1"/>
        <v>Previsão Fraca</v>
      </c>
      <c r="C11" s="7" t="str">
        <f t="shared" si="1"/>
        <v>Previsão Fraca</v>
      </c>
      <c r="D11" s="7" t="str">
        <f t="shared" si="1"/>
        <v>Previsão Fraca</v>
      </c>
      <c r="E11" s="7" t="str">
        <f t="shared" si="1"/>
        <v>Previsão Fraca</v>
      </c>
      <c r="F11" s="7" t="str">
        <f t="shared" si="1"/>
        <v>Previsão Fraca</v>
      </c>
      <c r="G11" s="7" t="str">
        <f t="shared" si="1"/>
        <v>Previsão Razoável</v>
      </c>
      <c r="H11" s="7" t="str">
        <f t="shared" si="1"/>
        <v>Previsão Excelente</v>
      </c>
      <c r="I11" s="7" t="str">
        <f t="shared" si="1"/>
        <v>Previsão Excelente</v>
      </c>
      <c r="J11" s="7" t="str">
        <f t="shared" si="1"/>
        <v>Previsão Excelente</v>
      </c>
    </row>
    <row r="12" spans="1:10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0" ht="23.5" x14ac:dyDescent="0.55000000000000004">
      <c r="A13" s="8" t="s">
        <v>8</v>
      </c>
      <c r="B13" s="9" t="s">
        <v>10</v>
      </c>
      <c r="C13" s="10"/>
      <c r="D13" s="10"/>
      <c r="E13" s="10"/>
      <c r="F13" s="10"/>
      <c r="G13" s="10"/>
      <c r="H13" s="10"/>
      <c r="I13" s="10"/>
      <c r="J13" s="10"/>
    </row>
    <row r="14" spans="1:10" ht="47" x14ac:dyDescent="0.55000000000000004">
      <c r="A14" s="8" t="s">
        <v>5</v>
      </c>
      <c r="B14" s="11">
        <f>COUNTIF($B$8:$J$11, "Previsão Fraca")</f>
        <v>18</v>
      </c>
      <c r="C14" s="10"/>
      <c r="D14" s="10"/>
      <c r="E14" s="10"/>
      <c r="F14" s="10"/>
      <c r="G14" s="10"/>
      <c r="H14" s="10"/>
      <c r="I14" s="10"/>
      <c r="J14" s="10"/>
    </row>
    <row r="15" spans="1:10" ht="47" x14ac:dyDescent="0.55000000000000004">
      <c r="A15" s="8" t="s">
        <v>6</v>
      </c>
      <c r="B15" s="11">
        <f>COUNTIF($B$8:$J$11, "Previsão Razoável")</f>
        <v>8</v>
      </c>
      <c r="C15" s="10"/>
      <c r="D15" s="10"/>
      <c r="E15" s="10"/>
      <c r="F15" s="10"/>
      <c r="G15" s="10"/>
      <c r="H15" s="10"/>
      <c r="I15" s="10"/>
      <c r="J15" s="10"/>
    </row>
    <row r="16" spans="1:10" ht="47" x14ac:dyDescent="0.55000000000000004">
      <c r="A16" s="8" t="s">
        <v>7</v>
      </c>
      <c r="B16" s="11">
        <f>COUNTIF($B$8:$J$11, "Previsão Boa")</f>
        <v>4</v>
      </c>
      <c r="C16" s="10"/>
      <c r="D16" s="10"/>
      <c r="E16" s="10"/>
      <c r="F16" s="10"/>
      <c r="G16" s="10"/>
      <c r="H16" s="10"/>
      <c r="I16" s="10"/>
      <c r="J16" s="10"/>
    </row>
    <row r="17" spans="1:10" ht="47" x14ac:dyDescent="0.55000000000000004">
      <c r="A17" s="8" t="s">
        <v>9</v>
      </c>
      <c r="B17" s="11">
        <f>COUNTIF($B$8:$J$11, "Previsão Excelente")</f>
        <v>6</v>
      </c>
      <c r="C17" s="10"/>
      <c r="D17" s="10"/>
      <c r="E17" s="10"/>
      <c r="F17" s="10"/>
      <c r="G17" s="10"/>
      <c r="H17" s="10"/>
      <c r="I17" s="10"/>
      <c r="J17" s="10"/>
    </row>
  </sheetData>
  <conditionalFormatting sqref="B8:J11">
    <cfRule type="containsText" dxfId="3" priority="1" operator="containsText" text="razoável">
      <formula>NOT(ISERROR(SEARCH("razoável",B8)))</formula>
    </cfRule>
    <cfRule type="containsText" dxfId="2" priority="2" operator="containsText" text="Boa">
      <formula>NOT(ISERROR(SEARCH("Boa",B8)))</formula>
    </cfRule>
    <cfRule type="containsText" dxfId="1" priority="3" operator="containsText" text="fraca">
      <formula>NOT(ISERROR(SEARCH("fraca",B8)))</formula>
    </cfRule>
    <cfRule type="containsText" dxfId="0" priority="4" operator="containsText" text="Excelente">
      <formula>NOT(ISERROR(SEARCH("Excelente",B8)))</formula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D58B4425-0289-483C-9DA2-0D70CD288FE5}">
            <x14:iconSet iconSet="4TrafficLights" custom="1">
              <x14:cfvo type="percent">
                <xm:f>0</xm:f>
              </x14:cfvo>
              <x14:cfvo type="formula">
                <xm:f>10</xm:f>
              </x14:cfvo>
              <x14:cfvo type="formula">
                <xm:f>20</xm:f>
              </x14:cfvo>
              <x14:cfvo type="formula">
                <xm:f>50</xm:f>
              </x14:cfvo>
              <x14:cfIcon iconSet="3TrafficLights1" iconId="2"/>
              <x14:cfIcon iconSet="3TrafficLights1" iconId="1"/>
              <x14:cfIcon iconSet="4RedToBlack" iconId="1"/>
              <x14:cfIcon iconSet="4RedToBlack" iconId="3"/>
            </x14:iconSet>
          </x14:cfRule>
          <xm:sqref>B2:J5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AD7A-ECE9-4802-92EC-F4046F5E7127}">
  <dimension ref="A1:J9"/>
  <sheetViews>
    <sheetView workbookViewId="0">
      <selection activeCell="K25" sqref="K25"/>
    </sheetView>
  </sheetViews>
  <sheetFormatPr defaultRowHeight="14.5" x14ac:dyDescent="0.35"/>
  <cols>
    <col min="1" max="1" width="17.81640625" style="13" bestFit="1" customWidth="1"/>
    <col min="2" max="2" width="18.90625" style="13" customWidth="1"/>
    <col min="3" max="3" width="16.81640625" style="13" customWidth="1"/>
    <col min="4" max="4" width="17.08984375" style="13" bestFit="1" customWidth="1"/>
    <col min="5" max="7" width="14.453125" style="13" bestFit="1" customWidth="1"/>
    <col min="8" max="10" width="13.81640625" style="13" bestFit="1" customWidth="1"/>
    <col min="11" max="16384" width="8.7265625" style="13"/>
  </cols>
  <sheetData>
    <row r="1" spans="1:10" ht="47" x14ac:dyDescent="0.55000000000000004">
      <c r="A1" s="1" t="s">
        <v>0</v>
      </c>
      <c r="B1" s="12" t="s">
        <v>14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2" t="s">
        <v>20</v>
      </c>
      <c r="I1" s="12" t="s">
        <v>21</v>
      </c>
      <c r="J1" s="12" t="s">
        <v>22</v>
      </c>
    </row>
    <row r="2" spans="1:10" ht="23.5" x14ac:dyDescent="0.55000000000000004">
      <c r="A2" s="1" t="s">
        <v>1</v>
      </c>
      <c r="B2" t="str">
        <f>IF(MAPE_Disk_GM!B8=MAPE_Disk_BI!B8, "Equivalente", "Divergente")</f>
        <v>Divergente</v>
      </c>
      <c r="C2" t="str">
        <f>IF(MAPE_Disk_GM!C8=MAPE_Disk_BI!C8, "Equivalente", "Divergente")</f>
        <v>Divergente</v>
      </c>
      <c r="D2" t="str">
        <f>IF(MAPE_Disk_GM!D8=MAPE_Disk_BI!D8, "Equivalente", "Divergente")</f>
        <v>Divergente</v>
      </c>
      <c r="E2" t="str">
        <f>IF(MAPE_Disk_GM!E8=MAPE_Disk_BI!E8, "Equivalente", "Divergente")</f>
        <v>Equivalente</v>
      </c>
      <c r="F2" t="str">
        <f>IF(MAPE_Disk_GM!F8=MAPE_Disk_BI!F8, "Equivalente", "Divergente")</f>
        <v>Divergente</v>
      </c>
      <c r="G2" t="str">
        <f>IF(MAPE_Disk_GM!G8=MAPE_Disk_BI!G8, "Equivalente", "Divergente")</f>
        <v>Divergente</v>
      </c>
      <c r="H2" t="str">
        <f>IF(MAPE_Disk_GM!H8=MAPE_Disk_BI!H8, "Equivalente", "Divergente")</f>
        <v>Equivalente</v>
      </c>
      <c r="I2" t="str">
        <f>IF(MAPE_Disk_GM!I8=MAPE_Disk_BI!I8, "Equivalente", "Divergente")</f>
        <v>Equivalente</v>
      </c>
      <c r="J2" t="str">
        <f>IF(MAPE_Disk_GM!J8=MAPE_Disk_BI!J8, "Equivalente", "Divergente")</f>
        <v>Equivalente</v>
      </c>
    </row>
    <row r="3" spans="1:10" ht="23.5" x14ac:dyDescent="0.55000000000000004">
      <c r="A3" s="1" t="s">
        <v>2</v>
      </c>
      <c r="B3" t="str">
        <f>IF(MAPE_Disk_GM!B9=MAPE_Disk_BI!B9, "Equivalente", "Divergente")</f>
        <v>Equivalente</v>
      </c>
      <c r="C3" t="str">
        <f>IF(MAPE_Disk_GM!C9=MAPE_Disk_BI!C9, "Equivalente", "Divergente")</f>
        <v>Equivalente</v>
      </c>
      <c r="D3" t="str">
        <f>IF(MAPE_Disk_GM!D9=MAPE_Disk_BI!D9, "Equivalente", "Divergente")</f>
        <v>Equivalente</v>
      </c>
      <c r="E3" t="str">
        <f>IF(MAPE_Disk_GM!E9=MAPE_Disk_BI!E9, "Equivalente", "Divergente")</f>
        <v>Equivalente</v>
      </c>
      <c r="F3" t="str">
        <f>IF(MAPE_Disk_GM!F9=MAPE_Disk_BI!F9, "Equivalente", "Divergente")</f>
        <v>Equivalente</v>
      </c>
      <c r="G3" t="str">
        <f>IF(MAPE_Disk_GM!G9=MAPE_Disk_BI!G9, "Equivalente", "Divergente")</f>
        <v>Equivalente</v>
      </c>
      <c r="H3" t="str">
        <f>IF(MAPE_Disk_GM!H9=MAPE_Disk_BI!H9, "Equivalente", "Divergente")</f>
        <v>Equivalente</v>
      </c>
      <c r="I3" t="str">
        <f>IF(MAPE_Disk_GM!I9=MAPE_Disk_BI!I9, "Equivalente", "Divergente")</f>
        <v>Equivalente</v>
      </c>
      <c r="J3" t="str">
        <f>IF(MAPE_Disk_GM!J9=MAPE_Disk_BI!J9, "Equivalente", "Divergente")</f>
        <v>Equivalente</v>
      </c>
    </row>
    <row r="4" spans="1:10" ht="23.5" x14ac:dyDescent="0.55000000000000004">
      <c r="A4" s="1" t="s">
        <v>3</v>
      </c>
      <c r="B4" t="str">
        <f>IF(MAPE_Disk_GM!B10=MAPE_Disk_BI!B10, "Equivalente", "Divergente")</f>
        <v>Equivalente</v>
      </c>
      <c r="C4" t="str">
        <f>IF(MAPE_Disk_GM!C10=MAPE_Disk_BI!C10, "Equivalente", "Divergente")</f>
        <v>Divergente</v>
      </c>
      <c r="D4" t="str">
        <f>IF(MAPE_Disk_GM!D10=MAPE_Disk_BI!D10, "Equivalente", "Divergente")</f>
        <v>Divergente</v>
      </c>
      <c r="E4" t="str">
        <f>IF(MAPE_Disk_GM!E10=MAPE_Disk_BI!E10, "Equivalente", "Divergente")</f>
        <v>Equivalente</v>
      </c>
      <c r="F4" t="str">
        <f>IF(MAPE_Disk_GM!F10=MAPE_Disk_BI!F10, "Equivalente", "Divergente")</f>
        <v>Divergente</v>
      </c>
      <c r="G4" t="str">
        <f>IF(MAPE_Disk_GM!G10=MAPE_Disk_BI!G10, "Equivalente", "Divergente")</f>
        <v>Divergente</v>
      </c>
      <c r="H4" t="str">
        <f>IF(MAPE_Disk_GM!H10=MAPE_Disk_BI!H10, "Equivalente", "Divergente")</f>
        <v>Equivalente</v>
      </c>
      <c r="I4" t="str">
        <f>IF(MAPE_Disk_GM!I10=MAPE_Disk_BI!I10, "Equivalente", "Divergente")</f>
        <v>Divergente</v>
      </c>
      <c r="J4" t="str">
        <f>IF(MAPE_Disk_GM!J10=MAPE_Disk_BI!J10, "Equivalente", "Divergente")</f>
        <v>Divergente</v>
      </c>
    </row>
    <row r="5" spans="1:10" ht="23.5" x14ac:dyDescent="0.55000000000000004">
      <c r="A5" s="1" t="s">
        <v>4</v>
      </c>
      <c r="B5" t="str">
        <f>IF(MAPE_Disk_GM!B11=MAPE_Disk_BI!B11, "Equivalente", "Divergente")</f>
        <v>Equivalente</v>
      </c>
      <c r="C5" t="str">
        <f>IF(MAPE_Disk_GM!C11=MAPE_Disk_BI!C11, "Equivalente", "Divergente")</f>
        <v>Equivalente</v>
      </c>
      <c r="D5" t="str">
        <f>IF(MAPE_Disk_GM!D11=MAPE_Disk_BI!D11, "Equivalente", "Divergente")</f>
        <v>Equivalente</v>
      </c>
      <c r="E5" t="str">
        <f>IF(MAPE_Disk_GM!E11=MAPE_Disk_BI!E11, "Equivalente", "Divergente")</f>
        <v>Equivalente</v>
      </c>
      <c r="F5" t="str">
        <f>IF(MAPE_Disk_GM!F11=MAPE_Disk_BI!F11, "Equivalente", "Divergente")</f>
        <v>Divergente</v>
      </c>
      <c r="G5" t="str">
        <f>IF(MAPE_Disk_GM!G11=MAPE_Disk_BI!G11, "Equivalente", "Divergente")</f>
        <v>Equivalente</v>
      </c>
      <c r="H5" t="str">
        <f>IF(MAPE_Disk_GM!H11=MAPE_Disk_BI!H11, "Equivalente", "Divergente")</f>
        <v>Equivalente</v>
      </c>
      <c r="I5" t="str">
        <f>IF(MAPE_Disk_GM!I11=MAPE_Disk_BI!I11, "Equivalente", "Divergente")</f>
        <v>Equivalente</v>
      </c>
      <c r="J5" t="str">
        <f>IF(MAPE_Disk_GM!J11=MAPE_Disk_BI!J11, "Equivalente", "Divergente")</f>
        <v>Equivalente</v>
      </c>
    </row>
    <row r="6" spans="1:10" x14ac:dyDescent="0.35">
      <c r="A6"/>
      <c r="B6"/>
      <c r="C6"/>
      <c r="D6"/>
      <c r="E6"/>
      <c r="F6"/>
      <c r="G6"/>
      <c r="H6"/>
      <c r="I6"/>
      <c r="J6"/>
    </row>
    <row r="7" spans="1:10" ht="23.5" x14ac:dyDescent="0.55000000000000004">
      <c r="A7" s="1" t="s">
        <v>12</v>
      </c>
      <c r="B7" s="1" t="s">
        <v>10</v>
      </c>
      <c r="C7"/>
      <c r="D7"/>
      <c r="E7"/>
      <c r="F7"/>
      <c r="G7"/>
      <c r="H7"/>
      <c r="I7"/>
      <c r="J7"/>
    </row>
    <row r="8" spans="1:10" ht="23.5" x14ac:dyDescent="0.55000000000000004">
      <c r="A8" s="1" t="s">
        <v>11</v>
      </c>
      <c r="B8">
        <f>COUNTIF($B$2:$J$5, "Equivalente")</f>
        <v>24</v>
      </c>
      <c r="C8"/>
      <c r="D8"/>
      <c r="E8"/>
      <c r="F8"/>
      <c r="G8"/>
      <c r="H8"/>
      <c r="I8"/>
      <c r="J8"/>
    </row>
    <row r="9" spans="1:10" ht="23.5" x14ac:dyDescent="0.55000000000000004">
      <c r="A9" s="1" t="s">
        <v>13</v>
      </c>
      <c r="B9">
        <f>COUNTIF($B$2:$J$5, "Divergente")</f>
        <v>12</v>
      </c>
      <c r="C9"/>
      <c r="D9"/>
      <c r="E9"/>
      <c r="F9"/>
      <c r="G9"/>
      <c r="H9"/>
      <c r="I9"/>
      <c r="J9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MAPE_Disk_GM</vt:lpstr>
      <vt:lpstr>MAPE_Disk_BI</vt:lpstr>
      <vt:lpstr>Similaridade_Disk_GM_x_BI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Maier da Silva</dc:creator>
  <cp:lastModifiedBy>Marcello Maier da Silva</cp:lastModifiedBy>
  <dcterms:created xsi:type="dcterms:W3CDTF">2021-02-20T00:37:19Z</dcterms:created>
  <dcterms:modified xsi:type="dcterms:W3CDTF">2021-03-09T05:08:07Z</dcterms:modified>
</cp:coreProperties>
</file>