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<sst xmlns="http://schemas.openxmlformats.org/spreadsheetml/2006/main" count="35" uniqueCount="35">
  <si>
    <t>﻿</t>
  </si>
  <si>
    <t>Name</t>
  </si>
  <si>
    <t>Manufacturer</t>
  </si>
  <si>
    <t>Reference</t>
  </si>
  <si>
    <t>Hall effect</t>
  </si>
  <si>
    <t>Nphase</t>
  </si>
  <si>
    <t>Npole (N+S)</t>
  </si>
  <si>
    <t>Stator Slots</t>
  </si>
  <si>
    <t>Cogging steps / turn</t>
  </si>
  <si>
    <t xml:space="preserve"> velocity constant (Kv)</t>
  </si>
  <si>
    <t>Ke</t>
  </si>
  <si>
    <t>Kt</t>
  </si>
  <si>
    <t>Imax</t>
  </si>
  <si>
    <t>Pmax</t>
  </si>
  <si>
    <t>Vmax</t>
  </si>
  <si>
    <t>I0 (No load current)</t>
  </si>
  <si>
    <t>Ri (Winding res)</t>
  </si>
  <si>
    <t>Inductance</t>
  </si>
  <si>
    <t>Tq</t>
  </si>
  <si>
    <t>Rpm</t>
  </si>
  <si>
    <t>Price</t>
  </si>
  <si>
    <t>Weigth</t>
  </si>
  <si>
    <t>Shaft</t>
  </si>
  <si>
    <t>Body Length</t>
  </si>
  <si>
    <t>Body width</t>
  </si>
  <si>
    <t>KEDA 63-64 190KV Brushless Outrunner 10S 2000W</t>
  </si>
  <si>
    <t>KEDA</t>
  </si>
  <si>
    <t>N</t>
  </si>
  <si>
    <t>670g</t>
  </si>
  <si>
    <t>d8mm l25mm</t>
  </si>
  <si>
    <t>66mm</t>
  </si>
  <si>
    <t>63mm</t>
  </si>
  <si>
    <t xml:space="preserve">
Copper Loss = Amps² × Rm
Iron Loss = Volts × Io
Motor Losses = Copper loss + Iron Loss
Power In = Volts × Amps
Power Out = Power In − All Losses
Efficiency = Power Out / Power In
Kt = 1/Kv (SI units: with RPM in rad/sec)
Torque = Kt × Amps
Km = Kt / sqrt(Rm)
</t>
  </si>
  <si>
    <t>Kv = RPM / (Volts × 1.414 × 0.95)</t>
  </si>
  <si>
    <t>Kv = RPM / (Volts − Amps × Rm)</t>
  </si>
</sst>
</file>

<file path=xl/styles.xml><?xml version="1.0" encoding="utf-8"?>
<styleSheet xmlns="http://schemas.openxmlformats.org/spreadsheetml/2006/main">
  <numFmts count="12">
    <numFmt numFmtId="176" formatCode="0\ &quot;W&quot;"/>
    <numFmt numFmtId="177" formatCode="0\ &quot;A&quot;"/>
    <numFmt numFmtId="178" formatCode="0.000\ &quot;Nm&quot;"/>
    <numFmt numFmtId="179" formatCode="0\ &quot;V&quot;;\ 0.00\ &quot;V&quot;"/>
    <numFmt numFmtId="180" formatCode="0.000000_ "/>
    <numFmt numFmtId="181" formatCode="0\ &quot;rpm&quot;"/>
    <numFmt numFmtId="182" formatCode="#,000_);[Red]\(#,000\)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83" formatCode="#,##0.00&quot;€&quot;;\-#,##0.00&quot;€&quot;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1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9" borderId="6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82" fontId="1" fillId="2" borderId="2" xfId="0" applyNumberFormat="1" applyFont="1" applyFill="1" applyBorder="1" applyAlignment="1">
      <alignment horizontal="center" vertical="center" wrapText="1"/>
    </xf>
    <xf numFmtId="180" fontId="1" fillId="2" borderId="2" xfId="0" applyNumberFormat="1" applyFont="1" applyFill="1" applyBorder="1" applyAlignment="1">
      <alignment horizontal="center" vertical="center" wrapText="1"/>
    </xf>
    <xf numFmtId="177" fontId="1" fillId="2" borderId="2" xfId="0" applyNumberFormat="1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179" fontId="1" fillId="2" borderId="2" xfId="0" applyNumberFormat="1" applyFont="1" applyFill="1" applyBorder="1" applyAlignment="1">
      <alignment horizontal="center" vertical="center" wrapText="1"/>
    </xf>
    <xf numFmtId="178" fontId="1" fillId="2" borderId="2" xfId="0" applyNumberFormat="1" applyFont="1" applyFill="1" applyBorder="1" applyAlignment="1">
      <alignment horizontal="center" vertical="center" wrapText="1"/>
    </xf>
    <xf numFmtId="181" fontId="1" fillId="2" borderId="2" xfId="0" applyNumberFormat="1" applyFont="1" applyFill="1" applyBorder="1" applyAlignment="1">
      <alignment horizontal="right" vertical="center" wrapText="1"/>
    </xf>
    <xf numFmtId="183" fontId="1" fillId="2" borderId="3" xfId="47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D3DAE3"/>
      </a:dk1>
      <a:lt1>
        <a:sysClr val="window" lastClr="40455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Y8"/>
  <sheetViews>
    <sheetView tabSelected="1" topLeftCell="F1" workbookViewId="0">
      <selection activeCell="G9" sqref="G9"/>
    </sheetView>
  </sheetViews>
  <sheetFormatPr defaultColWidth="8.8" defaultRowHeight="12.75" outlineLevelRow="7"/>
  <cols>
    <col min="7" max="7" width="33.3" customWidth="1"/>
    <col min="9" max="12" width="9.3"/>
    <col min="14" max="20" width="9.1"/>
  </cols>
  <sheetData>
    <row r="1" spans="14:14">
      <c r="N1" t="s">
        <v>0</v>
      </c>
    </row>
    <row r="2" spans="2: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</row>
    <row r="3" ht="90" spans="2:25">
      <c r="B3" s="1" t="s">
        <v>25</v>
      </c>
      <c r="C3" s="2" t="s">
        <v>26</v>
      </c>
      <c r="D3" s="3"/>
      <c r="E3" s="4" t="s">
        <v>27</v>
      </c>
      <c r="F3" s="3">
        <v>3</v>
      </c>
      <c r="G3" s="3">
        <v>14</v>
      </c>
      <c r="H3">
        <v>12</v>
      </c>
      <c r="I3">
        <f>G3*H3/2</f>
        <v>84</v>
      </c>
      <c r="J3" s="6">
        <v>190</v>
      </c>
      <c r="K3" s="7">
        <f>1/J3</f>
        <v>0.00526315789473684</v>
      </c>
      <c r="L3" s="7">
        <f>K3</f>
        <v>0.00526315789473684</v>
      </c>
      <c r="M3" s="8">
        <v>90</v>
      </c>
      <c r="N3" s="9">
        <v>2000</v>
      </c>
      <c r="O3" s="10">
        <v>37</v>
      </c>
      <c r="Q3">
        <v>0</v>
      </c>
      <c r="R3">
        <v>0</v>
      </c>
      <c r="S3" s="11">
        <f>M3*L3</f>
        <v>0.473684210526316</v>
      </c>
      <c r="T3" s="12">
        <f>0.7*O3*J3</f>
        <v>4921</v>
      </c>
      <c r="U3" s="13">
        <v>45.46</v>
      </c>
      <c r="V3" s="3" t="s">
        <v>28</v>
      </c>
      <c r="W3" s="3" t="s">
        <v>29</v>
      </c>
      <c r="X3" s="3" t="s">
        <v>30</v>
      </c>
      <c r="Y3" s="3" t="s">
        <v>31</v>
      </c>
    </row>
    <row r="6" ht="161" customHeight="1" spans="7:7">
      <c r="G6" s="5" t="s">
        <v>32</v>
      </c>
    </row>
    <row r="7" spans="7:7">
      <c r="G7" t="s">
        <v>33</v>
      </c>
    </row>
    <row r="8" spans="7:7">
      <c r="G8" t="s">
        <v>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2019-03-27T00:09:52Z</dcterms:created>
  <dcterms:modified xsi:type="dcterms:W3CDTF">2019-03-27T00:38:58Z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