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School\Spring 2022\DATA STRUCT  2028C\Lab 12\Lab 12\"/>
    </mc:Choice>
  </mc:AlternateContent>
  <xr:revisionPtr revIDLastSave="0" documentId="13_ncr:1_{5E6333DE-13E3-4589-8BFA-A259116FD25F}"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F3" i="1"/>
  <c r="F4" i="1"/>
  <c r="F5" i="1"/>
  <c r="F6" i="1"/>
  <c r="F7" i="1"/>
  <c r="F8" i="1"/>
  <c r="F2" i="1"/>
  <c r="E5" i="1"/>
  <c r="E8" i="1"/>
  <c r="E7" i="1"/>
  <c r="E6" i="1"/>
  <c r="E4" i="1"/>
  <c r="E3" i="1"/>
  <c r="D8" i="1"/>
  <c r="D7" i="1"/>
  <c r="D6" i="1"/>
  <c r="D5" i="1"/>
  <c r="D4" i="1"/>
  <c r="D3" i="1"/>
  <c r="D2" i="1"/>
  <c r="C8" i="1"/>
  <c r="C7" i="1"/>
  <c r="C6" i="1"/>
  <c r="C5" i="1"/>
  <c r="C4" i="1"/>
  <c r="C3" i="1"/>
  <c r="C2" i="1"/>
  <c r="B2" i="1"/>
  <c r="B8" i="1"/>
  <c r="B7" i="1"/>
  <c r="B6" i="1"/>
  <c r="B5" i="1"/>
  <c r="B4" i="1"/>
  <c r="B3" i="1"/>
</calcChain>
</file>

<file path=xl/sharedStrings.xml><?xml version="1.0" encoding="utf-8"?>
<sst xmlns="http://schemas.openxmlformats.org/spreadsheetml/2006/main" count="25" uniqueCount="25">
  <si>
    <t>Bubble Sort</t>
  </si>
  <si>
    <t>Insertion Sort</t>
  </si>
  <si>
    <t>Merge Sort</t>
  </si>
  <si>
    <t>Quick Sort</t>
  </si>
  <si>
    <t>Heap Sort</t>
  </si>
  <si>
    <t>Counting Sort</t>
  </si>
  <si>
    <t>Radix Sort</t>
  </si>
  <si>
    <t>Trial 1</t>
  </si>
  <si>
    <t>Trial 2</t>
  </si>
  <si>
    <t>Trial 3</t>
  </si>
  <si>
    <t>Trial 4</t>
  </si>
  <si>
    <t>Trial 5</t>
  </si>
  <si>
    <t>Trial 6</t>
  </si>
  <si>
    <t>Trial 7</t>
  </si>
  <si>
    <t>Trial 8</t>
  </si>
  <si>
    <t>Trial 9</t>
  </si>
  <si>
    <t>Trial 10</t>
  </si>
  <si>
    <t>Bubble</t>
  </si>
  <si>
    <t>Insert</t>
  </si>
  <si>
    <t>Quick</t>
  </si>
  <si>
    <t>Counting</t>
  </si>
  <si>
    <t>Merge</t>
  </si>
  <si>
    <t>Radix</t>
  </si>
  <si>
    <t>Heap</t>
  </si>
  <si>
    <t xml:space="preserve">The results in this lab are seen as a relationship with the number of items needed to be sorted and the amount of nanoseconds needed to fully sort the array. The scale on the left side is based on a logorithmic scale rather than a linear scale to better help visual the different between different sorting methods. In the top table, tests with items between 10 items and 5000 items  have each individual time calculted in the cell while for column of 25000 items was done in the table directly shown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</si>
</sst>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Sorting Algorithms</a:t>
            </a:r>
            <a:r>
              <a:rPr lang="en-US" baseline="0"/>
              <a:t> Time in nano-seconds for Varying Sizes of Arrays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503734186020102E-2"/>
          <c:y val="9.8610803198550326E-2"/>
          <c:w val="0.94220180086412575"/>
          <c:h val="0.77889435769509596"/>
        </c:manualLayout>
      </c:layout>
      <c:barChart>
        <c:barDir val="col"/>
        <c:grouping val="clustered"/>
        <c:varyColors val="0"/>
        <c:ser>
          <c:idx val="0"/>
          <c:order val="0"/>
          <c:tx>
            <c:strRef>
              <c:f>Sheet1!$B$1</c:f>
              <c:strCache>
                <c:ptCount val="1"/>
                <c:pt idx="0">
                  <c:v>10</c:v>
                </c:pt>
              </c:strCache>
            </c:strRef>
          </c:tx>
          <c:spPr>
            <a:solidFill>
              <a:schemeClr val="accent1"/>
            </a:solidFill>
            <a:ln>
              <a:noFill/>
            </a:ln>
            <a:effectLst/>
          </c:spPr>
          <c:invertIfNegative val="0"/>
          <c:cat>
            <c:strRef>
              <c:f>Sheet1!$A$2:$A$8</c:f>
              <c:strCache>
                <c:ptCount val="7"/>
                <c:pt idx="0">
                  <c:v>Bubble Sort</c:v>
                </c:pt>
                <c:pt idx="1">
                  <c:v>Insertion Sort</c:v>
                </c:pt>
                <c:pt idx="2">
                  <c:v>Quick Sort</c:v>
                </c:pt>
                <c:pt idx="3">
                  <c:v>Counting Sort</c:v>
                </c:pt>
                <c:pt idx="4">
                  <c:v>Merge Sort</c:v>
                </c:pt>
                <c:pt idx="5">
                  <c:v>Radix Sort</c:v>
                </c:pt>
                <c:pt idx="6">
                  <c:v>Heap Sort</c:v>
                </c:pt>
              </c:strCache>
            </c:strRef>
          </c:cat>
          <c:val>
            <c:numRef>
              <c:f>Sheet1!$B$2:$B$8</c:f>
              <c:numCache>
                <c:formatCode>General</c:formatCode>
                <c:ptCount val="7"/>
                <c:pt idx="0">
                  <c:v>580</c:v>
                </c:pt>
                <c:pt idx="1">
                  <c:v>410</c:v>
                </c:pt>
                <c:pt idx="2">
                  <c:v>600</c:v>
                </c:pt>
                <c:pt idx="3">
                  <c:v>430</c:v>
                </c:pt>
                <c:pt idx="4">
                  <c:v>3640</c:v>
                </c:pt>
                <c:pt idx="5">
                  <c:v>1050</c:v>
                </c:pt>
                <c:pt idx="6">
                  <c:v>950</c:v>
                </c:pt>
              </c:numCache>
            </c:numRef>
          </c:val>
          <c:extLst>
            <c:ext xmlns:c16="http://schemas.microsoft.com/office/drawing/2014/chart" uri="{C3380CC4-5D6E-409C-BE32-E72D297353CC}">
              <c16:uniqueId val="{00000000-E7F9-4901-BA7C-264C8A4F92C8}"/>
            </c:ext>
          </c:extLst>
        </c:ser>
        <c:ser>
          <c:idx val="1"/>
          <c:order val="1"/>
          <c:tx>
            <c:strRef>
              <c:f>Sheet1!$C$1</c:f>
              <c:strCache>
                <c:ptCount val="1"/>
                <c:pt idx="0">
                  <c:v>100</c:v>
                </c:pt>
              </c:strCache>
            </c:strRef>
          </c:tx>
          <c:spPr>
            <a:solidFill>
              <a:schemeClr val="accent2"/>
            </a:solidFill>
            <a:ln>
              <a:noFill/>
            </a:ln>
            <a:effectLst/>
          </c:spPr>
          <c:invertIfNegative val="0"/>
          <c:cat>
            <c:strRef>
              <c:f>Sheet1!$A$2:$A$8</c:f>
              <c:strCache>
                <c:ptCount val="7"/>
                <c:pt idx="0">
                  <c:v>Bubble Sort</c:v>
                </c:pt>
                <c:pt idx="1">
                  <c:v>Insertion Sort</c:v>
                </c:pt>
                <c:pt idx="2">
                  <c:v>Quick Sort</c:v>
                </c:pt>
                <c:pt idx="3">
                  <c:v>Counting Sort</c:v>
                </c:pt>
                <c:pt idx="4">
                  <c:v>Merge Sort</c:v>
                </c:pt>
                <c:pt idx="5">
                  <c:v>Radix Sort</c:v>
                </c:pt>
                <c:pt idx="6">
                  <c:v>Heap Sort</c:v>
                </c:pt>
              </c:strCache>
            </c:strRef>
          </c:cat>
          <c:val>
            <c:numRef>
              <c:f>Sheet1!$C$2:$C$8</c:f>
              <c:numCache>
                <c:formatCode>General</c:formatCode>
                <c:ptCount val="7"/>
                <c:pt idx="0">
                  <c:v>17850</c:v>
                </c:pt>
                <c:pt idx="1">
                  <c:v>5900</c:v>
                </c:pt>
                <c:pt idx="2">
                  <c:v>5020</c:v>
                </c:pt>
                <c:pt idx="3">
                  <c:v>1740</c:v>
                </c:pt>
                <c:pt idx="4">
                  <c:v>39590</c:v>
                </c:pt>
                <c:pt idx="5">
                  <c:v>7470</c:v>
                </c:pt>
                <c:pt idx="6">
                  <c:v>8170</c:v>
                </c:pt>
              </c:numCache>
            </c:numRef>
          </c:val>
          <c:extLst>
            <c:ext xmlns:c16="http://schemas.microsoft.com/office/drawing/2014/chart" uri="{C3380CC4-5D6E-409C-BE32-E72D297353CC}">
              <c16:uniqueId val="{00000001-E7F9-4901-BA7C-264C8A4F92C8}"/>
            </c:ext>
          </c:extLst>
        </c:ser>
        <c:ser>
          <c:idx val="2"/>
          <c:order val="2"/>
          <c:tx>
            <c:strRef>
              <c:f>Sheet1!$D$1</c:f>
              <c:strCache>
                <c:ptCount val="1"/>
                <c:pt idx="0">
                  <c:v>500</c:v>
                </c:pt>
              </c:strCache>
            </c:strRef>
          </c:tx>
          <c:spPr>
            <a:solidFill>
              <a:schemeClr val="accent3"/>
            </a:solidFill>
            <a:ln>
              <a:noFill/>
            </a:ln>
            <a:effectLst/>
          </c:spPr>
          <c:invertIfNegative val="0"/>
          <c:cat>
            <c:strRef>
              <c:f>Sheet1!$A$2:$A$8</c:f>
              <c:strCache>
                <c:ptCount val="7"/>
                <c:pt idx="0">
                  <c:v>Bubble Sort</c:v>
                </c:pt>
                <c:pt idx="1">
                  <c:v>Insertion Sort</c:v>
                </c:pt>
                <c:pt idx="2">
                  <c:v>Quick Sort</c:v>
                </c:pt>
                <c:pt idx="3">
                  <c:v>Counting Sort</c:v>
                </c:pt>
                <c:pt idx="4">
                  <c:v>Merge Sort</c:v>
                </c:pt>
                <c:pt idx="5">
                  <c:v>Radix Sort</c:v>
                </c:pt>
                <c:pt idx="6">
                  <c:v>Heap Sort</c:v>
                </c:pt>
              </c:strCache>
            </c:strRef>
          </c:cat>
          <c:val>
            <c:numRef>
              <c:f>Sheet1!$D$2:$D$8</c:f>
              <c:numCache>
                <c:formatCode>General</c:formatCode>
                <c:ptCount val="7"/>
                <c:pt idx="0">
                  <c:v>349270</c:v>
                </c:pt>
                <c:pt idx="1">
                  <c:v>117060</c:v>
                </c:pt>
                <c:pt idx="2">
                  <c:v>30720</c:v>
                </c:pt>
                <c:pt idx="3">
                  <c:v>7120</c:v>
                </c:pt>
                <c:pt idx="4">
                  <c:v>124120</c:v>
                </c:pt>
                <c:pt idx="5">
                  <c:v>33070</c:v>
                </c:pt>
                <c:pt idx="6">
                  <c:v>52000</c:v>
                </c:pt>
              </c:numCache>
            </c:numRef>
          </c:val>
          <c:extLst>
            <c:ext xmlns:c16="http://schemas.microsoft.com/office/drawing/2014/chart" uri="{C3380CC4-5D6E-409C-BE32-E72D297353CC}">
              <c16:uniqueId val="{00000002-E7F9-4901-BA7C-264C8A4F92C8}"/>
            </c:ext>
          </c:extLst>
        </c:ser>
        <c:ser>
          <c:idx val="3"/>
          <c:order val="3"/>
          <c:tx>
            <c:strRef>
              <c:f>Sheet1!$E$1</c:f>
              <c:strCache>
                <c:ptCount val="1"/>
                <c:pt idx="0">
                  <c:v>5000</c:v>
                </c:pt>
              </c:strCache>
            </c:strRef>
          </c:tx>
          <c:spPr>
            <a:solidFill>
              <a:schemeClr val="accent4"/>
            </a:solidFill>
            <a:ln>
              <a:noFill/>
            </a:ln>
            <a:effectLst/>
          </c:spPr>
          <c:invertIfNegative val="0"/>
          <c:cat>
            <c:strRef>
              <c:f>Sheet1!$A$2:$A$8</c:f>
              <c:strCache>
                <c:ptCount val="7"/>
                <c:pt idx="0">
                  <c:v>Bubble Sort</c:v>
                </c:pt>
                <c:pt idx="1">
                  <c:v>Insertion Sort</c:v>
                </c:pt>
                <c:pt idx="2">
                  <c:v>Quick Sort</c:v>
                </c:pt>
                <c:pt idx="3">
                  <c:v>Counting Sort</c:v>
                </c:pt>
                <c:pt idx="4">
                  <c:v>Merge Sort</c:v>
                </c:pt>
                <c:pt idx="5">
                  <c:v>Radix Sort</c:v>
                </c:pt>
                <c:pt idx="6">
                  <c:v>Heap Sort</c:v>
                </c:pt>
              </c:strCache>
            </c:strRef>
          </c:cat>
          <c:val>
            <c:numRef>
              <c:f>Sheet1!$E$2:$E$8</c:f>
              <c:numCache>
                <c:formatCode>General</c:formatCode>
                <c:ptCount val="7"/>
                <c:pt idx="0">
                  <c:v>39724520</c:v>
                </c:pt>
                <c:pt idx="1">
                  <c:v>11997430</c:v>
                </c:pt>
                <c:pt idx="2">
                  <c:v>407630</c:v>
                </c:pt>
                <c:pt idx="3">
                  <c:v>81500</c:v>
                </c:pt>
                <c:pt idx="4">
                  <c:v>1452210</c:v>
                </c:pt>
                <c:pt idx="5">
                  <c:v>460610</c:v>
                </c:pt>
                <c:pt idx="6">
                  <c:v>750700</c:v>
                </c:pt>
              </c:numCache>
            </c:numRef>
          </c:val>
          <c:extLst>
            <c:ext xmlns:c16="http://schemas.microsoft.com/office/drawing/2014/chart" uri="{C3380CC4-5D6E-409C-BE32-E72D297353CC}">
              <c16:uniqueId val="{00000003-E7F9-4901-BA7C-264C8A4F92C8}"/>
            </c:ext>
          </c:extLst>
        </c:ser>
        <c:ser>
          <c:idx val="4"/>
          <c:order val="4"/>
          <c:tx>
            <c:strRef>
              <c:f>Sheet1!$F$1</c:f>
              <c:strCache>
                <c:ptCount val="1"/>
                <c:pt idx="0">
                  <c:v>25000</c:v>
                </c:pt>
              </c:strCache>
            </c:strRef>
          </c:tx>
          <c:spPr>
            <a:solidFill>
              <a:schemeClr val="accent5"/>
            </a:solidFill>
            <a:ln>
              <a:noFill/>
            </a:ln>
            <a:effectLst/>
          </c:spPr>
          <c:invertIfNegative val="0"/>
          <c:cat>
            <c:strRef>
              <c:f>Sheet1!$A$2:$A$8</c:f>
              <c:strCache>
                <c:ptCount val="7"/>
                <c:pt idx="0">
                  <c:v>Bubble Sort</c:v>
                </c:pt>
                <c:pt idx="1">
                  <c:v>Insertion Sort</c:v>
                </c:pt>
                <c:pt idx="2">
                  <c:v>Quick Sort</c:v>
                </c:pt>
                <c:pt idx="3">
                  <c:v>Counting Sort</c:v>
                </c:pt>
                <c:pt idx="4">
                  <c:v>Merge Sort</c:v>
                </c:pt>
                <c:pt idx="5">
                  <c:v>Radix Sort</c:v>
                </c:pt>
                <c:pt idx="6">
                  <c:v>Heap Sort</c:v>
                </c:pt>
              </c:strCache>
            </c:strRef>
          </c:cat>
          <c:val>
            <c:numRef>
              <c:f>Sheet1!$F$2:$F$8</c:f>
              <c:numCache>
                <c:formatCode>General</c:formatCode>
                <c:ptCount val="7"/>
                <c:pt idx="0">
                  <c:v>1419685060</c:v>
                </c:pt>
                <c:pt idx="1">
                  <c:v>403977830</c:v>
                </c:pt>
                <c:pt idx="2">
                  <c:v>3134810</c:v>
                </c:pt>
                <c:pt idx="3">
                  <c:v>1457310</c:v>
                </c:pt>
                <c:pt idx="4">
                  <c:v>8827810</c:v>
                </c:pt>
                <c:pt idx="5">
                  <c:v>6169820</c:v>
                </c:pt>
                <c:pt idx="6">
                  <c:v>8885220</c:v>
                </c:pt>
              </c:numCache>
            </c:numRef>
          </c:val>
          <c:extLst>
            <c:ext xmlns:c16="http://schemas.microsoft.com/office/drawing/2014/chart" uri="{C3380CC4-5D6E-409C-BE32-E72D297353CC}">
              <c16:uniqueId val="{00000004-E7F9-4901-BA7C-264C8A4F92C8}"/>
            </c:ext>
          </c:extLst>
        </c:ser>
        <c:dLbls>
          <c:showLegendKey val="0"/>
          <c:showVal val="0"/>
          <c:showCatName val="0"/>
          <c:showSerName val="0"/>
          <c:showPercent val="0"/>
          <c:showBubbleSize val="0"/>
        </c:dLbls>
        <c:gapWidth val="219"/>
        <c:overlap val="-27"/>
        <c:axId val="1270441551"/>
        <c:axId val="1270441135"/>
      </c:barChart>
      <c:catAx>
        <c:axId val="127044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41135"/>
        <c:crosses val="autoZero"/>
        <c:auto val="1"/>
        <c:lblAlgn val="ctr"/>
        <c:lblOffset val="100"/>
        <c:noMultiLvlLbl val="0"/>
      </c:catAx>
      <c:valAx>
        <c:axId val="1270441135"/>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441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185736</xdr:rowOff>
    </xdr:from>
    <xdr:to>
      <xdr:col>19</xdr:col>
      <xdr:colOff>533401</xdr:colOff>
      <xdr:row>47</xdr:row>
      <xdr:rowOff>9525</xdr:rowOff>
    </xdr:to>
    <xdr:graphicFrame macro="">
      <xdr:nvGraphicFramePr>
        <xdr:cNvPr id="2" name="Chart 1">
          <a:extLst>
            <a:ext uri="{FF2B5EF4-FFF2-40B4-BE49-F238E27FC236}">
              <a16:creationId xmlns:a16="http://schemas.microsoft.com/office/drawing/2014/main" id="{66E98491-2ADB-42B6-8021-FB3C084DA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tabSelected="1" workbookViewId="0">
      <selection activeCell="N8" sqref="N8"/>
    </sheetView>
  </sheetViews>
  <sheetFormatPr defaultRowHeight="15" x14ac:dyDescent="0.25"/>
  <cols>
    <col min="1" max="1" width="20.5703125" customWidth="1"/>
    <col min="2" max="2" width="14" customWidth="1"/>
    <col min="3" max="3" width="13.7109375" customWidth="1"/>
    <col min="4" max="4" width="15.140625" customWidth="1"/>
    <col min="5" max="5" width="16" customWidth="1"/>
    <col min="6" max="6" width="15.5703125" customWidth="1"/>
    <col min="7" max="7" width="12.7109375" customWidth="1"/>
  </cols>
  <sheetData>
    <row r="1" spans="1:11" x14ac:dyDescent="0.25">
      <c r="A1" s="1"/>
      <c r="B1" s="1">
        <v>10</v>
      </c>
      <c r="C1" s="1">
        <v>100</v>
      </c>
      <c r="D1" s="1">
        <v>500</v>
      </c>
      <c r="E1" s="1">
        <v>5000</v>
      </c>
      <c r="F1" s="1">
        <v>25000</v>
      </c>
    </row>
    <row r="2" spans="1:11" x14ac:dyDescent="0.25">
      <c r="A2" s="1" t="s">
        <v>0</v>
      </c>
      <c r="B2" s="1">
        <f>(600 + 500+500+600+600+600+600+700+600+500)/10</f>
        <v>580</v>
      </c>
      <c r="C2" s="1">
        <f>(18300+17600+17800+17500+17800+18700+17200+18200+17900+17500)/10</f>
        <v>17850</v>
      </c>
      <c r="D2" s="1">
        <f>(351600+341100+342100+354400+345200+355900+349100+336300+351000+366000)/10</f>
        <v>349270</v>
      </c>
      <c r="E2" s="1">
        <f>(39930100+39340600+39925500+38996400+40725900+40890900+38888200+38727900+40802000+39017700)/10</f>
        <v>39724520</v>
      </c>
      <c r="F2" s="1">
        <f>AVERAGE(B11:K11)</f>
        <v>1419685060</v>
      </c>
    </row>
    <row r="3" spans="1:11" x14ac:dyDescent="0.25">
      <c r="A3" s="1" t="s">
        <v>1</v>
      </c>
      <c r="B3" s="1">
        <f>(600+300+300+300+400+400+700+400+300+400)/10</f>
        <v>410</v>
      </c>
      <c r="C3" s="1">
        <f>(7900+5500+5600+6700+5500+5500+5700+5400+5600+5600)/10</f>
        <v>5900</v>
      </c>
      <c r="D3" s="1">
        <f>(118000+115300+115800+115900+117900+118300+118200+115200+118000+118000)/10</f>
        <v>117060</v>
      </c>
      <c r="E3" s="1">
        <f>(11965300+11693700+12195700+11982100+12282700+11786300+12014900+11773600+11803400+12476600)/10</f>
        <v>11997430</v>
      </c>
      <c r="F3" s="1">
        <f t="shared" ref="F3:F8" si="0">AVERAGE(B12:K12)</f>
        <v>403977830</v>
      </c>
    </row>
    <row r="4" spans="1:11" x14ac:dyDescent="0.25">
      <c r="A4" s="1" t="s">
        <v>3</v>
      </c>
      <c r="B4" s="1">
        <f>(500+500+600+600+600+500+600+700+600+800)/10</f>
        <v>600</v>
      </c>
      <c r="C4" s="1">
        <f>(4900+4800+4900+4800+5000+4700+4900+6300+4800+5100)/10</f>
        <v>5020</v>
      </c>
      <c r="D4" s="1">
        <f>(29800+30600+31200+30400+30000+31300+31700+29600+31200+31400)/10</f>
        <v>30720</v>
      </c>
      <c r="E4" s="1">
        <f>(379200+390800+489500+395800+390200+387700+382000+399500+469400+392200)/10</f>
        <v>407630</v>
      </c>
      <c r="F4" s="1">
        <f t="shared" si="0"/>
        <v>3134810</v>
      </c>
    </row>
    <row r="5" spans="1:11" x14ac:dyDescent="0.25">
      <c r="A5" s="1" t="s">
        <v>5</v>
      </c>
      <c r="B5" s="1">
        <f>(500+400+600+400+400+400+400+400+400+400)/10</f>
        <v>430</v>
      </c>
      <c r="C5" s="1">
        <f>(1800+1700+1700+1600+1600+2300+1600+1600+1600+1900)/10</f>
        <v>1740</v>
      </c>
      <c r="D5" s="1">
        <f>(7200+7100+7000+7000+7200+7200+7200+6900+7200+7200)/10</f>
        <v>7120</v>
      </c>
      <c r="E5" s="1">
        <f>(66200+71500+73400+73700+70000+70200+72100+71700+176300+69900)/10</f>
        <v>81500</v>
      </c>
      <c r="F5" s="1">
        <f t="shared" si="0"/>
        <v>1457310</v>
      </c>
    </row>
    <row r="6" spans="1:11" x14ac:dyDescent="0.25">
      <c r="A6" s="1" t="s">
        <v>2</v>
      </c>
      <c r="B6" s="1">
        <f>(3900+4200+6300+3100+3200+3000+3800+2800+2800+3300)/10</f>
        <v>3640</v>
      </c>
      <c r="C6" s="1">
        <f>(43500+48400+38700+35500+33800+29300+30600+31900+63100+41100)/10</f>
        <v>39590</v>
      </c>
      <c r="D6" s="1">
        <f>(123700+117500+116400+117400+118200+119100+119200+120300+122500+166900)/10</f>
        <v>124120</v>
      </c>
      <c r="E6" s="1">
        <f>(1635900+1444900+1368900+1656600+1407500+1330600+1403300+1524100+1451200+1299100)/10</f>
        <v>1452210</v>
      </c>
      <c r="F6" s="1">
        <f t="shared" si="0"/>
        <v>8827810</v>
      </c>
    </row>
    <row r="7" spans="1:11" x14ac:dyDescent="0.25">
      <c r="A7" s="1" t="s">
        <v>6</v>
      </c>
      <c r="B7" s="1">
        <f>(1100+800+900+1000+1000+1100+1100+1200+1100+1200)/10</f>
        <v>1050</v>
      </c>
      <c r="C7" s="1">
        <f>(8200+7400+7400+7800+7600+7300+7100+7100+7600+7200)/10</f>
        <v>7470</v>
      </c>
      <c r="D7" s="1">
        <f>(33300+32500+32500+32600+33400+32800+33300+32900+33300+34100)/10</f>
        <v>33070</v>
      </c>
      <c r="E7" s="1">
        <f>(437500+464100+504200+526000+465300+427100+437200+459300+449700+435700)/10</f>
        <v>460610</v>
      </c>
      <c r="F7" s="1">
        <f t="shared" si="0"/>
        <v>6169820</v>
      </c>
    </row>
    <row r="8" spans="1:11" x14ac:dyDescent="0.25">
      <c r="A8" s="1" t="s">
        <v>4</v>
      </c>
      <c r="B8" s="1">
        <f>(1100+800+800+800+800+700+2300+700+700+800)/10</f>
        <v>950</v>
      </c>
      <c r="C8" s="1">
        <f>(8200+8100+8100+8300+8200+8400+8000+8100+8000+8300)/10</f>
        <v>8170</v>
      </c>
      <c r="D8" s="1">
        <f>(53100+50900+51200+51100+52100+51000+52400+51800+52300+54100)/10</f>
        <v>52000</v>
      </c>
      <c r="E8" s="1">
        <f>(777500+728400+728600+707500+918700+775400+710700+742700+707300+710200)/10</f>
        <v>750700</v>
      </c>
      <c r="F8" s="1">
        <f t="shared" si="0"/>
        <v>8885220</v>
      </c>
    </row>
    <row r="10" spans="1:11" x14ac:dyDescent="0.25">
      <c r="A10">
        <v>25000</v>
      </c>
      <c r="B10" t="s">
        <v>7</v>
      </c>
      <c r="C10" t="s">
        <v>8</v>
      </c>
      <c r="D10" t="s">
        <v>9</v>
      </c>
      <c r="E10" t="s">
        <v>10</v>
      </c>
      <c r="F10" t="s">
        <v>11</v>
      </c>
      <c r="G10" t="s">
        <v>12</v>
      </c>
      <c r="H10" t="s">
        <v>13</v>
      </c>
      <c r="I10" t="s">
        <v>14</v>
      </c>
      <c r="J10" t="s">
        <v>15</v>
      </c>
      <c r="K10" t="s">
        <v>16</v>
      </c>
    </row>
    <row r="11" spans="1:11" x14ac:dyDescent="0.25">
      <c r="A11" t="s">
        <v>17</v>
      </c>
      <c r="B11">
        <v>1424706600</v>
      </c>
      <c r="C11">
        <v>1391591100</v>
      </c>
      <c r="D11">
        <v>1415004500</v>
      </c>
      <c r="E11">
        <v>1439306000</v>
      </c>
      <c r="F11">
        <v>1396310500</v>
      </c>
      <c r="G11">
        <v>1464146000</v>
      </c>
      <c r="H11">
        <v>1425841200</v>
      </c>
      <c r="I11">
        <v>1413872100</v>
      </c>
      <c r="J11">
        <v>1413169500</v>
      </c>
      <c r="K11">
        <v>1412903100</v>
      </c>
    </row>
    <row r="12" spans="1:11" x14ac:dyDescent="0.25">
      <c r="A12" t="s">
        <v>18</v>
      </c>
      <c r="B12">
        <v>398545700</v>
      </c>
      <c r="C12">
        <v>410495900</v>
      </c>
      <c r="D12">
        <v>397263800</v>
      </c>
      <c r="E12">
        <v>399403100</v>
      </c>
      <c r="F12">
        <v>408771700</v>
      </c>
      <c r="G12">
        <v>403996000</v>
      </c>
      <c r="H12">
        <v>397825300</v>
      </c>
      <c r="I12">
        <v>401730700</v>
      </c>
      <c r="J12">
        <v>407029000</v>
      </c>
      <c r="K12">
        <v>414717100</v>
      </c>
    </row>
    <row r="13" spans="1:11" x14ac:dyDescent="0.25">
      <c r="A13" t="s">
        <v>19</v>
      </c>
      <c r="B13">
        <v>3106000</v>
      </c>
      <c r="C13">
        <v>3086700</v>
      </c>
      <c r="D13">
        <v>3097400</v>
      </c>
      <c r="E13">
        <v>3375500</v>
      </c>
      <c r="F13">
        <v>3033700</v>
      </c>
      <c r="G13">
        <v>3109400</v>
      </c>
      <c r="H13">
        <v>3105300</v>
      </c>
      <c r="I13">
        <v>3139200</v>
      </c>
      <c r="J13">
        <v>3059800</v>
      </c>
      <c r="K13">
        <v>3235100</v>
      </c>
    </row>
    <row r="14" spans="1:11" x14ac:dyDescent="0.25">
      <c r="A14" t="s">
        <v>20</v>
      </c>
      <c r="B14">
        <v>525700</v>
      </c>
      <c r="C14">
        <v>523400</v>
      </c>
      <c r="D14">
        <v>521600</v>
      </c>
      <c r="E14">
        <v>520600</v>
      </c>
      <c r="F14">
        <v>539100</v>
      </c>
      <c r="G14">
        <v>522300</v>
      </c>
      <c r="H14">
        <v>9884900</v>
      </c>
      <c r="I14">
        <v>522500</v>
      </c>
      <c r="J14">
        <v>527300</v>
      </c>
      <c r="K14">
        <v>485700</v>
      </c>
    </row>
    <row r="15" spans="1:11" x14ac:dyDescent="0.25">
      <c r="A15" t="s">
        <v>21</v>
      </c>
      <c r="B15">
        <v>8949600</v>
      </c>
      <c r="C15">
        <v>8909900</v>
      </c>
      <c r="D15">
        <v>8828300</v>
      </c>
      <c r="E15">
        <v>8905200</v>
      </c>
      <c r="F15">
        <v>8631400</v>
      </c>
      <c r="G15">
        <v>8868000</v>
      </c>
      <c r="H15">
        <v>5919200</v>
      </c>
      <c r="I15">
        <v>8716500</v>
      </c>
      <c r="J15">
        <v>8897500</v>
      </c>
      <c r="K15">
        <v>11652500</v>
      </c>
    </row>
    <row r="16" spans="1:11" x14ac:dyDescent="0.25">
      <c r="A16" t="s">
        <v>22</v>
      </c>
      <c r="B16">
        <v>5901400</v>
      </c>
      <c r="C16">
        <v>5878000</v>
      </c>
      <c r="D16">
        <v>5837400</v>
      </c>
      <c r="E16">
        <v>5868100</v>
      </c>
      <c r="F16">
        <v>5891900</v>
      </c>
      <c r="G16">
        <v>5891000</v>
      </c>
      <c r="H16">
        <v>8771000</v>
      </c>
      <c r="I16">
        <v>5874400</v>
      </c>
      <c r="J16">
        <v>5910600</v>
      </c>
      <c r="K16">
        <v>5874400</v>
      </c>
    </row>
    <row r="17" spans="1:12" x14ac:dyDescent="0.25">
      <c r="A17" t="s">
        <v>23</v>
      </c>
      <c r="B17">
        <v>9139600</v>
      </c>
      <c r="C17">
        <v>8726500</v>
      </c>
      <c r="D17">
        <v>8919400</v>
      </c>
      <c r="E17">
        <v>9018100</v>
      </c>
      <c r="F17">
        <v>8746700</v>
      </c>
      <c r="G17">
        <v>8848700</v>
      </c>
      <c r="H17">
        <v>9005000</v>
      </c>
      <c r="I17">
        <v>8668300</v>
      </c>
      <c r="J17">
        <v>8761800</v>
      </c>
      <c r="K17">
        <v>9018100</v>
      </c>
    </row>
    <row r="19" spans="1:12" ht="12" customHeight="1" x14ac:dyDescent="0.25"/>
    <row r="20" spans="1:12" ht="30" customHeight="1" x14ac:dyDescent="0.25">
      <c r="A20" s="2" t="s">
        <v>24</v>
      </c>
      <c r="B20" s="2"/>
      <c r="C20" s="2"/>
      <c r="D20" s="2"/>
      <c r="E20" s="2"/>
      <c r="F20" s="2"/>
      <c r="G20" s="2"/>
      <c r="H20" s="2"/>
      <c r="I20" s="2"/>
      <c r="J20" s="2"/>
      <c r="K20" s="2"/>
      <c r="L20" s="2"/>
    </row>
    <row r="21" spans="1:12" x14ac:dyDescent="0.25">
      <c r="A21" s="2"/>
      <c r="B21" s="2"/>
      <c r="C21" s="2"/>
      <c r="D21" s="2"/>
      <c r="E21" s="2"/>
      <c r="F21" s="2"/>
      <c r="G21" s="2"/>
      <c r="H21" s="2"/>
      <c r="I21" s="2"/>
      <c r="J21" s="2"/>
      <c r="K21" s="2"/>
      <c r="L21" s="2"/>
    </row>
  </sheetData>
  <mergeCells count="1">
    <mergeCell ref="A20:L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Gabe Imes</dc:creator>
  <cp:lastModifiedBy>Gabe imes</cp:lastModifiedBy>
  <dcterms:created xsi:type="dcterms:W3CDTF">2015-06-05T18:17:20Z</dcterms:created>
  <dcterms:modified xsi:type="dcterms:W3CDTF">2022-04-26T02:13:12Z</dcterms:modified>
</cp:coreProperties>
</file>